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1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tables/table1.xml" ContentType="application/vnd.openxmlformats-officedocument.spreadsheetml.table+xml"/>
  <Override PartName="/xl/customProperty13.bin" ContentType="application/vnd.openxmlformats-officedocument.spreadsheetml.customProperty"/>
  <Override PartName="/xl/tables/table2.xml" ContentType="application/vnd.openxmlformats-officedocument.spreadsheetml.table+xml"/>
  <Override PartName="/xl/customProperty14.bin" ContentType="application/vnd.openxmlformats-officedocument.spreadsheetml.customProperty"/>
  <Override PartName="/xl/tables/table3.xml" ContentType="application/vnd.openxmlformats-officedocument.spreadsheetml.table+xml"/>
  <Override PartName="/xl/customProperty15.bin" ContentType="application/vnd.openxmlformats-officedocument.spreadsheetml.customProperty"/>
  <Override PartName="/xl/tables/table4.xml" ContentType="application/vnd.openxmlformats-officedocument.spreadsheetml.table+xml"/>
  <Override PartName="/xl/customProperty16.bin" ContentType="application/vnd.openxmlformats-officedocument.spreadsheetml.customProperty"/>
  <Override PartName="/xl/tables/table5.xml" ContentType="application/vnd.openxmlformats-officedocument.spreadsheetml.table+xml"/>
  <Override PartName="/xl/customProperty17.bin" ContentType="application/vnd.openxmlformats-officedocument.spreadsheetml.customProperty"/>
  <Override PartName="/xl/tables/table6.xml" ContentType="application/vnd.openxmlformats-officedocument.spreadsheetml.table+xml"/>
  <Override PartName="/xl/customProperty18.bin" ContentType="application/vnd.openxmlformats-officedocument.spreadsheetml.customProperty"/>
  <Override PartName="/xl/tables/table7.xml" ContentType="application/vnd.openxmlformats-officedocument.spreadsheetml.table+xml"/>
  <Override PartName="/xl/customProperty19.bin" ContentType="application/vnd.openxmlformats-officedocument.spreadsheetml.customProperty"/>
  <Override PartName="/xl/tables/table8.xml" ContentType="application/vnd.openxmlformats-officedocument.spreadsheetml.table+xml"/>
  <Override PartName="/xl/customProperty20.bin" ContentType="application/vnd.openxmlformats-officedocument.spreadsheetml.customProperty"/>
  <Override PartName="/xl/tables/table9.xml" ContentType="application/vnd.openxmlformats-officedocument.spreadsheetml.table+xml"/>
  <Override PartName="/xl/customProperty21.bin" ContentType="application/vnd.openxmlformats-officedocument.spreadsheetml.customProperty"/>
  <Override PartName="/xl/tables/table10.xml" ContentType="application/vnd.openxmlformats-officedocument.spreadsheetml.table+xml"/>
  <Override PartName="/xl/customProperty22.bin" ContentType="application/vnd.openxmlformats-officedocument.spreadsheetml.customProperty"/>
  <Override PartName="/xl/tables/table11.xml" ContentType="application/vnd.openxmlformats-officedocument.spreadsheetml.table+xml"/>
  <Override PartName="/xl/customProperty23.bin" ContentType="application/vnd.openxmlformats-officedocument.spreadsheetml.customProperty"/>
  <Override PartName="/xl/tables/table12.xml" ContentType="application/vnd.openxmlformats-officedocument.spreadsheetml.table+xml"/>
  <Override PartName="/xl/customProperty24.bin" ContentType="application/vnd.openxmlformats-officedocument.spreadsheetml.customProperty"/>
  <Override PartName="/xl/tables/table13.xml" ContentType="application/vnd.openxmlformats-officedocument.spreadsheetml.table+xml"/>
  <Override PartName="/xl/customProperty25.bin" ContentType="application/vnd.openxmlformats-officedocument.spreadsheetml.customProperty"/>
  <Override PartName="/xl/tables/table14.xml" ContentType="application/vnd.openxmlformats-officedocument.spreadsheetml.table+xml"/>
  <Override PartName="/xl/customProperty26.bin" ContentType="application/vnd.openxmlformats-officedocument.spreadsheetml.customProperty"/>
  <Override PartName="/xl/tables/table15.xml" ContentType="application/vnd.openxmlformats-officedocument.spreadsheetml.table+xml"/>
  <Override PartName="/xl/customProperty27.bin" ContentType="application/vnd.openxmlformats-officedocument.spreadsheetml.customProperty"/>
  <Override PartName="/xl/tables/table16.xml" ContentType="application/vnd.openxmlformats-officedocument.spreadsheetml.table+xml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tables/table17.xml" ContentType="application/vnd.openxmlformats-officedocument.spreadsheetml.table+xml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tables/table18.xml" ContentType="application/vnd.openxmlformats-officedocument.spreadsheetml.table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tables/table19.xml" ContentType="application/vnd.openxmlformats-officedocument.spreadsheetml.table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tables/table20.xml" ContentType="application/vnd.openxmlformats-officedocument.spreadsheetml.table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tables/table21.xml" ContentType="application/vnd.openxmlformats-officedocument.spreadsheetml.table+xml"/>
  <Override PartName="/xl/customProperty38.bin" ContentType="application/vnd.openxmlformats-officedocument.spreadsheetml.customProperty"/>
  <Override PartName="/xl/tables/table22.xml" ContentType="application/vnd.openxmlformats-officedocument.spreadsheetml.table+xml"/>
  <Override PartName="/xl/customProperty39.bin" ContentType="application/vnd.openxmlformats-officedocument.spreadsheetml.customProperty"/>
  <Override PartName="/xl/tables/table23.xml" ContentType="application/vnd.openxmlformats-officedocument.spreadsheetml.table+xml"/>
  <Override PartName="/xl/customProperty40.bin" ContentType="application/vnd.openxmlformats-officedocument.spreadsheetml.customProperty"/>
  <Override PartName="/xl/tables/table24.xml" ContentType="application/vnd.openxmlformats-officedocument.spreadsheetml.table+xml"/>
  <Override PartName="/xl/customProperty41.bin" ContentType="application/vnd.openxmlformats-officedocument.spreadsheetml.customProperty"/>
  <Override PartName="/xl/tables/table25.xml" ContentType="application/vnd.openxmlformats-officedocument.spreadsheetml.table+xml"/>
  <Override PartName="/xl/customProperty42.bin" ContentType="application/vnd.openxmlformats-officedocument.spreadsheetml.customProperty"/>
  <Override PartName="/xl/tables/table26.xml" ContentType="application/vnd.openxmlformats-officedocument.spreadsheetml.table+xml"/>
  <Override PartName="/xl/customProperty43.bin" ContentType="application/vnd.openxmlformats-officedocument.spreadsheetml.customProperty"/>
  <Override PartName="/xl/tables/table27.xml" ContentType="application/vnd.openxmlformats-officedocument.spreadsheetml.table+xml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aoxo\Desktop\Rate Case &amp; MFR\POD\C\"/>
    </mc:Choice>
  </mc:AlternateContent>
  <xr:revisionPtr revIDLastSave="0" documentId="8_{0714519C-6BF7-45A5-A619-61544B8A0FB1}" xr6:coauthVersionLast="47" xr6:coauthVersionMax="47" xr10:uidLastSave="{00000000-0000-0000-0000-000000000000}"/>
  <bookViews>
    <workbookView xWindow="-108" yWindow="-108" windowWidth="23256" windowHeight="12576" tabRatio="715" xr2:uid="{00000000-000D-0000-FFFF-FFFF00000000}"/>
  </bookViews>
  <sheets>
    <sheet name="C-16 " sheetId="152" r:id="rId1"/>
    <sheet name="C-16_Data" sheetId="102" r:id="rId2"/>
    <sheet name="2023A_FIN015" sheetId="116" r:id="rId3"/>
    <sheet name="2023 FERC Pivot" sheetId="117" r:id="rId4"/>
    <sheet name="2024TB SR" sheetId="114" r:id="rId5"/>
    <sheet name="2025TB SR" sheetId="115" r:id="rId6"/>
    <sheet name="184 6109000" sheetId="151" r:id="rId7"/>
    <sheet name="184 6108999" sheetId="150" r:id="rId8"/>
    <sheet name="184 6100170" sheetId="147" r:id="rId9"/>
    <sheet name="184 6100180" sheetId="148" r:id="rId10"/>
    <sheet name="184 6100190" sheetId="149" r:id="rId11"/>
    <sheet name="184 6100160" sheetId="146" r:id="rId12"/>
    <sheet name="184 6100150" sheetId="145" r:id="rId13"/>
    <sheet name="184 6100140" sheetId="144" r:id="rId14"/>
    <sheet name="184 6100120" sheetId="143" r:id="rId15"/>
    <sheet name="#6100160" sheetId="139" r:id="rId16"/>
    <sheet name="#6100190" sheetId="140" r:id="rId17"/>
    <sheet name="#6108999" sheetId="141" r:id="rId18"/>
    <sheet name="184 6100100" sheetId="142" r:id="rId19"/>
    <sheet name="184 6100080" sheetId="136" r:id="rId20"/>
    <sheet name="184 6100090" sheetId="137" r:id="rId21"/>
    <sheet name="#6100100" sheetId="138" r:id="rId22"/>
    <sheet name="184 6100010" sheetId="125" r:id="rId23"/>
    <sheet name="#6100010" sheetId="126" r:id="rId24"/>
    <sheet name="# 6100040" sheetId="127" r:id="rId25"/>
    <sheet name="184 6100040" sheetId="128" r:id="rId26"/>
    <sheet name="#6100050" sheetId="129" r:id="rId27"/>
    <sheet name="184 6100050" sheetId="130" r:id="rId28"/>
    <sheet name="#6100060" sheetId="131" r:id="rId29"/>
    <sheet name="184 6100060" sheetId="132" r:id="rId30"/>
    <sheet name="#6100070" sheetId="133" r:id="rId31"/>
    <sheet name="184 6100070" sheetId="134" r:id="rId32"/>
    <sheet name="#6100080" sheetId="135" r:id="rId33"/>
    <sheet name="2023 TB Actual" sheetId="112" r:id="rId34"/>
  </sheets>
  <definedNames>
    <definedName name="BalDatData">#REF!</definedName>
    <definedName name="BegMonth">#REF!</definedName>
    <definedName name="DocketNum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HistYear">#REF!</definedName>
    <definedName name="PLine1">#REF!</definedName>
    <definedName name="PLine2">#REF!</definedName>
    <definedName name="PLine3">#REF!</definedName>
    <definedName name="PLine4">#REF!</definedName>
    <definedName name="_xlnm.Print_Area" localSheetId="1">'C-16_Data'!$A$1:$R$54</definedName>
    <definedName name="PriorYear">#REF!</definedName>
    <definedName name="SUPRESS">#REF!</definedName>
    <definedName name="SUPRESS2">#REF!</definedName>
    <definedName name="TestYear">#REF!</definedName>
  </definedNames>
  <calcPr calcId="191028"/>
  <pivotCaches>
    <pivotCache cacheId="5" r:id="rId35"/>
    <pivotCache cacheId="6" r:id="rId3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0" i="152" l="1"/>
  <c r="P50" i="152"/>
  <c r="N50" i="152"/>
  <c r="R48" i="152"/>
  <c r="P48" i="152"/>
  <c r="N48" i="152"/>
  <c r="R36" i="152"/>
  <c r="P36" i="152"/>
  <c r="N36" i="152"/>
  <c r="R30" i="152"/>
  <c r="P30" i="152"/>
  <c r="N30" i="152"/>
  <c r="N30" i="102"/>
  <c r="R30" i="102"/>
  <c r="P30" i="102"/>
  <c r="R24" i="102"/>
  <c r="P24" i="102"/>
  <c r="N24" i="102"/>
  <c r="N50" i="102" l="1"/>
  <c r="P50" i="102"/>
  <c r="P52" i="102" s="1"/>
  <c r="P39" i="102"/>
  <c r="O48" i="115"/>
  <c r="I436" i="117"/>
  <c r="I435" i="117"/>
  <c r="N15" i="102"/>
  <c r="P19" i="112"/>
  <c r="W16" i="102" l="1"/>
  <c r="R48" i="102"/>
  <c r="R45" i="102"/>
  <c r="R42" i="102"/>
  <c r="R39" i="102"/>
  <c r="R36" i="102"/>
  <c r="R33" i="102"/>
  <c r="T14" i="148"/>
  <c r="T8" i="148"/>
  <c r="S18" i="148"/>
  <c r="S15" i="148"/>
  <c r="S8" i="148"/>
  <c r="Q19" i="148"/>
  <c r="Q16" i="148"/>
  <c r="Q9" i="148"/>
  <c r="I17" i="148"/>
  <c r="I14" i="148"/>
  <c r="I7" i="148"/>
  <c r="Q13" i="147"/>
  <c r="Q7" i="147"/>
  <c r="K13" i="146"/>
  <c r="K7" i="146"/>
  <c r="I6" i="146"/>
  <c r="R13" i="142"/>
  <c r="R9" i="142"/>
  <c r="O7" i="142"/>
  <c r="L20" i="142"/>
  <c r="L17" i="142"/>
  <c r="L9" i="142"/>
  <c r="I20" i="142"/>
  <c r="I17" i="142"/>
  <c r="I9" i="142"/>
  <c r="S18" i="141"/>
  <c r="S15" i="141"/>
  <c r="S8" i="141"/>
  <c r="R14" i="141"/>
  <c r="R7" i="141"/>
  <c r="P11" i="141"/>
  <c r="O7" i="141"/>
  <c r="M14" i="141"/>
  <c r="M7" i="141"/>
  <c r="K7" i="141"/>
  <c r="I12" i="141"/>
  <c r="N21" i="139"/>
  <c r="N13" i="139"/>
  <c r="N6" i="139"/>
  <c r="S35" i="138"/>
  <c r="S27" i="138"/>
  <c r="S8" i="138"/>
  <c r="R35" i="138"/>
  <c r="R32" i="138"/>
  <c r="R23" i="138"/>
  <c r="P36" i="138"/>
  <c r="P24" i="138"/>
  <c r="P7" i="138"/>
  <c r="O36" i="138"/>
  <c r="O20" i="138"/>
  <c r="O11" i="138"/>
  <c r="N28" i="138"/>
  <c r="N31" i="138" s="1"/>
  <c r="N19" i="138"/>
  <c r="N7" i="138"/>
  <c r="M8" i="138"/>
  <c r="M20" i="138"/>
  <c r="M28" i="138" s="1"/>
  <c r="L23" i="138"/>
  <c r="L36" i="138" s="1"/>
  <c r="K24" i="138"/>
  <c r="K36" i="138" s="1"/>
  <c r="K8" i="138"/>
  <c r="J23" i="138"/>
  <c r="J30" i="138" s="1"/>
  <c r="J10" i="138"/>
  <c r="I23" i="138"/>
  <c r="I30" i="138" s="1"/>
  <c r="I10" i="138"/>
  <c r="L59" i="136"/>
  <c r="L56" i="136"/>
  <c r="Q15" i="132"/>
  <c r="Q8" i="132"/>
  <c r="T31" i="130"/>
  <c r="T28" i="130"/>
  <c r="T8" i="130"/>
  <c r="S31" i="130"/>
  <c r="S28" i="130"/>
  <c r="S8" i="130"/>
  <c r="R27" i="130"/>
  <c r="R24" i="130"/>
  <c r="R8" i="130"/>
  <c r="Q34" i="130"/>
  <c r="Q31" i="130"/>
  <c r="P25" i="130"/>
  <c r="P22" i="130"/>
  <c r="P9" i="130"/>
  <c r="O24" i="130"/>
  <c r="O21" i="130"/>
  <c r="O9" i="130"/>
  <c r="N27" i="130"/>
  <c r="N24" i="130"/>
  <c r="N9" i="130"/>
  <c r="M21" i="130"/>
  <c r="M19" i="130"/>
  <c r="L8" i="130"/>
  <c r="L13" i="130" s="1"/>
  <c r="K24" i="130"/>
  <c r="K11" i="130"/>
  <c r="K27" i="130" s="1"/>
  <c r="J21" i="130"/>
  <c r="J24" i="130" s="1"/>
  <c r="J8" i="130"/>
  <c r="I21" i="130"/>
  <c r="I8" i="130"/>
  <c r="W17" i="102"/>
  <c r="X17" i="102" s="1"/>
  <c r="W18" i="102"/>
  <c r="X18" i="102" s="1"/>
  <c r="X16" i="102"/>
  <c r="N27" i="102"/>
  <c r="N33" i="102"/>
  <c r="N21" i="102"/>
  <c r="N48" i="102"/>
  <c r="N45" i="102"/>
  <c r="N42" i="102"/>
  <c r="N39" i="102"/>
  <c r="N36" i="102"/>
  <c r="N18" i="102"/>
  <c r="I24" i="130" l="1"/>
  <c r="J22" i="129"/>
  <c r="J18" i="129"/>
  <c r="J14" i="129"/>
  <c r="I31" i="128"/>
  <c r="I18" i="128"/>
  <c r="I33" i="128" s="1"/>
  <c r="I36" i="128" s="1"/>
  <c r="I46" i="127"/>
  <c r="I40" i="127"/>
  <c r="I14" i="127"/>
  <c r="U3" i="116" l="1"/>
  <c r="U4" i="116"/>
  <c r="U5" i="116"/>
  <c r="U6" i="116"/>
  <c r="U7" i="116"/>
  <c r="U8" i="116"/>
  <c r="U9" i="116"/>
  <c r="U10" i="116"/>
  <c r="U11" i="116"/>
  <c r="U12" i="116"/>
  <c r="U13" i="116"/>
  <c r="U14" i="116"/>
  <c r="U15" i="116"/>
  <c r="U16" i="116"/>
  <c r="U17" i="116"/>
  <c r="U18" i="116"/>
  <c r="U19" i="116"/>
  <c r="U20" i="116"/>
  <c r="U21" i="116"/>
  <c r="U22" i="116"/>
  <c r="U23" i="116"/>
  <c r="U24" i="116"/>
  <c r="U25" i="116"/>
  <c r="U26" i="116"/>
  <c r="U27" i="116"/>
  <c r="U28" i="116"/>
  <c r="U29" i="116"/>
  <c r="U30" i="116"/>
  <c r="U31" i="116"/>
  <c r="U32" i="116"/>
  <c r="U33" i="116"/>
  <c r="U34" i="116"/>
  <c r="U35" i="116"/>
  <c r="U36" i="116"/>
  <c r="U37" i="116"/>
  <c r="U38" i="116"/>
  <c r="U39" i="116"/>
  <c r="U40" i="116"/>
  <c r="U41" i="116"/>
  <c r="U42" i="116"/>
  <c r="U43" i="116"/>
  <c r="U44" i="116"/>
  <c r="U45" i="116"/>
  <c r="U46" i="116"/>
  <c r="U47" i="116"/>
  <c r="U48" i="116"/>
  <c r="U49" i="116"/>
  <c r="U50" i="116"/>
  <c r="U51" i="116"/>
  <c r="U52" i="116"/>
  <c r="U53" i="116"/>
  <c r="U54" i="116"/>
  <c r="U55" i="116"/>
  <c r="U56" i="116"/>
  <c r="U57" i="116"/>
  <c r="U58" i="116"/>
  <c r="U59" i="116"/>
  <c r="U60" i="116"/>
  <c r="U61" i="116"/>
  <c r="U62" i="116"/>
  <c r="U63" i="116"/>
  <c r="U64" i="116"/>
  <c r="U65" i="116"/>
  <c r="U66" i="116"/>
  <c r="U67" i="116"/>
  <c r="U68" i="116"/>
  <c r="U69" i="116"/>
  <c r="U70" i="116"/>
  <c r="U71" i="116"/>
  <c r="U72" i="116"/>
  <c r="U73" i="116"/>
  <c r="U74" i="116"/>
  <c r="U75" i="116"/>
  <c r="U76" i="116"/>
  <c r="U77" i="116"/>
  <c r="U78" i="116"/>
  <c r="U79" i="116"/>
  <c r="U80" i="116"/>
  <c r="U81" i="116"/>
  <c r="U82" i="116"/>
  <c r="U83" i="116"/>
  <c r="U84" i="116"/>
  <c r="U85" i="116"/>
  <c r="U86" i="116"/>
  <c r="U87" i="116"/>
  <c r="U88" i="116"/>
  <c r="U89" i="116"/>
  <c r="U90" i="116"/>
  <c r="U91" i="116"/>
  <c r="U92" i="116"/>
  <c r="U93" i="116"/>
  <c r="U94" i="116"/>
  <c r="U95" i="116"/>
  <c r="U96" i="116"/>
  <c r="U97" i="116"/>
  <c r="U98" i="116"/>
  <c r="U99" i="116"/>
  <c r="U100" i="116"/>
  <c r="U101" i="116"/>
  <c r="U102" i="116"/>
  <c r="U103" i="116"/>
  <c r="U104" i="116"/>
  <c r="U105" i="116"/>
  <c r="U106" i="116"/>
  <c r="U107" i="116"/>
  <c r="U108" i="116"/>
  <c r="U109" i="116"/>
  <c r="U110" i="116"/>
  <c r="U111" i="116"/>
  <c r="U112" i="116"/>
  <c r="U113" i="116"/>
  <c r="U114" i="116"/>
  <c r="U115" i="116"/>
  <c r="U116" i="116"/>
  <c r="U117" i="116"/>
  <c r="U118" i="116"/>
  <c r="U119" i="116"/>
  <c r="U120" i="116"/>
  <c r="U121" i="116"/>
  <c r="U122" i="116"/>
  <c r="U123" i="116"/>
  <c r="U124" i="116"/>
  <c r="U125" i="116"/>
  <c r="U126" i="116"/>
  <c r="U127" i="116"/>
  <c r="U128" i="116"/>
  <c r="U129" i="116"/>
  <c r="U130" i="116"/>
  <c r="U131" i="116"/>
  <c r="U132" i="116"/>
  <c r="U133" i="116"/>
  <c r="U134" i="116"/>
  <c r="U135" i="116"/>
  <c r="U136" i="116"/>
  <c r="U137" i="116"/>
  <c r="U138" i="116"/>
  <c r="U139" i="116"/>
  <c r="U140" i="116"/>
  <c r="U141" i="116"/>
  <c r="U142" i="116"/>
  <c r="U143" i="116"/>
  <c r="U144" i="116"/>
  <c r="U145" i="116"/>
  <c r="U146" i="116"/>
  <c r="U147" i="116"/>
  <c r="U148" i="116"/>
  <c r="U149" i="116"/>
  <c r="U150" i="116"/>
  <c r="U151" i="116"/>
  <c r="U152" i="116"/>
  <c r="U153" i="116"/>
  <c r="U154" i="116"/>
  <c r="U155" i="116"/>
  <c r="U156" i="116"/>
  <c r="U157" i="116"/>
  <c r="U158" i="116"/>
  <c r="U159" i="116"/>
  <c r="U160" i="116"/>
  <c r="U161" i="116"/>
  <c r="U162" i="116"/>
  <c r="U163" i="116"/>
  <c r="U164" i="116"/>
  <c r="U165" i="116"/>
  <c r="U166" i="116"/>
  <c r="U167" i="116"/>
  <c r="U168" i="116"/>
  <c r="U169" i="116"/>
  <c r="U170" i="116"/>
  <c r="U171" i="116"/>
  <c r="U172" i="116"/>
  <c r="U173" i="116"/>
  <c r="U174" i="116"/>
  <c r="U175" i="116"/>
  <c r="U176" i="116"/>
  <c r="U177" i="116"/>
  <c r="U178" i="116"/>
  <c r="U179" i="116"/>
  <c r="U180" i="116"/>
  <c r="U181" i="116"/>
  <c r="U182" i="116"/>
  <c r="U183" i="116"/>
  <c r="U184" i="116"/>
  <c r="U185" i="116"/>
  <c r="U186" i="116"/>
  <c r="U187" i="116"/>
  <c r="U188" i="116"/>
  <c r="U189" i="116"/>
  <c r="U190" i="116"/>
  <c r="U191" i="116"/>
  <c r="U192" i="116"/>
  <c r="U193" i="116"/>
  <c r="U194" i="116"/>
  <c r="U195" i="116"/>
  <c r="U196" i="116"/>
  <c r="U197" i="116"/>
  <c r="U198" i="116"/>
  <c r="U199" i="116"/>
  <c r="U200" i="116"/>
  <c r="U201" i="116"/>
  <c r="U202" i="116"/>
  <c r="U203" i="116"/>
  <c r="U204" i="116"/>
  <c r="U205" i="116"/>
  <c r="U206" i="116"/>
  <c r="U207" i="116"/>
  <c r="U208" i="116"/>
  <c r="U209" i="116"/>
  <c r="U210" i="116"/>
  <c r="U211" i="116"/>
  <c r="U212" i="116"/>
  <c r="U213" i="116"/>
  <c r="U214" i="116"/>
  <c r="U215" i="116"/>
  <c r="U216" i="116"/>
  <c r="U217" i="116"/>
  <c r="U218" i="116"/>
  <c r="U219" i="116"/>
  <c r="U220" i="116"/>
  <c r="U221" i="116"/>
  <c r="U222" i="116"/>
  <c r="U223" i="116"/>
  <c r="U224" i="116"/>
  <c r="U225" i="116"/>
  <c r="U226" i="116"/>
  <c r="U227" i="116"/>
  <c r="U228" i="116"/>
  <c r="U229" i="116"/>
  <c r="U230" i="116"/>
  <c r="U231" i="116"/>
  <c r="U232" i="116"/>
  <c r="U233" i="116"/>
  <c r="U234" i="116"/>
  <c r="U235" i="116"/>
  <c r="U236" i="116"/>
  <c r="U237" i="116"/>
  <c r="U238" i="116"/>
  <c r="U239" i="116"/>
  <c r="U240" i="116"/>
  <c r="U241" i="116"/>
  <c r="U242" i="116"/>
  <c r="U243" i="116"/>
  <c r="U244" i="116"/>
  <c r="U245" i="116"/>
  <c r="U246" i="116"/>
  <c r="U247" i="116"/>
  <c r="U248" i="116"/>
  <c r="U249" i="116"/>
  <c r="U250" i="116"/>
  <c r="U251" i="116"/>
  <c r="U252" i="116"/>
  <c r="U253" i="116"/>
  <c r="U254" i="116"/>
  <c r="U255" i="116"/>
  <c r="U256" i="116"/>
  <c r="U257" i="116"/>
  <c r="U258" i="116"/>
  <c r="U259" i="116"/>
  <c r="U260" i="116"/>
  <c r="U261" i="116"/>
  <c r="U262" i="116"/>
  <c r="U263" i="116"/>
  <c r="U264" i="116"/>
  <c r="U265" i="116"/>
  <c r="U266" i="116"/>
  <c r="U267" i="116"/>
  <c r="U268" i="116"/>
  <c r="U269" i="116"/>
  <c r="U270" i="116"/>
  <c r="U271" i="116"/>
  <c r="U272" i="116"/>
  <c r="U273" i="116"/>
  <c r="U274" i="116"/>
  <c r="U275" i="116"/>
  <c r="U276" i="116"/>
  <c r="U277" i="116"/>
  <c r="U278" i="116"/>
  <c r="U279" i="116"/>
  <c r="U280" i="116"/>
  <c r="U281" i="116"/>
  <c r="U282" i="116"/>
  <c r="U283" i="116"/>
  <c r="U284" i="116"/>
  <c r="U285" i="116"/>
  <c r="U286" i="116"/>
  <c r="U287" i="116"/>
  <c r="U288" i="116"/>
  <c r="U289" i="116"/>
  <c r="U290" i="116"/>
  <c r="U291" i="116"/>
  <c r="U292" i="116"/>
  <c r="U293" i="116"/>
  <c r="U294" i="116"/>
  <c r="U295" i="116"/>
  <c r="U296" i="116"/>
  <c r="U297" i="116"/>
  <c r="U298" i="116"/>
  <c r="U299" i="116"/>
  <c r="U300" i="116"/>
  <c r="U301" i="116"/>
  <c r="U302" i="116"/>
  <c r="U303" i="116"/>
  <c r="U304" i="116"/>
  <c r="U305" i="116"/>
  <c r="U306" i="116"/>
  <c r="U307" i="116"/>
  <c r="U308" i="116"/>
  <c r="U309" i="116"/>
  <c r="U310" i="116"/>
  <c r="U311" i="116"/>
  <c r="U312" i="116"/>
  <c r="U313" i="116"/>
  <c r="U314" i="116"/>
  <c r="U315" i="116"/>
  <c r="U316" i="116"/>
  <c r="U317" i="116"/>
  <c r="U318" i="116"/>
  <c r="U319" i="116"/>
  <c r="U320" i="116"/>
  <c r="U321" i="116"/>
  <c r="U322" i="116"/>
  <c r="U323" i="116"/>
  <c r="U324" i="116"/>
  <c r="U325" i="116"/>
  <c r="U326" i="116"/>
  <c r="U327" i="116"/>
  <c r="U328" i="116"/>
  <c r="U329" i="116"/>
  <c r="U330" i="116"/>
  <c r="U331" i="116"/>
  <c r="U332" i="116"/>
  <c r="U333" i="116"/>
  <c r="U334" i="116"/>
  <c r="U335" i="116"/>
  <c r="U336" i="116"/>
  <c r="U337" i="116"/>
  <c r="U338" i="116"/>
  <c r="U339" i="116"/>
  <c r="U340" i="116"/>
  <c r="U341" i="116"/>
  <c r="U342" i="116"/>
  <c r="U343" i="116"/>
  <c r="U344" i="116"/>
  <c r="U345" i="116"/>
  <c r="U346" i="116"/>
  <c r="U347" i="116"/>
  <c r="U348" i="116"/>
  <c r="U349" i="116"/>
  <c r="U350" i="116"/>
  <c r="U351" i="116"/>
  <c r="U352" i="116"/>
  <c r="U353" i="116"/>
  <c r="U354" i="116"/>
  <c r="U355" i="116"/>
  <c r="U356" i="116"/>
  <c r="U357" i="116"/>
  <c r="U358" i="116"/>
  <c r="U359" i="116"/>
  <c r="U360" i="116"/>
  <c r="U361" i="116"/>
  <c r="U362" i="116"/>
  <c r="U363" i="116"/>
  <c r="U364" i="116"/>
  <c r="U365" i="116"/>
  <c r="U366" i="116"/>
  <c r="U367" i="116"/>
  <c r="U368" i="116"/>
  <c r="U369" i="116"/>
  <c r="U370" i="116"/>
  <c r="U371" i="116"/>
  <c r="U372" i="116"/>
  <c r="U373" i="116"/>
  <c r="U374" i="116"/>
  <c r="U375" i="116"/>
  <c r="U376" i="116"/>
  <c r="U377" i="116"/>
  <c r="U378" i="116"/>
  <c r="U379" i="116"/>
  <c r="U380" i="116"/>
  <c r="U381" i="116"/>
  <c r="U382" i="116"/>
  <c r="U383" i="116"/>
  <c r="U384" i="116"/>
  <c r="U385" i="116"/>
  <c r="U386" i="116"/>
  <c r="U387" i="116"/>
  <c r="U388" i="116"/>
  <c r="U389" i="116"/>
  <c r="U390" i="116"/>
  <c r="U391" i="116"/>
  <c r="U392" i="116"/>
  <c r="U393" i="116"/>
  <c r="U394" i="116"/>
  <c r="U395" i="116"/>
  <c r="U396" i="116"/>
  <c r="U397" i="116"/>
  <c r="U398" i="116"/>
  <c r="U399" i="116"/>
  <c r="U400" i="116"/>
  <c r="U401" i="116"/>
  <c r="U402" i="116"/>
  <c r="U403" i="116"/>
  <c r="U404" i="116"/>
  <c r="U405" i="116"/>
  <c r="U406" i="116"/>
  <c r="U407" i="116"/>
  <c r="U408" i="116"/>
  <c r="U409" i="116"/>
  <c r="U410" i="116"/>
  <c r="U411" i="116"/>
  <c r="U412" i="116"/>
  <c r="U413" i="116"/>
  <c r="U414" i="116"/>
  <c r="U415" i="116"/>
  <c r="U416" i="116"/>
  <c r="U417" i="116"/>
  <c r="U418" i="116"/>
  <c r="U419" i="116"/>
  <c r="U420" i="116"/>
  <c r="U421" i="116"/>
  <c r="U422" i="116"/>
  <c r="U423" i="116"/>
  <c r="U424" i="116"/>
  <c r="U425" i="116"/>
  <c r="U426" i="116"/>
  <c r="U427" i="116"/>
  <c r="U428" i="116"/>
  <c r="U429" i="116"/>
  <c r="U430" i="116"/>
  <c r="U431" i="116"/>
  <c r="U432" i="116"/>
  <c r="U433" i="116"/>
  <c r="U434" i="116"/>
  <c r="U435" i="116"/>
  <c r="U436" i="116"/>
  <c r="U437" i="116"/>
  <c r="U438" i="116"/>
  <c r="U439" i="116"/>
  <c r="U440" i="116"/>
  <c r="U441" i="116"/>
  <c r="U442" i="116"/>
  <c r="U443" i="116"/>
  <c r="U444" i="116"/>
  <c r="U445" i="116"/>
  <c r="U446" i="116"/>
  <c r="U447" i="116"/>
  <c r="U448" i="116"/>
  <c r="U449" i="116"/>
  <c r="U450" i="116"/>
  <c r="U451" i="116"/>
  <c r="U452" i="116"/>
  <c r="U453" i="116"/>
  <c r="U454" i="116"/>
  <c r="U455" i="116"/>
  <c r="U456" i="116"/>
  <c r="U457" i="116"/>
  <c r="U458" i="116"/>
  <c r="U459" i="116"/>
  <c r="U460" i="116"/>
  <c r="U461" i="116"/>
  <c r="U462" i="116"/>
  <c r="U463" i="116"/>
  <c r="U464" i="116"/>
  <c r="U465" i="116"/>
  <c r="U466" i="116"/>
  <c r="U467" i="116"/>
  <c r="U468" i="116"/>
  <c r="U469" i="116"/>
  <c r="U470" i="116"/>
  <c r="U471" i="116"/>
  <c r="U472" i="116"/>
  <c r="U473" i="116"/>
  <c r="U474" i="116"/>
  <c r="U475" i="116"/>
  <c r="U476" i="116"/>
  <c r="U477" i="116"/>
  <c r="U478" i="116"/>
  <c r="U479" i="116"/>
  <c r="U480" i="116"/>
  <c r="U481" i="116"/>
  <c r="U482" i="116"/>
  <c r="U483" i="116"/>
  <c r="U484" i="116"/>
  <c r="U485" i="116"/>
  <c r="U486" i="116"/>
  <c r="U487" i="116"/>
  <c r="U488" i="116"/>
  <c r="U489" i="116"/>
  <c r="U490" i="116"/>
  <c r="U491" i="116"/>
  <c r="U492" i="116"/>
  <c r="U493" i="116"/>
  <c r="U494" i="116"/>
  <c r="U495" i="116"/>
  <c r="U496" i="116"/>
  <c r="U497" i="116"/>
  <c r="U498" i="116"/>
  <c r="U499" i="116"/>
  <c r="U500" i="116"/>
  <c r="U501" i="116"/>
  <c r="U502" i="116"/>
  <c r="U503" i="116"/>
  <c r="U504" i="116"/>
  <c r="U505" i="116"/>
  <c r="U506" i="116"/>
  <c r="U507" i="116"/>
  <c r="U508" i="116"/>
  <c r="U509" i="116"/>
  <c r="U510" i="116"/>
  <c r="U511" i="116"/>
  <c r="U512" i="116"/>
  <c r="U513" i="116"/>
  <c r="U514" i="116"/>
  <c r="U515" i="116"/>
  <c r="U516" i="116"/>
  <c r="U517" i="116"/>
  <c r="U518" i="116"/>
  <c r="U519" i="116"/>
  <c r="U520" i="116"/>
  <c r="U521" i="116"/>
  <c r="U522" i="116"/>
  <c r="U523" i="116"/>
  <c r="U524" i="116"/>
  <c r="U525" i="116"/>
  <c r="U526" i="116"/>
  <c r="U527" i="116"/>
  <c r="U528" i="116"/>
  <c r="U529" i="116"/>
  <c r="U530" i="116"/>
  <c r="U531" i="116"/>
  <c r="U532" i="116"/>
  <c r="U533" i="116"/>
  <c r="U534" i="116"/>
  <c r="U535" i="116"/>
  <c r="U536" i="116"/>
  <c r="U537" i="116"/>
  <c r="U538" i="116"/>
  <c r="U539" i="116"/>
  <c r="U540" i="116"/>
  <c r="U541" i="116"/>
  <c r="U542" i="116"/>
  <c r="U543" i="116"/>
  <c r="U544" i="116"/>
  <c r="U545" i="116"/>
  <c r="U546" i="116"/>
  <c r="U547" i="116"/>
  <c r="U548" i="116"/>
  <c r="U549" i="116"/>
  <c r="U550" i="116"/>
  <c r="U551" i="116"/>
  <c r="U552" i="116"/>
  <c r="U553" i="116"/>
  <c r="U554" i="116"/>
  <c r="U555" i="116"/>
  <c r="U556" i="116"/>
  <c r="U557" i="116"/>
  <c r="U558" i="116"/>
  <c r="U559" i="116"/>
  <c r="U560" i="116"/>
  <c r="U561" i="116"/>
  <c r="U562" i="116"/>
  <c r="U563" i="116"/>
  <c r="U564" i="116"/>
  <c r="U565" i="116"/>
  <c r="U566" i="116"/>
  <c r="U567" i="116"/>
  <c r="U568" i="116"/>
  <c r="U569" i="116"/>
  <c r="U570" i="116"/>
  <c r="U571" i="116"/>
  <c r="U572" i="116"/>
  <c r="U573" i="116"/>
  <c r="U574" i="116"/>
  <c r="U575" i="116"/>
  <c r="U576" i="116"/>
  <c r="U577" i="116"/>
  <c r="U578" i="116"/>
  <c r="U579" i="116"/>
  <c r="U580" i="116"/>
  <c r="U581" i="116"/>
  <c r="U582" i="116"/>
  <c r="U583" i="116"/>
  <c r="U584" i="116"/>
  <c r="U585" i="116"/>
  <c r="U586" i="116"/>
  <c r="U587" i="116"/>
  <c r="U588" i="116"/>
  <c r="U589" i="116"/>
  <c r="U590" i="116"/>
  <c r="U591" i="116"/>
  <c r="U592" i="116"/>
  <c r="U593" i="116"/>
  <c r="U594" i="116"/>
  <c r="U595" i="116"/>
  <c r="U596" i="116"/>
  <c r="U597" i="116"/>
  <c r="U598" i="116"/>
  <c r="U599" i="116"/>
  <c r="U600" i="116"/>
  <c r="U601" i="116"/>
  <c r="U602" i="116"/>
  <c r="U603" i="116"/>
  <c r="U604" i="116"/>
  <c r="U605" i="116"/>
  <c r="U606" i="116"/>
  <c r="U607" i="116"/>
  <c r="U608" i="116"/>
  <c r="U609" i="116"/>
  <c r="U610" i="116"/>
  <c r="U611" i="116"/>
  <c r="U612" i="116"/>
  <c r="U613" i="116"/>
  <c r="U614" i="116"/>
  <c r="U615" i="116"/>
  <c r="U616" i="116"/>
  <c r="U617" i="116"/>
  <c r="U618" i="116"/>
  <c r="U619" i="116"/>
  <c r="U620" i="116"/>
  <c r="U621" i="116"/>
  <c r="U622" i="116"/>
  <c r="U623" i="116"/>
  <c r="U624" i="116"/>
  <c r="U625" i="116"/>
  <c r="U626" i="116"/>
  <c r="U627" i="116"/>
  <c r="U628" i="116"/>
  <c r="U629" i="116"/>
  <c r="U630" i="116"/>
  <c r="U631" i="116"/>
  <c r="U632" i="116"/>
  <c r="U633" i="116"/>
  <c r="U634" i="116"/>
  <c r="U635" i="116"/>
  <c r="U636" i="116"/>
  <c r="U637" i="116"/>
  <c r="U638" i="116"/>
  <c r="U639" i="116"/>
  <c r="U640" i="116"/>
  <c r="U641" i="116"/>
  <c r="U642" i="116"/>
  <c r="U643" i="116"/>
  <c r="U644" i="116"/>
  <c r="U645" i="116"/>
  <c r="U646" i="116"/>
  <c r="U647" i="116"/>
  <c r="U648" i="116"/>
  <c r="U649" i="116"/>
  <c r="U650" i="116"/>
  <c r="U651" i="116"/>
  <c r="U652" i="116"/>
  <c r="U653" i="116"/>
  <c r="U654" i="116"/>
  <c r="U655" i="116"/>
  <c r="U656" i="116"/>
  <c r="U657" i="116"/>
  <c r="U658" i="116"/>
  <c r="U659" i="116"/>
  <c r="U660" i="116"/>
  <c r="U661" i="116"/>
  <c r="U662" i="116"/>
  <c r="U663" i="116"/>
  <c r="U664" i="116"/>
  <c r="U665" i="116"/>
  <c r="U666" i="116"/>
  <c r="U667" i="116"/>
  <c r="U668" i="116"/>
  <c r="U669" i="116"/>
  <c r="U670" i="116"/>
  <c r="U671" i="116"/>
  <c r="U672" i="116"/>
  <c r="U673" i="116"/>
  <c r="U674" i="116"/>
  <c r="U675" i="116"/>
  <c r="U676" i="116"/>
  <c r="U677" i="116"/>
  <c r="U678" i="116"/>
  <c r="U679" i="116"/>
  <c r="U680" i="116"/>
  <c r="U681" i="116"/>
  <c r="U682" i="116"/>
  <c r="U683" i="116"/>
  <c r="U684" i="116"/>
  <c r="U685" i="116"/>
  <c r="U686" i="116"/>
  <c r="U687" i="116"/>
  <c r="U688" i="116"/>
  <c r="U689" i="116"/>
  <c r="U690" i="116"/>
  <c r="U691" i="116"/>
  <c r="U692" i="116"/>
  <c r="U693" i="116"/>
  <c r="U694" i="116"/>
  <c r="U695" i="116"/>
  <c r="U696" i="116"/>
  <c r="U697" i="116"/>
  <c r="U698" i="116"/>
  <c r="U699" i="116"/>
  <c r="U700" i="116"/>
  <c r="U701" i="116"/>
  <c r="U702" i="116"/>
  <c r="U703" i="116"/>
  <c r="U704" i="116"/>
  <c r="U705" i="116"/>
  <c r="U706" i="116"/>
  <c r="U707" i="116"/>
  <c r="U708" i="116"/>
  <c r="U709" i="116"/>
  <c r="U710" i="116"/>
  <c r="U711" i="116"/>
  <c r="U712" i="116"/>
  <c r="U713" i="116"/>
  <c r="U714" i="116"/>
  <c r="U715" i="116"/>
  <c r="U716" i="116"/>
  <c r="U717" i="116"/>
  <c r="U718" i="116"/>
  <c r="U719" i="116"/>
  <c r="U720" i="116"/>
  <c r="U721" i="116"/>
  <c r="U722" i="116"/>
  <c r="U723" i="116"/>
  <c r="U724" i="116"/>
  <c r="U725" i="116"/>
  <c r="U726" i="116"/>
  <c r="U727" i="116"/>
  <c r="U728" i="116"/>
  <c r="U729" i="116"/>
  <c r="U730" i="116"/>
  <c r="U731" i="116"/>
  <c r="U732" i="116"/>
  <c r="U733" i="116"/>
  <c r="U734" i="116"/>
  <c r="U735" i="116"/>
  <c r="U736" i="116"/>
  <c r="U737" i="116"/>
  <c r="U738" i="116"/>
  <c r="U739" i="116"/>
  <c r="U740" i="116"/>
  <c r="U741" i="116"/>
  <c r="U742" i="116"/>
  <c r="U743" i="116"/>
  <c r="U744" i="116"/>
  <c r="U745" i="116"/>
  <c r="U746" i="116"/>
  <c r="U747" i="116"/>
  <c r="U748" i="116"/>
  <c r="U749" i="116"/>
  <c r="U750" i="116"/>
  <c r="U751" i="116"/>
  <c r="U752" i="116"/>
  <c r="U753" i="116"/>
  <c r="U754" i="116"/>
  <c r="U755" i="116"/>
  <c r="U756" i="116"/>
  <c r="U757" i="116"/>
  <c r="U758" i="116"/>
  <c r="U759" i="116"/>
  <c r="U760" i="116"/>
  <c r="U761" i="116"/>
  <c r="U762" i="116"/>
  <c r="U763" i="116"/>
  <c r="U764" i="116"/>
  <c r="U765" i="116"/>
  <c r="U766" i="116"/>
  <c r="U767" i="116"/>
  <c r="U768" i="116"/>
  <c r="U769" i="116"/>
  <c r="U770" i="116"/>
  <c r="U771" i="116"/>
  <c r="U772" i="116"/>
  <c r="U773" i="116"/>
  <c r="U774" i="116"/>
  <c r="U775" i="116"/>
  <c r="U776" i="116"/>
  <c r="U777" i="116"/>
  <c r="U778" i="116"/>
  <c r="U779" i="116"/>
  <c r="U780" i="116"/>
  <c r="U781" i="116"/>
  <c r="U782" i="116"/>
  <c r="U783" i="116"/>
  <c r="U784" i="116"/>
  <c r="U785" i="116"/>
  <c r="U786" i="116"/>
  <c r="U787" i="116"/>
  <c r="U788" i="116"/>
  <c r="U789" i="116"/>
  <c r="U790" i="116"/>
  <c r="U791" i="116"/>
  <c r="U792" i="116"/>
  <c r="U793" i="116"/>
  <c r="U794" i="116"/>
  <c r="U795" i="116"/>
  <c r="U796" i="116"/>
  <c r="U797" i="116"/>
  <c r="U798" i="116"/>
  <c r="U799" i="116"/>
  <c r="U800" i="116"/>
  <c r="U801" i="116"/>
  <c r="U802" i="116"/>
  <c r="U803" i="116"/>
  <c r="U804" i="116"/>
  <c r="U805" i="116"/>
  <c r="U806" i="116"/>
  <c r="U807" i="116"/>
  <c r="U808" i="116"/>
  <c r="U809" i="116"/>
  <c r="U810" i="116"/>
  <c r="U811" i="116"/>
  <c r="U812" i="116"/>
  <c r="U813" i="116"/>
  <c r="U814" i="116"/>
  <c r="U815" i="116"/>
  <c r="U816" i="116"/>
  <c r="U817" i="116"/>
  <c r="U818" i="116"/>
  <c r="U819" i="116"/>
  <c r="U820" i="116"/>
  <c r="U821" i="116"/>
  <c r="U822" i="116"/>
  <c r="U823" i="116"/>
  <c r="U824" i="116"/>
  <c r="U825" i="116"/>
  <c r="U826" i="116"/>
  <c r="U827" i="116"/>
  <c r="U828" i="116"/>
  <c r="U829" i="116"/>
  <c r="U830" i="116"/>
  <c r="U831" i="116"/>
  <c r="U832" i="116"/>
  <c r="U833" i="116"/>
  <c r="U834" i="116"/>
  <c r="U835" i="116"/>
  <c r="U836" i="116"/>
  <c r="U837" i="116"/>
  <c r="U838" i="116"/>
  <c r="U839" i="116"/>
  <c r="U840" i="116"/>
  <c r="U841" i="116"/>
  <c r="U842" i="116"/>
  <c r="U843" i="116"/>
  <c r="U844" i="116"/>
  <c r="U845" i="116"/>
  <c r="U846" i="116"/>
  <c r="U847" i="116"/>
  <c r="U848" i="116"/>
  <c r="U849" i="116"/>
  <c r="U850" i="116"/>
  <c r="U851" i="116"/>
  <c r="U852" i="116"/>
  <c r="U853" i="116"/>
  <c r="U854" i="116"/>
  <c r="U855" i="116"/>
  <c r="U856" i="116"/>
  <c r="U857" i="116"/>
  <c r="U858" i="116"/>
  <c r="U859" i="116"/>
  <c r="U860" i="116"/>
  <c r="U861" i="116"/>
  <c r="U862" i="116"/>
  <c r="U863" i="116"/>
  <c r="U864" i="116"/>
  <c r="U865" i="116"/>
  <c r="U866" i="116"/>
  <c r="U867" i="116"/>
  <c r="U868" i="116"/>
  <c r="U869" i="116"/>
  <c r="U870" i="116"/>
  <c r="U871" i="116"/>
  <c r="U872" i="116"/>
  <c r="U873" i="116"/>
  <c r="U874" i="116"/>
  <c r="U875" i="116"/>
  <c r="U876" i="116"/>
  <c r="U877" i="116"/>
  <c r="U878" i="116"/>
  <c r="U879" i="116"/>
  <c r="U880" i="116"/>
  <c r="U881" i="116"/>
  <c r="U882" i="116"/>
  <c r="U883" i="116"/>
  <c r="U884" i="116"/>
  <c r="U885" i="116"/>
  <c r="U886" i="116"/>
  <c r="U887" i="116"/>
  <c r="U888" i="116"/>
  <c r="U889" i="116"/>
  <c r="U890" i="116"/>
  <c r="U891" i="116"/>
  <c r="U892" i="116"/>
  <c r="U893" i="116"/>
  <c r="U894" i="116"/>
  <c r="U895" i="116"/>
  <c r="U896" i="116"/>
  <c r="U897" i="116"/>
  <c r="U898" i="116"/>
  <c r="U899" i="116"/>
  <c r="U900" i="116"/>
  <c r="U901" i="116"/>
  <c r="U902" i="116"/>
  <c r="U903" i="116"/>
  <c r="U904" i="116"/>
  <c r="U905" i="116"/>
  <c r="U906" i="116"/>
  <c r="U907" i="116"/>
  <c r="U908" i="116"/>
  <c r="U909" i="116"/>
  <c r="U910" i="116"/>
  <c r="U911" i="116"/>
  <c r="U912" i="116"/>
  <c r="U913" i="116"/>
  <c r="U914" i="116"/>
  <c r="U915" i="116"/>
  <c r="U916" i="116"/>
  <c r="U917" i="116"/>
  <c r="U918" i="116"/>
  <c r="U919" i="116"/>
  <c r="U920" i="116"/>
  <c r="U921" i="116"/>
  <c r="U922" i="116"/>
  <c r="U923" i="116"/>
  <c r="U924" i="116"/>
  <c r="U925" i="116"/>
  <c r="U926" i="116"/>
  <c r="U927" i="116"/>
  <c r="U928" i="116"/>
  <c r="U929" i="116"/>
  <c r="U930" i="116"/>
  <c r="U931" i="116"/>
  <c r="U932" i="116"/>
  <c r="U933" i="116"/>
  <c r="U934" i="116"/>
  <c r="U935" i="116"/>
  <c r="U936" i="116"/>
  <c r="U937" i="116"/>
  <c r="U938" i="116"/>
  <c r="U939" i="116"/>
  <c r="U940" i="116"/>
  <c r="U941" i="116"/>
  <c r="U942" i="116"/>
  <c r="U943" i="116"/>
  <c r="U944" i="116"/>
  <c r="U945" i="116"/>
  <c r="U946" i="116"/>
  <c r="U947" i="116"/>
  <c r="U948" i="116"/>
  <c r="U949" i="116"/>
  <c r="U950" i="116"/>
  <c r="U951" i="116"/>
  <c r="U952" i="116"/>
  <c r="U953" i="116"/>
  <c r="U954" i="116"/>
  <c r="U955" i="116"/>
  <c r="U956" i="116"/>
  <c r="U957" i="116"/>
  <c r="U958" i="116"/>
  <c r="U959" i="116"/>
  <c r="U960" i="116"/>
  <c r="U961" i="116"/>
  <c r="U962" i="116"/>
  <c r="U963" i="116"/>
  <c r="U964" i="116"/>
  <c r="U965" i="116"/>
  <c r="U966" i="116"/>
  <c r="U967" i="116"/>
  <c r="U968" i="116"/>
  <c r="U969" i="116"/>
  <c r="U970" i="116"/>
  <c r="U971" i="116"/>
  <c r="U972" i="116"/>
  <c r="U973" i="116"/>
  <c r="U974" i="116"/>
  <c r="U975" i="116"/>
  <c r="U976" i="116"/>
  <c r="U977" i="116"/>
  <c r="U978" i="116"/>
  <c r="U979" i="116"/>
  <c r="U980" i="116"/>
  <c r="U981" i="116"/>
  <c r="U982" i="116"/>
  <c r="U983" i="116"/>
  <c r="U984" i="116"/>
  <c r="U985" i="116"/>
  <c r="U986" i="116"/>
  <c r="U987" i="116"/>
  <c r="U988" i="116"/>
  <c r="U989" i="116"/>
  <c r="U990" i="116"/>
  <c r="U991" i="116"/>
  <c r="U992" i="116"/>
  <c r="U993" i="116"/>
  <c r="U994" i="116"/>
  <c r="U995" i="116"/>
  <c r="U996" i="116"/>
  <c r="U997" i="116"/>
  <c r="U998" i="116"/>
  <c r="U999" i="116"/>
  <c r="U1000" i="116"/>
  <c r="U1001" i="116"/>
  <c r="U1002" i="116"/>
  <c r="U1003" i="116"/>
  <c r="U1004" i="116"/>
  <c r="U1005" i="116"/>
  <c r="U1006" i="116"/>
  <c r="U1007" i="116"/>
  <c r="U1008" i="116"/>
  <c r="U1009" i="116"/>
  <c r="U1010" i="116"/>
  <c r="U1011" i="116"/>
  <c r="U1012" i="116"/>
  <c r="U1013" i="116"/>
  <c r="U1014" i="116"/>
  <c r="U1015" i="116"/>
  <c r="U1016" i="116"/>
  <c r="U1017" i="116"/>
  <c r="U1018" i="116"/>
  <c r="U1019" i="116"/>
  <c r="U1020" i="116"/>
  <c r="U1021" i="116"/>
  <c r="U1022" i="116"/>
  <c r="U1023" i="116"/>
  <c r="U1024" i="116"/>
  <c r="U1025" i="116"/>
  <c r="U1026" i="116"/>
  <c r="U1027" i="116"/>
  <c r="U1028" i="116"/>
  <c r="U1029" i="116"/>
  <c r="U1030" i="116"/>
  <c r="U1031" i="116"/>
  <c r="U1032" i="116"/>
  <c r="U1033" i="116"/>
  <c r="U1034" i="116"/>
  <c r="U1035" i="116"/>
  <c r="U1036" i="116"/>
  <c r="U1037" i="116"/>
  <c r="U1038" i="116"/>
  <c r="U1039" i="116"/>
  <c r="U1040" i="116"/>
  <c r="U1041" i="116"/>
  <c r="U1042" i="116"/>
  <c r="U1043" i="116"/>
  <c r="U1044" i="116"/>
  <c r="U1045" i="116"/>
  <c r="U1046" i="116"/>
  <c r="U1047" i="116"/>
  <c r="U1048" i="116"/>
  <c r="U1049" i="116"/>
  <c r="U1050" i="116"/>
  <c r="U1051" i="116"/>
  <c r="U1052" i="116"/>
  <c r="U1053" i="116"/>
  <c r="U1054" i="116"/>
  <c r="U1055" i="116"/>
  <c r="U1056" i="116"/>
  <c r="U1057" i="116"/>
  <c r="U1058" i="116"/>
  <c r="U1059" i="116"/>
  <c r="U1060" i="116"/>
  <c r="U1061" i="116"/>
  <c r="U1062" i="116"/>
  <c r="U1063" i="116"/>
  <c r="U1064" i="116"/>
  <c r="U1065" i="116"/>
  <c r="U1066" i="116"/>
  <c r="U1067" i="116"/>
  <c r="U1068" i="116"/>
  <c r="U1069" i="116"/>
  <c r="U1070" i="116"/>
  <c r="U1071" i="116"/>
  <c r="U1072" i="116"/>
  <c r="U1073" i="116"/>
  <c r="U1074" i="116"/>
  <c r="U1075" i="116"/>
  <c r="U1076" i="116"/>
  <c r="U1077" i="116"/>
  <c r="U1078" i="116"/>
  <c r="U1079" i="116"/>
  <c r="U1080" i="116"/>
  <c r="U1081" i="116"/>
  <c r="U1082" i="116"/>
  <c r="U1083" i="116"/>
  <c r="U1084" i="116"/>
  <c r="U1085" i="116"/>
  <c r="U1086" i="116"/>
  <c r="U1087" i="116"/>
  <c r="U1088" i="116"/>
  <c r="U1089" i="116"/>
  <c r="U1090" i="116"/>
  <c r="U1091" i="116"/>
  <c r="U1092" i="116"/>
  <c r="U1093" i="116"/>
  <c r="U1094" i="116"/>
  <c r="U1095" i="116"/>
  <c r="U1096" i="116"/>
  <c r="U1097" i="116"/>
  <c r="U1098" i="116"/>
  <c r="U1099" i="116"/>
  <c r="U1100" i="116"/>
  <c r="U1101" i="116"/>
  <c r="U1102" i="116"/>
  <c r="U1103" i="116"/>
  <c r="U1104" i="116"/>
  <c r="U1105" i="116"/>
  <c r="U1106" i="116"/>
  <c r="U1107" i="116"/>
  <c r="U1108" i="116"/>
  <c r="U1109" i="116"/>
  <c r="U1110" i="116"/>
  <c r="U1111" i="116"/>
  <c r="U1112" i="116"/>
  <c r="U1113" i="116"/>
  <c r="U1114" i="116"/>
  <c r="U1115" i="116"/>
  <c r="U1116" i="116"/>
  <c r="U1117" i="116"/>
  <c r="U1118" i="116"/>
  <c r="U1119" i="116"/>
  <c r="U1120" i="116"/>
  <c r="U1121" i="116"/>
  <c r="U1122" i="116"/>
  <c r="U1123" i="116"/>
  <c r="U1124" i="116"/>
  <c r="U1125" i="116"/>
  <c r="U1126" i="116"/>
  <c r="U1127" i="116"/>
  <c r="U1128" i="116"/>
  <c r="U1129" i="116"/>
  <c r="U1130" i="116"/>
  <c r="U1131" i="116"/>
  <c r="U1132" i="116"/>
  <c r="U1133" i="116"/>
  <c r="U1134" i="116"/>
  <c r="U1135" i="116"/>
  <c r="U1136" i="116"/>
  <c r="U1137" i="116"/>
  <c r="U1138" i="116"/>
  <c r="U1139" i="116"/>
  <c r="U1140" i="116"/>
  <c r="U1141" i="116"/>
  <c r="U1142" i="116"/>
  <c r="U1143" i="116"/>
  <c r="U1144" i="116"/>
  <c r="U1145" i="116"/>
  <c r="U1146" i="116"/>
  <c r="U1147" i="116"/>
  <c r="U1148" i="116"/>
  <c r="U1149" i="116"/>
  <c r="U1150" i="116"/>
  <c r="U1151" i="116"/>
  <c r="U1152" i="116"/>
  <c r="U1153" i="116"/>
  <c r="U1154" i="116"/>
  <c r="U1155" i="116"/>
  <c r="U1156" i="116"/>
  <c r="U1157" i="116"/>
  <c r="U1158" i="116"/>
  <c r="U1159" i="116"/>
  <c r="U1160" i="116"/>
  <c r="U1161" i="116"/>
  <c r="U1162" i="116"/>
  <c r="U1163" i="116"/>
  <c r="U1164" i="116"/>
  <c r="U1165" i="116"/>
  <c r="U1166" i="116"/>
  <c r="U1167" i="116"/>
  <c r="U1168" i="116"/>
  <c r="U1169" i="116"/>
  <c r="U1170" i="116"/>
  <c r="U1171" i="116"/>
  <c r="U1172" i="116"/>
  <c r="U1173" i="116"/>
  <c r="U1174" i="116"/>
  <c r="U1175" i="116"/>
  <c r="U1176" i="116"/>
  <c r="U1177" i="116"/>
  <c r="U1178" i="116"/>
  <c r="U1179" i="116"/>
  <c r="U1180" i="116"/>
  <c r="U1181" i="116"/>
  <c r="U1182" i="116"/>
  <c r="U1183" i="116"/>
  <c r="U1184" i="116"/>
  <c r="U1185" i="116"/>
  <c r="U1186" i="116"/>
  <c r="U1187" i="116"/>
  <c r="U1188" i="116"/>
  <c r="U1189" i="116"/>
  <c r="U1190" i="116"/>
  <c r="U1191" i="116"/>
  <c r="U1192" i="116"/>
  <c r="U1193" i="116"/>
  <c r="U1194" i="116"/>
  <c r="U1195" i="116"/>
  <c r="U1196" i="116"/>
  <c r="U1197" i="116"/>
  <c r="U1198" i="116"/>
  <c r="U1199" i="116"/>
  <c r="U1200" i="116"/>
  <c r="U1201" i="116"/>
  <c r="U1202" i="116"/>
  <c r="U1203" i="116"/>
  <c r="U1204" i="116"/>
  <c r="U1205" i="116"/>
  <c r="U1206" i="116"/>
  <c r="U1207" i="116"/>
  <c r="U1208" i="116"/>
  <c r="U1209" i="116"/>
  <c r="U1210" i="116"/>
  <c r="U1211" i="116"/>
  <c r="U1212" i="116"/>
  <c r="U1213" i="116"/>
  <c r="U1214" i="116"/>
  <c r="U1215" i="116"/>
  <c r="U1216" i="116"/>
  <c r="U1217" i="116"/>
  <c r="U1218" i="116"/>
  <c r="U1219" i="116"/>
  <c r="U1220" i="116"/>
  <c r="U1221" i="116"/>
  <c r="U1222" i="116"/>
  <c r="U1223" i="116"/>
  <c r="U1224" i="116"/>
  <c r="U1225" i="116"/>
  <c r="U1226" i="116"/>
  <c r="U1227" i="116"/>
  <c r="U1228" i="116"/>
  <c r="U1229" i="116"/>
  <c r="U1230" i="116"/>
  <c r="U1231" i="116"/>
  <c r="U1232" i="116"/>
  <c r="U1233" i="116"/>
  <c r="U1234" i="116"/>
  <c r="U1235" i="116"/>
  <c r="U1236" i="116"/>
  <c r="U1237" i="116"/>
  <c r="U1238" i="116"/>
  <c r="U1239" i="116"/>
  <c r="U1240" i="116"/>
  <c r="U1241" i="116"/>
  <c r="U1242" i="116"/>
  <c r="U1243" i="116"/>
  <c r="U1244" i="116"/>
  <c r="U1245" i="116"/>
  <c r="U1246" i="116"/>
  <c r="U1247" i="116"/>
  <c r="U1248" i="116"/>
  <c r="U1249" i="116"/>
  <c r="U1250" i="116"/>
  <c r="U1251" i="116"/>
  <c r="U1252" i="116"/>
  <c r="U1253" i="116"/>
  <c r="U1254" i="116"/>
  <c r="U1255" i="116"/>
  <c r="U1256" i="116"/>
  <c r="U1257" i="116"/>
  <c r="U1258" i="116"/>
  <c r="U1259" i="116"/>
  <c r="U1260" i="116"/>
  <c r="U1261" i="116"/>
  <c r="U1262" i="116"/>
  <c r="U1263" i="116"/>
  <c r="U1264" i="116"/>
  <c r="U1265" i="116"/>
  <c r="U1266" i="116"/>
  <c r="U1267" i="116"/>
  <c r="U1268" i="116"/>
  <c r="U1269" i="116"/>
  <c r="U1270" i="116"/>
  <c r="U1271" i="116"/>
  <c r="U1272" i="116"/>
  <c r="U1273" i="116"/>
  <c r="U1274" i="116"/>
  <c r="U1275" i="116"/>
  <c r="U1276" i="116"/>
  <c r="U1277" i="116"/>
  <c r="U1278" i="116"/>
  <c r="U1279" i="116"/>
  <c r="U1280" i="116"/>
  <c r="U1281" i="116"/>
  <c r="U1282" i="116"/>
  <c r="U1283" i="116"/>
  <c r="U1284" i="116"/>
  <c r="U1285" i="116"/>
  <c r="U1286" i="116"/>
  <c r="U1287" i="116"/>
  <c r="U1288" i="116"/>
  <c r="U1289" i="116"/>
  <c r="U1290" i="116"/>
  <c r="U1291" i="116"/>
  <c r="U1292" i="116"/>
  <c r="U1293" i="116"/>
  <c r="U1294" i="116"/>
  <c r="U1295" i="116"/>
  <c r="U1296" i="116"/>
  <c r="U1297" i="116"/>
  <c r="U1298" i="116"/>
  <c r="U1299" i="116"/>
  <c r="U1300" i="116"/>
  <c r="U1301" i="116"/>
  <c r="U1302" i="116"/>
  <c r="U1303" i="116"/>
  <c r="U1304" i="116"/>
  <c r="U1305" i="116"/>
  <c r="U1306" i="116"/>
  <c r="U1307" i="116"/>
  <c r="U1308" i="116"/>
  <c r="U1309" i="116"/>
  <c r="U1310" i="116"/>
  <c r="U1311" i="116"/>
  <c r="U1312" i="116"/>
  <c r="U1313" i="116"/>
  <c r="U1314" i="116"/>
  <c r="U1315" i="116"/>
  <c r="U1316" i="116"/>
  <c r="U1317" i="116"/>
  <c r="U1318" i="116"/>
  <c r="U1319" i="116"/>
  <c r="U1320" i="116"/>
  <c r="U1321" i="116"/>
  <c r="U1322" i="116"/>
  <c r="U1323" i="116"/>
  <c r="U1324" i="116"/>
  <c r="U1325" i="116"/>
  <c r="U1326" i="116"/>
  <c r="U1327" i="116"/>
  <c r="U1328" i="116"/>
  <c r="U1329" i="116"/>
  <c r="U1330" i="116"/>
  <c r="U1331" i="116"/>
  <c r="U1332" i="116"/>
  <c r="U1333" i="116"/>
  <c r="U1334" i="116"/>
  <c r="U1335" i="116"/>
  <c r="U1336" i="116"/>
  <c r="U1337" i="116"/>
  <c r="U1338" i="116"/>
  <c r="U1339" i="116"/>
  <c r="U1340" i="116"/>
  <c r="U1341" i="116"/>
  <c r="U1342" i="116"/>
  <c r="U1343" i="116"/>
  <c r="U1344" i="116"/>
  <c r="U1345" i="116"/>
  <c r="U1346" i="116"/>
  <c r="U1347" i="116"/>
  <c r="U1348" i="116"/>
  <c r="U1349" i="116"/>
  <c r="U1350" i="116"/>
  <c r="U1351" i="116"/>
  <c r="U1352" i="116"/>
  <c r="U1353" i="116"/>
  <c r="U1354" i="116"/>
  <c r="U1355" i="116"/>
  <c r="U1356" i="116"/>
  <c r="U1357" i="116"/>
  <c r="U1358" i="116"/>
  <c r="U1359" i="116"/>
  <c r="U1360" i="116"/>
  <c r="U1361" i="116"/>
  <c r="U1362" i="116"/>
  <c r="U1363" i="116"/>
  <c r="U1364" i="116"/>
  <c r="U1365" i="116"/>
  <c r="U1366" i="116"/>
  <c r="U1367" i="116"/>
  <c r="U1368" i="116"/>
  <c r="U1369" i="116"/>
  <c r="U1370" i="116"/>
  <c r="U1371" i="116"/>
  <c r="U1372" i="116"/>
  <c r="U1373" i="116"/>
  <c r="U1374" i="116"/>
  <c r="U1375" i="116"/>
  <c r="U1376" i="116"/>
  <c r="U1377" i="116"/>
  <c r="U1378" i="116"/>
  <c r="U1379" i="116"/>
  <c r="U1380" i="116"/>
  <c r="U1381" i="116"/>
  <c r="U1382" i="116"/>
  <c r="U1383" i="116"/>
  <c r="U1384" i="116"/>
  <c r="U1385" i="116"/>
  <c r="U1386" i="116"/>
  <c r="U1387" i="116"/>
  <c r="U1388" i="116"/>
  <c r="U1389" i="116"/>
  <c r="U1390" i="116"/>
  <c r="U1391" i="116"/>
  <c r="U1392" i="116"/>
  <c r="U1393" i="116"/>
  <c r="U1394" i="116"/>
  <c r="U1395" i="116"/>
  <c r="U1396" i="116"/>
  <c r="U1397" i="116"/>
  <c r="U1398" i="116"/>
  <c r="U1399" i="116"/>
  <c r="U1400" i="116"/>
  <c r="U1401" i="116"/>
  <c r="U1402" i="116"/>
  <c r="U1403" i="116"/>
  <c r="U1404" i="116"/>
  <c r="U1405" i="116"/>
  <c r="U1406" i="116"/>
  <c r="U1407" i="116"/>
  <c r="U1408" i="116"/>
  <c r="U1409" i="116"/>
  <c r="U1410" i="116"/>
  <c r="U1411" i="116"/>
  <c r="U1412" i="116"/>
  <c r="U1413" i="116"/>
  <c r="U1414" i="116"/>
  <c r="U1415" i="116"/>
  <c r="U1416" i="116"/>
  <c r="U1417" i="116"/>
  <c r="U1418" i="116"/>
  <c r="U1419" i="116"/>
  <c r="U1420" i="116"/>
  <c r="U1421" i="116"/>
  <c r="U1422" i="116"/>
  <c r="U1423" i="116"/>
  <c r="U1424" i="116"/>
  <c r="U1425" i="116"/>
  <c r="U1426" i="116"/>
  <c r="U1427" i="116"/>
  <c r="U1428" i="116"/>
  <c r="U1429" i="116"/>
  <c r="U1430" i="116"/>
  <c r="U1431" i="116"/>
  <c r="U1432" i="116"/>
  <c r="U1433" i="116"/>
  <c r="U1434" i="116"/>
  <c r="U1435" i="116"/>
  <c r="U1436" i="116"/>
  <c r="U1437" i="116"/>
  <c r="U1438" i="116"/>
  <c r="U1439" i="116"/>
  <c r="U1440" i="116"/>
  <c r="U1441" i="116"/>
  <c r="U1442" i="116"/>
  <c r="U1443" i="116"/>
  <c r="U1444" i="116"/>
  <c r="U1445" i="116"/>
  <c r="U1446" i="116"/>
  <c r="U1447" i="116"/>
  <c r="U1448" i="116"/>
  <c r="U1449" i="116"/>
  <c r="U1450" i="116"/>
  <c r="U1451" i="116"/>
  <c r="U1452" i="116"/>
  <c r="U1453" i="116"/>
  <c r="U1454" i="116"/>
  <c r="U1455" i="116"/>
  <c r="U1456" i="116"/>
  <c r="U1457" i="116"/>
  <c r="U1458" i="116"/>
  <c r="U1459" i="116"/>
  <c r="U1460" i="116"/>
  <c r="U1461" i="116"/>
  <c r="U1462" i="116"/>
  <c r="U1463" i="116"/>
  <c r="U1464" i="116"/>
  <c r="U1465" i="116"/>
  <c r="U1466" i="116"/>
  <c r="U1467" i="116"/>
  <c r="U1468" i="116"/>
  <c r="U1469" i="116"/>
  <c r="U1470" i="116"/>
  <c r="U1471" i="116"/>
  <c r="U1472" i="116"/>
  <c r="U1473" i="116"/>
  <c r="U1474" i="116"/>
  <c r="U1475" i="116"/>
  <c r="U1476" i="116"/>
  <c r="U1477" i="116"/>
  <c r="U1478" i="116"/>
  <c r="U1479" i="116"/>
  <c r="U1480" i="116"/>
  <c r="U1481" i="116"/>
  <c r="U1482" i="116"/>
  <c r="U1483" i="116"/>
  <c r="U1484" i="116"/>
  <c r="U1485" i="116"/>
  <c r="U1486" i="116"/>
  <c r="U1487" i="116"/>
  <c r="U1488" i="116"/>
  <c r="U1489" i="116"/>
  <c r="U1490" i="116"/>
  <c r="U1491" i="116"/>
  <c r="U1492" i="116"/>
  <c r="U1493" i="116"/>
  <c r="U1494" i="116"/>
  <c r="U1495" i="116"/>
  <c r="U1496" i="116"/>
  <c r="U1497" i="116"/>
  <c r="U1498" i="116"/>
  <c r="U1499" i="116"/>
  <c r="U1500" i="116"/>
  <c r="U1501" i="116"/>
  <c r="U1502" i="116"/>
  <c r="U1503" i="116"/>
  <c r="U1504" i="116"/>
  <c r="U1505" i="116"/>
  <c r="U1506" i="116"/>
  <c r="U1507" i="116"/>
  <c r="U1508" i="116"/>
  <c r="U1509" i="116"/>
  <c r="U1510" i="116"/>
  <c r="U1511" i="116"/>
  <c r="U1512" i="116"/>
  <c r="U1513" i="116"/>
  <c r="U1514" i="116"/>
  <c r="U1515" i="116"/>
  <c r="U1516" i="116"/>
  <c r="U1517" i="116"/>
  <c r="U1518" i="116"/>
  <c r="U1519" i="116"/>
  <c r="U1520" i="116"/>
  <c r="U1521" i="116"/>
  <c r="U1522" i="116"/>
  <c r="U1523" i="116"/>
  <c r="U1524" i="116"/>
  <c r="U1525" i="116"/>
  <c r="U1526" i="116"/>
  <c r="U1527" i="116"/>
  <c r="U1528" i="116"/>
  <c r="U1529" i="116"/>
  <c r="U1530" i="116"/>
  <c r="U1531" i="116"/>
  <c r="U1532" i="116"/>
  <c r="U1533" i="116"/>
  <c r="U1534" i="116"/>
  <c r="U1535" i="116"/>
  <c r="U1536" i="116"/>
  <c r="U1537" i="116"/>
  <c r="U1538" i="116"/>
  <c r="U1539" i="116"/>
  <c r="U1540" i="116"/>
  <c r="U1541" i="116"/>
  <c r="U1542" i="116"/>
  <c r="U1543" i="116"/>
  <c r="U1544" i="116"/>
  <c r="U1545" i="116"/>
  <c r="U1546" i="116"/>
  <c r="U1547" i="116"/>
  <c r="U1548" i="116"/>
  <c r="U1549" i="116"/>
  <c r="U1550" i="116"/>
  <c r="U1551" i="116"/>
  <c r="U1552" i="116"/>
  <c r="U1553" i="116"/>
  <c r="U1554" i="116"/>
  <c r="U1555" i="116"/>
  <c r="U1556" i="116"/>
  <c r="U1557" i="116"/>
  <c r="U1558" i="116"/>
  <c r="U1559" i="116"/>
  <c r="U1560" i="116"/>
  <c r="U1561" i="116"/>
  <c r="U1562" i="116"/>
  <c r="U1563" i="116"/>
  <c r="U1564" i="116"/>
  <c r="U1565" i="116"/>
  <c r="U1566" i="116"/>
  <c r="U1567" i="116"/>
  <c r="U1568" i="116"/>
  <c r="U1569" i="116"/>
  <c r="U1570" i="116"/>
  <c r="U1571" i="116"/>
  <c r="U1572" i="116"/>
  <c r="U1573" i="116"/>
  <c r="U1574" i="116"/>
  <c r="U1575" i="116"/>
  <c r="U1576" i="116"/>
  <c r="U1577" i="116"/>
  <c r="U1578" i="116"/>
  <c r="U1579" i="116"/>
  <c r="U1580" i="116"/>
  <c r="U1581" i="116"/>
  <c r="U1582" i="116"/>
  <c r="U1583" i="116"/>
  <c r="U1584" i="116"/>
  <c r="U1585" i="116"/>
  <c r="U1586" i="116"/>
  <c r="U1587" i="116"/>
  <c r="U1588" i="116"/>
  <c r="U1589" i="116"/>
  <c r="U1590" i="116"/>
  <c r="U1591" i="116"/>
  <c r="U1592" i="116"/>
  <c r="U1593" i="116"/>
  <c r="U1594" i="116"/>
  <c r="U1595" i="116"/>
  <c r="U1596" i="116"/>
  <c r="U1597" i="116"/>
  <c r="U1598" i="116"/>
  <c r="U1599" i="116"/>
  <c r="U1600" i="116"/>
  <c r="U1601" i="116"/>
  <c r="U1602" i="116"/>
  <c r="U1603" i="116"/>
  <c r="U1604" i="116"/>
  <c r="U1605" i="116"/>
  <c r="U1606" i="116"/>
  <c r="U1607" i="116"/>
  <c r="U1608" i="116"/>
  <c r="U1609" i="116"/>
  <c r="U1610" i="116"/>
  <c r="U1611" i="116"/>
  <c r="U1612" i="116"/>
  <c r="U1613" i="116"/>
  <c r="U1614" i="116"/>
  <c r="U1615" i="116"/>
  <c r="U1616" i="116"/>
  <c r="U1617" i="116"/>
  <c r="U1618" i="116"/>
  <c r="U1619" i="116"/>
  <c r="U1620" i="116"/>
  <c r="U1621" i="116"/>
  <c r="U1622" i="116"/>
  <c r="U1623" i="116"/>
  <c r="U1624" i="116"/>
  <c r="U1625" i="116"/>
  <c r="U1626" i="116"/>
  <c r="U1627" i="116"/>
  <c r="U1628" i="116"/>
  <c r="U1629" i="116"/>
  <c r="U1630" i="116"/>
  <c r="U1631" i="116"/>
  <c r="U1632" i="116"/>
  <c r="U1633" i="116"/>
  <c r="U1634" i="116"/>
  <c r="U1635" i="116"/>
  <c r="U1636" i="116"/>
  <c r="U1637" i="116"/>
  <c r="U1638" i="116"/>
  <c r="U1639" i="116"/>
  <c r="U1640" i="116"/>
  <c r="U1641" i="116"/>
  <c r="U1642" i="116"/>
  <c r="U1643" i="116"/>
  <c r="U1644" i="116"/>
  <c r="U1645" i="116"/>
  <c r="U1646" i="116"/>
  <c r="U1647" i="116"/>
  <c r="U1648" i="116"/>
  <c r="U1649" i="116"/>
  <c r="U1650" i="116"/>
  <c r="U1651" i="116"/>
  <c r="U1652" i="116"/>
  <c r="U1653" i="116"/>
  <c r="U1654" i="116"/>
  <c r="U1655" i="116"/>
  <c r="U1656" i="116"/>
  <c r="U1657" i="116"/>
  <c r="U1658" i="116"/>
  <c r="U1659" i="116"/>
  <c r="U1660" i="116"/>
  <c r="U1661" i="116"/>
  <c r="U1662" i="116"/>
  <c r="U1663" i="116"/>
  <c r="U1664" i="116"/>
  <c r="U1665" i="116"/>
  <c r="U1666" i="116"/>
  <c r="U1667" i="116"/>
  <c r="U1668" i="116"/>
  <c r="U1669" i="116"/>
  <c r="U1670" i="116"/>
  <c r="U1671" i="116"/>
  <c r="U1672" i="116"/>
  <c r="U1673" i="116"/>
  <c r="U1674" i="116"/>
  <c r="U1675" i="116"/>
  <c r="U1676" i="116"/>
  <c r="U1677" i="116"/>
  <c r="U1678" i="116"/>
  <c r="U1679" i="116"/>
  <c r="U1680" i="116"/>
  <c r="U1681" i="116"/>
  <c r="U1682" i="116"/>
  <c r="U1683" i="116"/>
  <c r="U1684" i="116"/>
  <c r="U1685" i="116"/>
  <c r="U1686" i="116"/>
  <c r="U1687" i="116"/>
  <c r="U1688" i="116"/>
  <c r="U1689" i="116"/>
  <c r="U1690" i="116"/>
  <c r="U1691" i="116"/>
  <c r="U1692" i="116"/>
  <c r="U1693" i="116"/>
  <c r="U1694" i="116"/>
  <c r="U1695" i="116"/>
  <c r="U1696" i="116"/>
  <c r="U1697" i="116"/>
  <c r="U1698" i="116"/>
  <c r="U1699" i="116"/>
  <c r="U1700" i="116"/>
  <c r="U1701" i="116"/>
  <c r="U1702" i="116"/>
  <c r="U1703" i="116"/>
  <c r="U1704" i="116"/>
  <c r="U1705" i="116"/>
  <c r="U1706" i="116"/>
  <c r="U1707" i="116"/>
  <c r="U1708" i="116"/>
  <c r="U1709" i="116"/>
  <c r="U1710" i="116"/>
  <c r="U1711" i="116"/>
  <c r="U1712" i="116"/>
  <c r="U1713" i="116"/>
  <c r="U1714" i="116"/>
  <c r="U1715" i="116"/>
  <c r="U1716" i="116"/>
  <c r="U1717" i="116"/>
  <c r="U1718" i="116"/>
  <c r="U1719" i="116"/>
  <c r="U1720" i="116"/>
  <c r="U1721" i="116"/>
  <c r="U1722" i="116"/>
  <c r="U1723" i="116"/>
  <c r="U1724" i="116"/>
  <c r="U1725" i="116"/>
  <c r="U1726" i="116"/>
  <c r="U1727" i="116"/>
  <c r="U1728" i="116"/>
  <c r="U1729" i="116"/>
  <c r="U1730" i="116"/>
  <c r="U1731" i="116"/>
  <c r="U1732" i="116"/>
  <c r="U1733" i="116"/>
  <c r="U1734" i="116"/>
  <c r="U1735" i="116"/>
  <c r="U1736" i="116"/>
  <c r="U1737" i="116"/>
  <c r="U1738" i="116"/>
  <c r="U1739" i="116"/>
  <c r="U1740" i="116"/>
  <c r="U1741" i="116"/>
  <c r="U1742" i="116"/>
  <c r="U1743" i="116"/>
  <c r="U1744" i="116"/>
  <c r="U1745" i="116"/>
  <c r="U1746" i="116"/>
  <c r="U1747" i="116"/>
  <c r="U1748" i="116"/>
  <c r="U1749" i="116"/>
  <c r="U1750" i="116"/>
  <c r="U1751" i="116"/>
  <c r="U1752" i="116"/>
  <c r="U1753" i="116"/>
  <c r="U1754" i="116"/>
  <c r="U1755" i="116"/>
  <c r="U1756" i="116"/>
  <c r="U1757" i="116"/>
  <c r="U1758" i="116"/>
  <c r="U1759" i="116"/>
  <c r="U1760" i="116"/>
  <c r="U1761" i="116"/>
  <c r="U1762" i="116"/>
  <c r="U1763" i="116"/>
  <c r="U1764" i="116"/>
  <c r="U1765" i="116"/>
  <c r="U1766" i="116"/>
  <c r="U1767" i="116"/>
  <c r="U1768" i="116"/>
  <c r="U1769" i="116"/>
  <c r="U1770" i="116"/>
  <c r="U1771" i="116"/>
  <c r="U1772" i="116"/>
  <c r="U1773" i="116"/>
  <c r="U1774" i="116"/>
  <c r="U1775" i="116"/>
  <c r="U1776" i="116"/>
  <c r="U1777" i="116"/>
  <c r="U1778" i="116"/>
  <c r="U1779" i="116"/>
  <c r="U1780" i="116"/>
  <c r="U1781" i="116"/>
  <c r="U1782" i="116"/>
  <c r="U1783" i="116"/>
  <c r="U1784" i="116"/>
  <c r="U1785" i="116"/>
  <c r="U1786" i="116"/>
  <c r="U1787" i="116"/>
  <c r="U1788" i="116"/>
  <c r="U1789" i="116"/>
  <c r="U1790" i="116"/>
  <c r="U1791" i="116"/>
  <c r="U1792" i="116"/>
  <c r="U1793" i="116"/>
  <c r="U1794" i="116"/>
  <c r="U1795" i="116"/>
  <c r="U1796" i="116"/>
  <c r="U1797" i="116"/>
  <c r="U1798" i="116"/>
  <c r="U1799" i="116"/>
  <c r="U1800" i="116"/>
  <c r="U1801" i="116"/>
  <c r="U1802" i="116"/>
  <c r="U1803" i="116"/>
  <c r="U1804" i="116"/>
  <c r="U1805" i="116"/>
  <c r="U1806" i="116"/>
  <c r="U1807" i="116"/>
  <c r="U1808" i="116"/>
  <c r="U1809" i="116"/>
  <c r="U1810" i="116"/>
  <c r="U1811" i="116"/>
  <c r="U1812" i="116"/>
  <c r="U1813" i="116"/>
  <c r="U1814" i="116"/>
  <c r="U1815" i="116"/>
  <c r="U1816" i="116"/>
  <c r="U1817" i="116"/>
  <c r="U1818" i="116"/>
  <c r="U1819" i="116"/>
  <c r="U1820" i="116"/>
  <c r="U1821" i="116"/>
  <c r="U1822" i="116"/>
  <c r="U1823" i="116"/>
  <c r="U1824" i="116"/>
  <c r="U1825" i="116"/>
  <c r="U1826" i="116"/>
  <c r="U1827" i="116"/>
  <c r="U1828" i="116"/>
  <c r="U1829" i="116"/>
  <c r="U1830" i="116"/>
  <c r="U1831" i="116"/>
  <c r="U1832" i="116"/>
  <c r="U1833" i="116"/>
  <c r="U1834" i="116"/>
  <c r="U1835" i="116"/>
  <c r="U1836" i="116"/>
  <c r="U1837" i="116"/>
  <c r="U1838" i="116"/>
  <c r="U1839" i="116"/>
  <c r="U1840" i="116"/>
  <c r="U1841" i="116"/>
  <c r="U1842" i="116"/>
  <c r="U1843" i="116"/>
  <c r="U1844" i="116"/>
  <c r="U1845" i="116"/>
  <c r="U1846" i="116"/>
  <c r="U1847" i="116"/>
  <c r="U1848" i="116"/>
  <c r="U1849" i="116"/>
  <c r="U1850" i="116"/>
  <c r="U1851" i="116"/>
  <c r="U1852" i="116"/>
  <c r="U1853" i="116"/>
  <c r="U1854" i="116"/>
  <c r="U1855" i="116"/>
  <c r="U1856" i="116"/>
  <c r="U1857" i="116"/>
  <c r="U1858" i="116"/>
  <c r="U1859" i="116"/>
  <c r="U1860" i="116"/>
  <c r="U1861" i="116"/>
  <c r="U1862" i="116"/>
  <c r="U1863" i="116"/>
  <c r="U1864" i="116"/>
  <c r="U1865" i="116"/>
  <c r="U1866" i="116"/>
  <c r="U1867" i="116"/>
  <c r="U1868" i="116"/>
  <c r="U1869" i="116"/>
  <c r="U1870" i="116"/>
  <c r="U1871" i="116"/>
  <c r="U1872" i="116"/>
  <c r="U1873" i="116"/>
  <c r="U1874" i="116"/>
  <c r="U1875" i="116"/>
  <c r="U1876" i="116"/>
  <c r="U1877" i="116"/>
  <c r="U1878" i="116"/>
  <c r="U1879" i="116"/>
  <c r="U1880" i="116"/>
  <c r="U1881" i="116"/>
  <c r="U1882" i="116"/>
  <c r="U1883" i="116"/>
  <c r="U1884" i="116"/>
  <c r="U1885" i="116"/>
  <c r="U1886" i="116"/>
  <c r="U1887" i="116"/>
  <c r="U1888" i="116"/>
  <c r="U1889" i="116"/>
  <c r="U1890" i="116"/>
  <c r="U1891" i="116"/>
  <c r="U1892" i="116"/>
  <c r="U1893" i="116"/>
  <c r="U1894" i="116"/>
  <c r="U1895" i="116"/>
  <c r="U1896" i="116"/>
  <c r="U1897" i="116"/>
  <c r="U1898" i="116"/>
  <c r="U1899" i="116"/>
  <c r="U1900" i="116"/>
  <c r="U1901" i="116"/>
  <c r="U1902" i="116"/>
  <c r="U1903" i="116"/>
  <c r="U1904" i="116"/>
  <c r="U1905" i="116"/>
  <c r="U1906" i="116"/>
  <c r="U1907" i="116"/>
  <c r="U1908" i="116"/>
  <c r="U1909" i="116"/>
  <c r="U1910" i="116"/>
  <c r="U1911" i="116"/>
  <c r="U1912" i="116"/>
  <c r="U1913" i="116"/>
  <c r="U1914" i="116"/>
  <c r="U1915" i="116"/>
  <c r="U1916" i="116"/>
  <c r="U1917" i="116"/>
  <c r="U1918" i="116"/>
  <c r="U1919" i="116"/>
  <c r="U1920" i="116"/>
  <c r="U1921" i="116"/>
  <c r="U1922" i="116"/>
  <c r="U1923" i="116"/>
  <c r="U1924" i="116"/>
  <c r="U1925" i="116"/>
  <c r="U1926" i="116"/>
  <c r="U1927" i="116"/>
  <c r="U1928" i="116"/>
  <c r="U1929" i="116"/>
  <c r="U1930" i="116"/>
  <c r="U1931" i="116"/>
  <c r="U1932" i="116"/>
  <c r="U1933" i="116"/>
  <c r="U1934" i="116"/>
  <c r="U1935" i="116"/>
  <c r="U1936" i="116"/>
  <c r="U1937" i="116"/>
  <c r="U1938" i="116"/>
  <c r="U1939" i="116"/>
  <c r="U1940" i="116"/>
  <c r="U1941" i="116"/>
  <c r="U1942" i="116"/>
  <c r="U1943" i="116"/>
  <c r="U1944" i="116"/>
  <c r="U1945" i="116"/>
  <c r="U1946" i="116"/>
  <c r="U1947" i="116"/>
  <c r="U1948" i="116"/>
  <c r="U1949" i="116"/>
  <c r="U1950" i="116"/>
  <c r="U1951" i="116"/>
  <c r="U1952" i="116"/>
  <c r="U1953" i="116"/>
  <c r="U1954" i="116"/>
  <c r="U1955" i="116"/>
  <c r="U1956" i="116"/>
  <c r="U1957" i="116"/>
  <c r="U1958" i="116"/>
  <c r="U1959" i="116"/>
  <c r="U1960" i="116"/>
  <c r="U1961" i="116"/>
  <c r="U1962" i="116"/>
  <c r="U1963" i="116"/>
  <c r="U1964" i="116"/>
  <c r="U1965" i="116"/>
  <c r="U1966" i="116"/>
  <c r="U1967" i="116"/>
  <c r="U1968" i="116"/>
  <c r="U1969" i="116"/>
  <c r="U1970" i="116"/>
  <c r="U1971" i="116"/>
  <c r="U1972" i="116"/>
  <c r="U1973" i="116"/>
  <c r="U1974" i="116"/>
  <c r="U1975" i="116"/>
  <c r="U1976" i="116"/>
  <c r="U1977" i="116"/>
  <c r="U1978" i="116"/>
  <c r="U1979" i="116"/>
  <c r="U1980" i="116"/>
  <c r="U1981" i="116"/>
  <c r="U1982" i="116"/>
  <c r="U1983" i="116"/>
  <c r="U1984" i="116"/>
  <c r="U1985" i="116"/>
  <c r="U1986" i="116"/>
  <c r="U1987" i="116"/>
  <c r="U1988" i="116"/>
  <c r="U1989" i="116"/>
  <c r="U1990" i="116"/>
  <c r="U1991" i="116"/>
  <c r="U1992" i="116"/>
  <c r="U1993" i="116"/>
  <c r="U1994" i="116"/>
  <c r="U1995" i="116"/>
  <c r="U1996" i="116"/>
  <c r="U1997" i="116"/>
  <c r="U1998" i="116"/>
  <c r="U1999" i="116"/>
  <c r="U2000" i="116"/>
  <c r="U2001" i="116"/>
  <c r="U2002" i="116"/>
  <c r="U2003" i="116"/>
  <c r="U2004" i="116"/>
  <c r="U2005" i="116"/>
  <c r="U2006" i="116"/>
  <c r="U2007" i="116"/>
  <c r="U2008" i="116"/>
  <c r="U2009" i="116"/>
  <c r="U2010" i="116"/>
  <c r="U2011" i="116"/>
  <c r="U2012" i="116"/>
  <c r="U2013" i="116"/>
  <c r="U2014" i="116"/>
  <c r="U2015" i="116"/>
  <c r="U2016" i="116"/>
  <c r="U2017" i="116"/>
  <c r="U2018" i="116"/>
  <c r="U2019" i="116"/>
  <c r="U2020" i="116"/>
  <c r="U2021" i="116"/>
  <c r="U2022" i="116"/>
  <c r="U2023" i="116"/>
  <c r="U2024" i="116"/>
  <c r="U2025" i="116"/>
  <c r="U2026" i="116"/>
  <c r="U2027" i="116"/>
  <c r="U2028" i="116"/>
  <c r="U2029" i="116"/>
  <c r="U2030" i="116"/>
  <c r="U2031" i="116"/>
  <c r="U2032" i="116"/>
  <c r="U2033" i="116"/>
  <c r="U2034" i="116"/>
  <c r="U2035" i="116"/>
  <c r="U2036" i="116"/>
  <c r="U2037" i="116"/>
  <c r="U2038" i="116"/>
  <c r="U2039" i="116"/>
  <c r="U2040" i="116"/>
  <c r="U2041" i="116"/>
  <c r="U2042" i="116"/>
  <c r="U2043" i="116"/>
  <c r="U2044" i="116"/>
  <c r="U2045" i="116"/>
  <c r="U2046" i="116"/>
  <c r="U2047" i="116"/>
  <c r="U2048" i="116"/>
  <c r="U2049" i="116"/>
  <c r="U2050" i="116"/>
  <c r="U2051" i="116"/>
  <c r="U2052" i="116"/>
  <c r="U2053" i="116"/>
  <c r="U2054" i="116"/>
  <c r="U2055" i="116"/>
  <c r="U2056" i="116"/>
  <c r="U2057" i="116"/>
  <c r="U2058" i="116"/>
  <c r="U2059" i="116"/>
  <c r="U2060" i="116"/>
  <c r="U2061" i="116"/>
  <c r="U2062" i="116"/>
  <c r="U2063" i="116"/>
  <c r="U2064" i="116"/>
  <c r="U2065" i="116"/>
  <c r="U2066" i="116"/>
  <c r="U2067" i="116"/>
  <c r="U2068" i="116"/>
  <c r="U2069" i="116"/>
  <c r="U2070" i="116"/>
  <c r="U2071" i="116"/>
  <c r="U2072" i="116"/>
  <c r="U2073" i="116"/>
  <c r="U2074" i="116"/>
  <c r="U2075" i="116"/>
  <c r="U2076" i="116"/>
  <c r="U2077" i="116"/>
  <c r="U2078" i="116"/>
  <c r="U2079" i="116"/>
  <c r="U2080" i="116"/>
  <c r="U2081" i="116"/>
  <c r="U2082" i="116"/>
  <c r="U2083" i="116"/>
  <c r="U2084" i="116"/>
  <c r="U2085" i="116"/>
  <c r="U2086" i="116"/>
  <c r="U2087" i="116"/>
  <c r="U2088" i="116"/>
  <c r="U2089" i="116"/>
  <c r="U2090" i="116"/>
  <c r="U2091" i="116"/>
  <c r="U2092" i="116"/>
  <c r="U2093" i="116"/>
  <c r="U2094" i="116"/>
  <c r="U2095" i="116"/>
  <c r="U2096" i="116"/>
  <c r="U2097" i="116"/>
  <c r="U2098" i="116"/>
  <c r="U2099" i="116"/>
  <c r="U2100" i="116"/>
  <c r="U2101" i="116"/>
  <c r="U2102" i="116"/>
  <c r="U2103" i="116"/>
  <c r="U2104" i="116"/>
  <c r="U2105" i="116"/>
  <c r="U2106" i="116"/>
  <c r="U2107" i="116"/>
  <c r="U2108" i="116"/>
  <c r="U2109" i="116"/>
  <c r="U2110" i="116"/>
  <c r="U2111" i="116"/>
  <c r="U2112" i="116"/>
  <c r="U2113" i="116"/>
  <c r="U2114" i="116"/>
  <c r="U2115" i="116"/>
  <c r="U2116" i="116"/>
  <c r="U2117" i="116"/>
  <c r="U2118" i="116"/>
  <c r="U2119" i="116"/>
  <c r="U2120" i="116"/>
  <c r="U2121" i="116"/>
  <c r="U2122" i="116"/>
  <c r="U2123" i="116"/>
  <c r="U2124" i="116"/>
  <c r="U2125" i="116"/>
  <c r="U2126" i="116"/>
  <c r="U2127" i="116"/>
  <c r="U2128" i="116"/>
  <c r="U2129" i="116"/>
  <c r="U2130" i="116"/>
  <c r="U2131" i="116"/>
  <c r="U2132" i="116"/>
  <c r="U2133" i="116"/>
  <c r="U2134" i="116"/>
  <c r="U2135" i="116"/>
  <c r="U2136" i="116"/>
  <c r="U2137" i="116"/>
  <c r="U2138" i="116"/>
  <c r="U2139" i="116"/>
  <c r="U2140" i="116"/>
  <c r="U2141" i="116"/>
  <c r="U2142" i="116"/>
  <c r="U2143" i="116"/>
  <c r="U2144" i="116"/>
  <c r="U2145" i="116"/>
  <c r="U2146" i="116"/>
  <c r="U2147" i="116"/>
  <c r="U2148" i="116"/>
  <c r="U2149" i="116"/>
  <c r="U2150" i="116"/>
  <c r="U2151" i="116"/>
  <c r="U2152" i="116"/>
  <c r="U2153" i="116"/>
  <c r="U2154" i="116"/>
  <c r="U2155" i="116"/>
  <c r="U2156" i="116"/>
  <c r="U2157" i="116"/>
  <c r="U2158" i="116"/>
  <c r="U2159" i="116"/>
  <c r="U2160" i="116"/>
  <c r="U2161" i="116"/>
  <c r="U2162" i="116"/>
  <c r="U2163" i="116"/>
  <c r="U2164" i="116"/>
  <c r="U2165" i="116"/>
  <c r="U2166" i="116"/>
  <c r="U2167" i="116"/>
  <c r="U2168" i="116"/>
  <c r="U2169" i="116"/>
  <c r="U2170" i="116"/>
  <c r="U2171" i="116"/>
  <c r="U2172" i="116"/>
  <c r="U2173" i="116"/>
  <c r="U2174" i="116"/>
  <c r="U2175" i="116"/>
  <c r="U2176" i="116"/>
  <c r="U2177" i="116"/>
  <c r="U2178" i="116"/>
  <c r="U2179" i="116"/>
  <c r="U2180" i="116"/>
  <c r="U2181" i="116"/>
  <c r="U2182" i="116"/>
  <c r="U2183" i="116"/>
  <c r="U2184" i="116"/>
  <c r="U2185" i="116"/>
  <c r="U2186" i="116"/>
  <c r="U2187" i="116"/>
  <c r="U2188" i="116"/>
  <c r="U2189" i="116"/>
  <c r="U2190" i="116"/>
  <c r="U2191" i="116"/>
  <c r="U2192" i="116"/>
  <c r="U2193" i="116"/>
  <c r="U2194" i="116"/>
  <c r="U2195" i="116"/>
  <c r="U2196" i="116"/>
  <c r="U2197" i="116"/>
  <c r="U2198" i="116"/>
  <c r="U2199" i="116"/>
  <c r="U2200" i="116"/>
  <c r="U2201" i="116"/>
  <c r="U2202" i="116"/>
  <c r="U2203" i="116"/>
  <c r="U2204" i="116"/>
  <c r="U2205" i="116"/>
  <c r="U2206" i="116"/>
  <c r="U2207" i="116"/>
  <c r="U2208" i="116"/>
  <c r="U2209" i="116"/>
  <c r="U2210" i="116"/>
  <c r="U2211" i="116"/>
  <c r="U2212" i="116"/>
  <c r="U2213" i="116"/>
  <c r="U2214" i="116"/>
  <c r="U2215" i="116"/>
  <c r="U2216" i="116"/>
  <c r="U2217" i="116"/>
  <c r="U2218" i="116"/>
  <c r="U2219" i="116"/>
  <c r="U2220" i="116"/>
  <c r="U2221" i="116"/>
  <c r="U2222" i="116"/>
  <c r="U2223" i="116"/>
  <c r="U2224" i="116"/>
  <c r="U2225" i="116"/>
  <c r="U2226" i="116"/>
  <c r="U2227" i="116"/>
  <c r="U2228" i="116"/>
  <c r="U2229" i="116"/>
  <c r="U2230" i="116"/>
  <c r="U2231" i="116"/>
  <c r="U2232" i="116"/>
  <c r="U2233" i="116"/>
  <c r="U2234" i="116"/>
  <c r="U2235" i="116"/>
  <c r="U2236" i="116"/>
  <c r="U2237" i="116"/>
  <c r="U2238" i="116"/>
  <c r="U2239" i="116"/>
  <c r="U2240" i="116"/>
  <c r="U2241" i="116"/>
  <c r="U2242" i="116"/>
  <c r="U2243" i="116"/>
  <c r="U2244" i="116"/>
  <c r="U2245" i="116"/>
  <c r="U2246" i="116"/>
  <c r="U2247" i="116"/>
  <c r="U2248" i="116"/>
  <c r="U2249" i="116"/>
  <c r="U2250" i="116"/>
  <c r="U2251" i="116"/>
  <c r="U2252" i="116"/>
  <c r="U2253" i="116"/>
  <c r="U2254" i="116"/>
  <c r="U2255" i="116"/>
  <c r="U2256" i="116"/>
  <c r="U2257" i="116"/>
  <c r="U2258" i="116"/>
  <c r="U2259" i="116"/>
  <c r="U2260" i="116"/>
  <c r="U2261" i="116"/>
  <c r="U2262" i="116"/>
  <c r="U2263" i="116"/>
  <c r="U2264" i="116"/>
  <c r="U2265" i="116"/>
  <c r="U2266" i="116"/>
  <c r="U2267" i="116"/>
  <c r="U2268" i="116"/>
  <c r="U2269" i="116"/>
  <c r="U2270" i="116"/>
  <c r="U2271" i="116"/>
  <c r="U2272" i="116"/>
  <c r="U2273" i="116"/>
  <c r="U2274" i="116"/>
  <c r="U2275" i="116"/>
  <c r="U2276" i="116"/>
  <c r="U2277" i="116"/>
  <c r="U2278" i="116"/>
  <c r="U2279" i="116"/>
  <c r="U2280" i="116"/>
  <c r="U2281" i="116"/>
  <c r="U2282" i="116"/>
  <c r="U2283" i="116"/>
  <c r="U2284" i="116"/>
  <c r="U2285" i="116"/>
  <c r="U2286" i="116"/>
  <c r="U2287" i="116"/>
  <c r="U2288" i="116"/>
  <c r="U2289" i="116"/>
  <c r="U2290" i="116"/>
  <c r="U2291" i="116"/>
  <c r="U2292" i="116"/>
  <c r="U2293" i="116"/>
  <c r="U2294" i="116"/>
  <c r="U2295" i="116"/>
  <c r="U2296" i="116"/>
  <c r="U2297" i="116"/>
  <c r="U2298" i="116"/>
  <c r="U2299" i="116"/>
  <c r="U2300" i="116"/>
  <c r="U2301" i="116"/>
  <c r="U2302" i="116"/>
  <c r="U2303" i="116"/>
  <c r="U2304" i="116"/>
  <c r="U2305" i="116"/>
  <c r="U2306" i="116"/>
  <c r="U2307" i="116"/>
  <c r="U2308" i="116"/>
  <c r="U2309" i="116"/>
  <c r="U2310" i="116"/>
  <c r="U2311" i="116"/>
  <c r="U2312" i="116"/>
  <c r="U2313" i="116"/>
  <c r="U2314" i="116"/>
  <c r="U2315" i="116"/>
  <c r="U2316" i="116"/>
  <c r="U2317" i="116"/>
  <c r="U2318" i="116"/>
  <c r="U2319" i="116"/>
  <c r="U2320" i="116"/>
  <c r="U2321" i="116"/>
  <c r="U2322" i="116"/>
  <c r="U2323" i="116"/>
  <c r="U2324" i="116"/>
  <c r="U2325" i="116"/>
  <c r="U2326" i="116"/>
  <c r="U2327" i="116"/>
  <c r="U2328" i="116"/>
  <c r="U2329" i="116"/>
  <c r="U2330" i="116"/>
  <c r="U2331" i="116"/>
  <c r="U2332" i="116"/>
  <c r="U2333" i="116"/>
  <c r="U2334" i="116"/>
  <c r="U2335" i="116"/>
  <c r="U2336" i="116"/>
  <c r="U2337" i="116"/>
  <c r="U2338" i="116"/>
  <c r="U2339" i="116"/>
  <c r="U2340" i="116"/>
  <c r="U2341" i="116"/>
  <c r="U2342" i="116"/>
  <c r="U2343" i="116"/>
  <c r="U2344" i="116"/>
  <c r="U2345" i="116"/>
  <c r="U2346" i="116"/>
  <c r="U2347" i="116"/>
  <c r="U2348" i="116"/>
  <c r="U2349" i="116"/>
  <c r="U2350" i="116"/>
  <c r="U2351" i="116"/>
  <c r="U2352" i="116"/>
  <c r="U2353" i="116"/>
  <c r="U2354" i="116"/>
  <c r="U2355" i="116"/>
  <c r="U2356" i="116"/>
  <c r="U2357" i="116"/>
  <c r="U2358" i="116"/>
  <c r="U2359" i="116"/>
  <c r="U2360" i="116"/>
  <c r="U2361" i="116"/>
  <c r="U2362" i="116"/>
  <c r="U2363" i="116"/>
  <c r="U2364" i="116"/>
  <c r="U2365" i="116"/>
  <c r="U2366" i="116"/>
  <c r="U2367" i="116"/>
  <c r="U2368" i="116"/>
  <c r="U2369" i="116"/>
  <c r="U2370" i="116"/>
  <c r="U2371" i="116"/>
  <c r="U2372" i="116"/>
  <c r="U2373" i="116"/>
  <c r="U2374" i="116"/>
  <c r="U2375" i="116"/>
  <c r="U2376" i="116"/>
  <c r="U2377" i="116"/>
  <c r="U2378" i="116"/>
  <c r="U2379" i="116"/>
  <c r="U2380" i="116"/>
  <c r="U2381" i="116"/>
  <c r="U2382" i="116"/>
  <c r="U2383" i="116"/>
  <c r="U2384" i="116"/>
  <c r="U2385" i="116"/>
  <c r="U2386" i="116"/>
  <c r="U2387" i="116"/>
  <c r="U2388" i="116"/>
  <c r="U2389" i="116"/>
  <c r="U2390" i="116"/>
  <c r="U2391" i="116"/>
  <c r="U2392" i="116"/>
  <c r="U2393" i="116"/>
  <c r="U2394" i="116"/>
  <c r="U2395" i="116"/>
  <c r="U2396" i="116"/>
  <c r="U2397" i="116"/>
  <c r="U2398" i="116"/>
  <c r="U2399" i="116"/>
  <c r="U2400" i="116"/>
  <c r="U2401" i="116"/>
  <c r="U2402" i="116"/>
  <c r="U2403" i="116"/>
  <c r="U2404" i="116"/>
  <c r="U2405" i="116"/>
  <c r="U2406" i="116"/>
  <c r="U2407" i="116"/>
  <c r="U2408" i="116"/>
  <c r="U2409" i="116"/>
  <c r="U2410" i="116"/>
  <c r="U2411" i="116"/>
  <c r="U2412" i="116"/>
  <c r="U2413" i="116"/>
  <c r="U2414" i="116"/>
  <c r="U2415" i="116"/>
  <c r="U2416" i="116"/>
  <c r="U2417" i="116"/>
  <c r="U2418" i="116"/>
  <c r="U2419" i="116"/>
  <c r="U2420" i="116"/>
  <c r="U2421" i="116"/>
  <c r="U2422" i="116"/>
  <c r="U2423" i="116"/>
  <c r="U2424" i="116"/>
  <c r="U2425" i="116"/>
  <c r="U2426" i="116"/>
  <c r="U2427" i="116"/>
  <c r="U2428" i="116"/>
  <c r="U2429" i="116"/>
  <c r="U2430" i="116"/>
  <c r="U2431" i="116"/>
  <c r="U2432" i="116"/>
  <c r="U2433" i="116"/>
  <c r="U2434" i="116"/>
  <c r="U2435" i="116"/>
  <c r="U2436" i="116"/>
  <c r="U2437" i="116"/>
  <c r="U2438" i="116"/>
  <c r="U2439" i="116"/>
  <c r="U2440" i="116"/>
  <c r="U2441" i="116"/>
  <c r="U2442" i="116"/>
  <c r="U2443" i="116"/>
  <c r="U2444" i="116"/>
  <c r="U2445" i="116"/>
  <c r="U2446" i="116"/>
  <c r="U2447" i="116"/>
  <c r="U2448" i="116"/>
  <c r="U2449" i="116"/>
  <c r="U2450" i="116"/>
  <c r="U2451" i="116"/>
  <c r="U2452" i="116"/>
  <c r="U2453" i="116"/>
  <c r="U2454" i="116"/>
  <c r="U2455" i="116"/>
  <c r="U2456" i="116"/>
  <c r="U2457" i="116"/>
  <c r="U2458" i="116"/>
  <c r="U2459" i="116"/>
  <c r="U2460" i="116"/>
  <c r="U2461" i="116"/>
  <c r="U2462" i="116"/>
  <c r="U2463" i="116"/>
  <c r="U2464" i="116"/>
  <c r="U2465" i="116"/>
  <c r="U2466" i="116"/>
  <c r="U2467" i="116"/>
  <c r="U2468" i="116"/>
  <c r="U2469" i="116"/>
  <c r="U2470" i="116"/>
  <c r="U2471" i="116"/>
  <c r="U2472" i="116"/>
  <c r="U2473" i="116"/>
  <c r="U2474" i="116"/>
  <c r="U2475" i="116"/>
  <c r="U2476" i="116"/>
  <c r="U2477" i="116"/>
  <c r="U2478" i="116"/>
  <c r="U2479" i="116"/>
  <c r="U2480" i="116"/>
  <c r="U2481" i="116"/>
  <c r="U2482" i="116"/>
  <c r="U2483" i="116"/>
  <c r="U2484" i="116"/>
  <c r="U2485" i="116"/>
  <c r="U2486" i="116"/>
  <c r="U2487" i="116"/>
  <c r="U2488" i="116"/>
  <c r="U2489" i="116"/>
  <c r="U2490" i="116"/>
  <c r="U2491" i="116"/>
  <c r="U2492" i="116"/>
  <c r="U2493" i="116"/>
  <c r="U2494" i="116"/>
  <c r="U2495" i="116"/>
  <c r="U2496" i="116"/>
  <c r="U2497" i="116"/>
  <c r="U2498" i="116"/>
  <c r="U2499" i="116"/>
  <c r="U2500" i="116"/>
  <c r="U2501" i="116"/>
  <c r="U2502" i="116"/>
  <c r="U2503" i="116"/>
  <c r="U2504" i="116"/>
  <c r="U2505" i="116"/>
  <c r="U2506" i="116"/>
  <c r="U2507" i="116"/>
  <c r="U2508" i="116"/>
  <c r="U2509" i="116"/>
  <c r="U2510" i="116"/>
  <c r="U2511" i="116"/>
  <c r="U2512" i="116"/>
  <c r="U2513" i="116"/>
  <c r="U2514" i="116"/>
  <c r="U2515" i="116"/>
  <c r="U2516" i="116"/>
  <c r="U2517" i="116"/>
  <c r="U2518" i="116"/>
  <c r="U2519" i="116"/>
  <c r="U2520" i="116"/>
  <c r="U2521" i="116"/>
  <c r="U2522" i="116"/>
  <c r="U2523" i="116"/>
  <c r="U2524" i="116"/>
  <c r="U2525" i="116"/>
  <c r="U2526" i="116"/>
  <c r="U2527" i="116"/>
  <c r="U2528" i="116"/>
  <c r="U2529" i="116"/>
  <c r="U2530" i="116"/>
  <c r="U2531" i="116"/>
  <c r="U2532" i="116"/>
  <c r="U2533" i="116"/>
  <c r="U2534" i="116"/>
  <c r="U2535" i="116"/>
  <c r="U2536" i="116"/>
  <c r="U2537" i="116"/>
  <c r="U2538" i="116"/>
  <c r="U2539" i="116"/>
  <c r="U2540" i="116"/>
  <c r="U2541" i="116"/>
  <c r="U2542" i="116"/>
  <c r="U2543" i="116"/>
  <c r="U2544" i="116"/>
  <c r="U2545" i="116"/>
  <c r="U2546" i="116"/>
  <c r="U2547" i="116"/>
  <c r="U2548" i="116"/>
  <c r="U2549" i="116"/>
  <c r="U2550" i="116"/>
  <c r="U2551" i="116"/>
  <c r="U2552" i="116"/>
  <c r="U2553" i="116"/>
  <c r="U2554" i="116"/>
  <c r="U2555" i="116"/>
  <c r="U2556" i="116"/>
  <c r="U2557" i="116"/>
  <c r="U2558" i="116"/>
  <c r="U2559" i="116"/>
  <c r="U2560" i="116"/>
  <c r="U2561" i="116"/>
  <c r="U2562" i="116"/>
  <c r="U2563" i="116"/>
  <c r="U2564" i="116"/>
  <c r="U2565" i="116"/>
  <c r="U2566" i="116"/>
  <c r="U2567" i="116"/>
  <c r="U2568" i="116"/>
  <c r="U2569" i="116"/>
  <c r="U2570" i="116"/>
  <c r="U2571" i="116"/>
  <c r="U2572" i="116"/>
  <c r="U2573" i="116"/>
  <c r="U2574" i="116"/>
  <c r="U2575" i="116"/>
  <c r="U2576" i="116"/>
  <c r="U2577" i="116"/>
  <c r="U2578" i="116"/>
  <c r="U2579" i="116"/>
  <c r="U2580" i="116"/>
  <c r="U2581" i="116"/>
  <c r="U2582" i="116"/>
  <c r="U2583" i="116"/>
  <c r="U2584" i="116"/>
  <c r="U2585" i="116"/>
  <c r="U2586" i="116"/>
  <c r="U2587" i="116"/>
  <c r="U2588" i="116"/>
  <c r="U2589" i="116"/>
  <c r="U2590" i="116"/>
  <c r="U2591" i="116"/>
  <c r="U2592" i="116"/>
  <c r="U2593" i="116"/>
  <c r="U2594" i="116"/>
  <c r="U2595" i="116"/>
  <c r="U2596" i="116"/>
  <c r="U2597" i="116"/>
  <c r="U2598" i="116"/>
  <c r="U2599" i="116"/>
  <c r="U2600" i="116"/>
  <c r="U2601" i="116"/>
  <c r="U2602" i="116"/>
  <c r="U2603" i="116"/>
  <c r="U2604" i="116"/>
  <c r="U2605" i="116"/>
  <c r="U2606" i="116"/>
  <c r="U2607" i="116"/>
  <c r="U2608" i="116"/>
  <c r="U2609" i="116"/>
  <c r="U2610" i="116"/>
  <c r="U2611" i="116"/>
  <c r="U2612" i="116"/>
  <c r="U2613" i="116"/>
  <c r="U2614" i="116"/>
  <c r="U2615" i="116"/>
  <c r="U2616" i="116"/>
  <c r="U2617" i="116"/>
  <c r="U2618" i="116"/>
  <c r="U2619" i="116"/>
  <c r="U2620" i="116"/>
  <c r="U2621" i="116"/>
  <c r="U2622" i="116"/>
  <c r="U2623" i="116"/>
  <c r="U2624" i="116"/>
  <c r="U2625" i="116"/>
  <c r="U2626" i="116"/>
  <c r="U2627" i="116"/>
  <c r="U2628" i="116"/>
  <c r="U2629" i="116"/>
  <c r="U2630" i="116"/>
  <c r="U2631" i="116"/>
  <c r="U2632" i="116"/>
  <c r="U2633" i="116"/>
  <c r="U2634" i="116"/>
  <c r="U2635" i="116"/>
  <c r="U2636" i="116"/>
  <c r="U2637" i="116"/>
  <c r="U2638" i="116"/>
  <c r="U2639" i="116"/>
  <c r="U2640" i="116"/>
  <c r="U2641" i="116"/>
  <c r="U2642" i="116"/>
  <c r="U2643" i="116"/>
  <c r="U2644" i="116"/>
  <c r="U2645" i="116"/>
  <c r="U2646" i="116"/>
  <c r="U2647" i="116"/>
  <c r="U2648" i="116"/>
  <c r="U2649" i="116"/>
  <c r="U2650" i="116"/>
  <c r="U2651" i="116"/>
  <c r="U2652" i="116"/>
  <c r="U2653" i="116"/>
  <c r="U2654" i="116"/>
  <c r="U2655" i="116"/>
  <c r="U2656" i="116"/>
  <c r="U2657" i="116"/>
  <c r="U2658" i="116"/>
  <c r="U2659" i="116"/>
  <c r="U2660" i="116"/>
  <c r="U2661" i="116"/>
  <c r="U2662" i="116"/>
  <c r="U2663" i="116"/>
  <c r="U2664" i="116"/>
  <c r="U2665" i="116"/>
  <c r="U2666" i="116"/>
  <c r="U2667" i="116"/>
  <c r="U2668" i="116"/>
  <c r="U2669" i="116"/>
  <c r="U2670" i="116"/>
  <c r="U2671" i="116"/>
  <c r="U2672" i="116"/>
  <c r="U2673" i="116"/>
  <c r="U2674" i="116"/>
  <c r="U2675" i="116"/>
  <c r="U2676" i="116"/>
  <c r="U2677" i="116"/>
  <c r="U2678" i="116"/>
  <c r="U2679" i="116"/>
  <c r="U2680" i="116"/>
  <c r="U2681" i="116"/>
  <c r="U2682" i="116"/>
  <c r="U2683" i="116"/>
  <c r="U2684" i="116"/>
  <c r="U2685" i="116"/>
  <c r="U2686" i="116"/>
  <c r="U2687" i="116"/>
  <c r="U2688" i="116"/>
  <c r="U2689" i="116"/>
  <c r="U2690" i="116"/>
  <c r="U2691" i="116"/>
  <c r="U2692" i="116"/>
  <c r="U2693" i="116"/>
  <c r="U2694" i="116"/>
  <c r="U2695" i="116"/>
  <c r="U2696" i="116"/>
  <c r="U2697" i="116"/>
  <c r="U2698" i="116"/>
  <c r="U2699" i="116"/>
  <c r="U2700" i="116"/>
  <c r="U2701" i="116"/>
  <c r="U2702" i="116"/>
  <c r="U2703" i="116"/>
  <c r="U2704" i="116"/>
  <c r="U2705" i="116"/>
  <c r="U2706" i="116"/>
  <c r="U2707" i="116"/>
  <c r="U2708" i="116"/>
  <c r="U2709" i="116"/>
  <c r="U2710" i="116"/>
  <c r="U2711" i="116"/>
  <c r="U2712" i="116"/>
  <c r="U2713" i="116"/>
  <c r="U2714" i="116"/>
  <c r="U2715" i="116"/>
  <c r="U2716" i="116"/>
  <c r="U2717" i="116"/>
  <c r="U2718" i="116"/>
  <c r="U2719" i="116"/>
  <c r="U2720" i="116"/>
  <c r="U2721" i="116"/>
  <c r="U2722" i="116"/>
  <c r="U2723" i="116"/>
  <c r="U2724" i="116"/>
  <c r="U2725" i="116"/>
  <c r="U2726" i="116"/>
  <c r="U2727" i="116"/>
  <c r="U2728" i="116"/>
  <c r="U2729" i="116"/>
  <c r="U2730" i="116"/>
  <c r="U2731" i="116"/>
  <c r="U2732" i="116"/>
  <c r="U2733" i="116"/>
  <c r="U2734" i="116"/>
  <c r="U2735" i="116"/>
  <c r="U2736" i="116"/>
  <c r="U2737" i="116"/>
  <c r="U2738" i="116"/>
  <c r="U2739" i="116"/>
  <c r="U2740" i="116"/>
  <c r="U2741" i="116"/>
  <c r="U2742" i="116"/>
  <c r="U2743" i="116"/>
  <c r="U2744" i="116"/>
  <c r="U2745" i="116"/>
  <c r="U2746" i="116"/>
  <c r="U2747" i="116"/>
  <c r="U2748" i="116"/>
  <c r="U2749" i="116"/>
  <c r="U2750" i="116"/>
  <c r="U2751" i="116"/>
  <c r="U2752" i="116"/>
  <c r="U2753" i="116"/>
  <c r="U2754" i="116"/>
  <c r="U2755" i="116"/>
  <c r="U2756" i="116"/>
  <c r="U2757" i="116"/>
  <c r="U2758" i="116"/>
  <c r="U2759" i="116"/>
  <c r="U2760" i="116"/>
  <c r="U2761" i="116"/>
  <c r="U2762" i="116"/>
  <c r="U2763" i="116"/>
  <c r="U2764" i="116"/>
  <c r="U2765" i="116"/>
  <c r="U2766" i="116"/>
  <c r="U2767" i="116"/>
  <c r="U2768" i="116"/>
  <c r="U2769" i="116"/>
  <c r="U2770" i="116"/>
  <c r="U2771" i="116"/>
  <c r="U2772" i="116"/>
  <c r="U2773" i="116"/>
  <c r="U2774" i="116"/>
  <c r="U2775" i="116"/>
  <c r="U2776" i="116"/>
  <c r="U2777" i="116"/>
  <c r="U2778" i="116"/>
  <c r="U2779" i="116"/>
  <c r="U2780" i="116"/>
  <c r="U2781" i="116"/>
  <c r="U2782" i="116"/>
  <c r="U2783" i="116"/>
  <c r="U2784" i="116"/>
  <c r="U2785" i="116"/>
  <c r="U2786" i="116"/>
  <c r="U2787" i="116"/>
  <c r="U2788" i="116"/>
  <c r="U2789" i="116"/>
  <c r="U2790" i="116"/>
  <c r="U2791" i="116"/>
  <c r="U2792" i="116"/>
  <c r="U2793" i="116"/>
  <c r="U2794" i="116"/>
  <c r="U2795" i="116"/>
  <c r="U2796" i="116"/>
  <c r="U2797" i="116"/>
  <c r="U2798" i="116"/>
  <c r="U2799" i="116"/>
  <c r="U2800" i="116"/>
  <c r="U2801" i="116"/>
  <c r="U2802" i="116"/>
  <c r="U2803" i="116"/>
  <c r="U2804" i="116"/>
  <c r="U2805" i="116"/>
  <c r="U2806" i="116"/>
  <c r="U2807" i="116"/>
  <c r="U2808" i="116"/>
  <c r="U2809" i="116"/>
  <c r="U2810" i="116"/>
  <c r="U2811" i="116"/>
  <c r="U2812" i="116"/>
  <c r="U2813" i="116"/>
  <c r="U2814" i="116"/>
  <c r="U2815" i="116"/>
  <c r="U2816" i="116"/>
  <c r="U2817" i="116"/>
  <c r="U2818" i="116"/>
  <c r="U2819" i="116"/>
  <c r="U2820" i="116"/>
  <c r="U2821" i="116"/>
  <c r="U2822" i="116"/>
  <c r="U2823" i="116"/>
  <c r="U2824" i="116"/>
  <c r="U2825" i="116"/>
  <c r="U2826" i="116"/>
  <c r="U2827" i="116"/>
  <c r="U2828" i="116"/>
  <c r="U2829" i="116"/>
  <c r="U2830" i="116"/>
  <c r="U2831" i="116"/>
  <c r="U2832" i="116"/>
  <c r="U2833" i="116"/>
  <c r="U2834" i="116"/>
  <c r="U2835" i="116"/>
  <c r="U2836" i="116"/>
  <c r="U2837" i="116"/>
  <c r="U2838" i="116"/>
  <c r="U2839" i="116"/>
  <c r="U2840" i="116"/>
  <c r="U2841" i="116"/>
  <c r="U2842" i="116"/>
  <c r="U2843" i="116"/>
  <c r="U2844" i="116"/>
  <c r="U2845" i="116"/>
  <c r="U2846" i="116"/>
  <c r="U2847" i="116"/>
  <c r="U2848" i="116"/>
  <c r="U2849" i="116"/>
  <c r="U2850" i="116"/>
  <c r="U2851" i="116"/>
  <c r="U2852" i="116"/>
  <c r="U2853" i="116"/>
  <c r="U2854" i="116"/>
  <c r="U2855" i="116"/>
  <c r="U2856" i="116"/>
  <c r="U2857" i="116"/>
  <c r="U2858" i="116"/>
  <c r="U2859" i="116"/>
  <c r="U2860" i="116"/>
  <c r="U2861" i="116"/>
  <c r="U2862" i="116"/>
  <c r="U2863" i="116"/>
  <c r="U2864" i="116"/>
  <c r="U2865" i="116"/>
  <c r="U2866" i="116"/>
  <c r="U2867" i="116"/>
  <c r="U2868" i="116"/>
  <c r="U2869" i="116"/>
  <c r="U2870" i="116"/>
  <c r="U2871" i="116"/>
  <c r="U2872" i="116"/>
  <c r="U2873" i="116"/>
  <c r="U2874" i="116"/>
  <c r="U2875" i="116"/>
  <c r="U2876" i="116"/>
  <c r="U2877" i="116"/>
  <c r="U2878" i="116"/>
  <c r="U2879" i="116"/>
  <c r="U2880" i="116"/>
  <c r="U2881" i="116"/>
  <c r="U2882" i="116"/>
  <c r="U2883" i="116"/>
  <c r="U2884" i="116"/>
  <c r="U2885" i="116"/>
  <c r="U2886" i="116"/>
  <c r="U2887" i="116"/>
  <c r="U2888" i="116"/>
  <c r="U2889" i="116"/>
  <c r="U2890" i="116"/>
  <c r="U2891" i="116"/>
  <c r="U2892" i="116"/>
  <c r="U2893" i="116"/>
  <c r="U2894" i="116"/>
  <c r="U2895" i="116"/>
  <c r="U2896" i="116"/>
  <c r="U2897" i="116"/>
  <c r="U2898" i="116"/>
  <c r="U2899" i="116"/>
  <c r="U2900" i="116"/>
  <c r="U2901" i="116"/>
  <c r="U2902" i="116"/>
  <c r="U2903" i="116"/>
  <c r="U2904" i="116"/>
  <c r="U2905" i="116"/>
  <c r="U2906" i="116"/>
  <c r="U2907" i="116"/>
  <c r="U2908" i="116"/>
  <c r="U2909" i="116"/>
  <c r="U2910" i="116"/>
  <c r="U2911" i="116"/>
  <c r="U2912" i="116"/>
  <c r="U2913" i="116"/>
  <c r="U2914" i="116"/>
  <c r="U2915" i="116"/>
  <c r="U2916" i="116"/>
  <c r="U2917" i="116"/>
  <c r="U2918" i="116"/>
  <c r="U2919" i="116"/>
  <c r="U2920" i="116"/>
  <c r="U2921" i="116"/>
  <c r="U2922" i="116"/>
  <c r="U2923" i="116"/>
  <c r="U2924" i="116"/>
  <c r="U2925" i="116"/>
  <c r="U2926" i="116"/>
  <c r="U2927" i="116"/>
  <c r="U2928" i="116"/>
  <c r="U2929" i="116"/>
  <c r="U2930" i="116"/>
  <c r="U2931" i="116"/>
  <c r="U2932" i="116"/>
  <c r="U2933" i="116"/>
  <c r="U2934" i="116"/>
  <c r="U2935" i="116"/>
  <c r="U2936" i="116"/>
  <c r="U2937" i="116"/>
  <c r="U2938" i="116"/>
  <c r="U2939" i="116"/>
  <c r="U2940" i="116"/>
  <c r="U2941" i="116"/>
  <c r="U2942" i="116"/>
  <c r="U2943" i="116"/>
  <c r="U2944" i="116"/>
  <c r="U2945" i="116"/>
  <c r="U2946" i="116"/>
  <c r="U2947" i="116"/>
  <c r="U2948" i="116"/>
  <c r="U2949" i="116"/>
  <c r="U2950" i="116"/>
  <c r="U2951" i="116"/>
  <c r="U2952" i="116"/>
  <c r="U2953" i="116"/>
  <c r="U2954" i="116"/>
  <c r="U2955" i="116"/>
  <c r="U2956" i="116"/>
  <c r="U2957" i="116"/>
  <c r="U2958" i="116"/>
  <c r="U2959" i="116"/>
  <c r="U2960" i="116"/>
  <c r="U2961" i="116"/>
  <c r="U2962" i="116"/>
  <c r="U2963" i="116"/>
  <c r="U2964" i="116"/>
  <c r="U2965" i="116"/>
  <c r="U2966" i="116"/>
  <c r="U2967" i="116"/>
  <c r="U2968" i="116"/>
  <c r="U2969" i="116"/>
  <c r="U2970" i="116"/>
  <c r="U2971" i="116"/>
  <c r="U2972" i="116"/>
  <c r="U2973" i="116"/>
  <c r="U2974" i="116"/>
  <c r="U2975" i="116"/>
  <c r="U2976" i="116"/>
  <c r="U2977" i="116"/>
  <c r="U2978" i="116"/>
  <c r="U2979" i="116"/>
  <c r="U2980" i="116"/>
  <c r="U2981" i="116"/>
  <c r="U2982" i="116"/>
  <c r="U2983" i="116"/>
  <c r="U2984" i="116"/>
  <c r="U2985" i="116"/>
  <c r="U2986" i="116"/>
  <c r="U2987" i="116"/>
  <c r="U2988" i="116"/>
  <c r="U2989" i="116"/>
  <c r="U2990" i="116"/>
  <c r="U2991" i="116"/>
  <c r="U2992" i="116"/>
  <c r="U2993" i="116"/>
  <c r="U2994" i="116"/>
  <c r="U2995" i="116"/>
  <c r="U2996" i="116"/>
  <c r="U2997" i="116"/>
  <c r="U2998" i="116"/>
  <c r="U2999" i="116"/>
  <c r="U3000" i="116"/>
  <c r="U3001" i="116"/>
  <c r="U3002" i="116"/>
  <c r="U3003" i="116"/>
  <c r="U3004" i="116"/>
  <c r="U3005" i="116"/>
  <c r="U3006" i="116"/>
  <c r="U3007" i="116"/>
  <c r="U3008" i="116"/>
  <c r="U3009" i="116"/>
  <c r="U3010" i="116"/>
  <c r="U3011" i="116"/>
  <c r="U3012" i="116"/>
  <c r="U3013" i="116"/>
  <c r="U3014" i="116"/>
  <c r="U3015" i="116"/>
  <c r="U3016" i="116"/>
  <c r="U3017" i="116"/>
  <c r="U3018" i="116"/>
  <c r="U3019" i="116"/>
  <c r="U3020" i="116"/>
  <c r="U3021" i="116"/>
  <c r="U3022" i="116"/>
  <c r="U3023" i="116"/>
  <c r="U3024" i="116"/>
  <c r="U3025" i="116"/>
  <c r="U3026" i="116"/>
  <c r="U3027" i="116"/>
  <c r="U3028" i="116"/>
  <c r="U3029" i="116"/>
  <c r="U3030" i="116"/>
  <c r="U3031" i="116"/>
  <c r="U3032" i="116"/>
  <c r="U3033" i="116"/>
  <c r="U3034" i="116"/>
  <c r="U3035" i="116"/>
  <c r="U3036" i="116"/>
  <c r="U3037" i="116"/>
  <c r="U3038" i="116"/>
  <c r="U3039" i="116"/>
  <c r="U3040" i="116"/>
  <c r="U3041" i="116"/>
  <c r="U3042" i="116"/>
  <c r="U3043" i="116"/>
  <c r="U3044" i="116"/>
  <c r="U3045" i="116"/>
  <c r="U3046" i="116"/>
  <c r="U3047" i="116"/>
  <c r="U3048" i="116"/>
  <c r="U3049" i="116"/>
  <c r="U3050" i="116"/>
  <c r="U3051" i="116"/>
  <c r="U3052" i="116"/>
  <c r="U3053" i="116"/>
  <c r="U3054" i="116"/>
  <c r="U3055" i="116"/>
  <c r="U3056" i="116"/>
  <c r="U3057" i="116"/>
  <c r="U3058" i="116"/>
  <c r="U3059" i="116"/>
  <c r="U3060" i="116"/>
  <c r="U3061" i="116"/>
  <c r="U3062" i="116"/>
  <c r="U3063" i="116"/>
  <c r="U3064" i="116"/>
  <c r="U3065" i="116"/>
  <c r="U3066" i="116"/>
  <c r="U3067" i="116"/>
  <c r="U3068" i="116"/>
  <c r="U3069" i="116"/>
  <c r="U3070" i="116"/>
  <c r="U3071" i="116"/>
  <c r="U3072" i="116"/>
  <c r="U3073" i="116"/>
  <c r="U3074" i="116"/>
  <c r="U3075" i="116"/>
  <c r="U3076" i="116"/>
  <c r="U3077" i="116"/>
  <c r="U3078" i="116"/>
  <c r="U3079" i="116"/>
  <c r="U3080" i="116"/>
  <c r="U3081" i="116"/>
  <c r="U3082" i="116"/>
  <c r="U3083" i="116"/>
  <c r="U3084" i="116"/>
  <c r="U3085" i="116"/>
  <c r="U3086" i="116"/>
  <c r="U3087" i="116"/>
  <c r="U3088" i="116"/>
  <c r="U3089" i="116"/>
  <c r="U3090" i="116"/>
  <c r="U3091" i="116"/>
  <c r="U3092" i="116"/>
  <c r="U3093" i="116"/>
  <c r="U3094" i="116"/>
  <c r="U3095" i="116"/>
  <c r="U3096" i="116"/>
  <c r="U3097" i="116"/>
  <c r="U3098" i="116"/>
  <c r="U3099" i="116"/>
  <c r="U3100" i="116"/>
  <c r="U3101" i="116"/>
  <c r="U3102" i="116"/>
  <c r="U3103" i="116"/>
  <c r="U3104" i="116"/>
  <c r="U3105" i="116"/>
  <c r="U3106" i="116"/>
  <c r="U3107" i="116"/>
  <c r="U3108" i="116"/>
  <c r="U3109" i="116"/>
  <c r="U3110" i="116"/>
  <c r="U3111" i="116"/>
  <c r="U3112" i="116"/>
  <c r="U3113" i="116"/>
  <c r="U3114" i="116"/>
  <c r="U3115" i="116"/>
  <c r="U3116" i="116"/>
  <c r="U3117" i="116"/>
  <c r="U3118" i="116"/>
  <c r="U3119" i="116"/>
  <c r="U3120" i="116"/>
  <c r="U3121" i="116"/>
  <c r="U3122" i="116"/>
  <c r="U3123" i="116"/>
  <c r="U3124" i="116"/>
  <c r="U3125" i="116"/>
  <c r="U3126" i="116"/>
  <c r="U3127" i="116"/>
  <c r="U3128" i="116"/>
  <c r="U3129" i="116"/>
  <c r="U3130" i="116"/>
  <c r="U3131" i="116"/>
  <c r="U3132" i="116"/>
  <c r="U3133" i="116"/>
  <c r="U3134" i="116"/>
  <c r="U3135" i="116"/>
  <c r="U3136" i="116"/>
  <c r="U3137" i="116"/>
  <c r="U3138" i="116"/>
  <c r="U3139" i="116"/>
  <c r="U3140" i="116"/>
  <c r="U3141" i="116"/>
  <c r="U3142" i="116"/>
  <c r="U3143" i="116"/>
  <c r="U3144" i="116"/>
  <c r="U3145" i="116"/>
  <c r="U3146" i="116"/>
  <c r="U3147" i="116"/>
  <c r="U3148" i="116"/>
  <c r="U3149" i="116"/>
  <c r="U3150" i="116"/>
  <c r="U3151" i="116"/>
  <c r="U3152" i="116"/>
  <c r="U3153" i="116"/>
  <c r="U3154" i="116"/>
  <c r="U3155" i="116"/>
  <c r="U3156" i="116"/>
  <c r="U3157" i="116"/>
  <c r="U3158" i="116"/>
  <c r="U3159" i="116"/>
  <c r="U3160" i="116"/>
  <c r="U3161" i="116"/>
  <c r="U3162" i="116"/>
  <c r="U3163" i="116"/>
  <c r="U3164" i="116"/>
  <c r="U3165" i="116"/>
  <c r="U3166" i="116"/>
  <c r="U3167" i="116"/>
  <c r="U3168" i="116"/>
  <c r="U3169" i="116"/>
  <c r="U3170" i="116"/>
  <c r="U3171" i="116"/>
  <c r="U3172" i="116"/>
  <c r="U3173" i="116"/>
  <c r="U3174" i="116"/>
  <c r="U3175" i="116"/>
  <c r="U3176" i="116"/>
  <c r="U3177" i="116"/>
  <c r="U3178" i="116"/>
  <c r="U3179" i="116"/>
  <c r="U3180" i="116"/>
  <c r="U3181" i="116"/>
  <c r="U3182" i="116"/>
  <c r="U3183" i="116"/>
  <c r="U3184" i="116"/>
  <c r="U3185" i="116"/>
  <c r="U3186" i="116"/>
  <c r="U3187" i="116"/>
  <c r="U3188" i="116"/>
  <c r="U3189" i="116"/>
  <c r="U3190" i="116"/>
  <c r="U3191" i="116"/>
  <c r="U3192" i="116"/>
  <c r="U3193" i="116"/>
  <c r="U3194" i="116"/>
  <c r="U3195" i="116"/>
  <c r="U3196" i="116"/>
  <c r="U3197" i="116"/>
  <c r="U3198" i="116"/>
  <c r="U3199" i="116"/>
  <c r="U3200" i="116"/>
  <c r="U3201" i="116"/>
  <c r="U3202" i="116"/>
  <c r="U3203" i="116"/>
  <c r="U3204" i="116"/>
  <c r="U3205" i="116"/>
  <c r="U3206" i="116"/>
  <c r="U3207" i="116"/>
  <c r="U3208" i="116"/>
  <c r="U3209" i="116"/>
  <c r="U3210" i="116"/>
  <c r="U3211" i="116"/>
  <c r="U3212" i="116"/>
  <c r="U3213" i="116"/>
  <c r="U3214" i="116"/>
  <c r="U3215" i="116"/>
  <c r="U3216" i="116"/>
  <c r="U3217" i="116"/>
  <c r="U3218" i="116"/>
  <c r="U3219" i="116"/>
  <c r="U3220" i="116"/>
  <c r="U3221" i="116"/>
  <c r="U3222" i="116"/>
  <c r="U3223" i="116"/>
  <c r="U3224" i="116"/>
  <c r="U3225" i="116"/>
  <c r="U3226" i="116"/>
  <c r="U3227" i="116"/>
  <c r="U3228" i="116"/>
  <c r="U3229" i="116"/>
  <c r="U3230" i="116"/>
  <c r="U3231" i="116"/>
  <c r="U3232" i="116"/>
  <c r="U3233" i="116"/>
  <c r="U3234" i="116"/>
  <c r="U3235" i="116"/>
  <c r="U3236" i="116"/>
  <c r="U3237" i="116"/>
  <c r="U3238" i="116"/>
  <c r="U3239" i="116"/>
  <c r="U3240" i="116"/>
  <c r="U3241" i="116"/>
  <c r="U3242" i="116"/>
  <c r="U3243" i="116"/>
  <c r="U3244" i="116"/>
  <c r="U3245" i="116"/>
  <c r="U3246" i="116"/>
  <c r="U3247" i="116"/>
  <c r="U3248" i="116"/>
  <c r="U3249" i="116"/>
  <c r="U3250" i="116"/>
  <c r="U3251" i="116"/>
  <c r="U3252" i="116"/>
  <c r="U3253" i="116"/>
  <c r="U3254" i="116"/>
  <c r="U3255" i="116"/>
  <c r="U3256" i="116"/>
  <c r="U3257" i="116"/>
  <c r="U3258" i="116"/>
  <c r="U3259" i="116"/>
  <c r="U3260" i="116"/>
  <c r="U3261" i="116"/>
  <c r="U3262" i="116"/>
  <c r="U3263" i="116"/>
  <c r="U3264" i="116"/>
  <c r="U3265" i="116"/>
  <c r="U3266" i="116"/>
  <c r="U3267" i="116"/>
  <c r="U3268" i="116"/>
  <c r="U3269" i="116"/>
  <c r="U3270" i="116"/>
  <c r="U3271" i="116"/>
  <c r="U3272" i="116"/>
  <c r="U3273" i="116"/>
  <c r="U3274" i="116"/>
  <c r="U3275" i="116"/>
  <c r="U3276" i="116"/>
  <c r="U3277" i="116"/>
  <c r="U3278" i="116"/>
  <c r="U3279" i="116"/>
  <c r="U3280" i="116"/>
  <c r="U3281" i="116"/>
  <c r="U3282" i="116"/>
  <c r="U3283" i="116"/>
  <c r="U3284" i="116"/>
  <c r="U3285" i="116"/>
  <c r="U3286" i="116"/>
  <c r="U3287" i="116"/>
  <c r="U3288" i="116"/>
  <c r="U3289" i="116"/>
  <c r="U3290" i="116"/>
  <c r="U3291" i="116"/>
  <c r="U3292" i="116"/>
  <c r="U3293" i="116"/>
  <c r="U3294" i="116"/>
  <c r="U3295" i="116"/>
  <c r="U3296" i="116"/>
  <c r="U3297" i="116"/>
  <c r="U3298" i="116"/>
  <c r="U3299" i="116"/>
  <c r="U3300" i="116"/>
  <c r="U3301" i="116"/>
  <c r="U3302" i="116"/>
  <c r="U3303" i="116"/>
  <c r="U3304" i="116"/>
  <c r="U3305" i="116"/>
  <c r="U3306" i="116"/>
  <c r="U3307" i="116"/>
  <c r="U3308" i="116"/>
  <c r="U3309" i="116"/>
  <c r="U3310" i="116"/>
  <c r="U3311" i="116"/>
  <c r="U3312" i="116"/>
  <c r="U3313" i="116"/>
  <c r="U3314" i="116"/>
  <c r="U3315" i="116"/>
  <c r="U3316" i="116"/>
  <c r="U3317" i="116"/>
  <c r="U3318" i="116"/>
  <c r="U3319" i="116"/>
  <c r="U3320" i="116"/>
  <c r="U3321" i="116"/>
  <c r="U2" i="116"/>
  <c r="R27" i="102" l="1"/>
  <c r="R21" i="102"/>
  <c r="R18" i="102"/>
  <c r="R15" i="102"/>
  <c r="D48" i="115"/>
  <c r="E48" i="115"/>
  <c r="F48" i="115"/>
  <c r="G48" i="115"/>
  <c r="H48" i="115"/>
  <c r="I48" i="115"/>
  <c r="J48" i="115"/>
  <c r="K48" i="115"/>
  <c r="L48" i="115"/>
  <c r="M48" i="115"/>
  <c r="N48" i="115"/>
  <c r="C48" i="115"/>
  <c r="O4" i="115"/>
  <c r="O5" i="115"/>
  <c r="O6" i="115"/>
  <c r="O7" i="115"/>
  <c r="O8" i="115"/>
  <c r="O9" i="115"/>
  <c r="O10" i="115"/>
  <c r="O11" i="115"/>
  <c r="O12" i="115"/>
  <c r="O13" i="115"/>
  <c r="O14" i="115"/>
  <c r="O15" i="115"/>
  <c r="O16" i="115"/>
  <c r="O17" i="115"/>
  <c r="O18" i="115"/>
  <c r="O19" i="115"/>
  <c r="O20" i="115"/>
  <c r="O21" i="115"/>
  <c r="O22" i="115"/>
  <c r="O23" i="115"/>
  <c r="O24" i="115"/>
  <c r="O25" i="115"/>
  <c r="O26" i="115"/>
  <c r="O27" i="115"/>
  <c r="O28" i="115"/>
  <c r="O29" i="115"/>
  <c r="O30" i="115"/>
  <c r="O31" i="115"/>
  <c r="O32" i="115"/>
  <c r="O33" i="115"/>
  <c r="O34" i="115"/>
  <c r="O35" i="115"/>
  <c r="O36" i="115"/>
  <c r="O37" i="115"/>
  <c r="O38" i="115"/>
  <c r="O39" i="115"/>
  <c r="O40" i="115"/>
  <c r="O41" i="115"/>
  <c r="O42" i="115"/>
  <c r="O43" i="115"/>
  <c r="O44" i="115"/>
  <c r="O45" i="115"/>
  <c r="O46" i="115"/>
  <c r="O47" i="115"/>
  <c r="O3" i="115"/>
  <c r="P48" i="102" l="1"/>
  <c r="P45" i="102"/>
  <c r="P42" i="102"/>
  <c r="P36" i="102"/>
  <c r="P33" i="102"/>
  <c r="P27" i="102"/>
  <c r="P21" i="102"/>
  <c r="P18" i="102"/>
  <c r="P15" i="102"/>
  <c r="D48" i="114"/>
  <c r="E48" i="114"/>
  <c r="F48" i="114"/>
  <c r="G48" i="114"/>
  <c r="H48" i="114"/>
  <c r="I48" i="114"/>
  <c r="J48" i="114"/>
  <c r="K48" i="114"/>
  <c r="L48" i="114"/>
  <c r="M48" i="114"/>
  <c r="N48" i="114"/>
  <c r="O48" i="114"/>
  <c r="C48" i="114"/>
  <c r="O4" i="114"/>
  <c r="O5" i="114"/>
  <c r="O6" i="114"/>
  <c r="O7" i="114"/>
  <c r="O8" i="114"/>
  <c r="O9" i="114"/>
  <c r="O10" i="114"/>
  <c r="O11" i="114"/>
  <c r="O12" i="114"/>
  <c r="O13" i="114"/>
  <c r="O14" i="114"/>
  <c r="O15" i="114"/>
  <c r="O16" i="114"/>
  <c r="O17" i="114"/>
  <c r="O18" i="114"/>
  <c r="O19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32" i="114"/>
  <c r="O33" i="114"/>
  <c r="O34" i="114"/>
  <c r="O35" i="114"/>
  <c r="O36" i="114"/>
  <c r="O37" i="114"/>
  <c r="O38" i="114"/>
  <c r="O39" i="114"/>
  <c r="O40" i="114"/>
  <c r="O41" i="114"/>
  <c r="O42" i="114"/>
  <c r="O43" i="114"/>
  <c r="O44" i="114"/>
  <c r="O45" i="114"/>
  <c r="O46" i="114"/>
  <c r="O47" i="114"/>
  <c r="O3" i="114"/>
  <c r="E39" i="112" l="1"/>
  <c r="F39" i="112"/>
  <c r="G39" i="112"/>
  <c r="H39" i="112"/>
  <c r="I39" i="112"/>
  <c r="J39" i="112"/>
  <c r="K39" i="112"/>
  <c r="L39" i="112"/>
  <c r="M39" i="112"/>
  <c r="N39" i="112"/>
  <c r="O39" i="112"/>
  <c r="P39" i="112"/>
  <c r="D39" i="112"/>
  <c r="P4" i="112"/>
  <c r="P5" i="112"/>
  <c r="P6" i="112"/>
  <c r="P7" i="112"/>
  <c r="P8" i="112"/>
  <c r="P9" i="112"/>
  <c r="P10" i="112"/>
  <c r="P11" i="112"/>
  <c r="P12" i="112"/>
  <c r="P13" i="112"/>
  <c r="P14" i="112"/>
  <c r="P15" i="112"/>
  <c r="P16" i="112"/>
  <c r="P17" i="112"/>
  <c r="P18" i="112"/>
  <c r="P20" i="112"/>
  <c r="P21" i="112"/>
  <c r="P22" i="112"/>
  <c r="P3" i="112"/>
  <c r="R50" i="102" l="1"/>
  <c r="R52" i="102" s="1"/>
  <c r="N52" i="10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tc={50A278FB-BA9B-4358-BEFC-4FBF7AAE8ED8}</author>
    <author>tc={D382FBFD-F20F-4455-A4CD-E829917243B5}</author>
    <author>tc={6C98E626-FDD7-4A21-9A06-AB13CAAE07A0}</author>
    <author>tc={779E782F-9FB5-43FC-A2A4-32869F71FA7B}</author>
  </authors>
  <commentList>
    <comment ref="V15" authorId="0" shapeId="0" xr:uid="{50A278FB-BA9B-4358-BEFC-4FBF7AAE8ED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From 2of3 pg in SR
</t>
      </text>
    </comment>
    <comment ref="C24" authorId="1" shapeId="0" xr:uid="{D382FBFD-F20F-4455-A4CD-E829917243B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 think Management should go in other consultants - but Site testing can stay in this other line </t>
      </text>
    </comment>
    <comment ref="N30" authorId="2" shapeId="0" xr:uid="{6C98E626-FDD7-4A21-9A06-AB13CAAE07A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Question on what should be picked up ? - I included other accts
</t>
      </text>
    </comment>
    <comment ref="R30" authorId="3" shapeId="0" xr:uid="{779E782F-9FB5-43FC-A2A4-32869F71FA7B}">
      <text>
        <t>[Threaded comment]
Your version of Excel allows you to read this threaded comment; however, any edits to it will get removed if the file is opened in a newer version of Excel. Learn more: https://go.microsoft.com/fwlink/?linkid=870924
Comment:
    Subcontracted services is being picked up here - where does it belong ?</t>
      </text>
    </comment>
  </commentList>
</comments>
</file>

<file path=xl/sharedStrings.xml><?xml version="1.0" encoding="utf-8"?>
<sst xmlns="http://schemas.openxmlformats.org/spreadsheetml/2006/main" count="18378" uniqueCount="1980">
  <si>
    <t>SCHEDULE C-16</t>
  </si>
  <si>
    <t>OUTSIDE PROFESSIONAL SERVICES</t>
  </si>
  <si>
    <t>Page 1 of 1</t>
  </si>
  <si>
    <t>FLORIDA PUBLIC SERVICE COMMISSION</t>
  </si>
  <si>
    <t xml:space="preserve">       EXPLANATION:</t>
  </si>
  <si>
    <t>Provide the following information regarding the use of outside professional services during the test year. Segregate the</t>
  </si>
  <si>
    <t xml:space="preserve">       Type of data shown:</t>
  </si>
  <si>
    <t>services by types such as accounting, financial, engineering, legal or other.  If a projected test period is used, provide</t>
  </si>
  <si>
    <t>XX</t>
  </si>
  <si>
    <t>Projected Test Year Ended 12/31/2025</t>
  </si>
  <si>
    <t>COMPANY: TAMPA ELECTRIC COMPANY</t>
  </si>
  <si>
    <t>on both a projected and a historical basis for services exceeding the greater of $1,000,000 or .5% (.005) of operation</t>
  </si>
  <si>
    <t>Projected Prior Year Ended 12/31/2024</t>
  </si>
  <si>
    <t xml:space="preserve">and maintenance expenses.  </t>
  </si>
  <si>
    <t>Historical Prior Year Ended 12/31/2023</t>
  </si>
  <si>
    <t>Witness: J. S. Chronister/ R. B. Haines/</t>
  </si>
  <si>
    <t xml:space="preserve">               A. S. Lewis/ K. M. Mincey/ </t>
  </si>
  <si>
    <t>(Dollars in 000's)</t>
  </si>
  <si>
    <t xml:space="preserve">               D. A. Pickles</t>
  </si>
  <si>
    <t>(1)</t>
  </si>
  <si>
    <t>(2)</t>
  </si>
  <si>
    <t>(3)</t>
  </si>
  <si>
    <t>(4)</t>
  </si>
  <si>
    <t>(5)</t>
  </si>
  <si>
    <t>(6)</t>
  </si>
  <si>
    <t>Type of Service</t>
  </si>
  <si>
    <t>Line</t>
  </si>
  <si>
    <t>or</t>
  </si>
  <si>
    <t>Account(s)</t>
  </si>
  <si>
    <t>No.</t>
  </si>
  <si>
    <t>Vendor</t>
  </si>
  <si>
    <t>Description of Service(s)</t>
  </si>
  <si>
    <t>Charged</t>
  </si>
  <si>
    <t>Costs</t>
  </si>
  <si>
    <t>Accounting/ Financial</t>
  </si>
  <si>
    <t>None Over the Threshold</t>
  </si>
  <si>
    <t>Engineering</t>
  </si>
  <si>
    <t>Legal</t>
  </si>
  <si>
    <t>Other (specify)</t>
  </si>
  <si>
    <t>Advertising</t>
  </si>
  <si>
    <t>Other Consultants, Contractors, and Other Services</t>
  </si>
  <si>
    <t>Energy Supply, Energy Delivery &amp; Corporate Projects</t>
  </si>
  <si>
    <t>Various O &amp; M Accounts</t>
  </si>
  <si>
    <t>Environmental</t>
  </si>
  <si>
    <t>Line Clearance</t>
  </si>
  <si>
    <t>Clearance of vegetation from utility lines</t>
  </si>
  <si>
    <t>Includes line clearance recov through SPP</t>
  </si>
  <si>
    <t>Maintenance</t>
  </si>
  <si>
    <t>Printing</t>
  </si>
  <si>
    <t>Security</t>
  </si>
  <si>
    <t>Software &amp; Computer Maintenance</t>
  </si>
  <si>
    <t>Software &amp; Computer maintenance for all areas</t>
  </si>
  <si>
    <t>Total Outside Professional Services</t>
  </si>
  <si>
    <t>Totals may be affected due to rounding.</t>
  </si>
  <si>
    <t>Supporting Schedules:</t>
  </si>
  <si>
    <t>DOCKET No. TBD</t>
  </si>
  <si>
    <t>under threshold</t>
  </si>
  <si>
    <t>Audit, Tax and Trust Fees</t>
  </si>
  <si>
    <t>Various O&amp;M accounts</t>
  </si>
  <si>
    <t>Jurisdictional per Books</t>
  </si>
  <si>
    <t>in 000's</t>
  </si>
  <si>
    <t>Site Testing</t>
  </si>
  <si>
    <t>Various O&amp;M accounts and 593</t>
  </si>
  <si>
    <t>includes line clearance recov through SPP</t>
  </si>
  <si>
    <t>CHECK</t>
  </si>
  <si>
    <t>Sender Company Code</t>
  </si>
  <si>
    <t xml:space="preserve">Sender Company </t>
  </si>
  <si>
    <t>Receiver Company Code</t>
  </si>
  <si>
    <t>Receiver Company</t>
  </si>
  <si>
    <t>Natural Account</t>
  </si>
  <si>
    <t>Natural Account Description</t>
  </si>
  <si>
    <t>FERC Account</t>
  </si>
  <si>
    <t>FERC Account Description</t>
  </si>
  <si>
    <t>January Amount</t>
  </si>
  <si>
    <t>February Amount</t>
  </si>
  <si>
    <t>March Amount</t>
  </si>
  <si>
    <t>April Amount</t>
  </si>
  <si>
    <t>May Amount</t>
  </si>
  <si>
    <t>June Amount</t>
  </si>
  <si>
    <t>July Amount</t>
  </si>
  <si>
    <t>August Amount</t>
  </si>
  <si>
    <t>September Amount</t>
  </si>
  <si>
    <t>October Amount</t>
  </si>
  <si>
    <t>November Amount</t>
  </si>
  <si>
    <t>December Amount</t>
  </si>
  <si>
    <t>Sum of YTD</t>
  </si>
  <si>
    <t>TECO Services, Inc.</t>
  </si>
  <si>
    <t>Tampa Electric Company</t>
  </si>
  <si>
    <t>1001/#</t>
  </si>
  <si>
    <t>1001/Not assigned</t>
  </si>
  <si>
    <t>FERC IC Payable</t>
  </si>
  <si>
    <t>1001/6010130</t>
  </si>
  <si>
    <t>Labor Exempt NonProd</t>
  </si>
  <si>
    <t>FERC B/S Clearing</t>
  </si>
  <si>
    <t>1001/6020010</t>
  </si>
  <si>
    <t>Ben Plan Admin Fee</t>
  </si>
  <si>
    <t>1001/6020040</t>
  </si>
  <si>
    <t>LT Care Insurance</t>
  </si>
  <si>
    <t>1001/6020050</t>
  </si>
  <si>
    <t>Medical Insur-Active</t>
  </si>
  <si>
    <t>1001/6020060</t>
  </si>
  <si>
    <t>Pensions</t>
  </si>
  <si>
    <t>1001/6020080</t>
  </si>
  <si>
    <t>PostRtFAS106-Active</t>
  </si>
  <si>
    <t>1001/6020130</t>
  </si>
  <si>
    <t>Emplr 401KFixed Mtch</t>
  </si>
  <si>
    <t>1001/6020140</t>
  </si>
  <si>
    <t>Emplr 401KPerf Match</t>
  </si>
  <si>
    <t>1001/6020180</t>
  </si>
  <si>
    <t>LTDisability Premium</t>
  </si>
  <si>
    <t>1001/6020230</t>
  </si>
  <si>
    <t>Restoration Plan Exp</t>
  </si>
  <si>
    <t>1001/6900040</t>
  </si>
  <si>
    <t>TOTI-Payroll Tax</t>
  </si>
  <si>
    <t>1001/A6010000</t>
  </si>
  <si>
    <t>1001/A6900040</t>
  </si>
  <si>
    <t>SeaCoast Gas Transmission</t>
  </si>
  <si>
    <t>FERC IC Recv</t>
  </si>
  <si>
    <t>FERC BalSheet Offset</t>
  </si>
  <si>
    <t>FERC P&amp;L Offset</t>
  </si>
  <si>
    <t>1001/1010000</t>
  </si>
  <si>
    <t>Utility Plant in Svc</t>
  </si>
  <si>
    <t>1001/1011000</t>
  </si>
  <si>
    <t>Prop Under Cap Lease</t>
  </si>
  <si>
    <t>1001/1011200</t>
  </si>
  <si>
    <t>ROU Asset Oper Lease</t>
  </si>
  <si>
    <t>1001/1020000</t>
  </si>
  <si>
    <t>Plant Purch or Sold</t>
  </si>
  <si>
    <t>1001/1050000</t>
  </si>
  <si>
    <t>Plnt Held Future Use</t>
  </si>
  <si>
    <t>1001/1060000</t>
  </si>
  <si>
    <t>Comp Cnstr not Clsfd</t>
  </si>
  <si>
    <t>1001/1070000</t>
  </si>
  <si>
    <t>CWIP</t>
  </si>
  <si>
    <t>1001/1080000</t>
  </si>
  <si>
    <t>Accum Depreciation</t>
  </si>
  <si>
    <t>1001/1080001</t>
  </si>
  <si>
    <t>RWIP</t>
  </si>
  <si>
    <t>1001/1080100</t>
  </si>
  <si>
    <t>ARsv Cst Rmv C</t>
  </si>
  <si>
    <t>1001/1080110</t>
  </si>
  <si>
    <t>ARsv Cst Rmv Cntra C</t>
  </si>
  <si>
    <t>1001/1080200</t>
  </si>
  <si>
    <t>ARsv Cst Rmv NC</t>
  </si>
  <si>
    <t>1001/1080210</t>
  </si>
  <si>
    <t>ARsv Cst Rmv CntraNC</t>
  </si>
  <si>
    <t>1001/1110000</t>
  </si>
  <si>
    <t>Accum Amortization</t>
  </si>
  <si>
    <t>1001/1150000</t>
  </si>
  <si>
    <t>Amort Plnt Acq Adj</t>
  </si>
  <si>
    <t>Amtz Plnt Acq Adj</t>
  </si>
  <si>
    <t>1001/1210000</t>
  </si>
  <si>
    <t>Nonutility Property</t>
  </si>
  <si>
    <t>1001/1210100</t>
  </si>
  <si>
    <t>Intangible Asset - C</t>
  </si>
  <si>
    <t>1001/1210200</t>
  </si>
  <si>
    <t>Intangible Asset NC</t>
  </si>
  <si>
    <t>1001/1220000</t>
  </si>
  <si>
    <t>A/D Nonutil Prop</t>
  </si>
  <si>
    <t>DeprAmtz NonUtil</t>
  </si>
  <si>
    <t>1001/1310070</t>
  </si>
  <si>
    <t>JPM 3282 Concentratn</t>
  </si>
  <si>
    <t>Cash</t>
  </si>
  <si>
    <t>1001/1310085</t>
  </si>
  <si>
    <t>JPM 1181 Check Out</t>
  </si>
  <si>
    <t>1001/1310095</t>
  </si>
  <si>
    <t>JPM 0172 Check Out</t>
  </si>
  <si>
    <t>1001/1310150</t>
  </si>
  <si>
    <t>SUN 4735 Misc Dep</t>
  </si>
  <si>
    <t>1001/1310990</t>
  </si>
  <si>
    <t>Cash Misc Adj</t>
  </si>
  <si>
    <t>1001/1420400</t>
  </si>
  <si>
    <t>AR CRM RECON</t>
  </si>
  <si>
    <t>Cust Acct Receivable</t>
  </si>
  <si>
    <t>1001/1420401</t>
  </si>
  <si>
    <t>AR CRM Posting</t>
  </si>
  <si>
    <t>1001/1430000</t>
  </si>
  <si>
    <t>AR Oth RECON</t>
  </si>
  <si>
    <t>Oth Acct Receivable</t>
  </si>
  <si>
    <t>1001/1430001</t>
  </si>
  <si>
    <t>AR Oth Posting</t>
  </si>
  <si>
    <t>1001/1430010</t>
  </si>
  <si>
    <t>AR Tax Receivable</t>
  </si>
  <si>
    <t>1001/1430030</t>
  </si>
  <si>
    <t>AR Employee Advance</t>
  </si>
  <si>
    <t>1001/1430060</t>
  </si>
  <si>
    <t>AR Margin Calls ND</t>
  </si>
  <si>
    <t>1001/1430300</t>
  </si>
  <si>
    <t>AR Inc Tax Rec Fed</t>
  </si>
  <si>
    <t>1001/1430400</t>
  </si>
  <si>
    <t>AR Inc Tax Rec State</t>
  </si>
  <si>
    <t>1001/1440000</t>
  </si>
  <si>
    <t>Allow Uncollectibles</t>
  </si>
  <si>
    <t>Accum Uncoll Acct Cr</t>
  </si>
  <si>
    <t>1001/1440001</t>
  </si>
  <si>
    <t>Allow Uncoll-CRM FF</t>
  </si>
  <si>
    <t>1001/1440002</t>
  </si>
  <si>
    <t>Allow Uncoll-CRM GRT</t>
  </si>
  <si>
    <t>1001/1440010</t>
  </si>
  <si>
    <t>AlwUncoll-Regular</t>
  </si>
  <si>
    <t>1001/1450713</t>
  </si>
  <si>
    <t>NR IC Shared STD</t>
  </si>
  <si>
    <t>N/R Assoc Co</t>
  </si>
  <si>
    <t>1001/1450714</t>
  </si>
  <si>
    <t>NR IC Shared LTD</t>
  </si>
  <si>
    <t>1001/1460700</t>
  </si>
  <si>
    <t>AR Interco Recon</t>
  </si>
  <si>
    <t>A/R Assoc Co</t>
  </si>
  <si>
    <t>1001/1460701</t>
  </si>
  <si>
    <t>AR Interco Posting</t>
  </si>
  <si>
    <t>1001/1460706</t>
  </si>
  <si>
    <t>AR IC Emera Inc</t>
  </si>
  <si>
    <t>1001/1460707</t>
  </si>
  <si>
    <t>AR IC Emera Energy</t>
  </si>
  <si>
    <t>1001/1460708</t>
  </si>
  <si>
    <t>AR IC Emera GBPC</t>
  </si>
  <si>
    <t>1001/1460709</t>
  </si>
  <si>
    <t>AR IC Emera NSP</t>
  </si>
  <si>
    <t>1001/1460713</t>
  </si>
  <si>
    <t>IntRec IC Shared STD</t>
  </si>
  <si>
    <t>1001/1460714</t>
  </si>
  <si>
    <t>IntRec IC Shared LTD</t>
  </si>
  <si>
    <t>1001/1460751</t>
  </si>
  <si>
    <t>AR IC EmeraCarHldLtd</t>
  </si>
  <si>
    <t>1001/1460752</t>
  </si>
  <si>
    <t>AR IC EUSHI (Emera)</t>
  </si>
  <si>
    <t>1001/1460754</t>
  </si>
  <si>
    <t>AR IC Emera US Sub 1</t>
  </si>
  <si>
    <t>1001/1460755</t>
  </si>
  <si>
    <t>AR IC Emera Scotia P</t>
  </si>
  <si>
    <t>1001/1460760</t>
  </si>
  <si>
    <t>AR IC EmeraCarib Inc</t>
  </si>
  <si>
    <t>1001/1460762</t>
  </si>
  <si>
    <t>AR IC Emera Eng Svcs</t>
  </si>
  <si>
    <t>1001/1460763</t>
  </si>
  <si>
    <t>AR IC EmeraGrandHVAC</t>
  </si>
  <si>
    <t>1001/1460764</t>
  </si>
  <si>
    <t>AR IC Emera Tech LLC</t>
  </si>
  <si>
    <t>1001/1460780</t>
  </si>
  <si>
    <t>AR IC EmeraSAP Recon</t>
  </si>
  <si>
    <t>1001/1460791</t>
  </si>
  <si>
    <t>AR IC Emera Posting</t>
  </si>
  <si>
    <t>1001/1460799</t>
  </si>
  <si>
    <t>AR IC EmeraEngSv AMA</t>
  </si>
  <si>
    <t>1001/1510020</t>
  </si>
  <si>
    <t>Fuel Stock - Coal</t>
  </si>
  <si>
    <t>Fuel Stock</t>
  </si>
  <si>
    <t>1001/1510030</t>
  </si>
  <si>
    <t>Fuel Stock - #2 Oil</t>
  </si>
  <si>
    <t>1001/1510050</t>
  </si>
  <si>
    <t>Fuel Stock - Natural</t>
  </si>
  <si>
    <t>1001/1540000</t>
  </si>
  <si>
    <t>Plant M&amp;S RECON</t>
  </si>
  <si>
    <t>Plnt Matl Oper Supl</t>
  </si>
  <si>
    <t>1001/1540001</t>
  </si>
  <si>
    <t>Plant M&amp;S Posting</t>
  </si>
  <si>
    <t>1001/1650005</t>
  </si>
  <si>
    <t>Prepaid Downpayment</t>
  </si>
  <si>
    <t>Prepayments</t>
  </si>
  <si>
    <t>1001/1650020</t>
  </si>
  <si>
    <t>Prepaid Ammonia Supp</t>
  </si>
  <si>
    <t>1001/1650050</t>
  </si>
  <si>
    <t>Prepaid STD Fac Fees</t>
  </si>
  <si>
    <t>1001/1650051</t>
  </si>
  <si>
    <t>Prepaid Interest Exp</t>
  </si>
  <si>
    <t>1001/1650402</t>
  </si>
  <si>
    <t>Prepaid CSA Polk U2</t>
  </si>
  <si>
    <t>1001/1650403</t>
  </si>
  <si>
    <t>Prepaid CSA Polk U3</t>
  </si>
  <si>
    <t>1001/1650404</t>
  </si>
  <si>
    <t>Prepaid CSA Polk U4</t>
  </si>
  <si>
    <t>1001/1650405</t>
  </si>
  <si>
    <t>Prepaid CSA Polk U5</t>
  </si>
  <si>
    <t>1001/1650599</t>
  </si>
  <si>
    <t>PrePaid Insur</t>
  </si>
  <si>
    <t>1001/1650800</t>
  </si>
  <si>
    <t>Prepaid Misc-Other</t>
  </si>
  <si>
    <t>1001/1650801</t>
  </si>
  <si>
    <t>Prepaid Misc-SSvcs</t>
  </si>
  <si>
    <t>1001/1730100</t>
  </si>
  <si>
    <t>Accr Util Rev C</t>
  </si>
  <si>
    <t>Accru Utility Rev</t>
  </si>
  <si>
    <t>1001/1760120</t>
  </si>
  <si>
    <t>Curr Derv-Collateral</t>
  </si>
  <si>
    <t>Deriv Asts Hedges</t>
  </si>
  <si>
    <t>1001/1760720</t>
  </si>
  <si>
    <t>IC Deriv Asset NC</t>
  </si>
  <si>
    <t>1001/1810100</t>
  </si>
  <si>
    <t>UA Debt Exp ST Loan</t>
  </si>
  <si>
    <t>Unamort Debt Exp</t>
  </si>
  <si>
    <t>1001/1810200</t>
  </si>
  <si>
    <t>UA Debt Exp Recourse</t>
  </si>
  <si>
    <t>1001/1822111</t>
  </si>
  <si>
    <t>Unrecv Plant CETM C</t>
  </si>
  <si>
    <t>Unrcv Regu Study Cst</t>
  </si>
  <si>
    <t>1001/1822211</t>
  </si>
  <si>
    <t>Unrecv Plant CETM NC</t>
  </si>
  <si>
    <t>1001/1823020</t>
  </si>
  <si>
    <t>Reg Ast Fuel Clause</t>
  </si>
  <si>
    <t>Oth Regulatory Asset</t>
  </si>
  <si>
    <t>1001/1823030</t>
  </si>
  <si>
    <t>Reg Ast Capacity Cls</t>
  </si>
  <si>
    <t>1001/1823090</t>
  </si>
  <si>
    <t>Reg Ast-Storm Protec</t>
  </si>
  <si>
    <t>1001/1823100</t>
  </si>
  <si>
    <t>Reg Ast FAS158 C</t>
  </si>
  <si>
    <t>1001/1823104</t>
  </si>
  <si>
    <t>Reg Ast ARO C</t>
  </si>
  <si>
    <t>1001/1823105</t>
  </si>
  <si>
    <t>Curr Derv-Regulatory</t>
  </si>
  <si>
    <t>1001/1823106</t>
  </si>
  <si>
    <t>Reg Ast AssetOptim C</t>
  </si>
  <si>
    <t>1001/1823113</t>
  </si>
  <si>
    <t>Prov Prop Ins Db C</t>
  </si>
  <si>
    <t>1001/1823200</t>
  </si>
  <si>
    <t>Reg Ast FAS158 NC</t>
  </si>
  <si>
    <t>1001/1823201</t>
  </si>
  <si>
    <t>RegAs PBOP FAS106 NC</t>
  </si>
  <si>
    <t>1001/1823202</t>
  </si>
  <si>
    <t>Reg Ast Rate Case NC</t>
  </si>
  <si>
    <t>1001/1823204</t>
  </si>
  <si>
    <t>Reg Ast ARO NC</t>
  </si>
  <si>
    <t>1001/1823205</t>
  </si>
  <si>
    <t>LT Deriv-Regulatory</t>
  </si>
  <si>
    <t>1001/1823206</t>
  </si>
  <si>
    <t>Reg Ast AsstOptim NC</t>
  </si>
  <si>
    <t>1001/1823220</t>
  </si>
  <si>
    <t>Reg Ast Fuel Cls NC</t>
  </si>
  <si>
    <t>1001/1823322</t>
  </si>
  <si>
    <t>Reg Ast PR Load Mg</t>
  </si>
  <si>
    <t>1001/1823324</t>
  </si>
  <si>
    <t>Reg Ast Energy Educ</t>
  </si>
  <si>
    <t>1001/1823327</t>
  </si>
  <si>
    <t>RegAst PrimeTimePlus</t>
  </si>
  <si>
    <t>1001/1823610</t>
  </si>
  <si>
    <t>Reg Ast FAS109 ITax</t>
  </si>
  <si>
    <t>1001/1823611</t>
  </si>
  <si>
    <t>Reg Asset Med Pt D</t>
  </si>
  <si>
    <t>1001/1823612</t>
  </si>
  <si>
    <t>Reg Ast Tax Reform C</t>
  </si>
  <si>
    <t>1001/1830000</t>
  </si>
  <si>
    <t>Study Investig Chgs</t>
  </si>
  <si>
    <t>Prelim Survey Invstg</t>
  </si>
  <si>
    <t>1001/1840010</t>
  </si>
  <si>
    <t>Uniform Rnt Clearing</t>
  </si>
  <si>
    <t>Clearing Accounts</t>
  </si>
  <si>
    <t>1001/1860020</t>
  </si>
  <si>
    <t>DefDr SERP Trust</t>
  </si>
  <si>
    <t>Misc Deferred Debits</t>
  </si>
  <si>
    <t>1001/1860800</t>
  </si>
  <si>
    <t>DefDr Other</t>
  </si>
  <si>
    <t>1001/1890100</t>
  </si>
  <si>
    <t>U/A Loss ReaqDebt ST</t>
  </si>
  <si>
    <t>Unamt Loss Reacq Dbt</t>
  </si>
  <si>
    <t>1001/1890200</t>
  </si>
  <si>
    <t>U/A Loss ReaqDebt LT</t>
  </si>
  <si>
    <t>1001/1900300</t>
  </si>
  <si>
    <t>DTA Federal</t>
  </si>
  <si>
    <t>Accum Defd Inc Tax</t>
  </si>
  <si>
    <t>1001/1900303</t>
  </si>
  <si>
    <t>DTA Sep Co Fed</t>
  </si>
  <si>
    <t>1001/1900305</t>
  </si>
  <si>
    <t>DTA Fed NonUtility</t>
  </si>
  <si>
    <t>1001/1900307</t>
  </si>
  <si>
    <t>Defd FIT FAS133 Int</t>
  </si>
  <si>
    <t>1001/1900308</t>
  </si>
  <si>
    <t>Defd FIT FAS158</t>
  </si>
  <si>
    <t>1001/1900310</t>
  </si>
  <si>
    <t>Defd Tax FIT Credits</t>
  </si>
  <si>
    <t>1001/1900315</t>
  </si>
  <si>
    <t>Defd Tax FIT PTC</t>
  </si>
  <si>
    <t>1001/1900400</t>
  </si>
  <si>
    <t>DTA State</t>
  </si>
  <si>
    <t>1001/1900403</t>
  </si>
  <si>
    <t>DTA Sep Co State</t>
  </si>
  <si>
    <t>1001/1900405</t>
  </si>
  <si>
    <t>DTA State NonUtility</t>
  </si>
  <si>
    <t>1001/1900407</t>
  </si>
  <si>
    <t>Defd SIT FAS133 Int</t>
  </si>
  <si>
    <t>1001/1900408</t>
  </si>
  <si>
    <t>Defd SIT FAS158</t>
  </si>
  <si>
    <t>1001/1900610</t>
  </si>
  <si>
    <t>Defd Fd ITC FAS109</t>
  </si>
  <si>
    <t>1001/2110000</t>
  </si>
  <si>
    <t>Misc Paidin Capital</t>
  </si>
  <si>
    <t>Misc Paid-in Capital</t>
  </si>
  <si>
    <t>1001/2160000</t>
  </si>
  <si>
    <t>Retained Earnings</t>
  </si>
  <si>
    <t>Unappr Retain Earn</t>
  </si>
  <si>
    <t>1001/2190040</t>
  </si>
  <si>
    <t>OCI CF Hedge Pretax</t>
  </si>
  <si>
    <t>Accum Oth Comp Inc</t>
  </si>
  <si>
    <t>1001/2190041</t>
  </si>
  <si>
    <t>OCI CF Hedge Taxes</t>
  </si>
  <si>
    <t>1001/2210100</t>
  </si>
  <si>
    <t>Bond Recourse C</t>
  </si>
  <si>
    <t>Bonds</t>
  </si>
  <si>
    <t>1001/2210200</t>
  </si>
  <si>
    <t>Bond Recourse NC</t>
  </si>
  <si>
    <t>1001/2260200</t>
  </si>
  <si>
    <t>UA Disc LTD Recourse</t>
  </si>
  <si>
    <t>Unamort Disc LTD</t>
  </si>
  <si>
    <t>1001/2270200</t>
  </si>
  <si>
    <t>LT Lease Liab-Oper</t>
  </si>
  <si>
    <t>Capital Leases NC</t>
  </si>
  <si>
    <t>1001/2270201</t>
  </si>
  <si>
    <t>LT Lease Liab-Finan</t>
  </si>
  <si>
    <t>1001/2281000</t>
  </si>
  <si>
    <t>Prov Property Ins</t>
  </si>
  <si>
    <t>Accum Prov Prop Ins</t>
  </si>
  <si>
    <t>1001/2282010</t>
  </si>
  <si>
    <t>I&amp;D Gen Liab Resrv</t>
  </si>
  <si>
    <t>Accum Prov I&amp;D</t>
  </si>
  <si>
    <t>1001/2282020</t>
  </si>
  <si>
    <t>I&amp;D Wrk Comp Resrv</t>
  </si>
  <si>
    <t>1001/2282040</t>
  </si>
  <si>
    <t>I&amp;D Longshore Resrv</t>
  </si>
  <si>
    <t>1001/2282210</t>
  </si>
  <si>
    <t>I&amp;D Recoveries GL NC</t>
  </si>
  <si>
    <t>1001/2283200</t>
  </si>
  <si>
    <t>Pension Liab NC</t>
  </si>
  <si>
    <t>Accum Prov Pen Ben</t>
  </si>
  <si>
    <t>1001/2283201</t>
  </si>
  <si>
    <t>Pension FAS158 NC</t>
  </si>
  <si>
    <t>1001/2283202</t>
  </si>
  <si>
    <t>Pension Asset NC</t>
  </si>
  <si>
    <t>1001/2283203</t>
  </si>
  <si>
    <t>Pension A FAS158 NC</t>
  </si>
  <si>
    <t>1001/2283210</t>
  </si>
  <si>
    <t>SERP Liab NC</t>
  </si>
  <si>
    <t>1001/2283211</t>
  </si>
  <si>
    <t>SERP FAS158 NC</t>
  </si>
  <si>
    <t>1001/2283220</t>
  </si>
  <si>
    <t>Restoration Liab NC</t>
  </si>
  <si>
    <t>1001/2283221</t>
  </si>
  <si>
    <t>Restor FAS158 NC</t>
  </si>
  <si>
    <t>1001/2283231</t>
  </si>
  <si>
    <t>FAS106 FAS158 NC</t>
  </si>
  <si>
    <t>1001/2283232</t>
  </si>
  <si>
    <t>FAS106 Retired NC</t>
  </si>
  <si>
    <t>1001/2283240</t>
  </si>
  <si>
    <t>FAS112 LTDisab NC</t>
  </si>
  <si>
    <t>1001/2284020</t>
  </si>
  <si>
    <t>Oth Litigation Resrv</t>
  </si>
  <si>
    <t>Accum Misc Op Prov</t>
  </si>
  <si>
    <t>1001/2300100</t>
  </si>
  <si>
    <t>ARO Short-term</t>
  </si>
  <si>
    <t>Asset Retire Oblig</t>
  </si>
  <si>
    <t>1001/2300200</t>
  </si>
  <si>
    <t>ARO Long-term</t>
  </si>
  <si>
    <t>1001/2310000</t>
  </si>
  <si>
    <t>Notes Pay &lt;1yr Dur</t>
  </si>
  <si>
    <t>Notes Pay &lt; 1 year</t>
  </si>
  <si>
    <t>1001/2320000</t>
  </si>
  <si>
    <t>AP Vouchers (RECON)</t>
  </si>
  <si>
    <t>Accounts Payable</t>
  </si>
  <si>
    <t>1001/2320001</t>
  </si>
  <si>
    <t>AP Manual Accruals</t>
  </si>
  <si>
    <t>1001/2320002</t>
  </si>
  <si>
    <t>AP GR/IR Clearing</t>
  </si>
  <si>
    <t>1001/2320003</t>
  </si>
  <si>
    <t>AP P-Card Clearing</t>
  </si>
  <si>
    <t>1001/2320005</t>
  </si>
  <si>
    <t>AP Employee Expenses</t>
  </si>
  <si>
    <t>1001/2320007</t>
  </si>
  <si>
    <t>AP Payroll</t>
  </si>
  <si>
    <t>1001/2320008</t>
  </si>
  <si>
    <t>AP 401K Fixed Match</t>
  </si>
  <si>
    <t>1001/2320009</t>
  </si>
  <si>
    <t>AP 401K Perf Match</t>
  </si>
  <si>
    <t>1001/2320010</t>
  </si>
  <si>
    <t>AP 401K Emp Contrib</t>
  </si>
  <si>
    <t>1001/2320011</t>
  </si>
  <si>
    <t>AP Stk Purch Emplyee</t>
  </si>
  <si>
    <t>1001/2320012</t>
  </si>
  <si>
    <t>AP PSP / Incentive</t>
  </si>
  <si>
    <t>1001/2320013</t>
  </si>
  <si>
    <t>AP Garnishments</t>
  </si>
  <si>
    <t>1001/2320014</t>
  </si>
  <si>
    <t>AP TEEBA</t>
  </si>
  <si>
    <t>1001/2320015</t>
  </si>
  <si>
    <t>AP Group Life Insur</t>
  </si>
  <si>
    <t>1001/2320016</t>
  </si>
  <si>
    <t>AP LT Care Insurance</t>
  </si>
  <si>
    <t>1001/2320018</t>
  </si>
  <si>
    <t>AP TEPAC</t>
  </si>
  <si>
    <t>1001/2320020</t>
  </si>
  <si>
    <t>AP HSA Emplyee Cntrb</t>
  </si>
  <si>
    <t>1001/2320021</t>
  </si>
  <si>
    <t>AP HSA Emplyer Cntrb</t>
  </si>
  <si>
    <t>1001/2320022</t>
  </si>
  <si>
    <t>AP Med Ins Reserve</t>
  </si>
  <si>
    <t>1001/2320023</t>
  </si>
  <si>
    <t>AP IBEW Union Dues</t>
  </si>
  <si>
    <t>1001/2320024</t>
  </si>
  <si>
    <t>AP OPEIU Union Dues</t>
  </si>
  <si>
    <t>1001/2320027</t>
  </si>
  <si>
    <t>AP FSA Medical</t>
  </si>
  <si>
    <t>1001/2320028</t>
  </si>
  <si>
    <t>AP FSA Dep Care</t>
  </si>
  <si>
    <t>1001/2320029</t>
  </si>
  <si>
    <t>AP FSA Parking</t>
  </si>
  <si>
    <t>1001/2320031</t>
  </si>
  <si>
    <t>AP Fuel Accrual</t>
  </si>
  <si>
    <t>1001/2320035</t>
  </si>
  <si>
    <t>AP Interchange</t>
  </si>
  <si>
    <t>1001/2320036</t>
  </si>
  <si>
    <t>AP Customer Assist</t>
  </si>
  <si>
    <t>1001/2320037</t>
  </si>
  <si>
    <t>AP Vision Ben Plan</t>
  </si>
  <si>
    <t>1001/2320039</t>
  </si>
  <si>
    <t>AP Consignment Liab</t>
  </si>
  <si>
    <t>1001/2320402</t>
  </si>
  <si>
    <t>AP CSA Polk U#2</t>
  </si>
  <si>
    <t>1001/2320403</t>
  </si>
  <si>
    <t>AP CSA Polk U#3</t>
  </si>
  <si>
    <t>1001/2320404</t>
  </si>
  <si>
    <t>AP CSA Polk U#4</t>
  </si>
  <si>
    <t>1001/2320405</t>
  </si>
  <si>
    <t>AP CSA Polk U#5</t>
  </si>
  <si>
    <t>1001/2330711</t>
  </si>
  <si>
    <t>NP IC Current Postng</t>
  </si>
  <si>
    <t>N/P Assoc Co</t>
  </si>
  <si>
    <t>1001/2340700</t>
  </si>
  <si>
    <t>AP Interco Recon</t>
  </si>
  <si>
    <t>A/P Assoc Co</t>
  </si>
  <si>
    <t>1001/2340701</t>
  </si>
  <si>
    <t>AP Interco Posting</t>
  </si>
  <si>
    <t>1001/2340711</t>
  </si>
  <si>
    <t>AP Emera IC Posting</t>
  </si>
  <si>
    <t>1001/2340799</t>
  </si>
  <si>
    <t>AP IC Emera Accruals</t>
  </si>
  <si>
    <t>1001/2350100</t>
  </si>
  <si>
    <t>Cust Deposit ST</t>
  </si>
  <si>
    <t>Customer Deposits</t>
  </si>
  <si>
    <t>1001/2360310</t>
  </si>
  <si>
    <t>FIT Pay Current Year</t>
  </si>
  <si>
    <t>Taxes Accrued</t>
  </si>
  <si>
    <t>1001/2360410</t>
  </si>
  <si>
    <t>SIT Pay Curent Year</t>
  </si>
  <si>
    <t>1001/2360600</t>
  </si>
  <si>
    <t>TaxPay Unemploy Fed</t>
  </si>
  <si>
    <t>1001/2360601</t>
  </si>
  <si>
    <t>TaxPay Unemploy Stat</t>
  </si>
  <si>
    <t>1001/2360602</t>
  </si>
  <si>
    <t>Tax Pay Reg Ases Fee</t>
  </si>
  <si>
    <t>1001/2360603</t>
  </si>
  <si>
    <t>Tax Pay GRT</t>
  </si>
  <si>
    <t>1001/2360604</t>
  </si>
  <si>
    <t>Tax Pay Property</t>
  </si>
  <si>
    <t>1001/2360605</t>
  </si>
  <si>
    <t>Tax Pay Franchise</t>
  </si>
  <si>
    <t>1001/2360620</t>
  </si>
  <si>
    <t>Tax Pay FICA Employr</t>
  </si>
  <si>
    <t>1001/2360800</t>
  </si>
  <si>
    <t>Tax Pay Other</t>
  </si>
  <si>
    <t>1001/2370300</t>
  </si>
  <si>
    <t>Int Acc Cust Deposit</t>
  </si>
  <si>
    <t>Interest Accrued</t>
  </si>
  <si>
    <t>1001/2370350</t>
  </si>
  <si>
    <t>Int Accr Cr Facility</t>
  </si>
  <si>
    <t>1001/2370400</t>
  </si>
  <si>
    <t>Int Accr LTD</t>
  </si>
  <si>
    <t>1001/2370710</t>
  </si>
  <si>
    <t>Int Pay IC Recon</t>
  </si>
  <si>
    <t>1001/2380720</t>
  </si>
  <si>
    <t>Divid Pay IC Recon</t>
  </si>
  <si>
    <t>Dividends Declared</t>
  </si>
  <si>
    <t>1001/2410000</t>
  </si>
  <si>
    <t>Sales Use Pay CIS</t>
  </si>
  <si>
    <t>Tax Collect Pay</t>
  </si>
  <si>
    <t>1001/2410005</t>
  </si>
  <si>
    <t>Sales Surtax Pay CIS</t>
  </si>
  <si>
    <t>1001/2410300</t>
  </si>
  <si>
    <t>Sales Use Pay AP</t>
  </si>
  <si>
    <t>1001/2410305</t>
  </si>
  <si>
    <t>Sales Surtax Pay AP</t>
  </si>
  <si>
    <t>1001/2410310</t>
  </si>
  <si>
    <t>Utility Tax Pay</t>
  </si>
  <si>
    <t>1001/2410320</t>
  </si>
  <si>
    <t>FICA Tax Pay Emplyee</t>
  </si>
  <si>
    <t>1001/2410330</t>
  </si>
  <si>
    <t>FIT Withholding Pay</t>
  </si>
  <si>
    <t>1001/2410430</t>
  </si>
  <si>
    <t>SIT Withholding Pay</t>
  </si>
  <si>
    <t>1001/2420111</t>
  </si>
  <si>
    <t>SERP FAS158 C</t>
  </si>
  <si>
    <t>Misc Curr Accru Liab</t>
  </si>
  <si>
    <t>1001/2420121</t>
  </si>
  <si>
    <t>Restoration FAS158 C</t>
  </si>
  <si>
    <t>1001/2420131</t>
  </si>
  <si>
    <t>FAS106 FAS158 C</t>
  </si>
  <si>
    <t>1001/2420191</t>
  </si>
  <si>
    <t>LT Incentive C</t>
  </si>
  <si>
    <t>1001/2420192</t>
  </si>
  <si>
    <t>Defd Comp C</t>
  </si>
  <si>
    <t>1001/2420199</t>
  </si>
  <si>
    <t>Cur Misc Liab</t>
  </si>
  <si>
    <t>1001/2420300</t>
  </si>
  <si>
    <t>Vacation Liab</t>
  </si>
  <si>
    <t>1001/2420310</t>
  </si>
  <si>
    <t>Cashier Over/Short</t>
  </si>
  <si>
    <t>1001/2430100</t>
  </si>
  <si>
    <t>ST Lease Liab-Oper</t>
  </si>
  <si>
    <t>Capital Leases C</t>
  </si>
  <si>
    <t>1001/2430101</t>
  </si>
  <si>
    <t>ST Lease Liab-Finan</t>
  </si>
  <si>
    <t>1001/2450700</t>
  </si>
  <si>
    <t>IC Deriv Liab C</t>
  </si>
  <si>
    <t>Deriv Liab Hedges</t>
  </si>
  <si>
    <t>1001/2450720</t>
  </si>
  <si>
    <t>IC Deriv Liab NC</t>
  </si>
  <si>
    <t>1001/2530120</t>
  </si>
  <si>
    <t>Def Rev Contr Liab C</t>
  </si>
  <si>
    <t>Oth Deferred Credits</t>
  </si>
  <si>
    <t>1001/2530130</t>
  </si>
  <si>
    <t>Curr Contr Ret PSTNG</t>
  </si>
  <si>
    <t>1001/2530299</t>
  </si>
  <si>
    <t>Contract Reten RECON</t>
  </si>
  <si>
    <t>1001/2530300</t>
  </si>
  <si>
    <t>Contract Ret POSTING</t>
  </si>
  <si>
    <t>1001/2530302</t>
  </si>
  <si>
    <t>DefCr Renewable</t>
  </si>
  <si>
    <t>1001/2530310</t>
  </si>
  <si>
    <t>DefCr Unclaim Items</t>
  </si>
  <si>
    <t>1001/2530340</t>
  </si>
  <si>
    <t>DefCr LT Incentive</t>
  </si>
  <si>
    <t>1001/2530800</t>
  </si>
  <si>
    <t>DefCr Miscellaneous</t>
  </si>
  <si>
    <t>1001/2540030</t>
  </si>
  <si>
    <t>Reg Liab-CapacityCls</t>
  </si>
  <si>
    <t>Oth Regulatory Liab</t>
  </si>
  <si>
    <t>1001/2540040</t>
  </si>
  <si>
    <t>Reg Liab-ConservCls</t>
  </si>
  <si>
    <t>1001/2540050</t>
  </si>
  <si>
    <t>Reg Liab-EnvironCls</t>
  </si>
  <si>
    <t>1001/2540090</t>
  </si>
  <si>
    <t>RegLiab-Storm Protec</t>
  </si>
  <si>
    <t>1001/2540180</t>
  </si>
  <si>
    <t>Reg Liab-PrpSal Cur</t>
  </si>
  <si>
    <t>1001/2540205</t>
  </si>
  <si>
    <t>1001/2540210</t>
  </si>
  <si>
    <t>Reg Liab-WS AFUDC NC</t>
  </si>
  <si>
    <t>1001/2540211</t>
  </si>
  <si>
    <t>Reg Liab-CETM NC</t>
  </si>
  <si>
    <t>1001/2540280</t>
  </si>
  <si>
    <t>Reg Liab-PrpSal NC</t>
  </si>
  <si>
    <t>1001/2540320</t>
  </si>
  <si>
    <t>Reg Liab-Alw Auction</t>
  </si>
  <si>
    <t>1001/2540610</t>
  </si>
  <si>
    <t>Reg Liab-FAS 106 Tax</t>
  </si>
  <si>
    <t>1001/2540612</t>
  </si>
  <si>
    <t>Reg Liab-TaxReform C</t>
  </si>
  <si>
    <t>1001/2550000</t>
  </si>
  <si>
    <t>AcDfd Invest Tax Cr</t>
  </si>
  <si>
    <t>Accum Defd ITC</t>
  </si>
  <si>
    <t>1001/2550005</t>
  </si>
  <si>
    <t>AcDfd Inv Tax Cr NU</t>
  </si>
  <si>
    <t>1001/2810300</t>
  </si>
  <si>
    <t>DIT Fed Accel Amtz</t>
  </si>
  <si>
    <t>Accum DIT Accel Amtz</t>
  </si>
  <si>
    <t>1001/2810400</t>
  </si>
  <si>
    <t>DIT St Accel Amtz</t>
  </si>
  <si>
    <t>1001/2820300</t>
  </si>
  <si>
    <t>DIT Oth Prop Fed</t>
  </si>
  <si>
    <t>Accum DIT Oth Prop</t>
  </si>
  <si>
    <t>1001/2820400</t>
  </si>
  <si>
    <t>DIT Oth Prop State</t>
  </si>
  <si>
    <t>1001/2820610</t>
  </si>
  <si>
    <t>DIT Oth Prop FAS109</t>
  </si>
  <si>
    <t>1001/2830300</t>
  </si>
  <si>
    <t>DIT Liab-Federal</t>
  </si>
  <si>
    <t>Accum DIT Other</t>
  </si>
  <si>
    <t>1001/2830330</t>
  </si>
  <si>
    <t>DIT FAS158 Fed</t>
  </si>
  <si>
    <t>1001/2830400</t>
  </si>
  <si>
    <t>DIT Liab-State</t>
  </si>
  <si>
    <t>1001/2830430</t>
  </si>
  <si>
    <t>DIT FAS158 State</t>
  </si>
  <si>
    <t>1001/2830610</t>
  </si>
  <si>
    <t>DIT FAS109 Other</t>
  </si>
  <si>
    <t>1001/2830611</t>
  </si>
  <si>
    <t>DIT Otr GUp Med Pt D</t>
  </si>
  <si>
    <t>1001/4070211</t>
  </si>
  <si>
    <t>Unrvc Plant Def-CETM</t>
  </si>
  <si>
    <t>Amtz Ele Prop Loss</t>
  </si>
  <si>
    <t>1001/4073020</t>
  </si>
  <si>
    <t>REG DR Def Fuel PP</t>
  </si>
  <si>
    <t>Regulatory Debits</t>
  </si>
  <si>
    <t>1001/4073021</t>
  </si>
  <si>
    <t>REG DR Fuel PP Amtz</t>
  </si>
  <si>
    <t>1001/4073022</t>
  </si>
  <si>
    <t>REG DR Asset Opt</t>
  </si>
  <si>
    <t>1001/4073030</t>
  </si>
  <si>
    <t>REG DR Def Capc</t>
  </si>
  <si>
    <t>1001/4073040</t>
  </si>
  <si>
    <t>REG DR Def Con Elec</t>
  </si>
  <si>
    <t>1001/4073050</t>
  </si>
  <si>
    <t>REG DR Def Environ</t>
  </si>
  <si>
    <t>1001/4073090</t>
  </si>
  <si>
    <t>REG DR Storm Protect</t>
  </si>
  <si>
    <t>1001/4073200</t>
  </si>
  <si>
    <t>REG DR PBOP FAS106</t>
  </si>
  <si>
    <t>1001/4073212</t>
  </si>
  <si>
    <t>REG DR Tax Reform</t>
  </si>
  <si>
    <t>1001/4073213</t>
  </si>
  <si>
    <t>REG DR Def CETM</t>
  </si>
  <si>
    <t>1001/4074030</t>
  </si>
  <si>
    <t>REG CR Def Capc</t>
  </si>
  <si>
    <t>Regulatory Credits</t>
  </si>
  <si>
    <t>1001/4074031</t>
  </si>
  <si>
    <t>REG CR Def Capc Amtz</t>
  </si>
  <si>
    <t>1001/4074040</t>
  </si>
  <si>
    <t>REG CR Def Con Elec</t>
  </si>
  <si>
    <t>1001/4074041</t>
  </si>
  <si>
    <t>REG CR Cons Amtz Ele</t>
  </si>
  <si>
    <t>1001/4074050</t>
  </si>
  <si>
    <t>REG CR Def Environ</t>
  </si>
  <si>
    <t>1001/4074051</t>
  </si>
  <si>
    <t>REG CR Def Env Amtz</t>
  </si>
  <si>
    <t>1001/4074090</t>
  </si>
  <si>
    <t>REG CR Storm Protect</t>
  </si>
  <si>
    <t>1001/4074091</t>
  </si>
  <si>
    <t>REG CR StormPro Amtz</t>
  </si>
  <si>
    <t>1001/4074211</t>
  </si>
  <si>
    <t>REG CR WS AFUDC Amtz</t>
  </si>
  <si>
    <t>1001/4118010</t>
  </si>
  <si>
    <t>RT SO2 Allow Sales</t>
  </si>
  <si>
    <t>Gain Sale Allowances</t>
  </si>
  <si>
    <t>1001/4118030</t>
  </si>
  <si>
    <t>REC Sales - Retail</t>
  </si>
  <si>
    <t>1001/4400010</t>
  </si>
  <si>
    <t>Residential Base Rev</t>
  </si>
  <si>
    <t>Ele Residen Sales</t>
  </si>
  <si>
    <t>1001/4400020</t>
  </si>
  <si>
    <t>Residential Fuel Adj</t>
  </si>
  <si>
    <t>1001/4400030</t>
  </si>
  <si>
    <t>Residential Capacity</t>
  </si>
  <si>
    <t>1001/4400040</t>
  </si>
  <si>
    <t>Residential Conserv</t>
  </si>
  <si>
    <t>1001/4400050</t>
  </si>
  <si>
    <t>Residential Environ</t>
  </si>
  <si>
    <t>1001/4400060</t>
  </si>
  <si>
    <t>Residential Franchis</t>
  </si>
  <si>
    <t>1001/4400070</t>
  </si>
  <si>
    <t>Residential GRT</t>
  </si>
  <si>
    <t>1001/4400090</t>
  </si>
  <si>
    <t>Residential Storm</t>
  </si>
  <si>
    <t>1001/4400091</t>
  </si>
  <si>
    <t>Residential CETM</t>
  </si>
  <si>
    <t>1001/4400092</t>
  </si>
  <si>
    <t>Residential StormSur</t>
  </si>
  <si>
    <t>1001/4420010</t>
  </si>
  <si>
    <t>Comm Sm Base Rev</t>
  </si>
  <si>
    <t>Ele Comm Indus Sales</t>
  </si>
  <si>
    <t>1001/4420020</t>
  </si>
  <si>
    <t>Comm Sm Fuel Adj</t>
  </si>
  <si>
    <t>1001/4420030</t>
  </si>
  <si>
    <t>Comm Sm Capacity</t>
  </si>
  <si>
    <t>1001/4420040</t>
  </si>
  <si>
    <t>Comm Sm Conservation</t>
  </si>
  <si>
    <t>1001/4420050</t>
  </si>
  <si>
    <t>Comm Sm Environmentl</t>
  </si>
  <si>
    <t>1001/4420060</t>
  </si>
  <si>
    <t>Comm Sm Franchise</t>
  </si>
  <si>
    <t>1001/4420070</t>
  </si>
  <si>
    <t>Comm Sm GRT</t>
  </si>
  <si>
    <t>1001/4420090</t>
  </si>
  <si>
    <t>Comm Sm Storm</t>
  </si>
  <si>
    <t>1001/4420091</t>
  </si>
  <si>
    <t>Comm Sm CETM</t>
  </si>
  <si>
    <t>1001/4420092</t>
  </si>
  <si>
    <t>Comm Sm Storm Surcha</t>
  </si>
  <si>
    <t>1001/4420110</t>
  </si>
  <si>
    <t>Comm Lg Base Rev</t>
  </si>
  <si>
    <t>1001/4420120</t>
  </si>
  <si>
    <t>Comm Lg Fuel Adj</t>
  </si>
  <si>
    <t>1001/4420130</t>
  </si>
  <si>
    <t>Comm Lg Capacity</t>
  </si>
  <si>
    <t>1001/4420140</t>
  </si>
  <si>
    <t>Comm Lg Conservation</t>
  </si>
  <si>
    <t>1001/4420150</t>
  </si>
  <si>
    <t>Comm Lg Environmentl</t>
  </si>
  <si>
    <t>1001/4420160</t>
  </si>
  <si>
    <t>Comm Lg Franchise</t>
  </si>
  <si>
    <t>1001/4420170</t>
  </si>
  <si>
    <t>Comm Lg GRT</t>
  </si>
  <si>
    <t>1001/4420180</t>
  </si>
  <si>
    <t>Comm Lg OptBillProv</t>
  </si>
  <si>
    <t>1001/4420190</t>
  </si>
  <si>
    <t>Comm Lg Storm</t>
  </si>
  <si>
    <t>1001/4420191</t>
  </si>
  <si>
    <t>Comm Lg CETM</t>
  </si>
  <si>
    <t>1001/4420192</t>
  </si>
  <si>
    <t>Comm Lg Storm Surcha</t>
  </si>
  <si>
    <t>1001/4420210</t>
  </si>
  <si>
    <t>Ind-Phos Sm Base Rev</t>
  </si>
  <si>
    <t>1001/4420220</t>
  </si>
  <si>
    <t>Ind-Phos Sm Fuel Adj</t>
  </si>
  <si>
    <t>1001/4420230</t>
  </si>
  <si>
    <t>Ind-Phos Sm Capacity</t>
  </si>
  <si>
    <t>1001/4420240</t>
  </si>
  <si>
    <t>Ind-Phos Sm Conserv</t>
  </si>
  <si>
    <t>1001/4420250</t>
  </si>
  <si>
    <t>Ind-Phos Sm Environ</t>
  </si>
  <si>
    <t>1001/4420270</t>
  </si>
  <si>
    <t>Ind-Phos Sm GRT</t>
  </si>
  <si>
    <t>1001/4420290</t>
  </si>
  <si>
    <t>Ind-Phos Sm Storm</t>
  </si>
  <si>
    <t>1001/4420291</t>
  </si>
  <si>
    <t>Ind-Phos Sm CETM</t>
  </si>
  <si>
    <t>1001/4420292</t>
  </si>
  <si>
    <t>Ind-Phos Sm StormSur</t>
  </si>
  <si>
    <t>1001/4420310</t>
  </si>
  <si>
    <t>Ind-Phos Lg Base Rev</t>
  </si>
  <si>
    <t>1001/4420320</t>
  </si>
  <si>
    <t>Ind-Phos Lg Fuel Adj</t>
  </si>
  <si>
    <t>1001/4420330</t>
  </si>
  <si>
    <t>Ind-Phos Lg Capacity</t>
  </si>
  <si>
    <t>1001/4420340</t>
  </si>
  <si>
    <t>Ind-Phos Lg Conserv</t>
  </si>
  <si>
    <t>1001/4420350</t>
  </si>
  <si>
    <t>Ind-Phos Lg Environ</t>
  </si>
  <si>
    <t>1001/4420370</t>
  </si>
  <si>
    <t>Ind-Phos Lg GRT</t>
  </si>
  <si>
    <t>1001/4420380</t>
  </si>
  <si>
    <t>Ind-Phos Lg OptBill</t>
  </si>
  <si>
    <t>1001/4420390</t>
  </si>
  <si>
    <t>Ind-Phos Lg Storm</t>
  </si>
  <si>
    <t>1001/4420391</t>
  </si>
  <si>
    <t>Ind-Phos Lg CETM</t>
  </si>
  <si>
    <t>1001/4420392</t>
  </si>
  <si>
    <t>Ind-Phos Lg StormSur</t>
  </si>
  <si>
    <t>1001/4420410</t>
  </si>
  <si>
    <t>Ind-Oth Sm Base Rev</t>
  </si>
  <si>
    <t>1001/4420420</t>
  </si>
  <si>
    <t>Ind-Oth Sm Fuel Adj</t>
  </si>
  <si>
    <t>1001/4420430</t>
  </si>
  <si>
    <t>Ind-Oth Sm Capacity</t>
  </si>
  <si>
    <t>1001/4420440</t>
  </si>
  <si>
    <t>Ind-Oth Sm Conserv</t>
  </si>
  <si>
    <t>1001/4420450</t>
  </si>
  <si>
    <t>Ind-Oth Sm Environ</t>
  </si>
  <si>
    <t>1001/4420460</t>
  </si>
  <si>
    <t>Ind-Oth Sm Franchis</t>
  </si>
  <si>
    <t>1001/4420470</t>
  </si>
  <si>
    <t>Ind-Oth Sm GRT</t>
  </si>
  <si>
    <t>1001/4420490</t>
  </si>
  <si>
    <t>Ind-Oth Sm Storm</t>
  </si>
  <si>
    <t>1001/4420491</t>
  </si>
  <si>
    <t>Ind-Oth Sm CETM</t>
  </si>
  <si>
    <t>1001/4420492</t>
  </si>
  <si>
    <t>Ind-Oth Sm StormSur</t>
  </si>
  <si>
    <t>1001/4420510</t>
  </si>
  <si>
    <t>Ind-Oth Lg Base Rev</t>
  </si>
  <si>
    <t>1001/4420520</t>
  </si>
  <si>
    <t>Ind-Oth Lg Fuel Adj</t>
  </si>
  <si>
    <t>1001/4420530</t>
  </si>
  <si>
    <t>Ind-Oth Lg Capacity</t>
  </si>
  <si>
    <t>1001/4420540</t>
  </si>
  <si>
    <t>Ind-Oth Lg Conserv</t>
  </si>
  <si>
    <t>1001/4420550</t>
  </si>
  <si>
    <t>Ind-Oth Lg Environ</t>
  </si>
  <si>
    <t>1001/4420560</t>
  </si>
  <si>
    <t>Ind-Oth Lg Franchis</t>
  </si>
  <si>
    <t>1001/4420570</t>
  </si>
  <si>
    <t>Ind-Oth Lg GRT</t>
  </si>
  <si>
    <t>1001/4420580</t>
  </si>
  <si>
    <t>Ind-Oth Lg OptBill</t>
  </si>
  <si>
    <t>1001/4420590</t>
  </si>
  <si>
    <t>Ind-Oth Lg Storm</t>
  </si>
  <si>
    <t>1001/4420591</t>
  </si>
  <si>
    <t>Ind-Oth Lg CETM</t>
  </si>
  <si>
    <t>1001/4420592</t>
  </si>
  <si>
    <t>Ind-Oth Lg StormSur</t>
  </si>
  <si>
    <t>1001/4440010</t>
  </si>
  <si>
    <t>PubStHW Light Base</t>
  </si>
  <si>
    <t>Ele Pub St HW Light</t>
  </si>
  <si>
    <t>1001/4440020</t>
  </si>
  <si>
    <t>PubStHW Light FuelAj</t>
  </si>
  <si>
    <t>1001/4440030</t>
  </si>
  <si>
    <t>PubStHW Light Capcty</t>
  </si>
  <si>
    <t>1001/4440040</t>
  </si>
  <si>
    <t>PubStHW Light Consrv</t>
  </si>
  <si>
    <t>1001/4440050</t>
  </si>
  <si>
    <t>PubStHW Light Envirn</t>
  </si>
  <si>
    <t>1001/4440060</t>
  </si>
  <si>
    <t>PubStHW Light Franch</t>
  </si>
  <si>
    <t>1001/4440070</t>
  </si>
  <si>
    <t>PubStHW Light GRT</t>
  </si>
  <si>
    <t>1001/4440090</t>
  </si>
  <si>
    <t>PubStHW Light Storm</t>
  </si>
  <si>
    <t>1001/4440091</t>
  </si>
  <si>
    <t>PubStHW Light CETM</t>
  </si>
  <si>
    <t>1001/4440092</t>
  </si>
  <si>
    <t>PubStHW Lgt StormSur</t>
  </si>
  <si>
    <t>1001/4450010</t>
  </si>
  <si>
    <t>Oth PubAuth Base</t>
  </si>
  <si>
    <t>Ele Sale Pub Author</t>
  </si>
  <si>
    <t>1001/4450020</t>
  </si>
  <si>
    <t>Oth PubAuth Fuel Adj</t>
  </si>
  <si>
    <t>1001/4450030</t>
  </si>
  <si>
    <t>Oth PubAuth Capacity</t>
  </si>
  <si>
    <t>1001/4450040</t>
  </si>
  <si>
    <t>Oth PubAuth Conserv</t>
  </si>
  <si>
    <t>1001/4450050</t>
  </si>
  <si>
    <t>Oth PubAuth Environ</t>
  </si>
  <si>
    <t>1001/4450060</t>
  </si>
  <si>
    <t>Oth PubAuth Franchis</t>
  </si>
  <si>
    <t>1001/4450070</t>
  </si>
  <si>
    <t>Oth PubAuth GRT</t>
  </si>
  <si>
    <t>1001/4450080</t>
  </si>
  <si>
    <t>Oth PubAuth OptBill</t>
  </si>
  <si>
    <t>1001/4450090</t>
  </si>
  <si>
    <t>Oth PubAuth Storm</t>
  </si>
  <si>
    <t>1001/4450091</t>
  </si>
  <si>
    <t>Oth PubAuth CETM</t>
  </si>
  <si>
    <t>1001/4450092</t>
  </si>
  <si>
    <t>Oth PubAuth StormSur</t>
  </si>
  <si>
    <t>1001/4470010</t>
  </si>
  <si>
    <t>Ret Non-Sep Sales R</t>
  </si>
  <si>
    <t>Ele Sales for Resale</t>
  </si>
  <si>
    <t>1001/4470011</t>
  </si>
  <si>
    <t>Ret Non-Sep Sales NR</t>
  </si>
  <si>
    <t>1001/4470012</t>
  </si>
  <si>
    <t>Ret NSSales R Margin</t>
  </si>
  <si>
    <t>1001/4510100</t>
  </si>
  <si>
    <t>Connection-Same Day</t>
  </si>
  <si>
    <t>Ele Misc Svc Rev</t>
  </si>
  <si>
    <t>1001/4510101</t>
  </si>
  <si>
    <t>Connection-Saturday</t>
  </si>
  <si>
    <t>1001/4510102</t>
  </si>
  <si>
    <t>Reconnect-at Pole</t>
  </si>
  <si>
    <t>1001/4510103</t>
  </si>
  <si>
    <t>Reconnect-Subseq Sub</t>
  </si>
  <si>
    <t>1001/4510104</t>
  </si>
  <si>
    <t>Reconnect-at Meter</t>
  </si>
  <si>
    <t>1001/4510107</t>
  </si>
  <si>
    <t>Late Payment Fee</t>
  </si>
  <si>
    <t>1001/4510108</t>
  </si>
  <si>
    <t>Initial Turn On</t>
  </si>
  <si>
    <t>1001/4510109</t>
  </si>
  <si>
    <t>Temp. Svcs</t>
  </si>
  <si>
    <t>1001/4510110</t>
  </si>
  <si>
    <t>Tampering</t>
  </si>
  <si>
    <t>1001/4510111</t>
  </si>
  <si>
    <t>Returned Check</t>
  </si>
  <si>
    <t>1001/4510112</t>
  </si>
  <si>
    <t>Field Credit Check</t>
  </si>
  <si>
    <t>1001/4510113</t>
  </si>
  <si>
    <t>Billing Adjustments</t>
  </si>
  <si>
    <t>1001/4510800</t>
  </si>
  <si>
    <t>Misc Svc Rev Other</t>
  </si>
  <si>
    <t>1001/4540010</t>
  </si>
  <si>
    <t>Rent-Commercial Prop</t>
  </si>
  <si>
    <t>Ele Rent Ele Prop</t>
  </si>
  <si>
    <t>1001/4540020</t>
  </si>
  <si>
    <t>Rent-Agricultrl Prop</t>
  </si>
  <si>
    <t>1001/4540030</t>
  </si>
  <si>
    <t>Rent-Electric Equip</t>
  </si>
  <si>
    <t>1001/4540040</t>
  </si>
  <si>
    <t>Rent-BB Station</t>
  </si>
  <si>
    <t>1001/4540081</t>
  </si>
  <si>
    <t>Rent-Pole Attach-Dst</t>
  </si>
  <si>
    <t>1001/4540700</t>
  </si>
  <si>
    <t>Rent-Intercompany</t>
  </si>
  <si>
    <t>1001/4540701</t>
  </si>
  <si>
    <t>Rent-Inter Asset Use</t>
  </si>
  <si>
    <t>1001/4540800</t>
  </si>
  <si>
    <t>Rent-MetroLink</t>
  </si>
  <si>
    <t>1001/4550000</t>
  </si>
  <si>
    <t>Interdepartment Rent</t>
  </si>
  <si>
    <t>Ele Interdept Rents</t>
  </si>
  <si>
    <t>1001/4550001</t>
  </si>
  <si>
    <t>IntDep Rent AssetUse</t>
  </si>
  <si>
    <t>1001/4560020</t>
  </si>
  <si>
    <t>At Cost Job Ord Rev</t>
  </si>
  <si>
    <t>Oth Electric Revenue</t>
  </si>
  <si>
    <t>1001/4560030</t>
  </si>
  <si>
    <t>Sales Tax Revenue</t>
  </si>
  <si>
    <t>1001/4560050</t>
  </si>
  <si>
    <t>OthRev-Training</t>
  </si>
  <si>
    <t>1001/4560080</t>
  </si>
  <si>
    <t>Cogen Maint-Transm</t>
  </si>
  <si>
    <t>1001/4560120</t>
  </si>
  <si>
    <t>OthRev-GreenPwrProg</t>
  </si>
  <si>
    <t>1001/4560180</t>
  </si>
  <si>
    <t>OthRev-Asset Opt</t>
  </si>
  <si>
    <t>1001/4560190</t>
  </si>
  <si>
    <t>LightSmart Svc-Regul</t>
  </si>
  <si>
    <t>1001/4560191</t>
  </si>
  <si>
    <t>Oth LightngRev-Regul</t>
  </si>
  <si>
    <t>1001/4560200</t>
  </si>
  <si>
    <t>OATT P2P Revenue</t>
  </si>
  <si>
    <t>Rev Tran Ele of Oth</t>
  </si>
  <si>
    <t>1001/4560210</t>
  </si>
  <si>
    <t>OATT Ancil Schd Rev</t>
  </si>
  <si>
    <t>1001/4560230</t>
  </si>
  <si>
    <t>OATT GSI Penalty Rev</t>
  </si>
  <si>
    <t>1001/4560401</t>
  </si>
  <si>
    <t>RT P2P Tran NonSep</t>
  </si>
  <si>
    <t>1001/4560411</t>
  </si>
  <si>
    <t>RT Ancil Tran NonSep</t>
  </si>
  <si>
    <t>1001/4560501</t>
  </si>
  <si>
    <t>RT Unused P2P NonSep</t>
  </si>
  <si>
    <t>1001/4560511</t>
  </si>
  <si>
    <t>RT Unused Ancil NS</t>
  </si>
  <si>
    <t>1001/4560660</t>
  </si>
  <si>
    <t>OthRev-GypsumNonECRC</t>
  </si>
  <si>
    <t>1001/4560800</t>
  </si>
  <si>
    <t>OthRev-Miscellaneous</t>
  </si>
  <si>
    <t>1001/4560900</t>
  </si>
  <si>
    <t>Unbilled Revenue</t>
  </si>
  <si>
    <t>1001/6010110</t>
  </si>
  <si>
    <t>Labor Exempt ST</t>
  </si>
  <si>
    <t>Csts Jobbing Wrk</t>
  </si>
  <si>
    <t>Other Deductions</t>
  </si>
  <si>
    <t>Steam Ops SupEng</t>
  </si>
  <si>
    <t>Steam Fuel</t>
  </si>
  <si>
    <t>Steam Expenses</t>
  </si>
  <si>
    <t>Steam Electric Exp</t>
  </si>
  <si>
    <t>Misc Steam Pwr Exp</t>
  </si>
  <si>
    <t>Steam Main SupEng</t>
  </si>
  <si>
    <t>Steam Main Struct</t>
  </si>
  <si>
    <t>Steam Maint BoilerPl</t>
  </si>
  <si>
    <t>Steam Maint ElePlant</t>
  </si>
  <si>
    <t>Maint Msc Steam Plnt</t>
  </si>
  <si>
    <t>OthPwr Ops SupEng</t>
  </si>
  <si>
    <t>OthPwr Fuel</t>
  </si>
  <si>
    <t>OthPwr Gen Exp</t>
  </si>
  <si>
    <t>Misc OthPwr Gen Exp</t>
  </si>
  <si>
    <t>OthPwr Maint Struct</t>
  </si>
  <si>
    <t>OthPwr Maint Gen Eq</t>
  </si>
  <si>
    <t>Maint Msc OthPwr Plt</t>
  </si>
  <si>
    <t>OthSup SysCtrl Dispt</t>
  </si>
  <si>
    <t>Trnsm Ops SupEng</t>
  </si>
  <si>
    <t>Trnsm LD Reliability</t>
  </si>
  <si>
    <t>Trnsm LD Monitor</t>
  </si>
  <si>
    <t>Trnsm LD Svc Schld</t>
  </si>
  <si>
    <t>Trnsm Station Exp</t>
  </si>
  <si>
    <t>Trnsm OH Line Exp</t>
  </si>
  <si>
    <t>Misc Trnsm Exp</t>
  </si>
  <si>
    <t>Trnsm Maint Struct</t>
  </si>
  <si>
    <t>Trnsm Maint Comp SW</t>
  </si>
  <si>
    <t>Trnsm Maint Comm Eq</t>
  </si>
  <si>
    <t>Trnsm Maint Stn Equ</t>
  </si>
  <si>
    <t>Trnsm Maint OH Lines</t>
  </si>
  <si>
    <t>Distrb Ops SupEng</t>
  </si>
  <si>
    <t>Distrb Load Dispatch</t>
  </si>
  <si>
    <t>Distrb Station Exp</t>
  </si>
  <si>
    <t>Distrb OH Line Exp</t>
  </si>
  <si>
    <t>Distrb UG Line Exp</t>
  </si>
  <si>
    <t>Distrb Sreet Lightn</t>
  </si>
  <si>
    <t>Distrb Meter Exp</t>
  </si>
  <si>
    <t>Distrb Cust Install</t>
  </si>
  <si>
    <t>Misc Distrib Exp</t>
  </si>
  <si>
    <t>Distrb Maint Struct</t>
  </si>
  <si>
    <t>Distrb Maint Station</t>
  </si>
  <si>
    <t>Distrb Maint OH Line</t>
  </si>
  <si>
    <t>Distrb Maint UG Line</t>
  </si>
  <si>
    <t>Distrb Maint Transf</t>
  </si>
  <si>
    <t>Distrb Maint StLght</t>
  </si>
  <si>
    <t>Distrb Maint Meters</t>
  </si>
  <si>
    <t>Cust Act Superv</t>
  </si>
  <si>
    <t>Cust Act Meter Read</t>
  </si>
  <si>
    <t>Cust Act Rcds Cllct</t>
  </si>
  <si>
    <t>Cust Assist Exp</t>
  </si>
  <si>
    <t>Cust Svc Advertis</t>
  </si>
  <si>
    <t>A&amp;G Salaries</t>
  </si>
  <si>
    <t>Misc General Exp</t>
  </si>
  <si>
    <t>A&amp;G Ele Maint GenPlt</t>
  </si>
  <si>
    <t>#</t>
  </si>
  <si>
    <t>Not assigned</t>
  </si>
  <si>
    <t>1001/6010120</t>
  </si>
  <si>
    <t>Labor Exempt OT</t>
  </si>
  <si>
    <t>1001/6010210</t>
  </si>
  <si>
    <t>Labor NonExm ST</t>
  </si>
  <si>
    <t>1001/6010220</t>
  </si>
  <si>
    <t>Labor NonExm OT</t>
  </si>
  <si>
    <t>1001/6010230</t>
  </si>
  <si>
    <t>Labor NonExm NonProd</t>
  </si>
  <si>
    <t>1001/6010310</t>
  </si>
  <si>
    <t>Labor Union ST</t>
  </si>
  <si>
    <t>1001/6010320</t>
  </si>
  <si>
    <t>Labor Union OT</t>
  </si>
  <si>
    <t>1001/6010330</t>
  </si>
  <si>
    <t>Labor Union NonProd</t>
  </si>
  <si>
    <t>1001/6010400</t>
  </si>
  <si>
    <t>Labor Severance</t>
  </si>
  <si>
    <t>1001/6010900</t>
  </si>
  <si>
    <t>Labor Commissions</t>
  </si>
  <si>
    <t>1001/6010910</t>
  </si>
  <si>
    <t>Labor OffCycle Bonus</t>
  </si>
  <si>
    <t>1001/6010990</t>
  </si>
  <si>
    <t>Labor Seconded Empl</t>
  </si>
  <si>
    <t>1001/6018999</t>
  </si>
  <si>
    <t>Labor Exp Reclass</t>
  </si>
  <si>
    <t>1001/6019000</t>
  </si>
  <si>
    <t>Labor to BalSheet</t>
  </si>
  <si>
    <t>1001/6019900</t>
  </si>
  <si>
    <t>ST LbrBen to BalSht</t>
  </si>
  <si>
    <t>1001/6019910</t>
  </si>
  <si>
    <t>OT LbrBen to BalSht</t>
  </si>
  <si>
    <t>Emp Pension Benefits</t>
  </si>
  <si>
    <t>1001/6020020</t>
  </si>
  <si>
    <t>Tuition Reimbursemnt</t>
  </si>
  <si>
    <t>1001/6020030</t>
  </si>
  <si>
    <t>Life Insurance</t>
  </si>
  <si>
    <t>1001/6020090</t>
  </si>
  <si>
    <t>PostRtFAS106-Retiree</t>
  </si>
  <si>
    <t>1001/6020100</t>
  </si>
  <si>
    <t>LT Incentive Exp</t>
  </si>
  <si>
    <t>1001/6020110</t>
  </si>
  <si>
    <t>Employee Wellness</t>
  </si>
  <si>
    <t>1001/6020131</t>
  </si>
  <si>
    <t>Emplr 401K-IBEW Plan</t>
  </si>
  <si>
    <t>1001/6020150</t>
  </si>
  <si>
    <t>Supp ExecRetire Plan</t>
  </si>
  <si>
    <t>1001/6020170</t>
  </si>
  <si>
    <t>LTDisability FAS112</t>
  </si>
  <si>
    <t>1001/6020220</t>
  </si>
  <si>
    <t>Vacations (accrual)</t>
  </si>
  <si>
    <t>1001/6020240</t>
  </si>
  <si>
    <t>Emplr Mtch Stk Purch</t>
  </si>
  <si>
    <t>1001/6020800</t>
  </si>
  <si>
    <t>Benefits-Other</t>
  </si>
  <si>
    <t>1001/6020900</t>
  </si>
  <si>
    <t>Employee Incentive</t>
  </si>
  <si>
    <t>1001/6020920</t>
  </si>
  <si>
    <t>Emp Service Awards</t>
  </si>
  <si>
    <t>1001/6028999</t>
  </si>
  <si>
    <t>Benefits Fringe Rcls</t>
  </si>
  <si>
    <t>1001/6029000</t>
  </si>
  <si>
    <t>Benefits to BalSheet</t>
  </si>
  <si>
    <t>1001/6030010</t>
  </si>
  <si>
    <t>EE ProfDue Subs Fees</t>
  </si>
  <si>
    <t>Sales Advertising</t>
  </si>
  <si>
    <t>Office Suppl Exp</t>
  </si>
  <si>
    <t>1001/6030020</t>
  </si>
  <si>
    <t>EE SocialCivic Dues</t>
  </si>
  <si>
    <t>Civic Political Exp</t>
  </si>
  <si>
    <t>1001/6030040</t>
  </si>
  <si>
    <t>EE Meals 50% Deduct</t>
  </si>
  <si>
    <t>Regul Commission Exp</t>
  </si>
  <si>
    <t>1001/6030050</t>
  </si>
  <si>
    <t>EE Mileage</t>
  </si>
  <si>
    <t>1001/6030060</t>
  </si>
  <si>
    <t>EE Shoes Uniforms</t>
  </si>
  <si>
    <t>1001/6030070</t>
  </si>
  <si>
    <t>EE Training</t>
  </si>
  <si>
    <t>1001/6030080</t>
  </si>
  <si>
    <t>EE Travel Lodging</t>
  </si>
  <si>
    <t>1001/6030091</t>
  </si>
  <si>
    <t>EE Apprec and Gifts</t>
  </si>
  <si>
    <t>1001/6030800</t>
  </si>
  <si>
    <t>EE Miscellaneous</t>
  </si>
  <si>
    <t>1001/6038999</t>
  </si>
  <si>
    <t>Employee Exp Reclass</t>
  </si>
  <si>
    <t>1001/6039000</t>
  </si>
  <si>
    <t>Emp Exp to BalSheet</t>
  </si>
  <si>
    <t>1001/6100010</t>
  </si>
  <si>
    <t>Gen Advertising Exp</t>
  </si>
  <si>
    <t>1001/6100030</t>
  </si>
  <si>
    <t>Consultants-Audit</t>
  </si>
  <si>
    <t>Outside Services</t>
  </si>
  <si>
    <t>1001/6100040</t>
  </si>
  <si>
    <t>Consultants-Engineer</t>
  </si>
  <si>
    <t>1001/6100050</t>
  </si>
  <si>
    <t>Consultants-Environ</t>
  </si>
  <si>
    <t>1001/6100060</t>
  </si>
  <si>
    <t>Consultants-Legal</t>
  </si>
  <si>
    <t>1001/6100070</t>
  </si>
  <si>
    <t>Consultants-Mgmt</t>
  </si>
  <si>
    <t>1001/6100080</t>
  </si>
  <si>
    <t>Consultants-Other</t>
  </si>
  <si>
    <t>1001/6100090</t>
  </si>
  <si>
    <t>Consultants-Taxes</t>
  </si>
  <si>
    <t>1001/6100100</t>
  </si>
  <si>
    <t>Contractor Services</t>
  </si>
  <si>
    <t>1001/6100110</t>
  </si>
  <si>
    <t>Instrument SvcRepair</t>
  </si>
  <si>
    <t>1001/6100120</t>
  </si>
  <si>
    <t>Tool Service/Repair</t>
  </si>
  <si>
    <t>1001/6100140</t>
  </si>
  <si>
    <t>Distrb Rents</t>
  </si>
  <si>
    <t>1001/6100150</t>
  </si>
  <si>
    <t>1001/6100160</t>
  </si>
  <si>
    <t>Security Services</t>
  </si>
  <si>
    <t>1001/6100170</t>
  </si>
  <si>
    <t>Hardware Maint/Svcs</t>
  </si>
  <si>
    <t>1001/6100180</t>
  </si>
  <si>
    <t>Site Testing Service</t>
  </si>
  <si>
    <t>1001/6100190</t>
  </si>
  <si>
    <t>Software Maintenance</t>
  </si>
  <si>
    <t>1001/6100200</t>
  </si>
  <si>
    <t>Trust Fee</t>
  </si>
  <si>
    <t>1001/6108999</t>
  </si>
  <si>
    <t>OutSvc Exp Reclass</t>
  </si>
  <si>
    <t>1001/6109000</t>
  </si>
  <si>
    <t>OutSvc to BalSheet</t>
  </si>
  <si>
    <t>1001/6200010</t>
  </si>
  <si>
    <t>Fuel Coal Recov</t>
  </si>
  <si>
    <t>1001/6200030</t>
  </si>
  <si>
    <t>Fuel Natural Gas</t>
  </si>
  <si>
    <t>1001/6200040</t>
  </si>
  <si>
    <t>Fuel Oil burn Gen</t>
  </si>
  <si>
    <t>1001/6200060</t>
  </si>
  <si>
    <t>Fuel SO2 Cr, Nox</t>
  </si>
  <si>
    <t>Steam Allowances</t>
  </si>
  <si>
    <t>1001/6200080</t>
  </si>
  <si>
    <t>Fuel Renew Enrgy CRs</t>
  </si>
  <si>
    <t>1001/6250100</t>
  </si>
  <si>
    <t>Purchased Power</t>
  </si>
  <si>
    <t>OthSup Purch Pwr</t>
  </si>
  <si>
    <t>1001/6400010</t>
  </si>
  <si>
    <t>M&amp;S FurnOffEquip</t>
  </si>
  <si>
    <t>1001/6400020</t>
  </si>
  <si>
    <t>M&amp;S Gen Office</t>
  </si>
  <si>
    <t>Oth Exp Donations</t>
  </si>
  <si>
    <t>1001/6400030</t>
  </si>
  <si>
    <t>M&amp;S Chemicals</t>
  </si>
  <si>
    <t>1001/6400040</t>
  </si>
  <si>
    <t>M&amp;S Lab</t>
  </si>
  <si>
    <t>1001/6400050</t>
  </si>
  <si>
    <t>M&amp;S Lubricants</t>
  </si>
  <si>
    <t>1001/6400060</t>
  </si>
  <si>
    <t>M&amp;S Ops Consum</t>
  </si>
  <si>
    <t>1001/6400070</t>
  </si>
  <si>
    <t>M&amp;S Safety</t>
  </si>
  <si>
    <t>1001/6400080</t>
  </si>
  <si>
    <t>M&amp;S Vehicle Fuel</t>
  </si>
  <si>
    <t>1001/6400100</t>
  </si>
  <si>
    <t>M&amp;S OS Purchases</t>
  </si>
  <si>
    <t>Steam Rents</t>
  </si>
  <si>
    <t>1001/6400500</t>
  </si>
  <si>
    <t>M&amp;S Parts</t>
  </si>
  <si>
    <t>1001/6400505</t>
  </si>
  <si>
    <t>M&amp;S Part Repairs</t>
  </si>
  <si>
    <t>1001/6400510</t>
  </si>
  <si>
    <t>M&amp;S Small Tools</t>
  </si>
  <si>
    <t>1001/6400520</t>
  </si>
  <si>
    <t>M&amp;S Obsolete Inven</t>
  </si>
  <si>
    <t>1001/6400530</t>
  </si>
  <si>
    <t>M&amp;S Inven Other</t>
  </si>
  <si>
    <t>1001/6401000</t>
  </si>
  <si>
    <t>M&amp;S Inven Issue</t>
  </si>
  <si>
    <t>1001/6401100</t>
  </si>
  <si>
    <t>Phy Inven Difference</t>
  </si>
  <si>
    <t>1001/6401200</t>
  </si>
  <si>
    <t>Matls Price Diff</t>
  </si>
  <si>
    <t>1001/6401300</t>
  </si>
  <si>
    <t>Re-Stock Salvage</t>
  </si>
  <si>
    <t>1001/6408999</t>
  </si>
  <si>
    <t>M&amp;S Exp Reclass</t>
  </si>
  <si>
    <t>1001/6409000</t>
  </si>
  <si>
    <t>M&amp;S to BalSheet</t>
  </si>
  <si>
    <t>1001/6500010</t>
  </si>
  <si>
    <t>Transport-Vehicle</t>
  </si>
  <si>
    <t>1001/6500810</t>
  </si>
  <si>
    <t>Transp Veh Depr Oth</t>
  </si>
  <si>
    <t>1001/6508999</t>
  </si>
  <si>
    <t>Transprt Exp Reclass</t>
  </si>
  <si>
    <t>1001/6509000</t>
  </si>
  <si>
    <t>Transport to BalSht</t>
  </si>
  <si>
    <t>1001/6700400</t>
  </si>
  <si>
    <t>Ins-FPSC Storm Rsv</t>
  </si>
  <si>
    <t>Property Insurance</t>
  </si>
  <si>
    <t>1001/6700502</t>
  </si>
  <si>
    <t>Ins-Brokerage Fees</t>
  </si>
  <si>
    <t>Injuries and Damages</t>
  </si>
  <si>
    <t>1001/6700503</t>
  </si>
  <si>
    <t>Ins-Crime &amp; Fidelity</t>
  </si>
  <si>
    <t>1001/6700504</t>
  </si>
  <si>
    <t>Ins-Director&amp;Officer</t>
  </si>
  <si>
    <t>1001/6700505</t>
  </si>
  <si>
    <t>Ins-Errors&amp;Omissions</t>
  </si>
  <si>
    <t>1001/6700506</t>
  </si>
  <si>
    <t>Ins-Excess Auto</t>
  </si>
  <si>
    <t>1001/6700507</t>
  </si>
  <si>
    <t>Ins-Excess Gen Liab</t>
  </si>
  <si>
    <t>1001/6700508</t>
  </si>
  <si>
    <t>Ins-Fiduciary</t>
  </si>
  <si>
    <t>1001/6700509</t>
  </si>
  <si>
    <t>Ins-I&amp;D Reserves</t>
  </si>
  <si>
    <t>1001/6700510</t>
  </si>
  <si>
    <t>Ins-Longshore Comp</t>
  </si>
  <si>
    <t>1001/6700514</t>
  </si>
  <si>
    <t>Ins-Property</t>
  </si>
  <si>
    <t>1001/6700515</t>
  </si>
  <si>
    <t>Ins-Punitive Damages</t>
  </si>
  <si>
    <t>1001/6700516</t>
  </si>
  <si>
    <t>Ins-Special Risk</t>
  </si>
  <si>
    <t>1001/6700517</t>
  </si>
  <si>
    <t>Ins-Surety Bonds</t>
  </si>
  <si>
    <t>1001/6700518</t>
  </si>
  <si>
    <t>Ins-Travel Accident</t>
  </si>
  <si>
    <t>1001/6700519</t>
  </si>
  <si>
    <t>Ins-WC Excess</t>
  </si>
  <si>
    <t>1001/6700521</t>
  </si>
  <si>
    <t>Ins-Solar</t>
  </si>
  <si>
    <t>1001/6700599</t>
  </si>
  <si>
    <t>Ins-Other</t>
  </si>
  <si>
    <t>1001/6709000</t>
  </si>
  <si>
    <t>Ins to BalSheet</t>
  </si>
  <si>
    <t>1001/6710020</t>
  </si>
  <si>
    <t>ST Rent-NonOff Equip</t>
  </si>
  <si>
    <t>A&amp;G Rents</t>
  </si>
  <si>
    <t>1001/6710030</t>
  </si>
  <si>
    <t>ST Rent-Office Equip</t>
  </si>
  <si>
    <t>1001/6710040</t>
  </si>
  <si>
    <t>ST Rent-Office Space</t>
  </si>
  <si>
    <t>1001/6710050</t>
  </si>
  <si>
    <t>ST Rent-Right of Way</t>
  </si>
  <si>
    <t>1001/6710060</t>
  </si>
  <si>
    <t>ST Rent-Vehicle</t>
  </si>
  <si>
    <t>1001/6710800</t>
  </si>
  <si>
    <t>ST Rent-Other</t>
  </si>
  <si>
    <t>1001/6719000</t>
  </si>
  <si>
    <t>ST Rent to BalSheet</t>
  </si>
  <si>
    <t>1001/6720010</t>
  </si>
  <si>
    <t>LT Lease-Building</t>
  </si>
  <si>
    <t>1001/6720060</t>
  </si>
  <si>
    <t>LTLease-VariableExp</t>
  </si>
  <si>
    <t>1001/6720800</t>
  </si>
  <si>
    <t>LTLease--Other</t>
  </si>
  <si>
    <t>1001/6729000</t>
  </si>
  <si>
    <t>LTLease to BalSheet</t>
  </si>
  <si>
    <t>1001/6730010</t>
  </si>
  <si>
    <t>Utilities-Electricty</t>
  </si>
  <si>
    <t>1001/6730020</t>
  </si>
  <si>
    <t>Utilities-Gas</t>
  </si>
  <si>
    <t>1001/6730030</t>
  </si>
  <si>
    <t>Utilities-Telecom</t>
  </si>
  <si>
    <t>1001/6730050</t>
  </si>
  <si>
    <t>Utilities-WasteTrash</t>
  </si>
  <si>
    <t>1001/6730060</t>
  </si>
  <si>
    <t>Utilities-Water</t>
  </si>
  <si>
    <t>1001/6730800</t>
  </si>
  <si>
    <t>Utilities-Other</t>
  </si>
  <si>
    <t>1001/6739000</t>
  </si>
  <si>
    <t>Utilities to BalSht</t>
  </si>
  <si>
    <t>1001/6780020</t>
  </si>
  <si>
    <t>Misc Bill Ex MtlSale</t>
  </si>
  <si>
    <t>1001/6780030</t>
  </si>
  <si>
    <t>Misc Bill Ex Chg Prj</t>
  </si>
  <si>
    <t>1001/6780040</t>
  </si>
  <si>
    <t>Dmgd Faclty Billing</t>
  </si>
  <si>
    <t>1001/6780800</t>
  </si>
  <si>
    <t>Misc Bill Ex General</t>
  </si>
  <si>
    <t>1001/6789000</t>
  </si>
  <si>
    <t>Misc Bill Bal Sheet</t>
  </si>
  <si>
    <t>1001/6790010</t>
  </si>
  <si>
    <t>Bad Debt Exp CIS</t>
  </si>
  <si>
    <t>Cust Uncollect Act</t>
  </si>
  <si>
    <t>1001/6790020</t>
  </si>
  <si>
    <t>Bad Debt Exp ARM</t>
  </si>
  <si>
    <t>1001/6790030</t>
  </si>
  <si>
    <t>Director's Expenses</t>
  </si>
  <si>
    <t>1001/6790040</t>
  </si>
  <si>
    <t>Director RestrStk Ex</t>
  </si>
  <si>
    <t>1001/6790050</t>
  </si>
  <si>
    <t>Defd Compensation</t>
  </si>
  <si>
    <t>1001/6790055</t>
  </si>
  <si>
    <t>Economic Development</t>
  </si>
  <si>
    <t>Sales Demo Sell Exp</t>
  </si>
  <si>
    <t>1001/6790060</t>
  </si>
  <si>
    <t>Industry Dues</t>
  </si>
  <si>
    <t>Trnsm Billed Rel P&amp;S</t>
  </si>
  <si>
    <t>1001/6790090</t>
  </si>
  <si>
    <t>Donations (501c)</t>
  </si>
  <si>
    <t>1001/6790091</t>
  </si>
  <si>
    <t>Donations NonDed</t>
  </si>
  <si>
    <t>1001/6790092</t>
  </si>
  <si>
    <t>Donations Other</t>
  </si>
  <si>
    <t>1001/6790101</t>
  </si>
  <si>
    <t>Fees-Bank</t>
  </si>
  <si>
    <t>Oth Interest Exp</t>
  </si>
  <si>
    <t>1001/6790102</t>
  </si>
  <si>
    <t>Fees-Report Filing</t>
  </si>
  <si>
    <t>1001/6790103</t>
  </si>
  <si>
    <t>Fees-Registration</t>
  </si>
  <si>
    <t>1001/6790199</t>
  </si>
  <si>
    <t>Fees-Miscellaneous</t>
  </si>
  <si>
    <t>1001/6790200</t>
  </si>
  <si>
    <t>Penalties</t>
  </si>
  <si>
    <t>Oth Exp Penalties</t>
  </si>
  <si>
    <t>1001/6790210</t>
  </si>
  <si>
    <t>Permitting</t>
  </si>
  <si>
    <t>Trnsm Rents</t>
  </si>
  <si>
    <t>1001/6790220</t>
  </si>
  <si>
    <t>Political Contrib</t>
  </si>
  <si>
    <t>1001/6790230</t>
  </si>
  <si>
    <t>Postage Ship Courier</t>
  </si>
  <si>
    <t>1001/6790250</t>
  </si>
  <si>
    <t>Ene Conserv Allow</t>
  </si>
  <si>
    <t>1001/6790255</t>
  </si>
  <si>
    <t>Selling Mktg Exp</t>
  </si>
  <si>
    <t>1001/6790260</t>
  </si>
  <si>
    <t>Settlement/Claim Exp</t>
  </si>
  <si>
    <t>1001/6790300</t>
  </si>
  <si>
    <t>Cash Discounts Taken</t>
  </si>
  <si>
    <t>1001/6790305</t>
  </si>
  <si>
    <t>A&amp;G Allocation</t>
  </si>
  <si>
    <t>Admin Exp Transf Cr</t>
  </si>
  <si>
    <t>1001/6790310</t>
  </si>
  <si>
    <t>A&amp;G Alloc to Capital</t>
  </si>
  <si>
    <t>1001/6790320</t>
  </si>
  <si>
    <t>Fleet Allocation</t>
  </si>
  <si>
    <t>1001/6790321</t>
  </si>
  <si>
    <t>Stores Allocation</t>
  </si>
  <si>
    <t>1001/6790322</t>
  </si>
  <si>
    <t>Small Tools Alloc</t>
  </si>
  <si>
    <t>1001/6790323</t>
  </si>
  <si>
    <t>Self Help Allocation</t>
  </si>
  <si>
    <t>1001/6790324</t>
  </si>
  <si>
    <t>E&amp;S Allocation</t>
  </si>
  <si>
    <t>1001/6790700</t>
  </si>
  <si>
    <t>Intercompany Charges</t>
  </si>
  <si>
    <t>1001/6790704</t>
  </si>
  <si>
    <t>IC Corp Services</t>
  </si>
  <si>
    <t>1001/6790708</t>
  </si>
  <si>
    <t>IC Indirect fr SvcCo</t>
  </si>
  <si>
    <t>1001/6790709</t>
  </si>
  <si>
    <t>IC Asset Usage Fee</t>
  </si>
  <si>
    <t>1001/6790800</t>
  </si>
  <si>
    <t>Other Oper-Misc</t>
  </si>
  <si>
    <t>TOTI Utility OperInc</t>
  </si>
  <si>
    <t>TOTI OID</t>
  </si>
  <si>
    <t>1001/6791000</t>
  </si>
  <si>
    <t>Rate Case Expense</t>
  </si>
  <si>
    <t>1001/6798000</t>
  </si>
  <si>
    <t>Restruct Charges</t>
  </si>
  <si>
    <t>1001/6798999</t>
  </si>
  <si>
    <t>Oth Oper Exp Reclass</t>
  </si>
  <si>
    <t>1001/6799000</t>
  </si>
  <si>
    <t>Other Oper to BalSht</t>
  </si>
  <si>
    <t>1001/6799104</t>
  </si>
  <si>
    <t>Make Ready Chg BlSht</t>
  </si>
  <si>
    <t>1001/6799105</t>
  </si>
  <si>
    <t>Fleet Chgs BalSht</t>
  </si>
  <si>
    <t>1001/6799106</t>
  </si>
  <si>
    <t>Small Tools BalSht</t>
  </si>
  <si>
    <t>1001/6799107</t>
  </si>
  <si>
    <t>Stores Clrg BalSht</t>
  </si>
  <si>
    <t>1001/6799108</t>
  </si>
  <si>
    <t>Self Help Chgs BlSht</t>
  </si>
  <si>
    <t>1001/6799109</t>
  </si>
  <si>
    <t>SupMgmt Chgs BalSht</t>
  </si>
  <si>
    <t>1001/6800010</t>
  </si>
  <si>
    <t>Amtz-Utility Plant</t>
  </si>
  <si>
    <t>Amtz LimitTerm Plant</t>
  </si>
  <si>
    <t>1001/6800040</t>
  </si>
  <si>
    <t>Amtz-Acqu Adj ATL</t>
  </si>
  <si>
    <t>Amtz Plant Aquis Adj</t>
  </si>
  <si>
    <t>1001/6800045</t>
  </si>
  <si>
    <t>Amtz-Acqu Adj BTL</t>
  </si>
  <si>
    <t>Misc Amortization</t>
  </si>
  <si>
    <t>1001/6800120</t>
  </si>
  <si>
    <t>Amtz-Financing Lease</t>
  </si>
  <si>
    <t>1001/6810010</t>
  </si>
  <si>
    <t>Depr-Utility Plant</t>
  </si>
  <si>
    <t>Depreciation Expense</t>
  </si>
  <si>
    <t>1001/6810025</t>
  </si>
  <si>
    <t>Depr-NonUtil Prp BTL</t>
  </si>
  <si>
    <t>1001/6810050</t>
  </si>
  <si>
    <t>Depr-Environmental</t>
  </si>
  <si>
    <t>1001/6810060</t>
  </si>
  <si>
    <t>Depr-Dismantling Acr</t>
  </si>
  <si>
    <t>1001/6810090</t>
  </si>
  <si>
    <t>Depr-Storm Protect</t>
  </si>
  <si>
    <t>1001/6810140</t>
  </si>
  <si>
    <t>Depr-Conservation</t>
  </si>
  <si>
    <t>1001/6900010</t>
  </si>
  <si>
    <t>TOTI-Franchise Fees</t>
  </si>
  <si>
    <t>1001/6900030</t>
  </si>
  <si>
    <t>TOTI-Gross Receipts</t>
  </si>
  <si>
    <t>1001/6900048</t>
  </si>
  <si>
    <t>TOTI-PayrolTax Incen</t>
  </si>
  <si>
    <t>1001/6900049</t>
  </si>
  <si>
    <t>TOTI-PayrollTax Rcls</t>
  </si>
  <si>
    <t>1001/6900060</t>
  </si>
  <si>
    <t>TOTI-Prop Tax ATL</t>
  </si>
  <si>
    <t>1001/6900065</t>
  </si>
  <si>
    <t>TOTI-Prop Tax BTL</t>
  </si>
  <si>
    <t>1001/6900070</t>
  </si>
  <si>
    <t>TOTI-Reg Assess Fee</t>
  </si>
  <si>
    <t>1001/6900080</t>
  </si>
  <si>
    <t>TOTI-Sales and Use</t>
  </si>
  <si>
    <t>1001/6900100</t>
  </si>
  <si>
    <t>TOTI-St Intan Lease</t>
  </si>
  <si>
    <t>1001/6900110</t>
  </si>
  <si>
    <t>TOTI-Fed Excise Tax</t>
  </si>
  <si>
    <t>1001/6900120</t>
  </si>
  <si>
    <t>TOTI-CntyCityBusiLic</t>
  </si>
  <si>
    <t>1001/6900800</t>
  </si>
  <si>
    <t>TOTI-Other</t>
  </si>
  <si>
    <t>1001/6909000</t>
  </si>
  <si>
    <t>TOTI to BalSheet</t>
  </si>
  <si>
    <t>1001/7000220</t>
  </si>
  <si>
    <t>IntInc-Dfd Fuel</t>
  </si>
  <si>
    <t>Misc NonOper Inc</t>
  </si>
  <si>
    <t>1001/7000230</t>
  </si>
  <si>
    <t>IntInc-Dfd Capacity</t>
  </si>
  <si>
    <t>1001/7000290</t>
  </si>
  <si>
    <t>IntInc-Dfd Storm Pro</t>
  </si>
  <si>
    <t>1001/7000291</t>
  </si>
  <si>
    <t>IntInc-Dfd CETM</t>
  </si>
  <si>
    <t>Int Divid Income</t>
  </si>
  <si>
    <t>1001/7000700</t>
  </si>
  <si>
    <t>IntInc-Intercompany</t>
  </si>
  <si>
    <t>1001/7000800</t>
  </si>
  <si>
    <t>IntInc-Miscellaneous</t>
  </si>
  <si>
    <t>1001/7100010</t>
  </si>
  <si>
    <t>Allow Oth Fund AFUDC</t>
  </si>
  <si>
    <t>AFUDC Exp</t>
  </si>
  <si>
    <t>1001/7100015</t>
  </si>
  <si>
    <t>Captlz AFUDC Equity</t>
  </si>
  <si>
    <t>1001/7100400</t>
  </si>
  <si>
    <t>G/L Sale NonUtil Prp</t>
  </si>
  <si>
    <t>Gain Disp Property</t>
  </si>
  <si>
    <t>1001/7100800</t>
  </si>
  <si>
    <t>Oth Inc/Exp-Misc</t>
  </si>
  <si>
    <t>NonOper Rent Inc</t>
  </si>
  <si>
    <t>1001/7102000</t>
  </si>
  <si>
    <t>CurrAdj Real Gain</t>
  </si>
  <si>
    <t>1001/7102100</t>
  </si>
  <si>
    <t>CurrAdj Unreal Gain</t>
  </si>
  <si>
    <t>1001/7103030</t>
  </si>
  <si>
    <t>ZapCap Busi Revenue</t>
  </si>
  <si>
    <t>Rev Jobbing Wrk</t>
  </si>
  <si>
    <t>1001/7103035</t>
  </si>
  <si>
    <t>Oth Light Rev-Unreg</t>
  </si>
  <si>
    <t>1001/7103040</t>
  </si>
  <si>
    <t>ZapCap Resid Revenue</t>
  </si>
  <si>
    <t>1001/7103060</t>
  </si>
  <si>
    <t>CIAC</t>
  </si>
  <si>
    <t>1001/7109000</t>
  </si>
  <si>
    <t>Oth Inc to BalSheet</t>
  </si>
  <si>
    <t>1001/7201100</t>
  </si>
  <si>
    <t>Amrt loss reaqd debt</t>
  </si>
  <si>
    <t>Amtz Loss Reacq Dbt</t>
  </si>
  <si>
    <t>1001/7202000</t>
  </si>
  <si>
    <t>CurrAdj Real Loss</t>
  </si>
  <si>
    <t>1001/7202100</t>
  </si>
  <si>
    <t>CurrAdj Unreal Loss</t>
  </si>
  <si>
    <t>1001/7203030</t>
  </si>
  <si>
    <t>ZapCap Busi Expense</t>
  </si>
  <si>
    <t>1001/7203040</t>
  </si>
  <si>
    <t>ZapCap Resid Expense</t>
  </si>
  <si>
    <t>1001/7500010</t>
  </si>
  <si>
    <t>Allow Brw AFUDC Dbt</t>
  </si>
  <si>
    <t>Allow Borrow Funds</t>
  </si>
  <si>
    <t>1001/7500015</t>
  </si>
  <si>
    <t>Captlz AFUDC Debt</t>
  </si>
  <si>
    <t>1001/7500030</t>
  </si>
  <si>
    <t>Int Exp Customer Dep</t>
  </si>
  <si>
    <t>1001/7500060</t>
  </si>
  <si>
    <t>Int Exp Fin Lease</t>
  </si>
  <si>
    <t>1001/7500080</t>
  </si>
  <si>
    <t>Int Exp Cr Facility</t>
  </si>
  <si>
    <t>1001/7500090</t>
  </si>
  <si>
    <t>Int Exp Oth ST Borrw</t>
  </si>
  <si>
    <t>1001/7500100</t>
  </si>
  <si>
    <t>Int Exp Taxes</t>
  </si>
  <si>
    <t>1001/7500110</t>
  </si>
  <si>
    <t>Int Exp LT Debt</t>
  </si>
  <si>
    <t>Interest LTD</t>
  </si>
  <si>
    <t>1001/7500120</t>
  </si>
  <si>
    <t>Int Exp Amz Disc LTD</t>
  </si>
  <si>
    <t>Amtz Debt Disc Exp</t>
  </si>
  <si>
    <t>1001/7500130</t>
  </si>
  <si>
    <t>Int Exp Amz Fees LTD</t>
  </si>
  <si>
    <t>1001/7500230</t>
  </si>
  <si>
    <t>Int Ex Dfd Capacity</t>
  </si>
  <si>
    <t>1001/7500240</t>
  </si>
  <si>
    <t>Int Ex Dfd Conserv</t>
  </si>
  <si>
    <t>1001/7500250</t>
  </si>
  <si>
    <t>Int Ex Dfd Environ</t>
  </si>
  <si>
    <t>1001/7500290</t>
  </si>
  <si>
    <t>Int Ex Dfd Storm Pro</t>
  </si>
  <si>
    <t>1001/7500291</t>
  </si>
  <si>
    <t>Int Exp Dfd CETM</t>
  </si>
  <si>
    <t>1001/7500700</t>
  </si>
  <si>
    <t>Int Exp Intercompany</t>
  </si>
  <si>
    <t>1001/7500800</t>
  </si>
  <si>
    <t>Int Exp Misc</t>
  </si>
  <si>
    <t>1001/7509000</t>
  </si>
  <si>
    <t>Int Exp to BalSheet</t>
  </si>
  <si>
    <t>1001/8000300</t>
  </si>
  <si>
    <t>FIT Expense</t>
  </si>
  <si>
    <t>Inc Tax OID</t>
  </si>
  <si>
    <t>1001/8000310</t>
  </si>
  <si>
    <t>FIT Expense ATL</t>
  </si>
  <si>
    <t>Inc Tax Util OperInc</t>
  </si>
  <si>
    <t>1001/8000400</t>
  </si>
  <si>
    <t>SIT Expense</t>
  </si>
  <si>
    <t>1001/8000410</t>
  </si>
  <si>
    <t>SIT Expense ATL</t>
  </si>
  <si>
    <t>1001/8010300</t>
  </si>
  <si>
    <t>DIT Federal</t>
  </si>
  <si>
    <t>Defd Inc Tax OperInc</t>
  </si>
  <si>
    <t>1001/8010305</t>
  </si>
  <si>
    <t>DIT Fed NonUtility</t>
  </si>
  <si>
    <t>Defd Inc Tax OID</t>
  </si>
  <si>
    <t>1001/8010310</t>
  </si>
  <si>
    <t>DIT Federal Cr</t>
  </si>
  <si>
    <t>DIT CR Util OperInc</t>
  </si>
  <si>
    <t>1001/8010315</t>
  </si>
  <si>
    <t>DIT Fed Cr NonUtilty</t>
  </si>
  <si>
    <t>DIT CR OID</t>
  </si>
  <si>
    <t>1001/8010320</t>
  </si>
  <si>
    <t>DIT Fed AcclAmzPrp</t>
  </si>
  <si>
    <t>1001/8010330</t>
  </si>
  <si>
    <t>DIT Fed AcclAmzPrpCr</t>
  </si>
  <si>
    <t>1001/8010400</t>
  </si>
  <si>
    <t>DIT State</t>
  </si>
  <si>
    <t>1001/8010405</t>
  </si>
  <si>
    <t>DIT State NonUtil</t>
  </si>
  <si>
    <t>1001/8010410</t>
  </si>
  <si>
    <t>DIT State Cr</t>
  </si>
  <si>
    <t>1001/8010415</t>
  </si>
  <si>
    <t>DIT State Cr NonUtil</t>
  </si>
  <si>
    <t>1001/8010420</t>
  </si>
  <si>
    <t>DIT St AcclAmzPrp</t>
  </si>
  <si>
    <t>1001/8010600</t>
  </si>
  <si>
    <t>InvTaxCrAmtz-Util</t>
  </si>
  <si>
    <t>ITC Adj Utility Ops</t>
  </si>
  <si>
    <t>1001/8010610</t>
  </si>
  <si>
    <t>InvTaxCrAmtz-NonUtil</t>
  </si>
  <si>
    <t>ITC Adj NonUtil Ops</t>
  </si>
  <si>
    <t>1001/8900140</t>
  </si>
  <si>
    <t>FICO Recon O&amp;M Exp</t>
  </si>
  <si>
    <t>1001/8900141</t>
  </si>
  <si>
    <t>TSI FICO Recon O&amp;M E</t>
  </si>
  <si>
    <t>1001/8900170</t>
  </si>
  <si>
    <t>FICO Recon TOTI</t>
  </si>
  <si>
    <t>1001/8900180</t>
  </si>
  <si>
    <t>FICO Recon Oth IncEx</t>
  </si>
  <si>
    <t>1001/8903001</t>
  </si>
  <si>
    <t>FICO Rec Enrg Alloc</t>
  </si>
  <si>
    <t>1001/8903002</t>
  </si>
  <si>
    <t>FICO Rec IT Alloc</t>
  </si>
  <si>
    <t>1001/8903003</t>
  </si>
  <si>
    <t>FICO Rec Telec Alloc</t>
  </si>
  <si>
    <t>1001/8903004</t>
  </si>
  <si>
    <t>FICO Rec Facilities</t>
  </si>
  <si>
    <t>1001/8903005</t>
  </si>
  <si>
    <t>FICO Rec HR Alloc</t>
  </si>
  <si>
    <t>1001/8903006</t>
  </si>
  <si>
    <t>FICORec Svc Alloc</t>
  </si>
  <si>
    <t>1001/8903007</t>
  </si>
  <si>
    <t>FICO Rec Proc Alloc</t>
  </si>
  <si>
    <t>1001/8903008</t>
  </si>
  <si>
    <t>FICO Rec HR ER Alloc</t>
  </si>
  <si>
    <t>1001/8903009</t>
  </si>
  <si>
    <t>FICO Rec EM Alloc</t>
  </si>
  <si>
    <t>1001/8903011</t>
  </si>
  <si>
    <t>FICO Rec AP Alloc</t>
  </si>
  <si>
    <t>1001/8903012</t>
  </si>
  <si>
    <t>FICO Rec Claim Alloc</t>
  </si>
  <si>
    <t>1001/8999998</t>
  </si>
  <si>
    <t>Div sent to RE</t>
  </si>
  <si>
    <t>Div Decl Common Stk</t>
  </si>
  <si>
    <t>1001/8999999</t>
  </si>
  <si>
    <t>Inc Summary Offset</t>
  </si>
  <si>
    <t>Bal Trans from Inc</t>
  </si>
  <si>
    <t>1001/A6020000</t>
  </si>
  <si>
    <t>1001/C6020000</t>
  </si>
  <si>
    <t>1001/C6900040</t>
  </si>
  <si>
    <t>1001/R6010000</t>
  </si>
  <si>
    <t>1001/R6010010</t>
  </si>
  <si>
    <t>1001/S1010002</t>
  </si>
  <si>
    <t>1001/S6010000</t>
  </si>
  <si>
    <t>1001/S6010010</t>
  </si>
  <si>
    <t>1001/S6010310</t>
  </si>
  <si>
    <t>1001/S6010320</t>
  </si>
  <si>
    <t>1001/S6010910</t>
  </si>
  <si>
    <t>1001/S6010990</t>
  </si>
  <si>
    <t>1001/S6018999</t>
  </si>
  <si>
    <t>1001/S6020000</t>
  </si>
  <si>
    <t>1001/S6020800</t>
  </si>
  <si>
    <t>1001/S6028999</t>
  </si>
  <si>
    <t>1001/S6030040</t>
  </si>
  <si>
    <t>1001/S6030050</t>
  </si>
  <si>
    <t>1001/S6030080</t>
  </si>
  <si>
    <t>1001/S6030800</t>
  </si>
  <si>
    <t>1001/S6038999</t>
  </si>
  <si>
    <t>1001/S6100010</t>
  </si>
  <si>
    <t>1001/S6100040</t>
  </si>
  <si>
    <t>1001/S6100050</t>
  </si>
  <si>
    <t>1001/S6100060</t>
  </si>
  <si>
    <t>1001/S6100080</t>
  </si>
  <si>
    <t>1001/S6100100</t>
  </si>
  <si>
    <t>1001/S6100140</t>
  </si>
  <si>
    <t>1001/S6100150</t>
  </si>
  <si>
    <t>1001/S6100160</t>
  </si>
  <si>
    <t>1001/S6100190</t>
  </si>
  <si>
    <t>1001/S6108999</t>
  </si>
  <si>
    <t>1001/S6400100</t>
  </si>
  <si>
    <t>1001/S6400510</t>
  </si>
  <si>
    <t>1001/S6400530</t>
  </si>
  <si>
    <t>1001/S6401000</t>
  </si>
  <si>
    <t>1001/S6401300</t>
  </si>
  <si>
    <t>1001/S6408999</t>
  </si>
  <si>
    <t>1001/S6500010</t>
  </si>
  <si>
    <t>1001/S6508999</t>
  </si>
  <si>
    <t>1001/S6710020</t>
  </si>
  <si>
    <t>1001/S6710060</t>
  </si>
  <si>
    <t>1001/S6730030</t>
  </si>
  <si>
    <t>1001/S6780020</t>
  </si>
  <si>
    <t>1001/S6780030</t>
  </si>
  <si>
    <t>1001/S6780800</t>
  </si>
  <si>
    <t>1001/S6790199</t>
  </si>
  <si>
    <t>1001/S6790210</t>
  </si>
  <si>
    <t>1001/S6790230</t>
  </si>
  <si>
    <t>1001/S6790305</t>
  </si>
  <si>
    <t>1001/S6790320</t>
  </si>
  <si>
    <t>1001/S6790321</t>
  </si>
  <si>
    <t>1001/S6790322</t>
  </si>
  <si>
    <t>1001/S6790323</t>
  </si>
  <si>
    <t>1001/S6790324</t>
  </si>
  <si>
    <t>1001/S6790800</t>
  </si>
  <si>
    <t>1001/S6798999</t>
  </si>
  <si>
    <t>1001/S6900040</t>
  </si>
  <si>
    <t>1001/S6900049</t>
  </si>
  <si>
    <t>1001/S7103060</t>
  </si>
  <si>
    <t>Peoples Gas System</t>
  </si>
  <si>
    <t>TECO Partners</t>
  </si>
  <si>
    <t>New Mexico Gas Company</t>
  </si>
  <si>
    <t>1001/6700520</t>
  </si>
  <si>
    <t>Ins-WC States</t>
  </si>
  <si>
    <t>(Multiple Items)</t>
  </si>
  <si>
    <t>Row Labels</t>
  </si>
  <si>
    <t>Sum of Sum of YTD</t>
  </si>
  <si>
    <t>Reclass</t>
  </si>
  <si>
    <t>Capital</t>
  </si>
  <si>
    <t>BTL</t>
  </si>
  <si>
    <t>See Tab</t>
  </si>
  <si>
    <t>O&amp;M</t>
  </si>
  <si>
    <t>Capital/Other</t>
  </si>
  <si>
    <t>Grand Total</t>
  </si>
  <si>
    <t>Other</t>
  </si>
  <si>
    <t xml:space="preserve">Total of Green </t>
  </si>
  <si>
    <t>BUDGET</t>
  </si>
  <si>
    <t>ACCOUNT ID</t>
  </si>
  <si>
    <t>ACCOUNT DESCRIPTION</t>
  </si>
  <si>
    <t>2024 JAN</t>
  </si>
  <si>
    <t>2024 FEB</t>
  </si>
  <si>
    <t>2024 MAR</t>
  </si>
  <si>
    <t>2024 APR</t>
  </si>
  <si>
    <t>2024 MAY</t>
  </si>
  <si>
    <t>2024 JUN</t>
  </si>
  <si>
    <t>2024 JUL</t>
  </si>
  <si>
    <t>2024 AUG</t>
  </si>
  <si>
    <t>2024 SEP</t>
  </si>
  <si>
    <t>2024 OCT</t>
  </si>
  <si>
    <t>2024 NOV</t>
  </si>
  <si>
    <t>2024 DEC</t>
  </si>
  <si>
    <t>2024 TOTAL</t>
  </si>
  <si>
    <t>6100010</t>
  </si>
  <si>
    <t>6100020</t>
  </si>
  <si>
    <t>Analytical (Predictive Maint)</t>
  </si>
  <si>
    <t>6100030</t>
  </si>
  <si>
    <t>Consultants - Audit</t>
  </si>
  <si>
    <t>6100040</t>
  </si>
  <si>
    <t>Consultants - Engineering</t>
  </si>
  <si>
    <t>6100050</t>
  </si>
  <si>
    <t>Consultants - Environmental</t>
  </si>
  <si>
    <t>6100060</t>
  </si>
  <si>
    <t>Consultants - Legal</t>
  </si>
  <si>
    <t>6100070</t>
  </si>
  <si>
    <t>Consultants - Management</t>
  </si>
  <si>
    <t>6100080</t>
  </si>
  <si>
    <t>Consultants - Other</t>
  </si>
  <si>
    <t>6100090</t>
  </si>
  <si>
    <t>Consultants - Taxes</t>
  </si>
  <si>
    <t>6100100</t>
  </si>
  <si>
    <t>Subcontracted Services</t>
  </si>
  <si>
    <t>6100110</t>
  </si>
  <si>
    <t>Instrument Service/Repair</t>
  </si>
  <si>
    <t>6100120</t>
  </si>
  <si>
    <t>Tools Service/Repair</t>
  </si>
  <si>
    <t>6100130</t>
  </si>
  <si>
    <t>EHS Monitoring</t>
  </si>
  <si>
    <t>6100140</t>
  </si>
  <si>
    <t>6100150</t>
  </si>
  <si>
    <t>6100160</t>
  </si>
  <si>
    <t>6100170</t>
  </si>
  <si>
    <t>Service/Maintenance-Computers &amp; Communication</t>
  </si>
  <si>
    <t>6100180</t>
  </si>
  <si>
    <t>Site Testing Services</t>
  </si>
  <si>
    <t>6100190</t>
  </si>
  <si>
    <t>6100200</t>
  </si>
  <si>
    <t>6108999</t>
  </si>
  <si>
    <t>Outside Services Expense Reclass</t>
  </si>
  <si>
    <t>6109000</t>
  </si>
  <si>
    <t>Outside Services Expense sent to Balance Sheet</t>
  </si>
  <si>
    <t>S6100000</t>
  </si>
  <si>
    <t>Settled Outside Services Expense</t>
  </si>
  <si>
    <t>S6100010</t>
  </si>
  <si>
    <t>Settled Advertising</t>
  </si>
  <si>
    <t>S6100020</t>
  </si>
  <si>
    <t>Settled Analytical (Predictive Maint)</t>
  </si>
  <si>
    <t>S6100030</t>
  </si>
  <si>
    <t>Settled Consultants - Audit</t>
  </si>
  <si>
    <t>S6100040</t>
  </si>
  <si>
    <t>Settled Consultants - Engineering</t>
  </si>
  <si>
    <t>S6100050</t>
  </si>
  <si>
    <t>Settled Consultants - Environmental</t>
  </si>
  <si>
    <t>S6100060</t>
  </si>
  <si>
    <t>Settled Consultants - Legal</t>
  </si>
  <si>
    <t>S6100070</t>
  </si>
  <si>
    <t>Settled Consultants - Management</t>
  </si>
  <si>
    <t>S6100080</t>
  </si>
  <si>
    <t>Settled Consultants - Other</t>
  </si>
  <si>
    <t>S6100090</t>
  </si>
  <si>
    <t>Settled Consultants - Taxes</t>
  </si>
  <si>
    <t>S6100100</t>
  </si>
  <si>
    <t>Settled Contractor Services</t>
  </si>
  <si>
    <t>S6100110</t>
  </si>
  <si>
    <t>Settled Instrument Service/Repair</t>
  </si>
  <si>
    <t>S6100120</t>
  </si>
  <si>
    <t>Settled Tools Service/Repair</t>
  </si>
  <si>
    <t>S6100130</t>
  </si>
  <si>
    <t>Settled EHS Monitoring</t>
  </si>
  <si>
    <t>S6100140</t>
  </si>
  <si>
    <t>Settled Line Clearance</t>
  </si>
  <si>
    <t>S6100150</t>
  </si>
  <si>
    <t>Settled Printing</t>
  </si>
  <si>
    <t>S6100160</t>
  </si>
  <si>
    <t>Settled Security Services</t>
  </si>
  <si>
    <t>S6100170</t>
  </si>
  <si>
    <t>Settled Hardware Maintenance / Services</t>
  </si>
  <si>
    <t>S6100180</t>
  </si>
  <si>
    <t>Settled Site Testing Services</t>
  </si>
  <si>
    <t>S6100190</t>
  </si>
  <si>
    <t>Settled Software Maintenance</t>
  </si>
  <si>
    <t>S6100200</t>
  </si>
  <si>
    <t>Settled Trust Fee</t>
  </si>
  <si>
    <t>S6108999</t>
  </si>
  <si>
    <t>Settled Outside Services Expense Reclass</t>
  </si>
  <si>
    <t>S6109000</t>
  </si>
  <si>
    <t>Settled Outside Services Expense to Balance Sheet</t>
  </si>
  <si>
    <t>2025 JAN</t>
  </si>
  <si>
    <t>2025 FEB</t>
  </si>
  <si>
    <t>2025 MAR</t>
  </si>
  <si>
    <t>2025 APR</t>
  </si>
  <si>
    <t>2025 MAY</t>
  </si>
  <si>
    <t>2025 JUN</t>
  </si>
  <si>
    <t>2025 JUL</t>
  </si>
  <si>
    <t>2025 AUG</t>
  </si>
  <si>
    <t>2025 SEP</t>
  </si>
  <si>
    <t>2025 OCT</t>
  </si>
  <si>
    <t>2025 NOV</t>
  </si>
  <si>
    <t>2025 DEC</t>
  </si>
  <si>
    <t>2025 TOTAL</t>
  </si>
  <si>
    <t>Total</t>
  </si>
  <si>
    <t>Prepaid/Capital</t>
  </si>
  <si>
    <t>Prepaid</t>
  </si>
  <si>
    <t>Prepaid Other</t>
  </si>
  <si>
    <t>Other/Capital</t>
  </si>
  <si>
    <t>Capita;</t>
  </si>
  <si>
    <t>ORD A28755070006</t>
  </si>
  <si>
    <t>Allocations Clearing</t>
  </si>
  <si>
    <t xml:space="preserve">Other </t>
  </si>
  <si>
    <t>Intercompany</t>
  </si>
  <si>
    <t>Prepaid and Intercompany</t>
  </si>
  <si>
    <t>Allocable Expense</t>
  </si>
  <si>
    <t>Manatee Viewing Center Advertising</t>
  </si>
  <si>
    <t>Storm Idalia Recoverable</t>
  </si>
  <si>
    <t>Reclass from contractor services</t>
  </si>
  <si>
    <t>Reclass frpom postage ship courier</t>
  </si>
  <si>
    <t>22.70 O&amp;M</t>
  </si>
  <si>
    <t>9900.00 Capital</t>
  </si>
  <si>
    <t>-983.02 Capital</t>
  </si>
  <si>
    <t>-307.66 Capital</t>
  </si>
  <si>
    <t>2043.64 O&amp;M</t>
  </si>
  <si>
    <t>52895.23 Capital</t>
  </si>
  <si>
    <t>-52895.23 Capital</t>
  </si>
  <si>
    <t>22943.50 Other</t>
  </si>
  <si>
    <t>25324.49 Capital</t>
  </si>
  <si>
    <t>-72880.59 Capital</t>
  </si>
  <si>
    <t>-33924.40 Capital</t>
  </si>
  <si>
    <t>1549.90 Capital</t>
  </si>
  <si>
    <t>-17952.42 Capital</t>
  </si>
  <si>
    <t>61953.72 Capital</t>
  </si>
  <si>
    <t>23600.00 Capital</t>
  </si>
  <si>
    <t>-1549.90 Capital</t>
  </si>
  <si>
    <t>-1018.48 Capital</t>
  </si>
  <si>
    <t>30431.98 Capital</t>
  </si>
  <si>
    <t>-6500.00 Capital</t>
  </si>
  <si>
    <t>-43612.39 Capital</t>
  </si>
  <si>
    <t>-408.45 Capital</t>
  </si>
  <si>
    <t>17580.04 Capital</t>
  </si>
  <si>
    <t>-23600.00 Capital</t>
  </si>
  <si>
    <t>-1888.42 Capital</t>
  </si>
  <si>
    <t>4380034.29 Capital</t>
  </si>
  <si>
    <t>4118532.85 Capital</t>
  </si>
  <si>
    <t>8934307.57 Capital</t>
  </si>
  <si>
    <t>2669657.71 Capital</t>
  </si>
  <si>
    <t>5554616.64 Capital</t>
  </si>
  <si>
    <t>2563666.82 Capital</t>
  </si>
  <si>
    <t>3728338.64 Capital</t>
  </si>
  <si>
    <t>2364462.42 Capital</t>
  </si>
  <si>
    <t>2374954.05 Capital</t>
  </si>
  <si>
    <t>3290117.33 Capital</t>
  </si>
  <si>
    <t>50000 Other</t>
  </si>
  <si>
    <t>64012.52 Other</t>
  </si>
  <si>
    <t>2845.00 Other</t>
  </si>
  <si>
    <t>72943.00 Other</t>
  </si>
  <si>
    <t>17584.00 Other</t>
  </si>
  <si>
    <t>28672.00 Other</t>
  </si>
  <si>
    <t>85656.00 Other</t>
  </si>
  <si>
    <t>82442.25 Other</t>
  </si>
  <si>
    <t>17870.20 Other</t>
  </si>
  <si>
    <t>45490.00 Other</t>
  </si>
  <si>
    <t>-2138.75 Capital</t>
  </si>
  <si>
    <t>527.00 Capital</t>
  </si>
  <si>
    <t>34612.70 Capital</t>
  </si>
  <si>
    <t>8849.98 Other</t>
  </si>
  <si>
    <t>19269.35 Other</t>
  </si>
  <si>
    <t>432.00 Capital</t>
  </si>
  <si>
    <t>6816.50 O&amp;M</t>
  </si>
  <si>
    <t>COST/PROFIT</t>
  </si>
  <si>
    <t>ACTUAL</t>
  </si>
  <si>
    <t>ACTUAL TOTAL</t>
  </si>
  <si>
    <t>CENTER</t>
  </si>
  <si>
    <t>2023 JAN</t>
  </si>
  <si>
    <t>2023 FEB</t>
  </si>
  <si>
    <t>2023 MAR</t>
  </si>
  <si>
    <t>2023 APR</t>
  </si>
  <si>
    <t>2023 MAY</t>
  </si>
  <si>
    <t>2023 JUN</t>
  </si>
  <si>
    <t>2023 JUL</t>
  </si>
  <si>
    <t>2023 AUG</t>
  </si>
  <si>
    <t>2023 SEP</t>
  </si>
  <si>
    <t>2023 OCT</t>
  </si>
  <si>
    <t>2023 NOV</t>
  </si>
  <si>
    <t>2023 DEC</t>
  </si>
  <si>
    <t>2023</t>
  </si>
  <si>
    <t>1001</t>
  </si>
  <si>
    <t>A_6100010</t>
  </si>
  <si>
    <t>A_6100030</t>
  </si>
  <si>
    <t>A_6100040</t>
  </si>
  <si>
    <t>A_6100050</t>
  </si>
  <si>
    <t>A_6100060</t>
  </si>
  <si>
    <t>A_6100070</t>
  </si>
  <si>
    <t>A_6100080</t>
  </si>
  <si>
    <t>A_6100090</t>
  </si>
  <si>
    <t>A_6100100</t>
  </si>
  <si>
    <t>A_6100110</t>
  </si>
  <si>
    <t>A_6100120</t>
  </si>
  <si>
    <t>A_6100140</t>
  </si>
  <si>
    <t>A_6100150</t>
  </si>
  <si>
    <t>A_6100160</t>
  </si>
  <si>
    <t>A_6100170</t>
  </si>
  <si>
    <t>A_6100180</t>
  </si>
  <si>
    <t>A_6100190</t>
  </si>
  <si>
    <t>A_6100200</t>
  </si>
  <si>
    <t>A_6108999</t>
  </si>
  <si>
    <t>A_6109000</t>
  </si>
  <si>
    <t>A_P6100000</t>
  </si>
  <si>
    <t>Planned Outside Services Expense</t>
  </si>
  <si>
    <t>A_S6100000</t>
  </si>
  <si>
    <t>A_S6100060</t>
  </si>
  <si>
    <t>A_S6100140</t>
  </si>
  <si>
    <t>A_S6100190</t>
  </si>
  <si>
    <t>A_S6100010</t>
  </si>
  <si>
    <t>A_S6100050</t>
  </si>
  <si>
    <t>A_S6100070</t>
  </si>
  <si>
    <t>A_S6100080</t>
  </si>
  <si>
    <t>A_S6100100</t>
  </si>
  <si>
    <t>A_S6100150</t>
  </si>
  <si>
    <t>A_S6100160</t>
  </si>
  <si>
    <t>A_S6100170</t>
  </si>
  <si>
    <t>A_S6108999</t>
  </si>
  <si>
    <t>DOCKET No. 20240026-EI</t>
  </si>
  <si>
    <t xml:space="preserve">Witness: C. Aldazabal / J. Chronister / </t>
  </si>
  <si>
    <t xml:space="preserve">                 C. Heck / R. Latta /</t>
  </si>
  <si>
    <t xml:space="preserve">                 C. Whitworth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</si>
</sst>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8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##,000"/>
    <numFmt numFmtId="167" formatCode="0_)"/>
    <numFmt numFmtId="168" formatCode="[$-409]mmm\-yy;@"/>
    <numFmt numFmtId="169" formatCode="\ \ @\ \ "/>
    <numFmt numFmtId="170" formatCode="0.000_)"/>
    <numFmt numFmtId="171" formatCode="_(#,##0.0&quot;%&quot;_);\(#,##0.0&quot;%&quot;\);_(0.0&quot;%&quot;_)"/>
    <numFmt numFmtId="172" formatCode="&quot;$&quot;#,##0_);&quot;$&quot;\(#,##0\);&quot;$&quot;0_);@"/>
    <numFmt numFmtId="173" formatCode="&quot;$&quot;#,##0.00_);&quot;$&quot;\(#,##0.00\);&quot;$&quot;0.00_);@"/>
    <numFmt numFmtId="174" formatCode="0.0;\(0.0\);0.0"/>
    <numFmt numFmtId="175" formatCode="0.0%"/>
    <numFmt numFmtId="176" formatCode="##0.00"/>
    <numFmt numFmtId="177" formatCode="#,##0.0&quot;%&quot;_);\(#,##0.0&quot;%&quot;\);0.0&quot;%&quot;_)"/>
    <numFmt numFmtId="178" formatCode="_(#,##0.00\ \x_);\(#,##0.00\ \x\);0.00\ \x_)"/>
    <numFmt numFmtId="179" formatCode="0.0000000000"/>
    <numFmt numFmtId="180" formatCode="_(#,##0%_);\(#,##0%\);_(0%_)"/>
    <numFmt numFmtId="181" formatCode="_(#,##0.00%_);\(#,##0.00%\);_(0.00%_)"/>
    <numFmt numFmtId="182" formatCode="_(#,##0.0%_);\(#,##0.0%\);_(0.0%_)"/>
    <numFmt numFmtId="183" formatCode="#,##0.0%_);\(#,##0.0%\);0.0%_)"/>
    <numFmt numFmtId="184" formatCode="#,##0_);\(#,##0\);0_)"/>
    <numFmt numFmtId="185" formatCode="#,##0.0_);\(#,##0.0\);0.0_)"/>
    <numFmt numFmtId="186" formatCode="#,##0.00_);\(#,##0.00\);0.00_)"/>
    <numFmt numFmtId="187" formatCode="#,##0.000_);\(#,##0.000\);0.000_)"/>
    <numFmt numFmtId="188" formatCode="#,##0.0000_);\(#,##0.0000\);0.0000_)"/>
    <numFmt numFmtId="189" formatCode="#,##0_);\(#,##0\);0_);@"/>
    <numFmt numFmtId="190" formatCode="* _(#,##0.0_);* \(#,##0.0\);* _(0.0_);* @_)"/>
    <numFmt numFmtId="191" formatCode="#,##0.000"/>
    <numFmt numFmtId="192" formatCode="#,##0.000_);\(#,##0.000\)"/>
    <numFmt numFmtId="193" formatCode="0.000000"/>
    <numFmt numFmtId="194" formatCode="0.0"/>
    <numFmt numFmtId="195" formatCode="#,###,##0.00;\(#,###,##0.00\)"/>
    <numFmt numFmtId="196" formatCode="&quot;$&quot;#,##0\ ;\(&quot;$&quot;#,##0\)"/>
    <numFmt numFmtId="197" formatCode="#,##0.00;\-#,##0.00;#,##0.00"/>
  </numFmts>
  <fonts count="1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FF000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 Black"/>
      <family val="2"/>
    </font>
    <font>
      <b/>
      <sz val="8"/>
      <color theme="1"/>
      <name val="Arial Black"/>
      <family val="2"/>
    </font>
    <font>
      <sz val="11"/>
      <color theme="1"/>
      <name val="Arial Black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Helv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urier"/>
      <family val="3"/>
    </font>
    <font>
      <sz val="11"/>
      <color indexed="8"/>
      <name val="Arial"/>
      <family val="2"/>
    </font>
    <font>
      <sz val="10"/>
      <color theme="0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</font>
    <font>
      <b/>
      <sz val="14"/>
      <color theme="1" tint="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Tahoma"/>
      <family val="2"/>
    </font>
    <font>
      <sz val="8"/>
      <name val="Verdana"/>
      <family val="2"/>
    </font>
    <font>
      <sz val="12"/>
      <color indexed="8"/>
      <name val="Arial"/>
      <family val="2"/>
    </font>
    <font>
      <b/>
      <sz val="14"/>
      <color indexed="9"/>
      <name val="Arial"/>
      <family val="2"/>
    </font>
    <font>
      <sz val="11"/>
      <name val="Times"/>
      <family val="1"/>
    </font>
    <font>
      <sz val="14"/>
      <color rgb="FF000000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b/>
      <i/>
      <sz val="12"/>
      <color indexed="39"/>
      <name val="Arial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6"/>
      <color indexed="8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1"/>
      <color indexed="18"/>
      <name val="Arial"/>
      <family val="2"/>
    </font>
    <font>
      <sz val="10"/>
      <color indexed="17"/>
      <name val="Arial"/>
      <family val="2"/>
    </font>
    <font>
      <b/>
      <sz val="9"/>
      <name val="Times New Roman"/>
      <family val="1"/>
    </font>
    <font>
      <b/>
      <sz val="10"/>
      <color indexed="17"/>
      <name val="Arial"/>
      <family val="2"/>
    </font>
    <font>
      <b/>
      <sz val="8"/>
      <color indexed="23"/>
      <name val="Verdana"/>
      <family val="2"/>
    </font>
    <font>
      <sz val="10"/>
      <name val="Arial Narrow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4"/>
      <name val="Arial"/>
      <family val="2"/>
    </font>
    <font>
      <u val="doubleAccounting"/>
      <sz val="9"/>
      <name val="Times New Roman"/>
      <family val="1"/>
    </font>
    <font>
      <u val="singleAccounting"/>
      <sz val="9"/>
      <name val="Times New Roman"/>
      <family val="1"/>
    </font>
    <font>
      <sz val="16"/>
      <color indexed="9"/>
      <name val="Tahoma"/>
      <family val="2"/>
    </font>
    <font>
      <b/>
      <sz val="11"/>
      <color rgb="FFFFFFFF"/>
      <name val="Calibri"/>
      <family val="2"/>
      <scheme val="minor"/>
    </font>
    <font>
      <sz val="10"/>
      <name val="MS Sans Serif"/>
      <family val="2"/>
    </font>
    <font>
      <b/>
      <sz val="20"/>
      <name val="Calibri"/>
      <family val="2"/>
    </font>
    <font>
      <b/>
      <sz val="16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sz val="12"/>
      <name val="Arial MT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color indexed="10"/>
      <name val="Arial"/>
      <family val="2"/>
    </font>
    <font>
      <sz val="18"/>
      <name val="Arial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0"/>
      <name val="Times New Roman"/>
      <family val="1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sz val="7"/>
      <color indexed="8"/>
      <name val="Arial"/>
      <family val="2"/>
    </font>
    <font>
      <sz val="12"/>
      <name val="Arial Narrow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19"/>
      <name val="Arial"/>
      <family val="2"/>
    </font>
    <font>
      <b/>
      <sz val="18"/>
      <color indexed="62"/>
      <name val="Cambria"/>
      <family val="2"/>
    </font>
    <font>
      <sz val="10"/>
      <color rgb="FF9C0006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0"/>
      <color rgb="FF3F3F76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u/>
      <sz val="12"/>
      <color theme="10"/>
      <name val="Arial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rgb="FFDBE5F1"/>
      <name val="Verdana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4F81BD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4"/>
        <bgColor indexed="13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66FF66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</borders>
  <cellStyleXfs count="52942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4" fillId="2" borderId="4" applyNumberFormat="0" applyAlignment="0" applyProtection="0">
      <alignment horizontal="left" vertical="center" indent="1"/>
    </xf>
    <xf numFmtId="166" fontId="15" fillId="3" borderId="4" applyNumberFormat="0" applyAlignment="0" applyProtection="0">
      <alignment horizontal="left" vertical="center" indent="1"/>
    </xf>
    <xf numFmtId="166" fontId="15" fillId="0" borderId="5" applyNumberFormat="0" applyProtection="0">
      <alignment horizontal="right" vertical="center"/>
    </xf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12" applyNumberFormat="0" applyAlignment="0" applyProtection="0"/>
    <xf numFmtId="0" fontId="30" fillId="10" borderId="13" applyNumberFormat="0" applyAlignment="0" applyProtection="0"/>
    <xf numFmtId="0" fontId="31" fillId="10" borderId="12" applyNumberFormat="0" applyAlignment="0" applyProtection="0"/>
    <xf numFmtId="0" fontId="32" fillId="0" borderId="14" applyNumberFormat="0" applyFill="0" applyAlignment="0" applyProtection="0"/>
    <xf numFmtId="0" fontId="33" fillId="11" borderId="15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7" applyNumberFormat="0" applyFill="0" applyAlignment="0" applyProtection="0"/>
    <xf numFmtId="0" fontId="3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7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0" borderId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37" fontId="41" fillId="0" borderId="0"/>
    <xf numFmtId="0" fontId="41" fillId="0" borderId="0"/>
    <xf numFmtId="0" fontId="41" fillId="0" borderId="0"/>
    <xf numFmtId="37" fontId="42" fillId="0" borderId="0"/>
    <xf numFmtId="0" fontId="12" fillId="0" borderId="0"/>
    <xf numFmtId="43" fontId="41" fillId="0" borderId="0" applyFont="0" applyFill="0" applyBorder="0" applyAlignment="0" applyProtection="0"/>
    <xf numFmtId="37" fontId="41" fillId="0" borderId="0"/>
    <xf numFmtId="43" fontId="4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45" fillId="0" borderId="0"/>
    <xf numFmtId="43" fontId="4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6" fillId="0" borderId="0" applyFont="0" applyFill="0" applyBorder="0" applyAlignment="0" applyProtection="0"/>
    <xf numFmtId="167" fontId="41" fillId="0" borderId="0"/>
    <xf numFmtId="0" fontId="44" fillId="0" borderId="0"/>
    <xf numFmtId="0" fontId="41" fillId="0" borderId="0"/>
    <xf numFmtId="44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9" fillId="0" borderId="0"/>
    <xf numFmtId="0" fontId="43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 applyNumberFormat="0" applyFont="0" applyFill="0" applyBorder="0" applyAlignment="0" applyProtection="0"/>
    <xf numFmtId="0" fontId="51" fillId="0" borderId="0"/>
    <xf numFmtId="169" fontId="48" fillId="40" borderId="0" applyNumberFormat="0" applyFill="0" applyBorder="0" applyAlignment="0" applyProtection="0">
      <protection locked="0"/>
    </xf>
    <xf numFmtId="168" fontId="13" fillId="0" borderId="0" applyNumberFormat="0" applyAlignment="0"/>
    <xf numFmtId="37" fontId="52" fillId="38" borderId="21" applyBorder="0" applyProtection="0">
      <alignment vertical="center"/>
    </xf>
    <xf numFmtId="0" fontId="53" fillId="41" borderId="0" applyBorder="0">
      <alignment horizontal="left" vertical="center" indent="1"/>
    </xf>
    <xf numFmtId="0" fontId="54" fillId="42" borderId="23">
      <alignment vertical="center"/>
    </xf>
    <xf numFmtId="0" fontId="55" fillId="43" borderId="24">
      <alignment horizontal="center" vertical="center"/>
    </xf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170" fontId="56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4" fillId="0" borderId="0" applyFont="0" applyFill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5" fontId="44" fillId="0" borderId="0" applyFont="0" applyFill="0" applyBorder="0" applyProtection="0"/>
    <xf numFmtId="0" fontId="57" fillId="0" borderId="0">
      <alignment vertical="top"/>
    </xf>
    <xf numFmtId="171" fontId="58" fillId="44" borderId="0" applyFill="0" applyBorder="0" applyAlignment="0" applyProtection="0">
      <alignment horizontal="right"/>
    </xf>
    <xf numFmtId="172" fontId="58" fillId="0" borderId="0" applyFill="0" applyBorder="0" applyAlignment="0" applyProtection="0">
      <alignment horizontal="right"/>
    </xf>
    <xf numFmtId="172" fontId="58" fillId="0" borderId="0" applyFill="0" applyBorder="0" applyAlignment="0">
      <alignment horizontal="right"/>
    </xf>
    <xf numFmtId="173" fontId="58" fillId="0" borderId="0" applyFill="0" applyBorder="0" applyAlignment="0">
      <alignment horizontal="right"/>
    </xf>
    <xf numFmtId="174" fontId="58" fillId="0" borderId="0" applyFill="0" applyBorder="0" applyAlignment="0">
      <alignment horizontal="center"/>
    </xf>
    <xf numFmtId="175" fontId="59" fillId="0" borderId="25" applyFill="0" applyBorder="0" applyAlignment="0">
      <alignment horizontal="centerContinuous"/>
    </xf>
    <xf numFmtId="38" fontId="13" fillId="40" borderId="0" applyNumberFormat="0" applyBorder="0" applyAlignment="0" applyProtection="0"/>
    <xf numFmtId="168" fontId="60" fillId="40" borderId="0"/>
    <xf numFmtId="37" fontId="61" fillId="0" borderId="22">
      <alignment vertical="center"/>
    </xf>
    <xf numFmtId="0" fontId="60" fillId="40" borderId="0"/>
    <xf numFmtId="168" fontId="40" fillId="0" borderId="22" applyNumberFormat="0" applyAlignment="0" applyProtection="0">
      <alignment horizontal="left" vertical="center"/>
    </xf>
    <xf numFmtId="168" fontId="40" fillId="0" borderId="19">
      <alignment horizontal="left" vertical="center"/>
    </xf>
    <xf numFmtId="0" fontId="61" fillId="0" borderId="1" applyNumberFormat="0" applyFill="0">
      <alignment horizontal="centerContinuous" vertical="top"/>
    </xf>
    <xf numFmtId="0" fontId="62" fillId="38" borderId="26" applyNumberFormat="0" applyBorder="0">
      <alignment horizontal="left" vertical="center" indent="1"/>
    </xf>
    <xf numFmtId="0" fontId="63" fillId="14" borderId="0"/>
    <xf numFmtId="0" fontId="64" fillId="0" borderId="0"/>
    <xf numFmtId="10" fontId="13" fillId="44" borderId="18" applyNumberFormat="0" applyBorder="0" applyAlignment="0" applyProtection="0"/>
    <xf numFmtId="0" fontId="65" fillId="0" borderId="18">
      <alignment vertical="center" wrapText="1"/>
    </xf>
    <xf numFmtId="176" fontId="66" fillId="0" borderId="2" applyBorder="0">
      <protection locked="0"/>
    </xf>
    <xf numFmtId="177" fontId="67" fillId="45" borderId="3" applyFont="0" applyBorder="0" applyAlignment="0"/>
    <xf numFmtId="177" fontId="67" fillId="45" borderId="3" applyFill="0" applyAlignment="0"/>
    <xf numFmtId="178" fontId="58" fillId="0" borderId="0" applyFill="0" applyBorder="0" applyAlignment="0">
      <alignment horizontal="right"/>
    </xf>
    <xf numFmtId="168" fontId="68" fillId="0" borderId="0">
      <alignment horizontal="right"/>
    </xf>
    <xf numFmtId="168" fontId="66" fillId="0" borderId="27" applyNumberFormat="0" applyAlignment="0"/>
    <xf numFmtId="0" fontId="69" fillId="40" borderId="0">
      <alignment horizontal="left" indent="1"/>
    </xf>
    <xf numFmtId="179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/>
    <xf numFmtId="0" fontId="51" fillId="0" borderId="0"/>
    <xf numFmtId="168" fontId="2" fillId="0" borderId="0"/>
    <xf numFmtId="168" fontId="12" fillId="0" borderId="0"/>
    <xf numFmtId="0" fontId="70" fillId="0" borderId="0"/>
    <xf numFmtId="0" fontId="12" fillId="0" borderId="0"/>
    <xf numFmtId="3" fontId="13" fillId="0" borderId="0" applyNumberFormat="0"/>
    <xf numFmtId="3" fontId="13" fillId="0" borderId="0" applyNumberFormat="0"/>
    <xf numFmtId="0" fontId="2" fillId="0" borderId="0"/>
    <xf numFmtId="0" fontId="2" fillId="0" borderId="0"/>
    <xf numFmtId="40" fontId="71" fillId="38" borderId="0">
      <alignment horizontal="right"/>
    </xf>
    <xf numFmtId="168" fontId="72" fillId="38" borderId="0">
      <alignment horizontal="right"/>
    </xf>
    <xf numFmtId="168" fontId="73" fillId="38" borderId="20"/>
    <xf numFmtId="168" fontId="73" fillId="0" borderId="0" applyBorder="0">
      <alignment horizontal="centerContinuous"/>
    </xf>
    <xf numFmtId="168" fontId="74" fillId="0" borderId="0" applyBorder="0">
      <alignment horizontal="centerContinuous"/>
    </xf>
    <xf numFmtId="0" fontId="75" fillId="46" borderId="0"/>
    <xf numFmtId="10" fontId="12" fillId="0" borderId="0" applyFont="0" applyFill="0" applyBorder="0" applyAlignment="0" applyProtection="0"/>
    <xf numFmtId="10" fontId="12" fillId="0" borderId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0" fontId="58" fillId="0" borderId="0" applyFill="0" applyBorder="0" applyAlignment="0">
      <alignment horizontal="right"/>
    </xf>
    <xf numFmtId="181" fontId="58" fillId="0" borderId="0" applyFill="0" applyBorder="0" applyAlignment="0"/>
    <xf numFmtId="182" fontId="67" fillId="0" borderId="3">
      <alignment horizontal="right"/>
    </xf>
    <xf numFmtId="183" fontId="67" fillId="45" borderId="3" applyFont="0" applyBorder="0" applyAlignment="0">
      <alignment horizontal="right"/>
    </xf>
    <xf numFmtId="183" fontId="67" fillId="0" borderId="3" applyFill="0" applyAlignment="0">
      <alignment horizontal="right"/>
    </xf>
    <xf numFmtId="183" fontId="67" fillId="0" borderId="0" applyFill="0" applyAlignment="0">
      <alignment horizontal="right"/>
    </xf>
    <xf numFmtId="184" fontId="58" fillId="0" borderId="0" applyFill="0" applyBorder="0" applyAlignment="0">
      <alignment horizontal="left"/>
    </xf>
    <xf numFmtId="185" fontId="58" fillId="0" borderId="0" applyFill="0" applyBorder="0" applyAlignment="0">
      <alignment horizontal="right"/>
    </xf>
    <xf numFmtId="186" fontId="58" fillId="0" borderId="0" applyFill="0" applyBorder="0" applyAlignment="0">
      <alignment horizontal="right"/>
    </xf>
    <xf numFmtId="187" fontId="58" fillId="0" borderId="0" applyFill="0" applyBorder="0" applyAlignment="0">
      <alignment horizontal="right"/>
    </xf>
    <xf numFmtId="188" fontId="58" fillId="0" borderId="0" applyFill="0" applyBorder="0" applyAlignment="0"/>
    <xf numFmtId="189" fontId="58" fillId="0" borderId="0" applyBorder="0" applyAlignment="0">
      <alignment horizontal="right"/>
    </xf>
    <xf numFmtId="184" fontId="67" fillId="0" borderId="3" applyFill="0" applyAlignment="0">
      <alignment horizontal="right"/>
    </xf>
    <xf numFmtId="37" fontId="67" fillId="0" borderId="0" applyFill="0" applyAlignment="0">
      <alignment horizontal="right"/>
    </xf>
    <xf numFmtId="190" fontId="76" fillId="0" borderId="0" applyNumberFormat="0" applyFill="0" applyBorder="0" applyAlignment="0">
      <alignment horizontal="right"/>
    </xf>
    <xf numFmtId="189" fontId="58" fillId="47" borderId="0" applyFont="0" applyBorder="0" applyAlignment="0">
      <alignment horizontal="right"/>
    </xf>
    <xf numFmtId="184" fontId="67" fillId="0" borderId="3" applyFill="0" applyBorder="0" applyAlignment="0">
      <alignment horizontal="right"/>
      <protection locked="0"/>
    </xf>
    <xf numFmtId="168" fontId="77" fillId="0" borderId="0" applyFill="0" applyBorder="0">
      <alignment horizontal="right"/>
    </xf>
    <xf numFmtId="171" fontId="58" fillId="44" borderId="0" applyFill="0" applyBorder="0" applyAlignment="0">
      <alignment horizontal="right"/>
    </xf>
    <xf numFmtId="0" fontId="78" fillId="41" borderId="0">
      <alignment horizontal="left" indent="1"/>
    </xf>
    <xf numFmtId="0" fontId="79" fillId="0" borderId="0"/>
    <xf numFmtId="0" fontId="51" fillId="0" borderId="0"/>
    <xf numFmtId="168" fontId="80" fillId="0" borderId="0" applyNumberFormat="0" applyFont="0" applyFill="0" applyBorder="0" applyAlignment="0" applyProtection="0">
      <alignment horizontal="left"/>
    </xf>
    <xf numFmtId="191" fontId="59" fillId="0" borderId="0">
      <protection locked="0"/>
    </xf>
    <xf numFmtId="0" fontId="81" fillId="39" borderId="0"/>
    <xf numFmtId="0" fontId="82" fillId="0" borderId="0"/>
    <xf numFmtId="3" fontId="12" fillId="40" borderId="28" applyFont="0" applyFill="0" applyBorder="0" applyAlignment="0" applyProtection="0"/>
    <xf numFmtId="39" fontId="12" fillId="40" borderId="28" applyFont="0" applyFill="0" applyBorder="0" applyAlignment="0" applyProtection="0"/>
    <xf numFmtId="192" fontId="12" fillId="40" borderId="28" applyFont="0" applyFill="0" applyBorder="0" applyAlignment="0" applyProtection="0"/>
    <xf numFmtId="37" fontId="12" fillId="40" borderId="29" applyFont="0" applyFill="0" applyBorder="0" applyAlignment="0" applyProtection="0"/>
    <xf numFmtId="10" fontId="12" fillId="40" borderId="28" applyFont="0" applyFill="0" applyBorder="0" applyAlignment="0" applyProtection="0"/>
    <xf numFmtId="9" fontId="12" fillId="40" borderId="28" applyFont="0" applyFill="0" applyBorder="0" applyAlignment="0" applyProtection="0"/>
    <xf numFmtId="2" fontId="12" fillId="40" borderId="28" applyFont="0" applyFill="0" applyBorder="0" applyAlignment="0" applyProtection="0"/>
    <xf numFmtId="0" fontId="50" fillId="15" borderId="30">
      <alignment vertical="center"/>
    </xf>
    <xf numFmtId="0" fontId="83" fillId="37" borderId="30">
      <alignment horizontal="left" vertical="center"/>
    </xf>
    <xf numFmtId="49" fontId="58" fillId="0" borderId="0" applyFill="0" applyBorder="0" applyAlignment="0">
      <alignment horizontal="right"/>
    </xf>
    <xf numFmtId="0" fontId="49" fillId="0" borderId="0"/>
    <xf numFmtId="43" fontId="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39" fontId="84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12" borderId="16" applyNumberFormat="0" applyFont="0" applyAlignment="0" applyProtection="0"/>
    <xf numFmtId="0" fontId="12" fillId="0" borderId="0"/>
    <xf numFmtId="0" fontId="12" fillId="0" borderId="0"/>
    <xf numFmtId="0" fontId="12" fillId="0" borderId="0"/>
    <xf numFmtId="193" fontId="12" fillId="0" borderId="0">
      <alignment horizontal="left" wrapText="1"/>
    </xf>
    <xf numFmtId="193" fontId="12" fillId="0" borderId="0">
      <alignment horizontal="left" wrapText="1"/>
    </xf>
    <xf numFmtId="193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3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194" fontId="12" fillId="0" borderId="0">
      <alignment horizontal="left" wrapText="1"/>
    </xf>
    <xf numFmtId="0" fontId="2" fillId="48" borderId="0" applyNumberFormat="0" applyBorder="0" applyAlignment="0" applyProtection="0"/>
    <xf numFmtId="0" fontId="43" fillId="49" borderId="0" applyNumberFormat="0" applyBorder="0" applyAlignment="0" applyProtection="0"/>
    <xf numFmtId="0" fontId="38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43" fillId="51" borderId="0" applyNumberFormat="0" applyBorder="0" applyAlignment="0" applyProtection="0"/>
    <xf numFmtId="0" fontId="38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43" fillId="53" borderId="0" applyNumberFormat="0" applyBorder="0" applyAlignment="0" applyProtection="0"/>
    <xf numFmtId="0" fontId="38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4" borderId="0" applyNumberFormat="0" applyBorder="0" applyAlignment="0" applyProtection="0"/>
    <xf numFmtId="0" fontId="43" fillId="55" borderId="0" applyNumberFormat="0" applyBorder="0" applyAlignment="0" applyProtection="0"/>
    <xf numFmtId="0" fontId="38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43" fillId="56" borderId="0" applyNumberFormat="0" applyBorder="0" applyAlignment="0" applyProtection="0"/>
    <xf numFmtId="0" fontId="38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52" borderId="0" applyNumberFormat="0" applyBorder="0" applyAlignment="0" applyProtection="0"/>
    <xf numFmtId="0" fontId="43" fillId="54" borderId="0" applyNumberFormat="0" applyBorder="0" applyAlignment="0" applyProtection="0"/>
    <xf numFmtId="0" fontId="38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43" fillId="48" borderId="0" applyNumberFormat="0" applyBorder="0" applyAlignment="0" applyProtection="0"/>
    <xf numFmtId="0" fontId="38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43" fillId="50" borderId="0" applyNumberFormat="0" applyBorder="0" applyAlignment="0" applyProtection="0"/>
    <xf numFmtId="0" fontId="38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57" borderId="0" applyNumberFormat="0" applyBorder="0" applyAlignment="0" applyProtection="0"/>
    <xf numFmtId="0" fontId="43" fillId="58" borderId="0" applyNumberFormat="0" applyBorder="0" applyAlignment="0" applyProtection="0"/>
    <xf numFmtId="0" fontId="38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1" borderId="0" applyNumberFormat="0" applyBorder="0" applyAlignment="0" applyProtection="0"/>
    <xf numFmtId="0" fontId="43" fillId="55" borderId="0" applyNumberFormat="0" applyBorder="0" applyAlignment="0" applyProtection="0"/>
    <xf numFmtId="0" fontId="38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6" borderId="0" applyNumberFormat="0" applyBorder="0" applyAlignment="0" applyProtection="0"/>
    <xf numFmtId="0" fontId="43" fillId="48" borderId="0" applyNumberFormat="0" applyBorder="0" applyAlignment="0" applyProtection="0"/>
    <xf numFmtId="0" fontId="38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0" fontId="43" fillId="59" borderId="0" applyNumberFormat="0" applyBorder="0" applyAlignment="0" applyProtection="0"/>
    <xf numFmtId="0" fontId="38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37" fillId="56" borderId="0" applyNumberFormat="0" applyBorder="0" applyAlignment="0" applyProtection="0"/>
    <xf numFmtId="0" fontId="93" fillId="60" borderId="0" applyNumberFormat="0" applyBorder="0" applyAlignment="0" applyProtection="0"/>
    <xf numFmtId="0" fontId="47" fillId="56" borderId="0" applyNumberFormat="0" applyBorder="0" applyAlignment="0" applyProtection="0"/>
    <xf numFmtId="0" fontId="37" fillId="61" borderId="0" applyNumberFormat="0" applyBorder="0" applyAlignment="0" applyProtection="0"/>
    <xf numFmtId="0" fontId="93" fillId="50" borderId="0" applyNumberFormat="0" applyBorder="0" applyAlignment="0" applyProtection="0"/>
    <xf numFmtId="0" fontId="47" fillId="61" borderId="0" applyNumberFormat="0" applyBorder="0" applyAlignment="0" applyProtection="0"/>
    <xf numFmtId="0" fontId="37" fillId="59" borderId="0" applyNumberFormat="0" applyBorder="0" applyAlignment="0" applyProtection="0"/>
    <xf numFmtId="0" fontId="93" fillId="58" borderId="0" applyNumberFormat="0" applyBorder="0" applyAlignment="0" applyProtection="0"/>
    <xf numFmtId="0" fontId="47" fillId="59" borderId="0" applyNumberFormat="0" applyBorder="0" applyAlignment="0" applyProtection="0"/>
    <xf numFmtId="0" fontId="37" fillId="51" borderId="0" applyNumberFormat="0" applyBorder="0" applyAlignment="0" applyProtection="0"/>
    <xf numFmtId="0" fontId="93" fillId="62" borderId="0" applyNumberFormat="0" applyBorder="0" applyAlignment="0" applyProtection="0"/>
    <xf numFmtId="0" fontId="47" fillId="51" borderId="0" applyNumberFormat="0" applyBorder="0" applyAlignment="0" applyProtection="0"/>
    <xf numFmtId="0" fontId="37" fillId="56" borderId="0" applyNumberFormat="0" applyBorder="0" applyAlignment="0" applyProtection="0"/>
    <xf numFmtId="0" fontId="93" fillId="63" borderId="0" applyNumberFormat="0" applyBorder="0" applyAlignment="0" applyProtection="0"/>
    <xf numFmtId="0" fontId="47" fillId="56" borderId="0" applyNumberFormat="0" applyBorder="0" applyAlignment="0" applyProtection="0"/>
    <xf numFmtId="0" fontId="37" fillId="50" borderId="0" applyNumberFormat="0" applyBorder="0" applyAlignment="0" applyProtection="0"/>
    <xf numFmtId="0" fontId="93" fillId="64" borderId="0" applyNumberFormat="0" applyBorder="0" applyAlignment="0" applyProtection="0"/>
    <xf numFmtId="0" fontId="47" fillId="50" borderId="0" applyNumberFormat="0" applyBorder="0" applyAlignment="0" applyProtection="0"/>
    <xf numFmtId="0" fontId="37" fillId="65" borderId="0" applyNumberFormat="0" applyBorder="0" applyAlignment="0" applyProtection="0"/>
    <xf numFmtId="0" fontId="93" fillId="66" borderId="0" applyNumberFormat="0" applyBorder="0" applyAlignment="0" applyProtection="0"/>
    <xf numFmtId="0" fontId="47" fillId="65" borderId="0" applyNumberFormat="0" applyBorder="0" applyAlignment="0" applyProtection="0"/>
    <xf numFmtId="0" fontId="37" fillId="61" borderId="0" applyNumberFormat="0" applyBorder="0" applyAlignment="0" applyProtection="0"/>
    <xf numFmtId="0" fontId="93" fillId="67" borderId="0" applyNumberFormat="0" applyBorder="0" applyAlignment="0" applyProtection="0"/>
    <xf numFmtId="0" fontId="47" fillId="61" borderId="0" applyNumberFormat="0" applyBorder="0" applyAlignment="0" applyProtection="0"/>
    <xf numFmtId="0" fontId="37" fillId="59" borderId="0" applyNumberFormat="0" applyBorder="0" applyAlignment="0" applyProtection="0"/>
    <xf numFmtId="0" fontId="93" fillId="68" borderId="0" applyNumberFormat="0" applyBorder="0" applyAlignment="0" applyProtection="0"/>
    <xf numFmtId="0" fontId="47" fillId="59" borderId="0" applyNumberFormat="0" applyBorder="0" applyAlignment="0" applyProtection="0"/>
    <xf numFmtId="0" fontId="37" fillId="69" borderId="0" applyNumberFormat="0" applyBorder="0" applyAlignment="0" applyProtection="0"/>
    <xf numFmtId="0" fontId="93" fillId="62" borderId="0" applyNumberFormat="0" applyBorder="0" applyAlignment="0" applyProtection="0"/>
    <xf numFmtId="0" fontId="47" fillId="69" borderId="0" applyNumberFormat="0" applyBorder="0" applyAlignment="0" applyProtection="0"/>
    <xf numFmtId="0" fontId="93" fillId="63" borderId="0" applyNumberFormat="0" applyBorder="0" applyAlignment="0" applyProtection="0"/>
    <xf numFmtId="0" fontId="47" fillId="29" borderId="0" applyNumberFormat="0" applyBorder="0" applyAlignment="0" applyProtection="0"/>
    <xf numFmtId="0" fontId="37" fillId="67" borderId="0" applyNumberFormat="0" applyBorder="0" applyAlignment="0" applyProtection="0"/>
    <xf numFmtId="0" fontId="93" fillId="61" borderId="0" applyNumberFormat="0" applyBorder="0" applyAlignment="0" applyProtection="0"/>
    <xf numFmtId="0" fontId="47" fillId="67" borderId="0" applyNumberFormat="0" applyBorder="0" applyAlignment="0" applyProtection="0"/>
    <xf numFmtId="0" fontId="27" fillId="55" borderId="0" applyNumberFormat="0" applyBorder="0" applyAlignment="0" applyProtection="0"/>
    <xf numFmtId="0" fontId="94" fillId="51" borderId="0" applyNumberFormat="0" applyBorder="0" applyAlignment="0" applyProtection="0"/>
    <xf numFmtId="0" fontId="118" fillId="55" borderId="0" applyNumberFormat="0" applyBorder="0" applyAlignment="0" applyProtection="0"/>
    <xf numFmtId="0" fontId="87" fillId="70" borderId="12" applyNumberFormat="0" applyAlignment="0" applyProtection="0"/>
    <xf numFmtId="0" fontId="103" fillId="71" borderId="32" applyNumberFormat="0" applyAlignment="0" applyProtection="0"/>
    <xf numFmtId="0" fontId="88" fillId="70" borderId="12" applyNumberFormat="0" applyAlignment="0" applyProtection="0"/>
    <xf numFmtId="0" fontId="95" fillId="72" borderId="33" applyNumberFormat="0" applyAlignment="0" applyProtection="0"/>
    <xf numFmtId="0" fontId="119" fillId="11" borderId="15" applyNumberFormat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1" fillId="0" borderId="0" applyFont="0" applyFill="0" applyBorder="0" applyAlignment="0" applyProtection="0"/>
    <xf numFmtId="4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89" fillId="0" borderId="0" applyProtection="0"/>
    <xf numFmtId="3" fontId="110" fillId="0" borderId="0" applyProtection="0"/>
    <xf numFmtId="3" fontId="75" fillId="0" borderId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195" fontId="102" fillId="0" borderId="0"/>
    <xf numFmtId="0" fontId="26" fillId="56" borderId="0" applyNumberFormat="0" applyBorder="0" applyAlignment="0" applyProtection="0"/>
    <xf numFmtId="0" fontId="97" fillId="53" borderId="0" applyNumberFormat="0" applyBorder="0" applyAlignment="0" applyProtection="0"/>
    <xf numFmtId="0" fontId="121" fillId="56" borderId="0" applyNumberFormat="0" applyBorder="0" applyAlignment="0" applyProtection="0"/>
    <xf numFmtId="0" fontId="122" fillId="0" borderId="34" applyNumberFormat="0" applyFill="0" applyAlignment="0" applyProtection="0"/>
    <xf numFmtId="0" fontId="104" fillId="0" borderId="35" applyNumberFormat="0" applyFill="0" applyAlignment="0" applyProtection="0"/>
    <xf numFmtId="0" fontId="113" fillId="0" borderId="34" applyNumberFormat="0" applyFill="0" applyAlignment="0" applyProtection="0"/>
    <xf numFmtId="0" fontId="110" fillId="0" borderId="0" applyNumberFormat="0" applyFont="0" applyFill="0" applyAlignment="0" applyProtection="0"/>
    <xf numFmtId="0" fontId="122" fillId="0" borderId="34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ont="0" applyFill="0" applyAlignment="0" applyProtection="0"/>
    <xf numFmtId="0" fontId="122" fillId="0" borderId="34" applyNumberFormat="0" applyFill="0" applyAlignment="0" applyProtection="0"/>
    <xf numFmtId="0" fontId="110" fillId="0" borderId="0" applyNumberFormat="0" applyFont="0" applyFill="0" applyAlignment="0" applyProtection="0"/>
    <xf numFmtId="0" fontId="123" fillId="0" borderId="36" applyNumberFormat="0" applyFill="0" applyAlignment="0" applyProtection="0"/>
    <xf numFmtId="0" fontId="105" fillId="0" borderId="37" applyNumberFormat="0" applyFill="0" applyAlignment="0" applyProtection="0"/>
    <xf numFmtId="0" fontId="114" fillId="0" borderId="36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ont="0" applyFill="0" applyAlignment="0" applyProtection="0"/>
    <xf numFmtId="0" fontId="40" fillId="0" borderId="0" applyNumberFormat="0" applyFont="0" applyFill="0" applyAlignment="0" applyProtection="0"/>
    <xf numFmtId="0" fontId="123" fillId="0" borderId="36" applyNumberFormat="0" applyFill="0" applyAlignment="0" applyProtection="0"/>
    <xf numFmtId="0" fontId="40" fillId="0" borderId="0" applyNumberFormat="0" applyFont="0" applyFill="0" applyAlignment="0" applyProtection="0"/>
    <xf numFmtId="0" fontId="123" fillId="0" borderId="36" applyNumberFormat="0" applyFill="0" applyAlignment="0" applyProtection="0"/>
    <xf numFmtId="0" fontId="40" fillId="0" borderId="0" applyNumberFormat="0" applyFont="0" applyFill="0" applyAlignment="0" applyProtection="0"/>
    <xf numFmtId="0" fontId="124" fillId="0" borderId="38" applyNumberFormat="0" applyFill="0" applyAlignment="0" applyProtection="0"/>
    <xf numFmtId="0" fontId="106" fillId="0" borderId="39" applyNumberFormat="0" applyFill="0" applyAlignment="0" applyProtection="0"/>
    <xf numFmtId="0" fontId="115" fillId="0" borderId="38" applyNumberFormat="0" applyFill="0" applyAlignment="0" applyProtection="0"/>
    <xf numFmtId="0" fontId="12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9" fillId="57" borderId="12" applyNumberFormat="0" applyAlignment="0" applyProtection="0"/>
    <xf numFmtId="0" fontId="98" fillId="54" borderId="32" applyNumberFormat="0" applyAlignment="0" applyProtection="0"/>
    <xf numFmtId="0" fontId="125" fillId="57" borderId="12" applyNumberFormat="0" applyAlignment="0" applyProtection="0"/>
    <xf numFmtId="0" fontId="126" fillId="0" borderId="40" applyNumberFormat="0" applyFill="0" applyAlignment="0" applyProtection="0"/>
    <xf numFmtId="0" fontId="107" fillId="0" borderId="41" applyNumberFormat="0" applyFill="0" applyAlignment="0" applyProtection="0"/>
    <xf numFmtId="0" fontId="85" fillId="0" borderId="40" applyNumberFormat="0" applyFill="0" applyAlignment="0" applyProtection="0"/>
    <xf numFmtId="0" fontId="127" fillId="8" borderId="0" applyNumberFormat="0" applyBorder="0" applyAlignment="0" applyProtection="0"/>
    <xf numFmtId="0" fontId="108" fillId="57" borderId="0" applyNumberFormat="0" applyBorder="0" applyAlignment="0" applyProtection="0"/>
    <xf numFmtId="0" fontId="116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>
      <alignment wrapText="1"/>
    </xf>
    <xf numFmtId="0" fontId="1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41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41" fillId="0" borderId="0"/>
    <xf numFmtId="0" fontId="2" fillId="0" borderId="0"/>
    <xf numFmtId="0" fontId="2" fillId="0" borderId="0"/>
    <xf numFmtId="37" fontId="41" fillId="0" borderId="0"/>
    <xf numFmtId="0" fontId="1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45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12" fillId="0" borderId="0"/>
    <xf numFmtId="37" fontId="41" fillId="0" borderId="0"/>
    <xf numFmtId="0" fontId="12" fillId="0" borderId="0"/>
    <xf numFmtId="0" fontId="2" fillId="0" borderId="0"/>
    <xf numFmtId="0" fontId="45" fillId="0" borderId="0"/>
    <xf numFmtId="0" fontId="2" fillId="0" borderId="0"/>
    <xf numFmtId="0" fontId="41" fillId="0" borderId="0"/>
    <xf numFmtId="0" fontId="44" fillId="0" borderId="0"/>
    <xf numFmtId="37" fontId="41" fillId="0" borderId="0"/>
    <xf numFmtId="0" fontId="42" fillId="0" borderId="0"/>
    <xf numFmtId="0" fontId="41" fillId="70" borderId="0"/>
    <xf numFmtId="0" fontId="2" fillId="0" borderId="0"/>
    <xf numFmtId="0" fontId="2" fillId="0" borderId="0"/>
    <xf numFmtId="0" fontId="2" fillId="0" borderId="0"/>
    <xf numFmtId="0" fontId="12" fillId="0" borderId="0">
      <alignment wrapText="1"/>
    </xf>
    <xf numFmtId="0" fontId="2" fillId="0" borderId="0"/>
    <xf numFmtId="0" fontId="2" fillId="0" borderId="0"/>
    <xf numFmtId="0" fontId="2" fillId="0" borderId="0"/>
    <xf numFmtId="0" fontId="41" fillId="7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41" fillId="0" borderId="0"/>
    <xf numFmtId="0" fontId="41" fillId="0" borderId="0"/>
    <xf numFmtId="0" fontId="2" fillId="0" borderId="0"/>
    <xf numFmtId="0" fontId="12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2" fillId="0" borderId="0"/>
    <xf numFmtId="0" fontId="2" fillId="0" borderId="0"/>
    <xf numFmtId="0" fontId="43" fillId="0" borderId="0"/>
    <xf numFmtId="0" fontId="70" fillId="0" borderId="0"/>
    <xf numFmtId="0" fontId="12" fillId="0" borderId="0"/>
    <xf numFmtId="0" fontId="38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4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41" fillId="0" borderId="0"/>
    <xf numFmtId="0" fontId="84" fillId="70" borderId="0"/>
    <xf numFmtId="0" fontId="2" fillId="0" borderId="0"/>
    <xf numFmtId="0" fontId="12" fillId="0" borderId="0">
      <alignment wrapText="1"/>
    </xf>
    <xf numFmtId="0" fontId="41" fillId="70" borderId="0"/>
    <xf numFmtId="0" fontId="2" fillId="0" borderId="0"/>
    <xf numFmtId="167" fontId="45" fillId="0" borderId="0"/>
    <xf numFmtId="0" fontId="84" fillId="70" borderId="0"/>
    <xf numFmtId="0" fontId="2" fillId="0" borderId="0"/>
    <xf numFmtId="0" fontId="2" fillId="0" borderId="0"/>
    <xf numFmtId="0" fontId="12" fillId="0" borderId="0">
      <alignment wrapText="1"/>
    </xf>
    <xf numFmtId="0" fontId="12" fillId="0" borderId="0"/>
    <xf numFmtId="37" fontId="4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44" fillId="0" borderId="0">
      <alignment vertical="top"/>
    </xf>
    <xf numFmtId="0" fontId="2" fillId="0" borderId="0"/>
    <xf numFmtId="0" fontId="41" fillId="0" borderId="0"/>
    <xf numFmtId="0" fontId="12" fillId="0" borderId="0">
      <alignment wrapText="1"/>
    </xf>
    <xf numFmtId="0" fontId="45" fillId="0" borderId="0"/>
    <xf numFmtId="0" fontId="44" fillId="0" borderId="0"/>
    <xf numFmtId="0" fontId="44" fillId="0" borderId="0">
      <alignment vertical="top"/>
    </xf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>
      <alignment wrapText="1"/>
    </xf>
    <xf numFmtId="0" fontId="41" fillId="0" borderId="0"/>
    <xf numFmtId="0" fontId="41" fillId="0" borderId="0"/>
    <xf numFmtId="0" fontId="12" fillId="0" borderId="0">
      <alignment wrapText="1"/>
    </xf>
    <xf numFmtId="0" fontId="41" fillId="0" borderId="0"/>
    <xf numFmtId="37" fontId="41" fillId="0" borderId="0"/>
    <xf numFmtId="0" fontId="12" fillId="0" borderId="0"/>
    <xf numFmtId="37" fontId="41" fillId="0" borderId="0"/>
    <xf numFmtId="0" fontId="45" fillId="0" borderId="0"/>
    <xf numFmtId="37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2" fillId="0" borderId="0"/>
    <xf numFmtId="0" fontId="70" fillId="0" borderId="0"/>
    <xf numFmtId="0" fontId="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>
      <alignment wrapText="1"/>
    </xf>
    <xf numFmtId="0" fontId="41" fillId="0" borderId="0"/>
    <xf numFmtId="0" fontId="12" fillId="0" borderId="0"/>
    <xf numFmtId="0" fontId="12" fillId="0" borderId="0">
      <alignment wrapText="1"/>
    </xf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37" fontId="41" fillId="0" borderId="0"/>
    <xf numFmtId="0" fontId="45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12" fillId="0" borderId="0">
      <alignment wrapText="1"/>
    </xf>
    <xf numFmtId="0" fontId="2" fillId="0" borderId="0"/>
    <xf numFmtId="0" fontId="12" fillId="0" borderId="0">
      <alignment wrapText="1"/>
    </xf>
    <xf numFmtId="0" fontId="2" fillId="0" borderId="0"/>
    <xf numFmtId="0" fontId="2" fillId="0" borderId="0"/>
    <xf numFmtId="0" fontId="12" fillId="0" borderId="0">
      <alignment wrapText="1"/>
    </xf>
    <xf numFmtId="0" fontId="41" fillId="0" borderId="0"/>
    <xf numFmtId="0" fontId="2" fillId="0" borderId="0"/>
    <xf numFmtId="0" fontId="12" fillId="0" borderId="0">
      <alignment wrapText="1"/>
    </xf>
    <xf numFmtId="0" fontId="2" fillId="0" borderId="0"/>
    <xf numFmtId="0" fontId="12" fillId="0" borderId="0">
      <alignment wrapText="1"/>
    </xf>
    <xf numFmtId="0" fontId="2" fillId="0" borderId="0"/>
    <xf numFmtId="0" fontId="41" fillId="0" borderId="0"/>
    <xf numFmtId="37" fontId="41" fillId="0" borderId="0"/>
    <xf numFmtId="0" fontId="2" fillId="0" borderId="0"/>
    <xf numFmtId="0" fontId="12" fillId="0" borderId="0">
      <alignment wrapText="1"/>
    </xf>
    <xf numFmtId="0" fontId="12" fillId="0" borderId="0">
      <alignment wrapText="1"/>
    </xf>
    <xf numFmtId="0" fontId="2" fillId="0" borderId="0"/>
    <xf numFmtId="37" fontId="41" fillId="0" borderId="0"/>
    <xf numFmtId="0" fontId="45" fillId="0" borderId="0"/>
    <xf numFmtId="0" fontId="12" fillId="52" borderId="31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4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43" fillId="12" borderId="16" applyNumberFormat="0" applyFont="0" applyAlignment="0" applyProtection="0"/>
    <xf numFmtId="0" fontId="30" fillId="70" borderId="13" applyNumberFormat="0" applyAlignment="0" applyProtection="0"/>
    <xf numFmtId="0" fontId="100" fillId="71" borderId="42" applyNumberFormat="0" applyAlignment="0" applyProtection="0"/>
    <xf numFmtId="0" fontId="128" fillId="70" borderId="13" applyNumberFormat="0" applyAlignment="0" applyProtection="0"/>
    <xf numFmtId="9" fontId="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0" fillId="0" borderId="0" applyFont="0" applyFill="0" applyBorder="0" applyAlignment="0" applyProtection="0"/>
    <xf numFmtId="193" fontId="12" fillId="0" borderId="0">
      <alignment horizontal="left" wrapText="1"/>
    </xf>
    <xf numFmtId="193" fontId="12" fillId="0" borderId="0">
      <alignment horizontal="left" wrapText="1"/>
    </xf>
    <xf numFmtId="193" fontId="12" fillId="0" borderId="0">
      <alignment horizontal="left" wrapText="1"/>
    </xf>
    <xf numFmtId="193" fontId="12" fillId="0" borderId="0">
      <alignment horizontal="left" wrapText="1"/>
    </xf>
    <xf numFmtId="193" fontId="12" fillId="0" borderId="0">
      <alignment horizontal="left" wrapText="1"/>
    </xf>
    <xf numFmtId="194" fontId="12" fillId="0" borderId="0">
      <alignment horizontal="left" wrapText="1"/>
    </xf>
    <xf numFmtId="0" fontId="90" fillId="0" borderId="0" applyNumberFormat="0" applyBorder="0" applyAlignment="0"/>
    <xf numFmtId="0" fontId="91" fillId="0" borderId="0" applyNumberFormat="0" applyBorder="0" applyAlignment="0"/>
    <xf numFmtId="0" fontId="92" fillId="0" borderId="0" applyNumberFormat="0" applyBorder="0" applyAlignment="0"/>
    <xf numFmtId="0" fontId="92" fillId="0" borderId="0" applyNumberFormat="0" applyBorder="0" applyAlignment="0"/>
    <xf numFmtId="0" fontId="11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6" fillId="0" borderId="43" applyNumberFormat="0" applyFill="0" applyAlignment="0" applyProtection="0"/>
    <xf numFmtId="0" fontId="12" fillId="0" borderId="44" applyNumberFormat="0" applyFont="0" applyBorder="0" applyAlignment="0" applyProtection="0"/>
    <xf numFmtId="0" fontId="101" fillId="0" borderId="45" applyNumberFormat="0" applyFill="0" applyAlignment="0" applyProtection="0"/>
    <xf numFmtId="0" fontId="129" fillId="0" borderId="43" applyNumberFormat="0" applyFill="0" applyAlignment="0" applyProtection="0"/>
    <xf numFmtId="0" fontId="12" fillId="0" borderId="46" applyNumberFormat="0" applyFont="0" applyFill="0" applyAlignment="0" applyProtection="0"/>
    <xf numFmtId="0" fontId="36" fillId="0" borderId="43" applyNumberFormat="0" applyFill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12" fillId="0" borderId="44" applyNumberFormat="0" applyFont="0" applyBorder="0" applyAlignment="0" applyProtection="0"/>
    <xf numFmtId="0" fontId="36" fillId="0" borderId="43" applyNumberFormat="0" applyFill="0" applyAlignment="0" applyProtection="0"/>
    <xf numFmtId="0" fontId="12" fillId="0" borderId="0"/>
    <xf numFmtId="0" fontId="9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8" fillId="0" borderId="0"/>
    <xf numFmtId="0" fontId="2" fillId="0" borderId="0"/>
    <xf numFmtId="0" fontId="12" fillId="0" borderId="0"/>
    <xf numFmtId="0" fontId="84" fillId="70" borderId="0"/>
    <xf numFmtId="0" fontId="2" fillId="0" borderId="0"/>
    <xf numFmtId="0" fontId="12" fillId="0" borderId="0"/>
    <xf numFmtId="0" fontId="44" fillId="0" borderId="0">
      <alignment vertical="top"/>
    </xf>
    <xf numFmtId="0" fontId="1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84" fillId="70" borderId="0"/>
    <xf numFmtId="0" fontId="12" fillId="0" borderId="0"/>
    <xf numFmtId="0" fontId="1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12" borderId="1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3" fillId="0" borderId="0"/>
    <xf numFmtId="43" fontId="70" fillId="0" borderId="0" applyFont="0" applyFill="0" applyBorder="0" applyAlignment="0" applyProtection="0"/>
    <xf numFmtId="0" fontId="84" fillId="70" borderId="0"/>
    <xf numFmtId="0" fontId="44" fillId="0" borderId="0">
      <alignment vertical="top"/>
    </xf>
    <xf numFmtId="43" fontId="2" fillId="0" borderId="0" applyFont="0" applyFill="0" applyBorder="0" applyAlignment="0" applyProtection="0"/>
    <xf numFmtId="37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3" fontId="1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44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43" fontId="12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31" fillId="8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37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" fillId="0" borderId="0"/>
    <xf numFmtId="0" fontId="2" fillId="12" borderId="16" applyNumberFormat="0" applyFont="0" applyAlignment="0" applyProtection="0"/>
    <xf numFmtId="0" fontId="36" fillId="0" borderId="17" applyNumberFormat="0" applyFill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43" fontId="12" fillId="0" borderId="0" applyFont="0" applyFill="0" applyBorder="0" applyAlignment="0" applyProtection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/>
    <xf numFmtId="0" fontId="45" fillId="0" borderId="0"/>
    <xf numFmtId="0" fontId="45" fillId="0" borderId="0"/>
    <xf numFmtId="0" fontId="12" fillId="0" borderId="0">
      <alignment wrapText="1"/>
    </xf>
    <xf numFmtId="0" fontId="41" fillId="7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41" fillId="0" borderId="0"/>
    <xf numFmtId="0" fontId="12" fillId="0" borderId="0"/>
    <xf numFmtId="0" fontId="2" fillId="0" borderId="0"/>
    <xf numFmtId="43" fontId="1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37" fontId="13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0" borderId="0"/>
    <xf numFmtId="0" fontId="2" fillId="0" borderId="0"/>
    <xf numFmtId="0" fontId="1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37" fontId="4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1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9" applyNumberFormat="0" applyFill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36" fillId="0" borderId="17" applyNumberFormat="0" applyFill="0" applyAlignment="0" applyProtection="0"/>
    <xf numFmtId="44" fontId="1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2" borderId="16" applyNumberFormat="0" applyFont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2" borderId="16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" fillId="0" borderId="0"/>
    <xf numFmtId="166" fontId="14" fillId="0" borderId="47" applyNumberFormat="0" applyProtection="0">
      <alignment horizontal="right" vertical="center"/>
    </xf>
    <xf numFmtId="0" fontId="133" fillId="46" borderId="47" applyNumberFormat="0" applyAlignment="0" applyProtection="0">
      <alignment horizontal="left" vertical="center" indent="1"/>
    </xf>
    <xf numFmtId="0" fontId="133" fillId="73" borderId="47" applyNumberFormat="0" applyAlignment="0" applyProtection="0">
      <alignment horizontal="left" vertical="center" indent="1"/>
    </xf>
    <xf numFmtId="166" fontId="15" fillId="74" borderId="5" applyNumberFormat="0" applyBorder="0" applyProtection="0">
      <alignment horizontal="right" vertical="center"/>
    </xf>
    <xf numFmtId="0" fontId="133" fillId="46" borderId="47" applyNumberFormat="0" applyAlignment="0" applyProtection="0">
      <alignment horizontal="left" vertical="center" indent="1"/>
    </xf>
    <xf numFmtId="166" fontId="14" fillId="73" borderId="47" applyNumberFormat="0" applyProtection="0">
      <alignment horizontal="right" vertical="center"/>
    </xf>
    <xf numFmtId="166" fontId="14" fillId="74" borderId="47" applyNumberFormat="0" applyBorder="0" applyProtection="0">
      <alignment horizontal="right" vertical="center"/>
    </xf>
    <xf numFmtId="166" fontId="134" fillId="75" borderId="48" applyNumberFormat="0" applyBorder="0" applyAlignment="0" applyProtection="0">
      <alignment horizontal="right" vertical="center" indent="1"/>
    </xf>
    <xf numFmtId="166" fontId="135" fillId="76" borderId="48" applyNumberFormat="0" applyBorder="0" applyAlignment="0" applyProtection="0">
      <alignment horizontal="right" vertical="center" indent="1"/>
    </xf>
    <xf numFmtId="166" fontId="135" fillId="77" borderId="48" applyNumberFormat="0" applyBorder="0" applyAlignment="0" applyProtection="0">
      <alignment horizontal="right" vertical="center" indent="1"/>
    </xf>
    <xf numFmtId="166" fontId="136" fillId="78" borderId="48" applyNumberFormat="0" applyBorder="0" applyAlignment="0" applyProtection="0">
      <alignment horizontal="right" vertical="center" indent="1"/>
    </xf>
    <xf numFmtId="166" fontId="136" fillId="79" borderId="48" applyNumberFormat="0" applyBorder="0" applyAlignment="0" applyProtection="0">
      <alignment horizontal="right" vertical="center" indent="1"/>
    </xf>
    <xf numFmtId="166" fontId="136" fillId="80" borderId="48" applyNumberFormat="0" applyBorder="0" applyAlignment="0" applyProtection="0">
      <alignment horizontal="right" vertical="center" indent="1"/>
    </xf>
    <xf numFmtId="166" fontId="137" fillId="81" borderId="48" applyNumberFormat="0" applyBorder="0" applyAlignment="0" applyProtection="0">
      <alignment horizontal="right" vertical="center" indent="1"/>
    </xf>
    <xf numFmtId="166" fontId="137" fillId="82" borderId="48" applyNumberFormat="0" applyBorder="0" applyAlignment="0" applyProtection="0">
      <alignment horizontal="right" vertical="center" indent="1"/>
    </xf>
    <xf numFmtId="166" fontId="137" fillId="83" borderId="48" applyNumberFormat="0" applyBorder="0" applyAlignment="0" applyProtection="0">
      <alignment horizontal="right" vertical="center" indent="1"/>
    </xf>
    <xf numFmtId="0" fontId="138" fillId="0" borderId="4" applyNumberFormat="0" applyFont="0" applyFill="0" applyAlignment="0" applyProtection="0"/>
    <xf numFmtId="0" fontId="14" fillId="2" borderId="47" applyNumberFormat="0" applyAlignment="0" applyProtection="0">
      <alignment horizontal="left" vertical="center" indent="1"/>
    </xf>
    <xf numFmtId="0" fontId="133" fillId="84" borderId="4" applyNumberFormat="0" applyAlignment="0" applyProtection="0">
      <alignment horizontal="left" vertical="center" indent="1"/>
    </xf>
    <xf numFmtId="0" fontId="133" fillId="85" borderId="4" applyNumberFormat="0" applyAlignment="0" applyProtection="0">
      <alignment horizontal="left" vertical="center" indent="1"/>
    </xf>
    <xf numFmtId="0" fontId="133" fillId="86" borderId="4" applyNumberFormat="0" applyAlignment="0" applyProtection="0">
      <alignment horizontal="left" vertical="center" indent="1"/>
    </xf>
    <xf numFmtId="0" fontId="133" fillId="74" borderId="4" applyNumberFormat="0" applyAlignment="0" applyProtection="0">
      <alignment horizontal="left" vertical="center" indent="1"/>
    </xf>
    <xf numFmtId="0" fontId="133" fillId="73" borderId="47" applyNumberFormat="0" applyAlignment="0" applyProtection="0">
      <alignment horizontal="left" vertical="center" indent="1"/>
    </xf>
    <xf numFmtId="0" fontId="139" fillId="0" borderId="49" applyNumberFormat="0" applyFill="0" applyBorder="0" applyAlignment="0" applyProtection="0"/>
    <xf numFmtId="0" fontId="140" fillId="0" borderId="49" applyNumberFormat="0" applyBorder="0" applyAlignment="0" applyProtection="0"/>
    <xf numFmtId="0" fontId="139" fillId="46" borderId="47" applyNumberFormat="0" applyAlignment="0" applyProtection="0">
      <alignment horizontal="left" vertical="center" indent="1"/>
    </xf>
    <xf numFmtId="0" fontId="139" fillId="46" borderId="47" applyNumberFormat="0" applyAlignment="0" applyProtection="0">
      <alignment horizontal="left" vertical="center" indent="1"/>
    </xf>
    <xf numFmtId="0" fontId="139" fillId="73" borderId="47" applyNumberFormat="0" applyAlignment="0" applyProtection="0">
      <alignment horizontal="left" vertical="center" indent="1"/>
    </xf>
    <xf numFmtId="166" fontId="141" fillId="73" borderId="47" applyNumberFormat="0" applyProtection="0">
      <alignment horizontal="right" vertical="center"/>
    </xf>
    <xf numFmtId="166" fontId="142" fillId="74" borderId="5" applyNumberFormat="0" applyBorder="0" applyProtection="0">
      <alignment horizontal="right" vertical="center"/>
    </xf>
    <xf numFmtId="166" fontId="141" fillId="74" borderId="47" applyNumberFormat="0" applyBorder="0" applyProtection="0">
      <alignment horizontal="right" vertical="center"/>
    </xf>
    <xf numFmtId="166" fontId="15" fillId="3" borderId="4" applyNumberFormat="0" applyAlignment="0" applyProtection="0">
      <alignment horizontal="left" vertical="center" indent="1"/>
    </xf>
    <xf numFmtId="166" fontId="143" fillId="3" borderId="0" applyNumberFormat="0" applyAlignment="0" applyProtection="0">
      <alignment horizontal="left" vertical="center" indent="1"/>
    </xf>
    <xf numFmtId="0" fontId="138" fillId="0" borderId="51" applyNumberFormat="0" applyFont="0" applyFill="0" applyAlignment="0" applyProtection="0"/>
    <xf numFmtId="166" fontId="15" fillId="0" borderId="5" applyNumberFormat="0" applyFill="0" applyBorder="0" applyAlignment="0" applyProtection="0">
      <alignment horizontal="right" vertical="center"/>
    </xf>
  </cellStyleXfs>
  <cellXfs count="96">
    <xf numFmtId="0" fontId="0" fillId="0" borderId="0" xfId="0"/>
    <xf numFmtId="0" fontId="13" fillId="0" borderId="0" xfId="0" applyFont="1"/>
    <xf numFmtId="0" fontId="13" fillId="0" borderId="1" xfId="0" applyFont="1" applyBorder="1"/>
    <xf numFmtId="0" fontId="13" fillId="0" borderId="0" xfId="0" quotePrefix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165" fontId="13" fillId="0" borderId="0" xfId="2" applyNumberFormat="1" applyFont="1"/>
    <xf numFmtId="0" fontId="13" fillId="0" borderId="0" xfId="0" applyFont="1" applyAlignment="1">
      <alignment horizontal="right"/>
    </xf>
    <xf numFmtId="0" fontId="13" fillId="0" borderId="2" xfId="0" applyFont="1" applyBorder="1" applyAlignment="1">
      <alignment horizontal="left"/>
    </xf>
    <xf numFmtId="0" fontId="13" fillId="0" borderId="0" xfId="0" applyFont="1" applyAlignment="1">
      <alignment horizontal="left"/>
    </xf>
    <xf numFmtId="164" fontId="13" fillId="0" borderId="0" xfId="1" applyNumberFormat="1" applyFont="1"/>
    <xf numFmtId="164" fontId="13" fillId="0" borderId="0" xfId="1" applyNumberFormat="1" applyFont="1" applyBorder="1"/>
    <xf numFmtId="165" fontId="13" fillId="0" borderId="0" xfId="2" applyNumberFormat="1" applyFont="1" applyBorder="1"/>
    <xf numFmtId="14" fontId="13" fillId="0" borderId="1" xfId="0" applyNumberFormat="1" applyFont="1" applyBorder="1" applyAlignment="1">
      <alignment horizontal="center"/>
    </xf>
    <xf numFmtId="14" fontId="13" fillId="0" borderId="1" xfId="0" quotePrefix="1" applyNumberFormat="1" applyFont="1" applyBorder="1" applyAlignment="1">
      <alignment horizontal="center"/>
    </xf>
    <xf numFmtId="164" fontId="13" fillId="0" borderId="0" xfId="1" applyNumberFormat="1" applyFont="1" applyFill="1" applyBorder="1"/>
    <xf numFmtId="0" fontId="13" fillId="0" borderId="0" xfId="1" applyNumberFormat="1" applyFont="1"/>
    <xf numFmtId="164" fontId="16" fillId="0" borderId="0" xfId="1" applyNumberFormat="1" applyFont="1" applyBorder="1"/>
    <xf numFmtId="4" fontId="13" fillId="0" borderId="0" xfId="0" applyNumberFormat="1" applyFont="1"/>
    <xf numFmtId="43" fontId="13" fillId="0" borderId="0" xfId="1" applyFont="1"/>
    <xf numFmtId="165" fontId="13" fillId="0" borderId="0" xfId="2" applyNumberFormat="1" applyFont="1" applyFill="1"/>
    <xf numFmtId="0" fontId="13" fillId="0" borderId="0" xfId="1" applyNumberFormat="1" applyFont="1" applyFill="1" applyBorder="1"/>
    <xf numFmtId="164" fontId="13" fillId="0" borderId="0" xfId="1" applyNumberFormat="1" applyFont="1" applyFill="1"/>
    <xf numFmtId="164" fontId="16" fillId="0" borderId="0" xfId="1" applyNumberFormat="1" applyFont="1" applyFill="1"/>
    <xf numFmtId="164" fontId="16" fillId="0" borderId="0" xfId="1" applyNumberFormat="1" applyFont="1" applyFill="1" applyBorder="1"/>
    <xf numFmtId="0" fontId="13" fillId="0" borderId="0" xfId="1" applyNumberFormat="1" applyFont="1" applyFill="1"/>
    <xf numFmtId="0" fontId="13" fillId="0" borderId="0" xfId="0" applyFont="1" applyAlignment="1">
      <alignment horizontal="left" indent="1"/>
    </xf>
    <xf numFmtId="164" fontId="13" fillId="0" borderId="0" xfId="0" applyNumberFormat="1" applyFont="1"/>
    <xf numFmtId="14" fontId="13" fillId="0" borderId="0" xfId="0" applyNumberFormat="1" applyFont="1" applyAlignment="1">
      <alignment horizontal="right"/>
    </xf>
    <xf numFmtId="0" fontId="13" fillId="0" borderId="1" xfId="0" applyFont="1" applyBorder="1" applyAlignment="1">
      <alignment horizontal="right"/>
    </xf>
    <xf numFmtId="43" fontId="13" fillId="0" borderId="0" xfId="1" applyFont="1" applyFill="1" applyBorder="1"/>
    <xf numFmtId="0" fontId="13" fillId="0" borderId="0" xfId="1" applyNumberFormat="1" applyFont="1" applyFill="1" applyBorder="1" applyAlignment="1">
      <alignment wrapText="1"/>
    </xf>
    <xf numFmtId="0" fontId="13" fillId="0" borderId="1" xfId="0" quotePrefix="1" applyFont="1" applyBorder="1" applyAlignment="1">
      <alignment horizontal="center"/>
    </xf>
    <xf numFmtId="165" fontId="13" fillId="0" borderId="3" xfId="2" applyNumberFormat="1" applyFont="1" applyFill="1" applyBorder="1"/>
    <xf numFmtId="0" fontId="18" fillId="0" borderId="8" xfId="0" applyFont="1" applyBorder="1" applyAlignment="1" applyProtection="1">
      <alignment horizontal="left"/>
      <protection locked="0"/>
    </xf>
    <xf numFmtId="43" fontId="18" fillId="0" borderId="8" xfId="1" quotePrefix="1" applyFont="1" applyFill="1" applyBorder="1" applyAlignment="1" applyProtection="1">
      <alignment horizontal="left" vertical="center"/>
      <protection locked="0"/>
    </xf>
    <xf numFmtId="43" fontId="0" fillId="0" borderId="0" xfId="1" applyFont="1"/>
    <xf numFmtId="0" fontId="18" fillId="0" borderId="8" xfId="19" applyFont="1" applyBorder="1" applyAlignment="1" applyProtection="1">
      <alignment horizontal="left"/>
      <protection locked="0"/>
    </xf>
    <xf numFmtId="43" fontId="18" fillId="0" borderId="8" xfId="20" quotePrefix="1" applyFont="1" applyFill="1" applyBorder="1" applyAlignment="1" applyProtection="1">
      <alignment horizontal="left" vertical="center"/>
      <protection locked="0"/>
    </xf>
    <xf numFmtId="0" fontId="18" fillId="0" borderId="8" xfId="19" applyFont="1" applyBorder="1" applyAlignment="1" applyProtection="1">
      <alignment horizontal="left" indent="8"/>
      <protection locked="0"/>
    </xf>
    <xf numFmtId="41" fontId="19" fillId="5" borderId="6" xfId="20" quotePrefix="1" applyNumberFormat="1" applyFont="1" applyFill="1" applyBorder="1" applyAlignment="1" applyProtection="1">
      <alignment horizontal="center" vertical="center"/>
    </xf>
    <xf numFmtId="41" fontId="19" fillId="5" borderId="7" xfId="20" quotePrefix="1" applyNumberFormat="1" applyFont="1" applyFill="1" applyBorder="1" applyAlignment="1" applyProtection="1">
      <alignment horizontal="center" vertical="center"/>
    </xf>
    <xf numFmtId="41" fontId="20" fillId="5" borderId="6" xfId="20" quotePrefix="1" applyNumberFormat="1" applyFont="1" applyFill="1" applyBorder="1" applyAlignment="1" applyProtection="1">
      <alignment horizontal="center" vertical="center"/>
    </xf>
    <xf numFmtId="41" fontId="20" fillId="5" borderId="7" xfId="20" quotePrefix="1" applyNumberFormat="1" applyFont="1" applyFill="1" applyBorder="1" applyAlignment="1" applyProtection="1">
      <alignment horizontal="center" vertical="center"/>
    </xf>
    <xf numFmtId="41" fontId="21" fillId="5" borderId="7" xfId="20" quotePrefix="1" applyNumberFormat="1" applyFont="1" applyFill="1" applyBorder="1" applyAlignment="1" applyProtection="1">
      <alignment horizontal="center" vertical="center"/>
    </xf>
    <xf numFmtId="43" fontId="0" fillId="0" borderId="0" xfId="0" applyNumberFormat="1"/>
    <xf numFmtId="43" fontId="13" fillId="0" borderId="0" xfId="0" applyNumberFormat="1" applyFont="1"/>
    <xf numFmtId="44" fontId="13" fillId="0" borderId="0" xfId="0" applyNumberFormat="1" applyFont="1"/>
    <xf numFmtId="43" fontId="17" fillId="0" borderId="8" xfId="1" quotePrefix="1" applyFont="1" applyFill="1" applyBorder="1" applyAlignment="1" applyProtection="1">
      <alignment horizontal="left" vertical="center"/>
      <protection locked="0"/>
    </xf>
    <xf numFmtId="0" fontId="20" fillId="5" borderId="6" xfId="1" quotePrefix="1" applyNumberFormat="1" applyFont="1" applyFill="1" applyBorder="1" applyAlignment="1" applyProtection="1">
      <alignment horizontal="center" vertical="center"/>
    </xf>
    <xf numFmtId="41" fontId="20" fillId="5" borderId="6" xfId="1" quotePrefix="1" applyNumberFormat="1" applyFont="1" applyFill="1" applyBorder="1" applyAlignment="1" applyProtection="1">
      <alignment horizontal="center" vertical="center"/>
    </xf>
    <xf numFmtId="41" fontId="19" fillId="5" borderId="6" xfId="1" quotePrefix="1" applyNumberFormat="1" applyFont="1" applyFill="1" applyBorder="1" applyAlignment="1" applyProtection="1">
      <alignment horizontal="center" vertical="center"/>
    </xf>
    <xf numFmtId="0" fontId="21" fillId="5" borderId="7" xfId="1" quotePrefix="1" applyNumberFormat="1" applyFont="1" applyFill="1" applyBorder="1" applyAlignment="1" applyProtection="1">
      <alignment horizontal="center" vertical="center"/>
    </xf>
    <xf numFmtId="41" fontId="21" fillId="5" borderId="7" xfId="1" quotePrefix="1" applyNumberFormat="1" applyFont="1" applyFill="1" applyBorder="1" applyAlignment="1" applyProtection="1">
      <alignment horizontal="center" vertical="center"/>
    </xf>
    <xf numFmtId="41" fontId="19" fillId="5" borderId="7" xfId="1" quotePrefix="1" applyNumberFormat="1" applyFont="1" applyFill="1" applyBorder="1" applyAlignment="1" applyProtection="1">
      <alignment horizontal="center" vertical="center"/>
    </xf>
    <xf numFmtId="43" fontId="18" fillId="0" borderId="8" xfId="64" quotePrefix="1" applyFont="1" applyFill="1" applyBorder="1" applyAlignment="1" applyProtection="1">
      <alignment horizontal="left" vertical="center"/>
      <protection locked="0"/>
    </xf>
    <xf numFmtId="0" fontId="18" fillId="0" borderId="8" xfId="63" applyFont="1" applyBorder="1" applyAlignment="1" applyProtection="1">
      <alignment horizontal="left"/>
      <protection locked="0"/>
    </xf>
    <xf numFmtId="43" fontId="17" fillId="0" borderId="8" xfId="64" quotePrefix="1" applyFont="1" applyFill="1" applyBorder="1" applyAlignment="1" applyProtection="1">
      <alignment horizontal="left" vertical="center"/>
      <protection locked="0"/>
    </xf>
    <xf numFmtId="197" fontId="0" fillId="0" borderId="0" xfId="0" applyNumberFormat="1"/>
    <xf numFmtId="0" fontId="15" fillId="3" borderId="4" xfId="6" quotePrefix="1" applyNumberFormat="1" applyAlignment="1"/>
    <xf numFmtId="197" fontId="15" fillId="0" borderId="5" xfId="7" applyNumberFormat="1">
      <alignment horizontal="right" vertical="center"/>
    </xf>
    <xf numFmtId="197" fontId="15" fillId="0" borderId="50" xfId="7" applyNumberFormat="1" applyBorder="1">
      <alignment horizontal="right" vertical="center"/>
    </xf>
    <xf numFmtId="0" fontId="14" fillId="2" borderId="4" xfId="5" applyNumberFormat="1" applyAlignment="1"/>
    <xf numFmtId="0" fontId="14" fillId="2" borderId="4" xfId="5" quotePrefix="1" applyNumberFormat="1" applyAlignment="1"/>
    <xf numFmtId="0" fontId="12" fillId="0" borderId="0" xfId="0" applyFont="1"/>
    <xf numFmtId="0" fontId="15" fillId="3" borderId="52" xfId="6" applyNumberFormat="1" applyBorder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pivotButton="1"/>
    <xf numFmtId="0" fontId="0" fillId="0" borderId="0" xfId="0" quotePrefix="1"/>
    <xf numFmtId="0" fontId="13" fillId="0" borderId="18" xfId="0" applyFont="1" applyBorder="1"/>
    <xf numFmtId="175" fontId="13" fillId="0" borderId="18" xfId="69" applyNumberFormat="1" applyFont="1" applyFill="1" applyBorder="1" applyAlignment="1">
      <alignment horizontal="center"/>
    </xf>
    <xf numFmtId="0" fontId="13" fillId="0" borderId="18" xfId="0" applyFont="1" applyBorder="1" applyAlignment="1">
      <alignment horizontal="center"/>
    </xf>
    <xf numFmtId="164" fontId="13" fillId="4" borderId="18" xfId="1" applyNumberFormat="1" applyFont="1" applyFill="1" applyBorder="1"/>
    <xf numFmtId="43" fontId="13" fillId="4" borderId="18" xfId="1" applyFont="1" applyFill="1" applyBorder="1"/>
    <xf numFmtId="4" fontId="0" fillId="0" borderId="0" xfId="0" applyNumberFormat="1"/>
    <xf numFmtId="43" fontId="0" fillId="4" borderId="0" xfId="1" applyFont="1" applyFill="1"/>
    <xf numFmtId="43" fontId="12" fillId="4" borderId="0" xfId="1" applyFont="1" applyFill="1"/>
    <xf numFmtId="43" fontId="12" fillId="0" borderId="0" xfId="1" applyFont="1"/>
    <xf numFmtId="43" fontId="0" fillId="4" borderId="0" xfId="0" applyNumberFormat="1" applyFill="1"/>
    <xf numFmtId="43" fontId="0" fillId="87" borderId="0" xfId="0" applyNumberFormat="1" applyFill="1"/>
    <xf numFmtId="43" fontId="0" fillId="0" borderId="0" xfId="1" applyFont="1" applyFill="1"/>
    <xf numFmtId="43" fontId="12" fillId="0" borderId="0" xfId="1" applyFont="1" applyFill="1"/>
    <xf numFmtId="164" fontId="13" fillId="0" borderId="0" xfId="1" applyNumberFormat="1" applyFont="1" applyFill="1" applyBorder="1" applyAlignment="1"/>
    <xf numFmtId="164" fontId="144" fillId="0" borderId="0" xfId="1" applyNumberFormat="1" applyFont="1" applyFill="1" applyBorder="1"/>
    <xf numFmtId="164" fontId="145" fillId="0" borderId="0" xfId="1" applyNumberFormat="1" applyFont="1" applyFill="1" applyBorder="1"/>
    <xf numFmtId="43" fontId="12" fillId="87" borderId="0" xfId="0" applyNumberFormat="1" applyFont="1" applyFill="1"/>
    <xf numFmtId="0" fontId="16" fillId="0" borderId="1" xfId="0" applyFont="1" applyBorder="1"/>
    <xf numFmtId="43" fontId="16" fillId="0" borderId="1" xfId="0" applyNumberFormat="1" applyFont="1" applyBorder="1"/>
    <xf numFmtId="165" fontId="16" fillId="0" borderId="1" xfId="0" applyNumberFormat="1" applyFont="1" applyBorder="1"/>
    <xf numFmtId="0" fontId="16" fillId="0" borderId="0" xfId="0" applyFont="1"/>
    <xf numFmtId="0" fontId="145" fillId="0" borderId="0" xfId="0" applyFont="1"/>
    <xf numFmtId="165" fontId="13" fillId="0" borderId="3" xfId="2" applyNumberFormat="1" applyFont="1" applyBorder="1"/>
    <xf numFmtId="164" fontId="16" fillId="0" borderId="0" xfId="0" applyNumberFormat="1" applyFont="1"/>
    <xf numFmtId="164" fontId="144" fillId="0" borderId="0" xfId="0" applyNumberFormat="1" applyFont="1"/>
  </cellXfs>
  <cellStyles count="52942">
    <cellStyle name="****************************************** 2" xfId="97" xr:uid="{9419923D-B0B9-4767-BA72-176DBAFF62C2}"/>
    <cellStyle name="_2006 Budget FINAL for CASH FLOW" xfId="257" xr:uid="{09859CF5-E000-47E7-8136-AD03683ACA2E}"/>
    <cellStyle name="_2007 Budget  FINAL 01_15_07 w. tax" xfId="258" xr:uid="{09183153-8718-45AA-A5F4-5361B60A6708}"/>
    <cellStyle name="_2008 Reforecast 0+12  03.14.08" xfId="259" xr:uid="{FDC90F43-6765-4B8C-8D71-B3C47699CDC3}"/>
    <cellStyle name="_2008_ACCT 17103" xfId="260" xr:uid="{8C869D10-62E9-4AC6-AB6E-DBDF1B7966B5}"/>
    <cellStyle name="_2008_ACCT 17103 2" xfId="261" xr:uid="{7D058178-8F42-4F47-A23F-484E6A3115E8}"/>
    <cellStyle name="_2008_ACCT 17103 2 2" xfId="262" xr:uid="{60CD2406-2D51-46DF-BB61-855EEC8DB394}"/>
    <cellStyle name="_2008_ACCT 17103 3" xfId="263" xr:uid="{CF7DBB9C-C176-4B51-9854-ADDF9288CC41}"/>
    <cellStyle name="_2009 Budget 5_02_08  FINAL" xfId="264" xr:uid="{7ED90AF6-CE05-4F85-B4A7-BDD59E9DF372}"/>
    <cellStyle name="_Balance Sheet 0809" xfId="265" xr:uid="{C924FB02-8C8C-4C85-A6B4-9EACFCA13012}"/>
    <cellStyle name="_Reformatted Cash Flow Consolidation 0706" xfId="266" xr:uid="{34122B67-E743-44A0-990D-44D8CDEBD9F9}"/>
    <cellStyle name="_Reformatted Cash Flow Consolidation 0706 2" xfId="267" xr:uid="{F03CC525-74E8-4364-84FF-FED1AE51E841}"/>
    <cellStyle name="_Reformatted Cash Flow Consolidation 0706 2 2" xfId="268" xr:uid="{BD0F460F-DB05-49B1-9C0B-6C48ADF8BC88}"/>
    <cellStyle name="_Reformatted Cash Flow Consolidation 0706 3" xfId="269" xr:uid="{4E36178B-61B4-47EC-91A9-A223C29B8728}"/>
    <cellStyle name="_Reformatted Cash Flow Consolidation 0906" xfId="270" xr:uid="{0E1E0841-56E4-47A1-A5E3-4595FBEA8918}"/>
    <cellStyle name="_Reformatted Cash Flow Consolidation 0906 2" xfId="271" xr:uid="{12C2AD39-AECC-4B3A-A274-3E8EB193FD6A}"/>
    <cellStyle name="_Reformatted Cash Flow Consolidation 0906 2 2" xfId="272" xr:uid="{BE6996AB-2D47-4CF9-983E-89C401CEA797}"/>
    <cellStyle name="_Reformatted Cash Flow Consolidation 0906 3" xfId="273" xr:uid="{9024F082-73E7-439A-A879-503F96BF766A}"/>
    <cellStyle name="20% - Accent1" xfId="40" builtinId="30" customBuiltin="1"/>
    <cellStyle name="20% - Accent1 2" xfId="275" xr:uid="{946F712F-5404-4CC0-82E4-1358DCFFC3CD}"/>
    <cellStyle name="20% - Accent1 2 2" xfId="276" xr:uid="{FF80F2FC-3827-4B86-B97D-3091F93539D4}"/>
    <cellStyle name="20% - Accent1 2 2 2" xfId="277" xr:uid="{C0EBEA5E-9993-4210-970E-CED39573953F}"/>
    <cellStyle name="20% - Accent1 2 2 2 2" xfId="52301" xr:uid="{098EFDCF-0F48-4A72-92B2-FF8856DE6954}"/>
    <cellStyle name="20% - Accent1 2 2 2 3" xfId="52780" xr:uid="{60F5DC28-008B-4AB8-968A-259263039E6E}"/>
    <cellStyle name="20% - Accent1 2 2 2 4" xfId="51830" xr:uid="{F9A8156E-9F59-4002-B4A7-CAD457894C9B}"/>
    <cellStyle name="20% - Accent1 2 2 3" xfId="52065" xr:uid="{50E8A624-CE37-4B56-BAEB-7C3ADBDE937D}"/>
    <cellStyle name="20% - Accent1 2 2 4" xfId="52581" xr:uid="{2D7A38ED-753E-4426-9521-3758DCFF2B97}"/>
    <cellStyle name="20% - Accent1 2 2 5" xfId="51590" xr:uid="{74191563-5592-42D5-AA88-1BA9521B3A3C}"/>
    <cellStyle name="20% - Accent1 2 3" xfId="278" xr:uid="{35C47EB0-B442-4544-89C9-902433E252F7}"/>
    <cellStyle name="20% - Accent1 2 3 2" xfId="51898" xr:uid="{6A71ECD1-3847-4735-AC5E-E0DF857987A2}"/>
    <cellStyle name="20% - Accent1 2 3 2 2" xfId="52372" xr:uid="{5B4F27C2-453B-41B2-8DBA-D84FB25531E4}"/>
    <cellStyle name="20% - Accent1 2 3 2 3" xfId="52849" xr:uid="{5D79BFC2-7406-47BF-ADB7-0F99D8383843}"/>
    <cellStyle name="20% - Accent1 2 3 3" xfId="52136" xr:uid="{32ED3F41-3A24-496C-91CF-C4F18D19E5C7}"/>
    <cellStyle name="20% - Accent1 2 3 4" xfId="52652" xr:uid="{AA26AD7C-ADBF-4179-93D8-F4DF75F55415}"/>
    <cellStyle name="20% - Accent1 2 3 5" xfId="51673" xr:uid="{8098A8BE-7305-4787-A316-B73E6256B8C3}"/>
    <cellStyle name="20% - Accent1 2 4" xfId="279" xr:uid="{567E9685-E41B-415C-822D-AA42E26DC0B9}"/>
    <cellStyle name="20% - Accent1 2 4 2" xfId="52245" xr:uid="{B345444F-DF46-44E1-B5A9-AE27A29D0E3F}"/>
    <cellStyle name="20% - Accent1 2 4 3" xfId="52724" xr:uid="{6790732E-9087-4592-8D20-226FD18BCDC8}"/>
    <cellStyle name="20% - Accent1 2 4 4" xfId="51777" xr:uid="{FB82D9C5-8380-43B6-BADB-4B176C09D2C2}"/>
    <cellStyle name="20% - Accent1 2 5" xfId="51540" xr:uid="{8753773B-0839-4062-88B0-06B9891BBEE6}"/>
    <cellStyle name="20% - Accent1 2 6" xfId="52009" xr:uid="{C156009E-97B8-4F23-BF12-B2589362D3F2}"/>
    <cellStyle name="20% - Accent1 2 7" xfId="52525" xr:uid="{DB6A435A-2643-47F5-9136-89DFB3B5B405}"/>
    <cellStyle name="20% - Accent1 3" xfId="280" xr:uid="{C2E700F2-184C-4A00-A6BD-823EC3CC850C}"/>
    <cellStyle name="20% - Accent1 3 2" xfId="281" xr:uid="{71AAAE39-8F38-448A-B9C4-1AE40422FE87}"/>
    <cellStyle name="20% - Accent1 3 2 2" xfId="51841" xr:uid="{0FB8284C-76E1-4444-A1FD-594E414EAF73}"/>
    <cellStyle name="20% - Accent1 3 2 2 2" xfId="52314" xr:uid="{B6EDC1DE-533A-4A32-9F12-225D21AEBAA7}"/>
    <cellStyle name="20% - Accent1 3 2 2 3" xfId="52793" xr:uid="{9ABB24D6-E17C-40DD-B1D2-D4996DBE47BE}"/>
    <cellStyle name="20% - Accent1 3 2 3" xfId="52078" xr:uid="{A757A210-7AD8-43E0-97CE-DF8DC3EB57F6}"/>
    <cellStyle name="20% - Accent1 3 2 4" xfId="52594" xr:uid="{BF61AD16-830F-4201-BD2C-0C1EF06E74A1}"/>
    <cellStyle name="20% - Accent1 3 2 5" xfId="51601" xr:uid="{3FDBC313-121E-4E73-BAF2-E186CE754FAF}"/>
    <cellStyle name="20% - Accent1 3 3" xfId="282" xr:uid="{0FCEFE4E-8957-4FA1-B72E-9DD9EC9FD0FD}"/>
    <cellStyle name="20% - Accent1 3 3 2" xfId="51911" xr:uid="{74A72E91-CAA4-4B06-9BEA-293D3251EA20}"/>
    <cellStyle name="20% - Accent1 3 3 2 2" xfId="52385" xr:uid="{70EF2419-BB2A-413F-82AA-98E342D22159}"/>
    <cellStyle name="20% - Accent1 3 3 2 3" xfId="52862" xr:uid="{29AD54F8-29A7-43D0-8B52-EF2E44489511}"/>
    <cellStyle name="20% - Accent1 3 3 3" xfId="52149" xr:uid="{AA4808B0-34F3-49EB-AE88-10A88092B57F}"/>
    <cellStyle name="20% - Accent1 3 3 4" xfId="52665" xr:uid="{8DE91E18-FEBD-4B82-AC77-172AE183A1BE}"/>
    <cellStyle name="20% - Accent1 3 3 5" xfId="51684" xr:uid="{FD09D98A-6BA0-49B3-873C-B0711E648533}"/>
    <cellStyle name="20% - Accent1 3 4" xfId="51788" xr:uid="{A2F91372-13A3-40D3-8161-17572823A21C}"/>
    <cellStyle name="20% - Accent1 3 4 2" xfId="52258" xr:uid="{EE508AF5-AD07-46FC-BD99-BFB4C2EB3E8C}"/>
    <cellStyle name="20% - Accent1 3 4 3" xfId="52737" xr:uid="{225C753E-76DD-411D-B031-D782BC255917}"/>
    <cellStyle name="20% - Accent1 3 5" xfId="52022" xr:uid="{D2691478-4233-4627-A74F-5487CECBC214}"/>
    <cellStyle name="20% - Accent1 3 6" xfId="52538" xr:uid="{579B24B2-DE72-4B7F-A04F-04D3EDC740C9}"/>
    <cellStyle name="20% - Accent1 3 7" xfId="51553" xr:uid="{EEBC37BD-67F5-4561-8A5F-5D638D9FEE76}"/>
    <cellStyle name="20% - Accent1 4" xfId="283" xr:uid="{BD5B1FB4-9AD5-40FC-B825-81FF785CE207}"/>
    <cellStyle name="20% - Accent1 4 2" xfId="284" xr:uid="{1202F514-6959-4A2C-9873-060EEFBA0EEF}"/>
    <cellStyle name="20% - Accent1 4 2 2" xfId="51854" xr:uid="{BECBEC28-6598-4B61-B7B7-8A344EFAC5A3}"/>
    <cellStyle name="20% - Accent1 4 2 2 2" xfId="52327" xr:uid="{125B490D-E752-45D2-8CA1-578BA466949C}"/>
    <cellStyle name="20% - Accent1 4 2 2 3" xfId="52806" xr:uid="{601D6B92-AFD9-4332-82A3-B7D79A394717}"/>
    <cellStyle name="20% - Accent1 4 2 3" xfId="52091" xr:uid="{3E656281-1240-491D-A609-098E1F2930A8}"/>
    <cellStyle name="20% - Accent1 4 2 4" xfId="52607" xr:uid="{CEA48FB5-EEA1-4073-85AB-1EF63807C24F}"/>
    <cellStyle name="20% - Accent1 4 2 5" xfId="51612" xr:uid="{345C5D3B-6493-4DF3-9E47-BCD8063CA4D6}"/>
    <cellStyle name="20% - Accent1 4 3" xfId="285" xr:uid="{9D25661C-4E36-4AD5-A256-1FEB40623F40}"/>
    <cellStyle name="20% - Accent1 4 3 2" xfId="51924" xr:uid="{89E74935-52C8-4627-A288-4F20E8FAAD0B}"/>
    <cellStyle name="20% - Accent1 4 3 2 2" xfId="52398" xr:uid="{737C84A4-C84C-4DB1-B494-8DA58AFE78D0}"/>
    <cellStyle name="20% - Accent1 4 3 2 3" xfId="52875" xr:uid="{2CDF9C2F-31DF-45FE-AE02-C87F82F245A2}"/>
    <cellStyle name="20% - Accent1 4 3 3" xfId="52162" xr:uid="{3C1E282C-FFC3-44C4-8710-B565F130D6D8}"/>
    <cellStyle name="20% - Accent1 4 3 4" xfId="52678" xr:uid="{EE5DADEA-22AE-46AF-B714-CEB312F0E5CA}"/>
    <cellStyle name="20% - Accent1 4 3 5" xfId="51695" xr:uid="{95DE5EE2-E38D-464B-9DBB-799BD1736EA9}"/>
    <cellStyle name="20% - Accent1 4 4" xfId="51801" xr:uid="{B69D9EF4-3556-4E4E-82B6-6C9D6C094FBA}"/>
    <cellStyle name="20% - Accent1 4 4 2" xfId="52271" xr:uid="{2DA23E2C-F1DA-4C6E-8BEE-C63D9B9182F4}"/>
    <cellStyle name="20% - Accent1 4 4 3" xfId="52750" xr:uid="{56849285-8396-4DCF-9D83-674167003684}"/>
    <cellStyle name="20% - Accent1 4 5" xfId="52035" xr:uid="{7C481E3A-9EBC-40F4-9F71-B12FE0EB03C3}"/>
    <cellStyle name="20% - Accent1 4 6" xfId="52551" xr:uid="{77794FFA-4026-4E65-9659-AB6CC33E8421}"/>
    <cellStyle name="20% - Accent1 4 7" xfId="51564" xr:uid="{A0A5A014-4C54-42D6-8407-A18A9B915DB1}"/>
    <cellStyle name="20% - Accent1 5" xfId="286" xr:uid="{09F50BF5-5F02-45FF-BBE3-C5B1242CF63C}"/>
    <cellStyle name="20% - Accent1 5 2" xfId="287" xr:uid="{630CBE51-0265-402F-9CE5-75AD4FAB9445}"/>
    <cellStyle name="20% - Accent1 5 2 2" xfId="51939" xr:uid="{59A2CB53-37A7-485A-8789-8648A26AF367}"/>
    <cellStyle name="20% - Accent1 5 2 2 2" xfId="52413" xr:uid="{43845F99-610F-46C4-B5C6-3A6BD748498F}"/>
    <cellStyle name="20% - Accent1 5 2 2 3" xfId="52890" xr:uid="{1A106E2D-84C8-49DB-95E6-67056C19D35B}"/>
    <cellStyle name="20% - Accent1 5 2 3" xfId="52177" xr:uid="{7AA5D687-6A5D-49B3-A978-F31565FB152D}"/>
    <cellStyle name="20% - Accent1 5 2 4" xfId="52693" xr:uid="{70C5C59B-33BB-4893-8D45-9A0BF25EA20A}"/>
    <cellStyle name="20% - Accent1 5 2 5" xfId="51712" xr:uid="{8D6ED117-6CC9-4A15-88D9-65CC572A60BD}"/>
    <cellStyle name="20% - Accent1 5 3" xfId="51813" xr:uid="{B90110E9-27AC-4E43-AF38-0FC6598BE138}"/>
    <cellStyle name="20% - Accent1 5 3 2" xfId="52283" xr:uid="{3737F4F7-7B98-4A2E-BD8B-66849B8821BE}"/>
    <cellStyle name="20% - Accent1 5 3 3" xfId="52762" xr:uid="{8A7AE236-8EF2-41F4-BD47-707D07773E3A}"/>
    <cellStyle name="20% - Accent1 5 4" xfId="52047" xr:uid="{49195B4C-B519-4AC2-B84F-62A69266C7FA}"/>
    <cellStyle name="20% - Accent1 5 5" xfId="52563" xr:uid="{69A13DFE-C8CF-4B36-A59D-C7FC1DAD379E}"/>
    <cellStyle name="20% - Accent1 5 6" xfId="51574" xr:uid="{9D68575E-7621-498A-872A-66C72A5CF9C8}"/>
    <cellStyle name="20% - Accent1 6" xfId="288" xr:uid="{9A132739-92DD-46A7-A672-74C198F211CC}"/>
    <cellStyle name="20% - Accent1 6 2" xfId="51881" xr:uid="{038875D5-62CA-45DC-AB44-6E780EBE40B4}"/>
    <cellStyle name="20% - Accent1 6 2 2" xfId="52354" xr:uid="{A1BD1316-B8F1-4D55-8A96-99AABCDCC7A2}"/>
    <cellStyle name="20% - Accent1 6 2 3" xfId="52831" xr:uid="{D41BEDA2-9979-4AFF-9D25-D5E48DBD70E7}"/>
    <cellStyle name="20% - Accent1 6 3" xfId="52118" xr:uid="{C53A3FFB-34C1-429A-88C9-36CAB126E721}"/>
    <cellStyle name="20% - Accent1 6 4" xfId="52634" xr:uid="{A2CE37B0-2EDA-4E2F-8776-6E3EFFC7FF62}"/>
    <cellStyle name="20% - Accent1 6 5" xfId="51657" xr:uid="{849D5FFD-ED29-413A-B2BC-14623FEA6419}"/>
    <cellStyle name="20% - Accent1 7" xfId="274" xr:uid="{57083350-AE0E-4714-A842-D1EDACB55887}"/>
    <cellStyle name="20% - Accent1 7 2" xfId="52227" xr:uid="{78B33F82-43D0-4C9F-8D37-1D4F571FF82E}"/>
    <cellStyle name="20% - Accent1 7 3" xfId="52707" xr:uid="{F92CBC7F-8666-48E4-964F-D0F5AB8F4BA4}"/>
    <cellStyle name="20% - Accent1 7 4" xfId="51759" xr:uid="{23DE8ECE-8DE2-46E8-8D64-4A72D530F750}"/>
    <cellStyle name="20% - Accent1 8" xfId="51991" xr:uid="{8E6A4438-AC15-4487-B6D4-33BDB7CE3FBC}"/>
    <cellStyle name="20% - Accent1 9" xfId="52468" xr:uid="{60548019-9D1F-4B7E-A6DA-B0FB14F99518}"/>
    <cellStyle name="20% - Accent2" xfId="44" builtinId="34" customBuiltin="1"/>
    <cellStyle name="20% - Accent2 2" xfId="290" xr:uid="{BDBF43D9-1B15-4001-AF32-173C384DD510}"/>
    <cellStyle name="20% - Accent2 2 2" xfId="291" xr:uid="{1586826F-4C89-4E78-AEBB-DC07335E289D}"/>
    <cellStyle name="20% - Accent2 2 2 2" xfId="292" xr:uid="{C719DCD4-A3F1-4CF2-9671-F6B2967935E5}"/>
    <cellStyle name="20% - Accent2 2 2 2 2" xfId="52303" xr:uid="{5D484989-21E1-4571-9D9C-A8F072913CC7}"/>
    <cellStyle name="20% - Accent2 2 2 2 3" xfId="52782" xr:uid="{490BD67D-5479-41F4-B55C-82F25A7D82CF}"/>
    <cellStyle name="20% - Accent2 2 2 2 4" xfId="51832" xr:uid="{3DF2F1BB-A66E-4C1A-AF24-F6FAF4F9771C}"/>
    <cellStyle name="20% - Accent2 2 2 3" xfId="52067" xr:uid="{4652C8A5-F190-4EB1-B83A-73963C2FFCA9}"/>
    <cellStyle name="20% - Accent2 2 2 4" xfId="52583" xr:uid="{137BB84C-A66E-4E1E-A22E-11242B66554C}"/>
    <cellStyle name="20% - Accent2 2 2 5" xfId="51592" xr:uid="{A6A77353-B8F8-427F-A066-D1A0B519967F}"/>
    <cellStyle name="20% - Accent2 2 3" xfId="293" xr:uid="{7A802F53-1A0C-4DDB-A0FE-D39A8966109C}"/>
    <cellStyle name="20% - Accent2 2 3 2" xfId="51900" xr:uid="{5BFBAA20-33A0-41B5-BDC6-B4AF7D7026A1}"/>
    <cellStyle name="20% - Accent2 2 3 2 2" xfId="52374" xr:uid="{9A75396C-4B57-4581-A22A-EA17F161BF48}"/>
    <cellStyle name="20% - Accent2 2 3 2 3" xfId="52851" xr:uid="{D630985B-F970-427D-82A3-6B9B2A9033DF}"/>
    <cellStyle name="20% - Accent2 2 3 3" xfId="52138" xr:uid="{860C9D14-0C1F-4385-8606-0C1B0FBE780B}"/>
    <cellStyle name="20% - Accent2 2 3 4" xfId="52654" xr:uid="{D1FFA429-64E5-4F3C-A6AF-F1E7CCA1ECEC}"/>
    <cellStyle name="20% - Accent2 2 3 5" xfId="51675" xr:uid="{BA0B5C06-433D-45F7-907E-CFEDC2C1FAA2}"/>
    <cellStyle name="20% - Accent2 2 4" xfId="294" xr:uid="{766C4399-90FC-489D-8844-3F364B17B42C}"/>
    <cellStyle name="20% - Accent2 2 4 2" xfId="52247" xr:uid="{24A70F3F-2927-4702-A0FC-35B5CEBECD75}"/>
    <cellStyle name="20% - Accent2 2 4 3" xfId="52726" xr:uid="{78ACA518-F1E9-4243-896F-A2B762A1C0F1}"/>
    <cellStyle name="20% - Accent2 2 4 4" xfId="51779" xr:uid="{52894F7F-4F25-4AE1-807E-768B1E99DBEA}"/>
    <cellStyle name="20% - Accent2 2 5" xfId="51542" xr:uid="{F39DA14E-CD65-4603-9F2D-C4118E7B72D9}"/>
    <cellStyle name="20% - Accent2 2 6" xfId="52011" xr:uid="{7B69A188-EBC8-40F2-A917-565CD20FFD2C}"/>
    <cellStyle name="20% - Accent2 2 7" xfId="52527" xr:uid="{CE943BEF-8C4B-417D-85CA-51CA45D79AD5}"/>
    <cellStyle name="20% - Accent2 3" xfId="295" xr:uid="{31586CAE-B4C8-49BE-A43D-D3C28E03D8B3}"/>
    <cellStyle name="20% - Accent2 3 2" xfId="296" xr:uid="{5BC34493-C2B2-40DA-8202-CADD9EE72BE4}"/>
    <cellStyle name="20% - Accent2 3 2 2" xfId="51843" xr:uid="{32C159AB-1559-4B6C-9BC8-E95367B71F21}"/>
    <cellStyle name="20% - Accent2 3 2 2 2" xfId="52316" xr:uid="{DCF8DBB0-4897-429A-BB3C-C0DF81CFBC62}"/>
    <cellStyle name="20% - Accent2 3 2 2 3" xfId="52795" xr:uid="{28D75507-1921-4D69-9782-918DD152A817}"/>
    <cellStyle name="20% - Accent2 3 2 3" xfId="52080" xr:uid="{685D62F0-5EE7-4DEA-94B6-7E26B70421A1}"/>
    <cellStyle name="20% - Accent2 3 2 4" xfId="52596" xr:uid="{75992024-5C68-4C70-B8A7-98AB080B2107}"/>
    <cellStyle name="20% - Accent2 3 2 5" xfId="51603" xr:uid="{22B05F0A-27EC-44EC-88A5-72A78B380ACB}"/>
    <cellStyle name="20% - Accent2 3 3" xfId="297" xr:uid="{998316ED-90D8-4697-8068-E9CDABE44DA5}"/>
    <cellStyle name="20% - Accent2 3 3 2" xfId="51913" xr:uid="{4E775208-8023-4DBC-A307-616F50CE85F4}"/>
    <cellStyle name="20% - Accent2 3 3 2 2" xfId="52387" xr:uid="{1C64C8AF-B8D8-44C2-8B24-177C4F43CDAC}"/>
    <cellStyle name="20% - Accent2 3 3 2 3" xfId="52864" xr:uid="{2830C065-3720-4FF5-B4F7-3DDAD0A4EF98}"/>
    <cellStyle name="20% - Accent2 3 3 3" xfId="52151" xr:uid="{75D7D58C-C32F-403F-9E4B-714F9EC66AAB}"/>
    <cellStyle name="20% - Accent2 3 3 4" xfId="52667" xr:uid="{89D7D465-7F50-4142-95CA-569A9D830525}"/>
    <cellStyle name="20% - Accent2 3 3 5" xfId="51686" xr:uid="{C6EC85A8-06A1-459A-BCD1-20F59F7DC567}"/>
    <cellStyle name="20% - Accent2 3 4" xfId="51790" xr:uid="{5CD1C9F6-47D8-4D1C-B96E-0CE32BA600DE}"/>
    <cellStyle name="20% - Accent2 3 4 2" xfId="52260" xr:uid="{1A57366B-D115-485B-B138-7F2E8C620682}"/>
    <cellStyle name="20% - Accent2 3 4 3" xfId="52739" xr:uid="{450E4D1D-0C50-48EA-991B-65117B746F1A}"/>
    <cellStyle name="20% - Accent2 3 5" xfId="52024" xr:uid="{CD37D044-63F7-43D6-AEA0-753317124145}"/>
    <cellStyle name="20% - Accent2 3 6" xfId="52540" xr:uid="{86FAD70A-CC72-4F5C-B358-E67DCCE6824B}"/>
    <cellStyle name="20% - Accent2 3 7" xfId="51555" xr:uid="{498190BC-C9E0-4978-A752-DE8A492AA63F}"/>
    <cellStyle name="20% - Accent2 4" xfId="298" xr:uid="{4A7F2395-81BA-4664-B838-C65C6145594F}"/>
    <cellStyle name="20% - Accent2 4 2" xfId="299" xr:uid="{A4EB5057-8FAA-4E2C-BCAB-9F65AE72263D}"/>
    <cellStyle name="20% - Accent2 4 2 2" xfId="51856" xr:uid="{F946D626-47B2-4553-830A-2D79EA1595F5}"/>
    <cellStyle name="20% - Accent2 4 2 2 2" xfId="52329" xr:uid="{0DE7DEC2-826D-4F15-A83B-95D13AC55814}"/>
    <cellStyle name="20% - Accent2 4 2 2 3" xfId="52808" xr:uid="{94DCFC7D-6610-4F8D-B4E4-7D765855D9D6}"/>
    <cellStyle name="20% - Accent2 4 2 3" xfId="52093" xr:uid="{405A0C20-7D29-49BF-B7BA-273992768338}"/>
    <cellStyle name="20% - Accent2 4 2 4" xfId="52609" xr:uid="{AC682A8E-39A3-4028-B8B0-F0B3C5B050F3}"/>
    <cellStyle name="20% - Accent2 4 2 5" xfId="51614" xr:uid="{DE522DEB-F7E6-42E1-8904-5E9F2A60E822}"/>
    <cellStyle name="20% - Accent2 4 3" xfId="300" xr:uid="{92C03F6E-7347-44CE-BFF8-21B3FC7F8078}"/>
    <cellStyle name="20% - Accent2 4 3 2" xfId="51926" xr:uid="{BB69DA94-C330-4230-AAE8-43C6BD6C61D4}"/>
    <cellStyle name="20% - Accent2 4 3 2 2" xfId="52400" xr:uid="{AC8EFBBD-CF07-4A6F-BC35-690330505A20}"/>
    <cellStyle name="20% - Accent2 4 3 2 3" xfId="52877" xr:uid="{03295C5D-CF22-4CCC-B273-8E6C1F934C26}"/>
    <cellStyle name="20% - Accent2 4 3 3" xfId="52164" xr:uid="{417A3AC7-9D2B-4300-A0E1-3449D8DC7862}"/>
    <cellStyle name="20% - Accent2 4 3 4" xfId="52680" xr:uid="{D39E8570-BC34-44C5-A3D2-C6EA35FC1416}"/>
    <cellStyle name="20% - Accent2 4 3 5" xfId="51697" xr:uid="{AF82D9B7-B31F-4E31-89BA-E2AD4B21F8C2}"/>
    <cellStyle name="20% - Accent2 4 4" xfId="51803" xr:uid="{E6A92F46-B845-45BA-BBA2-75BD50C16E27}"/>
    <cellStyle name="20% - Accent2 4 4 2" xfId="52273" xr:uid="{2DF5BB52-C736-4E2F-8D06-28CE46ACB45F}"/>
    <cellStyle name="20% - Accent2 4 4 3" xfId="52752" xr:uid="{0CE4C681-1BF0-45F7-9428-561FAD03A7B3}"/>
    <cellStyle name="20% - Accent2 4 5" xfId="52037" xr:uid="{1ED63DFC-ECE9-4275-BC34-1F5D9DB06AD5}"/>
    <cellStyle name="20% - Accent2 4 6" xfId="52553" xr:uid="{3CC17866-D260-4BBA-B27A-80C8A309C41B}"/>
    <cellStyle name="20% - Accent2 4 7" xfId="51566" xr:uid="{3652D21F-ACA5-4ECF-9EC6-E9A47AA96739}"/>
    <cellStyle name="20% - Accent2 5" xfId="301" xr:uid="{11934C71-7357-4097-AA1A-C13A0E878B09}"/>
    <cellStyle name="20% - Accent2 5 2" xfId="302" xr:uid="{8616468A-3CB3-49CD-9528-C522DB5630AB}"/>
    <cellStyle name="20% - Accent2 5 2 2" xfId="51941" xr:uid="{20D2FEF5-5BC6-45DC-B6D4-8EA9203AE11A}"/>
    <cellStyle name="20% - Accent2 5 2 2 2" xfId="52415" xr:uid="{01311BBA-5603-4372-BD92-1BA9B45F6559}"/>
    <cellStyle name="20% - Accent2 5 2 2 3" xfId="52892" xr:uid="{FAD28F69-08B0-440A-81EA-4775F326845D}"/>
    <cellStyle name="20% - Accent2 5 2 3" xfId="52179" xr:uid="{16FFEEBC-6D09-4890-91A9-DF4B3C616138}"/>
    <cellStyle name="20% - Accent2 5 2 4" xfId="52695" xr:uid="{DFDB0723-5588-4B9A-B316-880F0911738A}"/>
    <cellStyle name="20% - Accent2 5 2 5" xfId="51714" xr:uid="{ADEAA3C1-EC8A-4481-87B6-C45ECE7BDEF9}"/>
    <cellStyle name="20% - Accent2 5 3" xfId="51814" xr:uid="{9014C71D-FBF2-4571-B154-7A686B162014}"/>
    <cellStyle name="20% - Accent2 5 3 2" xfId="52284" xr:uid="{AA858E2D-C3BC-498E-8D7F-834EFCCB72E4}"/>
    <cellStyle name="20% - Accent2 5 3 3" xfId="52763" xr:uid="{7A878214-4DBA-4BFE-8C29-263585A9C05D}"/>
    <cellStyle name="20% - Accent2 5 4" xfId="52048" xr:uid="{B665675C-3021-44F3-83B8-B0C9BF1EFA30}"/>
    <cellStyle name="20% - Accent2 5 5" xfId="52564" xr:uid="{956A41C7-7835-4938-9B57-E9B3FDC86EF4}"/>
    <cellStyle name="20% - Accent2 5 6" xfId="51575" xr:uid="{E378CDC8-FFE1-45E1-975F-9DAD47D3B5DB}"/>
    <cellStyle name="20% - Accent2 6" xfId="303" xr:uid="{D2553E8E-B8B2-4812-8CAD-B5DD516EE879}"/>
    <cellStyle name="20% - Accent2 6 2" xfId="51882" xr:uid="{2CCF85DF-D064-47BE-843B-943A2BD16551}"/>
    <cellStyle name="20% - Accent2 6 2 2" xfId="52355" xr:uid="{1E28C89B-1B4F-4BF4-96AD-D69E48F62B42}"/>
    <cellStyle name="20% - Accent2 6 2 3" xfId="52832" xr:uid="{83F1BA4D-F24D-4818-BFD8-8CAAD4783BE9}"/>
    <cellStyle name="20% - Accent2 6 3" xfId="52119" xr:uid="{38B9EC67-4F2E-4615-ABFF-B3AD8D1DFCC0}"/>
    <cellStyle name="20% - Accent2 6 4" xfId="52635" xr:uid="{2E326DCA-DE6D-456E-A142-CFBE96738C38}"/>
    <cellStyle name="20% - Accent2 6 5" xfId="51658" xr:uid="{FA813B44-50F8-45B0-A1FE-5D93AE0BA81F}"/>
    <cellStyle name="20% - Accent2 7" xfId="289" xr:uid="{3DD06BCE-4C9F-46A9-836F-A9C482DCB184}"/>
    <cellStyle name="20% - Accent2 7 2" xfId="52229" xr:uid="{51CD5A7E-3F59-4609-B6FF-75D0DB340F19}"/>
    <cellStyle name="20% - Accent2 7 3" xfId="52709" xr:uid="{C8BB1D4A-ACCD-4000-849D-D451C3766585}"/>
    <cellStyle name="20% - Accent2 7 4" xfId="51761" xr:uid="{EF1DA330-AFE3-4D42-B48B-4818AA964917}"/>
    <cellStyle name="20% - Accent2 8" xfId="51993" xr:uid="{2ADB90CC-F1EC-4F98-B4A4-5A98EA3C3100}"/>
    <cellStyle name="20% - Accent2 9" xfId="52470" xr:uid="{8C2DCD25-9E17-475F-81A0-8F6ECF7A3520}"/>
    <cellStyle name="20% - Accent3" xfId="48" builtinId="38" customBuiltin="1"/>
    <cellStyle name="20% - Accent3 2" xfId="305" xr:uid="{4C094D00-13AF-410D-88A8-4D289F134EAF}"/>
    <cellStyle name="20% - Accent3 2 2" xfId="306" xr:uid="{932BE6C3-9614-474D-8BA0-0E25ED45F7F7}"/>
    <cellStyle name="20% - Accent3 2 2 2" xfId="307" xr:uid="{3201035E-8D24-4271-B7E5-FDAE516D808B}"/>
    <cellStyle name="20% - Accent3 2 2 2 2" xfId="52305" xr:uid="{289EAD47-145B-4834-87F0-BAD26A7D372C}"/>
    <cellStyle name="20% - Accent3 2 2 2 3" xfId="52784" xr:uid="{872BD634-AB3B-4455-BEA9-68C2C4231469}"/>
    <cellStyle name="20% - Accent3 2 2 2 4" xfId="51833" xr:uid="{6359537C-2DEA-4F29-A840-2B9E9B89F2D9}"/>
    <cellStyle name="20% - Accent3 2 2 3" xfId="52069" xr:uid="{75F2DA72-2854-4B1F-BBBA-08C3BCB10E88}"/>
    <cellStyle name="20% - Accent3 2 2 4" xfId="52585" xr:uid="{B1348325-A3ED-4326-BE78-EC2CFECD8245}"/>
    <cellStyle name="20% - Accent3 2 2 5" xfId="51593" xr:uid="{71754691-9C22-44C0-A6EE-57EA4BE6032B}"/>
    <cellStyle name="20% - Accent3 2 3" xfId="308" xr:uid="{866F71A8-E828-4990-A64A-640A6CD5EB2A}"/>
    <cellStyle name="20% - Accent3 2 3 2" xfId="51902" xr:uid="{D03C3D96-7194-4792-A048-0D0B98F26232}"/>
    <cellStyle name="20% - Accent3 2 3 2 2" xfId="52376" xr:uid="{F820AF5B-DD26-4F96-9C8E-44F500CA40BD}"/>
    <cellStyle name="20% - Accent3 2 3 2 3" xfId="52853" xr:uid="{E2807C3B-D8AC-46A0-94DB-643D554E891F}"/>
    <cellStyle name="20% - Accent3 2 3 3" xfId="52140" xr:uid="{8CEA19CA-606E-456B-912B-D041137A8E9E}"/>
    <cellStyle name="20% - Accent3 2 3 4" xfId="52656" xr:uid="{03D50E8D-2489-44FE-A8F9-E92ACF0E2805}"/>
    <cellStyle name="20% - Accent3 2 3 5" xfId="51676" xr:uid="{50A4141D-0BC4-45F2-A398-3322504DCE02}"/>
    <cellStyle name="20% - Accent3 2 4" xfId="309" xr:uid="{A09E0BCF-044E-4FAB-A156-B3963B24863F}"/>
    <cellStyle name="20% - Accent3 2 4 2" xfId="52249" xr:uid="{5B835796-FCB9-42A4-A558-E3F8C7F49070}"/>
    <cellStyle name="20% - Accent3 2 4 3" xfId="52728" xr:uid="{596AE670-4B23-4C77-BF5A-3D6ED3A07D3E}"/>
    <cellStyle name="20% - Accent3 2 4 4" xfId="51780" xr:uid="{E26840C1-0F1C-433E-BE89-C0B944160FBA}"/>
    <cellStyle name="20% - Accent3 2 5" xfId="51544" xr:uid="{8561533B-23A6-4AB9-98CA-C692872A84FE}"/>
    <cellStyle name="20% - Accent3 2 6" xfId="52013" xr:uid="{86EE13C4-361D-4EC7-A782-E6D77EB9A67E}"/>
    <cellStyle name="20% - Accent3 2 7" xfId="52529" xr:uid="{4D899997-9D24-4430-9BD8-4EC4CBDC1CF9}"/>
    <cellStyle name="20% - Accent3 3" xfId="310" xr:uid="{2E1E5A3B-736C-46B9-A5BE-C0EAD0B78487}"/>
    <cellStyle name="20% - Accent3 3 2" xfId="311" xr:uid="{D664825D-3C7C-4134-8601-4E14AFFFE672}"/>
    <cellStyle name="20% - Accent3 3 2 2" xfId="51845" xr:uid="{C4A0BAF5-CC8B-4B92-874F-3233186391AD}"/>
    <cellStyle name="20% - Accent3 3 2 2 2" xfId="52318" xr:uid="{4ADAB28D-4691-41A8-8AFB-270CD6C941D5}"/>
    <cellStyle name="20% - Accent3 3 2 2 3" xfId="52797" xr:uid="{80DDE158-234E-4CE6-B7D1-B7DE14301621}"/>
    <cellStyle name="20% - Accent3 3 2 3" xfId="52082" xr:uid="{B7834082-0893-47E1-B0B2-524CA5B88912}"/>
    <cellStyle name="20% - Accent3 3 2 4" xfId="52598" xr:uid="{68342829-312E-4D01-9CC1-58767D2A8246}"/>
    <cellStyle name="20% - Accent3 3 2 5" xfId="51604" xr:uid="{E225FC04-B817-46E7-8101-CE5595EA85C3}"/>
    <cellStyle name="20% - Accent3 3 3" xfId="312" xr:uid="{EE1417B9-4F5E-47CA-A5EB-0E3CA6348FC4}"/>
    <cellStyle name="20% - Accent3 3 3 2" xfId="51915" xr:uid="{E9344CAF-9958-481E-9122-7B7DE6AF734E}"/>
    <cellStyle name="20% - Accent3 3 3 2 2" xfId="52389" xr:uid="{E6875516-3FF1-463A-A2BB-EE40FDCCA103}"/>
    <cellStyle name="20% - Accent3 3 3 2 3" xfId="52866" xr:uid="{3DFCA718-5256-4999-B75E-48B1683E5BD5}"/>
    <cellStyle name="20% - Accent3 3 3 3" xfId="52153" xr:uid="{33F8C0E9-E9F3-4C7C-A5DE-CC135C9AEF80}"/>
    <cellStyle name="20% - Accent3 3 3 4" xfId="52669" xr:uid="{A35851A5-E42A-4B4C-B631-1157A3F847AF}"/>
    <cellStyle name="20% - Accent3 3 3 5" xfId="51687" xr:uid="{14147082-444A-4738-BA6B-0D581EB0F277}"/>
    <cellStyle name="20% - Accent3 3 4" xfId="51792" xr:uid="{FA11F8F9-E7E1-4731-A031-643D65161F98}"/>
    <cellStyle name="20% - Accent3 3 4 2" xfId="52262" xr:uid="{44EC8C1F-82BD-4EE3-B09A-12A078A1FC9D}"/>
    <cellStyle name="20% - Accent3 3 4 3" xfId="52741" xr:uid="{CA1C557D-8C9A-4E5C-87B2-4806E6482E04}"/>
    <cellStyle name="20% - Accent3 3 5" xfId="52026" xr:uid="{EE791AF8-0BBD-42B7-B484-7BA900153F21}"/>
    <cellStyle name="20% - Accent3 3 6" xfId="52542" xr:uid="{416C9E46-109E-4DB6-B5E3-B9937C18D158}"/>
    <cellStyle name="20% - Accent3 3 7" xfId="51556" xr:uid="{867BF91A-8E80-453F-AE10-A398AE14E619}"/>
    <cellStyle name="20% - Accent3 4" xfId="313" xr:uid="{F51904FA-2FC7-4F2E-8F5C-D3C0783A3BD5}"/>
    <cellStyle name="20% - Accent3 4 2" xfId="314" xr:uid="{BD62CB71-B4CF-48D1-8079-1448D6549DDE}"/>
    <cellStyle name="20% - Accent3 4 2 2" xfId="51858" xr:uid="{5637B9D1-2D60-4686-B008-15997B2E78E6}"/>
    <cellStyle name="20% - Accent3 4 2 2 2" xfId="52331" xr:uid="{371CFAA9-C67B-4285-92BE-B24DCF28391F}"/>
    <cellStyle name="20% - Accent3 4 2 2 3" xfId="52810" xr:uid="{98A9A770-5EE6-49DD-9B0E-71392990388E}"/>
    <cellStyle name="20% - Accent3 4 2 3" xfId="52095" xr:uid="{51F034FB-E433-4241-B299-9A3BAB5F3F12}"/>
    <cellStyle name="20% - Accent3 4 2 4" xfId="52611" xr:uid="{79EF1ACF-56EE-4762-AB6D-F205FA4D77B1}"/>
    <cellStyle name="20% - Accent3 4 2 5" xfId="51615" xr:uid="{0D2C17AF-865B-41A9-85F6-AA0009FD1166}"/>
    <cellStyle name="20% - Accent3 4 3" xfId="315" xr:uid="{EC1B5A4B-FB22-4D01-828A-1F4ECEFA026B}"/>
    <cellStyle name="20% - Accent3 4 3 2" xfId="51928" xr:uid="{80F60C8A-280A-4AB8-A7AF-C4C53E5C04C7}"/>
    <cellStyle name="20% - Accent3 4 3 2 2" xfId="52402" xr:uid="{160A8630-0BBC-48ED-B094-D7798636738A}"/>
    <cellStyle name="20% - Accent3 4 3 2 3" xfId="52879" xr:uid="{B71BBBA8-13FA-4577-B8B2-4F3F6F2BB7D9}"/>
    <cellStyle name="20% - Accent3 4 3 3" xfId="52166" xr:uid="{BD2D7217-A499-47CA-A1C6-A0CDD035099A}"/>
    <cellStyle name="20% - Accent3 4 3 4" xfId="52682" xr:uid="{6649DFCF-6E89-41BE-A95E-CFEDFD471C96}"/>
    <cellStyle name="20% - Accent3 4 3 5" xfId="51698" xr:uid="{4B8CBD00-E04A-4E48-A5EF-FA0FA955F4D2}"/>
    <cellStyle name="20% - Accent3 4 4" xfId="51805" xr:uid="{43210C1C-A728-465C-930E-189C0F77C262}"/>
    <cellStyle name="20% - Accent3 4 4 2" xfId="52275" xr:uid="{F268A815-E9E4-47DD-8ED9-24F779F83F54}"/>
    <cellStyle name="20% - Accent3 4 4 3" xfId="52754" xr:uid="{2EEF0D53-FFE0-498C-B303-E15AC7038347}"/>
    <cellStyle name="20% - Accent3 4 5" xfId="52039" xr:uid="{7D0BF704-77E2-4F84-BBD1-1C378F23E2B0}"/>
    <cellStyle name="20% - Accent3 4 6" xfId="52555" xr:uid="{4EBD335E-BCEE-4790-A5B7-7E52D8D95DDA}"/>
    <cellStyle name="20% - Accent3 4 7" xfId="51567" xr:uid="{E1FDD480-F80B-4D4A-AEE4-329041054509}"/>
    <cellStyle name="20% - Accent3 5" xfId="316" xr:uid="{08FF1A43-2E6C-4210-B1CC-12DE26F5C0FE}"/>
    <cellStyle name="20% - Accent3 5 2" xfId="317" xr:uid="{D5D1A0D4-5D6A-4401-B605-89E3463473DE}"/>
    <cellStyle name="20% - Accent3 5 2 2" xfId="51943" xr:uid="{169A13AE-0E8B-4569-A18E-B650CAC6210C}"/>
    <cellStyle name="20% - Accent3 5 2 2 2" xfId="52417" xr:uid="{B902A1DA-4A7E-4088-82B0-559E05232517}"/>
    <cellStyle name="20% - Accent3 5 2 2 3" xfId="52894" xr:uid="{A7BB1806-32B7-4A1D-9E6B-03BA7334E4DF}"/>
    <cellStyle name="20% - Accent3 5 2 3" xfId="52181" xr:uid="{EE7888C6-E0F6-4EC7-8567-F0DAF75C1497}"/>
    <cellStyle name="20% - Accent3 5 2 4" xfId="52697" xr:uid="{98F6CC85-D68E-425A-81FB-4546454450AF}"/>
    <cellStyle name="20% - Accent3 5 2 5" xfId="51715" xr:uid="{E95AEFAC-6C67-4E46-A5D1-9DC232DCAB0A}"/>
    <cellStyle name="20% - Accent3 5 3" xfId="51815" xr:uid="{6D209694-253B-43AD-BD68-3FC381D617BB}"/>
    <cellStyle name="20% - Accent3 5 3 2" xfId="52285" xr:uid="{14BAEDF2-614B-4768-AD85-96C2F75C4412}"/>
    <cellStyle name="20% - Accent3 5 3 3" xfId="52764" xr:uid="{E8D6FA6B-93F6-45F7-9BC2-457611181319}"/>
    <cellStyle name="20% - Accent3 5 4" xfId="52049" xr:uid="{81B4B1ED-0A74-4AB3-80E2-D192360A155F}"/>
    <cellStyle name="20% - Accent3 5 5" xfId="52565" xr:uid="{D9282BBD-1326-4739-BE16-8BC2788E787D}"/>
    <cellStyle name="20% - Accent3 5 6" xfId="51576" xr:uid="{8DDDEE9B-FE6E-4AE0-BB1B-2D2AE760F540}"/>
    <cellStyle name="20% - Accent3 6" xfId="318" xr:uid="{F135E6DB-C1D3-4362-A384-4CC9FAEDF443}"/>
    <cellStyle name="20% - Accent3 6 2" xfId="51883" xr:uid="{741D0CAB-B7D1-457F-BE5C-A364DBD8C68A}"/>
    <cellStyle name="20% - Accent3 6 2 2" xfId="52356" xr:uid="{BF5412F6-957F-4B9A-BAF0-A5148C3FF6E0}"/>
    <cellStyle name="20% - Accent3 6 2 3" xfId="52833" xr:uid="{CC9EE844-5B16-46B9-9FFA-64CFBE673EA2}"/>
    <cellStyle name="20% - Accent3 6 3" xfId="52120" xr:uid="{4C43B4BA-DF6A-4BC3-BABC-7EB16890D6A4}"/>
    <cellStyle name="20% - Accent3 6 4" xfId="52636" xr:uid="{CFAEFBF4-7D01-4697-9492-A4EBD442A91E}"/>
    <cellStyle name="20% - Accent3 6 5" xfId="51659" xr:uid="{9F0DB921-BCBE-4677-8ACA-AF007B4062D8}"/>
    <cellStyle name="20% - Accent3 7" xfId="304" xr:uid="{4725CEB4-5701-4C53-855C-388A8FE937A4}"/>
    <cellStyle name="20% - Accent3 7 2" xfId="52231" xr:uid="{BE3E1C10-A5B3-4002-B187-23AE250BC518}"/>
    <cellStyle name="20% - Accent3 7 3" xfId="52711" xr:uid="{99B3B553-0982-4D30-B976-CAF935233607}"/>
    <cellStyle name="20% - Accent3 7 4" xfId="51763" xr:uid="{E48956A8-2CE4-4239-AB89-25CCAD90D84C}"/>
    <cellStyle name="20% - Accent3 8" xfId="51995" xr:uid="{B9815726-8542-4427-8615-C7F2FA6BEDFB}"/>
    <cellStyle name="20% - Accent3 9" xfId="52472" xr:uid="{FAF37A91-84F3-4EF4-A0B1-69FB3820387B}"/>
    <cellStyle name="20% - Accent4" xfId="52" builtinId="42" customBuiltin="1"/>
    <cellStyle name="20% - Accent4 2" xfId="320" xr:uid="{7DEFF9A4-D87A-4C08-A06C-A80390974AC4}"/>
    <cellStyle name="20% - Accent4 2 2" xfId="321" xr:uid="{66AC18A8-0A76-484D-B03C-4BC40B9D0318}"/>
    <cellStyle name="20% - Accent4 2 2 2" xfId="322" xr:uid="{8F27348F-4F72-4A3B-9474-1E0BA8F9DC53}"/>
    <cellStyle name="20% - Accent4 2 2 2 2" xfId="52307" xr:uid="{77F5B4A5-2290-4F10-9DD0-414F0F91BA5A}"/>
    <cellStyle name="20% - Accent4 2 2 2 3" xfId="52786" xr:uid="{824E224A-CCE9-4C1C-A5AB-3523BA1769E5}"/>
    <cellStyle name="20% - Accent4 2 2 2 4" xfId="51835" xr:uid="{28C4E44F-E517-47BE-97DD-AF033C3D0BED}"/>
    <cellStyle name="20% - Accent4 2 2 3" xfId="52071" xr:uid="{A520917B-BD99-48DC-BE44-8A62C58F4B04}"/>
    <cellStyle name="20% - Accent4 2 2 4" xfId="52587" xr:uid="{CA9EF47C-1C9C-4E47-860F-95C7A3691DFD}"/>
    <cellStyle name="20% - Accent4 2 2 5" xfId="51595" xr:uid="{C55DD75C-5638-4198-93B6-97077193C417}"/>
    <cellStyle name="20% - Accent4 2 3" xfId="323" xr:uid="{A5B6535A-0D4B-4BA2-8EB6-1652E4A11587}"/>
    <cellStyle name="20% - Accent4 2 3 2" xfId="51904" xr:uid="{1FDB275A-FC12-4B34-A07B-3587189DFE24}"/>
    <cellStyle name="20% - Accent4 2 3 2 2" xfId="52378" xr:uid="{AD9728C7-181A-405E-B1D5-03B1D643AE68}"/>
    <cellStyle name="20% - Accent4 2 3 2 3" xfId="52855" xr:uid="{7777F83D-EE1E-4903-8473-EF1EEFEC2177}"/>
    <cellStyle name="20% - Accent4 2 3 3" xfId="52142" xr:uid="{0180207B-D5D7-4520-BF60-E00DB3DB105B}"/>
    <cellStyle name="20% - Accent4 2 3 4" xfId="52658" xr:uid="{BC183DBC-1DE1-41C6-86D5-D45548824BBB}"/>
    <cellStyle name="20% - Accent4 2 3 5" xfId="51678" xr:uid="{50C2E250-DC62-4F64-ACE1-AAFDC2756494}"/>
    <cellStyle name="20% - Accent4 2 4" xfId="324" xr:uid="{A0A81DDF-2A91-40E0-83E6-C38FFA2AC0B1}"/>
    <cellStyle name="20% - Accent4 2 4 2" xfId="52251" xr:uid="{37B6CB5A-489A-462B-80DF-2EE8064EBB34}"/>
    <cellStyle name="20% - Accent4 2 4 3" xfId="52730" xr:uid="{C13A0C8A-9B37-442C-BD4D-DDAE3A4FA1E2}"/>
    <cellStyle name="20% - Accent4 2 4 4" xfId="51782" xr:uid="{AD7A0A86-4E33-4D92-8625-B7FEBF7BC9B1}"/>
    <cellStyle name="20% - Accent4 2 5" xfId="51546" xr:uid="{3BADEF3D-36A2-4975-823C-40BAF17BA749}"/>
    <cellStyle name="20% - Accent4 2 6" xfId="52015" xr:uid="{E98389E5-E7A4-4BED-B96C-1BBB86964AB6}"/>
    <cellStyle name="20% - Accent4 2 7" xfId="52531" xr:uid="{A4FA9786-EF3D-4628-9A9F-4484C702FBCA}"/>
    <cellStyle name="20% - Accent4 3" xfId="325" xr:uid="{3A5ABD66-0AC6-4ED9-925F-6E0EBA78F9EF}"/>
    <cellStyle name="20% - Accent4 3 2" xfId="326" xr:uid="{613F5940-F2D9-46A8-80BA-4BD171317A86}"/>
    <cellStyle name="20% - Accent4 3 2 2" xfId="51847" xr:uid="{89A1D82F-99CE-48CE-95D0-4B6B84CE2519}"/>
    <cellStyle name="20% - Accent4 3 2 2 2" xfId="52320" xr:uid="{C3B7C072-0BC5-47F5-ACF4-996CA393FB18}"/>
    <cellStyle name="20% - Accent4 3 2 2 3" xfId="52799" xr:uid="{717911A9-6B61-4AC9-872A-2DC5E8AD485B}"/>
    <cellStyle name="20% - Accent4 3 2 3" xfId="52084" xr:uid="{FB023011-0CD9-4283-A58D-02B82E5B275C}"/>
    <cellStyle name="20% - Accent4 3 2 4" xfId="52600" xr:uid="{AAA051B2-2DC0-4D33-A595-C21197643C44}"/>
    <cellStyle name="20% - Accent4 3 2 5" xfId="51606" xr:uid="{39325647-1E6F-45F3-A94A-26617EAAFBE4}"/>
    <cellStyle name="20% - Accent4 3 3" xfId="327" xr:uid="{14740204-2300-4D4C-8026-84146E8B772B}"/>
    <cellStyle name="20% - Accent4 3 3 2" xfId="51917" xr:uid="{903C0E00-5514-4E15-ABBD-3FBE104F13E4}"/>
    <cellStyle name="20% - Accent4 3 3 2 2" xfId="52391" xr:uid="{BB5A460E-3A90-413D-8DB6-1359683E0C8D}"/>
    <cellStyle name="20% - Accent4 3 3 2 3" xfId="52868" xr:uid="{BD368B8C-490A-4D73-91FE-24FD080CEC73}"/>
    <cellStyle name="20% - Accent4 3 3 3" xfId="52155" xr:uid="{40615168-7B5B-4EDC-919C-6DF68669A8B1}"/>
    <cellStyle name="20% - Accent4 3 3 4" xfId="52671" xr:uid="{5B380E5A-4F21-469C-9600-082523882EEE}"/>
    <cellStyle name="20% - Accent4 3 3 5" xfId="51689" xr:uid="{64EFB5BB-D810-4A6F-B1B8-C7696862B5B8}"/>
    <cellStyle name="20% - Accent4 3 4" xfId="51794" xr:uid="{97353DA3-2178-4B39-809B-34655552087E}"/>
    <cellStyle name="20% - Accent4 3 4 2" xfId="52264" xr:uid="{68EB6D03-656B-4279-A39F-06DC4FF27ED4}"/>
    <cellStyle name="20% - Accent4 3 4 3" xfId="52743" xr:uid="{6EDBD706-585E-475C-9BB1-2987D7EE2076}"/>
    <cellStyle name="20% - Accent4 3 5" xfId="52028" xr:uid="{D2DCD55C-81EF-4815-83C6-E97845357043}"/>
    <cellStyle name="20% - Accent4 3 6" xfId="52544" xr:uid="{18647D5E-0270-48C9-B43F-B0A9F94EBDAB}"/>
    <cellStyle name="20% - Accent4 3 7" xfId="51558" xr:uid="{74B4B1CE-5B03-4A1C-BB56-9C5D4CD4B795}"/>
    <cellStyle name="20% - Accent4 4" xfId="328" xr:uid="{DFFB0867-D762-41DB-9E1A-760ED9D106F2}"/>
    <cellStyle name="20% - Accent4 4 2" xfId="329" xr:uid="{B973DE1E-877C-4552-AE5A-309EF1C2E545}"/>
    <cellStyle name="20% - Accent4 4 2 2" xfId="51860" xr:uid="{7D4D5EF5-96F8-413D-A5A1-D7FB3EAEAB25}"/>
    <cellStyle name="20% - Accent4 4 2 2 2" xfId="52333" xr:uid="{6A24AC59-B03B-4952-ABE7-6EB5ECAF5A9E}"/>
    <cellStyle name="20% - Accent4 4 2 2 3" xfId="52812" xr:uid="{7D17B2AB-F68B-4DB1-8BDF-E78AA272295B}"/>
    <cellStyle name="20% - Accent4 4 2 3" xfId="52097" xr:uid="{D5BE3C75-E227-47E7-87C7-2BC538291FF5}"/>
    <cellStyle name="20% - Accent4 4 2 4" xfId="52613" xr:uid="{30081611-26CC-4E51-8CA8-4658F7BC68EC}"/>
    <cellStyle name="20% - Accent4 4 2 5" xfId="51617" xr:uid="{5D5E4675-8DEA-45DB-957D-564C5DB27272}"/>
    <cellStyle name="20% - Accent4 4 3" xfId="330" xr:uid="{2A446B27-6E13-4DB5-AF50-B64934012DA0}"/>
    <cellStyle name="20% - Accent4 4 3 2" xfId="51930" xr:uid="{79422DD3-1B94-4DCC-86B9-C17D1CD176DC}"/>
    <cellStyle name="20% - Accent4 4 3 2 2" xfId="52404" xr:uid="{D642AA81-C2DA-499B-A101-BC1216919D7C}"/>
    <cellStyle name="20% - Accent4 4 3 2 3" xfId="52881" xr:uid="{E32CFF52-99DE-47A1-9816-7B5BA7EF79BD}"/>
    <cellStyle name="20% - Accent4 4 3 3" xfId="52168" xr:uid="{F4C39401-66FB-44F7-8DBA-2311EA58D59C}"/>
    <cellStyle name="20% - Accent4 4 3 4" xfId="52684" xr:uid="{F0D19470-75C8-4F14-A184-17ADB81DA697}"/>
    <cellStyle name="20% - Accent4 4 3 5" xfId="51700" xr:uid="{FB8BCBE3-2AF1-48FF-B352-6F94BA654EE9}"/>
    <cellStyle name="20% - Accent4 4 4" xfId="51807" xr:uid="{9007BDA9-0590-406A-B377-6B21B8161491}"/>
    <cellStyle name="20% - Accent4 4 4 2" xfId="52277" xr:uid="{A84B3D5D-9730-4115-8A3E-A27AD143BCF0}"/>
    <cellStyle name="20% - Accent4 4 4 3" xfId="52756" xr:uid="{222032FE-2BF7-491E-9D98-D0D582788F46}"/>
    <cellStyle name="20% - Accent4 4 5" xfId="52041" xr:uid="{738EC1CF-8693-41B3-B5A3-FEAA46645706}"/>
    <cellStyle name="20% - Accent4 4 6" xfId="52557" xr:uid="{DE9411FF-8381-424E-8604-6690353C1BD4}"/>
    <cellStyle name="20% - Accent4 4 7" xfId="51569" xr:uid="{3DBB4B89-30AA-4307-932F-C4BDDE04F64D}"/>
    <cellStyle name="20% - Accent4 5" xfId="331" xr:uid="{D53C50F4-675A-4162-973B-2B3C8CDBE424}"/>
    <cellStyle name="20% - Accent4 5 2" xfId="332" xr:uid="{C2BABFD5-111D-40D2-94A5-683602989D2C}"/>
    <cellStyle name="20% - Accent4 5 2 2" xfId="51945" xr:uid="{D6948F97-0343-4018-B2BF-F1A69E8695C2}"/>
    <cellStyle name="20% - Accent4 5 2 2 2" xfId="52419" xr:uid="{7492C960-D3C2-4F5D-B14B-23B78CE4C332}"/>
    <cellStyle name="20% - Accent4 5 2 2 3" xfId="52896" xr:uid="{668F2544-46F6-4085-8BD3-DAB3450C593B}"/>
    <cellStyle name="20% - Accent4 5 2 3" xfId="52183" xr:uid="{19B44826-1828-4973-ACB9-21BFEBE808B5}"/>
    <cellStyle name="20% - Accent4 5 2 4" xfId="52699" xr:uid="{26E08A60-25F4-45BA-A8A7-E319ACC324B6}"/>
    <cellStyle name="20% - Accent4 5 2 5" xfId="51717" xr:uid="{2A19F022-ADCA-4EF7-8085-196B91F44AFB}"/>
    <cellStyle name="20% - Accent4 5 3" xfId="51816" xr:uid="{0D1DCF1E-37C9-4590-AD20-2A0C6DE0ADA3}"/>
    <cellStyle name="20% - Accent4 5 3 2" xfId="52286" xr:uid="{BE2FFB0A-9BD2-4861-BB0B-8C2B4A59CA7B}"/>
    <cellStyle name="20% - Accent4 5 3 3" xfId="52765" xr:uid="{E53E2CBE-4E9B-4953-A057-6937ED9A8F4F}"/>
    <cellStyle name="20% - Accent4 5 4" xfId="52050" xr:uid="{CC4CA46D-9C27-4B5E-897D-C2A9F79A3D5A}"/>
    <cellStyle name="20% - Accent4 5 5" xfId="52566" xr:uid="{629E5E07-8A1C-483F-BE85-2D454CF8ADEB}"/>
    <cellStyle name="20% - Accent4 5 6" xfId="51577" xr:uid="{A751326B-B796-4A33-9DEE-CE6A0739478A}"/>
    <cellStyle name="20% - Accent4 6" xfId="333" xr:uid="{14D0EFCE-A75A-4CC4-9BD4-89B4E25E4A73}"/>
    <cellStyle name="20% - Accent4 6 2" xfId="51884" xr:uid="{730F7344-9D74-4C52-884F-1ED5219FEAEF}"/>
    <cellStyle name="20% - Accent4 6 2 2" xfId="52357" xr:uid="{8D895248-05F7-4222-9B97-6DA986AFB943}"/>
    <cellStyle name="20% - Accent4 6 2 3" xfId="52834" xr:uid="{3E7EE96E-8855-4819-915D-3B08EF5A1215}"/>
    <cellStyle name="20% - Accent4 6 3" xfId="52121" xr:uid="{4B7EF5DB-6D11-460D-A60E-513F09319B56}"/>
    <cellStyle name="20% - Accent4 6 4" xfId="52637" xr:uid="{B479A94E-E245-4F76-9427-E0F56605AEF2}"/>
    <cellStyle name="20% - Accent4 6 5" xfId="51660" xr:uid="{E24CB3CA-29CC-4875-BDC9-C28105E269BB}"/>
    <cellStyle name="20% - Accent4 7" xfId="319" xr:uid="{97DC3D69-3EB4-4D31-A940-868C269BC85C}"/>
    <cellStyle name="20% - Accent4 7 2" xfId="52233" xr:uid="{5EBBD3C7-71EF-4008-894D-512E473933F1}"/>
    <cellStyle name="20% - Accent4 7 3" xfId="52713" xr:uid="{45088A9E-5104-439A-A74C-EC8EB7A0083D}"/>
    <cellStyle name="20% - Accent4 7 4" xfId="51765" xr:uid="{368078B2-DFD4-41D3-B6A7-3EBDBFF993B2}"/>
    <cellStyle name="20% - Accent4 8" xfId="51997" xr:uid="{264BC4CB-534A-4B7B-B2B6-56325D818D56}"/>
    <cellStyle name="20% - Accent4 9" xfId="52474" xr:uid="{D5B93013-BBC1-4053-A5A4-726FC97A62AF}"/>
    <cellStyle name="20% - Accent5" xfId="56" builtinId="46" customBuiltin="1"/>
    <cellStyle name="20% - Accent5 2" xfId="334" xr:uid="{315B743E-FE91-4372-B11D-B823B3B02FB7}"/>
    <cellStyle name="20% - Accent5 2 2" xfId="335" xr:uid="{7AB584DD-228D-4F69-94B4-E9C121B4EECF}"/>
    <cellStyle name="20% - Accent5 2 2 2" xfId="336" xr:uid="{BE6ADD20-0F0A-41AC-94D6-7E68D11CADD8}"/>
    <cellStyle name="20% - Accent5 2 2 2 2" xfId="52309" xr:uid="{E3B27906-962E-4E1B-B818-1CFCD110E2ED}"/>
    <cellStyle name="20% - Accent5 2 2 2 3" xfId="52788" xr:uid="{BDEC0440-B08B-4ABA-B8B0-CF8BE0F30E8D}"/>
    <cellStyle name="20% - Accent5 2 2 3" xfId="52073" xr:uid="{0D0FE37A-CF98-4689-9333-AF95886A7453}"/>
    <cellStyle name="20% - Accent5 2 2 4" xfId="52589" xr:uid="{57262A0C-7911-47A0-A3D7-F93E27A41A59}"/>
    <cellStyle name="20% - Accent5 2 3" xfId="337" xr:uid="{53EA20E5-380B-46A1-8D28-CF22AAEEF7DF}"/>
    <cellStyle name="20% - Accent5 2 3 2" xfId="51906" xr:uid="{EE17EE8C-2EA9-422F-8FEB-5E9D0C1FE53D}"/>
    <cellStyle name="20% - Accent5 2 3 2 2" xfId="52380" xr:uid="{B51948F8-1C09-4C00-9D30-1C9EBF54EE7E}"/>
    <cellStyle name="20% - Accent5 2 3 2 3" xfId="52857" xr:uid="{D614796E-5162-4A66-80F0-1C0FA37DA2CB}"/>
    <cellStyle name="20% - Accent5 2 3 3" xfId="52144" xr:uid="{AEBE8449-D2A4-422F-951C-56443676B57E}"/>
    <cellStyle name="20% - Accent5 2 3 4" xfId="52660" xr:uid="{62D9476F-A14E-49B0-AEE3-D8873BDC3F7A}"/>
    <cellStyle name="20% - Accent5 2 4" xfId="338" xr:uid="{E74DD1A1-18F5-46B5-98B0-998DA9C6B72D}"/>
    <cellStyle name="20% - Accent5 2 4 2" xfId="52253" xr:uid="{DDCBCE28-B180-4562-A2F3-2847C259AD1D}"/>
    <cellStyle name="20% - Accent5 2 4 3" xfId="52732" xr:uid="{A7717F50-600D-499A-B437-6959FDD0FC6E}"/>
    <cellStyle name="20% - Accent5 2 5" xfId="51548" xr:uid="{13FEF3B2-AF92-486D-8350-D9B69BACB43D}"/>
    <cellStyle name="20% - Accent5 2 6" xfId="52017" xr:uid="{16A65C1D-2A75-488C-819A-9ECBF5E74CC9}"/>
    <cellStyle name="20% - Accent5 2 7" xfId="52533" xr:uid="{3B644439-EC21-4DE8-811A-C25D63D3B2B7}"/>
    <cellStyle name="20% - Accent5 3" xfId="339" xr:uid="{633809F3-337C-4F0C-8949-5078C46C92AE}"/>
    <cellStyle name="20% - Accent5 3 2" xfId="340" xr:uid="{5969F2A6-BACC-4259-BAAD-0FE42003F3C3}"/>
    <cellStyle name="20% - Accent5 3 2 2" xfId="51849" xr:uid="{561337EB-8DC7-4208-8100-4CF47CE1EEC1}"/>
    <cellStyle name="20% - Accent5 3 2 2 2" xfId="52322" xr:uid="{111268FF-F93F-46D8-B61F-5319ACC77BD6}"/>
    <cellStyle name="20% - Accent5 3 2 2 3" xfId="52801" xr:uid="{49C33B48-D16D-48A6-BC67-4C9CF0AAB000}"/>
    <cellStyle name="20% - Accent5 3 2 3" xfId="52086" xr:uid="{79F1E565-74D1-441D-B448-CD6DE8909DFA}"/>
    <cellStyle name="20% - Accent5 3 2 4" xfId="52602" xr:uid="{E19BF90D-1142-4587-A638-0C12365A4339}"/>
    <cellStyle name="20% - Accent5 3 3" xfId="341" xr:uid="{122012F0-DC44-4946-81F8-8FECF5606906}"/>
    <cellStyle name="20% - Accent5 3 3 2" xfId="51919" xr:uid="{1BA3F1BB-90D8-4403-B493-0115FA92769C}"/>
    <cellStyle name="20% - Accent5 3 3 2 2" xfId="52393" xr:uid="{2F19543A-698C-4044-B574-BA50EF2B4063}"/>
    <cellStyle name="20% - Accent5 3 3 2 3" xfId="52870" xr:uid="{F27223F7-E875-4BA8-8992-30F3FF34EB77}"/>
    <cellStyle name="20% - Accent5 3 3 3" xfId="52157" xr:uid="{9149AB1F-9B4C-4E4C-B33D-3984E90DFCBB}"/>
    <cellStyle name="20% - Accent5 3 3 4" xfId="52673" xr:uid="{59D5DB9D-4803-4632-A675-2397BF643A52}"/>
    <cellStyle name="20% - Accent5 3 4" xfId="51796" xr:uid="{33660DCE-195E-476F-BD4D-AE8D8ADCE068}"/>
    <cellStyle name="20% - Accent5 3 4 2" xfId="52266" xr:uid="{462FFE2C-448B-4D71-8C91-99AC7C65F136}"/>
    <cellStyle name="20% - Accent5 3 4 3" xfId="52745" xr:uid="{11C0000D-FEE6-4785-8FF0-F513E7837D1F}"/>
    <cellStyle name="20% - Accent5 3 5" xfId="52030" xr:uid="{AF478A88-9373-4309-A80B-A6DDBC138904}"/>
    <cellStyle name="20% - Accent5 3 6" xfId="52546" xr:uid="{3A9DF3C6-63AD-4A75-A7ED-C257C513A68D}"/>
    <cellStyle name="20% - Accent5 4" xfId="342" xr:uid="{B3D62AD2-0F42-4701-8AAC-F1024DA0ADEC}"/>
    <cellStyle name="20% - Accent5 4 2" xfId="343" xr:uid="{C2C01030-F2BC-4029-8B30-EAD0EC10ADF3}"/>
    <cellStyle name="20% - Accent5 4 2 2" xfId="51862" xr:uid="{00AD8CD6-3A8A-4FDE-BFBF-C8DA3BC6016A}"/>
    <cellStyle name="20% - Accent5 4 2 2 2" xfId="52335" xr:uid="{B63CC297-0CB9-4466-A203-7E3E6439B488}"/>
    <cellStyle name="20% - Accent5 4 2 2 3" xfId="52814" xr:uid="{C2DA813E-8E53-4208-9B61-E68A0DADE291}"/>
    <cellStyle name="20% - Accent5 4 2 3" xfId="52099" xr:uid="{A1E1DBF1-1EE6-4FDE-B4C9-A2A0236ACB04}"/>
    <cellStyle name="20% - Accent5 4 2 4" xfId="52615" xr:uid="{D988CF88-E26E-4FBB-9D9B-E186A88BB0E2}"/>
    <cellStyle name="20% - Accent5 4 3" xfId="344" xr:uid="{CDCBA41F-5758-43A9-BE4A-A6E9FB8E2683}"/>
    <cellStyle name="20% - Accent5 4 3 2" xfId="51932" xr:uid="{7C5FCCE4-5632-4434-8592-55FDC8C739F9}"/>
    <cellStyle name="20% - Accent5 4 3 2 2" xfId="52406" xr:uid="{2BA8A142-0E8C-409C-A559-A004112F7C95}"/>
    <cellStyle name="20% - Accent5 4 3 2 3" xfId="52883" xr:uid="{36C06458-BA23-4D66-B5B9-D4B67C259BA4}"/>
    <cellStyle name="20% - Accent5 4 3 3" xfId="52170" xr:uid="{AAE111A6-4D63-4327-9E12-991ED10DDAFE}"/>
    <cellStyle name="20% - Accent5 4 3 4" xfId="52686" xr:uid="{6906EA55-89EB-44D7-B4B3-A9D1C3D3FBD1}"/>
    <cellStyle name="20% - Accent5 4 4" xfId="51809" xr:uid="{12AFF3C1-2867-4C35-A907-1EBF757DB1BF}"/>
    <cellStyle name="20% - Accent5 4 4 2" xfId="52279" xr:uid="{C1AF08A2-A77D-4238-88A1-3A689F6E32C4}"/>
    <cellStyle name="20% - Accent5 4 4 3" xfId="52758" xr:uid="{6A4B8444-7CFA-43CE-8F6C-50BCCAB00C8E}"/>
    <cellStyle name="20% - Accent5 4 5" xfId="52043" xr:uid="{D7DF6378-126D-4305-A687-C8E13C3DFB82}"/>
    <cellStyle name="20% - Accent5 4 6" xfId="52559" xr:uid="{5DE0CFCA-80C9-4E46-86DA-B4AF6A9AEFF9}"/>
    <cellStyle name="20% - Accent5 5" xfId="345" xr:uid="{21FB6DF5-7B47-41C5-B3C5-797DCA881959}"/>
    <cellStyle name="20% - Accent5 5 2" xfId="346" xr:uid="{5B9BD570-3497-4DD8-9115-31BCBC033B47}"/>
    <cellStyle name="20% - Accent5 5 2 2" xfId="51947" xr:uid="{7665D070-82F3-427D-8EE4-FEE8A05EC247}"/>
    <cellStyle name="20% - Accent5 5 2 2 2" xfId="52421" xr:uid="{5151D230-8FC1-42B3-B0BA-E8A2A275945A}"/>
    <cellStyle name="20% - Accent5 5 2 2 3" xfId="52898" xr:uid="{25EFF837-9296-455E-BABB-6D089BD9AE94}"/>
    <cellStyle name="20% - Accent5 5 2 3" xfId="52185" xr:uid="{2EF17362-2C6D-4CE7-B47F-B97BAD5BE124}"/>
    <cellStyle name="20% - Accent5 5 2 4" xfId="52701" xr:uid="{C882DC1C-7E4C-498B-AD14-653B9FC2E12C}"/>
    <cellStyle name="20% - Accent5 5 3" xfId="51817" xr:uid="{C4A3CDA6-9005-4295-8720-21036A052A1F}"/>
    <cellStyle name="20% - Accent5 5 3 2" xfId="52287" xr:uid="{D62BDC27-F115-4306-A605-A24F7BAD7CCB}"/>
    <cellStyle name="20% - Accent5 5 3 3" xfId="52766" xr:uid="{06422513-C2F1-4453-B9C3-A77D054F4D4C}"/>
    <cellStyle name="20% - Accent5 5 4" xfId="52051" xr:uid="{FCC0A175-856C-4007-8F6F-28D0F7293031}"/>
    <cellStyle name="20% - Accent5 5 5" xfId="52567" xr:uid="{CC1AA467-AEF6-49A7-8A37-43F12FE5F6DA}"/>
    <cellStyle name="20% - Accent5 6" xfId="347" xr:uid="{3CC531EC-4A84-42EC-9E5A-361ADBC38C13}"/>
    <cellStyle name="20% - Accent5 6 2" xfId="51885" xr:uid="{B6D6F096-72A4-4B94-A164-771E46AF178F}"/>
    <cellStyle name="20% - Accent5 6 2 2" xfId="52358" xr:uid="{9A1A7D3E-FF0C-41F7-A6B1-83967F1CB86E}"/>
    <cellStyle name="20% - Accent5 6 2 3" xfId="52835" xr:uid="{B06F7E6B-FD45-4791-A69D-2B7A64770D64}"/>
    <cellStyle name="20% - Accent5 6 3" xfId="52122" xr:uid="{EB53FFB7-1FB3-4749-8883-CE61579A089B}"/>
    <cellStyle name="20% - Accent5 6 4" xfId="52638" xr:uid="{1CBE3ED7-F258-4F2A-9681-8067077FACF3}"/>
    <cellStyle name="20% - Accent5 7" xfId="51767" xr:uid="{9A71E16A-FE8C-4407-9CB4-9435312B5F29}"/>
    <cellStyle name="20% - Accent5 7 2" xfId="52235" xr:uid="{E34D063A-9526-4D58-AC85-D85ECA6B7BA1}"/>
    <cellStyle name="20% - Accent5 7 3" xfId="52715" xr:uid="{4FC6341C-B786-416D-8AC1-EE3BE8F0E560}"/>
    <cellStyle name="20% - Accent5 8" xfId="51999" xr:uid="{00287C47-4DD3-4A80-90E2-526D54CCC170}"/>
    <cellStyle name="20% - Accent5 9" xfId="52476" xr:uid="{1FF7142F-BA33-404F-BD28-6ED50FB6E6A4}"/>
    <cellStyle name="20% - Accent6" xfId="60" builtinId="50" customBuiltin="1"/>
    <cellStyle name="20% - Accent6 2" xfId="349" xr:uid="{1A07569B-9E78-464A-A1B6-A1F4E6CBC68E}"/>
    <cellStyle name="20% - Accent6 2 2" xfId="350" xr:uid="{AB0FF785-0730-4E2B-8729-80847908F81C}"/>
    <cellStyle name="20% - Accent6 2 2 2" xfId="351" xr:uid="{10CD8B51-61CD-46F5-A0DD-B8FD155F3046}"/>
    <cellStyle name="20% - Accent6 2 2 2 2" xfId="52311" xr:uid="{70A949D3-0884-42EB-8F44-F0D821A9518C}"/>
    <cellStyle name="20% - Accent6 2 2 2 3" xfId="52790" xr:uid="{D5F28459-8767-479B-A03B-8AE717ECEDD5}"/>
    <cellStyle name="20% - Accent6 2 2 2 4" xfId="51838" xr:uid="{2516B075-62C2-4052-9E1A-064D41D20490}"/>
    <cellStyle name="20% - Accent6 2 2 3" xfId="52075" xr:uid="{6AE1742A-5BE7-46E8-BD99-10EA331EE292}"/>
    <cellStyle name="20% - Accent6 2 2 4" xfId="52591" xr:uid="{5E83232F-581C-44D3-8644-333D143C6298}"/>
    <cellStyle name="20% - Accent6 2 2 5" xfId="51598" xr:uid="{6FC1BA22-C0A9-4072-A1AF-735B39C10171}"/>
    <cellStyle name="20% - Accent6 2 3" xfId="352" xr:uid="{DCF35E5F-9D44-4D3D-9472-34951B1446F1}"/>
    <cellStyle name="20% - Accent6 2 3 2" xfId="51908" xr:uid="{2A73A460-3FAD-4E37-B7A5-61DEA33D99FB}"/>
    <cellStyle name="20% - Accent6 2 3 2 2" xfId="52382" xr:uid="{36D7C86B-51E9-4E21-8ECF-F7C9D4C9565B}"/>
    <cellStyle name="20% - Accent6 2 3 2 3" xfId="52859" xr:uid="{89313FF1-6FA5-4A3C-86BC-EFDA70D42B54}"/>
    <cellStyle name="20% - Accent6 2 3 3" xfId="52146" xr:uid="{6D1BAE52-F1D2-44D4-8D63-80F212CDDA86}"/>
    <cellStyle name="20% - Accent6 2 3 4" xfId="52662" xr:uid="{AA3B91D4-E785-428A-9A5E-7D343B1126D5}"/>
    <cellStyle name="20% - Accent6 2 3 5" xfId="51681" xr:uid="{AED0AA7F-8F00-48BB-8729-BEBE1422C042}"/>
    <cellStyle name="20% - Accent6 2 4" xfId="353" xr:uid="{ADBA86B8-23BD-4E74-9652-54BCB2973644}"/>
    <cellStyle name="20% - Accent6 2 4 2" xfId="52255" xr:uid="{7533D720-8FF9-49D5-AAAA-A7C8907888C9}"/>
    <cellStyle name="20% - Accent6 2 4 3" xfId="52734" xr:uid="{DBAC8410-3B01-4A56-ADED-7578C541DA60}"/>
    <cellStyle name="20% - Accent6 2 4 4" xfId="51785" xr:uid="{F23517D8-A2A2-4B9C-8FE8-A37A663D7248}"/>
    <cellStyle name="20% - Accent6 2 5" xfId="51550" xr:uid="{57EB364D-EB59-4393-907F-A8FA21BBB62C}"/>
    <cellStyle name="20% - Accent6 2 6" xfId="52019" xr:uid="{FFC0B5C4-C631-40CD-841F-3A8E27531F67}"/>
    <cellStyle name="20% - Accent6 2 7" xfId="52535" xr:uid="{3E811810-126C-47D8-AD5D-08F86D23A117}"/>
    <cellStyle name="20% - Accent6 3" xfId="354" xr:uid="{EDC6D1F2-8328-4429-A173-141DD8E5E96A}"/>
    <cellStyle name="20% - Accent6 3 2" xfId="355" xr:uid="{640A35B3-B57B-4553-9854-F2929C2E8289}"/>
    <cellStyle name="20% - Accent6 3 2 2" xfId="51851" xr:uid="{941DD06F-D3BD-4056-9A3D-D64DBD570BCD}"/>
    <cellStyle name="20% - Accent6 3 2 2 2" xfId="52324" xr:uid="{ABFEE253-7427-42C7-AEF7-EA12755DC4FC}"/>
    <cellStyle name="20% - Accent6 3 2 2 3" xfId="52803" xr:uid="{F38073EE-7273-4AB2-A629-E3598FE24FCD}"/>
    <cellStyle name="20% - Accent6 3 2 3" xfId="52088" xr:uid="{6B93ADDD-671B-4F0E-BCEA-785895E3C634}"/>
    <cellStyle name="20% - Accent6 3 2 4" xfId="52604" xr:uid="{A3DFADC0-5657-4266-A410-F20C679CA3B3}"/>
    <cellStyle name="20% - Accent6 3 2 5" xfId="51609" xr:uid="{BC175EE9-92CE-42F5-9B47-35E919B0E6C9}"/>
    <cellStyle name="20% - Accent6 3 3" xfId="356" xr:uid="{AD2D5CA9-B013-439B-86D3-165F044217B6}"/>
    <cellStyle name="20% - Accent6 3 3 2" xfId="51921" xr:uid="{0B11ED60-75BF-4AC8-AC5D-9B6143BEAB5A}"/>
    <cellStyle name="20% - Accent6 3 3 2 2" xfId="52395" xr:uid="{F8C03CD8-5396-4639-A603-CFE5E08CC52B}"/>
    <cellStyle name="20% - Accent6 3 3 2 3" xfId="52872" xr:uid="{7FA26C5B-C67C-48A5-84AE-CC6506A35BA5}"/>
    <cellStyle name="20% - Accent6 3 3 3" xfId="52159" xr:uid="{FA30C8B2-79FB-40CB-9EDB-35C7AFC46B77}"/>
    <cellStyle name="20% - Accent6 3 3 4" xfId="52675" xr:uid="{AF11B329-3145-4C0E-BD61-5915A19ADA7A}"/>
    <cellStyle name="20% - Accent6 3 3 5" xfId="51692" xr:uid="{EFFBBA1F-A58A-4000-8CF2-713E8C8D73B4}"/>
    <cellStyle name="20% - Accent6 3 4" xfId="51798" xr:uid="{506A3B69-4A1E-4E42-92D0-615A4685E692}"/>
    <cellStyle name="20% - Accent6 3 4 2" xfId="52268" xr:uid="{C12DD1AA-B6A6-483B-9C99-845876D3F1DC}"/>
    <cellStyle name="20% - Accent6 3 4 3" xfId="52747" xr:uid="{D6912333-5D19-4D05-989A-651B2FDC0277}"/>
    <cellStyle name="20% - Accent6 3 5" xfId="52032" xr:uid="{F26A5B0B-47E5-4272-9FE7-7A07282EBEFB}"/>
    <cellStyle name="20% - Accent6 3 6" xfId="52548" xr:uid="{81450743-5F1F-4FD2-9498-88B5A0C93AF2}"/>
    <cellStyle name="20% - Accent6 3 7" xfId="51561" xr:uid="{A271D28F-CBDF-4C5E-B8CE-BE9CE30B3E79}"/>
    <cellStyle name="20% - Accent6 4" xfId="357" xr:uid="{113C1DD3-3ACD-4295-8B87-A8C4FD27A076}"/>
    <cellStyle name="20% - Accent6 4 2" xfId="358" xr:uid="{51715563-634F-4F76-AF0D-F3DB1A76C9F4}"/>
    <cellStyle name="20% - Accent6 4 2 2" xfId="51864" xr:uid="{068651BC-65ED-47D5-9FA6-69F410CEA2A1}"/>
    <cellStyle name="20% - Accent6 4 2 2 2" xfId="52337" xr:uid="{40A32ADB-AFFD-43A4-A7C9-C898A3C9AACC}"/>
    <cellStyle name="20% - Accent6 4 2 2 3" xfId="52816" xr:uid="{A21946E8-ACDE-4160-95CB-792DDD3224EC}"/>
    <cellStyle name="20% - Accent6 4 2 3" xfId="52101" xr:uid="{FECE003D-F295-48F3-BEB1-2CCB900FC36C}"/>
    <cellStyle name="20% - Accent6 4 2 4" xfId="52617" xr:uid="{3E082E5C-4D2D-4B21-B847-9FF2183FCE67}"/>
    <cellStyle name="20% - Accent6 4 2 5" xfId="51620" xr:uid="{1ED8954C-C1A5-4296-BB09-BB244EDCF977}"/>
    <cellStyle name="20% - Accent6 4 3" xfId="359" xr:uid="{3CD5AA2F-8391-4219-9779-B860AD20A467}"/>
    <cellStyle name="20% - Accent6 4 3 2" xfId="51934" xr:uid="{63B56765-3CB0-448B-BC7F-C0EF5AF95786}"/>
    <cellStyle name="20% - Accent6 4 3 2 2" xfId="52408" xr:uid="{C9D3E230-1599-4F96-AD30-3B9DDB2C004D}"/>
    <cellStyle name="20% - Accent6 4 3 2 3" xfId="52885" xr:uid="{3087F804-AC25-425A-8D49-4E969EAAD3D0}"/>
    <cellStyle name="20% - Accent6 4 3 3" xfId="52172" xr:uid="{1E85FF0D-8471-432B-A195-97319C55CA3A}"/>
    <cellStyle name="20% - Accent6 4 3 4" xfId="52688" xr:uid="{217718F4-C7F7-4A93-A86E-D6A28411AE36}"/>
    <cellStyle name="20% - Accent6 4 3 5" xfId="51703" xr:uid="{6779AEEC-AD0F-4707-A8AA-DFB5555A269F}"/>
    <cellStyle name="20% - Accent6 4 4" xfId="51811" xr:uid="{C2149FB7-F17C-4A9F-A339-573C295B0A66}"/>
    <cellStyle name="20% - Accent6 4 4 2" xfId="52281" xr:uid="{A07C4BE6-A3EA-4D99-9B92-F68606963AA8}"/>
    <cellStyle name="20% - Accent6 4 4 3" xfId="52760" xr:uid="{8B8799B4-2170-46AB-9D9D-F1D7DE06AA0E}"/>
    <cellStyle name="20% - Accent6 4 5" xfId="52045" xr:uid="{54959650-C3B3-437A-B33C-0F3A072D04DF}"/>
    <cellStyle name="20% - Accent6 4 6" xfId="52561" xr:uid="{ACC77961-B9C0-478A-BD41-B11D1C1597FC}"/>
    <cellStyle name="20% - Accent6 4 7" xfId="51572" xr:uid="{8437C31B-5B1C-4B7A-B199-68582045B0A6}"/>
    <cellStyle name="20% - Accent6 5" xfId="360" xr:uid="{87ABAD4D-1741-4FE3-8E44-2297FF790DFA}"/>
    <cellStyle name="20% - Accent6 5 2" xfId="361" xr:uid="{B2732AEA-E36D-4B14-BC28-4DA9C96B2EDA}"/>
    <cellStyle name="20% - Accent6 5 2 2" xfId="51949" xr:uid="{0D89685C-14FF-4970-AE53-FA0958458964}"/>
    <cellStyle name="20% - Accent6 5 2 2 2" xfId="52423" xr:uid="{D6217331-FCBF-4B09-ADC3-F32286AF72BA}"/>
    <cellStyle name="20% - Accent6 5 2 2 3" xfId="52900" xr:uid="{4D9B8485-2911-4124-A04A-D5006191E419}"/>
    <cellStyle name="20% - Accent6 5 2 3" xfId="52187" xr:uid="{66FF88CA-1DF1-4636-B473-D72A9660DDE6}"/>
    <cellStyle name="20% - Accent6 5 2 4" xfId="52703" xr:uid="{6E2C62DA-5847-4133-95AE-7E4CA2BBC946}"/>
    <cellStyle name="20% - Accent6 5 2 5" xfId="51720" xr:uid="{81EBF269-F880-4F40-80A6-7F825F094F4D}"/>
    <cellStyle name="20% - Accent6 5 3" xfId="51818" xr:uid="{7485E31D-F1D7-4079-9EDB-7529AA069473}"/>
    <cellStyle name="20% - Accent6 5 3 2" xfId="52288" xr:uid="{D6E6FBB8-F02A-40BD-BF82-BF68173782D0}"/>
    <cellStyle name="20% - Accent6 5 3 3" xfId="52767" xr:uid="{60E48141-C8F1-4FAC-8051-2871C01567CF}"/>
    <cellStyle name="20% - Accent6 5 4" xfId="52052" xr:uid="{AA922492-C10E-4869-93FD-5CD2B53C6734}"/>
    <cellStyle name="20% - Accent6 5 5" xfId="52568" xr:uid="{E5AC6878-6F84-4330-B38D-7BBDF6A0706C}"/>
    <cellStyle name="20% - Accent6 5 6" xfId="51578" xr:uid="{9DB51683-067C-4B33-BBC3-D88147F53ADD}"/>
    <cellStyle name="20% - Accent6 6" xfId="362" xr:uid="{EE29A77F-EE1B-4910-8725-B37B1AF43D97}"/>
    <cellStyle name="20% - Accent6 6 2" xfId="51886" xr:uid="{FB97D020-FA02-41D8-8431-EBE2D949235E}"/>
    <cellStyle name="20% - Accent6 6 2 2" xfId="52359" xr:uid="{148AADB5-EBFF-4D56-812B-98886448619D}"/>
    <cellStyle name="20% - Accent6 6 2 3" xfId="52836" xr:uid="{1663F325-12BD-405D-AA56-601FD9908028}"/>
    <cellStyle name="20% - Accent6 6 3" xfId="52123" xr:uid="{37B80810-A8F3-49D4-B8D3-50D460A5E686}"/>
    <cellStyle name="20% - Accent6 6 4" xfId="52639" xr:uid="{639E2BE7-B166-4DAC-824F-16DD823EED2D}"/>
    <cellStyle name="20% - Accent6 6 5" xfId="51661" xr:uid="{FFFC9669-7376-43DB-B77E-F824956D30B3}"/>
    <cellStyle name="20% - Accent6 7" xfId="348" xr:uid="{376D8E29-B2AD-48B8-96D2-68EE2F966B9D}"/>
    <cellStyle name="20% - Accent6 7 2" xfId="52237" xr:uid="{DBE5F257-B8E6-461F-AF69-0693ADA62576}"/>
    <cellStyle name="20% - Accent6 7 3" xfId="52717" xr:uid="{32653003-AF25-4854-8ED6-B18B5744D08A}"/>
    <cellStyle name="20% - Accent6 7 4" xfId="51769" xr:uid="{836E30BA-7760-4AA2-A0B4-78539E85EF8B}"/>
    <cellStyle name="20% - Accent6 8" xfId="52001" xr:uid="{66AB60EA-92A2-4A63-AA1B-B5B3ED1A8AD3}"/>
    <cellStyle name="20% - Accent6 9" xfId="52478" xr:uid="{6BBCD26E-8811-420A-96EE-0364ED025142}"/>
    <cellStyle name="40% - Accent1" xfId="41" builtinId="31" customBuiltin="1"/>
    <cellStyle name="40% - Accent1 2" xfId="364" xr:uid="{CD22C204-DE9D-41B3-A99D-AC3683088E3A}"/>
    <cellStyle name="40% - Accent1 2 2" xfId="365" xr:uid="{E0FDC5D2-9F39-4782-953E-7F0762C685EB}"/>
    <cellStyle name="40% - Accent1 2 2 2" xfId="366" xr:uid="{04F88DFF-7F41-48FC-8ED4-83F2B2A36561}"/>
    <cellStyle name="40% - Accent1 2 2 2 2" xfId="52302" xr:uid="{7CCDE7D3-D15B-49AE-9555-664EAB5D31A3}"/>
    <cellStyle name="40% - Accent1 2 2 2 3" xfId="52781" xr:uid="{9F57F7BB-82A6-4DB3-8DE1-E6C4CE0A48B0}"/>
    <cellStyle name="40% - Accent1 2 2 2 4" xfId="51831" xr:uid="{F35E5276-37F4-4507-B1E7-84ED359C3FE9}"/>
    <cellStyle name="40% - Accent1 2 2 3" xfId="52066" xr:uid="{0352377E-332C-4CF2-AFB1-E910C8E600C5}"/>
    <cellStyle name="40% - Accent1 2 2 4" xfId="52582" xr:uid="{E2DEC292-6FDE-490C-8EB8-97A591DAC7EC}"/>
    <cellStyle name="40% - Accent1 2 2 5" xfId="51591" xr:uid="{9BBCCCB3-8B76-437D-AC41-FDC9691DC8D8}"/>
    <cellStyle name="40% - Accent1 2 3" xfId="367" xr:uid="{E3FAD65E-449B-4CBE-B5DC-780F2407C552}"/>
    <cellStyle name="40% - Accent1 2 3 2" xfId="51899" xr:uid="{B75CF098-57CB-493C-9EFD-89B0EB0B878B}"/>
    <cellStyle name="40% - Accent1 2 3 2 2" xfId="52373" xr:uid="{06252E2C-C5E1-4C21-ADC4-0E4B021F3531}"/>
    <cellStyle name="40% - Accent1 2 3 2 3" xfId="52850" xr:uid="{6F15E29A-903D-4A9F-9DEE-15FFD74555E2}"/>
    <cellStyle name="40% - Accent1 2 3 3" xfId="52137" xr:uid="{3B2AB8AA-0CD0-48C6-A44B-63CCD4A00362}"/>
    <cellStyle name="40% - Accent1 2 3 4" xfId="52653" xr:uid="{6EA0E8F5-2E80-46DE-80D1-25821C51390F}"/>
    <cellStyle name="40% - Accent1 2 3 5" xfId="51674" xr:uid="{51636813-55E8-4C13-A67F-C88CDFB0F8CF}"/>
    <cellStyle name="40% - Accent1 2 4" xfId="368" xr:uid="{827BC92A-86BE-4ADC-9AD1-EE4922CB4251}"/>
    <cellStyle name="40% - Accent1 2 4 2" xfId="52246" xr:uid="{6FC67507-9C86-48E4-A903-9237DDBDD933}"/>
    <cellStyle name="40% - Accent1 2 4 3" xfId="52725" xr:uid="{0490A126-2B9A-43BF-9EA0-1805C3F16BB5}"/>
    <cellStyle name="40% - Accent1 2 4 4" xfId="51778" xr:uid="{A6D9AE3D-DA09-4BC4-89A1-0C9DC393E38E}"/>
    <cellStyle name="40% - Accent1 2 5" xfId="51541" xr:uid="{0BE8629A-19AB-4212-A930-B6DD2973A6D0}"/>
    <cellStyle name="40% - Accent1 2 6" xfId="52010" xr:uid="{BFE03CDD-0879-4316-A69A-15A6A874A237}"/>
    <cellStyle name="40% - Accent1 2 7" xfId="52526" xr:uid="{38896F42-E065-4921-B656-DD72D8E61396}"/>
    <cellStyle name="40% - Accent1 3" xfId="369" xr:uid="{2ACE32E6-A2E4-46A5-B187-F11A16109787}"/>
    <cellStyle name="40% - Accent1 3 2" xfId="370" xr:uid="{FD9D8E6B-FC98-41F2-8590-9FE8E0E8A87E}"/>
    <cellStyle name="40% - Accent1 3 2 2" xfId="51842" xr:uid="{E1BF35A1-3170-4DE1-8F98-6F2DA02C090C}"/>
    <cellStyle name="40% - Accent1 3 2 2 2" xfId="52315" xr:uid="{D852BA6F-4C22-4DC1-8A65-3B5CB695584B}"/>
    <cellStyle name="40% - Accent1 3 2 2 3" xfId="52794" xr:uid="{3FA526CB-731C-4DBD-840A-88009FC343FC}"/>
    <cellStyle name="40% - Accent1 3 2 3" xfId="52079" xr:uid="{BFF8FA53-9734-46A9-8697-267BCEB5E423}"/>
    <cellStyle name="40% - Accent1 3 2 4" xfId="52595" xr:uid="{B1CF9697-3163-499D-914D-359496D34C42}"/>
    <cellStyle name="40% - Accent1 3 2 5" xfId="51602" xr:uid="{A22C6D49-A376-4D9E-A09A-F095CBC48E82}"/>
    <cellStyle name="40% - Accent1 3 3" xfId="371" xr:uid="{02A9B02C-279E-46F3-A7F0-2058C6F03B14}"/>
    <cellStyle name="40% - Accent1 3 3 2" xfId="51912" xr:uid="{5CDFD57E-6FB9-4C64-BFF0-57A09553BD7C}"/>
    <cellStyle name="40% - Accent1 3 3 2 2" xfId="52386" xr:uid="{B7949644-7C75-4158-8939-F7EFD1F58954}"/>
    <cellStyle name="40% - Accent1 3 3 2 3" xfId="52863" xr:uid="{283299F6-6160-4767-BA1C-797192CF0C06}"/>
    <cellStyle name="40% - Accent1 3 3 3" xfId="52150" xr:uid="{64A4ED85-FA18-444B-82FE-5739B559D683}"/>
    <cellStyle name="40% - Accent1 3 3 4" xfId="52666" xr:uid="{05C3B6BD-2D1F-486D-A0E9-8C8C3102AD46}"/>
    <cellStyle name="40% - Accent1 3 3 5" xfId="51685" xr:uid="{2EC5D397-C9A1-4B96-8D24-1CC2F18AA4FE}"/>
    <cellStyle name="40% - Accent1 3 4" xfId="51789" xr:uid="{D6BAE624-190E-4775-A502-0AC2300CD1AC}"/>
    <cellStyle name="40% - Accent1 3 4 2" xfId="52259" xr:uid="{6EC48005-AD61-459B-89F9-2EDCC7612F9B}"/>
    <cellStyle name="40% - Accent1 3 4 3" xfId="52738" xr:uid="{E90FB49E-A36F-4C0B-910D-4EBADBC3D6F6}"/>
    <cellStyle name="40% - Accent1 3 5" xfId="52023" xr:uid="{77B781F7-C6BD-4750-B6C2-639A4F8A80AE}"/>
    <cellStyle name="40% - Accent1 3 6" xfId="52539" xr:uid="{6B38D264-D976-479C-8F28-E09E81F38AE6}"/>
    <cellStyle name="40% - Accent1 3 7" xfId="51554" xr:uid="{F64FEDBF-4134-49A6-8ACA-0629B4F484B4}"/>
    <cellStyle name="40% - Accent1 4" xfId="372" xr:uid="{B3AFFD67-DDD8-4FA9-9A9B-1451149BC84C}"/>
    <cellStyle name="40% - Accent1 4 2" xfId="373" xr:uid="{7F620D5C-257F-4F5D-908C-E77D8A74D657}"/>
    <cellStyle name="40% - Accent1 4 2 2" xfId="51855" xr:uid="{9F36F336-3B43-4E03-A3F7-202443B2336A}"/>
    <cellStyle name="40% - Accent1 4 2 2 2" xfId="52328" xr:uid="{FF309BFA-9C26-487D-A199-8AEF0610467E}"/>
    <cellStyle name="40% - Accent1 4 2 2 3" xfId="52807" xr:uid="{FF8416EC-74AE-49EC-9EBF-A876D6A4831A}"/>
    <cellStyle name="40% - Accent1 4 2 3" xfId="52092" xr:uid="{EE4DCC61-B9C1-43D7-B639-CBF0DAB2D797}"/>
    <cellStyle name="40% - Accent1 4 2 4" xfId="52608" xr:uid="{B0FFD97B-8BCB-4230-9D0A-568879B708C3}"/>
    <cellStyle name="40% - Accent1 4 2 5" xfId="51613" xr:uid="{635604D8-67BF-41CF-8722-0639C8486B3C}"/>
    <cellStyle name="40% - Accent1 4 3" xfId="374" xr:uid="{0BDFA56D-3F0E-4969-9DAD-DA934CB39917}"/>
    <cellStyle name="40% - Accent1 4 3 2" xfId="51925" xr:uid="{AF6DD6D2-014F-4DBF-A45C-DD9CACF0151D}"/>
    <cellStyle name="40% - Accent1 4 3 2 2" xfId="52399" xr:uid="{EAE1AA84-9A19-4517-B113-77E20E654579}"/>
    <cellStyle name="40% - Accent1 4 3 2 3" xfId="52876" xr:uid="{63B76A1E-C85E-48FC-841A-F9E87DA18AC2}"/>
    <cellStyle name="40% - Accent1 4 3 3" xfId="52163" xr:uid="{73071AEC-C59A-4739-8138-AAEAB1EE687E}"/>
    <cellStyle name="40% - Accent1 4 3 4" xfId="52679" xr:uid="{2EE68B75-3E28-4340-8C38-835D49A94A99}"/>
    <cellStyle name="40% - Accent1 4 3 5" xfId="51696" xr:uid="{8D15C3E3-C6D0-43C9-AFE4-0BAB89412815}"/>
    <cellStyle name="40% - Accent1 4 4" xfId="51802" xr:uid="{FB5BD7B6-0EFA-4893-A112-A0C070A6E1A1}"/>
    <cellStyle name="40% - Accent1 4 4 2" xfId="52272" xr:uid="{DC6F1572-1CC1-4442-BF94-72FE60BE6AF4}"/>
    <cellStyle name="40% - Accent1 4 4 3" xfId="52751" xr:uid="{37891A82-1194-4F8F-85F3-7CD373A9E293}"/>
    <cellStyle name="40% - Accent1 4 5" xfId="52036" xr:uid="{16D7E408-BD92-4FC0-A202-641FFA0C4606}"/>
    <cellStyle name="40% - Accent1 4 6" xfId="52552" xr:uid="{78DA6875-ABA0-4C10-9E16-80B3D2E0F0CC}"/>
    <cellStyle name="40% - Accent1 4 7" xfId="51565" xr:uid="{0A9F661F-1C29-4F70-A180-EE8549DFBD7F}"/>
    <cellStyle name="40% - Accent1 5" xfId="375" xr:uid="{FAF455F8-6E56-41CB-A139-BF0A74E72C56}"/>
    <cellStyle name="40% - Accent1 5 2" xfId="376" xr:uid="{1FD1226D-F5EE-4962-8DF4-8495F1C745E9}"/>
    <cellStyle name="40% - Accent1 5 2 2" xfId="51940" xr:uid="{E0DC128D-7469-4553-B03D-E644E2E22871}"/>
    <cellStyle name="40% - Accent1 5 2 2 2" xfId="52414" xr:uid="{932C0E56-58B5-43B5-8A98-3C386B14F060}"/>
    <cellStyle name="40% - Accent1 5 2 2 3" xfId="52891" xr:uid="{CB73635A-6928-4582-AAF6-FF898E1BEEE2}"/>
    <cellStyle name="40% - Accent1 5 2 3" xfId="52178" xr:uid="{5E8250E4-1F7B-42B2-9233-5A98A70254B8}"/>
    <cellStyle name="40% - Accent1 5 2 4" xfId="52694" xr:uid="{FC55FC21-BFB6-4613-A4B2-652F9654D584}"/>
    <cellStyle name="40% - Accent1 5 2 5" xfId="51713" xr:uid="{A21020F5-14AF-459D-9906-0DE9B17BFDB8}"/>
    <cellStyle name="40% - Accent1 5 3" xfId="51819" xr:uid="{A3B58043-F070-45BC-8A75-E3433D4A5E26}"/>
    <cellStyle name="40% - Accent1 5 3 2" xfId="52289" xr:uid="{75BB16A7-B16E-4154-9E12-ED1F002B661D}"/>
    <cellStyle name="40% - Accent1 5 3 3" xfId="52768" xr:uid="{A9FB0678-FBB3-4AF8-BA1D-919A3D382417}"/>
    <cellStyle name="40% - Accent1 5 4" xfId="52053" xr:uid="{5A75668E-7495-41C4-9587-34DC0241FD53}"/>
    <cellStyle name="40% - Accent1 5 5" xfId="52569" xr:uid="{00613C92-C067-4516-A6F0-53074B487D43}"/>
    <cellStyle name="40% - Accent1 5 6" xfId="51579" xr:uid="{C8A109C2-D4FA-486F-85BB-B381AE2545C7}"/>
    <cellStyle name="40% - Accent1 6" xfId="377" xr:uid="{F7FA95F5-33EC-4FEB-A714-3DF32D33F26D}"/>
    <cellStyle name="40% - Accent1 6 2" xfId="51887" xr:uid="{A6FCD02A-2B77-4B41-B5DE-B9A3F059518E}"/>
    <cellStyle name="40% - Accent1 6 2 2" xfId="52360" xr:uid="{70786753-E284-4087-862E-671EA3042346}"/>
    <cellStyle name="40% - Accent1 6 2 3" xfId="52837" xr:uid="{98242D28-A42A-4A79-AC15-4F85A459EFA1}"/>
    <cellStyle name="40% - Accent1 6 3" xfId="52124" xr:uid="{FE085DB7-7602-4B7D-A586-56A38DD781C7}"/>
    <cellStyle name="40% - Accent1 6 4" xfId="52640" xr:uid="{F26DB7AB-FC69-4E6D-9E6C-7CEC6BD10FAB}"/>
    <cellStyle name="40% - Accent1 6 5" xfId="51662" xr:uid="{B46CDFAB-56C3-4DBA-A250-0BB361F50D93}"/>
    <cellStyle name="40% - Accent1 7" xfId="363" xr:uid="{6EE1C8D6-228A-422E-9F52-091587CC3CF5}"/>
    <cellStyle name="40% - Accent1 7 2" xfId="52228" xr:uid="{55AF070A-53AA-4DC4-AEE3-3677B806DFA7}"/>
    <cellStyle name="40% - Accent1 7 3" xfId="52708" xr:uid="{00D413C4-5F6A-40D3-9F82-01534795F7A7}"/>
    <cellStyle name="40% - Accent1 7 4" xfId="51760" xr:uid="{A37D95DE-B3D6-428A-9715-9835362C4CB0}"/>
    <cellStyle name="40% - Accent1 8" xfId="51992" xr:uid="{8F13BD2E-DFC9-4A7F-A6DE-FD54B8A66291}"/>
    <cellStyle name="40% - Accent1 9" xfId="52469" xr:uid="{4B804093-0EB4-44FD-BFE0-9235D8ADBA48}"/>
    <cellStyle name="40% - Accent2" xfId="45" builtinId="35" customBuiltin="1"/>
    <cellStyle name="40% - Accent2 2" xfId="378" xr:uid="{1F5F2472-277D-4EA7-9E83-38DBC3EDC6AE}"/>
    <cellStyle name="40% - Accent2 2 2" xfId="379" xr:uid="{77F143FB-D17B-424A-B30F-68CE1754E271}"/>
    <cellStyle name="40% - Accent2 2 2 2" xfId="380" xr:uid="{40169099-FAE6-494C-945C-C58E38FDAA26}"/>
    <cellStyle name="40% - Accent2 2 2 2 2" xfId="52304" xr:uid="{1D506B8D-A7EF-4F10-A121-73F128BEF170}"/>
    <cellStyle name="40% - Accent2 2 2 2 3" xfId="52783" xr:uid="{27A513B5-4419-469D-AFA0-37B2D0A389AD}"/>
    <cellStyle name="40% - Accent2 2 2 3" xfId="52068" xr:uid="{92B13A41-3547-44D7-B50E-D5808EAC5DE8}"/>
    <cellStyle name="40% - Accent2 2 2 4" xfId="52584" xr:uid="{3E90B0CE-1D69-4947-B3FC-A1A8598444BD}"/>
    <cellStyle name="40% - Accent2 2 3" xfId="381" xr:uid="{62B86260-6A10-415B-A5AF-564F800DD51F}"/>
    <cellStyle name="40% - Accent2 2 3 2" xfId="51901" xr:uid="{BCA66C2B-BE95-4626-9C8E-FA6CB2219BD6}"/>
    <cellStyle name="40% - Accent2 2 3 2 2" xfId="52375" xr:uid="{79E26D47-581E-4321-B387-80C98DECEE61}"/>
    <cellStyle name="40% - Accent2 2 3 2 3" xfId="52852" xr:uid="{3D4E2BF4-DC19-4297-8393-7A39CCC2BB15}"/>
    <cellStyle name="40% - Accent2 2 3 3" xfId="52139" xr:uid="{164EAF32-97CF-4467-B0A2-E9B50577399A}"/>
    <cellStyle name="40% - Accent2 2 3 4" xfId="52655" xr:uid="{0B8191C3-D0D0-4682-B8EA-A87044424B46}"/>
    <cellStyle name="40% - Accent2 2 4" xfId="382" xr:uid="{75637898-8FAF-4FD9-A948-C96EE41D89AF}"/>
    <cellStyle name="40% - Accent2 2 4 2" xfId="52248" xr:uid="{3268AC1D-D7AF-418C-B66A-44B88B684B26}"/>
    <cellStyle name="40% - Accent2 2 4 3" xfId="52727" xr:uid="{9F8DC5BB-5299-42DE-AC6E-F48FC4989D66}"/>
    <cellStyle name="40% - Accent2 2 5" xfId="51543" xr:uid="{9A05EB76-D92A-4761-AC90-B264CB800B9C}"/>
    <cellStyle name="40% - Accent2 2 6" xfId="52012" xr:uid="{ED40E20E-4796-4A8B-ADC3-59AF0D789C97}"/>
    <cellStyle name="40% - Accent2 2 7" xfId="52528" xr:uid="{877CDC53-EA26-4418-9E34-2C66F2101446}"/>
    <cellStyle name="40% - Accent2 3" xfId="383" xr:uid="{CB99C1C1-50F3-4373-A631-8D8D4FC16731}"/>
    <cellStyle name="40% - Accent2 3 2" xfId="384" xr:uid="{FC2230BC-D84C-40AF-8DC1-312C878122FA}"/>
    <cellStyle name="40% - Accent2 3 2 2" xfId="51844" xr:uid="{9F816AA4-B310-4F07-9B13-87A655A0608C}"/>
    <cellStyle name="40% - Accent2 3 2 2 2" xfId="52317" xr:uid="{B5E2CC30-E8C8-4512-BFA5-444A40423138}"/>
    <cellStyle name="40% - Accent2 3 2 2 3" xfId="52796" xr:uid="{314ABEA5-E5BF-4FA0-9833-8CD5872AAF83}"/>
    <cellStyle name="40% - Accent2 3 2 3" xfId="52081" xr:uid="{0AA0CAEA-ECB3-41D7-8A5E-098125C0E870}"/>
    <cellStyle name="40% - Accent2 3 2 4" xfId="52597" xr:uid="{48D7E5EC-252C-4737-8162-2F8D08ECD3E4}"/>
    <cellStyle name="40% - Accent2 3 3" xfId="385" xr:uid="{C5B72525-6EDB-4351-8FA3-EC3616F18ED8}"/>
    <cellStyle name="40% - Accent2 3 3 2" xfId="51914" xr:uid="{7A248B7A-6977-416B-944B-5A10B54D9760}"/>
    <cellStyle name="40% - Accent2 3 3 2 2" xfId="52388" xr:uid="{EC17FF62-15CF-4F53-A168-39D459916647}"/>
    <cellStyle name="40% - Accent2 3 3 2 3" xfId="52865" xr:uid="{772E5A0C-029B-4863-BCA5-68AA1F80D897}"/>
    <cellStyle name="40% - Accent2 3 3 3" xfId="52152" xr:uid="{A3A36E67-57AE-4835-97F9-AC55DB10FFEF}"/>
    <cellStyle name="40% - Accent2 3 3 4" xfId="52668" xr:uid="{7ED0D4E4-3819-4A00-A22F-75B5BDFCF797}"/>
    <cellStyle name="40% - Accent2 3 4" xfId="51791" xr:uid="{F66DB58F-131A-4C7F-A425-968350A7DE7D}"/>
    <cellStyle name="40% - Accent2 3 4 2" xfId="52261" xr:uid="{D59D54B8-C1A9-4716-A87D-CE3479E666E5}"/>
    <cellStyle name="40% - Accent2 3 4 3" xfId="52740" xr:uid="{643896A2-FD95-42CB-A740-612561F1F305}"/>
    <cellStyle name="40% - Accent2 3 5" xfId="52025" xr:uid="{68A6CA10-8E6A-4DAF-839C-1EA98721F719}"/>
    <cellStyle name="40% - Accent2 3 6" xfId="52541" xr:uid="{B4C66961-99C3-40EA-8364-87B1C1AF74B2}"/>
    <cellStyle name="40% - Accent2 4" xfId="386" xr:uid="{335A536D-207B-4BA2-A11B-A6B3C777672E}"/>
    <cellStyle name="40% - Accent2 4 2" xfId="387" xr:uid="{F4373D6D-AD54-4A3B-ACC0-08187DE271CF}"/>
    <cellStyle name="40% - Accent2 4 2 2" xfId="51857" xr:uid="{EADF39BE-15C5-4AF3-84AE-C775403AC70E}"/>
    <cellStyle name="40% - Accent2 4 2 2 2" xfId="52330" xr:uid="{ADB5207B-ADA6-4552-8DBF-0B9F76BBD1F5}"/>
    <cellStyle name="40% - Accent2 4 2 2 3" xfId="52809" xr:uid="{B222D958-0B2D-4FC9-8BAC-74E3D4EBB32A}"/>
    <cellStyle name="40% - Accent2 4 2 3" xfId="52094" xr:uid="{F6FEB548-4816-4D9C-891A-D6C7B5A2962F}"/>
    <cellStyle name="40% - Accent2 4 2 4" xfId="52610" xr:uid="{09AB63B1-8E85-4660-BDDB-A068A09B854D}"/>
    <cellStyle name="40% - Accent2 4 3" xfId="388" xr:uid="{54CAE727-E2BC-483A-8A4A-59A508E33F06}"/>
    <cellStyle name="40% - Accent2 4 3 2" xfId="51927" xr:uid="{59B6ADC2-0211-47F8-A2E3-DCA5D11C30C2}"/>
    <cellStyle name="40% - Accent2 4 3 2 2" xfId="52401" xr:uid="{60A28279-0DDE-49C5-8237-F726A762B5F0}"/>
    <cellStyle name="40% - Accent2 4 3 2 3" xfId="52878" xr:uid="{10FAA8C5-A771-431C-B964-8C9D717B12DC}"/>
    <cellStyle name="40% - Accent2 4 3 3" xfId="52165" xr:uid="{55550598-83F1-4ABD-8B73-114D831143E6}"/>
    <cellStyle name="40% - Accent2 4 3 4" xfId="52681" xr:uid="{A2F8B5DA-2972-4772-92E7-382E0407FC5A}"/>
    <cellStyle name="40% - Accent2 4 4" xfId="51804" xr:uid="{6128EB0C-3F7E-4C5A-929F-6418AC51F052}"/>
    <cellStyle name="40% - Accent2 4 4 2" xfId="52274" xr:uid="{2D1CB3CA-41DD-4378-8F5F-7B108C0F7A58}"/>
    <cellStyle name="40% - Accent2 4 4 3" xfId="52753" xr:uid="{9B006F68-BA06-4F4C-945B-0DF6FC4E63FF}"/>
    <cellStyle name="40% - Accent2 4 5" xfId="52038" xr:uid="{ED46576B-23BC-41A0-9EF9-6DEB2C6BB309}"/>
    <cellStyle name="40% - Accent2 4 6" xfId="52554" xr:uid="{E51C471D-49FD-4EFE-8FDD-4294EF7A9A8C}"/>
    <cellStyle name="40% - Accent2 5" xfId="389" xr:uid="{321397C4-217C-493D-9432-AEC2EE31D8A2}"/>
    <cellStyle name="40% - Accent2 5 2" xfId="390" xr:uid="{98CA8089-2B70-49E4-B364-08C002A3A33D}"/>
    <cellStyle name="40% - Accent2 5 2 2" xfId="51942" xr:uid="{DFF46C24-85C9-4004-A88E-8A4ABD3D4AE6}"/>
    <cellStyle name="40% - Accent2 5 2 2 2" xfId="52416" xr:uid="{36C8C5C8-E914-460F-95AF-3606FC9F2D99}"/>
    <cellStyle name="40% - Accent2 5 2 2 3" xfId="52893" xr:uid="{7C5B9A6D-D37C-4BA0-AA28-F324EF7C4327}"/>
    <cellStyle name="40% - Accent2 5 2 3" xfId="52180" xr:uid="{3E0AD5B0-02D0-41F9-92C6-274EFD7143A2}"/>
    <cellStyle name="40% - Accent2 5 2 4" xfId="52696" xr:uid="{6C7F310F-F52E-4E71-80D3-817B7A359B98}"/>
    <cellStyle name="40% - Accent2 5 3" xfId="51820" xr:uid="{BF541C69-FD76-488A-BCD7-F5065BEA7083}"/>
    <cellStyle name="40% - Accent2 5 3 2" xfId="52290" xr:uid="{C62B17BB-3A5E-4BAE-9F4B-19D5899204F6}"/>
    <cellStyle name="40% - Accent2 5 3 3" xfId="52769" xr:uid="{D462ABB8-3695-4CA4-BB68-C98E1559AC3B}"/>
    <cellStyle name="40% - Accent2 5 4" xfId="52054" xr:uid="{9EC305D3-22BD-4E1A-A2D2-01B5DB5D650F}"/>
    <cellStyle name="40% - Accent2 5 5" xfId="52570" xr:uid="{057E702F-036B-47CF-872A-9977D7BBC264}"/>
    <cellStyle name="40% - Accent2 6" xfId="391" xr:uid="{46E36018-CDF1-4E76-81D2-BF66DD02649E}"/>
    <cellStyle name="40% - Accent2 6 2" xfId="51888" xr:uid="{188D6A2B-3713-4883-88F3-1572B8D8E6E3}"/>
    <cellStyle name="40% - Accent2 6 2 2" xfId="52361" xr:uid="{D02891A0-EB17-48D9-9A2A-3E791C36D777}"/>
    <cellStyle name="40% - Accent2 6 2 3" xfId="52838" xr:uid="{15ECDB8F-0479-41CE-9D80-C996E310597D}"/>
    <cellStyle name="40% - Accent2 6 3" xfId="52125" xr:uid="{99BCA972-273F-4FF0-B023-F817EF624254}"/>
    <cellStyle name="40% - Accent2 6 4" xfId="52641" xr:uid="{B697E9DA-CEB2-4460-91F6-63A321D1AEAE}"/>
    <cellStyle name="40% - Accent2 7" xfId="51762" xr:uid="{47BD4F5C-AA81-45D6-AFFA-5A2C4ABCAA41}"/>
    <cellStyle name="40% - Accent2 7 2" xfId="52230" xr:uid="{BF449304-0362-4C97-9C28-E438C29B318F}"/>
    <cellStyle name="40% - Accent2 7 3" xfId="52710" xr:uid="{A9EEEB57-E943-4A9F-9FC8-0B4BC0AC520F}"/>
    <cellStyle name="40% - Accent2 8" xfId="51994" xr:uid="{81B2F8A7-2DFD-470D-94E1-0A31FE4EB7F9}"/>
    <cellStyle name="40% - Accent2 9" xfId="52471" xr:uid="{07F49BC1-2C4A-49C0-A708-34A6E4CB55D0}"/>
    <cellStyle name="40% - Accent3" xfId="49" builtinId="39" customBuiltin="1"/>
    <cellStyle name="40% - Accent3 2" xfId="393" xr:uid="{25B3E4B5-D6AE-4434-8986-1A7D3D7D4B6C}"/>
    <cellStyle name="40% - Accent3 2 2" xfId="394" xr:uid="{12C6E626-9707-4B09-A6D0-83EA0A50CE0A}"/>
    <cellStyle name="40% - Accent3 2 2 2" xfId="395" xr:uid="{4D8ED7C8-F9E5-45AA-8E3C-260C225A7E9D}"/>
    <cellStyle name="40% - Accent3 2 2 2 2" xfId="52306" xr:uid="{2E31CDBB-44F9-440F-996B-9B9646E60093}"/>
    <cellStyle name="40% - Accent3 2 2 2 3" xfId="52785" xr:uid="{930BB85F-92D7-4309-BC6A-553018EC59EA}"/>
    <cellStyle name="40% - Accent3 2 2 2 4" xfId="51834" xr:uid="{42EE83A2-6B78-4AE9-9ECF-C4A370FDFA7F}"/>
    <cellStyle name="40% - Accent3 2 2 3" xfId="52070" xr:uid="{F21BDDFA-6339-4D63-A762-9012ECEB521B}"/>
    <cellStyle name="40% - Accent3 2 2 4" xfId="52586" xr:uid="{7AFC5BD9-B796-4FA4-B2D8-3417E59FED47}"/>
    <cellStyle name="40% - Accent3 2 2 5" xfId="51594" xr:uid="{D7F7F644-BB05-470A-8C38-B5EAEBE221BC}"/>
    <cellStyle name="40% - Accent3 2 3" xfId="396" xr:uid="{474CC643-793E-4E0E-98C3-F9273D89306D}"/>
    <cellStyle name="40% - Accent3 2 3 2" xfId="51903" xr:uid="{D7E413BF-92AF-4BF9-B8BD-56E3DB7D1F5D}"/>
    <cellStyle name="40% - Accent3 2 3 2 2" xfId="52377" xr:uid="{10EED3FE-BCDA-4D9F-A872-8E26D0CA4F80}"/>
    <cellStyle name="40% - Accent3 2 3 2 3" xfId="52854" xr:uid="{0ED344F2-B1EF-4158-B7A1-6FDB56B48465}"/>
    <cellStyle name="40% - Accent3 2 3 3" xfId="52141" xr:uid="{76DC24C0-0151-4307-8FE2-DF946C663841}"/>
    <cellStyle name="40% - Accent3 2 3 4" xfId="52657" xr:uid="{9A80EFE1-B1BC-4DAC-B396-38510F107F70}"/>
    <cellStyle name="40% - Accent3 2 3 5" xfId="51677" xr:uid="{2F01194F-B887-4273-8532-ECC0BB750928}"/>
    <cellStyle name="40% - Accent3 2 4" xfId="397" xr:uid="{53CFB12A-7417-4150-B9BE-DA448F564CA3}"/>
    <cellStyle name="40% - Accent3 2 4 2" xfId="52250" xr:uid="{A79CE07A-C28B-497C-9755-19922CB6EE50}"/>
    <cellStyle name="40% - Accent3 2 4 3" xfId="52729" xr:uid="{2A1406BE-634F-4742-90A7-6DA0A58A8027}"/>
    <cellStyle name="40% - Accent3 2 4 4" xfId="51781" xr:uid="{6435E792-0FD3-4964-8AB9-3074B0ADB8CE}"/>
    <cellStyle name="40% - Accent3 2 5" xfId="51545" xr:uid="{B0456134-6459-4B60-A06D-D1032B838B65}"/>
    <cellStyle name="40% - Accent3 2 6" xfId="52014" xr:uid="{A02AE648-1328-4742-879F-F856D88FAC5E}"/>
    <cellStyle name="40% - Accent3 2 7" xfId="52530" xr:uid="{65CA58EF-9FA6-49C3-AF9B-A1B62F610DB7}"/>
    <cellStyle name="40% - Accent3 3" xfId="398" xr:uid="{D5E18A60-0EDD-4930-AA39-A39BCC557801}"/>
    <cellStyle name="40% - Accent3 3 2" xfId="399" xr:uid="{679EE08B-C50E-4A56-8196-42F495FB9FE5}"/>
    <cellStyle name="40% - Accent3 3 2 2" xfId="51846" xr:uid="{26EE28FD-7844-4E7C-827A-C50708DB41EE}"/>
    <cellStyle name="40% - Accent3 3 2 2 2" xfId="52319" xr:uid="{4652BFFC-03CC-469B-BB12-EE3997EF7538}"/>
    <cellStyle name="40% - Accent3 3 2 2 3" xfId="52798" xr:uid="{122CA44E-6581-450B-BB46-FDB9A0C7BE69}"/>
    <cellStyle name="40% - Accent3 3 2 3" xfId="52083" xr:uid="{ABCBBA4B-AFA8-41E2-9295-030CDC226DB6}"/>
    <cellStyle name="40% - Accent3 3 2 4" xfId="52599" xr:uid="{8DF8C0B3-A7D5-4C96-A874-9EB973477D76}"/>
    <cellStyle name="40% - Accent3 3 2 5" xfId="51605" xr:uid="{DD58CCAC-A3A2-436B-9A6A-BCE438FB9F05}"/>
    <cellStyle name="40% - Accent3 3 3" xfId="400" xr:uid="{BB8A8A18-D6E8-41E5-986C-6272F7B228FA}"/>
    <cellStyle name="40% - Accent3 3 3 2" xfId="51916" xr:uid="{62BD9258-B101-4870-82DF-55388366B921}"/>
    <cellStyle name="40% - Accent3 3 3 2 2" xfId="52390" xr:uid="{E02701EB-401D-4683-8F32-469F8C0C733A}"/>
    <cellStyle name="40% - Accent3 3 3 2 3" xfId="52867" xr:uid="{E92C22BA-7FA3-472F-BB1E-8B8BEAD5233D}"/>
    <cellStyle name="40% - Accent3 3 3 3" xfId="52154" xr:uid="{40836F2D-579E-474C-B2E7-C2495AAD8B89}"/>
    <cellStyle name="40% - Accent3 3 3 4" xfId="52670" xr:uid="{0C62C555-6FAE-4537-B477-F971614BC633}"/>
    <cellStyle name="40% - Accent3 3 3 5" xfId="51688" xr:uid="{548AAFB3-FD6C-4EA7-9379-72A51309138E}"/>
    <cellStyle name="40% - Accent3 3 4" xfId="51793" xr:uid="{E00DA180-9674-4EA4-9345-D761496DBA01}"/>
    <cellStyle name="40% - Accent3 3 4 2" xfId="52263" xr:uid="{38188D5B-20BC-446A-9B05-9FFCC87DADC0}"/>
    <cellStyle name="40% - Accent3 3 4 3" xfId="52742" xr:uid="{364AA0A1-201A-4BEF-9585-87F58051B47F}"/>
    <cellStyle name="40% - Accent3 3 5" xfId="52027" xr:uid="{0BB35D29-36D1-43A8-A18F-D24A87C328E2}"/>
    <cellStyle name="40% - Accent3 3 6" xfId="52543" xr:uid="{BD84147A-C734-4CE5-B762-8BDF4A7508CF}"/>
    <cellStyle name="40% - Accent3 3 7" xfId="51557" xr:uid="{DB3F6A28-015D-47E3-80CC-95EBC656C37E}"/>
    <cellStyle name="40% - Accent3 4" xfId="401" xr:uid="{202A1461-9C0D-4455-BE12-87CC76620F75}"/>
    <cellStyle name="40% - Accent3 4 2" xfId="402" xr:uid="{F99B5420-257D-45EE-8433-5B65CD16E229}"/>
    <cellStyle name="40% - Accent3 4 2 2" xfId="51859" xr:uid="{34B615CD-2BCA-4AA3-BA25-87BBEFAC6AF7}"/>
    <cellStyle name="40% - Accent3 4 2 2 2" xfId="52332" xr:uid="{28DA6978-5955-44FA-B84E-035F4BA13A70}"/>
    <cellStyle name="40% - Accent3 4 2 2 3" xfId="52811" xr:uid="{71B8F5A4-895B-4C41-80D2-2A06DE223577}"/>
    <cellStyle name="40% - Accent3 4 2 3" xfId="52096" xr:uid="{541BDD10-028A-4A9E-8467-E2970501E87A}"/>
    <cellStyle name="40% - Accent3 4 2 4" xfId="52612" xr:uid="{19EB1860-9A41-41B9-81F9-845D7E7D1BF9}"/>
    <cellStyle name="40% - Accent3 4 2 5" xfId="51616" xr:uid="{A78415A2-B61D-4A00-BB6F-DA634BE8150B}"/>
    <cellStyle name="40% - Accent3 4 3" xfId="403" xr:uid="{6098C3C8-ADAA-48CC-86B5-CB0787266067}"/>
    <cellStyle name="40% - Accent3 4 3 2" xfId="51929" xr:uid="{71F4EE2A-C0E6-4F74-B7F4-EA76969FA7C6}"/>
    <cellStyle name="40% - Accent3 4 3 2 2" xfId="52403" xr:uid="{E54162C5-3900-47FB-984C-319BD2D0EB87}"/>
    <cellStyle name="40% - Accent3 4 3 2 3" xfId="52880" xr:uid="{11C3AFD0-C826-4C39-8321-F71526910617}"/>
    <cellStyle name="40% - Accent3 4 3 3" xfId="52167" xr:uid="{8C2E9885-E9BC-4AEA-BB0E-7B98118AA24D}"/>
    <cellStyle name="40% - Accent3 4 3 4" xfId="52683" xr:uid="{5725AB0D-EEAF-42D8-B8FF-1A55E8C53C73}"/>
    <cellStyle name="40% - Accent3 4 3 5" xfId="51699" xr:uid="{BE30193D-9127-4690-9699-E8ACD96A5B7A}"/>
    <cellStyle name="40% - Accent3 4 4" xfId="51806" xr:uid="{572A4102-2E82-4696-81E7-46EDBD2BDC69}"/>
    <cellStyle name="40% - Accent3 4 4 2" xfId="52276" xr:uid="{ADA5FBCD-BBBE-4BC9-AD2B-2FCE6AE54CB7}"/>
    <cellStyle name="40% - Accent3 4 4 3" xfId="52755" xr:uid="{1305844F-16D7-42CD-8FDC-9FF7B02EAC94}"/>
    <cellStyle name="40% - Accent3 4 5" xfId="52040" xr:uid="{BA1E13D4-49FC-476B-B1E7-8D99B19677F4}"/>
    <cellStyle name="40% - Accent3 4 6" xfId="52556" xr:uid="{AAE25642-A2DE-4512-BE70-404BE61642FA}"/>
    <cellStyle name="40% - Accent3 4 7" xfId="51568" xr:uid="{7C87D23D-4AC6-46A1-AA22-6694A0B4FD73}"/>
    <cellStyle name="40% - Accent3 5" xfId="404" xr:uid="{8E8C1665-5BDE-4917-8310-9B57F6EDCFB5}"/>
    <cellStyle name="40% - Accent3 5 2" xfId="405" xr:uid="{5B1BA430-0B79-47F5-AE7C-9BC07E6E980A}"/>
    <cellStyle name="40% - Accent3 5 2 2" xfId="51944" xr:uid="{1FBCE589-6B66-4406-BD62-7C391B29F780}"/>
    <cellStyle name="40% - Accent3 5 2 2 2" xfId="52418" xr:uid="{E10C468A-50BE-4C84-AF92-ACC0FD08166B}"/>
    <cellStyle name="40% - Accent3 5 2 2 3" xfId="52895" xr:uid="{EEED9D0D-F83C-4E8A-AE76-12862369E21B}"/>
    <cellStyle name="40% - Accent3 5 2 3" xfId="52182" xr:uid="{EC82A5D6-92A2-436E-B33A-2DBED3EC28A9}"/>
    <cellStyle name="40% - Accent3 5 2 4" xfId="52698" xr:uid="{D45E5614-9374-434E-BC86-591DB599F87F}"/>
    <cellStyle name="40% - Accent3 5 2 5" xfId="51716" xr:uid="{F850AD55-61A0-4C4B-B523-7D96DE929466}"/>
    <cellStyle name="40% - Accent3 5 3" xfId="51821" xr:uid="{D59D8912-25D7-4A51-A1D2-F8D2741B026D}"/>
    <cellStyle name="40% - Accent3 5 3 2" xfId="52291" xr:uid="{A0DCF5A7-60E7-4FA2-9401-C2911DC2993E}"/>
    <cellStyle name="40% - Accent3 5 3 3" xfId="52770" xr:uid="{B313CDA8-ABF9-44C3-BEAE-348B0D069D29}"/>
    <cellStyle name="40% - Accent3 5 4" xfId="52055" xr:uid="{D87198DB-46D9-4A17-AD24-1F8E62B06082}"/>
    <cellStyle name="40% - Accent3 5 5" xfId="52571" xr:uid="{D927EDA9-0665-4820-8D98-7037E0CECDD5}"/>
    <cellStyle name="40% - Accent3 5 6" xfId="51580" xr:uid="{CD26DB5D-D338-4550-B8C7-6F7085487768}"/>
    <cellStyle name="40% - Accent3 6" xfId="406" xr:uid="{62862D62-F919-4324-AEEF-FC2CD68DD03D}"/>
    <cellStyle name="40% - Accent3 6 2" xfId="51889" xr:uid="{2B7BD49A-8BC7-4944-993E-293661E97F7A}"/>
    <cellStyle name="40% - Accent3 6 2 2" xfId="52362" xr:uid="{05B77035-DB54-4BFF-B01E-B2BCEB0C1DC3}"/>
    <cellStyle name="40% - Accent3 6 2 3" xfId="52839" xr:uid="{11E20D0A-D1B8-4A4D-8A61-2DE0B5477BDE}"/>
    <cellStyle name="40% - Accent3 6 3" xfId="52126" xr:uid="{89BC2AB4-5AE0-48A0-B83B-16FB381DDA8A}"/>
    <cellStyle name="40% - Accent3 6 4" xfId="52642" xr:uid="{6BD2F945-0E26-4B5E-AE20-3904D4D8793C}"/>
    <cellStyle name="40% - Accent3 6 5" xfId="51663" xr:uid="{12DD4478-4506-493D-9171-6A68098138AE}"/>
    <cellStyle name="40% - Accent3 7" xfId="392" xr:uid="{9688AE49-C39F-43EB-879D-4AD1027A9ECF}"/>
    <cellStyle name="40% - Accent3 7 2" xfId="52232" xr:uid="{E0A18F70-0E1F-468B-8877-A03F6F2B296C}"/>
    <cellStyle name="40% - Accent3 7 3" xfId="52712" xr:uid="{539D78D4-82FC-463B-AA94-5E1B361E33B7}"/>
    <cellStyle name="40% - Accent3 7 4" xfId="51764" xr:uid="{E25D5C8B-B3CA-4AFD-9102-E7A3923EE7FF}"/>
    <cellStyle name="40% - Accent3 8" xfId="51996" xr:uid="{71C012D9-ADB2-4ED8-A631-6DD5682CD39F}"/>
    <cellStyle name="40% - Accent3 9" xfId="52473" xr:uid="{165D86F1-2222-4E62-8990-1EE391206CEE}"/>
    <cellStyle name="40% - Accent4" xfId="53" builtinId="43" customBuiltin="1"/>
    <cellStyle name="40% - Accent4 2" xfId="408" xr:uid="{3A592E5C-FD25-46D5-AC3F-F550118DFFE3}"/>
    <cellStyle name="40% - Accent4 2 2" xfId="409" xr:uid="{CF60B907-2214-4EF6-958D-F84A0F49D43A}"/>
    <cellStyle name="40% - Accent4 2 2 2" xfId="410" xr:uid="{E5E392E9-0691-4203-A4E3-8EDAB68B0948}"/>
    <cellStyle name="40% - Accent4 2 2 2 2" xfId="52308" xr:uid="{7C834880-BADA-4476-8109-0B47E52E498A}"/>
    <cellStyle name="40% - Accent4 2 2 2 3" xfId="52787" xr:uid="{69CB91AD-041B-428D-B461-2C361DE320D5}"/>
    <cellStyle name="40% - Accent4 2 2 2 4" xfId="51836" xr:uid="{9AFA8368-A0BA-4C90-965D-AC4EF6F6A3EE}"/>
    <cellStyle name="40% - Accent4 2 2 3" xfId="52072" xr:uid="{E993754C-99CE-4BF8-A34F-DB75B9494838}"/>
    <cellStyle name="40% - Accent4 2 2 4" xfId="52588" xr:uid="{420BD24B-7EEE-48CE-92B2-1A750B24765C}"/>
    <cellStyle name="40% - Accent4 2 2 5" xfId="51596" xr:uid="{43DC58C7-2EA3-4962-8511-54E27EF1DB10}"/>
    <cellStyle name="40% - Accent4 2 3" xfId="411" xr:uid="{169BAE94-8AC7-46E0-8643-BFBB5B27CF03}"/>
    <cellStyle name="40% - Accent4 2 3 2" xfId="51905" xr:uid="{8DA275E6-12A7-46B3-960D-3902DD9685F9}"/>
    <cellStyle name="40% - Accent4 2 3 2 2" xfId="52379" xr:uid="{7617CCD8-3702-4479-B18D-3B2DF680BA10}"/>
    <cellStyle name="40% - Accent4 2 3 2 3" xfId="52856" xr:uid="{6F5C7572-4E78-4FFF-9AED-03884A2D3ED4}"/>
    <cellStyle name="40% - Accent4 2 3 3" xfId="52143" xr:uid="{2C0A11B2-CF2E-456C-A478-A6317D6056D4}"/>
    <cellStyle name="40% - Accent4 2 3 4" xfId="52659" xr:uid="{CD49D1A1-FCE4-4FF0-A44C-74F74FA06F95}"/>
    <cellStyle name="40% - Accent4 2 3 5" xfId="51679" xr:uid="{7D123AFC-129F-40C3-9387-B8CE062957EA}"/>
    <cellStyle name="40% - Accent4 2 4" xfId="412" xr:uid="{631F5012-44B6-4454-A270-F0E1D29D99A7}"/>
    <cellStyle name="40% - Accent4 2 4 2" xfId="52252" xr:uid="{AAF2EF2C-B8BF-4F7A-94D1-3701D01DD1F8}"/>
    <cellStyle name="40% - Accent4 2 4 3" xfId="52731" xr:uid="{6EF3D36D-C02E-45C5-81BE-A0E260E157EC}"/>
    <cellStyle name="40% - Accent4 2 4 4" xfId="51783" xr:uid="{93C3B745-67CB-42AA-B2F4-1096F572195A}"/>
    <cellStyle name="40% - Accent4 2 5" xfId="51547" xr:uid="{AF76B334-74C1-4521-8ECA-5E5AF06F4D01}"/>
    <cellStyle name="40% - Accent4 2 6" xfId="52016" xr:uid="{2252B795-D4DE-4B27-B9BB-3EC4259804F7}"/>
    <cellStyle name="40% - Accent4 2 7" xfId="52532" xr:uid="{529F57DA-F26B-4C57-8AD1-562F0EADD513}"/>
    <cellStyle name="40% - Accent4 3" xfId="413" xr:uid="{5AAAA5BB-A29A-454A-B252-321EC96EE9C3}"/>
    <cellStyle name="40% - Accent4 3 2" xfId="414" xr:uid="{5ED7EF5D-BA4E-4907-A124-EA8DC0A753FB}"/>
    <cellStyle name="40% - Accent4 3 2 2" xfId="51848" xr:uid="{4B5DADB3-6C0D-429A-A430-FA3CD04F5B36}"/>
    <cellStyle name="40% - Accent4 3 2 2 2" xfId="52321" xr:uid="{FBF76889-E152-4158-9F14-641877F7B8C5}"/>
    <cellStyle name="40% - Accent4 3 2 2 3" xfId="52800" xr:uid="{8A380DE6-20B8-405E-92B6-64415C9C9A81}"/>
    <cellStyle name="40% - Accent4 3 2 3" xfId="52085" xr:uid="{57F51363-AA8F-4399-AE97-E120A0FF8EE1}"/>
    <cellStyle name="40% - Accent4 3 2 4" xfId="52601" xr:uid="{E0BF6F0B-3D39-4A03-9C33-7707296E8A25}"/>
    <cellStyle name="40% - Accent4 3 2 5" xfId="51607" xr:uid="{D76447D8-BAEF-4A62-93F9-0FB2EA133CAC}"/>
    <cellStyle name="40% - Accent4 3 3" xfId="415" xr:uid="{997F6F9D-0FEE-4F7C-933B-A3DD473FE38C}"/>
    <cellStyle name="40% - Accent4 3 3 2" xfId="51918" xr:uid="{2059B448-07C9-4371-8C92-D0F44872C6A1}"/>
    <cellStyle name="40% - Accent4 3 3 2 2" xfId="52392" xr:uid="{A80DE783-B5FF-4874-A8FD-B621EDD85805}"/>
    <cellStyle name="40% - Accent4 3 3 2 3" xfId="52869" xr:uid="{97F18897-EFB3-4DC0-83FB-E2E7DF30183A}"/>
    <cellStyle name="40% - Accent4 3 3 3" xfId="52156" xr:uid="{8B8E6402-576F-4373-B55E-5D7D3A9A4999}"/>
    <cellStyle name="40% - Accent4 3 3 4" xfId="52672" xr:uid="{FD4A651A-473F-47CE-AA67-BADA61B1F24C}"/>
    <cellStyle name="40% - Accent4 3 3 5" xfId="51690" xr:uid="{7C454E24-BD0D-439F-B8CD-9897E3F91FED}"/>
    <cellStyle name="40% - Accent4 3 4" xfId="51795" xr:uid="{4012D374-9EF6-4C7B-ADD6-BD0D276E481A}"/>
    <cellStyle name="40% - Accent4 3 4 2" xfId="52265" xr:uid="{55B4BA98-1F5D-4073-BA0C-92E9032AE78D}"/>
    <cellStyle name="40% - Accent4 3 4 3" xfId="52744" xr:uid="{C056633A-FBC3-418C-9C09-857C12B9FB16}"/>
    <cellStyle name="40% - Accent4 3 5" xfId="52029" xr:uid="{9FB86FA7-4D0D-44F6-855E-71262E602C8F}"/>
    <cellStyle name="40% - Accent4 3 6" xfId="52545" xr:uid="{C2481FA4-DC5A-43BD-8680-887C392B93C3}"/>
    <cellStyle name="40% - Accent4 3 7" xfId="51559" xr:uid="{19FE246E-3380-4739-9916-976FBCD74C28}"/>
    <cellStyle name="40% - Accent4 4" xfId="416" xr:uid="{D1ED1428-27C1-4423-AE62-9BDCD16EB43D}"/>
    <cellStyle name="40% - Accent4 4 2" xfId="417" xr:uid="{AB8D792C-1FD3-47EC-B551-5F48FC72F43F}"/>
    <cellStyle name="40% - Accent4 4 2 2" xfId="51861" xr:uid="{AC647025-F607-4F39-ADB8-98C3EB7FD79A}"/>
    <cellStyle name="40% - Accent4 4 2 2 2" xfId="52334" xr:uid="{80D83BB5-3267-4EBB-8340-822F0E5ADC35}"/>
    <cellStyle name="40% - Accent4 4 2 2 3" xfId="52813" xr:uid="{085BBB86-2544-40CF-96B8-B2BEB6EBC84C}"/>
    <cellStyle name="40% - Accent4 4 2 3" xfId="52098" xr:uid="{4F251CA1-9503-419E-9521-9F0D8930C329}"/>
    <cellStyle name="40% - Accent4 4 2 4" xfId="52614" xr:uid="{C4018E8D-7CB5-4DD2-A129-8CA5BEA03F33}"/>
    <cellStyle name="40% - Accent4 4 2 5" xfId="51618" xr:uid="{7BE152A9-B001-4307-8CC4-7391D5876CE3}"/>
    <cellStyle name="40% - Accent4 4 3" xfId="418" xr:uid="{8A728E61-2BCD-4821-A56D-85DC4613418F}"/>
    <cellStyle name="40% - Accent4 4 3 2" xfId="51931" xr:uid="{EA51B731-D577-40CA-931F-10EF44977AA6}"/>
    <cellStyle name="40% - Accent4 4 3 2 2" xfId="52405" xr:uid="{0381E8BC-EE82-4E02-886F-B524560B8A0E}"/>
    <cellStyle name="40% - Accent4 4 3 2 3" xfId="52882" xr:uid="{57B885B2-CD2D-475E-8A92-5484146BF6F4}"/>
    <cellStyle name="40% - Accent4 4 3 3" xfId="52169" xr:uid="{5CAC2671-6841-45EE-B96D-B9718C47D0DC}"/>
    <cellStyle name="40% - Accent4 4 3 4" xfId="52685" xr:uid="{123C1A59-3908-4924-A9AA-2B55923FD687}"/>
    <cellStyle name="40% - Accent4 4 3 5" xfId="51701" xr:uid="{1042E07D-5379-4262-B840-CC767DDBA910}"/>
    <cellStyle name="40% - Accent4 4 4" xfId="51808" xr:uid="{AD0ECA0A-6AC4-4C4D-BA7A-FBD1688BC2D0}"/>
    <cellStyle name="40% - Accent4 4 4 2" xfId="52278" xr:uid="{3C34BE5C-C26C-4114-8D31-42CFC575E637}"/>
    <cellStyle name="40% - Accent4 4 4 3" xfId="52757" xr:uid="{DC607BCE-5F6D-4134-8E87-F076924B8EA3}"/>
    <cellStyle name="40% - Accent4 4 5" xfId="52042" xr:uid="{2DA611F8-7B89-401C-91ED-F395CD5C3F94}"/>
    <cellStyle name="40% - Accent4 4 6" xfId="52558" xr:uid="{2C9B4E69-A685-4704-9AD0-240CA81E0EE1}"/>
    <cellStyle name="40% - Accent4 4 7" xfId="51570" xr:uid="{C6E761CC-AB74-48A4-834E-C01BCDAC4DE5}"/>
    <cellStyle name="40% - Accent4 5" xfId="419" xr:uid="{D684AF36-64DD-41AA-8068-B11CBBDE47DB}"/>
    <cellStyle name="40% - Accent4 5 2" xfId="420" xr:uid="{78A1D06C-1B87-424A-AE8C-87D7E7EBD520}"/>
    <cellStyle name="40% - Accent4 5 2 2" xfId="51946" xr:uid="{7E090046-3AE9-4231-9943-18F177181A81}"/>
    <cellStyle name="40% - Accent4 5 2 2 2" xfId="52420" xr:uid="{7400B2B2-328C-4865-95BD-9786FE87EDF0}"/>
    <cellStyle name="40% - Accent4 5 2 2 3" xfId="52897" xr:uid="{581971B7-83EA-4E52-8625-3B8B9C3AB56D}"/>
    <cellStyle name="40% - Accent4 5 2 3" xfId="52184" xr:uid="{059BC788-0580-45F5-BD8B-D1DE43502879}"/>
    <cellStyle name="40% - Accent4 5 2 4" xfId="52700" xr:uid="{F0D5D26E-CB08-4897-AC17-9992F15332B3}"/>
    <cellStyle name="40% - Accent4 5 2 5" xfId="51718" xr:uid="{E564D770-2485-4ED5-AB7A-09C6D44BB084}"/>
    <cellStyle name="40% - Accent4 5 3" xfId="51822" xr:uid="{D3BD6342-6AE1-4EA9-9DB8-8F0E6B261DA5}"/>
    <cellStyle name="40% - Accent4 5 3 2" xfId="52292" xr:uid="{E9BA423B-22C6-4569-8682-5159F595D581}"/>
    <cellStyle name="40% - Accent4 5 3 3" xfId="52771" xr:uid="{37CA29D6-DBD4-401C-84FF-CD156D15D773}"/>
    <cellStyle name="40% - Accent4 5 4" xfId="52056" xr:uid="{BF84F2DF-FB2A-4E4E-ADAB-63B2AFA7549C}"/>
    <cellStyle name="40% - Accent4 5 5" xfId="52572" xr:uid="{89A5303F-C686-44C5-8496-CFEB141D4DF0}"/>
    <cellStyle name="40% - Accent4 5 6" xfId="51581" xr:uid="{569C9C23-E5AC-43CB-8257-9874E93F424F}"/>
    <cellStyle name="40% - Accent4 6" xfId="421" xr:uid="{C4B7FFBB-7A16-4A73-AD92-E827CD164137}"/>
    <cellStyle name="40% - Accent4 6 2" xfId="51890" xr:uid="{77045A29-4742-4B59-A24C-D440EFA53E5D}"/>
    <cellStyle name="40% - Accent4 6 2 2" xfId="52363" xr:uid="{0A8FB61F-0C98-4351-8D0C-6AB9D3D9FA27}"/>
    <cellStyle name="40% - Accent4 6 2 3" xfId="52840" xr:uid="{4A7EA279-B3BB-413F-A3A5-8D1193787CB8}"/>
    <cellStyle name="40% - Accent4 6 3" xfId="52127" xr:uid="{1B78A3BE-43B1-40BA-9F1F-41FE44C22A82}"/>
    <cellStyle name="40% - Accent4 6 4" xfId="52643" xr:uid="{6BA2F3BB-02BA-4B15-8ED1-B5F19D2DCFFF}"/>
    <cellStyle name="40% - Accent4 6 5" xfId="51664" xr:uid="{7451082A-3D69-4969-8E49-19970FDE4568}"/>
    <cellStyle name="40% - Accent4 7" xfId="407" xr:uid="{9E295CBE-5336-4488-98A1-4E1B101BFF7F}"/>
    <cellStyle name="40% - Accent4 7 2" xfId="52234" xr:uid="{18492A1B-9B40-4734-B31B-C56898613C06}"/>
    <cellStyle name="40% - Accent4 7 3" xfId="52714" xr:uid="{F3DD5350-7F91-4C04-86D0-89FBDAB5F0E1}"/>
    <cellStyle name="40% - Accent4 7 4" xfId="51766" xr:uid="{262B2CB9-3D96-49DD-97E0-4459C90CAC06}"/>
    <cellStyle name="40% - Accent4 8" xfId="51998" xr:uid="{8A44F71D-3F77-41D6-88B9-E34E46AB3563}"/>
    <cellStyle name="40% - Accent4 9" xfId="52475" xr:uid="{E102BBB5-6A92-4776-A533-DCDA27A71F98}"/>
    <cellStyle name="40% - Accent5" xfId="57" builtinId="47" customBuiltin="1"/>
    <cellStyle name="40% - Accent5 2" xfId="423" xr:uid="{F0EF6775-FDA1-45A6-A94F-8F3CD3C4CCE3}"/>
    <cellStyle name="40% - Accent5 2 2" xfId="424" xr:uid="{41E47DA5-3691-48E4-948E-D3D43507D532}"/>
    <cellStyle name="40% - Accent5 2 2 2" xfId="425" xr:uid="{817BEDAC-40F7-4D2A-BBEE-50CB893B212E}"/>
    <cellStyle name="40% - Accent5 2 2 2 2" xfId="52310" xr:uid="{0C71CEA5-A12A-4CFD-8C09-101592535AF4}"/>
    <cellStyle name="40% - Accent5 2 2 2 3" xfId="52789" xr:uid="{FEC519BA-787A-4CE6-9F03-E3EA0ACB9288}"/>
    <cellStyle name="40% - Accent5 2 2 2 4" xfId="51837" xr:uid="{5D212CE4-4ED8-4F0F-B702-710CE396772B}"/>
    <cellStyle name="40% - Accent5 2 2 3" xfId="52074" xr:uid="{BC765C88-345C-4737-86F0-F134E2BF19BC}"/>
    <cellStyle name="40% - Accent5 2 2 4" xfId="52590" xr:uid="{8877723C-AF56-4E46-A103-D76229717D58}"/>
    <cellStyle name="40% - Accent5 2 2 5" xfId="51597" xr:uid="{4CAF70C1-799C-4937-A56D-75C1FE5B7264}"/>
    <cellStyle name="40% - Accent5 2 3" xfId="426" xr:uid="{3DA79D65-513A-480B-8E01-43187A74263F}"/>
    <cellStyle name="40% - Accent5 2 3 2" xfId="51907" xr:uid="{42A30C3D-D43E-48B3-BD5C-85580A8B0972}"/>
    <cellStyle name="40% - Accent5 2 3 2 2" xfId="52381" xr:uid="{BB3DE10C-A822-4782-9297-1AE63EBC4C6A}"/>
    <cellStyle name="40% - Accent5 2 3 2 3" xfId="52858" xr:uid="{28EF89F4-38BB-4689-9BFE-D002A740B2FD}"/>
    <cellStyle name="40% - Accent5 2 3 3" xfId="52145" xr:uid="{52488987-34C6-43F5-8019-94AACAA47CB1}"/>
    <cellStyle name="40% - Accent5 2 3 4" xfId="52661" xr:uid="{0F549DCF-46A5-490C-9600-8E42A917F434}"/>
    <cellStyle name="40% - Accent5 2 3 5" xfId="51680" xr:uid="{B7549E9B-748D-4C6E-A979-2723EB759D0C}"/>
    <cellStyle name="40% - Accent5 2 4" xfId="427" xr:uid="{4147D22B-B150-4846-86A6-B802079E9A3C}"/>
    <cellStyle name="40% - Accent5 2 4 2" xfId="52254" xr:uid="{19B5C4C0-9665-4FFE-AEC0-C00E401998EA}"/>
    <cellStyle name="40% - Accent5 2 4 3" xfId="52733" xr:uid="{63E3C330-3AD4-4283-BF83-53DD59037842}"/>
    <cellStyle name="40% - Accent5 2 4 4" xfId="51784" xr:uid="{3B7C7FBE-942E-48C8-BC8A-1E05297FE17B}"/>
    <cellStyle name="40% - Accent5 2 5" xfId="51549" xr:uid="{1A2ABAA2-B738-4974-8B59-29130B76F40F}"/>
    <cellStyle name="40% - Accent5 2 6" xfId="52018" xr:uid="{B22C7878-47F4-4610-9107-87F99560D386}"/>
    <cellStyle name="40% - Accent5 2 7" xfId="52534" xr:uid="{FB34FADB-57EA-42B3-B224-1E69D6835075}"/>
    <cellStyle name="40% - Accent5 3" xfId="428" xr:uid="{4D115E7D-1662-45FF-8A20-7F95C5E3B334}"/>
    <cellStyle name="40% - Accent5 3 2" xfId="429" xr:uid="{8EEC83D0-79A4-47B1-953B-1C87FE30243E}"/>
    <cellStyle name="40% - Accent5 3 2 2" xfId="51850" xr:uid="{F2A20E2B-A8D9-40A9-B4D1-FB7914FDBF81}"/>
    <cellStyle name="40% - Accent5 3 2 2 2" xfId="52323" xr:uid="{E9940715-0771-4D9C-A500-448658618112}"/>
    <cellStyle name="40% - Accent5 3 2 2 3" xfId="52802" xr:uid="{F9C4DAAF-129F-4100-A8F8-FB35BA9797CB}"/>
    <cellStyle name="40% - Accent5 3 2 3" xfId="52087" xr:uid="{9ACF1D44-3657-41E2-B34B-11C6A1CAAD0F}"/>
    <cellStyle name="40% - Accent5 3 2 4" xfId="52603" xr:uid="{8D98A2BE-A5F5-4B26-A5A8-2DA7A2F57A73}"/>
    <cellStyle name="40% - Accent5 3 2 5" xfId="51608" xr:uid="{3BE6FBC9-6F73-409A-B09D-AED5988D8841}"/>
    <cellStyle name="40% - Accent5 3 3" xfId="430" xr:uid="{BA406717-0D92-4E74-B0E3-28E6293C9544}"/>
    <cellStyle name="40% - Accent5 3 3 2" xfId="51920" xr:uid="{BF7EAF9D-D7B1-42F5-A29A-5279CFB32F83}"/>
    <cellStyle name="40% - Accent5 3 3 2 2" xfId="52394" xr:uid="{1FBEE8A3-C452-4D68-B401-38B9DBB9896B}"/>
    <cellStyle name="40% - Accent5 3 3 2 3" xfId="52871" xr:uid="{66F6BB42-D7CA-46ED-BB69-E76FFCE156C3}"/>
    <cellStyle name="40% - Accent5 3 3 3" xfId="52158" xr:uid="{3B8D04E7-5980-4472-AD53-2A2257F07C8F}"/>
    <cellStyle name="40% - Accent5 3 3 4" xfId="52674" xr:uid="{63066083-A177-4501-9468-447B9D97B274}"/>
    <cellStyle name="40% - Accent5 3 3 5" xfId="51691" xr:uid="{DD02865E-51E3-4FB2-9B14-80D8534F33B1}"/>
    <cellStyle name="40% - Accent5 3 4" xfId="51797" xr:uid="{1DA342B7-A134-40DA-B1C6-29D96B932394}"/>
    <cellStyle name="40% - Accent5 3 4 2" xfId="52267" xr:uid="{6F095FEA-AE87-4453-B538-534811C9D8A4}"/>
    <cellStyle name="40% - Accent5 3 4 3" xfId="52746" xr:uid="{AD4C9FF3-765B-43FF-9EBD-53E17850ED02}"/>
    <cellStyle name="40% - Accent5 3 5" xfId="52031" xr:uid="{9373B01A-6E83-4080-A16C-A6ADE791445F}"/>
    <cellStyle name="40% - Accent5 3 6" xfId="52547" xr:uid="{43403781-9712-4EB9-8402-3374DC9B3E0C}"/>
    <cellStyle name="40% - Accent5 3 7" xfId="51560" xr:uid="{55BB65AC-AF7E-441F-BFF1-87C6550ECA96}"/>
    <cellStyle name="40% - Accent5 4" xfId="431" xr:uid="{71A8836C-FFE2-4B1F-BB82-490F413599C5}"/>
    <cellStyle name="40% - Accent5 4 2" xfId="432" xr:uid="{5320BCC5-16B7-42DA-842B-1013D5343A3A}"/>
    <cellStyle name="40% - Accent5 4 2 2" xfId="51863" xr:uid="{65420EB8-90B7-45CB-88A5-6C007ECAC762}"/>
    <cellStyle name="40% - Accent5 4 2 2 2" xfId="52336" xr:uid="{ABB2E445-3178-4F6F-AA24-506F400077D8}"/>
    <cellStyle name="40% - Accent5 4 2 2 3" xfId="52815" xr:uid="{6E203CFB-7082-4653-A5F3-E294BA731AAB}"/>
    <cellStyle name="40% - Accent5 4 2 3" xfId="52100" xr:uid="{C493253E-F926-470F-ACAD-23476ACAD8D0}"/>
    <cellStyle name="40% - Accent5 4 2 4" xfId="52616" xr:uid="{D70F9997-9E05-4B5C-B086-AB30E5FB42B5}"/>
    <cellStyle name="40% - Accent5 4 2 5" xfId="51619" xr:uid="{88CC80E2-4BC0-4813-9544-5E9230219421}"/>
    <cellStyle name="40% - Accent5 4 3" xfId="433" xr:uid="{EE3CC0AE-4A8E-43D9-9E0D-B51BC167F4C6}"/>
    <cellStyle name="40% - Accent5 4 3 2" xfId="51933" xr:uid="{01F4BFC5-232D-4E66-BF18-B373E0AE1E2A}"/>
    <cellStyle name="40% - Accent5 4 3 2 2" xfId="52407" xr:uid="{83856064-32DC-41B5-AFC4-96EE7F8044DD}"/>
    <cellStyle name="40% - Accent5 4 3 2 3" xfId="52884" xr:uid="{1FD8EFCC-7D30-4BFF-BE6C-2919D2BB8168}"/>
    <cellStyle name="40% - Accent5 4 3 3" xfId="52171" xr:uid="{081E968D-9E23-4681-B41F-1AD9E6B8BE09}"/>
    <cellStyle name="40% - Accent5 4 3 4" xfId="52687" xr:uid="{240945A1-9124-42A8-A7AD-FA5BB9255FFF}"/>
    <cellStyle name="40% - Accent5 4 3 5" xfId="51702" xr:uid="{E69BE6A3-7827-4C95-9C40-1C826CC6951F}"/>
    <cellStyle name="40% - Accent5 4 4" xfId="51810" xr:uid="{C8248279-50FC-458A-8B00-5D30FB399299}"/>
    <cellStyle name="40% - Accent5 4 4 2" xfId="52280" xr:uid="{210FE283-AC77-4DAE-8ED0-59EC89C27979}"/>
    <cellStyle name="40% - Accent5 4 4 3" xfId="52759" xr:uid="{650DA5EB-3194-4A48-9D2F-9BDC5AF8BC3F}"/>
    <cellStyle name="40% - Accent5 4 5" xfId="52044" xr:uid="{D133634A-E102-4500-A4F2-854700CA973E}"/>
    <cellStyle name="40% - Accent5 4 6" xfId="52560" xr:uid="{44DE4452-28AE-415D-BCDC-6AC25AF830EF}"/>
    <cellStyle name="40% - Accent5 4 7" xfId="51571" xr:uid="{05605895-760E-4535-AB71-E2737BAEC558}"/>
    <cellStyle name="40% - Accent5 5" xfId="434" xr:uid="{37145BDF-508A-44AD-B89C-65735BABE04C}"/>
    <cellStyle name="40% - Accent5 5 2" xfId="435" xr:uid="{0A4BCF4A-6756-4696-B3AD-30E118F8CAE9}"/>
    <cellStyle name="40% - Accent5 5 2 2" xfId="51948" xr:uid="{E238D15B-B7EC-4575-9D97-843476A46F8A}"/>
    <cellStyle name="40% - Accent5 5 2 2 2" xfId="52422" xr:uid="{5173046D-D7EB-42F2-8885-F04743CE95A7}"/>
    <cellStyle name="40% - Accent5 5 2 2 3" xfId="52899" xr:uid="{0E1F6F7B-242C-4136-AC01-EA49F4FA77CF}"/>
    <cellStyle name="40% - Accent5 5 2 3" xfId="52186" xr:uid="{9D98D211-F376-4B7B-A9D5-E452113277F1}"/>
    <cellStyle name="40% - Accent5 5 2 4" xfId="52702" xr:uid="{A46D4C06-B0A4-4DC1-837E-9700DC096D08}"/>
    <cellStyle name="40% - Accent5 5 2 5" xfId="51719" xr:uid="{D5B5B885-7A7B-4CDF-868E-F76C7E2E9177}"/>
    <cellStyle name="40% - Accent5 5 3" xfId="51823" xr:uid="{73A8EEB0-709C-4B84-8EA7-57FF9EA7BDDB}"/>
    <cellStyle name="40% - Accent5 5 3 2" xfId="52293" xr:uid="{D217B254-AB07-4D55-9530-6798F01CBFC4}"/>
    <cellStyle name="40% - Accent5 5 3 3" xfId="52772" xr:uid="{6B0B6D24-566A-4937-925F-B8327A4BE0C0}"/>
    <cellStyle name="40% - Accent5 5 4" xfId="52057" xr:uid="{569E4B44-14A0-4645-9F4F-7D8F058E7308}"/>
    <cellStyle name="40% - Accent5 5 5" xfId="52573" xr:uid="{82D930D3-B4A4-44C0-8D4F-B790BBCC0456}"/>
    <cellStyle name="40% - Accent5 5 6" xfId="51582" xr:uid="{DA7E404E-E188-4850-81CA-F3A341071FFC}"/>
    <cellStyle name="40% - Accent5 6" xfId="436" xr:uid="{891C43A1-3141-47DE-A429-E5236333650E}"/>
    <cellStyle name="40% - Accent5 6 2" xfId="51891" xr:uid="{4DAA40B5-422A-40B1-B491-8508893B595C}"/>
    <cellStyle name="40% - Accent5 6 2 2" xfId="52364" xr:uid="{82B177D7-F5B5-4B7C-8F38-FA049221FBEC}"/>
    <cellStyle name="40% - Accent5 6 2 3" xfId="52841" xr:uid="{C25CA38C-569E-4F3B-96BD-13D98E450B35}"/>
    <cellStyle name="40% - Accent5 6 3" xfId="52128" xr:uid="{BDDD14C5-53E2-427B-BC0E-03C8C7826281}"/>
    <cellStyle name="40% - Accent5 6 4" xfId="52644" xr:uid="{BB9C6595-4215-4BA3-B834-8192039232AD}"/>
    <cellStyle name="40% - Accent5 6 5" xfId="51665" xr:uid="{D5718B1B-F4AA-4CA6-BF26-160DE7F6A5BB}"/>
    <cellStyle name="40% - Accent5 7" xfId="422" xr:uid="{E9A262BE-64A4-4477-82C0-F30809E0FD2B}"/>
    <cellStyle name="40% - Accent5 7 2" xfId="52236" xr:uid="{A5478FC9-1593-4117-849C-6B3378E307BF}"/>
    <cellStyle name="40% - Accent5 7 3" xfId="52716" xr:uid="{B1EF836D-400A-4749-B7CD-D6ED3B23A6C2}"/>
    <cellStyle name="40% - Accent5 7 4" xfId="51768" xr:uid="{6C4A4EDF-2E0A-40B3-8C43-C0C99C2F3A6F}"/>
    <cellStyle name="40% - Accent5 8" xfId="52000" xr:uid="{0E7A1562-B418-4FA1-9427-D215721B6AD0}"/>
    <cellStyle name="40% - Accent5 9" xfId="52477" xr:uid="{5632B375-B50A-4A95-AEE8-FA37E5CFFE94}"/>
    <cellStyle name="40% - Accent6" xfId="61" builtinId="51" customBuiltin="1"/>
    <cellStyle name="40% - Accent6 2" xfId="438" xr:uid="{2B133611-DF85-454A-9F78-B810B9043C62}"/>
    <cellStyle name="40% - Accent6 2 2" xfId="439" xr:uid="{A5DD8F34-D642-49AF-8134-F6176B18BA9F}"/>
    <cellStyle name="40% - Accent6 2 2 2" xfId="440" xr:uid="{7F2D09B1-C6BB-4F2B-8962-882C67D171B3}"/>
    <cellStyle name="40% - Accent6 2 2 2 2" xfId="52312" xr:uid="{89BD7271-1238-4A2D-BC33-092BDD4B528D}"/>
    <cellStyle name="40% - Accent6 2 2 2 3" xfId="52791" xr:uid="{7D8F9013-4A79-4AA1-8C96-16BF2EDDAE7B}"/>
    <cellStyle name="40% - Accent6 2 2 2 4" xfId="51839" xr:uid="{567A5D20-6897-40F5-979E-E0582E517C8D}"/>
    <cellStyle name="40% - Accent6 2 2 3" xfId="52076" xr:uid="{B1016745-8AEC-4624-907B-9400BEFE00D4}"/>
    <cellStyle name="40% - Accent6 2 2 4" xfId="52592" xr:uid="{B9280A47-6208-42BC-A9B6-E1B0D5ECF948}"/>
    <cellStyle name="40% - Accent6 2 2 5" xfId="51599" xr:uid="{5E3B08B2-AB86-4EBB-A6B3-715989BC4F7E}"/>
    <cellStyle name="40% - Accent6 2 3" xfId="441" xr:uid="{7A805ECC-7843-4DBF-9885-FA78B961904E}"/>
    <cellStyle name="40% - Accent6 2 3 2" xfId="51909" xr:uid="{51682DC4-4676-4F3A-A648-EEF68296E1D3}"/>
    <cellStyle name="40% - Accent6 2 3 2 2" xfId="52383" xr:uid="{F96C09A4-332F-467B-9940-7ADF92D9BF80}"/>
    <cellStyle name="40% - Accent6 2 3 2 3" xfId="52860" xr:uid="{5D0BE7CC-7E2D-4888-B6EF-0AD3DA1BBE74}"/>
    <cellStyle name="40% - Accent6 2 3 3" xfId="52147" xr:uid="{2B9EEE51-3B5B-4951-8C52-D1D4A8BA93A1}"/>
    <cellStyle name="40% - Accent6 2 3 4" xfId="52663" xr:uid="{E06AD9F2-BA45-4A3C-B8A0-CFCB7065AF08}"/>
    <cellStyle name="40% - Accent6 2 3 5" xfId="51682" xr:uid="{AFA21A22-DF65-4834-ACB5-F729ABB8D4C6}"/>
    <cellStyle name="40% - Accent6 2 4" xfId="442" xr:uid="{90021100-7181-41CE-8278-EAA7FDBBBC32}"/>
    <cellStyle name="40% - Accent6 2 4 2" xfId="52256" xr:uid="{6A8FCDA8-A9FF-40A2-A44C-4EE78CBB98F3}"/>
    <cellStyle name="40% - Accent6 2 4 3" xfId="52735" xr:uid="{20CE6275-4B32-48AC-820C-1798CDB94C92}"/>
    <cellStyle name="40% - Accent6 2 4 4" xfId="51786" xr:uid="{18129F25-C400-48E5-ABB1-A3B72DAC04E2}"/>
    <cellStyle name="40% - Accent6 2 5" xfId="51551" xr:uid="{F44EFD19-0DD7-4AC2-8DB0-991924D39E0A}"/>
    <cellStyle name="40% - Accent6 2 6" xfId="52020" xr:uid="{4C5DC37C-A931-429B-9323-EE9FDB954E51}"/>
    <cellStyle name="40% - Accent6 2 7" xfId="52536" xr:uid="{C7DC9941-CE88-4D31-BAC4-36FA09AFD676}"/>
    <cellStyle name="40% - Accent6 3" xfId="443" xr:uid="{E055267E-0061-4AFF-800E-E9F953EF8820}"/>
    <cellStyle name="40% - Accent6 3 2" xfId="444" xr:uid="{1221FCEE-108C-462C-B784-8439CD357427}"/>
    <cellStyle name="40% - Accent6 3 2 2" xfId="51852" xr:uid="{C4A95074-98E6-4EBA-9C4A-35E88230DAB0}"/>
    <cellStyle name="40% - Accent6 3 2 2 2" xfId="52325" xr:uid="{95760E7A-A733-4884-B275-F4FF8BEA3DF3}"/>
    <cellStyle name="40% - Accent6 3 2 2 3" xfId="52804" xr:uid="{2F56CE63-38A6-42F1-83C6-AF418B174B87}"/>
    <cellStyle name="40% - Accent6 3 2 3" xfId="52089" xr:uid="{4F07A3E4-715C-48B0-B651-1A00C407F105}"/>
    <cellStyle name="40% - Accent6 3 2 4" xfId="52605" xr:uid="{DA674043-76DE-4FE0-86D2-92B096E77B59}"/>
    <cellStyle name="40% - Accent6 3 2 5" xfId="51610" xr:uid="{80EEC301-E194-437C-AD5F-0F70B04A8B01}"/>
    <cellStyle name="40% - Accent6 3 3" xfId="445" xr:uid="{6EFC2716-56B7-4492-97CD-0A5B1C6C3312}"/>
    <cellStyle name="40% - Accent6 3 3 2" xfId="51922" xr:uid="{07A4034B-1400-497B-8E1C-3A82D1610777}"/>
    <cellStyle name="40% - Accent6 3 3 2 2" xfId="52396" xr:uid="{E51297A5-386E-4B43-837B-ABE09872FBAD}"/>
    <cellStyle name="40% - Accent6 3 3 2 3" xfId="52873" xr:uid="{B6C16614-ED34-44A5-AFCA-A74872C8F260}"/>
    <cellStyle name="40% - Accent6 3 3 3" xfId="52160" xr:uid="{75796C15-F599-49A4-B959-1CFF2FF9CB6B}"/>
    <cellStyle name="40% - Accent6 3 3 4" xfId="52676" xr:uid="{357A08CA-296D-428F-8FD3-271E4E59B5A1}"/>
    <cellStyle name="40% - Accent6 3 3 5" xfId="51693" xr:uid="{3D198097-FCC9-4C51-9C85-EF19A82B3B43}"/>
    <cellStyle name="40% - Accent6 3 4" xfId="51799" xr:uid="{2B1A4176-58E9-4591-9F25-98B8D4258E0B}"/>
    <cellStyle name="40% - Accent6 3 4 2" xfId="52269" xr:uid="{CFFEA029-72C3-4958-A2C0-6F1A40B590D2}"/>
    <cellStyle name="40% - Accent6 3 4 3" xfId="52748" xr:uid="{D6E08431-CE85-4B6F-8F17-B6690DB1AC24}"/>
    <cellStyle name="40% - Accent6 3 5" xfId="52033" xr:uid="{715E5F79-B087-40EA-B96C-BD8A766B609D}"/>
    <cellStyle name="40% - Accent6 3 6" xfId="52549" xr:uid="{0D22EEAA-04A6-46D6-891F-705100068613}"/>
    <cellStyle name="40% - Accent6 3 7" xfId="51562" xr:uid="{C3E7C2F3-6298-4E50-AC91-E45893D26BCE}"/>
    <cellStyle name="40% - Accent6 4" xfId="446" xr:uid="{3C6DC60D-8BC7-4DBC-9436-185ADAD141A6}"/>
    <cellStyle name="40% - Accent6 4 2" xfId="447" xr:uid="{699A73E0-9A33-416A-B7B0-EE731ED32797}"/>
    <cellStyle name="40% - Accent6 4 2 2" xfId="51865" xr:uid="{237246FA-F7D8-4616-B235-F0BE8C8A19DB}"/>
    <cellStyle name="40% - Accent6 4 2 2 2" xfId="52338" xr:uid="{4CB4C3D3-1381-4D06-B7C1-E00B15E68A1F}"/>
    <cellStyle name="40% - Accent6 4 2 2 3" xfId="52817" xr:uid="{53EEEEA9-66D3-446F-83FA-9C4F3E882CE8}"/>
    <cellStyle name="40% - Accent6 4 2 3" xfId="52102" xr:uid="{C11AB9EE-47AE-4501-8A91-A2F92D0427B2}"/>
    <cellStyle name="40% - Accent6 4 2 4" xfId="52618" xr:uid="{3AEA3A7B-9C6E-412E-B02D-A14EE108DAA1}"/>
    <cellStyle name="40% - Accent6 4 2 5" xfId="51621" xr:uid="{FDDC38E5-3F31-409F-958B-055F46539FAB}"/>
    <cellStyle name="40% - Accent6 4 3" xfId="448" xr:uid="{B1C5ACDD-B034-4E3B-9771-F85C423BCC13}"/>
    <cellStyle name="40% - Accent6 4 3 2" xfId="51935" xr:uid="{4D5A9B0D-4FA8-4D08-894D-2D4E5B46FA51}"/>
    <cellStyle name="40% - Accent6 4 3 2 2" xfId="52409" xr:uid="{B31B3213-522E-4ECB-88E0-A63C26717924}"/>
    <cellStyle name="40% - Accent6 4 3 2 3" xfId="52886" xr:uid="{48E47FFF-1EA8-4EDF-BCBE-4287FFFEE06A}"/>
    <cellStyle name="40% - Accent6 4 3 3" xfId="52173" xr:uid="{420358C5-F8F0-4C48-8F0B-D4AA94B9E2FC}"/>
    <cellStyle name="40% - Accent6 4 3 4" xfId="52689" xr:uid="{5227126A-7D9B-4E46-96DC-A90DA4E1C910}"/>
    <cellStyle name="40% - Accent6 4 3 5" xfId="51704" xr:uid="{14868EBD-9409-42AA-B02F-7C7E21D74C9F}"/>
    <cellStyle name="40% - Accent6 4 4" xfId="51812" xr:uid="{DF375727-1D4F-4966-ADE6-3D9678AD0532}"/>
    <cellStyle name="40% - Accent6 4 4 2" xfId="52282" xr:uid="{5079427F-8F71-41EB-B38F-58400E2F0BEB}"/>
    <cellStyle name="40% - Accent6 4 4 3" xfId="52761" xr:uid="{5823114C-B3FC-47AE-9600-55817D0E4D0A}"/>
    <cellStyle name="40% - Accent6 4 5" xfId="52046" xr:uid="{D0B56E53-0263-4594-89BE-809A7C2E8DC1}"/>
    <cellStyle name="40% - Accent6 4 6" xfId="52562" xr:uid="{725CDF16-2DE2-4B8D-BC4D-0D4FC2D66178}"/>
    <cellStyle name="40% - Accent6 4 7" xfId="51573" xr:uid="{D2A914A6-E0FE-4E6B-8006-0EA4429ED330}"/>
    <cellStyle name="40% - Accent6 5" xfId="449" xr:uid="{DFC67F5F-AE15-4188-8619-253892ADE659}"/>
    <cellStyle name="40% - Accent6 5 2" xfId="450" xr:uid="{ADEF74F1-D04E-4188-B6FF-82162B797927}"/>
    <cellStyle name="40% - Accent6 5 2 2" xfId="51950" xr:uid="{945B4588-6C9A-422E-AF84-D4EE897DAEB9}"/>
    <cellStyle name="40% - Accent6 5 2 2 2" xfId="52424" xr:uid="{12794897-250C-4A4D-8D7D-F2C11B103682}"/>
    <cellStyle name="40% - Accent6 5 2 2 3" xfId="52901" xr:uid="{745899F1-4F6D-4C75-AE91-4AF8D9569609}"/>
    <cellStyle name="40% - Accent6 5 2 3" xfId="52188" xr:uid="{A382B30D-6923-40F2-9766-2CC49D8927B5}"/>
    <cellStyle name="40% - Accent6 5 2 4" xfId="52704" xr:uid="{2E2E075F-1797-488B-8F8F-029D1F63A70B}"/>
    <cellStyle name="40% - Accent6 5 2 5" xfId="51721" xr:uid="{6B7C3F20-FA5E-47A2-9275-C9F9ACC41F57}"/>
    <cellStyle name="40% - Accent6 5 3" xfId="51824" xr:uid="{5A786077-F8B8-42F7-8DF8-374D643986C1}"/>
    <cellStyle name="40% - Accent6 5 3 2" xfId="52294" xr:uid="{3B997B5A-98F2-4A11-8FFB-20BCA91AB486}"/>
    <cellStyle name="40% - Accent6 5 3 3" xfId="52773" xr:uid="{C0FE9D54-642D-429B-9B20-B4581120797E}"/>
    <cellStyle name="40% - Accent6 5 4" xfId="52058" xr:uid="{8489A6B1-4956-4EEC-BD84-4F271B9F258E}"/>
    <cellStyle name="40% - Accent6 5 5" xfId="52574" xr:uid="{AC9C375B-C460-45A6-B473-9F8E82917D0D}"/>
    <cellStyle name="40% - Accent6 5 6" xfId="51583" xr:uid="{611D9478-97E1-4153-82B6-26B084FA8E2F}"/>
    <cellStyle name="40% - Accent6 6" xfId="451" xr:uid="{19249F36-2795-430A-BE2E-4B4B9D4FCF2B}"/>
    <cellStyle name="40% - Accent6 6 2" xfId="51892" xr:uid="{687A5402-2A4E-460B-8E00-90C1088CBFA7}"/>
    <cellStyle name="40% - Accent6 6 2 2" xfId="52365" xr:uid="{442FD18A-BABB-41CD-AF82-822EB472E443}"/>
    <cellStyle name="40% - Accent6 6 2 3" xfId="52842" xr:uid="{E397038E-FDE7-40B2-BAFC-89FA18FB5F09}"/>
    <cellStyle name="40% - Accent6 6 3" xfId="52129" xr:uid="{A1CB2156-75F8-4A42-A5E3-B301E4C2AC1E}"/>
    <cellStyle name="40% - Accent6 6 4" xfId="52645" xr:uid="{B779A737-0D5B-4576-83D5-D3E0D68056AB}"/>
    <cellStyle name="40% - Accent6 6 5" xfId="51666" xr:uid="{304A0B06-1845-4585-B2A5-FF1686E58961}"/>
    <cellStyle name="40% - Accent6 7" xfId="437" xr:uid="{A4DF7BDA-8B82-45C4-9228-B4D24FE4103A}"/>
    <cellStyle name="40% - Accent6 7 2" xfId="52238" xr:uid="{50C9205A-46C7-4E53-AC8E-BAE9C0825141}"/>
    <cellStyle name="40% - Accent6 7 3" xfId="52718" xr:uid="{471493BB-016F-478E-8C6B-E7AF1EA3C307}"/>
    <cellStyle name="40% - Accent6 7 4" xfId="51770" xr:uid="{79A8C065-2F4F-4922-8F31-A3B8124E758E}"/>
    <cellStyle name="40% - Accent6 8" xfId="52002" xr:uid="{941A4BF4-EF3A-426F-A6BB-9A8AF69903F5}"/>
    <cellStyle name="40% - Accent6 9" xfId="52479" xr:uid="{DD0FDEBB-D3B1-4D16-92EA-00D6CE63C35B}"/>
    <cellStyle name="60% - Accent1" xfId="42" builtinId="32" customBuiltin="1"/>
    <cellStyle name="60% - Accent1 2" xfId="453" xr:uid="{48C98E4B-B05B-44E6-87DC-5DB41D85749A}"/>
    <cellStyle name="60% - Accent1 2 2" xfId="454" xr:uid="{4FE9AEA2-A320-42C5-8621-D1AAA0AFE526}"/>
    <cellStyle name="60% - Accent1 3" xfId="452" xr:uid="{19A3E638-BD2E-4A89-BBBB-0FEB0B3AAA23}"/>
    <cellStyle name="60% - Accent1 3 2" xfId="51500" xr:uid="{82ABF469-02C8-4667-8A23-038AD9853957}"/>
    <cellStyle name="60% - Accent2" xfId="46" builtinId="36" customBuiltin="1"/>
    <cellStyle name="60% - Accent2 2" xfId="456" xr:uid="{07644E68-068F-4C2A-9DF9-BF8002F413B9}"/>
    <cellStyle name="60% - Accent2 2 2" xfId="457" xr:uid="{F33E6CE2-B819-4DFA-A126-62CFE227DD32}"/>
    <cellStyle name="60% - Accent2 3" xfId="455" xr:uid="{4691E4CD-CAE9-46BC-8F11-48D6EB3BBB13}"/>
    <cellStyle name="60% - Accent2 3 2" xfId="51501" xr:uid="{D788D990-C077-4E57-A37B-E1E5A891621A}"/>
    <cellStyle name="60% - Accent3" xfId="50" builtinId="40" customBuiltin="1"/>
    <cellStyle name="60% - Accent3 2" xfId="459" xr:uid="{6CE2A1FC-22A7-4ADE-B154-DBBAAB986E76}"/>
    <cellStyle name="60% - Accent3 2 2" xfId="460" xr:uid="{13957648-B8F6-4F26-A099-6C9C094FD903}"/>
    <cellStyle name="60% - Accent3 3" xfId="458" xr:uid="{97CC7281-50F4-41E7-833A-EAFA02A69D1E}"/>
    <cellStyle name="60% - Accent3 3 2" xfId="51502" xr:uid="{9169E10D-9C12-49AC-BC52-CAE4473EBDCC}"/>
    <cellStyle name="60% - Accent4" xfId="54" builtinId="44" customBuiltin="1"/>
    <cellStyle name="60% - Accent4 2" xfId="462" xr:uid="{89F20E82-D1BD-42A8-87DF-66FCA3368E93}"/>
    <cellStyle name="60% - Accent4 2 2" xfId="463" xr:uid="{B1E033C7-9781-41F5-9354-95F197CBCE73}"/>
    <cellStyle name="60% - Accent4 3" xfId="461" xr:uid="{52874EC8-31EB-4F0C-9F49-CD67993B285E}"/>
    <cellStyle name="60% - Accent4 3 2" xfId="51503" xr:uid="{C549B8BC-B62F-4655-9FBE-F5EC5F103526}"/>
    <cellStyle name="60% - Accent5" xfId="58" builtinId="48" customBuiltin="1"/>
    <cellStyle name="60% - Accent5 2" xfId="465" xr:uid="{6652CEF2-3DFA-4219-B718-669D9CD0E2DF}"/>
    <cellStyle name="60% - Accent5 2 2" xfId="466" xr:uid="{9AA7DA37-986F-48EE-981E-21427EDC1B84}"/>
    <cellStyle name="60% - Accent5 3" xfId="464" xr:uid="{A89C786B-4D37-4658-9432-4AA0A89F2906}"/>
    <cellStyle name="60% - Accent5 3 2" xfId="51504" xr:uid="{FE3D1053-D224-4E38-8132-D2C93DE4B448}"/>
    <cellStyle name="60% - Accent6" xfId="62" builtinId="52" customBuiltin="1"/>
    <cellStyle name="60% - Accent6 2" xfId="468" xr:uid="{F00814B0-D7C5-43B2-8131-8EB7C6511E97}"/>
    <cellStyle name="60% - Accent6 2 2" xfId="469" xr:uid="{D53B07CD-455D-473F-866E-F68774EE72DC}"/>
    <cellStyle name="60% - Accent6 3" xfId="467" xr:uid="{4113C9AE-B6A0-49D3-AF00-742B5964C55D}"/>
    <cellStyle name="60% - Accent6 3 2" xfId="51505" xr:uid="{B260C321-EC53-48DF-B3BC-E4E63F597431}"/>
    <cellStyle name="Accent1" xfId="39" builtinId="29" customBuiltin="1"/>
    <cellStyle name="Accent1 2" xfId="471" xr:uid="{F9D37E23-DC08-421C-964F-02E4D52E6B67}"/>
    <cellStyle name="Accent1 2 2" xfId="472" xr:uid="{82A9D4AB-BCA4-45F4-9678-D0D497DB8570}"/>
    <cellStyle name="Accent1 3" xfId="470" xr:uid="{D1E81771-DE53-40B5-B58D-68861BEF2797}"/>
    <cellStyle name="Accent2" xfId="43" builtinId="33" customBuiltin="1"/>
    <cellStyle name="Accent2 2" xfId="474" xr:uid="{0C91FE83-91D1-484A-B1F0-2B0D44DBA214}"/>
    <cellStyle name="Accent2 2 2" xfId="475" xr:uid="{84BCCE6A-CD7D-43CF-ADE2-417E18E9A1C6}"/>
    <cellStyle name="Accent2 3" xfId="473" xr:uid="{53A5BFB3-BEB9-490C-BF6E-F2FCD0579508}"/>
    <cellStyle name="Accent3" xfId="47" builtinId="37" customBuiltin="1"/>
    <cellStyle name="Accent3 2" xfId="477" xr:uid="{6F4FF3D6-3595-47A4-8069-92BD4434D69F}"/>
    <cellStyle name="Accent3 2 2" xfId="478" xr:uid="{1FA61757-6B32-485A-AF7B-94DC5E97AF9A}"/>
    <cellStyle name="Accent3 3" xfId="476" xr:uid="{A93C9399-9DA6-4DD4-AFEB-1DBCDAD05563}"/>
    <cellStyle name="Accent4" xfId="51" builtinId="41" customBuiltin="1"/>
    <cellStyle name="Accent4 2" xfId="480" xr:uid="{DAD593CD-9A59-4AA7-BBF3-59BD35D63AE3}"/>
    <cellStyle name="Accent4 2 2" xfId="481" xr:uid="{7CAF1EF6-AB3F-496A-9010-BD83B1C1340C}"/>
    <cellStyle name="Accent4 3" xfId="479" xr:uid="{7821ED41-436B-4CA3-ACA4-0F41FBC63DCF}"/>
    <cellStyle name="Accent5" xfId="55" builtinId="45" customBuiltin="1"/>
    <cellStyle name="Accent5 2" xfId="482" xr:uid="{9C1894ED-2860-48AD-AB2E-22D5BB6C4BF8}"/>
    <cellStyle name="Accent5 2 2" xfId="483" xr:uid="{BD69D9BE-3435-46B3-8D96-0A814B701015}"/>
    <cellStyle name="Accent6" xfId="59" builtinId="49" customBuiltin="1"/>
    <cellStyle name="Accent6 2" xfId="485" xr:uid="{87767C3B-B7C4-44C1-AC0A-5A14EDAE4B37}"/>
    <cellStyle name="Accent6 2 2" xfId="486" xr:uid="{4EBD3558-2B7D-4D88-A67A-CA54EE89FBE8}"/>
    <cellStyle name="Accent6 3" xfId="484" xr:uid="{72D9F778-C0B2-4A7D-A390-3A85BF8C8CB7}"/>
    <cellStyle name="AcNote" xfId="99" xr:uid="{24724071-F864-4807-A0D5-652DE5B4993D}"/>
    <cellStyle name="active" xfId="100" xr:uid="{177A5FC2-64C1-4911-BE2B-05A5CB735CA9}"/>
    <cellStyle name="amount" xfId="101" xr:uid="{13E361E6-3337-41F8-91CA-66AE8042AD20}"/>
    <cellStyle name="Bad" xfId="29" builtinId="27" customBuiltin="1"/>
    <cellStyle name="Bad 2" xfId="488" xr:uid="{16BD9C09-CDD0-45E3-81AD-02F360AC4705}"/>
    <cellStyle name="Bad 2 2" xfId="489" xr:uid="{D1F99203-A089-48B4-9056-4B837D18415B}"/>
    <cellStyle name="Bad 3" xfId="487" xr:uid="{5721CB2F-242B-4F94-8A5B-0367B74DB3DA}"/>
    <cellStyle name="Body text" xfId="102" xr:uid="{46C07396-78DE-4823-9E23-D59BEEDC35CD}"/>
    <cellStyle name="bodyText" xfId="103" xr:uid="{0884F835-61A8-426B-BB45-1EDD8F9B3BC7}"/>
    <cellStyle name="Calculation" xfId="33" builtinId="22" customBuiltin="1"/>
    <cellStyle name="Calculation 2" xfId="491" xr:uid="{36156C8F-1FEB-4891-9582-9D8364FF9BB2}"/>
    <cellStyle name="Calculation 2 2" xfId="492" xr:uid="{A4412C0F-EC35-477B-A213-DE61FAAFD72E}"/>
    <cellStyle name="Calculation 3" xfId="490" xr:uid="{A2204CC0-012A-41AB-94B7-FAEC74123BC7}"/>
    <cellStyle name="Check Cell" xfId="35" builtinId="23" customBuiltin="1"/>
    <cellStyle name="Check Cell 2" xfId="493" xr:uid="{4B2307B0-7F8D-4DC0-A06B-3694C016DA2F}"/>
    <cellStyle name="Check Cell 2 2" xfId="494" xr:uid="{F42D02E3-60FF-4081-9EEC-92B289CC2ADC}"/>
    <cellStyle name="columnHeader" xfId="104" xr:uid="{F28068BB-E651-492A-A508-FF2585326416}"/>
    <cellStyle name="Comma" xfId="1" builtinId="3"/>
    <cellStyle name="Comma  - Style1" xfId="105" xr:uid="{F353E688-4FEC-415F-B26C-1B0A24392B1A}"/>
    <cellStyle name="Comma  - Style2" xfId="106" xr:uid="{F0E2D646-44FD-419A-A765-E2822C4E58D7}"/>
    <cellStyle name="Comma  - Style3" xfId="107" xr:uid="{0B6416CC-5C9E-4027-BCE1-5D2F5492DAF5}"/>
    <cellStyle name="Comma  - Style4" xfId="108" xr:uid="{BF729AF3-0AC2-4816-A061-F855DFF3FA92}"/>
    <cellStyle name="Comma  - Style5" xfId="109" xr:uid="{0A231E91-988F-4354-8298-6ED5A5F6BDF7}"/>
    <cellStyle name="Comma  - Style6" xfId="110" xr:uid="{E63CF050-C0C9-4602-A86F-8F2632FDD778}"/>
    <cellStyle name="Comma  - Style7" xfId="111" xr:uid="{7B24D01B-8390-493C-AAD5-ABAB9FFB6298}"/>
    <cellStyle name="Comma  - Style8" xfId="112" xr:uid="{FDD8973E-82C1-435C-A9BE-509BACE6C22A}"/>
    <cellStyle name="Comma [0] 2" xfId="113" xr:uid="{52624B41-FFCE-4E7E-BF27-F0DA65A02698}"/>
    <cellStyle name="Comma 10" xfId="237" xr:uid="{5535F6D8-B0B8-42AC-A973-E933D8C5CF6D}"/>
    <cellStyle name="Comma 10 2" xfId="90" xr:uid="{C45975C5-1577-4980-A9E5-A5AF7A91A267}"/>
    <cellStyle name="Comma 10 3" xfId="497" xr:uid="{0F4D11E7-742B-4067-895A-EEFBDF6E242D}"/>
    <cellStyle name="Comma 10 3 2" xfId="498" xr:uid="{0C220413-AD73-46A9-AFEF-03523B979686}"/>
    <cellStyle name="Comma 10 4" xfId="499" xr:uid="{737281A1-15B0-4E1C-BFFC-EA20C00E6C79}"/>
    <cellStyle name="Comma 10 4 2" xfId="500" xr:uid="{ADDB5583-CD82-49FB-8869-347750823EA6}"/>
    <cellStyle name="Comma 10 5" xfId="501" xr:uid="{F8631FB2-8511-4765-B36D-C67766C74883}"/>
    <cellStyle name="Comma 10 6" xfId="1241" xr:uid="{75705FE4-2924-474B-B33D-0EF17C0B86CA}"/>
    <cellStyle name="Comma 10 7" xfId="496" xr:uid="{850D7D41-9D50-4539-9630-A69DAEC0A0C0}"/>
    <cellStyle name="Comma 11" xfId="502" xr:uid="{939001AD-9574-4D8D-91DD-97A44EE8FE5A}"/>
    <cellStyle name="Comma 11 2" xfId="503" xr:uid="{1325BBE9-D8C2-46AE-867D-F227E4921BDA}"/>
    <cellStyle name="Comma 11 3" xfId="52905" xr:uid="{AE00D62B-C795-4BC5-9866-DC3658C9A6F6}"/>
    <cellStyle name="Comma 12" xfId="504" xr:uid="{B2B18617-4ADA-4EDD-B7E7-B1ECB9CBB711}"/>
    <cellStyle name="Comma 12 2" xfId="505" xr:uid="{174D8507-E257-474F-9569-D92E8A7A143D}"/>
    <cellStyle name="Comma 13" xfId="506" xr:uid="{D0916D01-2D56-4EB5-B894-759A4C13F9EB}"/>
    <cellStyle name="Comma 14" xfId="507" xr:uid="{C99D4844-A968-423F-8BBF-418A06192B8F}"/>
    <cellStyle name="Comma 14 2" xfId="508" xr:uid="{86A00611-92F1-460D-B561-B272D8CE5E86}"/>
    <cellStyle name="Comma 15" xfId="509" xr:uid="{E5069C76-E68E-4164-A641-3F71AD619C4C}"/>
    <cellStyle name="Comma 16" xfId="510" xr:uid="{4B050659-74E7-4753-AEAF-DC69B0036DD2}"/>
    <cellStyle name="Comma 16 2" xfId="511" xr:uid="{C8C04C8D-B96A-4287-B3E6-5BC4B6408CF3}"/>
    <cellStyle name="Comma 16 2 2" xfId="52427" xr:uid="{F7CDC5C1-D5B5-4115-B2F1-17AF8228D5ED}"/>
    <cellStyle name="Comma 16 3" xfId="52904" xr:uid="{4E3828D9-D8B8-4591-AA24-81E8C4697941}"/>
    <cellStyle name="Comma 16 4" xfId="51954" xr:uid="{70ABCF16-E861-4B7A-BCD8-DC2362AAE45D}"/>
    <cellStyle name="Comma 17" xfId="495" xr:uid="{F138106B-C90E-4980-B632-351115A12BD4}"/>
    <cellStyle name="Comma 18" xfId="64" xr:uid="{C99E88F2-E8D3-41AA-973C-C12BAA29AEA0}"/>
    <cellStyle name="Comma 19" xfId="1245" xr:uid="{F994C2C6-6AB6-4CAF-8E3B-13CFF91BD7D0}"/>
    <cellStyle name="Comma 2" xfId="4" xr:uid="{00000000-0005-0000-0000-000001000000}"/>
    <cellStyle name="Comma 2 10" xfId="512" xr:uid="{7177050C-DF39-42FA-90FE-86F01F3F9BCF}"/>
    <cellStyle name="Comma 2 10 2" xfId="51825" xr:uid="{2F850118-09C8-4E6B-940F-ECC08C4F5204}"/>
    <cellStyle name="Comma 2 10 2 2" xfId="52295" xr:uid="{072BD1A3-7110-4F3D-A606-13B199FCA7F9}"/>
    <cellStyle name="Comma 2 10 2 3" xfId="52774" xr:uid="{17F4C841-71D2-4304-854F-9A3EBB4EEE82}"/>
    <cellStyle name="Comma 2 10 3" xfId="51584" xr:uid="{1551E3F2-3801-4A66-904D-B10FA6141A9E}"/>
    <cellStyle name="Comma 2 10 4" xfId="52059" xr:uid="{FB6D6E6F-F2D7-4840-9418-8935ECEA4079}"/>
    <cellStyle name="Comma 2 10 5" xfId="52575" xr:uid="{6C51C03B-AED5-47B8-BA29-033C9B38BEBD}"/>
    <cellStyle name="Comma 2 10 6" xfId="51465" xr:uid="{8D91CF94-D3A7-43C7-95AA-54B4FEAE8DED}"/>
    <cellStyle name="Comma 2 11" xfId="513" xr:uid="{929E4409-CB9B-4A69-AB40-2A0B567A7E7C}"/>
    <cellStyle name="Comma 2 11 2" xfId="51868" xr:uid="{E548E203-ABBC-4E11-B2C2-FAAF6833C281}"/>
    <cellStyle name="Comma 2 11 2 2" xfId="52341" xr:uid="{D8976C32-6417-4648-8BE2-02FDF4167E46}"/>
    <cellStyle name="Comma 2 11 2 3" xfId="52819" xr:uid="{52687405-2325-41E7-85B3-6126E686B91B}"/>
    <cellStyle name="Comma 2 11 3" xfId="51623" xr:uid="{FAAAF2C4-40C1-4730-BED5-DF89D5A7059A}"/>
    <cellStyle name="Comma 2 11 4" xfId="52105" xr:uid="{64201BF5-39E5-4487-8E58-229F99552433}"/>
    <cellStyle name="Comma 2 11 5" xfId="52621" xr:uid="{60B1884D-60D5-4B2A-ADD0-E20784C7960D}"/>
    <cellStyle name="Comma 2 11 6" xfId="51497" xr:uid="{A64742B7-D0B8-47AB-AB12-6195DB675C60}"/>
    <cellStyle name="Comma 2 12" xfId="514" xr:uid="{81E4C9D5-12EE-4F6F-BC6D-84267A075FED}"/>
    <cellStyle name="Comma 2 12 2" xfId="51893" xr:uid="{5E238C31-3CED-4AC2-A391-45E20B477ADF}"/>
    <cellStyle name="Comma 2 12 2 2" xfId="52366" xr:uid="{D3631FFA-BD33-4B22-B61D-31BF3332FC1D}"/>
    <cellStyle name="Comma 2 12 2 3" xfId="52843" xr:uid="{77F28D3E-EB03-41FD-81E7-24A26DD77D37}"/>
    <cellStyle name="Comma 2 12 3" xfId="52130" xr:uid="{49501B05-8DB9-4911-A8D2-3F4E2B0EC253}"/>
    <cellStyle name="Comma 2 12 4" xfId="52646" xr:uid="{7E98ABAF-1E76-46B9-897D-A75E141B72E9}"/>
    <cellStyle name="Comma 2 12 5" xfId="51667" xr:uid="{6FF3CFFC-F88D-49B5-8195-162DFBF3A677}"/>
    <cellStyle name="Comma 2 13" xfId="515" xr:uid="{868AA162-17DD-4DC7-8FCC-85318AB02C04}"/>
    <cellStyle name="Comma 2 13 2" xfId="52191" xr:uid="{FEBFA727-A2A8-45DE-9D05-705A9A2EF1A4}"/>
    <cellStyle name="Comma 2 13 3" xfId="52480" xr:uid="{9238314E-2DA4-41DC-9A71-221A8BADD67B}"/>
    <cellStyle name="Comma 2 13 4" xfId="51725" xr:uid="{70471651-A82E-48CB-B059-B33B1554CED5}"/>
    <cellStyle name="Comma 2 14" xfId="1220" xr:uid="{F7E1EDD0-F19A-49AF-AD6F-6E18196797B6}"/>
    <cellStyle name="Comma 2 15" xfId="51955" xr:uid="{B860F895-D586-4598-BFB9-BAA55109A244}"/>
    <cellStyle name="Comma 2 16" xfId="52428" xr:uid="{08BAECF4-B104-49C1-9CD9-CBE29F2503A4}"/>
    <cellStyle name="Comma 2 17" xfId="67" xr:uid="{C7BE377E-EE77-4AC7-98A5-53025A220E42}"/>
    <cellStyle name="Comma 2 2" xfId="94" xr:uid="{880BF337-ED9B-4082-9EBC-AAB0EA0F239C}"/>
    <cellStyle name="Comma 2 2 10" xfId="1221" xr:uid="{27ABBB75-C25D-4552-9BF3-F7E4C61179DA}"/>
    <cellStyle name="Comma 2 2 11" xfId="51957" xr:uid="{C54C998D-1344-46B5-9F43-6A9F84EF28F1}"/>
    <cellStyle name="Comma 2 2 12" xfId="52429" xr:uid="{D1A0E9D8-AA80-43D9-A1F7-446E8B18DB04}"/>
    <cellStyle name="Comma 2 2 2" xfId="80" xr:uid="{3BE4ACAD-9795-4EEB-85AF-FD709A7ECDE0}"/>
    <cellStyle name="Comma 2 2 2 2" xfId="81" xr:uid="{7F78A444-4790-4E1E-86A5-9F11481FC062}"/>
    <cellStyle name="Comma 2 2 2 2 2" xfId="517" xr:uid="{5A20B8E3-BCDF-40B0-8173-E900D567120D}"/>
    <cellStyle name="Comma 2 2 2 2 2 2" xfId="51745" xr:uid="{42E102BC-439C-4075-9D6A-E65F6E5980F4}"/>
    <cellStyle name="Comma 2 2 2 2 2 3" xfId="52213" xr:uid="{B1B723B2-8C77-4244-A0E2-764F6D2BD784}"/>
    <cellStyle name="Comma 2 2 2 2 2 4" xfId="52502" xr:uid="{5660D571-1279-4D62-83BD-8518ADF803C0}"/>
    <cellStyle name="Comma 2 2 2 2 2 5" xfId="51413" xr:uid="{E937F924-47CA-4B1D-B239-B147A855C2B4}"/>
    <cellStyle name="Comma 2 2 2 2 3" xfId="518" xr:uid="{1B53DD49-7990-452F-900C-74A51F0A5E3D}"/>
    <cellStyle name="Comma 2 2 2 2 3 2" xfId="51436" xr:uid="{CDD28DBB-446B-4749-872F-692732E68D6A}"/>
    <cellStyle name="Comma 2 2 2 2 4" xfId="516" xr:uid="{8CEC91DE-4F8F-4F93-A015-11796705C367}"/>
    <cellStyle name="Comma 2 2 2 2 4 2" xfId="51468" xr:uid="{21F00296-4003-488A-AD6A-D7AD59E8681E}"/>
    <cellStyle name="Comma 2 2 2 2 5" xfId="1223" xr:uid="{DE3887FF-B462-4FDC-8476-AB0994504AE4}"/>
    <cellStyle name="Comma 2 2 2 2 6" xfId="51977" xr:uid="{44CD4681-F499-4BDF-8695-EA12FE734687}"/>
    <cellStyle name="Comma 2 2 2 2 7" xfId="52431" xr:uid="{1580315E-51D6-45FB-9C98-8186CC4CA712}"/>
    <cellStyle name="Comma 2 2 2 3" xfId="519" xr:uid="{F4B31E20-6FF6-49A3-970C-9D990BF4AC22}"/>
    <cellStyle name="Comma 2 2 2 3 2" xfId="51875" xr:uid="{E51B054E-A390-4954-915D-F27584D83B6E}"/>
    <cellStyle name="Comma 2 2 2 3 2 2" xfId="52349" xr:uid="{63499A3F-A1FE-4EDB-900B-6C24E74E9942}"/>
    <cellStyle name="Comma 2 2 2 3 2 3" xfId="52826" xr:uid="{068B7190-EBE8-4434-9711-A6E629934CE1}"/>
    <cellStyle name="Comma 2 2 2 3 3" xfId="51632" xr:uid="{BCF3EBD4-DE4A-4C13-9699-056E63A12A57}"/>
    <cellStyle name="Comma 2 2 2 3 4" xfId="52113" xr:uid="{2A9B6659-AD63-41A0-B203-9D1424E8D8EF}"/>
    <cellStyle name="Comma 2 2 2 3 5" xfId="52629" xr:uid="{FFFF9DE1-95CE-4135-B67F-490F3AD30CBD}"/>
    <cellStyle name="Comma 2 2 2 3 6" xfId="51412" xr:uid="{113AEC4B-1D5E-4913-A2E8-29AC956B0BDD}"/>
    <cellStyle name="Comma 2 2 2 4" xfId="520" xr:uid="{15E3F54A-BB67-4119-BCB5-7867F33788E9}"/>
    <cellStyle name="Comma 2 2 2 4 2" xfId="51708" xr:uid="{958B0C00-BD46-4FE4-A2FE-1DAAB508EA08}"/>
    <cellStyle name="Comma 2 2 2 4 3" xfId="51435" xr:uid="{E61A9048-DA68-45EB-A8C0-F926E5CA5EAD}"/>
    <cellStyle name="Comma 2 2 2 5" xfId="521" xr:uid="{3965B8A7-BBE9-4AB1-B56C-CAAB30C5DB68}"/>
    <cellStyle name="Comma 2 2 2 5 2" xfId="51732" xr:uid="{26FFF231-D428-44D0-B4BC-ADF587ADEE91}"/>
    <cellStyle name="Comma 2 2 2 5 3" xfId="52199" xr:uid="{2991A17A-55EB-4301-BAA1-6C078C8EA5A1}"/>
    <cellStyle name="Comma 2 2 2 5 4" xfId="52488" xr:uid="{09F891EF-A61A-47BB-8A46-E4594B28C3E3}"/>
    <cellStyle name="Comma 2 2 2 5 5" xfId="51467" xr:uid="{1BCB8EEE-E4F6-477C-BCEF-88D4BAF2E9B5}"/>
    <cellStyle name="Comma 2 2 2 6" xfId="1222" xr:uid="{37464C93-BED3-425F-9CBB-D2316A4F1F65}"/>
    <cellStyle name="Comma 2 2 2 7" xfId="51963" xr:uid="{6D38DB61-8461-4A41-898F-110210309360}"/>
    <cellStyle name="Comma 2 2 2 8" xfId="52430" xr:uid="{CDEEFC0B-2F6B-4E3B-8437-541F01B14F7A}"/>
    <cellStyle name="Comma 2 2 3" xfId="522" xr:uid="{BF129FFD-2ED9-42D0-A792-4F51BC2E120E}"/>
    <cellStyle name="Comma 2 2 3 10" xfId="1258" xr:uid="{8A23B741-FDCE-42C8-9920-A3A77A31D2D7}"/>
    <cellStyle name="Comma 2 2 3 2" xfId="523" xr:uid="{877413B3-C9E2-4587-AE31-8C5E3949117E}"/>
    <cellStyle name="Comma 2 2 3 2 2" xfId="51739" xr:uid="{B7B53D4B-3824-4894-A926-CF8DE41865DE}"/>
    <cellStyle name="Comma 2 2 3 2 3" xfId="52207" xr:uid="{6229CF74-18E4-40FB-9AAA-394D6660D616}"/>
    <cellStyle name="Comma 2 2 3 2 4" xfId="52496" xr:uid="{632F7B86-7A23-45E3-81C5-D84653393F5E}"/>
    <cellStyle name="Comma 2 2 3 2 5" xfId="1967" xr:uid="{50779F9C-FDFF-4A40-BB29-2A59C9BF2ECF}"/>
    <cellStyle name="Comma 2 2 3 3" xfId="1224" xr:uid="{6028D40A-BD3E-461C-A54E-57CB8D5FCF5F}"/>
    <cellStyle name="Comma 2 2 3 3 2" xfId="2947" xr:uid="{2F502F67-B468-477B-8872-00E553D0FD1B}"/>
    <cellStyle name="Comma 2 2 3 4" xfId="51414" xr:uid="{C0A6D582-F609-430A-9FFB-D0CC3973E35C}"/>
    <cellStyle name="Comma 2 2 3 5" xfId="51437" xr:uid="{93D4EF93-9063-41FF-9292-77D74A014CC8}"/>
    <cellStyle name="Comma 2 2 3 6" xfId="51469" xr:uid="{978A8544-0514-4436-91A1-7C686BFB8715}"/>
    <cellStyle name="Comma 2 2 3 7" xfId="51517" xr:uid="{3883E127-65CB-43EC-8DAE-0EE0D1DFD9B1}"/>
    <cellStyle name="Comma 2 2 3 8" xfId="51971" xr:uid="{27BA9974-D179-4DF3-9D41-0B057D698318}"/>
    <cellStyle name="Comma 2 2 3 9" xfId="52432" xr:uid="{1367EE2D-5AFF-4CDF-BAB5-ABC54B19A698}"/>
    <cellStyle name="Comma 2 2 4" xfId="524" xr:uid="{1FB345DA-206C-43FB-82E4-A9DC4759FA78}"/>
    <cellStyle name="Comma 2 2 4 2" xfId="525" xr:uid="{CC507011-2B98-44AF-8A7B-723652D37E18}"/>
    <cellStyle name="Comma 2 2 4 2 2" xfId="51751" xr:uid="{A462FF12-EC90-4340-997C-E809309F098C}"/>
    <cellStyle name="Comma 2 2 4 2 3" xfId="52219" xr:uid="{D0F86FF6-E4CE-4AAA-800A-F2BDC97DB472}"/>
    <cellStyle name="Comma 2 2 4 2 4" xfId="52508" xr:uid="{C620DDEA-86DD-4648-B299-B7A5C1D47E6D}"/>
    <cellStyle name="Comma 2 2 4 2 5" xfId="51438" xr:uid="{C575D43C-B340-4F2E-A825-A77D331B2DF4}"/>
    <cellStyle name="Comma 2 2 4 3" xfId="1225" xr:uid="{542F8299-B321-4B51-A8D0-6D9C04CF0B56}"/>
    <cellStyle name="Comma 2 2 4 4" xfId="51526" xr:uid="{EF0D124F-FD19-4B33-B13A-C5FE68F4CFF1}"/>
    <cellStyle name="Comma 2 2 4 5" xfId="51983" xr:uid="{AE5A5503-F841-4DF9-99EE-34D4AF16F543}"/>
    <cellStyle name="Comma 2 2 4 6" xfId="52433" xr:uid="{CC0A3325-FAD3-4E2E-8475-30E309BF0200}"/>
    <cellStyle name="Comma 2 2 5" xfId="526" xr:uid="{EC77F167-EA93-47DA-89A1-82BB17F5345C}"/>
    <cellStyle name="Comma 2 2 5 2" xfId="527" xr:uid="{53135CFE-605A-470E-84B7-B6DCDCBE8630}"/>
    <cellStyle name="Comma 2 2 5 2 2" xfId="51772" xr:uid="{04D5D524-C79D-4D5A-86A6-787E7C2428FD}"/>
    <cellStyle name="Comma 2 2 5 2 3" xfId="52240" xr:uid="{D4D5FE9F-B2BB-42F1-803F-63965A3C3801}"/>
    <cellStyle name="Comma 2 2 5 2 4" xfId="52517" xr:uid="{FD406646-6BAF-4DFA-906A-C824CBB1C41E}"/>
    <cellStyle name="Comma 2 2 5 2 5" xfId="51470" xr:uid="{01937E4F-603F-4B51-9321-4A28BFE3C199}"/>
    <cellStyle name="Comma 2 2 5 3" xfId="1226" xr:uid="{E019305F-79AF-45A5-BF26-89E8FE7EB2D7}"/>
    <cellStyle name="Comma 2 2 5 4" xfId="52004" xr:uid="{69A6B2AB-9FA5-4D56-8E23-8A108A379C0C}"/>
    <cellStyle name="Comma 2 2 5 5" xfId="52434" xr:uid="{309839FD-DFAD-49FE-8127-ED90C0196055}"/>
    <cellStyle name="Comma 2 2 6" xfId="528" xr:uid="{F0DB5C7D-B3EB-48BE-9070-1C842ADC780C}"/>
    <cellStyle name="Comma 2 2 6 2" xfId="51826" xr:uid="{E64A9B77-FE3C-4404-9741-18484A8321B4}"/>
    <cellStyle name="Comma 2 2 6 2 2" xfId="52296" xr:uid="{4692D124-3078-46A9-A92D-28CCC2BDB26A}"/>
    <cellStyle name="Comma 2 2 6 2 3" xfId="52775" xr:uid="{665DEF8A-9B8B-4779-BDB6-8E5341832C21}"/>
    <cellStyle name="Comma 2 2 6 3" xfId="51585" xr:uid="{2F36628D-86DF-4AB9-AE9D-BF9C3E06D4AC}"/>
    <cellStyle name="Comma 2 2 6 4" xfId="52060" xr:uid="{05F4E8FE-605F-4140-BA36-65C9EF8E1592}"/>
    <cellStyle name="Comma 2 2 6 5" xfId="52576" xr:uid="{2348C662-5172-4BB9-A2BE-CB705451F8E8}"/>
    <cellStyle name="Comma 2 2 6 6" xfId="51434" xr:uid="{00730B24-E195-4665-94BA-1FC48B44216A}"/>
    <cellStyle name="Comma 2 2 7" xfId="529" xr:uid="{9912AACA-C859-4C2E-9FEF-7AC42B33E0AC}"/>
    <cellStyle name="Comma 2 2 7 2" xfId="51872" xr:uid="{59C8B8F9-91FA-4D98-9D43-698F743CBB1F}"/>
    <cellStyle name="Comma 2 2 7 2 2" xfId="52345" xr:uid="{15F47675-124F-4D14-A392-BF9F62AA12F2}"/>
    <cellStyle name="Comma 2 2 7 2 3" xfId="52822" xr:uid="{A073613A-5B1E-4511-B970-230B2571CDB7}"/>
    <cellStyle name="Comma 2 2 7 3" xfId="51627" xr:uid="{7616ECE2-BB8C-41C5-8760-B3672C0D34E7}"/>
    <cellStyle name="Comma 2 2 7 4" xfId="52109" xr:uid="{23C99966-B64A-43EA-B315-56C50EAFE07B}"/>
    <cellStyle name="Comma 2 2 7 5" xfId="52625" xr:uid="{05E9F769-EFBB-439D-AE00-F8F971917F8B}"/>
    <cellStyle name="Comma 2 2 7 6" xfId="51466" xr:uid="{76362550-0D6D-4BA8-B6A5-7712B5A7BC93}"/>
    <cellStyle name="Comma 2 2 8" xfId="530" xr:uid="{3E8AE555-1CFF-45E4-BA90-175816DDBDF2}"/>
    <cellStyle name="Comma 2 2 8 2" xfId="51894" xr:uid="{A1E0BB01-E23F-4549-B192-0784C49BE514}"/>
    <cellStyle name="Comma 2 2 8 2 2" xfId="52367" xr:uid="{78ADCD3A-4DC2-44A5-A19F-02E311AF2DE4}"/>
    <cellStyle name="Comma 2 2 8 2 3" xfId="52844" xr:uid="{4744BC6F-8CA1-428A-A717-57BF5401FB46}"/>
    <cellStyle name="Comma 2 2 8 3" xfId="52131" xr:uid="{2BB78BCA-1958-42A9-AB03-CA667E0F1DF0}"/>
    <cellStyle name="Comma 2 2 8 4" xfId="52647" xr:uid="{59A2AA44-4D24-4139-B409-E2205C72CCFD}"/>
    <cellStyle name="Comma 2 2 8 5" xfId="51668" xr:uid="{77C1EED7-E5A4-43E6-B66C-735B1C4D1975}"/>
    <cellStyle name="Comma 2 2 9" xfId="531" xr:uid="{5F90953F-0FC0-40AF-B506-F4E14424175E}"/>
    <cellStyle name="Comma 2 2 9 2" xfId="52193" xr:uid="{424FA8B1-3A89-4434-9167-8A96D962430F}"/>
    <cellStyle name="Comma 2 2 9 3" xfId="52482" xr:uid="{EFCC58A4-8E90-4697-B764-D89E3354D9F0}"/>
    <cellStyle name="Comma 2 2 9 4" xfId="51726" xr:uid="{253DDAF8-DF35-4BDD-8624-1A9D1742E92D}"/>
    <cellStyle name="Comma 2 3" xfId="114" xr:uid="{56146936-90D8-46DA-B29D-03ED74336DFA}"/>
    <cellStyle name="Comma 2 3 10" xfId="52435" xr:uid="{10982F17-DBB5-4329-8A8A-E8E868DCAA72}"/>
    <cellStyle name="Comma 2 3 2" xfId="532" xr:uid="{FF299EF4-8C1F-4D83-8AB4-4B15EB9EDFC4}"/>
    <cellStyle name="Comma 2 3 2 2" xfId="533" xr:uid="{3D03F889-0D1F-4C17-B2F4-D582975F88E6}"/>
    <cellStyle name="Comma 2 3 2 2 2" xfId="534" xr:uid="{2603AE0B-1CA9-433D-A8BE-39673B48A1E6}"/>
    <cellStyle name="Comma 2 3 2 2 2 2" xfId="51747" xr:uid="{62DEB1DB-6FDC-4E5E-9CEA-EC8BF30DD66B}"/>
    <cellStyle name="Comma 2 3 2 2 2 3" xfId="52215" xr:uid="{796ED498-9BF8-4C8E-9532-2929CC672341}"/>
    <cellStyle name="Comma 2 3 2 2 2 4" xfId="52504" xr:uid="{6824CB70-A325-4514-845D-305FBB7D7D9E}"/>
    <cellStyle name="Comma 2 3 2 2 2 5" xfId="51441" xr:uid="{08B08262-1397-4C30-BFF5-1DCF4E695E88}"/>
    <cellStyle name="Comma 2 3 2 2 3" xfId="1229" xr:uid="{00DCD5FC-1C56-4658-A6C6-A1A909F7DDB9}"/>
    <cellStyle name="Comma 2 3 2 2 4" xfId="51523" xr:uid="{DE1735A1-6B61-4457-84B2-87CEEBA3ED91}"/>
    <cellStyle name="Comma 2 3 2 2 5" xfId="51979" xr:uid="{A61E9219-F7DF-453D-978A-0E1C86AB2995}"/>
    <cellStyle name="Comma 2 3 2 2 6" xfId="52437" xr:uid="{C55F1554-F736-405A-B6C4-72A391EC9AB9}"/>
    <cellStyle name="Comma 2 3 2 3" xfId="535" xr:uid="{3FF1DC30-CBBE-4C51-98D9-C83D11927987}"/>
    <cellStyle name="Comma 2 3 2 3 2" xfId="51733" xr:uid="{B9BDF11F-B5FB-43F1-9358-5D50B0AD7DFF}"/>
    <cellStyle name="Comma 2 3 2 3 3" xfId="52201" xr:uid="{A931B608-869A-4E32-BD12-E3EB3073DE56}"/>
    <cellStyle name="Comma 2 3 2 3 4" xfId="52490" xr:uid="{C9F0280F-437F-4445-8E56-86F179C6FD42}"/>
    <cellStyle name="Comma 2 3 2 3 5" xfId="51440" xr:uid="{CDB6889A-F71A-47BF-A90C-5CFC4B9BB5AB}"/>
    <cellStyle name="Comma 2 3 2 4" xfId="1228" xr:uid="{5666417E-DC17-47A5-BFA3-BB9C11D04728}"/>
    <cellStyle name="Comma 2 3 2 5" xfId="51512" xr:uid="{DAA81073-9220-4882-8114-DA9D35737A9D}"/>
    <cellStyle name="Comma 2 3 2 6" xfId="51965" xr:uid="{B48A1C1E-25AD-44B8-80E2-5C7F7FC28F2C}"/>
    <cellStyle name="Comma 2 3 2 7" xfId="52436" xr:uid="{00685287-ED83-4654-9C00-38622FFA091E}"/>
    <cellStyle name="Comma 2 3 2 8" xfId="3055" xr:uid="{3F57C91C-3A25-4064-B3B3-47C4550F07A8}"/>
    <cellStyle name="Comma 2 3 3" xfId="536" xr:uid="{B24F96F9-ABB4-42A8-93AF-FEB66323200F}"/>
    <cellStyle name="Comma 2 3 3 2" xfId="537" xr:uid="{13C3673E-60F2-43E5-89D9-1B7684EEC3C0}"/>
    <cellStyle name="Comma 2 3 3 2 2" xfId="51741" xr:uid="{136513B1-2124-4B05-BD34-15AB7D11C3F6}"/>
    <cellStyle name="Comma 2 3 3 2 3" xfId="52209" xr:uid="{4DDA4C38-1A21-4411-946F-7F8AFEECD159}"/>
    <cellStyle name="Comma 2 3 3 2 4" xfId="52498" xr:uid="{5981B55B-AC2F-4333-9C77-72C0222BB7D3}"/>
    <cellStyle name="Comma 2 3 3 2 5" xfId="51442" xr:uid="{A8A10416-EC56-4FAE-A891-C6EE14D680C6}"/>
    <cellStyle name="Comma 2 3 3 3" xfId="1230" xr:uid="{873A5E0D-FC3B-41C1-9B3B-42D96D7D6533}"/>
    <cellStyle name="Comma 2 3 3 4" xfId="51519" xr:uid="{B96E1BB1-DF61-4FA8-BE7B-F6D6D47EED81}"/>
    <cellStyle name="Comma 2 3 3 5" xfId="51973" xr:uid="{D6F4A656-60B0-4D62-B5BF-CA12AE088672}"/>
    <cellStyle name="Comma 2 3 3 6" xfId="52438" xr:uid="{66BF9FF4-A83F-4B4F-94FF-3C09714F807F}"/>
    <cellStyle name="Comma 2 3 4" xfId="538" xr:uid="{53F6A3D9-7BBA-4519-B161-B76388E16227}"/>
    <cellStyle name="Comma 2 3 4 2" xfId="539" xr:uid="{27C4C174-67A6-4031-81A2-51F3998F17C4}"/>
    <cellStyle name="Comma 2 3 4 2 2" xfId="51753" xr:uid="{0855F7B0-DA99-4467-A4CD-EB288BD2E3D6}"/>
    <cellStyle name="Comma 2 3 4 2 3" xfId="52221" xr:uid="{FEEE01D9-2634-4EE7-95D5-A640031ECC41}"/>
    <cellStyle name="Comma 2 3 4 2 4" xfId="52510" xr:uid="{6E0FD657-6CA1-4F10-A7F4-FA6C4FC7C6A4}"/>
    <cellStyle name="Comma 2 3 4 2 5" xfId="51472" xr:uid="{26D43DFD-62A0-4B7D-BC69-1CCA0317E95C}"/>
    <cellStyle name="Comma 2 3 4 3" xfId="1231" xr:uid="{28965D14-6979-442F-9192-695AB0AB830D}"/>
    <cellStyle name="Comma 2 3 4 4" xfId="51985" xr:uid="{F69A0F48-5E8D-42F7-A18B-B6E5F47EA69D}"/>
    <cellStyle name="Comma 2 3 4 5" xfId="52439" xr:uid="{122CC662-0E46-47D7-BC56-9DCF5335110B}"/>
    <cellStyle name="Comma 2 3 5" xfId="540" xr:uid="{ECCF9388-D530-44CD-AB97-67F825BE6123}"/>
    <cellStyle name="Comma 2 3 5 2" xfId="51874" xr:uid="{9BA82836-7204-41F7-B2FE-8C190AB721CA}"/>
    <cellStyle name="Comma 2 3 5 2 2" xfId="52348" xr:uid="{D40B101C-722F-40EB-B51F-C92788933534}"/>
    <cellStyle name="Comma 2 3 5 2 3" xfId="52825" xr:uid="{E8674D49-1636-4E4D-90B3-6202121B3891}"/>
    <cellStyle name="Comma 2 3 5 3" xfId="51631" xr:uid="{6A5D1D43-81DF-4798-994D-5F343C203549}"/>
    <cellStyle name="Comma 2 3 5 4" xfId="52112" xr:uid="{03A14A76-CAB3-41D0-BC71-D58C70904CE1}"/>
    <cellStyle name="Comma 2 3 5 5" xfId="52628" xr:uid="{09BCAC6F-3B9E-4A65-BF39-E10D9BC095F0}"/>
    <cellStyle name="Comma 2 3 5 6" xfId="51439" xr:uid="{720E7C21-C024-45E2-B4B2-465C01CB4DEA}"/>
    <cellStyle name="Comma 2 3 6" xfId="541" xr:uid="{0C04A548-692F-475C-BBC2-C21D1A4BA5E8}"/>
    <cellStyle name="Comma 2 3 6 2" xfId="51710" xr:uid="{9930A621-E5D2-44DA-8802-C1AE94A9AEF8}"/>
    <cellStyle name="Comma 2 3 6 3" xfId="51471" xr:uid="{6D295F13-CF1A-4395-BFAE-FFDE3225A8CA}"/>
    <cellStyle name="Comma 2 3 7" xfId="542" xr:uid="{2CF8B3FE-E9B5-4D5D-B58B-E429952851BA}"/>
    <cellStyle name="Comma 2 3 7 2" xfId="52195" xr:uid="{9DE4E491-5201-4FFB-9F96-D9F3AB670A8A}"/>
    <cellStyle name="Comma 2 3 7 3" xfId="52484" xr:uid="{EAAF1D97-37EF-48DA-BC5F-B90FEFDD4D39}"/>
    <cellStyle name="Comma 2 3 7 4" xfId="51728" xr:uid="{AA3673C1-C0BC-4F9D-AB25-6F4BA8E4E812}"/>
    <cellStyle name="Comma 2 3 8" xfId="1227" xr:uid="{0A433CDB-181F-40DE-9F63-6B4ED6E8AC5B}"/>
    <cellStyle name="Comma 2 3 9" xfId="51959" xr:uid="{D88C11DD-CEB2-4DC2-9FB7-792D8B6428EC}"/>
    <cellStyle name="Comma 2 4" xfId="93" xr:uid="{4FE4348C-23A0-49D8-BC8B-981273D9A0C0}"/>
    <cellStyle name="Comma 2 4 2" xfId="544" xr:uid="{C3DAACE5-A85D-410E-B77E-0112513338F0}"/>
    <cellStyle name="Comma 2 4 2 2" xfId="545" xr:uid="{1C94A4C5-DC81-409D-BE58-E0F257D119B7}"/>
    <cellStyle name="Comma 2 4 2 2 2" xfId="51743" xr:uid="{297F5594-FD3B-41F7-B2A3-230AF29B8E76}"/>
    <cellStyle name="Comma 2 4 2 2 3" xfId="52211" xr:uid="{F34C6157-CD5C-45C3-8B54-523C3277A8D2}"/>
    <cellStyle name="Comma 2 4 2 2 4" xfId="52500" xr:uid="{6093D4D0-EC7F-4DD0-BAF2-1E080BBDA6BE}"/>
    <cellStyle name="Comma 2 4 2 2 5" xfId="51474" xr:uid="{5475D7EA-25FB-41AE-8D36-D8250A7B2596}"/>
    <cellStyle name="Comma 2 4 2 3" xfId="1233" xr:uid="{3E47A937-76F4-465A-8704-1E1154B1C089}"/>
    <cellStyle name="Comma 2 4 2 4" xfId="51975" xr:uid="{009D463D-C3A0-450D-8732-FCE642EF3B1A}"/>
    <cellStyle name="Comma 2 4 2 5" xfId="52441" xr:uid="{9F0CD24A-C332-4DBA-B41F-6E92A6752844}"/>
    <cellStyle name="Comma 2 4 3" xfId="546" xr:uid="{24B04363-6777-4DFB-9C38-3B80F4C1578F}"/>
    <cellStyle name="Comma 2 4 3 2" xfId="547" xr:uid="{01438977-61BC-44E8-B3AC-B56BEDFE13E5}"/>
    <cellStyle name="Comma 2 4 3 3" xfId="51443" xr:uid="{8D47CB33-93E1-4091-AB6E-50D275CB3111}"/>
    <cellStyle name="Comma 2 4 4" xfId="548" xr:uid="{83971916-3288-481F-9F15-ACA1B8F4450B}"/>
    <cellStyle name="Comma 2 4 4 2" xfId="51730" xr:uid="{E5FAD105-26AD-4E75-A5BD-7609687F3E9E}"/>
    <cellStyle name="Comma 2 4 4 3" xfId="52197" xr:uid="{9DC2F9B4-4F50-45B2-8883-47231322E53F}"/>
    <cellStyle name="Comma 2 4 4 4" xfId="52486" xr:uid="{A5799F28-62A6-43D3-9FCF-2A5076AADAE5}"/>
    <cellStyle name="Comma 2 4 4 5" xfId="51473" xr:uid="{62089E1D-EF9D-4270-9450-3D3A5A80B80C}"/>
    <cellStyle name="Comma 2 4 5" xfId="1232" xr:uid="{AE69CA20-74A4-4F6C-B627-D832D3E31C83}"/>
    <cellStyle name="Comma 2 4 6" xfId="51961" xr:uid="{41100160-4E46-4BD0-8306-0710D9BFDA08}"/>
    <cellStyle name="Comma 2 4 7" xfId="52440" xr:uid="{C2F4E44E-01FF-483E-A222-8E5DCCAB47D8}"/>
    <cellStyle name="Comma 2 4 8" xfId="543" xr:uid="{40761C91-F827-461F-AE85-6F25DC265E49}"/>
    <cellStyle name="Comma 2 5" xfId="549" xr:uid="{78261DC0-0550-4AC9-84D9-472C1DE59BA1}"/>
    <cellStyle name="Comma 2 5 2" xfId="51444" xr:uid="{33B835BC-313E-46C2-A3A0-BA4F23D07830}"/>
    <cellStyle name="Comma 2 5 3" xfId="51411" xr:uid="{AA63E383-C0CE-4DE1-AE0B-952E9E8B4F32}"/>
    <cellStyle name="Comma 2 6" xfId="550" xr:uid="{2FD9304F-1D45-4C17-9D6C-639BB3A2BF8E}"/>
    <cellStyle name="Comma 2 6 2" xfId="551" xr:uid="{C87A02F3-FF05-4BED-972C-F8AD2EEF559A}"/>
    <cellStyle name="Comma 2 6 2 2" xfId="51737" xr:uid="{054FCD1E-8E1B-435B-AC06-CC0D6D81DE52}"/>
    <cellStyle name="Comma 2 6 2 3" xfId="52205" xr:uid="{CA28B4FF-BE96-4ABE-8C90-75F5206062D3}"/>
    <cellStyle name="Comma 2 6 2 4" xfId="52494" xr:uid="{EF9C783F-A47A-40C7-A399-45908EF96FE5}"/>
    <cellStyle name="Comma 2 6 2 5" xfId="51475" xr:uid="{60F5E805-4879-46DF-92E0-E641761B281D}"/>
    <cellStyle name="Comma 2 6 3" xfId="1234" xr:uid="{3F1971ED-B024-4CFD-AE54-757947E751D1}"/>
    <cellStyle name="Comma 2 6 4" xfId="51969" xr:uid="{1237B2AB-A0E4-4D0D-93F0-30CE1286EDF3}"/>
    <cellStyle name="Comma 2 6 5" xfId="52442" xr:uid="{CD147EE9-FC3B-4568-A5C5-246CB6AB1A51}"/>
    <cellStyle name="Comma 2 7" xfId="552" xr:uid="{87276449-ACBE-4269-9E36-925E33D8C171}"/>
    <cellStyle name="Comma 2 7 2" xfId="553" xr:uid="{5AAD1508-0737-4632-8C2A-F5ADA3D13D50}"/>
    <cellStyle name="Comma 2 7 2 2" xfId="51749" xr:uid="{F9B35039-8B88-4393-9898-CF010586E718}"/>
    <cellStyle name="Comma 2 7 2 3" xfId="52217" xr:uid="{12706B40-1C97-4128-9BBA-3A5E8031EA54}"/>
    <cellStyle name="Comma 2 7 2 4" xfId="52506" xr:uid="{9C1F05BE-F8B3-4F50-9A93-741E629C8C20}"/>
    <cellStyle name="Comma 2 7 2 5" xfId="51476" xr:uid="{A1527A47-0008-4EF2-8209-464EE4479497}"/>
    <cellStyle name="Comma 2 7 3" xfId="1235" xr:uid="{561A9522-D98D-4CF1-9C7B-A8E9EABB6AEF}"/>
    <cellStyle name="Comma 2 7 4" xfId="51981" xr:uid="{3B9E9F1A-0F88-4A1A-9E7E-A5F3895B4526}"/>
    <cellStyle name="Comma 2 7 5" xfId="52443" xr:uid="{21B90B00-D00D-428F-8020-FF074643E4CF}"/>
    <cellStyle name="Comma 2 8" xfId="554" xr:uid="{193A8A1D-D9A3-44A0-9711-4C4086674BD9}"/>
    <cellStyle name="Comma 2 8 2" xfId="555" xr:uid="{23F60C47-BB58-4E5E-AEF0-20493C34E292}"/>
    <cellStyle name="Comma 2 8 2 2" xfId="51757" xr:uid="{EB0843C8-E64E-4332-A653-AE0986D3E784}"/>
    <cellStyle name="Comma 2 8 2 3" xfId="52225" xr:uid="{62FCDD63-C05F-4073-A729-077BE5AA90C7}"/>
    <cellStyle name="Comma 2 8 2 4" xfId="52514" xr:uid="{5703A3DB-48B5-4DC0-8DF6-AEE191BF8D18}"/>
    <cellStyle name="Comma 2 8 2 5" xfId="51477" xr:uid="{90C1754A-379B-4176-A3A4-C5B45C30FAD6}"/>
    <cellStyle name="Comma 2 8 3" xfId="1236" xr:uid="{36D57251-BADB-45F4-8857-6576E05D41EE}"/>
    <cellStyle name="Comma 2 8 4" xfId="51989" xr:uid="{CFB31625-9289-436A-98C4-A5BF3518F048}"/>
    <cellStyle name="Comma 2 8 5" xfId="52444" xr:uid="{4D74A4A1-1364-4E37-B86B-9FEDF1E7B1BD}"/>
    <cellStyle name="Comma 2 9" xfId="556" xr:uid="{796A105A-E417-46B3-8EDD-E355AFA654F9}"/>
    <cellStyle name="Comma 2 9 2" xfId="51771" xr:uid="{1BDC1D4F-80FC-43A9-93D1-6F4B922D2E6D}"/>
    <cellStyle name="Comma 2 9 2 2" xfId="52239" xr:uid="{95BC4F65-3C76-4FF3-BA1F-A6A1BCFC4C5A}"/>
    <cellStyle name="Comma 2 9 2 3" xfId="52719" xr:uid="{2B903EF2-9FC7-43B7-BC3E-8C7779AEF02F}"/>
    <cellStyle name="Comma 2 9 3" xfId="51533" xr:uid="{760B4E52-068F-4C55-8F3C-6011376ADB50}"/>
    <cellStyle name="Comma 2 9 4" xfId="52003" xr:uid="{D4F869C6-E705-4973-9D2F-F32D9F4A92BF}"/>
    <cellStyle name="Comma 2 9 5" xfId="52516" xr:uid="{D32ED4FB-65AD-44F0-BF3E-11290A213FCB}"/>
    <cellStyle name="Comma 2 9 6" xfId="51433" xr:uid="{887CFAC7-0743-4C72-A12B-19FD05427FC2}"/>
    <cellStyle name="Comma 3" xfId="9" xr:uid="{D819040C-925A-4866-BCCD-600E5D3DE1FA}"/>
    <cellStyle name="Comma 3 10" xfId="76" xr:uid="{D81F1D1F-06B8-4F83-868F-45D305E1D93F}"/>
    <cellStyle name="Comma 3 2" xfId="78" xr:uid="{10223B19-861C-4B91-A2F0-A0E10EA698F2}"/>
    <cellStyle name="Comma 3 2 2" xfId="240" xr:uid="{F68F87F1-7AD7-4B71-A0A9-835711041AC0}"/>
    <cellStyle name="Comma 3 2 2 2" xfId="559" xr:uid="{66E11C06-15B5-4444-BAE6-E7AB7D11CF6A}"/>
    <cellStyle name="Comma 3 2 3" xfId="231" xr:uid="{B28DB3BF-0A96-4A96-A327-A483786C2C66}"/>
    <cellStyle name="Comma 3 2 3 2" xfId="560" xr:uid="{D03249C2-62A3-4C8A-8C2C-3611D4209351}"/>
    <cellStyle name="Comma 3 2 4" xfId="561" xr:uid="{7768F63B-4D4B-4205-A5B0-E01C009655C2}"/>
    <cellStyle name="Comma 3 2 5" xfId="558" xr:uid="{85D183DE-1FA7-4710-8463-CD4C9DF00AC5}"/>
    <cellStyle name="Comma 3 2 6" xfId="1237" xr:uid="{DF945050-CB75-442E-9DE0-5D030A729BA7}"/>
    <cellStyle name="Comma 3 3" xfId="83" xr:uid="{4B9F7E20-C88A-4DA7-A5AA-CD5D3E89D28A}"/>
    <cellStyle name="Comma 3 3 10" xfId="7963" xr:uid="{50D705DB-12D5-4FF8-B8E0-B6DCBA9A55B8}"/>
    <cellStyle name="Comma 3 3 10 2" xfId="16343" xr:uid="{77EA657E-BA68-407E-B7B3-B95B85475561}"/>
    <cellStyle name="Comma 3 3 10 2 2" xfId="33103" xr:uid="{0843BBDF-F682-4A82-8655-ED573DD88A95}"/>
    <cellStyle name="Comma 3 3 10 2 3" xfId="49862" xr:uid="{DBF922EA-59FF-4227-A457-1839C6553641}"/>
    <cellStyle name="Comma 3 3 10 3" xfId="24723" xr:uid="{77CDDF5E-D945-46AB-964E-D07F19A32335}"/>
    <cellStyle name="Comma 3 3 10 4" xfId="41482" xr:uid="{8C364172-8363-4002-8710-80F8E57A4F0C}"/>
    <cellStyle name="Comma 3 3 11" xfId="8369" xr:uid="{7A56BE33-19C7-4B65-A43A-5D505C3B3441}"/>
    <cellStyle name="Comma 3 3 11 2" xfId="16749" xr:uid="{0085440C-0233-48FB-A615-F3D1E315F7C0}"/>
    <cellStyle name="Comma 3 3 11 2 2" xfId="33509" xr:uid="{2D33AF30-C69F-4E18-BC85-E8ED849179A4}"/>
    <cellStyle name="Comma 3 3 11 2 3" xfId="50268" xr:uid="{48606FB6-71B2-4A2F-9C0F-226635349C8B}"/>
    <cellStyle name="Comma 3 3 11 3" xfId="25129" xr:uid="{0443977F-3D20-4B8C-BB83-A2B16CD49A96}"/>
    <cellStyle name="Comma 3 3 11 4" xfId="41888" xr:uid="{FA32FECA-14C6-49EB-BFEC-0F4DEEAA6627}"/>
    <cellStyle name="Comma 3 3 12" xfId="8775" xr:uid="{AD208662-F293-4E5B-BCB9-83AE17C9F6EB}"/>
    <cellStyle name="Comma 3 3 12 2" xfId="17155" xr:uid="{0CF43C33-14B9-40AB-A35B-2F2C07E5652F}"/>
    <cellStyle name="Comma 3 3 12 2 2" xfId="33915" xr:uid="{BD59AF80-3BCC-4FD2-A145-85D21A0685D8}"/>
    <cellStyle name="Comma 3 3 12 2 3" xfId="50674" xr:uid="{2F7737F1-99B9-4FCF-8CC5-7F97F12C6F54}"/>
    <cellStyle name="Comma 3 3 12 3" xfId="25535" xr:uid="{7FAB5F7B-F4B3-499D-BE0D-C7ACD9AE2904}"/>
    <cellStyle name="Comma 3 3 12 4" xfId="42294" xr:uid="{D6B6E58C-DA45-43D3-B199-71848C703640}"/>
    <cellStyle name="Comma 3 3 13" xfId="9181" xr:uid="{C176B1AE-ED5C-4443-848E-19F656AC28E0}"/>
    <cellStyle name="Comma 3 3 13 2" xfId="17561" xr:uid="{6C115CBF-1D78-4040-B5A4-D1086E720ACF}"/>
    <cellStyle name="Comma 3 3 13 2 2" xfId="34321" xr:uid="{8BF64C56-674A-4A42-969E-2336C696B0B8}"/>
    <cellStyle name="Comma 3 3 13 2 3" xfId="51080" xr:uid="{72691942-9360-4683-998B-95D67C7E9873}"/>
    <cellStyle name="Comma 3 3 13 3" xfId="25941" xr:uid="{FCEF0E0B-842E-4C20-9F2B-EB75AA26E44C}"/>
    <cellStyle name="Comma 3 3 13 4" xfId="42700" xr:uid="{442FF201-226E-4C46-95F4-193E81AEBF97}"/>
    <cellStyle name="Comma 3 3 14" xfId="3056" xr:uid="{8903E5F4-B163-4C4A-B139-C4492FCD08DD}"/>
    <cellStyle name="Comma 3 3 14 2" xfId="11434" xr:uid="{B8A3ACB8-F6A8-406A-B821-5401D3AC4640}"/>
    <cellStyle name="Comma 3 3 14 2 2" xfId="28194" xr:uid="{E3BB1CA2-0588-4F7B-BB01-CFBCF28D92E3}"/>
    <cellStyle name="Comma 3 3 14 2 3" xfId="44953" xr:uid="{5CC24062-EBD2-4D04-97EC-A6E3B545BECE}"/>
    <cellStyle name="Comma 3 3 14 3" xfId="19814" xr:uid="{A57937AD-3703-4AB1-A443-1D9016974531}"/>
    <cellStyle name="Comma 3 3 14 4" xfId="36573" xr:uid="{26C2F6C3-E405-4BB0-81B9-0AAF6FEB65E7}"/>
    <cellStyle name="Comma 3 3 15" xfId="9631" xr:uid="{92FA44FB-D2D3-4868-A683-4447690F7BC6}"/>
    <cellStyle name="Comma 3 3 15 2" xfId="26391" xr:uid="{7B15977D-7D4F-41DE-B5FE-FB5211DA764D}"/>
    <cellStyle name="Comma 3 3 15 3" xfId="43150" xr:uid="{531A75DA-CD6D-45A6-AF39-DF33DF3B3D77}"/>
    <cellStyle name="Comma 3 3 16" xfId="18011" xr:uid="{EDE0D53D-A897-49A2-812C-37C83CA0083E}"/>
    <cellStyle name="Comma 3 3 17" xfId="34770" xr:uid="{1405888F-9CFA-4A50-AEC3-501A4B708DB9}"/>
    <cellStyle name="Comma 3 3 18" xfId="51735" xr:uid="{720689C1-34EA-4896-BBAC-4CDC3EDD04EA}"/>
    <cellStyle name="Comma 3 3 19" xfId="52203" xr:uid="{8F43D36C-0F80-46E7-98D2-1B78A4EA775D}"/>
    <cellStyle name="Comma 3 3 2" xfId="239" xr:uid="{C3DB22EA-1DE2-48B5-9660-C6505916B449}"/>
    <cellStyle name="Comma 3 3 20" xfId="52492" xr:uid="{C58158E4-FF3D-4893-A03D-EB8A497266E3}"/>
    <cellStyle name="Comma 3 3 21" xfId="1298" xr:uid="{EF9EC2AC-9057-4F3F-B39A-A9B85AFF086A}"/>
    <cellStyle name="Comma 3 3 3" xfId="563" xr:uid="{2652566D-828D-484E-A4EB-F4AC71686755}"/>
    <cellStyle name="Comma 3 3 3 10" xfId="9226" xr:uid="{9B62D237-7ABD-4824-8FF3-0B8A4D7BF84E}"/>
    <cellStyle name="Comma 3 3 3 10 2" xfId="17606" xr:uid="{9908CC8A-D507-4EF2-ADBD-DE36A9F5C8B2}"/>
    <cellStyle name="Comma 3 3 3 10 2 2" xfId="34366" xr:uid="{BF8779AC-D335-4C2A-A495-13C0EFBA599C}"/>
    <cellStyle name="Comma 3 3 3 10 2 3" xfId="51125" xr:uid="{7AD1EC97-A6E1-44F5-95B1-FB2439569305}"/>
    <cellStyle name="Comma 3 3 3 10 3" xfId="25986" xr:uid="{3A668398-528E-46EA-ADBE-FB5E55E570EC}"/>
    <cellStyle name="Comma 3 3 3 10 4" xfId="42745" xr:uid="{9104A297-511D-4D94-AE8E-43F298D7B7B5}"/>
    <cellStyle name="Comma 3 3 3 11" xfId="3057" xr:uid="{847D2249-0EF1-49C2-897F-7E272CDA39FF}"/>
    <cellStyle name="Comma 3 3 3 11 2" xfId="11435" xr:uid="{7F9DFBA2-FF6E-4D59-B4C4-76F14B6A8CCB}"/>
    <cellStyle name="Comma 3 3 3 11 2 2" xfId="28195" xr:uid="{5AFC4B8E-F32B-46FF-8623-9DE8F5E1F7FB}"/>
    <cellStyle name="Comma 3 3 3 11 2 3" xfId="44954" xr:uid="{3CC50EEC-6949-4994-A447-5D6B0123CC70}"/>
    <cellStyle name="Comma 3 3 3 11 3" xfId="19815" xr:uid="{D5A912CB-FF9A-4A55-9F27-38C7A3BA1F63}"/>
    <cellStyle name="Comma 3 3 3 11 4" xfId="36574" xr:uid="{2A1FD417-1A94-4491-9317-B39C719F549C}"/>
    <cellStyle name="Comma 3 3 3 12" xfId="9632" xr:uid="{56B67E08-91A5-4DE8-87DC-2B3CB394BD82}"/>
    <cellStyle name="Comma 3 3 3 12 2" xfId="26392" xr:uid="{780D6D54-EFE4-49ED-A85C-9CCD7E57FD87}"/>
    <cellStyle name="Comma 3 3 3 12 3" xfId="43151" xr:uid="{202E69EF-D7F0-49E7-AFB5-537930DBB63D}"/>
    <cellStyle name="Comma 3 3 3 13" xfId="18012" xr:uid="{056909A4-B8DB-4503-A50D-77ED79E5B23D}"/>
    <cellStyle name="Comma 3 3 3 14" xfId="34771" xr:uid="{704ECC69-D298-4B18-843A-3680A171B54F}"/>
    <cellStyle name="Comma 3 3 3 15" xfId="1299" xr:uid="{1C528AC0-BDF9-4C01-9E66-1173A4942446}"/>
    <cellStyle name="Comma 3 3 3 2" xfId="1678" xr:uid="{74C067C6-7BAE-44C9-A8A8-F3CCF997F59B}"/>
    <cellStyle name="Comma 3 3 3 2 2" xfId="5060" xr:uid="{6547723D-4631-4D19-950B-0497647E4ACD}"/>
    <cellStyle name="Comma 3 3 3 2 2 2" xfId="13438" xr:uid="{43484615-6B5B-45BF-9090-D6B30DB9B471}"/>
    <cellStyle name="Comma 3 3 3 2 2 2 2" xfId="30198" xr:uid="{C136F069-724E-4744-89C1-D8D681E8E682}"/>
    <cellStyle name="Comma 3 3 3 2 2 2 3" xfId="46957" xr:uid="{5C17C81B-DAA7-4C4C-A21C-86A46324F3CD}"/>
    <cellStyle name="Comma 3 3 3 2 2 3" xfId="21818" xr:uid="{7F548132-0052-4CDD-8197-2552FFB18C04}"/>
    <cellStyle name="Comma 3 3 3 2 2 4" xfId="38577" xr:uid="{4DA8D440-19A9-4B59-B448-009311283161}"/>
    <cellStyle name="Comma 3 3 3 2 3" xfId="6745" xr:uid="{9448A6E5-77E9-455F-9650-24512885D9F9}"/>
    <cellStyle name="Comma 3 3 3 2 3 2" xfId="15125" xr:uid="{682A758D-4286-449F-B3D1-CA13AB196F5F}"/>
    <cellStyle name="Comma 3 3 3 2 3 2 2" xfId="31885" xr:uid="{D995B1B1-8B7F-4C76-83F6-F824816BA229}"/>
    <cellStyle name="Comma 3 3 3 2 3 2 3" xfId="48644" xr:uid="{22869F98-0E3F-45AD-8F1A-7881D3012B16}"/>
    <cellStyle name="Comma 3 3 3 2 3 3" xfId="23505" xr:uid="{55E3A869-0835-4BF0-8CBD-D706782E7FAB}"/>
    <cellStyle name="Comma 3 3 3 2 3 4" xfId="40264" xr:uid="{053E9317-81C3-4831-A90E-423A03DCA0D7}"/>
    <cellStyle name="Comma 3 3 3 2 4" xfId="3485" xr:uid="{DCE8E314-E5E3-45A8-ABB9-8352141282AB}"/>
    <cellStyle name="Comma 3 3 3 2 4 2" xfId="11861" xr:uid="{4F149514-99FD-4E3D-BB39-679F646CE004}"/>
    <cellStyle name="Comma 3 3 3 2 4 2 2" xfId="28621" xr:uid="{8C26766A-3092-4644-A7FE-27E33CCCE5D4}"/>
    <cellStyle name="Comma 3 3 3 2 4 2 3" xfId="45380" xr:uid="{CB191E14-8F75-4900-80FE-D6E731B77B28}"/>
    <cellStyle name="Comma 3 3 3 2 4 3" xfId="20241" xr:uid="{87976F27-A6B6-4DC5-ADA0-E4E4CE4AEA26}"/>
    <cellStyle name="Comma 3 3 3 2 4 4" xfId="37000" xr:uid="{DBE2643A-DCCA-415C-9175-AD59E14F2357}"/>
    <cellStyle name="Comma 3 3 3 2 5" xfId="10058" xr:uid="{CAE8C821-BFBB-4492-8D01-535C09DAFA38}"/>
    <cellStyle name="Comma 3 3 3 2 5 2" xfId="26818" xr:uid="{BF8687A0-5B9F-49B9-A67B-1FD6DE802917}"/>
    <cellStyle name="Comma 3 3 3 2 5 3" xfId="43577" xr:uid="{EFD636C8-F583-4F79-928B-2E344DD5F399}"/>
    <cellStyle name="Comma 3 3 3 2 6" xfId="18438" xr:uid="{F09AFD23-D885-4155-AA62-BE85E5BCEAAD}"/>
    <cellStyle name="Comma 3 3 3 2 7" xfId="35197" xr:uid="{296D3532-C872-4246-AA13-1DBD320C502E}"/>
    <cellStyle name="Comma 3 3 3 3" xfId="2106" xr:uid="{AB5B123A-8C0A-484D-BD0F-2B148CE56FA8}"/>
    <cellStyle name="Comma 3 3 3 3 2" xfId="5486" xr:uid="{FB517600-4A6E-4401-8AA5-122E94C73695}"/>
    <cellStyle name="Comma 3 3 3 3 2 2" xfId="13866" xr:uid="{A39DC880-632A-4C9E-864F-BA7361167CBE}"/>
    <cellStyle name="Comma 3 3 3 3 2 2 2" xfId="30626" xr:uid="{BDC7A290-6510-4CBB-AFA0-7B3060B367E6}"/>
    <cellStyle name="Comma 3 3 3 3 2 2 3" xfId="47385" xr:uid="{CBE25D5C-E481-403D-90D1-D3CEEF2E41A4}"/>
    <cellStyle name="Comma 3 3 3 3 2 3" xfId="22246" xr:uid="{67E682B1-D28E-42C9-8413-FC57964D6C56}"/>
    <cellStyle name="Comma 3 3 3 3 2 4" xfId="39005" xr:uid="{4FE3A11E-1AD6-4169-93AC-17A0697A0C8C}"/>
    <cellStyle name="Comma 3 3 3 3 3" xfId="7173" xr:uid="{E67FA662-E85F-45B4-9F96-C3C375BF3727}"/>
    <cellStyle name="Comma 3 3 3 3 3 2" xfId="15553" xr:uid="{D9D0912A-6108-4553-B822-282C29A17BA7}"/>
    <cellStyle name="Comma 3 3 3 3 3 2 2" xfId="32313" xr:uid="{196373E5-86FB-41B6-B9F1-02F64DCEC539}"/>
    <cellStyle name="Comma 3 3 3 3 3 2 3" xfId="49072" xr:uid="{41F28357-4CEF-4D45-A0B4-AF437F8A4B61}"/>
    <cellStyle name="Comma 3 3 3 3 3 3" xfId="23933" xr:uid="{F09EDBD4-803C-4D9B-B2EF-57E4567E339F}"/>
    <cellStyle name="Comma 3 3 3 3 3 4" xfId="40692" xr:uid="{D2684B90-200B-40A4-B01C-370848E7E1A7}"/>
    <cellStyle name="Comma 3 3 3 3 4" xfId="3913" xr:uid="{5459E8E7-7660-486B-94F1-B74A2CA01ABF}"/>
    <cellStyle name="Comma 3 3 3 3 4 2" xfId="12289" xr:uid="{9520D2E2-85AE-4217-8451-676CC5D828B7}"/>
    <cellStyle name="Comma 3 3 3 3 4 2 2" xfId="29049" xr:uid="{4D0DEED4-8C76-4C96-88B4-9CB7A41B76C7}"/>
    <cellStyle name="Comma 3 3 3 3 4 2 3" xfId="45808" xr:uid="{ACFC506D-7DB4-4C66-B1D9-230907C0706F}"/>
    <cellStyle name="Comma 3 3 3 3 4 3" xfId="20669" xr:uid="{E19709A4-F673-4118-9745-3997C97F6B89}"/>
    <cellStyle name="Comma 3 3 3 3 4 4" xfId="37428" xr:uid="{157A675D-9086-4493-9255-F30AED2321F7}"/>
    <cellStyle name="Comma 3 3 3 3 5" xfId="10486" xr:uid="{0F476293-84CD-4EA1-9A52-DFC55B16A93F}"/>
    <cellStyle name="Comma 3 3 3 3 5 2" xfId="27246" xr:uid="{9DF46E63-6B6A-4301-AF97-F4EF3DA8FFD4}"/>
    <cellStyle name="Comma 3 3 3 3 5 3" xfId="44005" xr:uid="{08794A6D-0787-4022-A0F4-4B0547C6DF4F}"/>
    <cellStyle name="Comma 3 3 3 3 6" xfId="18866" xr:uid="{4D274B92-5A2C-430D-85B5-8B023441CC6C}"/>
    <cellStyle name="Comma 3 3 3 3 7" xfId="35625" xr:uid="{A6EB199C-A045-4156-9165-588FA0D4C859}"/>
    <cellStyle name="Comma 3 3 3 4" xfId="2533" xr:uid="{7FB407D9-EFC1-4BD3-B086-AB18546953D0}"/>
    <cellStyle name="Comma 3 3 3 4 2" xfId="5915" xr:uid="{5CFA239D-053F-4426-89B4-C0EDD6B60871}"/>
    <cellStyle name="Comma 3 3 3 4 2 2" xfId="14295" xr:uid="{88FDF954-AD4F-40EA-8A47-D8D40AF05873}"/>
    <cellStyle name="Comma 3 3 3 4 2 2 2" xfId="31055" xr:uid="{30745835-4168-4B1F-BED5-881F36A9D35D}"/>
    <cellStyle name="Comma 3 3 3 4 2 2 3" xfId="47814" xr:uid="{A51A73E4-6BD5-4AFE-BF1D-75C40AC4D4A6}"/>
    <cellStyle name="Comma 3 3 3 4 2 3" xfId="22675" xr:uid="{F27A3448-86D1-4636-B80B-E94035AD4353}"/>
    <cellStyle name="Comma 3 3 3 4 2 4" xfId="39434" xr:uid="{57EAAAFB-E65C-434D-A390-81BAC6E395BF}"/>
    <cellStyle name="Comma 3 3 3 4 3" xfId="7602" xr:uid="{6ACE6C9D-243E-4C89-AA3E-B88890550C6F}"/>
    <cellStyle name="Comma 3 3 3 4 3 2" xfId="15982" xr:uid="{78191D39-4ADD-4795-9B34-0A5F26C68803}"/>
    <cellStyle name="Comma 3 3 3 4 3 2 2" xfId="32742" xr:uid="{DBA616C5-82E6-4F2B-B4E6-EED0B23433D6}"/>
    <cellStyle name="Comma 3 3 3 4 3 2 3" xfId="49501" xr:uid="{AB719582-D6B6-447A-A80D-86B994CA0F96}"/>
    <cellStyle name="Comma 3 3 3 4 3 3" xfId="24362" xr:uid="{A4ADCC0D-1280-4367-A5C1-F70C39459854}"/>
    <cellStyle name="Comma 3 3 3 4 3 4" xfId="41121" xr:uid="{D80B229B-DA0F-4106-9F07-5293BD3D2C62}"/>
    <cellStyle name="Comma 3 3 3 4 4" xfId="4230" xr:uid="{B9C8EAEB-2203-472F-A312-1B8B1C34C24E}"/>
    <cellStyle name="Comma 3 3 3 4 4 2" xfId="12606" xr:uid="{F426F60A-E85E-4D73-9987-2BC25582A233}"/>
    <cellStyle name="Comma 3 3 3 4 4 2 2" xfId="29366" xr:uid="{8A251EC0-2F16-4F5D-9D93-9A908A12DF2F}"/>
    <cellStyle name="Comma 3 3 3 4 4 2 3" xfId="46125" xr:uid="{0E898349-7642-47A0-B524-E3A5AEACC4B9}"/>
    <cellStyle name="Comma 3 3 3 4 4 3" xfId="20986" xr:uid="{CA99A73E-BD83-404E-AA61-001A861CA267}"/>
    <cellStyle name="Comma 3 3 3 4 4 4" xfId="37745" xr:uid="{B7A80569-052A-4193-B3EC-9D802BA5B38E}"/>
    <cellStyle name="Comma 3 3 3 4 5" xfId="10915" xr:uid="{DC54D364-CF71-4836-9BB7-CB91FE6F59B8}"/>
    <cellStyle name="Comma 3 3 3 4 5 2" xfId="27675" xr:uid="{FCF0126B-27A8-4530-AD44-1AF81310A0E2}"/>
    <cellStyle name="Comma 3 3 3 4 5 3" xfId="44434" xr:uid="{091B51BB-56F6-4FB7-B635-278EE9B033D0}"/>
    <cellStyle name="Comma 3 3 3 4 6" xfId="19295" xr:uid="{7BA072FD-63D6-46C7-B239-AE8439C66CF2}"/>
    <cellStyle name="Comma 3 3 3 4 7" xfId="36054" xr:uid="{9C1FD732-91E1-4867-A9BD-44B156D276EF}"/>
    <cellStyle name="Comma 3 3 3 5" xfId="4649" xr:uid="{3D1F63E3-282C-4FC9-8E6F-77B358EF79B3}"/>
    <cellStyle name="Comma 3 3 3 5 2" xfId="13025" xr:uid="{DEC4912B-4BFC-40D4-9508-A3E88D0A461D}"/>
    <cellStyle name="Comma 3 3 3 5 2 2" xfId="29785" xr:uid="{2BFC309A-E4C6-4511-B886-EA7B078FA736}"/>
    <cellStyle name="Comma 3 3 3 5 2 3" xfId="46544" xr:uid="{8F3B484C-A9FB-46F2-950D-AF650136437C}"/>
    <cellStyle name="Comma 3 3 3 5 3" xfId="21405" xr:uid="{449944E6-9D7B-47D4-855F-D630F42A2DB2}"/>
    <cellStyle name="Comma 3 3 3 5 4" xfId="38164" xr:uid="{8C0C50EC-CC38-4453-B4BF-D789D616298D}"/>
    <cellStyle name="Comma 3 3 3 6" xfId="6319" xr:uid="{DAE1C7E2-C476-4B32-B39B-3F847CDD7793}"/>
    <cellStyle name="Comma 3 3 3 6 2" xfId="14699" xr:uid="{1C96F0D6-E132-4A07-9DAF-7FBD9CF2E7DA}"/>
    <cellStyle name="Comma 3 3 3 6 2 2" xfId="31459" xr:uid="{EA058F7F-6B20-4801-B12E-FB0B1E964478}"/>
    <cellStyle name="Comma 3 3 3 6 2 3" xfId="48218" xr:uid="{5B064A71-018F-4DD0-A701-0B4806406BD5}"/>
    <cellStyle name="Comma 3 3 3 6 3" xfId="23079" xr:uid="{D946A632-46E0-4BFB-A4C8-279F3DE29DEB}"/>
    <cellStyle name="Comma 3 3 3 6 4" xfId="39838" xr:uid="{9F192836-FF60-497A-8A29-A7FF34DE2060}"/>
    <cellStyle name="Comma 3 3 3 7" xfId="8008" xr:uid="{41869862-5D05-4B1D-B955-56BF8A0B8CFB}"/>
    <cellStyle name="Comma 3 3 3 7 2" xfId="16388" xr:uid="{ECA70080-0E99-41B2-BCCA-2490639F8163}"/>
    <cellStyle name="Comma 3 3 3 7 2 2" xfId="33148" xr:uid="{2A366D6F-7BCF-4CB3-AD1A-ACD969545FEE}"/>
    <cellStyle name="Comma 3 3 3 7 2 3" xfId="49907" xr:uid="{FABC04C9-5435-47E5-9ACF-08C4C9742A1C}"/>
    <cellStyle name="Comma 3 3 3 7 3" xfId="24768" xr:uid="{E4A1AC06-DF9A-4B08-B94F-88D0521CA3F8}"/>
    <cellStyle name="Comma 3 3 3 7 4" xfId="41527" xr:uid="{9342E27F-F100-42EE-99F6-0A3B5266EEDC}"/>
    <cellStyle name="Comma 3 3 3 8" xfId="8414" xr:uid="{E936D3FF-C8B8-47AE-91EF-8156C79C3E1B}"/>
    <cellStyle name="Comma 3 3 3 8 2" xfId="16794" xr:uid="{7E4CD183-C7EB-46E0-90CC-1EB5B56643A4}"/>
    <cellStyle name="Comma 3 3 3 8 2 2" xfId="33554" xr:uid="{66A590C7-6B2C-4B71-8356-CB91C419C35F}"/>
    <cellStyle name="Comma 3 3 3 8 2 3" xfId="50313" xr:uid="{4ACB862B-A8A9-4D73-880D-D09F556566A3}"/>
    <cellStyle name="Comma 3 3 3 8 3" xfId="25174" xr:uid="{9B4DC55A-1480-463D-A29F-5823783D558B}"/>
    <cellStyle name="Comma 3 3 3 8 4" xfId="41933" xr:uid="{2529777B-0F73-4862-8EFD-2FBCFAA81389}"/>
    <cellStyle name="Comma 3 3 3 9" xfId="8820" xr:uid="{050AD180-497D-46B4-A104-00FF0F6EB017}"/>
    <cellStyle name="Comma 3 3 3 9 2" xfId="17200" xr:uid="{F07007C1-B760-4542-ADDC-BDFB86F3A4C6}"/>
    <cellStyle name="Comma 3 3 3 9 2 2" xfId="33960" xr:uid="{144877E9-B06E-4406-ADE3-7FD0234BD0B5}"/>
    <cellStyle name="Comma 3 3 3 9 2 3" xfId="50719" xr:uid="{F167A16C-D1F9-49E9-94F9-86A6AF65EC64}"/>
    <cellStyle name="Comma 3 3 3 9 3" xfId="25580" xr:uid="{BEDAB793-D6C2-49C1-BA09-0D502F2576F0}"/>
    <cellStyle name="Comma 3 3 3 9 4" xfId="42339" xr:uid="{9F1A10BF-DC2B-4B8D-84AF-36E9667B7966}"/>
    <cellStyle name="Comma 3 3 4" xfId="564" xr:uid="{66B8D634-2FB1-4347-B73E-EC983EE99F41}"/>
    <cellStyle name="Comma 3 3 4 10" xfId="9452" xr:uid="{76B91BA0-6353-409D-8ED2-182ECC81BC7A}"/>
    <cellStyle name="Comma 3 3 4 10 2" xfId="17832" xr:uid="{6E6D8BE0-465A-461B-B291-D12553E5C6D6}"/>
    <cellStyle name="Comma 3 3 4 10 2 2" xfId="34592" xr:uid="{AFB36C77-032A-46DF-B30B-C7B8BDC2152E}"/>
    <cellStyle name="Comma 3 3 4 10 2 3" xfId="51351" xr:uid="{9A155142-95AF-458E-8B8E-CAA6EE8AC901}"/>
    <cellStyle name="Comma 3 3 4 10 3" xfId="26212" xr:uid="{CB719C11-AA6D-4928-9793-338123F7131F}"/>
    <cellStyle name="Comma 3 3 4 10 4" xfId="42971" xr:uid="{35A55B12-8B99-4B26-9EFE-2A76D5C3ED9A}"/>
    <cellStyle name="Comma 3 3 4 11" xfId="3058" xr:uid="{F8F7177C-0257-4783-996F-A1A203DF756B}"/>
    <cellStyle name="Comma 3 3 4 11 2" xfId="11436" xr:uid="{69FBE471-AFB9-49F7-A237-293060F250E6}"/>
    <cellStyle name="Comma 3 3 4 11 2 2" xfId="28196" xr:uid="{1169C98A-969D-4B33-A170-722A2E04C7B4}"/>
    <cellStyle name="Comma 3 3 4 11 2 3" xfId="44955" xr:uid="{4BCCA361-338B-40E8-BC82-FDBB58FCE875}"/>
    <cellStyle name="Comma 3 3 4 11 3" xfId="19816" xr:uid="{94D41B6D-8B20-47EC-BCAA-DBEFB2AADB37}"/>
    <cellStyle name="Comma 3 3 4 11 4" xfId="36575" xr:uid="{49AD4F03-AE35-4B9A-86F5-0247B1648F6A}"/>
    <cellStyle name="Comma 3 3 4 12" xfId="9633" xr:uid="{1D0C88F3-0ACF-4D95-916F-DCC36BDC160A}"/>
    <cellStyle name="Comma 3 3 4 12 2" xfId="26393" xr:uid="{6593748C-7358-43DB-9558-4FAE5AC972F3}"/>
    <cellStyle name="Comma 3 3 4 12 3" xfId="43152" xr:uid="{B9D4656A-6A97-4461-A1D5-F1A332DC4159}"/>
    <cellStyle name="Comma 3 3 4 13" xfId="18013" xr:uid="{514342A0-5DA9-4E28-BF72-11D3E5A401C5}"/>
    <cellStyle name="Comma 3 3 4 14" xfId="34772" xr:uid="{06DA3466-F176-41D6-BDA6-5FE17663BD90}"/>
    <cellStyle name="Comma 3 3 4 15" xfId="1300" xr:uid="{5A17BDD0-C09F-4F9A-9DAC-B2AF91C4E34E}"/>
    <cellStyle name="Comma 3 3 4 2" xfId="1679" xr:uid="{8ED49FFC-8329-456B-A5AB-4B9E4FD17E51}"/>
    <cellStyle name="Comma 3 3 4 2 2" xfId="5061" xr:uid="{368C4ED0-7D5E-4323-A7F5-44DE4CB1B3DD}"/>
    <cellStyle name="Comma 3 3 4 2 2 2" xfId="13439" xr:uid="{FFF48A30-1143-4728-98E6-8EDA6679A45E}"/>
    <cellStyle name="Comma 3 3 4 2 2 2 2" xfId="30199" xr:uid="{A0BE6198-5561-4E66-B1BF-F83A4E0A635E}"/>
    <cellStyle name="Comma 3 3 4 2 2 2 3" xfId="46958" xr:uid="{A35192ED-0136-40E6-81B2-0F00B41709F4}"/>
    <cellStyle name="Comma 3 3 4 2 2 3" xfId="21819" xr:uid="{432A15CE-0C16-49C0-B49D-D0389C445C74}"/>
    <cellStyle name="Comma 3 3 4 2 2 4" xfId="38578" xr:uid="{BAB02F67-5835-4624-BE77-2ADFEE660989}"/>
    <cellStyle name="Comma 3 3 4 2 3" xfId="6746" xr:uid="{10813A10-B1C8-4F1A-A8B8-8A152FB85B40}"/>
    <cellStyle name="Comma 3 3 4 2 3 2" xfId="15126" xr:uid="{32AA1D31-8110-461A-8750-FAC152108AB5}"/>
    <cellStyle name="Comma 3 3 4 2 3 2 2" xfId="31886" xr:uid="{4FA5A772-4799-41E9-A790-623AA85C5F50}"/>
    <cellStyle name="Comma 3 3 4 2 3 2 3" xfId="48645" xr:uid="{4DD864E5-D36F-4AB0-A4CD-535657F11A20}"/>
    <cellStyle name="Comma 3 3 4 2 3 3" xfId="23506" xr:uid="{4D244385-49BE-42FF-9E70-0A6351426249}"/>
    <cellStyle name="Comma 3 3 4 2 3 4" xfId="40265" xr:uid="{2886C441-08A4-4E74-9C1D-5FBD8EDECE7C}"/>
    <cellStyle name="Comma 3 3 4 2 4" xfId="3486" xr:uid="{A0201960-E1BD-4D75-A283-85E3D361C873}"/>
    <cellStyle name="Comma 3 3 4 2 4 2" xfId="11862" xr:uid="{BFC02C5B-BF05-4C07-B242-6610BFBB0DB4}"/>
    <cellStyle name="Comma 3 3 4 2 4 2 2" xfId="28622" xr:uid="{48D3B54E-CD4D-408D-B9F5-8F34361B37B6}"/>
    <cellStyle name="Comma 3 3 4 2 4 2 3" xfId="45381" xr:uid="{7A97F017-97AF-4B9E-995A-9F47BFBAC64D}"/>
    <cellStyle name="Comma 3 3 4 2 4 3" xfId="20242" xr:uid="{F8306129-0774-40DF-9D43-9576BE42757B}"/>
    <cellStyle name="Comma 3 3 4 2 4 4" xfId="37001" xr:uid="{B9CF21E6-6CEF-410C-936F-49087F45BA4A}"/>
    <cellStyle name="Comma 3 3 4 2 5" xfId="10059" xr:uid="{203B37DE-850B-4915-9230-BA52936C40CF}"/>
    <cellStyle name="Comma 3 3 4 2 5 2" xfId="26819" xr:uid="{9CEF3FFC-7C67-4D7F-A8D7-B6AE0ACDA052}"/>
    <cellStyle name="Comma 3 3 4 2 5 3" xfId="43578" xr:uid="{DA27DA34-DDAE-409B-BCA5-7573B7864B9D}"/>
    <cellStyle name="Comma 3 3 4 2 6" xfId="18439" xr:uid="{E901C62D-2BB5-4B3F-BCAF-598021991506}"/>
    <cellStyle name="Comma 3 3 4 2 7" xfId="35198" xr:uid="{F69DEAFF-7DCC-442C-A867-D09C8A651EBE}"/>
    <cellStyle name="Comma 3 3 4 3" xfId="2107" xr:uid="{449F90D0-18B5-4FAD-ACC7-4DAE028633E5}"/>
    <cellStyle name="Comma 3 3 4 3 2" xfId="5487" xr:uid="{985CD99E-DDDE-45C7-A22A-6ADD601C772C}"/>
    <cellStyle name="Comma 3 3 4 3 2 2" xfId="13867" xr:uid="{895B917A-CA4E-4E32-B54D-36E40AA2495B}"/>
    <cellStyle name="Comma 3 3 4 3 2 2 2" xfId="30627" xr:uid="{B72B34D2-F006-4C77-A986-CD83C06B286E}"/>
    <cellStyle name="Comma 3 3 4 3 2 2 3" xfId="47386" xr:uid="{8A1BC507-BBDA-4918-A65D-3FE2D2D1AFC7}"/>
    <cellStyle name="Comma 3 3 4 3 2 3" xfId="22247" xr:uid="{D883BB66-2443-484A-9517-9EDC4E3F0E30}"/>
    <cellStyle name="Comma 3 3 4 3 2 4" xfId="39006" xr:uid="{BBF2A40A-1659-4406-9328-BC7F0F602E7B}"/>
    <cellStyle name="Comma 3 3 4 3 3" xfId="7174" xr:uid="{7D33325F-E022-4357-9D7E-A9475F77E397}"/>
    <cellStyle name="Comma 3 3 4 3 3 2" xfId="15554" xr:uid="{12666F66-1475-4168-9941-2C74983423A8}"/>
    <cellStyle name="Comma 3 3 4 3 3 2 2" xfId="32314" xr:uid="{86CF0886-8B0A-4F50-B8E8-921F3ED28504}"/>
    <cellStyle name="Comma 3 3 4 3 3 2 3" xfId="49073" xr:uid="{25B32F4D-4C92-4441-B4E1-175476DB523D}"/>
    <cellStyle name="Comma 3 3 4 3 3 3" xfId="23934" xr:uid="{2A444925-DF88-4C47-930C-2DE0ED7250DA}"/>
    <cellStyle name="Comma 3 3 4 3 3 4" xfId="40693" xr:uid="{A6232FB8-D6B9-4B4D-A44C-B6E25098B635}"/>
    <cellStyle name="Comma 3 3 4 3 4" xfId="3914" xr:uid="{C87D2B9D-E5FA-42E8-A3D7-787F84FFE551}"/>
    <cellStyle name="Comma 3 3 4 3 4 2" xfId="12290" xr:uid="{2699355E-86C7-4DDD-A40D-BFBD3BF96057}"/>
    <cellStyle name="Comma 3 3 4 3 4 2 2" xfId="29050" xr:uid="{8EAF5D2F-60DA-418C-A1AE-86DDAA31EB6C}"/>
    <cellStyle name="Comma 3 3 4 3 4 2 3" xfId="45809" xr:uid="{B4D80554-F8D0-4D2B-AF2D-15C2F8ACC09A}"/>
    <cellStyle name="Comma 3 3 4 3 4 3" xfId="20670" xr:uid="{A7963D65-411B-4A6A-9250-5D9B33B79E83}"/>
    <cellStyle name="Comma 3 3 4 3 4 4" xfId="37429" xr:uid="{515C43B8-775B-4634-9218-49BFF3C010F6}"/>
    <cellStyle name="Comma 3 3 4 3 5" xfId="10487" xr:uid="{54C30C87-113C-433E-A284-E8DC0D9DB8B8}"/>
    <cellStyle name="Comma 3 3 4 3 5 2" xfId="27247" xr:uid="{8F3AA23C-2B68-4A65-A88D-29D61BC0E578}"/>
    <cellStyle name="Comma 3 3 4 3 5 3" xfId="44006" xr:uid="{92A9EBFA-94BC-45AF-8D19-63939122CC06}"/>
    <cellStyle name="Comma 3 3 4 3 6" xfId="18867" xr:uid="{1F947B91-6821-4A7C-B7D2-395A9264D333}"/>
    <cellStyle name="Comma 3 3 4 3 7" xfId="35626" xr:uid="{63415C2B-2C67-49A1-BD9A-95EADD77EC16}"/>
    <cellStyle name="Comma 3 3 4 4" xfId="2759" xr:uid="{048EB63F-C69F-484D-97DC-B7E16F09627A}"/>
    <cellStyle name="Comma 3 3 4 4 2" xfId="6141" xr:uid="{C9A8493C-29F8-45B6-913E-FFD395AA938E}"/>
    <cellStyle name="Comma 3 3 4 4 2 2" xfId="14521" xr:uid="{105E34EA-DE33-4848-86F0-972B8C27E99F}"/>
    <cellStyle name="Comma 3 3 4 4 2 2 2" xfId="31281" xr:uid="{6F16F6B9-EDEA-4767-B3C6-2C3C11B62B22}"/>
    <cellStyle name="Comma 3 3 4 4 2 2 3" xfId="48040" xr:uid="{428D878E-6958-43C3-A59A-6CB8936A3ACF}"/>
    <cellStyle name="Comma 3 3 4 4 2 3" xfId="22901" xr:uid="{223D4311-79C9-40CE-96C3-C3B4F06AF951}"/>
    <cellStyle name="Comma 3 3 4 4 2 4" xfId="39660" xr:uid="{D98C64AA-A2CC-4DDF-8BE7-9FCFF9808C17}"/>
    <cellStyle name="Comma 3 3 4 4 3" xfId="7828" xr:uid="{0FF34D25-A6D0-405F-8A18-BB38D22732DA}"/>
    <cellStyle name="Comma 3 3 4 4 3 2" xfId="16208" xr:uid="{6E9D759F-B0C2-4EDE-98EB-30C71BC9BA0E}"/>
    <cellStyle name="Comma 3 3 4 4 3 2 2" xfId="32968" xr:uid="{E2480583-A183-426F-BCFF-CB7B8B26D8B3}"/>
    <cellStyle name="Comma 3 3 4 4 3 2 3" xfId="49727" xr:uid="{ACCFEEF0-777D-47DC-9C29-B554CC853A96}"/>
    <cellStyle name="Comma 3 3 4 4 3 3" xfId="24588" xr:uid="{F623C8BF-7FD4-4272-9689-867E732FA9E1}"/>
    <cellStyle name="Comma 3 3 4 4 3 4" xfId="41347" xr:uid="{F557B8C3-F156-4E52-B167-04D45BFAA673}"/>
    <cellStyle name="Comma 3 3 4 4 4" xfId="4455" xr:uid="{57F5ABAF-73B9-4D21-93D8-7C49F1BD5B9E}"/>
    <cellStyle name="Comma 3 3 4 4 4 2" xfId="12831" xr:uid="{9E10965E-383A-4700-AE4C-C59BC28A2616}"/>
    <cellStyle name="Comma 3 3 4 4 4 2 2" xfId="29591" xr:uid="{C601667F-EC69-4319-A9B4-E24261D91493}"/>
    <cellStyle name="Comma 3 3 4 4 4 2 3" xfId="46350" xr:uid="{92A1D17B-7DCF-44F2-9875-A03687DABD0E}"/>
    <cellStyle name="Comma 3 3 4 4 4 3" xfId="21211" xr:uid="{CF8A5FE1-C00E-4275-8DCE-1E873D749D6C}"/>
    <cellStyle name="Comma 3 3 4 4 4 4" xfId="37970" xr:uid="{D6DDE838-636E-4BCD-8DBF-1C5464CAE67A}"/>
    <cellStyle name="Comma 3 3 4 4 5" xfId="11141" xr:uid="{4EC591F3-EF2C-4980-A488-715353CC243E}"/>
    <cellStyle name="Comma 3 3 4 4 5 2" xfId="27901" xr:uid="{48551FA0-95B9-48C8-9A40-BFB8728D8FBE}"/>
    <cellStyle name="Comma 3 3 4 4 5 3" xfId="44660" xr:uid="{891D65F2-DE3E-4261-A274-9A54CC5B3F7D}"/>
    <cellStyle name="Comma 3 3 4 4 6" xfId="19521" xr:uid="{156FF4B5-739D-44DC-96A8-3303A9F10038}"/>
    <cellStyle name="Comma 3 3 4 4 7" xfId="36280" xr:uid="{7B8FB6BC-1EF2-4768-989E-19B996B8595A}"/>
    <cellStyle name="Comma 3 3 4 5" xfId="4875" xr:uid="{39C4E985-D9D0-405E-83AE-00A70EE7C949}"/>
    <cellStyle name="Comma 3 3 4 5 2" xfId="13251" xr:uid="{8D46C6E0-691E-4476-83BE-D99CEE21980E}"/>
    <cellStyle name="Comma 3 3 4 5 2 2" xfId="30011" xr:uid="{3452D2AF-3CFD-4315-BCBE-08DBCB28958C}"/>
    <cellStyle name="Comma 3 3 4 5 2 3" xfId="46770" xr:uid="{2F755056-1DD8-4035-AF65-90E66F58C9BD}"/>
    <cellStyle name="Comma 3 3 4 5 3" xfId="21631" xr:uid="{A7F48EAB-731F-401B-B65C-7E948184099C}"/>
    <cellStyle name="Comma 3 3 4 5 4" xfId="38390" xr:uid="{28191BDB-234D-4007-A578-8860B4F281A4}"/>
    <cellStyle name="Comma 3 3 4 6" xfId="6320" xr:uid="{3DC416BD-A334-423A-A6D0-AB21B28E8E85}"/>
    <cellStyle name="Comma 3 3 4 6 2" xfId="14700" xr:uid="{C67BD20F-90A5-41C3-B1AF-88B1C63644B7}"/>
    <cellStyle name="Comma 3 3 4 6 2 2" xfId="31460" xr:uid="{66F04277-F48F-4305-ADC9-6E4A1FA54E67}"/>
    <cellStyle name="Comma 3 3 4 6 2 3" xfId="48219" xr:uid="{CE609CA6-0A1E-4338-A424-EB2ABE192D80}"/>
    <cellStyle name="Comma 3 3 4 6 3" xfId="23080" xr:uid="{1A35B28D-3B43-4BFA-9698-AD4B06C14EE0}"/>
    <cellStyle name="Comma 3 3 4 6 4" xfId="39839" xr:uid="{61B4550C-940C-4EE2-9138-65BC1ACC7B85}"/>
    <cellStyle name="Comma 3 3 4 7" xfId="8234" xr:uid="{D535AA79-B5ED-48AF-8690-2F29A91F0D82}"/>
    <cellStyle name="Comma 3 3 4 7 2" xfId="16614" xr:uid="{53EEB555-82DB-407F-A6E9-FF43A7136397}"/>
    <cellStyle name="Comma 3 3 4 7 2 2" xfId="33374" xr:uid="{24C18AD1-78CA-4D36-9545-5EC7369B8BDB}"/>
    <cellStyle name="Comma 3 3 4 7 2 3" xfId="50133" xr:uid="{3700D881-9856-4161-B4D5-2268647F63E1}"/>
    <cellStyle name="Comma 3 3 4 7 3" xfId="24994" xr:uid="{4F7B5FA3-56F5-4EDB-BEA3-7DA57B390D32}"/>
    <cellStyle name="Comma 3 3 4 7 4" xfId="41753" xr:uid="{63759955-1BD5-406D-B0AF-0E3EDF8B1C7A}"/>
    <cellStyle name="Comma 3 3 4 8" xfId="8640" xr:uid="{6BA43F42-0464-4874-B0E3-D86E359A469C}"/>
    <cellStyle name="Comma 3 3 4 8 2" xfId="17020" xr:uid="{BFF3F6DE-66ED-421C-8F23-C7F721C94FF9}"/>
    <cellStyle name="Comma 3 3 4 8 2 2" xfId="33780" xr:uid="{C2787006-F055-4458-9D4D-709F34DFE4A3}"/>
    <cellStyle name="Comma 3 3 4 8 2 3" xfId="50539" xr:uid="{3E3D5541-25FF-433E-BA67-D0F1246A4563}"/>
    <cellStyle name="Comma 3 3 4 8 3" xfId="25400" xr:uid="{9C18BC11-4D8C-4A57-A4CD-352461364B27}"/>
    <cellStyle name="Comma 3 3 4 8 4" xfId="42159" xr:uid="{E1DB3EEE-2621-417B-ABA5-1B4F86BEE70E}"/>
    <cellStyle name="Comma 3 3 4 9" xfId="9046" xr:uid="{4F0598B5-9BDA-41CE-BC52-5F020F067B4B}"/>
    <cellStyle name="Comma 3 3 4 9 2" xfId="17426" xr:uid="{1DF798C6-442C-49E5-8445-0F92D499B1FE}"/>
    <cellStyle name="Comma 3 3 4 9 2 2" xfId="34186" xr:uid="{7606CFF9-E7C0-42F2-B5DD-F38E49568592}"/>
    <cellStyle name="Comma 3 3 4 9 2 3" xfId="50945" xr:uid="{584B3C92-7146-42F7-A7FE-2EFCFC8F71FC}"/>
    <cellStyle name="Comma 3 3 4 9 3" xfId="25806" xr:uid="{7D24783C-D1AB-4A19-BE48-538F1E60CE06}"/>
    <cellStyle name="Comma 3 3 4 9 4" xfId="42565" xr:uid="{0BA421BC-5265-4D26-8E74-4A22ED33376C}"/>
    <cellStyle name="Comma 3 3 5" xfId="562" xr:uid="{B09448DF-98AA-43BA-A7CE-EA36DF762AE8}"/>
    <cellStyle name="Comma 3 3 5 2" xfId="5059" xr:uid="{99525048-9EBC-4E13-8357-C2474C98E3F4}"/>
    <cellStyle name="Comma 3 3 5 2 2" xfId="13437" xr:uid="{C6A65E30-39F9-4965-A7E5-255A1C68E725}"/>
    <cellStyle name="Comma 3 3 5 2 2 2" xfId="30197" xr:uid="{74F58924-CBAC-4A8D-B43D-F0AC8F6F43A6}"/>
    <cellStyle name="Comma 3 3 5 2 2 3" xfId="46956" xr:uid="{30D00D54-36DC-41BA-822D-3854CD67E7ED}"/>
    <cellStyle name="Comma 3 3 5 2 3" xfId="21817" xr:uid="{E11E25A3-D58D-4C31-AF14-D1E0091F0B32}"/>
    <cellStyle name="Comma 3 3 5 2 4" xfId="38576" xr:uid="{EBB12D0F-BC37-473D-B138-00DDA2EC9932}"/>
    <cellStyle name="Comma 3 3 5 3" xfId="6744" xr:uid="{8BB25DD8-E9FC-4D21-8CCB-ADB54F928F3F}"/>
    <cellStyle name="Comma 3 3 5 3 2" xfId="15124" xr:uid="{EA85CD73-03B7-4ACA-82B7-5A4C95CAE234}"/>
    <cellStyle name="Comma 3 3 5 3 2 2" xfId="31884" xr:uid="{2447B7B0-4453-47A3-B6C9-0191F43B09F6}"/>
    <cellStyle name="Comma 3 3 5 3 2 3" xfId="48643" xr:uid="{36026784-261D-416D-8325-AC321FEF5E39}"/>
    <cellStyle name="Comma 3 3 5 3 3" xfId="23504" xr:uid="{B111D5F2-9F04-4180-A989-389592D7A6F1}"/>
    <cellStyle name="Comma 3 3 5 3 4" xfId="40263" xr:uid="{8275F637-9909-4671-99A4-FA00A44A0086}"/>
    <cellStyle name="Comma 3 3 5 4" xfId="3484" xr:uid="{53D54B79-79BA-4C28-9E7C-43FA4FB9DC8B}"/>
    <cellStyle name="Comma 3 3 5 4 2" xfId="11860" xr:uid="{7BCF55AF-B29F-419A-87E1-9EBFC349AC40}"/>
    <cellStyle name="Comma 3 3 5 4 2 2" xfId="28620" xr:uid="{63B27B52-BF39-4BD2-8289-26CDB74293B4}"/>
    <cellStyle name="Comma 3 3 5 4 2 3" xfId="45379" xr:uid="{F376CCD1-FCD3-4213-9EAD-0726A65A9066}"/>
    <cellStyle name="Comma 3 3 5 4 3" xfId="20240" xr:uid="{08EB91B3-F393-479B-BA80-4AC2EAA17728}"/>
    <cellStyle name="Comma 3 3 5 4 4" xfId="36999" xr:uid="{F9B9189E-BB2D-44E2-A409-8FEBD92A9419}"/>
    <cellStyle name="Comma 3 3 5 5" xfId="10057" xr:uid="{3CDF3D84-24FA-48A1-B584-C97929906279}"/>
    <cellStyle name="Comma 3 3 5 5 2" xfId="26817" xr:uid="{8D01ABB2-5380-4759-9048-0FE66C1B3D44}"/>
    <cellStyle name="Comma 3 3 5 5 3" xfId="43576" xr:uid="{E1B45800-FA81-448D-A868-743C572DE268}"/>
    <cellStyle name="Comma 3 3 5 6" xfId="18437" xr:uid="{7C9F7031-05D4-4F14-9C81-6F885D36CA0B}"/>
    <cellStyle name="Comma 3 3 5 7" xfId="35196" xr:uid="{065F177C-F613-465C-AA64-D408CA9E4F0B}"/>
    <cellStyle name="Comma 3 3 5 8" xfId="1677" xr:uid="{8A9895D7-3D24-4AFC-9C9E-EBEFBEE5D913}"/>
    <cellStyle name="Comma 3 3 6" xfId="2105" xr:uid="{9085AF3A-8523-414F-8617-C8751004AA97}"/>
    <cellStyle name="Comma 3 3 6 2" xfId="5485" xr:uid="{2CBA5943-C081-4841-B15B-264E67D04A12}"/>
    <cellStyle name="Comma 3 3 6 2 2" xfId="13865" xr:uid="{E728B0A4-7AB0-4EE4-A2F0-BFBDB3F8EA49}"/>
    <cellStyle name="Comma 3 3 6 2 2 2" xfId="30625" xr:uid="{0A71F1F6-1D51-4BC3-9632-E3D0034A1753}"/>
    <cellStyle name="Comma 3 3 6 2 2 3" xfId="47384" xr:uid="{30B22508-DCF0-448A-AAF2-355075BB76B4}"/>
    <cellStyle name="Comma 3 3 6 2 3" xfId="22245" xr:uid="{34CCE412-3D2E-49C7-BA15-5E94258D6BB1}"/>
    <cellStyle name="Comma 3 3 6 2 4" xfId="39004" xr:uid="{83C3D9E9-7E07-4E55-BB0F-DAFE56245E24}"/>
    <cellStyle name="Comma 3 3 6 3" xfId="7172" xr:uid="{998D1F8F-9300-42AD-AE3D-98471837A891}"/>
    <cellStyle name="Comma 3 3 6 3 2" xfId="15552" xr:uid="{474E554A-1C4E-4856-8307-0566657AE186}"/>
    <cellStyle name="Comma 3 3 6 3 2 2" xfId="32312" xr:uid="{48861892-B575-4F3D-A63A-DF0221B4F538}"/>
    <cellStyle name="Comma 3 3 6 3 2 3" xfId="49071" xr:uid="{7B183557-DCF4-4A39-8622-FC92B863D5CE}"/>
    <cellStyle name="Comma 3 3 6 3 3" xfId="23932" xr:uid="{AC8BFD29-BC54-4279-BCA7-29659D098CD4}"/>
    <cellStyle name="Comma 3 3 6 3 4" xfId="40691" xr:uid="{04E283E7-ACDB-4D17-A563-73D2EADA80B2}"/>
    <cellStyle name="Comma 3 3 6 4" xfId="3912" xr:uid="{738FA660-221D-49F4-9127-0C3F0CED6DE9}"/>
    <cellStyle name="Comma 3 3 6 4 2" xfId="12288" xr:uid="{92C51909-7F9B-42E9-A601-046F4F09191D}"/>
    <cellStyle name="Comma 3 3 6 4 2 2" xfId="29048" xr:uid="{9216682C-30BB-45C9-84A2-409978699D41}"/>
    <cellStyle name="Comma 3 3 6 4 2 3" xfId="45807" xr:uid="{81E81558-AD73-4DE4-8703-EE7C125E432D}"/>
    <cellStyle name="Comma 3 3 6 4 3" xfId="20668" xr:uid="{3DF22BE9-6CB4-413B-9C70-3D5D618E123D}"/>
    <cellStyle name="Comma 3 3 6 4 4" xfId="37427" xr:uid="{B16D8DEE-C2CD-4ED6-9C2F-97C4F313AB5A}"/>
    <cellStyle name="Comma 3 3 6 5" xfId="10485" xr:uid="{DEE7406C-4CE1-4D75-BF53-35935D000587}"/>
    <cellStyle name="Comma 3 3 6 5 2" xfId="27245" xr:uid="{61B82E4D-6788-4DD1-BFDF-D628A33BAD66}"/>
    <cellStyle name="Comma 3 3 6 5 3" xfId="44004" xr:uid="{AE7A5730-FCF5-4598-82E4-154EE06E475D}"/>
    <cellStyle name="Comma 3 3 6 6" xfId="18865" xr:uid="{55BF387C-4F8F-4920-8B89-FDD798E0E9AF}"/>
    <cellStyle name="Comma 3 3 6 7" xfId="35624" xr:uid="{524EB3C4-608E-45B4-9BFA-9F31B0E0E49C}"/>
    <cellStyle name="Comma 3 3 7" xfId="2488" xr:uid="{ECE64313-691C-4EB3-9946-FE7C238A967F}"/>
    <cellStyle name="Comma 3 3 7 2" xfId="5870" xr:uid="{82D673DF-2CD1-49D0-89B6-916D45A53248}"/>
    <cellStyle name="Comma 3 3 7 2 2" xfId="14250" xr:uid="{77ADAA7F-0BB0-4A62-ABE0-D06A892E1115}"/>
    <cellStyle name="Comma 3 3 7 2 2 2" xfId="31010" xr:uid="{6A55BF50-C55B-4AB4-A317-79E0D0205C2D}"/>
    <cellStyle name="Comma 3 3 7 2 2 3" xfId="47769" xr:uid="{215B8E71-7B70-4B52-A64E-F2898986B0F5}"/>
    <cellStyle name="Comma 3 3 7 2 3" xfId="22630" xr:uid="{6D108BCD-2325-4326-8567-FA8FBE7AD96D}"/>
    <cellStyle name="Comma 3 3 7 2 4" xfId="39389" xr:uid="{BEB6D221-B2D2-4B2C-8B58-144B72E46534}"/>
    <cellStyle name="Comma 3 3 7 3" xfId="7557" xr:uid="{F7E11E56-2E22-41A4-A735-5450A20D21F1}"/>
    <cellStyle name="Comma 3 3 7 3 2" xfId="15937" xr:uid="{CC776207-1B81-4E24-8912-C11372EE0EC3}"/>
    <cellStyle name="Comma 3 3 7 3 2 2" xfId="32697" xr:uid="{B18F9A10-2E8E-4403-861E-F2D2D4253139}"/>
    <cellStyle name="Comma 3 3 7 3 2 3" xfId="49456" xr:uid="{31E42550-AA4E-47D6-BEB8-FDC47EEB263A}"/>
    <cellStyle name="Comma 3 3 7 3 3" xfId="24317" xr:uid="{085AF887-9632-406E-AF52-425D0F24B0BF}"/>
    <cellStyle name="Comma 3 3 7 3 4" xfId="41076" xr:uid="{F10A5F3E-155C-49B5-B6F1-8CCFBA18ECA8}"/>
    <cellStyle name="Comma 3 3 7 4" xfId="4208" xr:uid="{F802B862-AA28-48F9-B5F9-A65A38CBC00E}"/>
    <cellStyle name="Comma 3 3 7 4 2" xfId="12584" xr:uid="{5E66A890-A30B-4C21-BE0E-034EB2876928}"/>
    <cellStyle name="Comma 3 3 7 4 2 2" xfId="29344" xr:uid="{BE78ECD0-83AD-4774-985B-DAE34117DB2D}"/>
    <cellStyle name="Comma 3 3 7 4 2 3" xfId="46103" xr:uid="{FAFBD434-3998-4EA9-9099-EABC0EF162F3}"/>
    <cellStyle name="Comma 3 3 7 4 3" xfId="20964" xr:uid="{7C4078A3-4CBF-4F46-BC38-633B895003F8}"/>
    <cellStyle name="Comma 3 3 7 4 4" xfId="37723" xr:uid="{F969B0B4-814B-4092-AA6D-AEED797E41A9}"/>
    <cellStyle name="Comma 3 3 7 5" xfId="10870" xr:uid="{6F53224E-458A-4FE6-92ED-04F708CAD2E5}"/>
    <cellStyle name="Comma 3 3 7 5 2" xfId="27630" xr:uid="{CDF4BA57-FDFE-49E3-AF81-C03203DFF3AA}"/>
    <cellStyle name="Comma 3 3 7 5 3" xfId="44389" xr:uid="{402F38BB-74F0-4183-BB47-0043B94512AF}"/>
    <cellStyle name="Comma 3 3 7 6" xfId="19250" xr:uid="{7DE9F9DC-2EDC-4A35-B103-80794628E9AE}"/>
    <cellStyle name="Comma 3 3 7 7" xfId="36009" xr:uid="{ADD2BD4F-507D-4997-80B1-DAC4827A98AA}"/>
    <cellStyle name="Comma 3 3 8" xfId="4603" xr:uid="{E22F5930-97D3-4D24-B6E8-7A85211332A3}"/>
    <cellStyle name="Comma 3 3 8 2" xfId="12979" xr:uid="{B9CA750B-B78C-4EA6-9338-49D578ADDC82}"/>
    <cellStyle name="Comma 3 3 8 2 2" xfId="29739" xr:uid="{B30B4685-CEF3-441C-A2BC-A789E14A050D}"/>
    <cellStyle name="Comma 3 3 8 2 3" xfId="46498" xr:uid="{49A562C6-0716-4DE0-99B6-8FBA0042C096}"/>
    <cellStyle name="Comma 3 3 8 3" xfId="21359" xr:uid="{A000490E-6274-48C5-89CF-198A0DD92862}"/>
    <cellStyle name="Comma 3 3 8 4" xfId="38118" xr:uid="{0E0EF9E9-9EAE-422C-89D4-EA7A69EF6E1E}"/>
    <cellStyle name="Comma 3 3 9" xfId="6318" xr:uid="{B545C839-B760-4763-B267-DFD4636C39EC}"/>
    <cellStyle name="Comma 3 3 9 2" xfId="14698" xr:uid="{95F0F3E1-83E3-4348-8522-007ACD9CBB94}"/>
    <cellStyle name="Comma 3 3 9 2 2" xfId="31458" xr:uid="{492EA063-E346-4F44-825E-C2CA230D50D3}"/>
    <cellStyle name="Comma 3 3 9 2 3" xfId="48217" xr:uid="{B6FC185E-11CD-47F8-8AAC-7056149716F2}"/>
    <cellStyle name="Comma 3 3 9 3" xfId="23078" xr:uid="{54668FB1-B8F0-40EE-A42F-1D0A882214D4}"/>
    <cellStyle name="Comma 3 3 9 4" xfId="39837" xr:uid="{0B177A8F-A5C4-407C-B252-7A64EDC0E296}"/>
    <cellStyle name="Comma 3 4" xfId="115" xr:uid="{F879E806-722B-4529-9640-4200D0DA12A5}"/>
    <cellStyle name="Comma 3 4 2" xfId="51445" xr:uid="{3ED21DCB-0A3A-47DD-A180-ECAB8F533395}"/>
    <cellStyle name="Comma 3 4 3" xfId="565" xr:uid="{AEE3E1D6-C434-4570-ABFB-16F709648463}"/>
    <cellStyle name="Comma 3 5" xfId="566" xr:uid="{4E18CF77-259E-4420-81AC-B982B753EF04}"/>
    <cellStyle name="Comma 3 5 2" xfId="51478" xr:uid="{A284DEEE-2E26-49F0-AD9E-6DEABBA749E4}"/>
    <cellStyle name="Comma 3 6" xfId="567" xr:uid="{1A3D8057-DD0C-4F37-8F80-78B91B810593}"/>
    <cellStyle name="Comma 3 6 2" xfId="51514" xr:uid="{63C019BB-5B48-49F6-ABA3-FEE6825FD27C}"/>
    <cellStyle name="Comma 3 7" xfId="568" xr:uid="{8E3431C9-ECCE-47BA-8741-786A4926EA71}"/>
    <cellStyle name="Comma 3 7 2" xfId="51967" xr:uid="{90308FF7-60F7-4426-9931-3F65DE269D05}"/>
    <cellStyle name="Comma 3 8" xfId="557" xr:uid="{525371C7-E608-46D6-BC8A-B9634316B720}"/>
    <cellStyle name="Comma 3 8 2" xfId="52445" xr:uid="{9643586E-BB86-4796-B84E-EAB11D6A0AE8}"/>
    <cellStyle name="Comma 3 9" xfId="1219" xr:uid="{74462F89-B021-4988-BA0E-0AC211E1B833}"/>
    <cellStyle name="Comma 4" xfId="11" xr:uid="{671BBF89-6A4F-4A34-938B-F579679EE17C}"/>
    <cellStyle name="Comma 4 10" xfId="4501" xr:uid="{ED259E76-61F2-4A8F-8532-5FC4C1FCA755}"/>
    <cellStyle name="Comma 4 10 2" xfId="12877" xr:uid="{BA458579-A3E2-45A6-9633-F2EA65C35F02}"/>
    <cellStyle name="Comma 4 10 2 2" xfId="29637" xr:uid="{E7704979-2DC5-4D34-B518-D247442901CD}"/>
    <cellStyle name="Comma 4 10 2 3" xfId="46396" xr:uid="{D2FE0EBD-195E-4E09-80C2-EDCA1B01DEC6}"/>
    <cellStyle name="Comma 4 10 3" xfId="21257" xr:uid="{979A81B8-6DDB-421D-AFDB-7671C1F50BDC}"/>
    <cellStyle name="Comma 4 10 4" xfId="38016" xr:uid="{9B2B5F04-4CA7-48EC-BD3D-36855D9EA7EF}"/>
    <cellStyle name="Comma 4 11" xfId="6205" xr:uid="{B1B0F65C-A708-4CAC-B71A-F302C4AE8C7A}"/>
    <cellStyle name="Comma 4 11 2" xfId="14585" xr:uid="{A756ABEF-B48B-4E35-8D2F-1957A424AB01}"/>
    <cellStyle name="Comma 4 11 2 2" xfId="31345" xr:uid="{B8DACA81-ECB0-4805-897E-355AC4FB6012}"/>
    <cellStyle name="Comma 4 11 2 3" xfId="48104" xr:uid="{A5228471-6B98-4BA3-A9DB-2F2190B83C85}"/>
    <cellStyle name="Comma 4 11 3" xfId="22965" xr:uid="{44C680FC-AAF3-4AB5-80C8-9486935FD4AC}"/>
    <cellStyle name="Comma 4 11 4" xfId="39724" xr:uid="{8372DB06-97B5-4782-9FEC-D194DE516D26}"/>
    <cellStyle name="Comma 4 12" xfId="7874" xr:uid="{775D8138-C68C-4B98-BD34-0A70F130B194}"/>
    <cellStyle name="Comma 4 12 2" xfId="16254" xr:uid="{E0353153-72BB-4E00-9BCA-C009B2C98C3A}"/>
    <cellStyle name="Comma 4 12 2 2" xfId="33014" xr:uid="{8DDF3BB4-06E4-442B-B8B9-2D929D70A2CA}"/>
    <cellStyle name="Comma 4 12 2 3" xfId="49773" xr:uid="{DDD07CED-3002-4CBE-9438-88FD1E0799BD}"/>
    <cellStyle name="Comma 4 12 3" xfId="24634" xr:uid="{437BB83F-23A9-4D1E-AE68-7EF9B8651ABF}"/>
    <cellStyle name="Comma 4 12 4" xfId="41393" xr:uid="{9824B00D-11AD-47DF-8FEC-FCDF6F26FCD9}"/>
    <cellStyle name="Comma 4 13" xfId="8280" xr:uid="{C6F99365-E364-4551-938A-7BF6809D8AA1}"/>
    <cellStyle name="Comma 4 13 2" xfId="16660" xr:uid="{36A28CD5-6F21-4516-86E7-304EEE0E5255}"/>
    <cellStyle name="Comma 4 13 2 2" xfId="33420" xr:uid="{6C879052-A1DC-4371-90F8-C0491E90057C}"/>
    <cellStyle name="Comma 4 13 2 3" xfId="50179" xr:uid="{AB1A1487-DDBA-4F09-B1F6-DCFDCF59AC75}"/>
    <cellStyle name="Comma 4 13 3" xfId="25040" xr:uid="{AC7476EA-6327-49E4-97AB-A6EC4A89791C}"/>
    <cellStyle name="Comma 4 13 4" xfId="41799" xr:uid="{473E2320-95E6-45C7-AA65-2B9A29CA9C70}"/>
    <cellStyle name="Comma 4 14" xfId="8686" xr:uid="{D006FD73-2E66-401A-8B45-D43C4EF5C1EC}"/>
    <cellStyle name="Comma 4 14 2" xfId="17066" xr:uid="{9BC24138-063C-453F-92D8-19DDC0F53DBC}"/>
    <cellStyle name="Comma 4 14 2 2" xfId="33826" xr:uid="{1F78A4C9-17E4-482A-9F48-A118D10C4795}"/>
    <cellStyle name="Comma 4 14 2 3" xfId="50585" xr:uid="{6F611E29-4A09-49C1-8A50-CDAE849A30EE}"/>
    <cellStyle name="Comma 4 14 3" xfId="25446" xr:uid="{0544E429-845C-41F3-931F-42D7DAB44222}"/>
    <cellStyle name="Comma 4 14 4" xfId="42205" xr:uid="{DBA55B1E-4534-4598-ADC2-7AB8AFF62784}"/>
    <cellStyle name="Comma 4 15" xfId="9092" xr:uid="{D9366373-CC0B-45C2-8DDD-A8F3CD6E356E}"/>
    <cellStyle name="Comma 4 15 2" xfId="17472" xr:uid="{5F128CD4-29A0-419B-B481-98A75DBDA933}"/>
    <cellStyle name="Comma 4 15 2 2" xfId="34232" xr:uid="{4D763EDB-91D5-4738-95B5-63ED1DA156D9}"/>
    <cellStyle name="Comma 4 15 2 3" xfId="50991" xr:uid="{FA847291-6E57-408F-AB1C-307078D948F5}"/>
    <cellStyle name="Comma 4 15 3" xfId="25852" xr:uid="{DBC72822-A103-4BCC-97F2-7F5A74FD6728}"/>
    <cellStyle name="Comma 4 15 4" xfId="42611" xr:uid="{995351E5-4D73-4B39-8ADC-553ED6734B10}"/>
    <cellStyle name="Comma 4 16" xfId="9518" xr:uid="{AA975C9B-5819-4C60-86A5-AFA77B15FAEA}"/>
    <cellStyle name="Comma 4 16 2" xfId="26278" xr:uid="{AE6DE429-3223-4F68-BC1A-945574B8C40D}"/>
    <cellStyle name="Comma 4 16 3" xfId="43037" xr:uid="{B7AFF78E-638E-4FD2-A661-D8959EB58201}"/>
    <cellStyle name="Comma 4 17" xfId="17898" xr:uid="{7A26DAF9-37EC-46C3-AABB-901A79441B22}"/>
    <cellStyle name="Comma 4 18" xfId="34657" xr:uid="{37372E5B-75C6-473A-B4BC-A42792C304D3}"/>
    <cellStyle name="Comma 4 19" xfId="569" xr:uid="{D3905091-D1F5-420B-B1F0-33B895CA349B}"/>
    <cellStyle name="Comma 4 2" xfId="570" xr:uid="{32121F8F-F90D-454A-A0F0-51E304A7E450}"/>
    <cellStyle name="Comma 4 2 10" xfId="8302" xr:uid="{F292775D-6EA0-4980-9CF9-F234543C5637}"/>
    <cellStyle name="Comma 4 2 10 2" xfId="16682" xr:uid="{51BE4292-AC03-4B4F-AA2B-60AE243B94A2}"/>
    <cellStyle name="Comma 4 2 10 2 2" xfId="33442" xr:uid="{F7E55A26-982D-48CA-8C3E-0D554B1499E0}"/>
    <cellStyle name="Comma 4 2 10 2 3" xfId="50201" xr:uid="{5D900E18-8770-48C5-8B12-5E8A1621ADD9}"/>
    <cellStyle name="Comma 4 2 10 3" xfId="25062" xr:uid="{FA601E9F-C40D-4768-AE73-8FD7D5F72A4D}"/>
    <cellStyle name="Comma 4 2 10 4" xfId="41821" xr:uid="{1856C3A8-1B7C-40F6-8878-4382D0EFDD38}"/>
    <cellStyle name="Comma 4 2 11" xfId="8708" xr:uid="{16A14491-F13F-4A76-AC9C-3C31ABB6DB7B}"/>
    <cellStyle name="Comma 4 2 11 2" xfId="17088" xr:uid="{A3A476D6-30A1-42AC-8542-4E6661498E09}"/>
    <cellStyle name="Comma 4 2 11 2 2" xfId="33848" xr:uid="{44A1418D-E715-4EBD-A735-25BE54A84530}"/>
    <cellStyle name="Comma 4 2 11 2 3" xfId="50607" xr:uid="{128BD9F7-0DAD-44B9-A5D0-7E7FEFA19B53}"/>
    <cellStyle name="Comma 4 2 11 3" xfId="25468" xr:uid="{C25FE3C8-A2CB-489C-82FB-103C6CF82EFE}"/>
    <cellStyle name="Comma 4 2 11 4" xfId="42227" xr:uid="{89E021F6-C902-4D1D-BFF2-FD67A80AE122}"/>
    <cellStyle name="Comma 4 2 12" xfId="9114" xr:uid="{9461B867-24C4-4F05-A7CF-B1E83EC308FE}"/>
    <cellStyle name="Comma 4 2 12 2" xfId="17494" xr:uid="{F6E7DF19-B701-46F4-9BC0-D3EE23533802}"/>
    <cellStyle name="Comma 4 2 12 2 2" xfId="34254" xr:uid="{D003A02E-C1D6-4D5C-A216-BC84BDA4122C}"/>
    <cellStyle name="Comma 4 2 12 2 3" xfId="51013" xr:uid="{A130579D-7560-47FE-8720-1B3B15E19CF9}"/>
    <cellStyle name="Comma 4 2 12 3" xfId="25874" xr:uid="{28298B22-3C97-4A93-A7EE-1C70972FFF5D}"/>
    <cellStyle name="Comma 4 2 12 4" xfId="42633" xr:uid="{29819779-8BD9-49F2-9085-F92892A17214}"/>
    <cellStyle name="Comma 4 2 13" xfId="2864" xr:uid="{390E045E-E5B0-46B6-9151-1772753D26F8}"/>
    <cellStyle name="Comma 4 2 13 2" xfId="11246" xr:uid="{C8D1CAC5-4831-4A36-9805-3BFAC94F1435}"/>
    <cellStyle name="Comma 4 2 13 2 2" xfId="28006" xr:uid="{58FB93B5-49AF-4240-AAC9-DF51D2F50AAD}"/>
    <cellStyle name="Comma 4 2 13 2 3" xfId="44765" xr:uid="{FA3879C3-823D-4E5C-96B6-7D76501A0856}"/>
    <cellStyle name="Comma 4 2 13 3" xfId="19626" xr:uid="{FC2D193D-1355-4CE8-9C30-082D9E1A5A09}"/>
    <cellStyle name="Comma 4 2 13 4" xfId="36385" xr:uid="{4FEE4519-613E-4FC0-85CD-97EAA220F29B}"/>
    <cellStyle name="Comma 4 2 14" xfId="9546" xr:uid="{721AA011-B5B3-4AF2-B029-14D4759CA01E}"/>
    <cellStyle name="Comma 4 2 14 2" xfId="26306" xr:uid="{EA4F308F-7A5F-48ED-BE8D-0FFF1ADE19CB}"/>
    <cellStyle name="Comma 4 2 14 3" xfId="43065" xr:uid="{D89EE6EA-06A1-46D2-BEA8-1BB9C3563C15}"/>
    <cellStyle name="Comma 4 2 15" xfId="17926" xr:uid="{A8DA1ED4-0E56-48B0-BA9D-FBA1CD6B2431}"/>
    <cellStyle name="Comma 4 2 16" xfId="34685" xr:uid="{904894A6-9C43-4B71-BE29-682BF41453D3}"/>
    <cellStyle name="Comma 4 2 17" xfId="1259" xr:uid="{459D3ACD-ABD7-4529-96DF-9C8929392F9B}"/>
    <cellStyle name="Comma 4 2 2" xfId="571" xr:uid="{9DDB833B-D590-4DAD-8E6D-80ACBF87E06F}"/>
    <cellStyle name="Comma 4 2 2 10" xfId="9228" xr:uid="{C33622D7-1563-48B9-81C8-14B5F5142E0E}"/>
    <cellStyle name="Comma 4 2 2 10 2" xfId="17608" xr:uid="{DA8DC7B6-5587-4F75-B3FB-650F76401D8B}"/>
    <cellStyle name="Comma 4 2 2 10 2 2" xfId="34368" xr:uid="{54097C89-63A0-42DE-9628-A5CBD05BCE22}"/>
    <cellStyle name="Comma 4 2 2 10 2 3" xfId="51127" xr:uid="{CEE38706-2B7A-4A7F-A5D0-93DC41D079AF}"/>
    <cellStyle name="Comma 4 2 2 10 3" xfId="25988" xr:uid="{A98E2EB0-87F9-4D8F-AA81-62FC8B03F7B9}"/>
    <cellStyle name="Comma 4 2 2 10 4" xfId="42747" xr:uid="{6F85EC61-96A1-4F14-BD07-8FEECF560B5E}"/>
    <cellStyle name="Comma 4 2 2 11" xfId="3044" xr:uid="{93C7465A-37FC-4519-A700-647EDCD23A7C}"/>
    <cellStyle name="Comma 4 2 2 11 2" xfId="11423" xr:uid="{E2384B14-B22B-4C0E-B725-E7EA95F6F934}"/>
    <cellStyle name="Comma 4 2 2 11 2 2" xfId="28183" xr:uid="{6CBE7AF8-2465-4796-83A2-8109D3A95F05}"/>
    <cellStyle name="Comma 4 2 2 11 2 3" xfId="44942" xr:uid="{6DE7EDC1-76D6-4EBD-AE85-140010F75192}"/>
    <cellStyle name="Comma 4 2 2 11 3" xfId="19803" xr:uid="{6C1A50A7-3AE2-462D-AA26-5C7279DBDD5F}"/>
    <cellStyle name="Comma 4 2 2 11 4" xfId="36562" xr:uid="{BB6B675C-A3C4-4A10-9A1C-6F9A815FB3C0}"/>
    <cellStyle name="Comma 4 2 2 12" xfId="9620" xr:uid="{4A115D15-10C1-4BBB-8513-4914F06DEB6A}"/>
    <cellStyle name="Comma 4 2 2 12 2" xfId="26380" xr:uid="{AD6FACB8-9684-45A2-A268-0AFDFE60E43C}"/>
    <cellStyle name="Comma 4 2 2 12 3" xfId="43139" xr:uid="{8D85E566-F461-414D-A9BC-A1EAE428FF65}"/>
    <cellStyle name="Comma 4 2 2 13" xfId="18000" xr:uid="{16EF0092-A265-42A2-99A0-04B082DB1A20}"/>
    <cellStyle name="Comma 4 2 2 14" xfId="34759" xr:uid="{DDC885FF-08A9-42CF-8B31-D1C2B8AAF6BB}"/>
    <cellStyle name="Comma 4 2 2 15" xfId="1287" xr:uid="{3A315F4E-3D75-48CE-8568-601C81953AE3}"/>
    <cellStyle name="Comma 4 2 2 2" xfId="1666" xr:uid="{182F50EC-DCFE-4BC4-AF1D-CE22A6C30BA9}"/>
    <cellStyle name="Comma 4 2 2 2 2" xfId="5048" xr:uid="{447B2CD1-4378-47DC-83E6-DDDF746326CC}"/>
    <cellStyle name="Comma 4 2 2 2 2 2" xfId="13426" xr:uid="{9794A2AC-83E3-49C3-8586-3E033D8AD9AF}"/>
    <cellStyle name="Comma 4 2 2 2 2 2 2" xfId="30186" xr:uid="{B4624AF9-43DC-48AA-BE65-613687A9311D}"/>
    <cellStyle name="Comma 4 2 2 2 2 2 3" xfId="46945" xr:uid="{346B46BC-09F7-4865-81C7-B5FDA6D349AA}"/>
    <cellStyle name="Comma 4 2 2 2 2 3" xfId="21806" xr:uid="{6D0C72C4-F8EC-4BC2-A779-8EF1FBD4D703}"/>
    <cellStyle name="Comma 4 2 2 2 2 4" xfId="38565" xr:uid="{30CF6DF5-A190-4DCC-8500-4C1AE0EA995A}"/>
    <cellStyle name="Comma 4 2 2 2 3" xfId="6733" xr:uid="{04656E28-5C77-4BB7-B4DA-F2F221E988CF}"/>
    <cellStyle name="Comma 4 2 2 2 3 2" xfId="15113" xr:uid="{43ED9B3E-F967-4B26-84ED-E6A65128A073}"/>
    <cellStyle name="Comma 4 2 2 2 3 2 2" xfId="31873" xr:uid="{AF740C81-F8DB-4CF3-94D6-360F45856A58}"/>
    <cellStyle name="Comma 4 2 2 2 3 2 3" xfId="48632" xr:uid="{0E41897F-3767-41BF-9B88-FA442CB88F0E}"/>
    <cellStyle name="Comma 4 2 2 2 3 3" xfId="23493" xr:uid="{B3E09156-7C7D-4B59-B409-8BC25D5848C4}"/>
    <cellStyle name="Comma 4 2 2 2 3 4" xfId="40252" xr:uid="{5F465D34-9CAE-40C6-AEE8-F9D8F58F1277}"/>
    <cellStyle name="Comma 4 2 2 2 4" xfId="3473" xr:uid="{68E16A42-F434-48DA-BC5F-7E93777E84C8}"/>
    <cellStyle name="Comma 4 2 2 2 4 2" xfId="11849" xr:uid="{6824058A-386C-4A31-8C38-561A1EE3A7A1}"/>
    <cellStyle name="Comma 4 2 2 2 4 2 2" xfId="28609" xr:uid="{5EE5500E-2F29-4270-8A76-756480383F4A}"/>
    <cellStyle name="Comma 4 2 2 2 4 2 3" xfId="45368" xr:uid="{E526ADAF-717D-498C-8721-9B1DFD7ED482}"/>
    <cellStyle name="Comma 4 2 2 2 4 3" xfId="20229" xr:uid="{E65E6C2F-9350-4A93-8374-37112002466B}"/>
    <cellStyle name="Comma 4 2 2 2 4 4" xfId="36988" xr:uid="{566B9308-C94F-42F1-9769-A321E30091A8}"/>
    <cellStyle name="Comma 4 2 2 2 5" xfId="10046" xr:uid="{AA203C66-318C-4F71-AF29-0951999C794D}"/>
    <cellStyle name="Comma 4 2 2 2 5 2" xfId="26806" xr:uid="{58F6A985-C336-4882-8968-940719ED6D13}"/>
    <cellStyle name="Comma 4 2 2 2 5 3" xfId="43565" xr:uid="{3D46CABE-1AA7-440A-9C76-087C2FAA3197}"/>
    <cellStyle name="Comma 4 2 2 2 6" xfId="18426" xr:uid="{999C9685-E385-4C3B-AFA1-34AE9A0CBA74}"/>
    <cellStyle name="Comma 4 2 2 2 7" xfId="35185" xr:uid="{2BBE2E10-6556-475E-BE2A-81B4DE0826CF}"/>
    <cellStyle name="Comma 4 2 2 3" xfId="2094" xr:uid="{CE376BA2-86C9-4E33-86BA-699962D5D5AE}"/>
    <cellStyle name="Comma 4 2 2 3 2" xfId="5474" xr:uid="{F8A64A9E-4300-4F66-87A5-7363747C0120}"/>
    <cellStyle name="Comma 4 2 2 3 2 2" xfId="13854" xr:uid="{757C8DAA-377E-4A36-8814-4806F0569A76}"/>
    <cellStyle name="Comma 4 2 2 3 2 2 2" xfId="30614" xr:uid="{5AF8939C-DB1E-49D8-8E36-86ECD012D74C}"/>
    <cellStyle name="Comma 4 2 2 3 2 2 3" xfId="47373" xr:uid="{C7259B5F-3FF5-4F11-9999-B7EB8DD566D2}"/>
    <cellStyle name="Comma 4 2 2 3 2 3" xfId="22234" xr:uid="{A9AC65E1-6B59-46C1-A29E-7FABB19F0D5C}"/>
    <cellStyle name="Comma 4 2 2 3 2 4" xfId="38993" xr:uid="{C238F342-2335-438C-BE8B-98D58396B543}"/>
    <cellStyle name="Comma 4 2 2 3 3" xfId="7161" xr:uid="{F8BF75DF-09BD-4DDE-B5FC-1DE6D7D68BB8}"/>
    <cellStyle name="Comma 4 2 2 3 3 2" xfId="15541" xr:uid="{0A96B0B0-7139-44F0-918F-F3986C976DB5}"/>
    <cellStyle name="Comma 4 2 2 3 3 2 2" xfId="32301" xr:uid="{79A8E88B-6247-4F10-AE54-4A8042E5E905}"/>
    <cellStyle name="Comma 4 2 2 3 3 2 3" xfId="49060" xr:uid="{002CAA31-0739-4DBE-AA99-0AA6E1F40DEE}"/>
    <cellStyle name="Comma 4 2 2 3 3 3" xfId="23921" xr:uid="{0704710F-0847-4CCB-A16A-7D7661362F2B}"/>
    <cellStyle name="Comma 4 2 2 3 3 4" xfId="40680" xr:uid="{0E68F672-D07C-4778-B1E9-5A17420C7098}"/>
    <cellStyle name="Comma 4 2 2 3 4" xfId="3901" xr:uid="{007B45F7-1F75-4BF8-80BA-4771D790036D}"/>
    <cellStyle name="Comma 4 2 2 3 4 2" xfId="12277" xr:uid="{7D6C47C8-2182-4D79-8681-D2190F8B1F31}"/>
    <cellStyle name="Comma 4 2 2 3 4 2 2" xfId="29037" xr:uid="{E494A10F-1483-4A68-9D37-BE9BA0BD6047}"/>
    <cellStyle name="Comma 4 2 2 3 4 2 3" xfId="45796" xr:uid="{703F6D11-8986-4A92-8B66-F77320CA2CAA}"/>
    <cellStyle name="Comma 4 2 2 3 4 3" xfId="20657" xr:uid="{63EB78AF-AB10-4D47-BB06-80BFCB02ACE8}"/>
    <cellStyle name="Comma 4 2 2 3 4 4" xfId="37416" xr:uid="{4ADD4378-511F-47BF-956B-7FBA6B23B2E5}"/>
    <cellStyle name="Comma 4 2 2 3 5" xfId="10474" xr:uid="{40E98623-AEC4-4304-94A2-EEAC4E86FAD1}"/>
    <cellStyle name="Comma 4 2 2 3 5 2" xfId="27234" xr:uid="{7D845380-5485-4B35-8A60-93BA86D527EC}"/>
    <cellStyle name="Comma 4 2 2 3 5 3" xfId="43993" xr:uid="{77395418-4EE0-4574-A4C4-8A8E857A9134}"/>
    <cellStyle name="Comma 4 2 2 3 6" xfId="18854" xr:uid="{2C46E0FB-9963-41C0-A4A6-74820561DF11}"/>
    <cellStyle name="Comma 4 2 2 3 7" xfId="35613" xr:uid="{D2627236-0AA0-4985-8DE2-541E9D7EDF6A}"/>
    <cellStyle name="Comma 4 2 2 4" xfId="2535" xr:uid="{2A3B7641-58BC-40AF-8E03-689FDD17CB99}"/>
    <cellStyle name="Comma 4 2 2 4 2" xfId="5917" xr:uid="{A5823D26-7F01-4A13-A890-3453A5EB5C87}"/>
    <cellStyle name="Comma 4 2 2 4 2 2" xfId="14297" xr:uid="{D4B97590-39E6-449D-9566-D6C42AB6BF8B}"/>
    <cellStyle name="Comma 4 2 2 4 2 2 2" xfId="31057" xr:uid="{4FDE1684-1DEC-441B-A085-52C0D6D49FD8}"/>
    <cellStyle name="Comma 4 2 2 4 2 2 3" xfId="47816" xr:uid="{87C22CB8-4AF5-403D-8876-F29C517BABC6}"/>
    <cellStyle name="Comma 4 2 2 4 2 3" xfId="22677" xr:uid="{C2F84A3E-9E6B-4E3F-86FC-8369A6F9D057}"/>
    <cellStyle name="Comma 4 2 2 4 2 4" xfId="39436" xr:uid="{C713C597-78DB-4363-B580-C5821B80523F}"/>
    <cellStyle name="Comma 4 2 2 4 3" xfId="7604" xr:uid="{A0D65BF8-D5C6-44F0-946B-D72ADA331119}"/>
    <cellStyle name="Comma 4 2 2 4 3 2" xfId="15984" xr:uid="{77A48950-2DF1-4C2E-94C4-5B15C1734720}"/>
    <cellStyle name="Comma 4 2 2 4 3 2 2" xfId="32744" xr:uid="{233A97AF-3D93-422A-B57A-E5D25A351E44}"/>
    <cellStyle name="Comma 4 2 2 4 3 2 3" xfId="49503" xr:uid="{E6D4C175-17F5-4BDD-95F8-34FFF67DC0CA}"/>
    <cellStyle name="Comma 4 2 2 4 3 3" xfId="24364" xr:uid="{22FCC0DA-7A84-45F6-A551-5A7DF15DA14E}"/>
    <cellStyle name="Comma 4 2 2 4 3 4" xfId="41123" xr:uid="{0C3D87B3-B706-4060-85D2-B13278726981}"/>
    <cellStyle name="Comma 4 2 2 4 4" xfId="4232" xr:uid="{28AAEB32-B011-4DB2-9975-073310F00857}"/>
    <cellStyle name="Comma 4 2 2 4 4 2" xfId="12608" xr:uid="{59006741-F11E-4F0E-AE17-30C7EF7BA025}"/>
    <cellStyle name="Comma 4 2 2 4 4 2 2" xfId="29368" xr:uid="{5BECD38F-20E5-4749-B591-061A35F38F0E}"/>
    <cellStyle name="Comma 4 2 2 4 4 2 3" xfId="46127" xr:uid="{85541B35-B803-49BD-AE31-5270BCBA3F34}"/>
    <cellStyle name="Comma 4 2 2 4 4 3" xfId="20988" xr:uid="{D8B71440-26CF-4EE9-B71B-41E2B5173A25}"/>
    <cellStyle name="Comma 4 2 2 4 4 4" xfId="37747" xr:uid="{6955E2E8-3728-4016-9498-D59E385993EF}"/>
    <cellStyle name="Comma 4 2 2 4 5" xfId="10917" xr:uid="{98099EA0-5013-43D5-A8EE-B5A7B4DB346D}"/>
    <cellStyle name="Comma 4 2 2 4 5 2" xfId="27677" xr:uid="{320F0E5A-A296-4FA9-ADAF-FF3947495DAC}"/>
    <cellStyle name="Comma 4 2 2 4 5 3" xfId="44436" xr:uid="{9DD0C153-1262-4607-B51C-38E44BF040A6}"/>
    <cellStyle name="Comma 4 2 2 4 6" xfId="19297" xr:uid="{509AF6D2-AA48-46FF-8AAC-0B0853C96223}"/>
    <cellStyle name="Comma 4 2 2 4 7" xfId="36056" xr:uid="{C3F6C057-E357-4B5D-9957-D96ADEBCEE11}"/>
    <cellStyle name="Comma 4 2 2 5" xfId="4651" xr:uid="{3AC13B5D-0136-4FBB-BF48-D2C207E7E398}"/>
    <cellStyle name="Comma 4 2 2 5 2" xfId="13027" xr:uid="{BE99CAF1-A536-4B5F-AAC8-F5D30DA9A956}"/>
    <cellStyle name="Comma 4 2 2 5 2 2" xfId="29787" xr:uid="{80C5C4F9-6B47-4F63-8555-675A7DC3E97B}"/>
    <cellStyle name="Comma 4 2 2 5 2 3" xfId="46546" xr:uid="{3813BC77-C7F9-4292-9166-C3AE32433FD8}"/>
    <cellStyle name="Comma 4 2 2 5 3" xfId="21407" xr:uid="{684F7984-EB2B-4C07-AE73-E4710EBDD4A6}"/>
    <cellStyle name="Comma 4 2 2 5 4" xfId="38166" xr:uid="{C08D225D-13F4-4BD6-A929-5073070B7DB8}"/>
    <cellStyle name="Comma 4 2 2 6" xfId="6307" xr:uid="{62FF9821-68EB-4364-9D04-631FCB2FD694}"/>
    <cellStyle name="Comma 4 2 2 6 2" xfId="14687" xr:uid="{6F0B5214-CE37-446B-B866-9B7EF5DBD300}"/>
    <cellStyle name="Comma 4 2 2 6 2 2" xfId="31447" xr:uid="{711BD1F7-53C0-46A1-A40B-B27CC6CCEFE9}"/>
    <cellStyle name="Comma 4 2 2 6 2 3" xfId="48206" xr:uid="{06E32778-27A2-41F4-A80E-0258B8929828}"/>
    <cellStyle name="Comma 4 2 2 6 3" xfId="23067" xr:uid="{7676E24D-DA10-4EBB-A130-44F61A85FF71}"/>
    <cellStyle name="Comma 4 2 2 6 4" xfId="39826" xr:uid="{B37D8556-2972-476D-BE6F-C0E89482874C}"/>
    <cellStyle name="Comma 4 2 2 7" xfId="8010" xr:uid="{675C5387-A03E-4CD2-B80C-EFD65D133A89}"/>
    <cellStyle name="Comma 4 2 2 7 2" xfId="16390" xr:uid="{F135A63D-91F9-495A-99CF-C61841D6C694}"/>
    <cellStyle name="Comma 4 2 2 7 2 2" xfId="33150" xr:uid="{E76B33D2-0973-4FAA-8752-4AA8A0596B91}"/>
    <cellStyle name="Comma 4 2 2 7 2 3" xfId="49909" xr:uid="{D37EDE3A-E348-4449-B695-26A19CFF85E2}"/>
    <cellStyle name="Comma 4 2 2 7 3" xfId="24770" xr:uid="{0210A7C6-590E-4AC4-8673-EB917F0F969C}"/>
    <cellStyle name="Comma 4 2 2 7 4" xfId="41529" xr:uid="{A828962C-0A55-4780-A9B7-17C51B7149A2}"/>
    <cellStyle name="Comma 4 2 2 8" xfId="8416" xr:uid="{E08C9051-CDD7-494C-891D-4DAEE2F195AF}"/>
    <cellStyle name="Comma 4 2 2 8 2" xfId="16796" xr:uid="{059CF9EB-CD5A-4274-B661-56D2C76C5FD7}"/>
    <cellStyle name="Comma 4 2 2 8 2 2" xfId="33556" xr:uid="{02E290B0-312E-4070-8B22-1568E68F84BC}"/>
    <cellStyle name="Comma 4 2 2 8 2 3" xfId="50315" xr:uid="{6CDC1343-9655-40A0-93A4-1BDE5B7D372A}"/>
    <cellStyle name="Comma 4 2 2 8 3" xfId="25176" xr:uid="{913D77A6-F0A4-474A-8FB3-C1BEB9CECC9B}"/>
    <cellStyle name="Comma 4 2 2 8 4" xfId="41935" xr:uid="{BC2BAB05-D229-4E06-8826-D4224E047EF9}"/>
    <cellStyle name="Comma 4 2 2 9" xfId="8822" xr:uid="{770D7C0A-9B27-4873-AA6E-A35E6E2839AC}"/>
    <cellStyle name="Comma 4 2 2 9 2" xfId="17202" xr:uid="{163A981A-B75E-4BB3-9F6D-404F4B13A459}"/>
    <cellStyle name="Comma 4 2 2 9 2 2" xfId="33962" xr:uid="{65A3FE92-EA22-4B6C-BBF9-5ABED5D4D7EF}"/>
    <cellStyle name="Comma 4 2 2 9 2 3" xfId="50721" xr:uid="{0E45812F-E6F0-43F1-82EA-DD2DA541926A}"/>
    <cellStyle name="Comma 4 2 2 9 3" xfId="25582" xr:uid="{063993E4-ADA0-4CFE-BD23-170814C51EF9}"/>
    <cellStyle name="Comma 4 2 2 9 4" xfId="42341" xr:uid="{3CE29B2B-9673-4BC1-9316-0825A403CE2E}"/>
    <cellStyle name="Comma 4 2 3" xfId="1270" xr:uid="{66072C32-9CA1-4372-9FF3-6EB85CB3AAA2}"/>
    <cellStyle name="Comma 4 2 3 2" xfId="1970" xr:uid="{FE58300C-C9A1-4D54-9A76-DD17C0B61D00}"/>
    <cellStyle name="Comma 4 2 3 2 2" xfId="5350" xr:uid="{51284ED7-5421-48B0-B2C6-D75072EDEFB3}"/>
    <cellStyle name="Comma 4 2 3 2 2 2" xfId="13730" xr:uid="{A0759B1C-D1F3-4A8F-8C04-F4ECCD467C28}"/>
    <cellStyle name="Comma 4 2 3 2 2 2 2" xfId="30490" xr:uid="{5C3DE5AB-F00B-47EE-99FB-2594CB663790}"/>
    <cellStyle name="Comma 4 2 3 2 2 2 3" xfId="47249" xr:uid="{9826B703-EB51-4A09-AAB2-52AA1A136A7B}"/>
    <cellStyle name="Comma 4 2 3 2 2 3" xfId="22110" xr:uid="{D619CE12-7605-497A-B68F-9F28C978F794}"/>
    <cellStyle name="Comma 4 2 3 2 2 4" xfId="38869" xr:uid="{CAF2BB92-830D-48BC-8C2A-D82133B7E6A7}"/>
    <cellStyle name="Comma 4 2 3 2 3" xfId="7037" xr:uid="{3853CAEC-1BEF-4CDF-A136-E3A38E4E4970}"/>
    <cellStyle name="Comma 4 2 3 2 3 2" xfId="15417" xr:uid="{0C0A2C19-478E-4A18-84EF-B3E24A1BE1AF}"/>
    <cellStyle name="Comma 4 2 3 2 3 2 2" xfId="32177" xr:uid="{08B72285-98EB-4F42-9A05-6B2918A2C8B7}"/>
    <cellStyle name="Comma 4 2 3 2 3 2 3" xfId="48936" xr:uid="{CA40575E-B098-47ED-A9FF-C967A8F34CC7}"/>
    <cellStyle name="Comma 4 2 3 2 3 3" xfId="23797" xr:uid="{993BD18C-022C-4116-8432-C558B1FC9FAA}"/>
    <cellStyle name="Comma 4 2 3 2 3 4" xfId="40556" xr:uid="{F8CA86C6-C722-4163-965C-D1D19C7F6EA4}"/>
    <cellStyle name="Comma 4 2 3 2 4" xfId="3777" xr:uid="{36C20BEA-8364-4CA1-BF82-6A4BCECA7B6C}"/>
    <cellStyle name="Comma 4 2 3 2 4 2" xfId="12153" xr:uid="{9AF3A5B3-933E-4D30-98F8-20D9FC27088D}"/>
    <cellStyle name="Comma 4 2 3 2 4 2 2" xfId="28913" xr:uid="{5963D54E-6FD8-48BF-9A95-D0CF68A6E30A}"/>
    <cellStyle name="Comma 4 2 3 2 4 2 3" xfId="45672" xr:uid="{74A1F39E-EAE7-46DD-A810-EFDBC5E72CA1}"/>
    <cellStyle name="Comma 4 2 3 2 4 3" xfId="20533" xr:uid="{9FE0BD49-59B3-4EDC-A53C-A4F62630D678}"/>
    <cellStyle name="Comma 4 2 3 2 4 4" xfId="37292" xr:uid="{7197EAB2-E871-4496-89E7-E52D9E8F3883}"/>
    <cellStyle name="Comma 4 2 3 2 5" xfId="10350" xr:uid="{06438DBA-607E-4E51-A9E4-8D5FD1FF728F}"/>
    <cellStyle name="Comma 4 2 3 2 5 2" xfId="27110" xr:uid="{BE0594C9-FFDB-4B56-81D9-E37508FADC8F}"/>
    <cellStyle name="Comma 4 2 3 2 5 3" xfId="43869" xr:uid="{AE77B6CF-5A31-441A-B82C-681BF946B95B}"/>
    <cellStyle name="Comma 4 2 3 2 6" xfId="18730" xr:uid="{906DDE2F-5BEF-409E-9C5D-198D2C52A92C}"/>
    <cellStyle name="Comma 4 2 3 2 7" xfId="35489" xr:uid="{F76D969F-B365-4881-9D2E-03F16A666707}"/>
    <cellStyle name="Comma 4 2 3 3" xfId="2692" xr:uid="{90539985-1191-4C6C-A192-DBB31E2BC8A2}"/>
    <cellStyle name="Comma 4 2 3 3 2" xfId="6074" xr:uid="{62F3CB5D-2408-4074-B764-BEBCDB3C8EA8}"/>
    <cellStyle name="Comma 4 2 3 3 2 2" xfId="14454" xr:uid="{EE8CDF68-624E-43E5-904E-E4F3084DF690}"/>
    <cellStyle name="Comma 4 2 3 3 2 2 2" xfId="31214" xr:uid="{C09F4AF8-DCFE-4C4A-9F30-F8ACA74617C5}"/>
    <cellStyle name="Comma 4 2 3 3 2 2 3" xfId="47973" xr:uid="{7269DA20-E3EE-4038-9C20-06E447D58D19}"/>
    <cellStyle name="Comma 4 2 3 3 2 3" xfId="22834" xr:uid="{AF3E43B1-E3AF-4A3B-975D-AF754EA893EE}"/>
    <cellStyle name="Comma 4 2 3 3 2 4" xfId="39593" xr:uid="{35331CE5-F216-404F-8C8C-4C9C97BBEE08}"/>
    <cellStyle name="Comma 4 2 3 3 3" xfId="7761" xr:uid="{96C7C5AF-A73E-4099-A240-10FA10ED6199}"/>
    <cellStyle name="Comma 4 2 3 3 3 2" xfId="16141" xr:uid="{7BC2D3A1-684B-4D7B-B6C0-CCEF42793C15}"/>
    <cellStyle name="Comma 4 2 3 3 3 2 2" xfId="32901" xr:uid="{E7EC90C5-1668-40D4-B57B-00C45F6F8C4A}"/>
    <cellStyle name="Comma 4 2 3 3 3 2 3" xfId="49660" xr:uid="{C150B706-D066-4514-BDAD-6C5A158C0277}"/>
    <cellStyle name="Comma 4 2 3 3 3 3" xfId="24521" xr:uid="{FBC2DD8B-62C9-4186-A644-3D8D099350F6}"/>
    <cellStyle name="Comma 4 2 3 3 3 4" xfId="41280" xr:uid="{0AC5150E-35CE-456C-8860-1D52598D99B4}"/>
    <cellStyle name="Comma 4 2 3 3 4" xfId="4388" xr:uid="{EB8CD1BC-BD26-4773-B413-B4CE4241535C}"/>
    <cellStyle name="Comma 4 2 3 3 4 2" xfId="12764" xr:uid="{DD9CC67C-FF5A-40D0-A16B-B95032C5978E}"/>
    <cellStyle name="Comma 4 2 3 3 4 2 2" xfId="29524" xr:uid="{01D867FC-712C-4F3B-9914-992C73D2EC4D}"/>
    <cellStyle name="Comma 4 2 3 3 4 2 3" xfId="46283" xr:uid="{D5B9535A-C7C5-440D-BF50-5C245DCD23BE}"/>
    <cellStyle name="Comma 4 2 3 3 4 3" xfId="21144" xr:uid="{FE66D833-25FD-4EF4-86F8-114C6FAA55F5}"/>
    <cellStyle name="Comma 4 2 3 3 4 4" xfId="37903" xr:uid="{0AC7E651-87D4-47A7-8012-ABF4182CB787}"/>
    <cellStyle name="Comma 4 2 3 3 5" xfId="11074" xr:uid="{BBA106B4-B75D-4ABC-B8BB-CF2E5DB2A78B}"/>
    <cellStyle name="Comma 4 2 3 3 5 2" xfId="27834" xr:uid="{0252160F-5EEE-4440-AB81-D8185FD257AD}"/>
    <cellStyle name="Comma 4 2 3 3 5 3" xfId="44593" xr:uid="{AC13FEA2-1E28-4FDA-8EB9-1B261926B8A7}"/>
    <cellStyle name="Comma 4 2 3 3 6" xfId="19454" xr:uid="{1527D45D-824A-4F57-9C46-9566173666F3}"/>
    <cellStyle name="Comma 4 2 3 3 7" xfId="36213" xr:uid="{A4F57302-6ECD-4D5C-B849-04E37C11C7A1}"/>
    <cellStyle name="Comma 4 2 3 4" xfId="4808" xr:uid="{00219B37-C2F2-43FC-8A52-8343078A1A90}"/>
    <cellStyle name="Comma 4 2 3 4 2" xfId="13184" xr:uid="{9450AA64-F308-467F-AB2D-067D5FDF2AD9}"/>
    <cellStyle name="Comma 4 2 3 4 2 2" xfId="29944" xr:uid="{58CFCAC1-70A6-4772-8EAF-94B1542F3F91}"/>
    <cellStyle name="Comma 4 2 3 4 2 3" xfId="46703" xr:uid="{7CA05074-D08F-4C40-AD38-2608BEB1EBFE}"/>
    <cellStyle name="Comma 4 2 3 4 3" xfId="21564" xr:uid="{2C906A96-AC16-490A-804D-12FBB2D93A37}"/>
    <cellStyle name="Comma 4 2 3 4 4" xfId="38323" xr:uid="{E893DD3F-C7C4-45F6-A664-65E35264AB12}"/>
    <cellStyle name="Comma 4 2 3 5" xfId="8167" xr:uid="{6E5F656C-EDE3-49FB-A01A-990020BFE51A}"/>
    <cellStyle name="Comma 4 2 3 5 2" xfId="16547" xr:uid="{188EE937-2493-429D-956C-4822DB4037B4}"/>
    <cellStyle name="Comma 4 2 3 5 2 2" xfId="33307" xr:uid="{3DD84662-028F-4339-A9C3-341AF76080B1}"/>
    <cellStyle name="Comma 4 2 3 5 2 3" xfId="50066" xr:uid="{E0613D15-4712-4341-AF54-60DC85CBD899}"/>
    <cellStyle name="Comma 4 2 3 5 3" xfId="24927" xr:uid="{1734CB0D-6E05-4AD0-B845-FF77F400ADA4}"/>
    <cellStyle name="Comma 4 2 3 5 4" xfId="41686" xr:uid="{F246503F-8BAD-44A6-B530-92221789CFE1}"/>
    <cellStyle name="Comma 4 2 3 6" xfId="8573" xr:uid="{5BD8144F-B001-4EEB-8546-A42E62C65419}"/>
    <cellStyle name="Comma 4 2 3 6 2" xfId="16953" xr:uid="{003CCB8A-C32C-4314-8BF2-7C2DB2AC276B}"/>
    <cellStyle name="Comma 4 2 3 6 2 2" xfId="33713" xr:uid="{23CC1664-039A-44CB-A2C8-F71F20745DBD}"/>
    <cellStyle name="Comma 4 2 3 6 2 3" xfId="50472" xr:uid="{F1BED264-1F17-4AAA-AC8D-CC83126711B2}"/>
    <cellStyle name="Comma 4 2 3 6 3" xfId="25333" xr:uid="{159C67D2-B4B0-44A7-99A8-9F09674171A9}"/>
    <cellStyle name="Comma 4 2 3 6 4" xfId="42092" xr:uid="{5149A99C-A592-4971-89D5-E3699BBFBFDA}"/>
    <cellStyle name="Comma 4 2 3 7" xfId="8979" xr:uid="{F7EC48FB-D014-4551-A2BD-6CACC70793A8}"/>
    <cellStyle name="Comma 4 2 3 7 2" xfId="17359" xr:uid="{92DAB668-DAE3-44A5-A270-09D1E6F61E60}"/>
    <cellStyle name="Comma 4 2 3 7 2 2" xfId="34119" xr:uid="{35E2D0BE-2926-4B4F-B4AA-3455D9D35116}"/>
    <cellStyle name="Comma 4 2 3 7 2 3" xfId="50878" xr:uid="{433F6E3F-C52D-4E1D-A29C-BDE66F593BFC}"/>
    <cellStyle name="Comma 4 2 3 7 3" xfId="25739" xr:uid="{3616DA48-8B73-4304-A7CD-A3D785F44AE9}"/>
    <cellStyle name="Comma 4 2 3 7 4" xfId="42498" xr:uid="{E0C15912-6022-443F-8AD6-41C2B1877D24}"/>
    <cellStyle name="Comma 4 2 3 8" xfId="9385" xr:uid="{4D4C4D8B-1F99-4D1D-80C3-301272CCC82E}"/>
    <cellStyle name="Comma 4 2 3 8 2" xfId="17765" xr:uid="{5F01AAC7-AB8E-43C6-B9D6-2F3737AD6084}"/>
    <cellStyle name="Comma 4 2 3 8 2 2" xfId="34525" xr:uid="{5910BB33-3A7C-4E1B-A259-C540C881D915}"/>
    <cellStyle name="Comma 4 2 3 8 2 3" xfId="51284" xr:uid="{E033E1A9-6EC9-4017-B058-3799AE01BFC4}"/>
    <cellStyle name="Comma 4 2 3 8 3" xfId="26145" xr:uid="{D9039CD4-F4B8-40DF-8BF5-47BECBD379D7}"/>
    <cellStyle name="Comma 4 2 3 8 4" xfId="42904" xr:uid="{592998C5-52BC-4323-AEC6-4B40646E9DA9}"/>
    <cellStyle name="Comma 4 2 4" xfId="1595" xr:uid="{5E223CCA-1D09-4A19-8374-F7B0CBDA58AE}"/>
    <cellStyle name="Comma 4 2 4 2" xfId="4976" xr:uid="{A6926054-FAA4-48CF-B3C6-97CA85430107}"/>
    <cellStyle name="Comma 4 2 4 2 2" xfId="13352" xr:uid="{7559595A-3A05-4D71-A6C7-1C8F8CC38D38}"/>
    <cellStyle name="Comma 4 2 4 2 2 2" xfId="30112" xr:uid="{AF9E825A-4166-4581-93B4-C0A495442A8C}"/>
    <cellStyle name="Comma 4 2 4 2 2 3" xfId="46871" xr:uid="{FABF1D8D-D7CC-43EC-B1E0-A9697AEBBBFD}"/>
    <cellStyle name="Comma 4 2 4 2 3" xfId="21732" xr:uid="{2D099F0F-5C1E-4F3A-B0D3-6646C9538CC0}"/>
    <cellStyle name="Comma 4 2 4 2 4" xfId="38491" xr:uid="{A1760C67-16EC-4FCE-BDA8-DBB06A674AF1}"/>
    <cellStyle name="Comma 4 2 4 3" xfId="6659" xr:uid="{D880B7BC-B7A4-4DF7-A368-4494F7269406}"/>
    <cellStyle name="Comma 4 2 4 3 2" xfId="15039" xr:uid="{843A68A7-51C6-408F-8918-31B36B06A032}"/>
    <cellStyle name="Comma 4 2 4 3 2 2" xfId="31799" xr:uid="{FF2A631C-170D-402E-B377-DD658427C119}"/>
    <cellStyle name="Comma 4 2 4 3 2 3" xfId="48558" xr:uid="{D4B9C77F-131E-45C6-9179-D1E6B9DBEDC8}"/>
    <cellStyle name="Comma 4 2 4 3 3" xfId="23419" xr:uid="{CBAC90ED-1F0E-48F3-B050-75F7FAA2A0A5}"/>
    <cellStyle name="Comma 4 2 4 3 4" xfId="40178" xr:uid="{8849996D-8D97-4345-A56D-CA1794952678}"/>
    <cellStyle name="Comma 4 2 4 4" xfId="3399" xr:uid="{D5519EDE-4303-4F13-952C-BDB779ABC9E3}"/>
    <cellStyle name="Comma 4 2 4 4 2" xfId="11775" xr:uid="{8C7A207B-9AAE-4031-990C-C34FAFB1E371}"/>
    <cellStyle name="Comma 4 2 4 4 2 2" xfId="28535" xr:uid="{1E01DC83-3433-4ABE-9766-0F16359A92BA}"/>
    <cellStyle name="Comma 4 2 4 4 2 3" xfId="45294" xr:uid="{11FB41A8-9604-49C3-9DE9-0EE81F4EBE82}"/>
    <cellStyle name="Comma 4 2 4 4 3" xfId="20155" xr:uid="{D199E6D2-DB46-448D-AEE9-1D2573E50A98}"/>
    <cellStyle name="Comma 4 2 4 4 4" xfId="36914" xr:uid="{E954F524-C873-4B43-9CDE-25AD6F2BBB03}"/>
    <cellStyle name="Comma 4 2 4 5" xfId="9972" xr:uid="{53EE8A30-2B42-4109-B6B6-4149F05F5455}"/>
    <cellStyle name="Comma 4 2 4 5 2" xfId="26732" xr:uid="{90A0ACAB-4FE3-4287-B4E3-DA282A8BC623}"/>
    <cellStyle name="Comma 4 2 4 5 3" xfId="43491" xr:uid="{5F17F15F-016E-46C0-BD5E-42311AC8CE14}"/>
    <cellStyle name="Comma 4 2 4 6" xfId="18352" xr:uid="{72B58463-FE16-483A-A6CE-60669331FD67}"/>
    <cellStyle name="Comma 4 2 4 7" xfId="35111" xr:uid="{E82C374A-F3B7-4ED1-8066-6C9F598DEF23}"/>
    <cellStyle name="Comma 4 2 5" xfId="2021" xr:uid="{52C630D9-95C2-4EA1-8C37-4C12F9F05080}"/>
    <cellStyle name="Comma 4 2 5 2" xfId="5400" xr:uid="{E84151BB-83B0-45CA-BB21-9CC078AEE4ED}"/>
    <cellStyle name="Comma 4 2 5 2 2" xfId="13780" xr:uid="{05F7E25F-CA24-45AA-ABBF-17A9FCEC09FB}"/>
    <cellStyle name="Comma 4 2 5 2 2 2" xfId="30540" xr:uid="{6FFCBA5A-CCB3-4044-8A75-EAEA99334316}"/>
    <cellStyle name="Comma 4 2 5 2 2 3" xfId="47299" xr:uid="{C77897E2-670F-4D71-887D-100E2ED44E12}"/>
    <cellStyle name="Comma 4 2 5 2 3" xfId="22160" xr:uid="{3672D145-52B8-4B38-AC12-14A73BE4002D}"/>
    <cellStyle name="Comma 4 2 5 2 4" xfId="38919" xr:uid="{78ED9C60-79BF-4001-9D96-500C10A7971C}"/>
    <cellStyle name="Comma 4 2 5 3" xfId="7087" xr:uid="{8F40CB30-DC77-490B-A26D-637B62149AE3}"/>
    <cellStyle name="Comma 4 2 5 3 2" xfId="15467" xr:uid="{E61B46EF-7CF7-46FF-BA98-57A0F1D4AFB8}"/>
    <cellStyle name="Comma 4 2 5 3 2 2" xfId="32227" xr:uid="{C4C27770-EF32-4752-A1AB-83A42382550B}"/>
    <cellStyle name="Comma 4 2 5 3 2 3" xfId="48986" xr:uid="{59193BF8-2803-468C-818B-EECBE330599C}"/>
    <cellStyle name="Comma 4 2 5 3 3" xfId="23847" xr:uid="{AD2F12C3-A75A-4818-800E-F0EA9499A57F}"/>
    <cellStyle name="Comma 4 2 5 3 4" xfId="40606" xr:uid="{D0B3BFDA-89AB-4152-8269-99603EE3EE80}"/>
    <cellStyle name="Comma 4 2 5 4" xfId="3827" xr:uid="{0F302692-855C-40B3-9791-2772335C2540}"/>
    <cellStyle name="Comma 4 2 5 4 2" xfId="12203" xr:uid="{3D6A9022-A922-4CB3-B03E-3A22A72E3B0B}"/>
    <cellStyle name="Comma 4 2 5 4 2 2" xfId="28963" xr:uid="{A1FAB40F-994C-4790-B599-6A0E07504DE5}"/>
    <cellStyle name="Comma 4 2 5 4 2 3" xfId="45722" xr:uid="{135A3014-076F-4BE2-944F-BB9721D1557C}"/>
    <cellStyle name="Comma 4 2 5 4 3" xfId="20583" xr:uid="{AFD933AD-92B8-4101-AEDE-1AA01C4E539D}"/>
    <cellStyle name="Comma 4 2 5 4 4" xfId="37342" xr:uid="{36808443-B993-424F-A618-BF32E4563574}"/>
    <cellStyle name="Comma 4 2 5 5" xfId="10400" xr:uid="{4EC996D6-C1B3-47FE-8F24-8906DCD54B6C}"/>
    <cellStyle name="Comma 4 2 5 5 2" xfId="27160" xr:uid="{042BA2AD-AB08-42DE-A74C-D258B095D04E}"/>
    <cellStyle name="Comma 4 2 5 5 3" xfId="43919" xr:uid="{6A263915-9DA0-4198-8076-D3A6756BEC28}"/>
    <cellStyle name="Comma 4 2 5 6" xfId="18780" xr:uid="{DB683256-2526-46A5-8A74-DFAD1E2435F4}"/>
    <cellStyle name="Comma 4 2 5 7" xfId="35539" xr:uid="{CE54A0CE-208A-41B9-A481-2BF8997FFEE7}"/>
    <cellStyle name="Comma 4 2 6" xfId="2422" xr:uid="{534D6DBB-739A-4395-BE83-8361A147BBD6}"/>
    <cellStyle name="Comma 4 2 6 2" xfId="5803" xr:uid="{8A185050-F8E9-40C7-93AA-7DE64BF5DA25}"/>
    <cellStyle name="Comma 4 2 6 2 2" xfId="14183" xr:uid="{12935FC8-1542-4BB5-8E25-1949DE5EA67A}"/>
    <cellStyle name="Comma 4 2 6 2 2 2" xfId="30943" xr:uid="{861BA2A3-F654-4257-BAAA-3808ADCD403C}"/>
    <cellStyle name="Comma 4 2 6 2 2 3" xfId="47702" xr:uid="{AA4FDCDB-EE29-4544-83C8-921D6771A61D}"/>
    <cellStyle name="Comma 4 2 6 2 3" xfId="22563" xr:uid="{22838A7E-3110-4900-83EB-9FC3DF08FD5C}"/>
    <cellStyle name="Comma 4 2 6 2 4" xfId="39322" xr:uid="{E123E822-D676-42EC-A7E0-E61ADC2E3FB1}"/>
    <cellStyle name="Comma 4 2 6 3" xfId="7490" xr:uid="{302090C1-85B1-4383-A575-4542D7D85226}"/>
    <cellStyle name="Comma 4 2 6 3 2" xfId="15870" xr:uid="{F1C26E66-E46F-4502-91CA-FA18D74CEC42}"/>
    <cellStyle name="Comma 4 2 6 3 2 2" xfId="32630" xr:uid="{948DF866-C81E-44F9-9F30-BFC5151767A7}"/>
    <cellStyle name="Comma 4 2 6 3 2 3" xfId="49389" xr:uid="{DE8201DB-95D3-4F31-BB16-44A28B060469}"/>
    <cellStyle name="Comma 4 2 6 3 3" xfId="24250" xr:uid="{20071D37-4860-48D4-B04A-74B983B53950}"/>
    <cellStyle name="Comma 4 2 6 3 4" xfId="41009" xr:uid="{0DEB11FD-7D6D-4ECB-82B2-DF3350804D80}"/>
    <cellStyle name="Comma 4 2 6 4" xfId="2968" xr:uid="{69E24E5E-6B48-49EB-BB65-B0D612FDDDFF}"/>
    <cellStyle name="Comma 4 2 6 4 2" xfId="11349" xr:uid="{359610B8-6B62-48C5-8695-7CB3FCD8558B}"/>
    <cellStyle name="Comma 4 2 6 4 2 2" xfId="28109" xr:uid="{3D8D3502-F6CD-4A76-81BE-46483297A506}"/>
    <cellStyle name="Comma 4 2 6 4 2 3" xfId="44868" xr:uid="{929273D4-4641-470F-BB4B-A6FB930CC44B}"/>
    <cellStyle name="Comma 4 2 6 4 3" xfId="19729" xr:uid="{594080E4-0E14-4085-8A4B-C7F1881051DB}"/>
    <cellStyle name="Comma 4 2 6 4 4" xfId="36488" xr:uid="{C023995E-3FA7-4AE2-B538-3EB3267F7020}"/>
    <cellStyle name="Comma 4 2 6 5" xfId="10803" xr:uid="{B85EE926-5620-4B83-A494-7984E1BB2761}"/>
    <cellStyle name="Comma 4 2 6 5 2" xfId="27563" xr:uid="{4E45063D-C0EC-49C5-9BFD-C9BD8FADF605}"/>
    <cellStyle name="Comma 4 2 6 5 3" xfId="44322" xr:uid="{E1F0CFF7-3C54-472B-8BB9-4FAD1D1E07B0}"/>
    <cellStyle name="Comma 4 2 6 6" xfId="19183" xr:uid="{8C04B932-C21D-4BF7-B6AA-4695E7C472C1}"/>
    <cellStyle name="Comma 4 2 6 7" xfId="35942" xr:uid="{F19BEE08-CC5D-4285-84BD-2259D7262E41}"/>
    <cellStyle name="Comma 4 2 7" xfId="4536" xr:uid="{10B1D8DC-7171-492F-82E6-07A25DD9E8D8}"/>
    <cellStyle name="Comma 4 2 7 2" xfId="12912" xr:uid="{5CB95174-F4EA-4485-BCCB-483725333DBC}"/>
    <cellStyle name="Comma 4 2 7 2 2" xfId="29672" xr:uid="{4E839C34-B888-4498-A8A4-A233756121F4}"/>
    <cellStyle name="Comma 4 2 7 2 3" xfId="46431" xr:uid="{1A16A071-84F3-44C8-86F0-61C4E4102D59}"/>
    <cellStyle name="Comma 4 2 7 3" xfId="21292" xr:uid="{1781CBB8-A3DB-40B5-A8CF-55817F16BCD5}"/>
    <cellStyle name="Comma 4 2 7 4" xfId="38051" xr:uid="{C60D2388-F92C-4BA6-B0EA-D56462C234D5}"/>
    <cellStyle name="Comma 4 2 8" xfId="6233" xr:uid="{6D446A6E-C0E6-45BD-9784-E983A0A2D060}"/>
    <cellStyle name="Comma 4 2 8 2" xfId="14613" xr:uid="{B1957C34-FC08-4E5F-AC45-059F2EFB6AC3}"/>
    <cellStyle name="Comma 4 2 8 2 2" xfId="31373" xr:uid="{CDAA9A79-6722-410C-B2F3-9EFA9C182D01}"/>
    <cellStyle name="Comma 4 2 8 2 3" xfId="48132" xr:uid="{74BC222E-2E0E-474B-B35C-9A35E24E70DB}"/>
    <cellStyle name="Comma 4 2 8 3" xfId="22993" xr:uid="{0DC03BC1-6B36-4506-A523-AD80D798FA29}"/>
    <cellStyle name="Comma 4 2 8 4" xfId="39752" xr:uid="{682B2A72-52A3-48F8-BC2A-F8BBC09F15B4}"/>
    <cellStyle name="Comma 4 2 9" xfId="7896" xr:uid="{842C61A5-D435-4CD0-9B1A-FD53E94BE192}"/>
    <cellStyle name="Comma 4 2 9 2" xfId="16276" xr:uid="{DB8E4FBE-E1D3-4BAA-B6EE-0B8B590E66BA}"/>
    <cellStyle name="Comma 4 2 9 2 2" xfId="33036" xr:uid="{EF036129-E109-4A05-B2B5-9B732292EEE2}"/>
    <cellStyle name="Comma 4 2 9 2 3" xfId="49795" xr:uid="{D6BE8FA2-67D1-4FF4-9CD3-6C0C50DE33CF}"/>
    <cellStyle name="Comma 4 2 9 3" xfId="24656" xr:uid="{9E4BAEB4-CC31-4D00-B0F8-CD05741A76AE}"/>
    <cellStyle name="Comma 4 2 9 4" xfId="41415" xr:uid="{F98843E1-F0CF-42EF-962D-7DF5FE02A1E0}"/>
    <cellStyle name="Comma 4 20" xfId="116" xr:uid="{13846E60-7192-41D0-B8C5-0770C3121FC2}"/>
    <cellStyle name="Comma 4 3" xfId="572" xr:uid="{27110332-9AB3-4034-AE2B-B5392DE18317}"/>
    <cellStyle name="Comma 4 3 10" xfId="8303" xr:uid="{A094BF31-4726-465F-878A-943B681C5CEF}"/>
    <cellStyle name="Comma 4 3 10 2" xfId="16683" xr:uid="{D0D18EB6-4E80-4C0B-859D-45867D668188}"/>
    <cellStyle name="Comma 4 3 10 2 2" xfId="33443" xr:uid="{4210E2BD-52E4-40D9-88E7-84F3A096CAAE}"/>
    <cellStyle name="Comma 4 3 10 2 3" xfId="50202" xr:uid="{9057FDAD-F89D-4B6A-BC16-0D55527EE1DE}"/>
    <cellStyle name="Comma 4 3 10 3" xfId="25063" xr:uid="{4F65E38A-0AE4-40F0-A742-ADB4BAB83480}"/>
    <cellStyle name="Comma 4 3 10 4" xfId="41822" xr:uid="{AB7524AF-D50F-43A5-96AD-BA7B5D03E407}"/>
    <cellStyle name="Comma 4 3 11" xfId="8709" xr:uid="{3FD7339D-22DF-4A01-8643-61ABD379B7D6}"/>
    <cellStyle name="Comma 4 3 11 2" xfId="17089" xr:uid="{7771A38A-6229-4ACC-BBD4-CEBF64EBA4A9}"/>
    <cellStyle name="Comma 4 3 11 2 2" xfId="33849" xr:uid="{B97A266F-3EC1-4304-9E5B-CB2B2DC2D84B}"/>
    <cellStyle name="Comma 4 3 11 2 3" xfId="50608" xr:uid="{468529B5-4DA2-46DF-B0AD-7FE34EA81E08}"/>
    <cellStyle name="Comma 4 3 11 3" xfId="25469" xr:uid="{E4223BDC-98FA-4A61-B932-D26E7AD760CE}"/>
    <cellStyle name="Comma 4 3 11 4" xfId="42228" xr:uid="{1A01564E-0F8E-4674-8ECF-995E6EA38FCE}"/>
    <cellStyle name="Comma 4 3 12" xfId="9115" xr:uid="{F39648E8-A956-420C-9B5B-5811BB437E1B}"/>
    <cellStyle name="Comma 4 3 12 2" xfId="17495" xr:uid="{220A9D25-05AE-467F-B91A-0CDA12F957DF}"/>
    <cellStyle name="Comma 4 3 12 2 2" xfId="34255" xr:uid="{991F5A52-0883-4ACD-998F-CEA74565C6D1}"/>
    <cellStyle name="Comma 4 3 12 2 3" xfId="51014" xr:uid="{E7826531-CCD9-443E-AAD0-F9135F781F46}"/>
    <cellStyle name="Comma 4 3 12 3" xfId="25875" xr:uid="{ECDD2147-116B-4CD8-83A9-50318E1C3AFA}"/>
    <cellStyle name="Comma 4 3 12 4" xfId="42634" xr:uid="{0FD24827-76B9-4D23-855E-8C61731F5ECA}"/>
    <cellStyle name="Comma 4 3 13" xfId="2890" xr:uid="{E958583E-FB8B-4D4E-9E95-60C95FE1346B}"/>
    <cellStyle name="Comma 4 3 13 2" xfId="11272" xr:uid="{86CE4B49-1DD3-47A0-9ADC-A92B005D4BD0}"/>
    <cellStyle name="Comma 4 3 13 2 2" xfId="28032" xr:uid="{001F8586-04AD-4442-9A33-DBB48F210C77}"/>
    <cellStyle name="Comma 4 3 13 2 3" xfId="44791" xr:uid="{57B2A165-533F-421B-9657-BEAC68C3CD2F}"/>
    <cellStyle name="Comma 4 3 13 3" xfId="19652" xr:uid="{BF4FFB2C-FC9B-46F8-9C23-D21881E2B4A9}"/>
    <cellStyle name="Comma 4 3 13 4" xfId="36411" xr:uid="{93316EE0-5FC9-4BE1-B3D9-166D948380F2}"/>
    <cellStyle name="Comma 4 3 14" xfId="9592" xr:uid="{DCE33076-DB61-49B3-B2BF-D539F4953663}"/>
    <cellStyle name="Comma 4 3 14 2" xfId="26352" xr:uid="{8D26A067-7D04-421D-8AE8-B4D383882579}"/>
    <cellStyle name="Comma 4 3 14 3" xfId="43111" xr:uid="{6F5CD4F0-2E3B-44E2-BB08-5BFC10BA6BA6}"/>
    <cellStyle name="Comma 4 3 15" xfId="17972" xr:uid="{2DF7E3E2-B607-41F5-97DA-FBCB24EBC47D}"/>
    <cellStyle name="Comma 4 3 16" xfId="34731" xr:uid="{2E74B3F1-8B3D-4A07-B09B-166C4BCB4AEC}"/>
    <cellStyle name="Comma 4 3 17" xfId="1279" xr:uid="{8F705188-C0F3-4BF8-A292-0CA8F6D21B93}"/>
    <cellStyle name="Comma 4 3 2" xfId="1301" xr:uid="{9C86D5E7-69CA-4FA7-A30E-5831B9ADEB58}"/>
    <cellStyle name="Comma 4 3 2 10" xfId="9229" xr:uid="{6C1744AF-CC5A-47E7-AD08-69CD39880660}"/>
    <cellStyle name="Comma 4 3 2 10 2" xfId="17609" xr:uid="{069FD369-8C2A-406E-B3E1-CF30B257C1DB}"/>
    <cellStyle name="Comma 4 3 2 10 2 2" xfId="34369" xr:uid="{B0DE8E6E-C1FC-4A34-A76C-F3909A19FF0C}"/>
    <cellStyle name="Comma 4 3 2 10 2 3" xfId="51128" xr:uid="{1C779578-85BB-4F51-8C7F-891E223FEC26}"/>
    <cellStyle name="Comma 4 3 2 10 3" xfId="25989" xr:uid="{3FDFA2CE-7181-40BF-B869-7C59054F2CD2}"/>
    <cellStyle name="Comma 4 3 2 10 4" xfId="42748" xr:uid="{0AA648C5-AD6D-4EDA-A668-91A98BD3F552}"/>
    <cellStyle name="Comma 4 3 2 11" xfId="3059" xr:uid="{8441602A-A019-4A95-B9C1-6A1CA280380A}"/>
    <cellStyle name="Comma 4 3 2 11 2" xfId="11437" xr:uid="{B4479112-142D-4BE5-B397-4BA115657097}"/>
    <cellStyle name="Comma 4 3 2 11 2 2" xfId="28197" xr:uid="{1A884D31-F03D-4D60-8598-5527830879AF}"/>
    <cellStyle name="Comma 4 3 2 11 2 3" xfId="44956" xr:uid="{4E9A3826-62A2-49FA-AB7D-5D92BCF06C00}"/>
    <cellStyle name="Comma 4 3 2 11 3" xfId="19817" xr:uid="{CDCD4868-20D3-40D2-8FE1-401B9F923C4D}"/>
    <cellStyle name="Comma 4 3 2 11 4" xfId="36576" xr:uid="{0E50DD85-E5DD-449D-90B2-F8E10F16BD91}"/>
    <cellStyle name="Comma 4 3 2 12" xfId="9634" xr:uid="{8582258C-C533-468D-8111-3A19D63520B3}"/>
    <cellStyle name="Comma 4 3 2 12 2" xfId="26394" xr:uid="{29770233-43AF-481D-84F5-E0038221B279}"/>
    <cellStyle name="Comma 4 3 2 12 3" xfId="43153" xr:uid="{7E827B0E-2B76-41C8-9367-3C43227C85F3}"/>
    <cellStyle name="Comma 4 3 2 13" xfId="18014" xr:uid="{97408354-292B-4AB6-83A9-0ED8E81E21AA}"/>
    <cellStyle name="Comma 4 3 2 14" xfId="34773" xr:uid="{C490D24F-832F-4AF4-8009-C3ABDBEC68AF}"/>
    <cellStyle name="Comma 4 3 2 2" xfId="1680" xr:uid="{7D763CA6-A3BD-4529-A8A6-AC9F068DAD05}"/>
    <cellStyle name="Comma 4 3 2 2 2" xfId="5062" xr:uid="{5CB075F5-D4F2-413E-BF35-0E610A124CE2}"/>
    <cellStyle name="Comma 4 3 2 2 2 2" xfId="13440" xr:uid="{D935557E-8EC4-470A-AE19-3994077B9C0C}"/>
    <cellStyle name="Comma 4 3 2 2 2 2 2" xfId="30200" xr:uid="{E1D92244-E349-4FE0-9543-B0958A34DC55}"/>
    <cellStyle name="Comma 4 3 2 2 2 2 3" xfId="46959" xr:uid="{8D5436F8-BB51-4AC4-92F4-CBF1544C148E}"/>
    <cellStyle name="Comma 4 3 2 2 2 3" xfId="21820" xr:uid="{AB4FE091-1EB3-4EE2-ADC3-B63AF5A617EB}"/>
    <cellStyle name="Comma 4 3 2 2 2 4" xfId="38579" xr:uid="{4D8D9EA5-7217-4E15-A60E-0AC81ED2F17E}"/>
    <cellStyle name="Comma 4 3 2 2 3" xfId="6747" xr:uid="{074CE12F-9E86-4504-A02B-497AF068D6CF}"/>
    <cellStyle name="Comma 4 3 2 2 3 2" xfId="15127" xr:uid="{7925941D-7345-4249-AC08-C2BBA5C166FB}"/>
    <cellStyle name="Comma 4 3 2 2 3 2 2" xfId="31887" xr:uid="{439446DF-55DC-4122-995B-4C146B101A9B}"/>
    <cellStyle name="Comma 4 3 2 2 3 2 3" xfId="48646" xr:uid="{59469B67-25B2-4A3F-9205-221D4CEBD904}"/>
    <cellStyle name="Comma 4 3 2 2 3 3" xfId="23507" xr:uid="{21C403D5-62D6-4015-83F6-8966138E32CF}"/>
    <cellStyle name="Comma 4 3 2 2 3 4" xfId="40266" xr:uid="{416C7C10-034B-4670-B1DC-532CF3DEBF4C}"/>
    <cellStyle name="Comma 4 3 2 2 4" xfId="3487" xr:uid="{9563A400-5356-43F2-9CF5-9F078F9A2FEE}"/>
    <cellStyle name="Comma 4 3 2 2 4 2" xfId="11863" xr:uid="{26F3FB64-0ABC-4B35-9606-0424B234FB45}"/>
    <cellStyle name="Comma 4 3 2 2 4 2 2" xfId="28623" xr:uid="{24E61F55-DCA3-4133-AC49-FF905E15E19F}"/>
    <cellStyle name="Comma 4 3 2 2 4 2 3" xfId="45382" xr:uid="{59F073CF-A52D-40DA-890C-EE542B989A9B}"/>
    <cellStyle name="Comma 4 3 2 2 4 3" xfId="20243" xr:uid="{DD842216-8AED-4025-BF2D-48E1526BD39A}"/>
    <cellStyle name="Comma 4 3 2 2 4 4" xfId="37002" xr:uid="{FB7E7B69-1C14-4C03-9929-81964A84E4DF}"/>
    <cellStyle name="Comma 4 3 2 2 5" xfId="10060" xr:uid="{A263F526-0C41-4B89-AD2A-C4AA4CD94D44}"/>
    <cellStyle name="Comma 4 3 2 2 5 2" xfId="26820" xr:uid="{39B5C042-8233-436E-B2D9-E28EE2936455}"/>
    <cellStyle name="Comma 4 3 2 2 5 3" xfId="43579" xr:uid="{2ABF82A5-D7CB-49B1-9C55-6064B9562007}"/>
    <cellStyle name="Comma 4 3 2 2 6" xfId="18440" xr:uid="{CCE8E8AA-3618-4875-A8EB-BD37F5B42A6E}"/>
    <cellStyle name="Comma 4 3 2 2 7" xfId="35199" xr:uid="{8C50224A-CCD7-4E59-AAE8-BBA48CD2A218}"/>
    <cellStyle name="Comma 4 3 2 3" xfId="2108" xr:uid="{877B5972-FA5A-49BC-A637-E20135162BA1}"/>
    <cellStyle name="Comma 4 3 2 3 2" xfId="5488" xr:uid="{03D3F0EF-CCAC-4352-BE38-B1790FB9C493}"/>
    <cellStyle name="Comma 4 3 2 3 2 2" xfId="13868" xr:uid="{29715A52-0314-4BDD-9EC7-F775B12C6856}"/>
    <cellStyle name="Comma 4 3 2 3 2 2 2" xfId="30628" xr:uid="{C9886D19-66DD-408A-9981-B4F60D64844F}"/>
    <cellStyle name="Comma 4 3 2 3 2 2 3" xfId="47387" xr:uid="{5F12E31E-4615-4034-9256-C233D9D2D195}"/>
    <cellStyle name="Comma 4 3 2 3 2 3" xfId="22248" xr:uid="{1A2C17A7-61AA-46E1-86EC-A68588731203}"/>
    <cellStyle name="Comma 4 3 2 3 2 4" xfId="39007" xr:uid="{98DB48E9-670E-46AF-902C-3004A4329980}"/>
    <cellStyle name="Comma 4 3 2 3 3" xfId="7175" xr:uid="{860842D8-55EE-49F9-9F06-7CF7477F91EB}"/>
    <cellStyle name="Comma 4 3 2 3 3 2" xfId="15555" xr:uid="{0F593912-B289-4C23-BF0D-F80BB3EA208C}"/>
    <cellStyle name="Comma 4 3 2 3 3 2 2" xfId="32315" xr:uid="{78A9D5F9-3C6D-41D7-95DB-FCC549806248}"/>
    <cellStyle name="Comma 4 3 2 3 3 2 3" xfId="49074" xr:uid="{2DF57F80-25C0-4CAC-827C-2499B3DA6716}"/>
    <cellStyle name="Comma 4 3 2 3 3 3" xfId="23935" xr:uid="{72E3B431-7CC9-47EB-B763-F39263C467B3}"/>
    <cellStyle name="Comma 4 3 2 3 3 4" xfId="40694" xr:uid="{69AA3FB3-88B1-4981-894B-27A994C4D7A0}"/>
    <cellStyle name="Comma 4 3 2 3 4" xfId="3915" xr:uid="{8BED68E5-03DB-45ED-B778-1C97C054B149}"/>
    <cellStyle name="Comma 4 3 2 3 4 2" xfId="12291" xr:uid="{E099A7C6-8B10-4FCC-9B3A-2D779BD7979A}"/>
    <cellStyle name="Comma 4 3 2 3 4 2 2" xfId="29051" xr:uid="{DAE0E5AC-287F-4274-A4D9-58EAE3B3CD73}"/>
    <cellStyle name="Comma 4 3 2 3 4 2 3" xfId="45810" xr:uid="{FCAE7210-F5CA-43BA-881A-4CC0EC946856}"/>
    <cellStyle name="Comma 4 3 2 3 4 3" xfId="20671" xr:uid="{03552BEB-9B77-4E3F-84CB-14085802E996}"/>
    <cellStyle name="Comma 4 3 2 3 4 4" xfId="37430" xr:uid="{E3CD2EBB-3BA5-41A5-99B5-7CBD0E1A4599}"/>
    <cellStyle name="Comma 4 3 2 3 5" xfId="10488" xr:uid="{2494CBF0-5F94-475F-8735-AFB57AC76474}"/>
    <cellStyle name="Comma 4 3 2 3 5 2" xfId="27248" xr:uid="{2DC730CE-58D6-46A5-9ACB-706B8AFAD7C7}"/>
    <cellStyle name="Comma 4 3 2 3 5 3" xfId="44007" xr:uid="{E4933195-BA22-4714-B7AD-CF0EAFE9ABA6}"/>
    <cellStyle name="Comma 4 3 2 3 6" xfId="18868" xr:uid="{D3357C0B-3C5F-45C3-813C-F5AEA5882FB9}"/>
    <cellStyle name="Comma 4 3 2 3 7" xfId="35627" xr:uid="{6428B806-A083-4260-A2EA-21189AD8EE59}"/>
    <cellStyle name="Comma 4 3 2 4" xfId="2536" xr:uid="{AABC4D81-5329-467C-B6AC-22E6D1382DD6}"/>
    <cellStyle name="Comma 4 3 2 4 2" xfId="5918" xr:uid="{F74B3250-C6B7-4086-A1E1-59A0E0AFE8E1}"/>
    <cellStyle name="Comma 4 3 2 4 2 2" xfId="14298" xr:uid="{0007402E-C2B4-425A-A892-4FCD27E815A5}"/>
    <cellStyle name="Comma 4 3 2 4 2 2 2" xfId="31058" xr:uid="{7B4B1F1C-B9FE-4BBF-9035-E086A4205B65}"/>
    <cellStyle name="Comma 4 3 2 4 2 2 3" xfId="47817" xr:uid="{F9D5F0F7-460C-41FE-AF0A-EA053A88135B}"/>
    <cellStyle name="Comma 4 3 2 4 2 3" xfId="22678" xr:uid="{109A72A7-1AB5-43FB-9BAC-3F7DA6DF00CB}"/>
    <cellStyle name="Comma 4 3 2 4 2 4" xfId="39437" xr:uid="{1D18430C-DA76-4756-9286-7051B9781FD9}"/>
    <cellStyle name="Comma 4 3 2 4 3" xfId="7605" xr:uid="{884A268F-5B59-45A9-AAC5-FF9339602996}"/>
    <cellStyle name="Comma 4 3 2 4 3 2" xfId="15985" xr:uid="{9785E763-6234-477D-AF4F-35C8CC5A3C79}"/>
    <cellStyle name="Comma 4 3 2 4 3 2 2" xfId="32745" xr:uid="{D354DB50-932F-46D2-8F5F-807653911943}"/>
    <cellStyle name="Comma 4 3 2 4 3 2 3" xfId="49504" xr:uid="{5E478A00-0E23-469A-BE57-F978798A18B9}"/>
    <cellStyle name="Comma 4 3 2 4 3 3" xfId="24365" xr:uid="{A0C37A3D-44BE-4D17-8406-BBDE64A6E050}"/>
    <cellStyle name="Comma 4 3 2 4 3 4" xfId="41124" xr:uid="{AE2D734C-7F60-475A-A2DF-149BCC1E5218}"/>
    <cellStyle name="Comma 4 3 2 4 4" xfId="4233" xr:uid="{1EEAD394-B041-4B49-AD6C-67742D6EA8C2}"/>
    <cellStyle name="Comma 4 3 2 4 4 2" xfId="12609" xr:uid="{58A474DD-06A7-473A-BF00-9DE956CCD151}"/>
    <cellStyle name="Comma 4 3 2 4 4 2 2" xfId="29369" xr:uid="{2C08B957-C685-42DA-B675-FE64E041F462}"/>
    <cellStyle name="Comma 4 3 2 4 4 2 3" xfId="46128" xr:uid="{632B0DA4-8B92-426B-82A1-535AA5B2B582}"/>
    <cellStyle name="Comma 4 3 2 4 4 3" xfId="20989" xr:uid="{C85F1B01-DD58-4436-B4D5-A0EE43EC4C58}"/>
    <cellStyle name="Comma 4 3 2 4 4 4" xfId="37748" xr:uid="{553A6E34-FD43-4893-A9A1-794E4EA98315}"/>
    <cellStyle name="Comma 4 3 2 4 5" xfId="10918" xr:uid="{13E9644F-F147-4A43-AA58-E2BD10DF5B26}"/>
    <cellStyle name="Comma 4 3 2 4 5 2" xfId="27678" xr:uid="{A74261B7-7449-4986-8A14-3B2F1F4D19D0}"/>
    <cellStyle name="Comma 4 3 2 4 5 3" xfId="44437" xr:uid="{44E6AC01-1688-45AF-B40F-F2F654B12F23}"/>
    <cellStyle name="Comma 4 3 2 4 6" xfId="19298" xr:uid="{46E21228-AF53-470A-A73E-11F45124BD8F}"/>
    <cellStyle name="Comma 4 3 2 4 7" xfId="36057" xr:uid="{847D7BA7-750A-458B-871D-1FCB3D70E48D}"/>
    <cellStyle name="Comma 4 3 2 5" xfId="4652" xr:uid="{0E3587C7-03B0-420C-8C4C-E6296A3FDAEF}"/>
    <cellStyle name="Comma 4 3 2 5 2" xfId="13028" xr:uid="{4552931B-7906-42AE-9C03-CE0C49AA244C}"/>
    <cellStyle name="Comma 4 3 2 5 2 2" xfId="29788" xr:uid="{D35E02E6-318E-4D83-846C-2A5629E5504C}"/>
    <cellStyle name="Comma 4 3 2 5 2 3" xfId="46547" xr:uid="{97280E0D-3E20-423E-A6B8-996861356626}"/>
    <cellStyle name="Comma 4 3 2 5 3" xfId="21408" xr:uid="{EAE28E0B-2E01-45BF-B214-C017C4C89A8A}"/>
    <cellStyle name="Comma 4 3 2 5 4" xfId="38167" xr:uid="{C5167777-D5DB-49EA-8E87-37563859F7E3}"/>
    <cellStyle name="Comma 4 3 2 6" xfId="6321" xr:uid="{335F6CE8-D746-4DCD-BA52-11CDCBC58D10}"/>
    <cellStyle name="Comma 4 3 2 6 2" xfId="14701" xr:uid="{BD9B91F4-A079-46EF-8FF4-68325426C94D}"/>
    <cellStyle name="Comma 4 3 2 6 2 2" xfId="31461" xr:uid="{63FBB897-CF53-46A5-AC5E-20D4643222FC}"/>
    <cellStyle name="Comma 4 3 2 6 2 3" xfId="48220" xr:uid="{567CCB91-FC1B-4875-8B86-E42B811533E4}"/>
    <cellStyle name="Comma 4 3 2 6 3" xfId="23081" xr:uid="{693028F7-CCD7-4B20-9F11-700439A3F059}"/>
    <cellStyle name="Comma 4 3 2 6 4" xfId="39840" xr:uid="{43D2D024-ADC3-459F-88C7-59094E9BEC00}"/>
    <cellStyle name="Comma 4 3 2 7" xfId="8011" xr:uid="{C02C7973-7E91-43CF-B252-FE9DEB64DD58}"/>
    <cellStyle name="Comma 4 3 2 7 2" xfId="16391" xr:uid="{0DCBCD3D-2F70-4E6D-819E-14A91188213E}"/>
    <cellStyle name="Comma 4 3 2 7 2 2" xfId="33151" xr:uid="{85D77763-A7B7-42D3-876C-CC8F48181E0C}"/>
    <cellStyle name="Comma 4 3 2 7 2 3" xfId="49910" xr:uid="{83D573F2-72BA-441D-8999-8F15D88A518F}"/>
    <cellStyle name="Comma 4 3 2 7 3" xfId="24771" xr:uid="{5EF004CE-109D-4E64-BDB7-6085CA3513A0}"/>
    <cellStyle name="Comma 4 3 2 7 4" xfId="41530" xr:uid="{FF712E75-E784-43F7-A51F-15FFB64F68CF}"/>
    <cellStyle name="Comma 4 3 2 8" xfId="8417" xr:uid="{26F4817F-4841-463A-AB9B-FA179188F825}"/>
    <cellStyle name="Comma 4 3 2 8 2" xfId="16797" xr:uid="{231803B1-6AB4-4B66-A554-BE966D43C32C}"/>
    <cellStyle name="Comma 4 3 2 8 2 2" xfId="33557" xr:uid="{A1965348-765A-45FB-BFE2-629895BB8BE4}"/>
    <cellStyle name="Comma 4 3 2 8 2 3" xfId="50316" xr:uid="{0CF92BB1-3F91-4738-8C8D-289EB0DD129C}"/>
    <cellStyle name="Comma 4 3 2 8 3" xfId="25177" xr:uid="{FBF999BD-7A4D-4658-8AC1-EF8CE5E30F1A}"/>
    <cellStyle name="Comma 4 3 2 8 4" xfId="41936" xr:uid="{722A8ED4-0620-4A5A-B194-F8E0F4525346}"/>
    <cellStyle name="Comma 4 3 2 9" xfId="8823" xr:uid="{A259B768-DE46-4CFE-9B4B-C1545B8EAB50}"/>
    <cellStyle name="Comma 4 3 2 9 2" xfId="17203" xr:uid="{1B26AC4A-2A60-4E9D-8556-1A4704937CA5}"/>
    <cellStyle name="Comma 4 3 2 9 2 2" xfId="33963" xr:uid="{B9206EBF-BE5C-49CF-8D2D-92DE45EE7941}"/>
    <cellStyle name="Comma 4 3 2 9 2 3" xfId="50722" xr:uid="{DB1EC8E8-E06B-4F3F-9546-9927D9189AA9}"/>
    <cellStyle name="Comma 4 3 2 9 3" xfId="25583" xr:uid="{860474A4-1A4A-4B3E-90D9-84D265D4E207}"/>
    <cellStyle name="Comma 4 3 2 9 4" xfId="42342" xr:uid="{2F64EEE2-C184-4288-B0D7-824219B1B462}"/>
    <cellStyle name="Comma 4 3 3" xfId="1302" xr:uid="{B18C75D3-3FA8-48C7-9192-5DBDDDF8F1B9}"/>
    <cellStyle name="Comma 4 3 3 10" xfId="9386" xr:uid="{E7F5764A-0FCC-476F-A09D-4865C06571B0}"/>
    <cellStyle name="Comma 4 3 3 10 2" xfId="17766" xr:uid="{6200704D-E64F-42FD-AC85-92557EF2DD50}"/>
    <cellStyle name="Comma 4 3 3 10 2 2" xfId="34526" xr:uid="{96CC2F4A-9D17-43CB-8946-53CC9529DD18}"/>
    <cellStyle name="Comma 4 3 3 10 2 3" xfId="51285" xr:uid="{94438D0C-6060-4A3F-A40E-7A7549C782D0}"/>
    <cellStyle name="Comma 4 3 3 10 3" xfId="26146" xr:uid="{EF1A559A-240F-432A-BA0D-C3BD952FECCF}"/>
    <cellStyle name="Comma 4 3 3 10 4" xfId="42905" xr:uid="{4EA453F9-580C-4BC7-899F-17660104CE01}"/>
    <cellStyle name="Comma 4 3 3 11" xfId="3060" xr:uid="{650BC6B5-0F28-48C6-B275-B6F15359EAB7}"/>
    <cellStyle name="Comma 4 3 3 11 2" xfId="11438" xr:uid="{D764A801-D23B-4986-B216-C25CD951C38A}"/>
    <cellStyle name="Comma 4 3 3 11 2 2" xfId="28198" xr:uid="{900646C5-677C-4F06-85C6-A08030B59C48}"/>
    <cellStyle name="Comma 4 3 3 11 2 3" xfId="44957" xr:uid="{8C473EF0-FE6B-4D76-8649-0D896056B1E4}"/>
    <cellStyle name="Comma 4 3 3 11 3" xfId="19818" xr:uid="{ED327027-4704-4D28-90BD-C85CA13A1822}"/>
    <cellStyle name="Comma 4 3 3 11 4" xfId="36577" xr:uid="{0DE93AC4-3300-4369-95D9-F9315E02BAF6}"/>
    <cellStyle name="Comma 4 3 3 12" xfId="9635" xr:uid="{DF03E736-9EA5-49FF-BA2D-70C1FBAC0C80}"/>
    <cellStyle name="Comma 4 3 3 12 2" xfId="26395" xr:uid="{1E175458-65D9-40DB-9EBA-571DAC0E6547}"/>
    <cellStyle name="Comma 4 3 3 12 3" xfId="43154" xr:uid="{BE3A00DC-9225-4940-A5B0-2BAF5DDAA1B7}"/>
    <cellStyle name="Comma 4 3 3 13" xfId="18015" xr:uid="{157AD2CA-3404-4FEE-A4F4-5EA99ABA963A}"/>
    <cellStyle name="Comma 4 3 3 14" xfId="34774" xr:uid="{674026A7-ADFB-4276-899B-55F748D89F0D}"/>
    <cellStyle name="Comma 4 3 3 2" xfId="1681" xr:uid="{1D064DA2-6DFF-43BA-BE8B-9A178C890D90}"/>
    <cellStyle name="Comma 4 3 3 2 2" xfId="5063" xr:uid="{6C894D2D-5DD5-447E-AF0A-1AE69AA84E32}"/>
    <cellStyle name="Comma 4 3 3 2 2 2" xfId="13441" xr:uid="{71053A00-5BE6-49E0-8AC0-7B8071C04C03}"/>
    <cellStyle name="Comma 4 3 3 2 2 2 2" xfId="30201" xr:uid="{4889E912-6757-484B-81A8-F4BEB9FB8B89}"/>
    <cellStyle name="Comma 4 3 3 2 2 2 3" xfId="46960" xr:uid="{2DE21AC3-C093-4E2A-8235-8DB239A342F6}"/>
    <cellStyle name="Comma 4 3 3 2 2 3" xfId="21821" xr:uid="{E683A845-8F63-4B25-9AA6-91277C0759B9}"/>
    <cellStyle name="Comma 4 3 3 2 2 4" xfId="38580" xr:uid="{F4B372F4-C66F-4402-8897-BE56A7A863B4}"/>
    <cellStyle name="Comma 4 3 3 2 3" xfId="6748" xr:uid="{DC700702-989F-4DC3-8CBB-15946DA47B3B}"/>
    <cellStyle name="Comma 4 3 3 2 3 2" xfId="15128" xr:uid="{76144DE4-9B5B-4408-BE72-6F4372C6D745}"/>
    <cellStyle name="Comma 4 3 3 2 3 2 2" xfId="31888" xr:uid="{3D11A6FA-C94F-451C-8915-FFD27EF103DC}"/>
    <cellStyle name="Comma 4 3 3 2 3 2 3" xfId="48647" xr:uid="{4EDEFD0A-6028-450D-B319-EDDDA52927F9}"/>
    <cellStyle name="Comma 4 3 3 2 3 3" xfId="23508" xr:uid="{700D802F-8530-4A68-8B19-BBA83D26D51D}"/>
    <cellStyle name="Comma 4 3 3 2 3 4" xfId="40267" xr:uid="{6027E43D-E9FB-4F0E-B40E-982F10AFF04A}"/>
    <cellStyle name="Comma 4 3 3 2 4" xfId="3488" xr:uid="{6515E3B5-1F52-436B-853C-8DEC38BF0F80}"/>
    <cellStyle name="Comma 4 3 3 2 4 2" xfId="11864" xr:uid="{7372A9E9-80E4-4899-A8A3-59D3439A1B39}"/>
    <cellStyle name="Comma 4 3 3 2 4 2 2" xfId="28624" xr:uid="{B4DB960B-BDC8-4E62-A1B4-9C4048A6BAFF}"/>
    <cellStyle name="Comma 4 3 3 2 4 2 3" xfId="45383" xr:uid="{10BC89BB-E071-45C9-82D9-4241429CA03D}"/>
    <cellStyle name="Comma 4 3 3 2 4 3" xfId="20244" xr:uid="{485055D6-EBD4-43FD-BA4B-56E165D0166C}"/>
    <cellStyle name="Comma 4 3 3 2 4 4" xfId="37003" xr:uid="{AEE6F888-AF19-40EC-B20B-265BC9C7FC23}"/>
    <cellStyle name="Comma 4 3 3 2 5" xfId="10061" xr:uid="{3D6DC243-7163-4BFD-99DE-13EF017DFE81}"/>
    <cellStyle name="Comma 4 3 3 2 5 2" xfId="26821" xr:uid="{BF0C440E-F4D4-4507-99E6-9B72AE03D408}"/>
    <cellStyle name="Comma 4 3 3 2 5 3" xfId="43580" xr:uid="{D0D4D223-3A8F-43A9-AFEC-65F6AEAF57BC}"/>
    <cellStyle name="Comma 4 3 3 2 6" xfId="18441" xr:uid="{6374523F-E44D-4284-8ACE-F0798131D741}"/>
    <cellStyle name="Comma 4 3 3 2 7" xfId="35200" xr:uid="{5CBB6FC6-B5F9-4E92-B0F4-0B4E5215A6E2}"/>
    <cellStyle name="Comma 4 3 3 3" xfId="2109" xr:uid="{62240C69-6675-4120-B687-784CFCE012E0}"/>
    <cellStyle name="Comma 4 3 3 3 2" xfId="5489" xr:uid="{984E2350-DDA4-4B1E-8A5E-FCA003E02D94}"/>
    <cellStyle name="Comma 4 3 3 3 2 2" xfId="13869" xr:uid="{9CD20B29-0852-444B-AFBA-6D88AC763429}"/>
    <cellStyle name="Comma 4 3 3 3 2 2 2" xfId="30629" xr:uid="{E083C4CE-66EF-43A9-80B2-976CD898DB64}"/>
    <cellStyle name="Comma 4 3 3 3 2 2 3" xfId="47388" xr:uid="{029C11B2-CE44-4888-A6E2-8FDE44D8AF0B}"/>
    <cellStyle name="Comma 4 3 3 3 2 3" xfId="22249" xr:uid="{F2F43B1C-0EC9-424C-A53C-B7B2B1F2A5DC}"/>
    <cellStyle name="Comma 4 3 3 3 2 4" xfId="39008" xr:uid="{9E33301E-AB6D-4025-951F-84120DC33750}"/>
    <cellStyle name="Comma 4 3 3 3 3" xfId="7176" xr:uid="{D18A0D24-B107-4F59-AA60-79C144A641C7}"/>
    <cellStyle name="Comma 4 3 3 3 3 2" xfId="15556" xr:uid="{4D907BF1-9208-4E42-8573-7F220C24DFAF}"/>
    <cellStyle name="Comma 4 3 3 3 3 2 2" xfId="32316" xr:uid="{5E987560-C95B-40AA-8829-68E84197690F}"/>
    <cellStyle name="Comma 4 3 3 3 3 2 3" xfId="49075" xr:uid="{494786FD-A3C5-45C3-B7D0-4C2ED1C42A63}"/>
    <cellStyle name="Comma 4 3 3 3 3 3" xfId="23936" xr:uid="{94E08880-6AAA-461A-8E5B-902F023383F0}"/>
    <cellStyle name="Comma 4 3 3 3 3 4" xfId="40695" xr:uid="{3A082619-DA47-47B4-9D4B-9C4781C36F59}"/>
    <cellStyle name="Comma 4 3 3 3 4" xfId="3916" xr:uid="{AD23B634-6226-4A2B-99CB-4ABE917D8DAA}"/>
    <cellStyle name="Comma 4 3 3 3 4 2" xfId="12292" xr:uid="{065C7A49-9FB6-4657-883D-1E58ADC8F802}"/>
    <cellStyle name="Comma 4 3 3 3 4 2 2" xfId="29052" xr:uid="{21551E41-4EAC-43B4-92B5-F9BCE018D96E}"/>
    <cellStyle name="Comma 4 3 3 3 4 2 3" xfId="45811" xr:uid="{623329DE-5872-464D-9AAB-FB22448D7C7D}"/>
    <cellStyle name="Comma 4 3 3 3 4 3" xfId="20672" xr:uid="{778AD23B-DA28-41B2-A4A6-D7DD6A1BA190}"/>
    <cellStyle name="Comma 4 3 3 3 4 4" xfId="37431" xr:uid="{9FDCAFB0-E396-42EF-91BE-8371D3CC8287}"/>
    <cellStyle name="Comma 4 3 3 3 5" xfId="10489" xr:uid="{C63A4F6B-784D-4B57-ACF1-D73CD6549EFB}"/>
    <cellStyle name="Comma 4 3 3 3 5 2" xfId="27249" xr:uid="{D52C0838-2B5A-4359-8E58-6FA061A9AE53}"/>
    <cellStyle name="Comma 4 3 3 3 5 3" xfId="44008" xr:uid="{CCDA7574-E792-4FDD-82F9-E446EFBFCD73}"/>
    <cellStyle name="Comma 4 3 3 3 6" xfId="18869" xr:uid="{7964FABD-DA01-4F46-B713-F5F994199508}"/>
    <cellStyle name="Comma 4 3 3 3 7" xfId="35628" xr:uid="{CE8F87B1-0837-405C-B59E-9C223E0BE9A5}"/>
    <cellStyle name="Comma 4 3 3 4" xfId="2693" xr:uid="{101BFE19-00BB-426E-AA53-2A1F79F82FCD}"/>
    <cellStyle name="Comma 4 3 3 4 2" xfId="6075" xr:uid="{F7392E54-711C-4BEC-B7E6-C398FAD37F34}"/>
    <cellStyle name="Comma 4 3 3 4 2 2" xfId="14455" xr:uid="{C1848B14-10F1-4D2C-B1D8-2FA987CC0A67}"/>
    <cellStyle name="Comma 4 3 3 4 2 2 2" xfId="31215" xr:uid="{CEA931BF-C0DC-4CB5-BDFC-3790CC244147}"/>
    <cellStyle name="Comma 4 3 3 4 2 2 3" xfId="47974" xr:uid="{96DB0738-D005-4C1A-806E-73F62E5F9117}"/>
    <cellStyle name="Comma 4 3 3 4 2 3" xfId="22835" xr:uid="{03925E34-FC77-46D0-B8F4-450DB8020A2D}"/>
    <cellStyle name="Comma 4 3 3 4 2 4" xfId="39594" xr:uid="{7AF18950-ACF1-4250-BAA3-5CCA24166F03}"/>
    <cellStyle name="Comma 4 3 3 4 3" xfId="7762" xr:uid="{88722CA5-B982-44F9-A0DC-FAB5D9F9EB87}"/>
    <cellStyle name="Comma 4 3 3 4 3 2" xfId="16142" xr:uid="{A1B84C17-3E27-4BB1-8661-ABFD0B85A34A}"/>
    <cellStyle name="Comma 4 3 3 4 3 2 2" xfId="32902" xr:uid="{FD5CAB20-854D-4806-8AE8-640D6F0A1254}"/>
    <cellStyle name="Comma 4 3 3 4 3 2 3" xfId="49661" xr:uid="{B0C72A1A-7CC2-4A65-9DAA-73F78C9C0A04}"/>
    <cellStyle name="Comma 4 3 3 4 3 3" xfId="24522" xr:uid="{1C95A76B-1B03-435A-85A8-BB6C8E9BAE94}"/>
    <cellStyle name="Comma 4 3 3 4 3 4" xfId="41281" xr:uid="{38BEAACE-69A4-4486-A032-7256BA5D6B08}"/>
    <cellStyle name="Comma 4 3 3 4 4" xfId="4389" xr:uid="{1AC9B9E5-10F9-4BA9-B3FF-8AC450D07BC2}"/>
    <cellStyle name="Comma 4 3 3 4 4 2" xfId="12765" xr:uid="{63339389-8A2B-4A78-9B1B-8729021FCE30}"/>
    <cellStyle name="Comma 4 3 3 4 4 2 2" xfId="29525" xr:uid="{9ED62DBC-BCF1-4991-9839-BD0294DD9B42}"/>
    <cellStyle name="Comma 4 3 3 4 4 2 3" xfId="46284" xr:uid="{6BE61C42-A6F2-4349-A6F3-ED57E013D05F}"/>
    <cellStyle name="Comma 4 3 3 4 4 3" xfId="21145" xr:uid="{8938E9C4-A60E-4598-88C8-1F3FB3D98557}"/>
    <cellStyle name="Comma 4 3 3 4 4 4" xfId="37904" xr:uid="{0CDF03A2-7460-4E61-AF2D-F1F77F3ADF2B}"/>
    <cellStyle name="Comma 4 3 3 4 5" xfId="11075" xr:uid="{8A14985F-E821-44CA-BD5C-5BDA98A6B7B7}"/>
    <cellStyle name="Comma 4 3 3 4 5 2" xfId="27835" xr:uid="{F991BA91-28A3-4E57-987E-467AC2825842}"/>
    <cellStyle name="Comma 4 3 3 4 5 3" xfId="44594" xr:uid="{06AF70DD-8846-4B48-A50E-54BC4B4812DA}"/>
    <cellStyle name="Comma 4 3 3 4 6" xfId="19455" xr:uid="{422BBEBF-5E30-4EA4-9EF1-3CD60AA5414C}"/>
    <cellStyle name="Comma 4 3 3 4 7" xfId="36214" xr:uid="{EC9E0523-5A00-4A1C-B28A-EE79FA65C05B}"/>
    <cellStyle name="Comma 4 3 3 5" xfId="4809" xr:uid="{7D3D65BA-3617-4809-BEBE-DCEFAF40CDB9}"/>
    <cellStyle name="Comma 4 3 3 5 2" xfId="13185" xr:uid="{C37180FA-3F1F-432A-A6C1-B29B2209D4F5}"/>
    <cellStyle name="Comma 4 3 3 5 2 2" xfId="29945" xr:uid="{B087086F-EA10-4E7A-A983-3FEC79534D8C}"/>
    <cellStyle name="Comma 4 3 3 5 2 3" xfId="46704" xr:uid="{FBC6A319-3FAC-44D5-9888-98C3EA0DC73D}"/>
    <cellStyle name="Comma 4 3 3 5 3" xfId="21565" xr:uid="{98D0F521-EF8F-4765-B50D-D18EA5BFB9DD}"/>
    <cellStyle name="Comma 4 3 3 5 4" xfId="38324" xr:uid="{7D689007-667D-4E07-96B6-6493DAEC27EB}"/>
    <cellStyle name="Comma 4 3 3 6" xfId="6322" xr:uid="{33FCB7C8-8F01-48AC-AF1A-C29DBD0A66DC}"/>
    <cellStyle name="Comma 4 3 3 6 2" xfId="14702" xr:uid="{68BB79AB-D83C-4D8D-AB21-A8974539647A}"/>
    <cellStyle name="Comma 4 3 3 6 2 2" xfId="31462" xr:uid="{BC36BF80-FAD2-42EE-BD93-70591D55B977}"/>
    <cellStyle name="Comma 4 3 3 6 2 3" xfId="48221" xr:uid="{010385E9-4971-49BC-A6F1-6005ABF7CAC4}"/>
    <cellStyle name="Comma 4 3 3 6 3" xfId="23082" xr:uid="{A5E8A31F-66BC-45A1-AC5A-4D4D097325A1}"/>
    <cellStyle name="Comma 4 3 3 6 4" xfId="39841" xr:uid="{14397045-13C2-4A8A-AB0D-6E3C803B24AE}"/>
    <cellStyle name="Comma 4 3 3 7" xfId="8168" xr:uid="{EC8EAA55-B065-4CA4-923E-79363CFCE3A1}"/>
    <cellStyle name="Comma 4 3 3 7 2" xfId="16548" xr:uid="{94DC144E-29E8-4BFB-880D-52E481911BD2}"/>
    <cellStyle name="Comma 4 3 3 7 2 2" xfId="33308" xr:uid="{37B07B79-A6F0-49D2-8216-F4C0266B538C}"/>
    <cellStyle name="Comma 4 3 3 7 2 3" xfId="50067" xr:uid="{99D0548C-E4C1-4574-A34A-EFC47D485551}"/>
    <cellStyle name="Comma 4 3 3 7 3" xfId="24928" xr:uid="{48FDE72C-D140-453E-B891-0F0E040C6718}"/>
    <cellStyle name="Comma 4 3 3 7 4" xfId="41687" xr:uid="{6E668366-AFAA-491D-A759-A206794CF79B}"/>
    <cellStyle name="Comma 4 3 3 8" xfId="8574" xr:uid="{2525A8E9-802B-4F33-921C-98144F3D443C}"/>
    <cellStyle name="Comma 4 3 3 8 2" xfId="16954" xr:uid="{231CF0FD-764A-4F47-8205-A4346EEB891B}"/>
    <cellStyle name="Comma 4 3 3 8 2 2" xfId="33714" xr:uid="{C0D716A9-7A76-45E1-9414-8D259587FB1B}"/>
    <cellStyle name="Comma 4 3 3 8 2 3" xfId="50473" xr:uid="{76985CD3-FA76-451E-AC9F-EF28D2FDF056}"/>
    <cellStyle name="Comma 4 3 3 8 3" xfId="25334" xr:uid="{9DC62742-65EC-4916-AA06-DEBA91FBDE4B}"/>
    <cellStyle name="Comma 4 3 3 8 4" xfId="42093" xr:uid="{FED847B4-B932-462B-B5C1-AF6C36BF2D48}"/>
    <cellStyle name="Comma 4 3 3 9" xfId="8980" xr:uid="{69DD7A6E-E743-479C-BA51-0B41449979D7}"/>
    <cellStyle name="Comma 4 3 3 9 2" xfId="17360" xr:uid="{DA491B89-498B-48B6-9198-C1501BAB2498}"/>
    <cellStyle name="Comma 4 3 3 9 2 2" xfId="34120" xr:uid="{1B521F98-17DE-435E-A130-486045ADA482}"/>
    <cellStyle name="Comma 4 3 3 9 2 3" xfId="50879" xr:uid="{2AC242A8-D300-444A-8D97-34D7028397CF}"/>
    <cellStyle name="Comma 4 3 3 9 3" xfId="25740" xr:uid="{32527D2C-193E-499F-863C-C694D1AA0383}"/>
    <cellStyle name="Comma 4 3 3 9 4" xfId="42499" xr:uid="{3FF0DE5B-25E8-4C7A-AB5B-60510A1E4222}"/>
    <cellStyle name="Comma 4 3 4" xfId="1638" xr:uid="{2DA4DF6B-97B2-40BC-B163-AE571584530F}"/>
    <cellStyle name="Comma 4 3 4 2" xfId="5020" xr:uid="{3DA02FE7-4827-4FF2-84DC-D9E58685FF83}"/>
    <cellStyle name="Comma 4 3 4 2 2" xfId="13398" xr:uid="{8AC3139B-EF48-4971-B229-181DC11C275E}"/>
    <cellStyle name="Comma 4 3 4 2 2 2" xfId="30158" xr:uid="{9B47DFBC-43DB-495C-9F75-1E43BA34B010}"/>
    <cellStyle name="Comma 4 3 4 2 2 3" xfId="46917" xr:uid="{324585B8-0F46-450E-9D42-DB95BD20232F}"/>
    <cellStyle name="Comma 4 3 4 2 3" xfId="21778" xr:uid="{A7298978-E847-40BF-8DEF-786EFAD94742}"/>
    <cellStyle name="Comma 4 3 4 2 4" xfId="38537" xr:uid="{CAFF169F-C51E-40AD-A325-A7C996D6BC33}"/>
    <cellStyle name="Comma 4 3 4 3" xfId="6705" xr:uid="{C7C7EBDF-9CEC-4DF5-9496-5434C6259EC2}"/>
    <cellStyle name="Comma 4 3 4 3 2" xfId="15085" xr:uid="{53E3AF6A-C9AB-498F-84BA-4C14B82BC5BA}"/>
    <cellStyle name="Comma 4 3 4 3 2 2" xfId="31845" xr:uid="{6EC56E4B-BF4A-4E69-9BA3-0C9577AF2FAC}"/>
    <cellStyle name="Comma 4 3 4 3 2 3" xfId="48604" xr:uid="{A667FCD3-5F65-496D-A9DB-8F4778762137}"/>
    <cellStyle name="Comma 4 3 4 3 3" xfId="23465" xr:uid="{CD0E11E9-49DB-4E93-9165-25259BC5D2C2}"/>
    <cellStyle name="Comma 4 3 4 3 4" xfId="40224" xr:uid="{D9DDD07C-2E6A-4704-A7ED-D2E3C096DDB4}"/>
    <cellStyle name="Comma 4 3 4 4" xfId="3445" xr:uid="{9AD1E0B9-86C3-4274-8982-E3B7792DC552}"/>
    <cellStyle name="Comma 4 3 4 4 2" xfId="11821" xr:uid="{A3C24784-DEA8-48C1-826A-A395B4C2BF7C}"/>
    <cellStyle name="Comma 4 3 4 4 2 2" xfId="28581" xr:uid="{138364F3-7562-4708-BC5E-DC3D69207578}"/>
    <cellStyle name="Comma 4 3 4 4 2 3" xfId="45340" xr:uid="{B30C9974-86A1-4AC1-A6C3-9F2141ADC458}"/>
    <cellStyle name="Comma 4 3 4 4 3" xfId="20201" xr:uid="{F2FCD11E-4E87-4773-811A-42E421D01DDC}"/>
    <cellStyle name="Comma 4 3 4 4 4" xfId="36960" xr:uid="{8B663DC5-79D8-4C4C-A43E-D0ADF67FB7B7}"/>
    <cellStyle name="Comma 4 3 4 5" xfId="10018" xr:uid="{F4204DDF-161C-4BBC-B911-CD24EE6C808D}"/>
    <cellStyle name="Comma 4 3 4 5 2" xfId="26778" xr:uid="{819016E7-2855-484A-84B4-7CF381843809}"/>
    <cellStyle name="Comma 4 3 4 5 3" xfId="43537" xr:uid="{98342E69-3C46-4537-A7F9-698FBB54AEC8}"/>
    <cellStyle name="Comma 4 3 4 6" xfId="18398" xr:uid="{2BD3AF6A-BB09-4298-A501-CEECF508F416}"/>
    <cellStyle name="Comma 4 3 4 7" xfId="35157" xr:uid="{54468A2E-08B1-447A-B2C9-17D960B0A529}"/>
    <cellStyle name="Comma 4 3 5" xfId="2066" xr:uid="{1F145331-C1DE-4319-883C-231A54FB5F0D}"/>
    <cellStyle name="Comma 4 3 5 2" xfId="5446" xr:uid="{17FF0741-C99D-445A-93E7-37785F3E6397}"/>
    <cellStyle name="Comma 4 3 5 2 2" xfId="13826" xr:uid="{BF016CB7-5CA1-441F-A32E-75F1E610F62B}"/>
    <cellStyle name="Comma 4 3 5 2 2 2" xfId="30586" xr:uid="{242445FA-B259-413C-B9B1-41EE99A8B0D8}"/>
    <cellStyle name="Comma 4 3 5 2 2 3" xfId="47345" xr:uid="{F937A2D1-3758-4040-9643-6131192F8F90}"/>
    <cellStyle name="Comma 4 3 5 2 3" xfId="22206" xr:uid="{C7C701C4-985A-40CB-86A4-D3E0AC10287C}"/>
    <cellStyle name="Comma 4 3 5 2 4" xfId="38965" xr:uid="{DE8EDEC3-6DA8-4D27-B79A-CB7730699927}"/>
    <cellStyle name="Comma 4 3 5 3" xfId="7133" xr:uid="{06FA0FDA-0C60-4DAA-A8A2-BB35B87A4576}"/>
    <cellStyle name="Comma 4 3 5 3 2" xfId="15513" xr:uid="{6B620880-6E14-4DD0-BFE5-ED2A5577F2A9}"/>
    <cellStyle name="Comma 4 3 5 3 2 2" xfId="32273" xr:uid="{24671086-3FCB-4516-852A-0C737E520A56}"/>
    <cellStyle name="Comma 4 3 5 3 2 3" xfId="49032" xr:uid="{57E9C31B-CB10-449B-9EC0-566C0654F335}"/>
    <cellStyle name="Comma 4 3 5 3 3" xfId="23893" xr:uid="{223106D6-5AB9-4BE1-81B8-F29C1E67F1E4}"/>
    <cellStyle name="Comma 4 3 5 3 4" xfId="40652" xr:uid="{DF7C2E56-F38B-423A-BD5A-A8215767573C}"/>
    <cellStyle name="Comma 4 3 5 4" xfId="3873" xr:uid="{D7AEBA9B-24E4-4E39-AA02-AE1899946EE8}"/>
    <cellStyle name="Comma 4 3 5 4 2" xfId="12249" xr:uid="{ADFB64ED-65F0-41D5-B71E-A6DFB929AE04}"/>
    <cellStyle name="Comma 4 3 5 4 2 2" xfId="29009" xr:uid="{CE511A44-0A11-4FA9-A2B2-2FCA8ECEF834}"/>
    <cellStyle name="Comma 4 3 5 4 2 3" xfId="45768" xr:uid="{6D969743-06AD-4CB1-B4A7-BABDAD3AAE1B}"/>
    <cellStyle name="Comma 4 3 5 4 3" xfId="20629" xr:uid="{E1809CB9-14FF-4ADE-AC90-92840995A632}"/>
    <cellStyle name="Comma 4 3 5 4 4" xfId="37388" xr:uid="{35BFCA9F-63D0-4DB2-8E84-8A85440AF1BC}"/>
    <cellStyle name="Comma 4 3 5 5" xfId="10446" xr:uid="{E045037A-300C-4B99-8E45-AABD7BF5F218}"/>
    <cellStyle name="Comma 4 3 5 5 2" xfId="27206" xr:uid="{3F842FA2-AE1E-436E-B671-995F5B0A846C}"/>
    <cellStyle name="Comma 4 3 5 5 3" xfId="43965" xr:uid="{6DF45489-90FD-4FE2-9054-C39EB7033B85}"/>
    <cellStyle name="Comma 4 3 5 6" xfId="18826" xr:uid="{B032D27E-A822-41F1-A1F1-AD8611750D59}"/>
    <cellStyle name="Comma 4 3 5 7" xfId="35585" xr:uid="{19D820CE-73E1-4B5D-8BD2-7B57F68E99EE}"/>
    <cellStyle name="Comma 4 3 6" xfId="2423" xr:uid="{8FACDBF6-54E2-4DBF-AA50-31C64694F1B9}"/>
    <cellStyle name="Comma 4 3 6 2" xfId="5804" xr:uid="{78D0121A-6442-4748-AAD1-3D80F08BB961}"/>
    <cellStyle name="Comma 4 3 6 2 2" xfId="14184" xr:uid="{1750DA3B-79FF-438D-854D-16D1E097AE01}"/>
    <cellStyle name="Comma 4 3 6 2 2 2" xfId="30944" xr:uid="{32424574-E7A2-41D6-9D58-E0170DA16ACA}"/>
    <cellStyle name="Comma 4 3 6 2 2 3" xfId="47703" xr:uid="{0EA7A9E6-5438-473F-9065-C3FC13098DCB}"/>
    <cellStyle name="Comma 4 3 6 2 3" xfId="22564" xr:uid="{2244FD79-1F6E-41FF-97A4-E887A4F2745D}"/>
    <cellStyle name="Comma 4 3 6 2 4" xfId="39323" xr:uid="{A280E97A-4F42-4343-BF22-2C9CF1B7AE1B}"/>
    <cellStyle name="Comma 4 3 6 3" xfId="7491" xr:uid="{4B2A9055-D9CE-4FBE-95FE-F097052D29E7}"/>
    <cellStyle name="Comma 4 3 6 3 2" xfId="15871" xr:uid="{3EE742BA-B64E-442F-90B9-5D57D6C5E591}"/>
    <cellStyle name="Comma 4 3 6 3 2 2" xfId="32631" xr:uid="{7FB29563-0D77-4A6B-8B46-DBE6EB4AFF3F}"/>
    <cellStyle name="Comma 4 3 6 3 2 3" xfId="49390" xr:uid="{9AD72C2D-F4C4-4093-A2C5-79352F477E04}"/>
    <cellStyle name="Comma 4 3 6 3 3" xfId="24251" xr:uid="{D7FDC0E8-048E-4DA5-A6BF-BC86DE8B26AB}"/>
    <cellStyle name="Comma 4 3 6 3 4" xfId="41010" xr:uid="{97630F39-811F-4DD6-8943-1B9B9D42ABF1}"/>
    <cellStyle name="Comma 4 3 6 4" xfId="3016" xr:uid="{17EFC603-A107-4EAE-B638-8BDB3109E491}"/>
    <cellStyle name="Comma 4 3 6 4 2" xfId="11395" xr:uid="{2BEE682A-CEF5-47D6-B6BA-53569148971D}"/>
    <cellStyle name="Comma 4 3 6 4 2 2" xfId="28155" xr:uid="{79110D5E-6752-4BCF-973B-445BD458E22D}"/>
    <cellStyle name="Comma 4 3 6 4 2 3" xfId="44914" xr:uid="{C74959CB-4FF4-42D0-8EC7-9B7841B80F6C}"/>
    <cellStyle name="Comma 4 3 6 4 3" xfId="19775" xr:uid="{CD2D0536-4058-4C21-9F60-591F04EEB0A6}"/>
    <cellStyle name="Comma 4 3 6 4 4" xfId="36534" xr:uid="{CB1B2B19-47CD-430D-879A-D1B8434579D8}"/>
    <cellStyle name="Comma 4 3 6 5" xfId="10804" xr:uid="{F3A4A619-C725-4F78-8F2F-094029A29AB3}"/>
    <cellStyle name="Comma 4 3 6 5 2" xfId="27564" xr:uid="{B0C55F9E-3296-4A46-965B-78A9D446DF7C}"/>
    <cellStyle name="Comma 4 3 6 5 3" xfId="44323" xr:uid="{4010CFE9-C52F-4692-A19D-FDFB35C4EA32}"/>
    <cellStyle name="Comma 4 3 6 6" xfId="19184" xr:uid="{A9585B34-ED1B-4D87-8FD9-E3018B235AAE}"/>
    <cellStyle name="Comma 4 3 6 7" xfId="35943" xr:uid="{701E564B-E333-41C3-8B91-346C9DB74AE7}"/>
    <cellStyle name="Comma 4 3 7" xfId="4537" xr:uid="{B2471A10-BB84-4C61-AECA-56A18A9156B2}"/>
    <cellStyle name="Comma 4 3 7 2" xfId="12913" xr:uid="{B7D8B372-A360-43ED-B33B-BEC0B25B6F60}"/>
    <cellStyle name="Comma 4 3 7 2 2" xfId="29673" xr:uid="{D645CEBD-6EEC-4564-B798-6B865CEC3FB0}"/>
    <cellStyle name="Comma 4 3 7 2 3" xfId="46432" xr:uid="{CF6C4AB1-7FDA-4432-A166-23946D500B9B}"/>
    <cellStyle name="Comma 4 3 7 3" xfId="21293" xr:uid="{456CE59C-BCC1-4AFB-B544-855DD82AD53B}"/>
    <cellStyle name="Comma 4 3 7 4" xfId="38052" xr:uid="{A1DA77F4-0102-4C86-BEFB-EB0A9B36E398}"/>
    <cellStyle name="Comma 4 3 8" xfId="6279" xr:uid="{744C0215-C6AC-4D75-B667-C54D8AE23CD3}"/>
    <cellStyle name="Comma 4 3 8 2" xfId="14659" xr:uid="{7644B9FF-4070-434D-BA1E-C9CBA8BABC57}"/>
    <cellStyle name="Comma 4 3 8 2 2" xfId="31419" xr:uid="{5BF9F16B-E5BD-4FA6-9A9A-684188230976}"/>
    <cellStyle name="Comma 4 3 8 2 3" xfId="48178" xr:uid="{82EE0B52-761A-4CDF-B059-E0BB6A988A67}"/>
    <cellStyle name="Comma 4 3 8 3" xfId="23039" xr:uid="{F1D6ECD5-9B68-4E1D-9A45-9DC25023CE24}"/>
    <cellStyle name="Comma 4 3 8 4" xfId="39798" xr:uid="{017D1754-B634-4431-A7E5-ABC7C99C2B85}"/>
    <cellStyle name="Comma 4 3 9" xfId="7897" xr:uid="{8F3294E4-366A-4492-9BCE-BF418BAE0D7E}"/>
    <cellStyle name="Comma 4 3 9 2" xfId="16277" xr:uid="{27EB776D-18CF-48DF-9F9C-EB8640583EB7}"/>
    <cellStyle name="Comma 4 3 9 2 2" xfId="33037" xr:uid="{DECED196-8B6B-48E8-88C8-48E3827BC839}"/>
    <cellStyle name="Comma 4 3 9 2 3" xfId="49796" xr:uid="{9BEBE34C-6A59-4452-9AF4-F74EDAB6FD1A}"/>
    <cellStyle name="Comma 4 3 9 3" xfId="24657" xr:uid="{1FA359D1-3C39-462A-BD45-58733C0FEBC1}"/>
    <cellStyle name="Comma 4 3 9 4" xfId="41416" xr:uid="{6B10A6E4-8DF0-40D7-8798-DB0C05789C14}"/>
    <cellStyle name="Comma 4 4" xfId="573" xr:uid="{5917471F-B203-46FF-82A5-245383A7B3CE}"/>
    <cellStyle name="Comma 4 4 10" xfId="2914" xr:uid="{E9318BD7-274A-4F59-967A-FD6DA56594C9}"/>
    <cellStyle name="Comma 4 4 10 2" xfId="11296" xr:uid="{AA375E97-586A-4CCB-B6F1-452E3EE706B7}"/>
    <cellStyle name="Comma 4 4 10 2 2" xfId="28056" xr:uid="{4CE3406E-403B-4005-A9EC-4FE1D86B64E7}"/>
    <cellStyle name="Comma 4 4 10 2 3" xfId="44815" xr:uid="{B1E14369-E8CB-4F57-94C0-FE266F7F59F5}"/>
    <cellStyle name="Comma 4 4 10 3" xfId="19676" xr:uid="{5473A0E2-2613-4E7F-B9E4-2F065EA9B48B}"/>
    <cellStyle name="Comma 4 4 10 4" xfId="36435" xr:uid="{D5BC434E-62E5-4AC7-A438-9A1486B98A1F}"/>
    <cellStyle name="Comma 4 4 2" xfId="574" xr:uid="{55DEB704-A6BD-447C-851C-6101932C72AF}"/>
    <cellStyle name="Comma 4 4 2 10" xfId="9230" xr:uid="{D9464A36-C432-4A6E-BC0B-8457558D45B1}"/>
    <cellStyle name="Comma 4 4 2 10 2" xfId="17610" xr:uid="{5401F2A7-AB4D-4947-A6AA-840BF9DD381E}"/>
    <cellStyle name="Comma 4 4 2 10 2 2" xfId="34370" xr:uid="{2C708D2F-DFEA-4D86-B1F2-0B01F11A7CFF}"/>
    <cellStyle name="Comma 4 4 2 10 2 3" xfId="51129" xr:uid="{93357D87-69AA-4FCD-AC6F-68CB8FA3D412}"/>
    <cellStyle name="Comma 4 4 2 10 3" xfId="25990" xr:uid="{2AE4DE5C-9959-47AC-91A1-38FEE1899106}"/>
    <cellStyle name="Comma 4 4 2 10 4" xfId="42749" xr:uid="{B7CDB8E7-C582-47A2-8813-57D26319E149}"/>
    <cellStyle name="Comma 4 4 2 11" xfId="3061" xr:uid="{6F26FE4B-9626-497B-9A0E-087C95170094}"/>
    <cellStyle name="Comma 4 4 2 11 2" xfId="11439" xr:uid="{3CFA6B42-4332-4880-8D09-29A604684774}"/>
    <cellStyle name="Comma 4 4 2 11 2 2" xfId="28199" xr:uid="{28884EEE-09B1-40CE-A0C6-69032745CECE}"/>
    <cellStyle name="Comma 4 4 2 11 2 3" xfId="44958" xr:uid="{3BF9A950-78FA-4C3F-8959-1AB0E8B7F53F}"/>
    <cellStyle name="Comma 4 4 2 11 3" xfId="19819" xr:uid="{4BE3E3F8-CF88-4F5A-9C94-63C7D9F52F17}"/>
    <cellStyle name="Comma 4 4 2 11 4" xfId="36578" xr:uid="{0E22BED6-3DAF-46A4-9F2C-23317A01722D}"/>
    <cellStyle name="Comma 4 4 2 12" xfId="9636" xr:uid="{DFFDBD07-92D1-48DB-B73D-62EE7252D42A}"/>
    <cellStyle name="Comma 4 4 2 12 2" xfId="26396" xr:uid="{4C8F29EF-D5F0-47DF-A4EF-03111B9029B5}"/>
    <cellStyle name="Comma 4 4 2 12 3" xfId="43155" xr:uid="{9B25DDEE-BDF7-4216-9CD9-423E6302D37C}"/>
    <cellStyle name="Comma 4 4 2 13" xfId="18016" xr:uid="{1E627AC9-840B-4141-B278-DA9A6FCBC1E5}"/>
    <cellStyle name="Comma 4 4 2 14" xfId="34775" xr:uid="{2DCBBD76-6F86-4E8E-A3DC-76B3E1587D53}"/>
    <cellStyle name="Comma 4 4 2 15" xfId="1303" xr:uid="{D7F81076-0607-42B6-AE6F-E81F5683C154}"/>
    <cellStyle name="Comma 4 4 2 2" xfId="1682" xr:uid="{A212EAB0-958B-49EC-8BAF-574FD1F63205}"/>
    <cellStyle name="Comma 4 4 2 2 2" xfId="5064" xr:uid="{B3CBAC15-E074-46D8-B67B-4A03D058BB67}"/>
    <cellStyle name="Comma 4 4 2 2 2 2" xfId="13442" xr:uid="{C31BB2AB-E249-4AEC-9535-67238C45963B}"/>
    <cellStyle name="Comma 4 4 2 2 2 2 2" xfId="30202" xr:uid="{89D2E832-2CDA-4B6A-9A1E-8E930D5AE98C}"/>
    <cellStyle name="Comma 4 4 2 2 2 2 3" xfId="46961" xr:uid="{EFB34631-5596-4FF4-AA86-2CBD67A98C64}"/>
    <cellStyle name="Comma 4 4 2 2 2 3" xfId="21822" xr:uid="{819B19F4-49C2-421B-B74D-62CFF93EBED6}"/>
    <cellStyle name="Comma 4 4 2 2 2 4" xfId="38581" xr:uid="{0055EEA7-1240-471E-9A8F-143517B8840B}"/>
    <cellStyle name="Comma 4 4 2 2 3" xfId="6749" xr:uid="{22DF4C55-8F8B-4BD0-87CA-4CD08F36E15A}"/>
    <cellStyle name="Comma 4 4 2 2 3 2" xfId="15129" xr:uid="{9BEBF033-951E-426E-94D9-D0B3AFCAC0E0}"/>
    <cellStyle name="Comma 4 4 2 2 3 2 2" xfId="31889" xr:uid="{59627B49-5E3B-450B-B5AF-283CB135C147}"/>
    <cellStyle name="Comma 4 4 2 2 3 2 3" xfId="48648" xr:uid="{76BF75E3-735E-4568-8ED0-C38B01739B65}"/>
    <cellStyle name="Comma 4 4 2 2 3 3" xfId="23509" xr:uid="{6654F73A-A732-4E85-A33E-F74A47118D8F}"/>
    <cellStyle name="Comma 4 4 2 2 3 4" xfId="40268" xr:uid="{1AE69C81-CCD8-4EDB-BFE4-6B66FD27BC23}"/>
    <cellStyle name="Comma 4 4 2 2 4" xfId="3489" xr:uid="{08E515BE-48A6-4AAA-8B0D-C8A03DF53F3F}"/>
    <cellStyle name="Comma 4 4 2 2 4 2" xfId="11865" xr:uid="{07B3DF2A-1F5D-4D87-8064-695837B79940}"/>
    <cellStyle name="Comma 4 4 2 2 4 2 2" xfId="28625" xr:uid="{A6D09BFF-6909-41E8-AE74-94B29718BE3B}"/>
    <cellStyle name="Comma 4 4 2 2 4 2 3" xfId="45384" xr:uid="{9216C4A3-5756-4C9D-899C-22B288370669}"/>
    <cellStyle name="Comma 4 4 2 2 4 3" xfId="20245" xr:uid="{CC9DCECA-2169-48D7-8406-39B812604EC2}"/>
    <cellStyle name="Comma 4 4 2 2 4 4" xfId="37004" xr:uid="{7682C819-BB53-4E48-ACA4-77653EAEF379}"/>
    <cellStyle name="Comma 4 4 2 2 5" xfId="10062" xr:uid="{A0275F95-00E6-44A9-ACFE-2A15ED011E02}"/>
    <cellStyle name="Comma 4 4 2 2 5 2" xfId="26822" xr:uid="{FED9782F-CB54-4389-9460-478120A2ACEB}"/>
    <cellStyle name="Comma 4 4 2 2 5 3" xfId="43581" xr:uid="{F005C18D-4C15-4FC0-AB97-423FC451312B}"/>
    <cellStyle name="Comma 4 4 2 2 6" xfId="18442" xr:uid="{BCB9250E-8863-4470-B87C-FDDB4F77AD0F}"/>
    <cellStyle name="Comma 4 4 2 2 7" xfId="35201" xr:uid="{41111D5A-EEAF-45CD-B184-14495413AD3B}"/>
    <cellStyle name="Comma 4 4 2 3" xfId="2110" xr:uid="{2EF8BD25-9631-41F4-992B-74B98E895C99}"/>
    <cellStyle name="Comma 4 4 2 3 2" xfId="5490" xr:uid="{C5A36BE3-FCC9-48EA-A740-D44A5F282FCB}"/>
    <cellStyle name="Comma 4 4 2 3 2 2" xfId="13870" xr:uid="{A0412C25-D6A7-4785-93D5-929B9A12B0BA}"/>
    <cellStyle name="Comma 4 4 2 3 2 2 2" xfId="30630" xr:uid="{42736B98-3CD9-4276-B8BB-A788F360A9AE}"/>
    <cellStyle name="Comma 4 4 2 3 2 2 3" xfId="47389" xr:uid="{1A62CE16-E0F3-4C50-8871-BD27625A79FC}"/>
    <cellStyle name="Comma 4 4 2 3 2 3" xfId="22250" xr:uid="{A2035194-3F51-4F01-8145-97F771884746}"/>
    <cellStyle name="Comma 4 4 2 3 2 4" xfId="39009" xr:uid="{1879B773-A090-4D13-BE37-4CD40E824A5A}"/>
    <cellStyle name="Comma 4 4 2 3 3" xfId="7177" xr:uid="{CA0F2B96-D616-481E-BAF0-C8E028CBD485}"/>
    <cellStyle name="Comma 4 4 2 3 3 2" xfId="15557" xr:uid="{E1AE8BF1-7338-4743-99B0-982765E604B5}"/>
    <cellStyle name="Comma 4 4 2 3 3 2 2" xfId="32317" xr:uid="{2838458A-BD6C-4ED5-9232-B228E3E9F504}"/>
    <cellStyle name="Comma 4 4 2 3 3 2 3" xfId="49076" xr:uid="{81DB0439-4771-4C84-9914-86F5A048537A}"/>
    <cellStyle name="Comma 4 4 2 3 3 3" xfId="23937" xr:uid="{39E783E8-2942-4AB4-AA36-E7D83FBEAD36}"/>
    <cellStyle name="Comma 4 4 2 3 3 4" xfId="40696" xr:uid="{5D5BDCD3-F342-4B49-AC8F-AA601E853064}"/>
    <cellStyle name="Comma 4 4 2 3 4" xfId="3917" xr:uid="{10101C71-C5D1-4644-9AB8-21BCBBD31CED}"/>
    <cellStyle name="Comma 4 4 2 3 4 2" xfId="12293" xr:uid="{D412E5CF-476F-4AEF-91BC-D37EB8BA8DDD}"/>
    <cellStyle name="Comma 4 4 2 3 4 2 2" xfId="29053" xr:uid="{081A29E0-4207-4589-B746-003AED8FFBC2}"/>
    <cellStyle name="Comma 4 4 2 3 4 2 3" xfId="45812" xr:uid="{6476CA4D-C90A-4862-B6A4-F5EE21BD822C}"/>
    <cellStyle name="Comma 4 4 2 3 4 3" xfId="20673" xr:uid="{C2464D65-7C6E-4B14-95E1-654187EAF551}"/>
    <cellStyle name="Comma 4 4 2 3 4 4" xfId="37432" xr:uid="{1F5817CB-112F-4CDA-8576-F94E94FEC792}"/>
    <cellStyle name="Comma 4 4 2 3 5" xfId="10490" xr:uid="{B577B10B-8FAF-4E7A-960F-0764D8B3CAE2}"/>
    <cellStyle name="Comma 4 4 2 3 5 2" xfId="27250" xr:uid="{2EDA1FAC-F255-479D-88FB-E1D8B02864A9}"/>
    <cellStyle name="Comma 4 4 2 3 5 3" xfId="44009" xr:uid="{4AD2B285-E197-44F0-AF2D-032E2D147D31}"/>
    <cellStyle name="Comma 4 4 2 3 6" xfId="18870" xr:uid="{2E9C4FDE-01D4-45C0-92D1-0DCFE4BEF06B}"/>
    <cellStyle name="Comma 4 4 2 3 7" xfId="35629" xr:uid="{7B1E8CAE-F08E-49FD-9758-8FFCE1465217}"/>
    <cellStyle name="Comma 4 4 2 4" xfId="2537" xr:uid="{B0EDFE2B-7C56-4FB3-92A1-5F27FC49FC44}"/>
    <cellStyle name="Comma 4 4 2 4 2" xfId="5919" xr:uid="{26781762-796D-4137-9879-792CB2ABA554}"/>
    <cellStyle name="Comma 4 4 2 4 2 2" xfId="14299" xr:uid="{84490BFB-9810-4199-8E3F-074F71F9C5FA}"/>
    <cellStyle name="Comma 4 4 2 4 2 2 2" xfId="31059" xr:uid="{9F955DAB-F66A-47D3-B047-7BFAD5A44B5B}"/>
    <cellStyle name="Comma 4 4 2 4 2 2 3" xfId="47818" xr:uid="{3D9C29FD-48F9-4E12-A2B4-383CDD1E0375}"/>
    <cellStyle name="Comma 4 4 2 4 2 3" xfId="22679" xr:uid="{7C1B940C-09AC-4790-8C61-44674D9AAF0E}"/>
    <cellStyle name="Comma 4 4 2 4 2 4" xfId="39438" xr:uid="{13B3CF2D-50A3-4C81-AF7F-318B32881502}"/>
    <cellStyle name="Comma 4 4 2 4 3" xfId="7606" xr:uid="{4DDD4470-8878-410B-BB12-FD922359C89C}"/>
    <cellStyle name="Comma 4 4 2 4 3 2" xfId="15986" xr:uid="{673DD789-0FB1-4724-BEC8-6CFA1490B0A6}"/>
    <cellStyle name="Comma 4 4 2 4 3 2 2" xfId="32746" xr:uid="{19906C59-9178-43E3-8DEA-000BE9BB66EC}"/>
    <cellStyle name="Comma 4 4 2 4 3 2 3" xfId="49505" xr:uid="{074D656F-2FD3-443E-87C4-7FA4E072F1CF}"/>
    <cellStyle name="Comma 4 4 2 4 3 3" xfId="24366" xr:uid="{BC13A933-B6E5-4D1A-99A2-694B1B4C97DA}"/>
    <cellStyle name="Comma 4 4 2 4 3 4" xfId="41125" xr:uid="{F4457E49-F173-48BD-9DD2-20E1DF9542B8}"/>
    <cellStyle name="Comma 4 4 2 4 4" xfId="4234" xr:uid="{CFD1F217-3C36-4836-BF11-3C0E8CCD24C2}"/>
    <cellStyle name="Comma 4 4 2 4 4 2" xfId="12610" xr:uid="{DEA17056-CEB4-4D5F-A47F-41C6F324D1AB}"/>
    <cellStyle name="Comma 4 4 2 4 4 2 2" xfId="29370" xr:uid="{48DBCDAB-22FA-4024-BFA3-DB5120A0D5D4}"/>
    <cellStyle name="Comma 4 4 2 4 4 2 3" xfId="46129" xr:uid="{E27CC636-0567-450E-B9AE-EC3C813D173B}"/>
    <cellStyle name="Comma 4 4 2 4 4 3" xfId="20990" xr:uid="{EDEF3A82-5C4E-4754-9426-81B5978351E2}"/>
    <cellStyle name="Comma 4 4 2 4 4 4" xfId="37749" xr:uid="{06CB8B9F-AF6E-41C1-B669-00ECF95C1601}"/>
    <cellStyle name="Comma 4 4 2 4 5" xfId="10919" xr:uid="{8D02FF79-0DB1-419E-B3C5-73D7A7DC0D92}"/>
    <cellStyle name="Comma 4 4 2 4 5 2" xfId="27679" xr:uid="{1FEF29EE-5D4F-49FF-BE6E-B8AAC328E198}"/>
    <cellStyle name="Comma 4 4 2 4 5 3" xfId="44438" xr:uid="{AF3A9FB1-ACFE-4573-B7C0-A420D80EB7DB}"/>
    <cellStyle name="Comma 4 4 2 4 6" xfId="19299" xr:uid="{C3574AB1-3C29-4280-BE69-543521D7707C}"/>
    <cellStyle name="Comma 4 4 2 4 7" xfId="36058" xr:uid="{461E3B8D-111F-4685-9516-D686A832FAFD}"/>
    <cellStyle name="Comma 4 4 2 5" xfId="4653" xr:uid="{36516FD4-2D79-4259-A5AD-B300656F1DAC}"/>
    <cellStyle name="Comma 4 4 2 5 2" xfId="13029" xr:uid="{DFF05A19-1B22-4175-B7FA-213E92152C34}"/>
    <cellStyle name="Comma 4 4 2 5 2 2" xfId="29789" xr:uid="{0081F9D0-6984-4F5C-B2D4-EA72E07CCD40}"/>
    <cellStyle name="Comma 4 4 2 5 2 3" xfId="46548" xr:uid="{8DC599AC-F9A5-4E48-B800-B0D862B13E0E}"/>
    <cellStyle name="Comma 4 4 2 5 3" xfId="21409" xr:uid="{688F1867-D7EE-4224-9AFA-F2A26B5D02C5}"/>
    <cellStyle name="Comma 4 4 2 5 4" xfId="38168" xr:uid="{D3A7BACA-2F8F-4452-BA1B-549819985584}"/>
    <cellStyle name="Comma 4 4 2 6" xfId="6323" xr:uid="{2E17BA09-27C7-4B03-AF78-940D254344F1}"/>
    <cellStyle name="Comma 4 4 2 6 2" xfId="14703" xr:uid="{B9CB65FF-6FF3-4686-8FFB-E52D6C9E99B6}"/>
    <cellStyle name="Comma 4 4 2 6 2 2" xfId="31463" xr:uid="{C51C1856-2545-4BDF-B329-7F02E61464F2}"/>
    <cellStyle name="Comma 4 4 2 6 2 3" xfId="48222" xr:uid="{3B0C00F8-C2F8-40B8-9574-A005EEA551BE}"/>
    <cellStyle name="Comma 4 4 2 6 3" xfId="23083" xr:uid="{654E0950-5E0B-45BC-AFB9-59D3BAC46EFD}"/>
    <cellStyle name="Comma 4 4 2 6 4" xfId="39842" xr:uid="{819704FC-ECD1-4E7F-AB26-CF7DA40DD227}"/>
    <cellStyle name="Comma 4 4 2 7" xfId="8012" xr:uid="{0C32E542-7DED-4A55-84D9-41172D8C930E}"/>
    <cellStyle name="Comma 4 4 2 7 2" xfId="16392" xr:uid="{170E0B57-128D-4972-A416-C193A10FF4F2}"/>
    <cellStyle name="Comma 4 4 2 7 2 2" xfId="33152" xr:uid="{BEA058CF-03AC-46CB-902D-90BE2701A5F6}"/>
    <cellStyle name="Comma 4 4 2 7 2 3" xfId="49911" xr:uid="{E8426765-2249-48AD-82F5-455318D76B22}"/>
    <cellStyle name="Comma 4 4 2 7 3" xfId="24772" xr:uid="{1BC1EBD7-6270-4E9A-B3E2-017FE1556732}"/>
    <cellStyle name="Comma 4 4 2 7 4" xfId="41531" xr:uid="{BCD733E0-D9A3-47AC-94B5-E88E6182D215}"/>
    <cellStyle name="Comma 4 4 2 8" xfId="8418" xr:uid="{A4B60AA7-F41D-4EEA-9D8F-C094756C70EE}"/>
    <cellStyle name="Comma 4 4 2 8 2" xfId="16798" xr:uid="{865F9C04-6E4D-40B7-A185-B5A63F37A477}"/>
    <cellStyle name="Comma 4 4 2 8 2 2" xfId="33558" xr:uid="{A4ABB64E-BC6F-4864-B654-281ECCA846A9}"/>
    <cellStyle name="Comma 4 4 2 8 2 3" xfId="50317" xr:uid="{52FFC64C-B2C8-4EE7-B6F9-4160257E14E8}"/>
    <cellStyle name="Comma 4 4 2 8 3" xfId="25178" xr:uid="{94F2F807-A933-4223-8265-362C2D8D34E7}"/>
    <cellStyle name="Comma 4 4 2 8 4" xfId="41937" xr:uid="{1CA6496E-E67D-4EFF-9DCE-091C63B56386}"/>
    <cellStyle name="Comma 4 4 2 9" xfId="8824" xr:uid="{1AAC28C9-A475-42BB-AD98-F982A9470942}"/>
    <cellStyle name="Comma 4 4 2 9 2" xfId="17204" xr:uid="{4CAD6AE9-1122-4996-B6F4-E6EC3C7F6BF2}"/>
    <cellStyle name="Comma 4 4 2 9 2 2" xfId="33964" xr:uid="{F3FDEBDE-983F-4371-8A3C-0BDD7AAA7186}"/>
    <cellStyle name="Comma 4 4 2 9 2 3" xfId="50723" xr:uid="{80347DD2-52B4-419F-BF10-81893696F6CD}"/>
    <cellStyle name="Comma 4 4 2 9 3" xfId="25584" xr:uid="{C3DB1B52-34AF-40DB-B4C3-11AB128444AB}"/>
    <cellStyle name="Comma 4 4 2 9 4" xfId="42343" xr:uid="{CD7F8200-2287-45E7-9567-AB834E06207C}"/>
    <cellStyle name="Comma 4 4 3" xfId="1304" xr:uid="{96424588-2F8D-4FA5-A685-B532E1B91A5A}"/>
    <cellStyle name="Comma 4 4 3 10" xfId="9492" xr:uid="{F193673F-B15F-4FD2-8850-30A700B4BCBF}"/>
    <cellStyle name="Comma 4 4 3 10 2" xfId="17872" xr:uid="{A1E59D07-6FF8-4648-9FD6-EFB86A405C20}"/>
    <cellStyle name="Comma 4 4 3 10 2 2" xfId="34632" xr:uid="{29E5343C-5A5A-4201-8CDC-EEFA866B3E2D}"/>
    <cellStyle name="Comma 4 4 3 10 2 3" xfId="51391" xr:uid="{24458E0A-487F-41E8-923E-CED5BF6D3DEA}"/>
    <cellStyle name="Comma 4 4 3 10 3" xfId="26252" xr:uid="{04681549-9D23-4F12-AEE7-FC11C1AD67D3}"/>
    <cellStyle name="Comma 4 4 3 10 4" xfId="43011" xr:uid="{C06623F9-8899-455C-8AEA-D138929F5247}"/>
    <cellStyle name="Comma 4 4 3 11" xfId="3062" xr:uid="{7A98FA12-12DC-45DB-A252-11042F2F3B6C}"/>
    <cellStyle name="Comma 4 4 3 11 2" xfId="11440" xr:uid="{FE3D3BA9-D7A4-47BC-B5C4-27446B6C8E73}"/>
    <cellStyle name="Comma 4 4 3 11 2 2" xfId="28200" xr:uid="{926C8B92-BD9A-4B7E-8DCB-2AF65E894BA2}"/>
    <cellStyle name="Comma 4 4 3 11 2 3" xfId="44959" xr:uid="{61B3FB6E-AA73-478E-838B-23693F34595C}"/>
    <cellStyle name="Comma 4 4 3 11 3" xfId="19820" xr:uid="{3E1D69A4-03D2-4950-A6EA-DAE0738997DA}"/>
    <cellStyle name="Comma 4 4 3 11 4" xfId="36579" xr:uid="{3E9248D1-7034-4C44-A85C-3DADCBF83264}"/>
    <cellStyle name="Comma 4 4 3 12" xfId="9637" xr:uid="{3AFA8AD9-FBB2-4296-8EC2-D7757E64881D}"/>
    <cellStyle name="Comma 4 4 3 12 2" xfId="26397" xr:uid="{5C6A8272-9D4D-493C-88CC-5557D3C67BEB}"/>
    <cellStyle name="Comma 4 4 3 12 3" xfId="43156" xr:uid="{6B3311E1-7A03-4534-8019-25DD6D4C4166}"/>
    <cellStyle name="Comma 4 4 3 13" xfId="18017" xr:uid="{34AAA904-938B-4D6F-B96D-74053EF8AA83}"/>
    <cellStyle name="Comma 4 4 3 14" xfId="34776" xr:uid="{C333C7FE-2E97-49E4-AC55-A1505183FF97}"/>
    <cellStyle name="Comma 4 4 3 2" xfId="1683" xr:uid="{1FEC15F5-E0F5-4B40-8669-543DD8AC2A9C}"/>
    <cellStyle name="Comma 4 4 3 2 2" xfId="5065" xr:uid="{456D0281-0634-46E0-9FC8-6D09F8BD82E7}"/>
    <cellStyle name="Comma 4 4 3 2 2 2" xfId="13443" xr:uid="{3ACC9496-58E8-4963-A08C-F551A25488EB}"/>
    <cellStyle name="Comma 4 4 3 2 2 2 2" xfId="30203" xr:uid="{3AB4F070-636B-4AAD-B13C-750ED0AAC1D7}"/>
    <cellStyle name="Comma 4 4 3 2 2 2 3" xfId="46962" xr:uid="{87D5CB54-445A-4506-BE45-54500FAC8ED7}"/>
    <cellStyle name="Comma 4 4 3 2 2 3" xfId="21823" xr:uid="{9280766E-5221-4C56-BA44-B401B72095F9}"/>
    <cellStyle name="Comma 4 4 3 2 2 4" xfId="38582" xr:uid="{FF79B204-52E2-47B7-9DC8-439F81610AA7}"/>
    <cellStyle name="Comma 4 4 3 2 3" xfId="6750" xr:uid="{85E2E30E-357E-431C-9700-9EF1689E5ADF}"/>
    <cellStyle name="Comma 4 4 3 2 3 2" xfId="15130" xr:uid="{C9CEF91F-5D2D-44FF-8BC6-C0ED4E7D0B0B}"/>
    <cellStyle name="Comma 4 4 3 2 3 2 2" xfId="31890" xr:uid="{800E9D49-4A73-41A8-AACF-10654D24A2CC}"/>
    <cellStyle name="Comma 4 4 3 2 3 2 3" xfId="48649" xr:uid="{E10FC8DF-2B3A-4129-88AB-7BFA77C99EC8}"/>
    <cellStyle name="Comma 4 4 3 2 3 3" xfId="23510" xr:uid="{222B71E0-D1AC-40C0-8822-2829650BFF47}"/>
    <cellStyle name="Comma 4 4 3 2 3 4" xfId="40269" xr:uid="{80CD6320-84FC-44A2-9F28-743B573E3AC6}"/>
    <cellStyle name="Comma 4 4 3 2 4" xfId="3490" xr:uid="{A3D73B2C-C501-455D-B3BA-78C2BC79EFA0}"/>
    <cellStyle name="Comma 4 4 3 2 4 2" xfId="11866" xr:uid="{CA26F74E-A08F-4B22-A57A-6EF75F6793F9}"/>
    <cellStyle name="Comma 4 4 3 2 4 2 2" xfId="28626" xr:uid="{19088F95-2380-4F0A-8758-14F2D65F03AA}"/>
    <cellStyle name="Comma 4 4 3 2 4 2 3" xfId="45385" xr:uid="{3A153880-13F7-4390-B724-0C73AD9C0543}"/>
    <cellStyle name="Comma 4 4 3 2 4 3" xfId="20246" xr:uid="{7A4C38E0-0401-4C17-B8CF-8E35D53E19D5}"/>
    <cellStyle name="Comma 4 4 3 2 4 4" xfId="37005" xr:uid="{80B34D90-A47B-446C-AEE9-1E4D7F861E26}"/>
    <cellStyle name="Comma 4 4 3 2 5" xfId="10063" xr:uid="{BDE4EC48-1424-4D7D-A004-2187B24EAB27}"/>
    <cellStyle name="Comma 4 4 3 2 5 2" xfId="26823" xr:uid="{985AE30C-99E6-4631-AC81-D4C10392DE61}"/>
    <cellStyle name="Comma 4 4 3 2 5 3" xfId="43582" xr:uid="{83864EF0-69AE-43C1-8706-A83D642AB74C}"/>
    <cellStyle name="Comma 4 4 3 2 6" xfId="18443" xr:uid="{278E1661-346E-45EE-85B4-7C82B751FFA5}"/>
    <cellStyle name="Comma 4 4 3 2 7" xfId="35202" xr:uid="{AFBE3E03-D9C9-4F3B-A164-ADF9A0B49313}"/>
    <cellStyle name="Comma 4 4 3 3" xfId="2111" xr:uid="{6798DF8E-3380-4C33-8896-6626CACEB74D}"/>
    <cellStyle name="Comma 4 4 3 3 2" xfId="5491" xr:uid="{0A4F204B-28F7-4088-B482-4A82829BF79D}"/>
    <cellStyle name="Comma 4 4 3 3 2 2" xfId="13871" xr:uid="{094D3E31-2904-412C-A01F-68A2D9A69438}"/>
    <cellStyle name="Comma 4 4 3 3 2 2 2" xfId="30631" xr:uid="{D6B9E23D-7D1D-4DFD-909A-D892E81AFC39}"/>
    <cellStyle name="Comma 4 4 3 3 2 2 3" xfId="47390" xr:uid="{E0A70C0A-54FA-4DB2-A203-F4E4161E6D49}"/>
    <cellStyle name="Comma 4 4 3 3 2 3" xfId="22251" xr:uid="{D062E2F3-9225-4660-952C-BBB7BBF32F43}"/>
    <cellStyle name="Comma 4 4 3 3 2 4" xfId="39010" xr:uid="{5CDB06A8-74C8-4B19-9725-29C6BCB5D94A}"/>
    <cellStyle name="Comma 4 4 3 3 3" xfId="7178" xr:uid="{9C99F6E3-08DF-469F-A5F3-30140A25A3B1}"/>
    <cellStyle name="Comma 4 4 3 3 3 2" xfId="15558" xr:uid="{9D755D0F-F782-453C-AD24-09A32CA0AD8D}"/>
    <cellStyle name="Comma 4 4 3 3 3 2 2" xfId="32318" xr:uid="{02F4A2E5-23C4-474C-8E2E-FA52EE6C49C2}"/>
    <cellStyle name="Comma 4 4 3 3 3 2 3" xfId="49077" xr:uid="{6A88F385-4DC4-4D7A-AABE-E36D4E23B506}"/>
    <cellStyle name="Comma 4 4 3 3 3 3" xfId="23938" xr:uid="{EE60119A-4A9E-46E5-A6C3-A13CA9913B9A}"/>
    <cellStyle name="Comma 4 4 3 3 3 4" xfId="40697" xr:uid="{1A18E168-FDCB-4907-953D-B68393C58F46}"/>
    <cellStyle name="Comma 4 4 3 3 4" xfId="3918" xr:uid="{88F1B08A-06DE-432C-921F-9EBDBBB962F8}"/>
    <cellStyle name="Comma 4 4 3 3 4 2" xfId="12294" xr:uid="{DB2AAA48-A330-4DAD-B747-C3493525F4FA}"/>
    <cellStyle name="Comma 4 4 3 3 4 2 2" xfId="29054" xr:uid="{6BB42606-5FB4-41E9-95D9-3607E7CD57D5}"/>
    <cellStyle name="Comma 4 4 3 3 4 2 3" xfId="45813" xr:uid="{54427062-B2B8-4507-854D-430BCFD31429}"/>
    <cellStyle name="Comma 4 4 3 3 4 3" xfId="20674" xr:uid="{3BC7E352-CE70-444C-8DA1-D2AA3A46EA01}"/>
    <cellStyle name="Comma 4 4 3 3 4 4" xfId="37433" xr:uid="{F96FF09C-1DAE-427B-A40C-AE40DB20C7D1}"/>
    <cellStyle name="Comma 4 4 3 3 5" xfId="10491" xr:uid="{1CF5A139-C198-4B17-B5A2-A6E38B126EA1}"/>
    <cellStyle name="Comma 4 4 3 3 5 2" xfId="27251" xr:uid="{FB344B23-1168-4165-AB04-3BFCF0F00EEE}"/>
    <cellStyle name="Comma 4 4 3 3 5 3" xfId="44010" xr:uid="{4DC16B9E-9356-4BAE-91DA-EE350EB6D2CC}"/>
    <cellStyle name="Comma 4 4 3 3 6" xfId="18871" xr:uid="{DE7B79CA-EDE2-45B8-AEA3-90C614D722FD}"/>
    <cellStyle name="Comma 4 4 3 3 7" xfId="35630" xr:uid="{E01A8AA7-4878-41FC-86A7-E8E5228FC53F}"/>
    <cellStyle name="Comma 4 4 3 4" xfId="2799" xr:uid="{16DCBA40-E238-408F-802C-C92DC220DF6B}"/>
    <cellStyle name="Comma 4 4 3 4 2" xfId="6181" xr:uid="{26D21637-E247-448B-9C61-69D9842AEB4B}"/>
    <cellStyle name="Comma 4 4 3 4 2 2" xfId="14561" xr:uid="{31A24AD3-FF81-4E57-B74B-76FEC85E1D96}"/>
    <cellStyle name="Comma 4 4 3 4 2 2 2" xfId="31321" xr:uid="{7588BD1D-F0BD-46A0-81B2-6510E1CCAB92}"/>
    <cellStyle name="Comma 4 4 3 4 2 2 3" xfId="48080" xr:uid="{FF4F6E8B-1D58-4477-A863-4E1B033814EA}"/>
    <cellStyle name="Comma 4 4 3 4 2 3" xfId="22941" xr:uid="{B3684E31-CB97-4AA2-ACC8-35CEF0675297}"/>
    <cellStyle name="Comma 4 4 3 4 2 4" xfId="39700" xr:uid="{CF530348-BE75-4E83-8F36-4D6E428239B2}"/>
    <cellStyle name="Comma 4 4 3 4 3" xfId="7868" xr:uid="{6DD0263B-55A9-4F01-A99F-136874DC54E2}"/>
    <cellStyle name="Comma 4 4 3 4 3 2" xfId="16248" xr:uid="{555B6A12-F106-4EB1-8A4F-60DD6508DB82}"/>
    <cellStyle name="Comma 4 4 3 4 3 2 2" xfId="33008" xr:uid="{762015A7-9430-4E8B-9116-09B4CC1A0C35}"/>
    <cellStyle name="Comma 4 4 3 4 3 2 3" xfId="49767" xr:uid="{9054B4DE-8958-456C-8FC7-A9DC3B75BBC6}"/>
    <cellStyle name="Comma 4 4 3 4 3 3" xfId="24628" xr:uid="{D3967E04-5302-4F10-94E2-FFB4D0B08A9D}"/>
    <cellStyle name="Comma 4 4 3 4 3 4" xfId="41387" xr:uid="{42EAD668-A5BF-4C89-9F05-4E31E3B3B881}"/>
    <cellStyle name="Comma 4 4 3 4 4" xfId="4495" xr:uid="{991AF9DA-4D38-47D4-AE13-054C4EE838EA}"/>
    <cellStyle name="Comma 4 4 3 4 4 2" xfId="12871" xr:uid="{EAA316C2-E197-48C5-989A-9F7B4C81A04D}"/>
    <cellStyle name="Comma 4 4 3 4 4 2 2" xfId="29631" xr:uid="{2C27BCED-4A01-4AED-876B-53F82B2AD523}"/>
    <cellStyle name="Comma 4 4 3 4 4 2 3" xfId="46390" xr:uid="{49A11D58-1379-4A37-BD8E-23742C74B320}"/>
    <cellStyle name="Comma 4 4 3 4 4 3" xfId="21251" xr:uid="{C33F11EB-7DC6-4745-9A4F-EAFF5A843A4A}"/>
    <cellStyle name="Comma 4 4 3 4 4 4" xfId="38010" xr:uid="{2B18A15C-9B70-4609-95C2-1AF61E65116C}"/>
    <cellStyle name="Comma 4 4 3 4 5" xfId="11181" xr:uid="{4C073B05-0180-4082-A4B5-BC146CD98AA4}"/>
    <cellStyle name="Comma 4 4 3 4 5 2" xfId="27941" xr:uid="{FDED9CAC-4398-4367-AB3F-C4767953207E}"/>
    <cellStyle name="Comma 4 4 3 4 5 3" xfId="44700" xr:uid="{5B0A6B46-4603-4DA4-9DFB-337D30C1CE53}"/>
    <cellStyle name="Comma 4 4 3 4 6" xfId="19561" xr:uid="{6098634F-D34A-437F-B4C7-76BF199F27E7}"/>
    <cellStyle name="Comma 4 4 3 4 7" xfId="36320" xr:uid="{B1CB325A-9E2A-4016-9682-417DA987762C}"/>
    <cellStyle name="Comma 4 4 3 5" xfId="4915" xr:uid="{A1FA0AFF-25D4-49B3-83AA-B5364DAC4115}"/>
    <cellStyle name="Comma 4 4 3 5 2" xfId="13291" xr:uid="{BE01654B-DF49-4348-B52A-45D24702B4DA}"/>
    <cellStyle name="Comma 4 4 3 5 2 2" xfId="30051" xr:uid="{1328DCFD-0D5D-4E07-82BB-391C4E6205B5}"/>
    <cellStyle name="Comma 4 4 3 5 2 3" xfId="46810" xr:uid="{114A9DC8-2489-4E91-A049-028F5AC82462}"/>
    <cellStyle name="Comma 4 4 3 5 3" xfId="21671" xr:uid="{644DE484-6C7B-4BFC-BADE-C337978C2C38}"/>
    <cellStyle name="Comma 4 4 3 5 4" xfId="38430" xr:uid="{EDAB998D-CFFC-434D-B051-91CD69D99968}"/>
    <cellStyle name="Comma 4 4 3 6" xfId="6324" xr:uid="{A6C03894-6338-4113-91ED-D3414811CFA6}"/>
    <cellStyle name="Comma 4 4 3 6 2" xfId="14704" xr:uid="{0A6DC4E6-A860-4A6A-967F-93A14E1B6D78}"/>
    <cellStyle name="Comma 4 4 3 6 2 2" xfId="31464" xr:uid="{E7FA6B58-3616-4381-9FBD-5D13E97ED7B5}"/>
    <cellStyle name="Comma 4 4 3 6 2 3" xfId="48223" xr:uid="{72EE9296-89E5-4DC2-BB4F-DD677B3FE6D1}"/>
    <cellStyle name="Comma 4 4 3 6 3" xfId="23084" xr:uid="{39444FEE-DA04-4B92-A156-C3993871F3C3}"/>
    <cellStyle name="Comma 4 4 3 6 4" xfId="39843" xr:uid="{0C86FB13-E584-46FF-A198-E0A032721FCC}"/>
    <cellStyle name="Comma 4 4 3 7" xfId="8274" xr:uid="{C0542C2F-CAF4-49D3-AD40-1F910355AF3B}"/>
    <cellStyle name="Comma 4 4 3 7 2" xfId="16654" xr:uid="{DA42F292-97BE-43DB-B0DA-A64652269856}"/>
    <cellStyle name="Comma 4 4 3 7 2 2" xfId="33414" xr:uid="{3661089C-D4BD-42E0-B378-FB1EEAF78C13}"/>
    <cellStyle name="Comma 4 4 3 7 2 3" xfId="50173" xr:uid="{25B22F83-E706-4893-93E3-E9D0C80E9461}"/>
    <cellStyle name="Comma 4 4 3 7 3" xfId="25034" xr:uid="{DDFB6A6C-6F25-4A92-A328-4F402F3C2C4E}"/>
    <cellStyle name="Comma 4 4 3 7 4" xfId="41793" xr:uid="{2EF08948-A8D1-4CF7-A059-2713A0256E17}"/>
    <cellStyle name="Comma 4 4 3 8" xfId="8680" xr:uid="{74D4EC98-184E-487D-ABF3-B4A4A0579046}"/>
    <cellStyle name="Comma 4 4 3 8 2" xfId="17060" xr:uid="{DD394ED1-E7CF-4BBF-8B57-A4D82239B0C3}"/>
    <cellStyle name="Comma 4 4 3 8 2 2" xfId="33820" xr:uid="{9E96F279-6DD7-4205-86F8-8FEE8F973EB6}"/>
    <cellStyle name="Comma 4 4 3 8 2 3" xfId="50579" xr:uid="{C30822F9-4AE1-43F9-B5CB-BCC08E9D045E}"/>
    <cellStyle name="Comma 4 4 3 8 3" xfId="25440" xr:uid="{1B2AA127-4EAE-433E-BC12-EA7AD9DD1547}"/>
    <cellStyle name="Comma 4 4 3 8 4" xfId="42199" xr:uid="{E14A912B-B3B0-4424-99E0-FEA8D9310E65}"/>
    <cellStyle name="Comma 4 4 3 9" xfId="9086" xr:uid="{0562D9DE-30E1-4CDD-8384-3A419FAE5800}"/>
    <cellStyle name="Comma 4 4 3 9 2" xfId="17466" xr:uid="{78DC8DAF-BF09-4E91-A9A4-BF21E52D15EC}"/>
    <cellStyle name="Comma 4 4 3 9 2 2" xfId="34226" xr:uid="{3D7B619F-A464-460E-8141-29C99CE969F0}"/>
    <cellStyle name="Comma 4 4 3 9 2 3" xfId="50985" xr:uid="{83F10202-5326-4160-B22C-2F70AE90B33B}"/>
    <cellStyle name="Comma 4 4 3 9 3" xfId="25846" xr:uid="{09BE8963-E67B-4F3B-BC07-AB92DBE2663A}"/>
    <cellStyle name="Comma 4 4 3 9 4" xfId="42605" xr:uid="{62D84049-E703-44D8-B33D-53B739C912A4}"/>
    <cellStyle name="Comma 4 4 4" xfId="2528" xr:uid="{FA82ADBD-10E5-4E40-B13B-610CEC72F903}"/>
    <cellStyle name="Comma 4 4 4 2" xfId="4228" xr:uid="{01D7CECA-9BAC-4B94-B16F-14FA620A89D9}"/>
    <cellStyle name="Comma 4 4 4 2 2" xfId="12604" xr:uid="{191B5BCE-5E1B-414D-A0F4-460354679486}"/>
    <cellStyle name="Comma 4 4 4 2 2 2" xfId="29364" xr:uid="{52C1C891-B00A-4649-A858-4D6FDA687744}"/>
    <cellStyle name="Comma 4 4 4 2 2 3" xfId="46123" xr:uid="{861B7A80-8196-4A3A-8425-53E22CD65F89}"/>
    <cellStyle name="Comma 4 4 4 2 3" xfId="20984" xr:uid="{63A14720-32CA-40EF-8AA6-6C0FA67A7DA0}"/>
    <cellStyle name="Comma 4 4 4 2 4" xfId="37743" xr:uid="{80BEC101-F7DF-4195-AEDC-219798989ACA}"/>
    <cellStyle name="Comma 4 4 4 3" xfId="5910" xr:uid="{84AB2820-F238-483B-A50B-9A9E39963CE2}"/>
    <cellStyle name="Comma 4 4 4 3 2" xfId="14290" xr:uid="{12003E0E-B6C1-4603-9F4E-924269F8B562}"/>
    <cellStyle name="Comma 4 4 4 3 2 2" xfId="31050" xr:uid="{593C7ED5-AD40-4168-A3B7-BA5396D3FF48}"/>
    <cellStyle name="Comma 4 4 4 3 2 3" xfId="47809" xr:uid="{C4759185-8B24-4FA4-99B7-F6DF3D84789C}"/>
    <cellStyle name="Comma 4 4 4 3 3" xfId="22670" xr:uid="{3592E665-7E3F-4B46-A244-DD02346D51A1}"/>
    <cellStyle name="Comma 4 4 4 3 4" xfId="39429" xr:uid="{9C6C48E0-F7E3-40B5-A4F1-BD8B2C9D673B}"/>
    <cellStyle name="Comma 4 4 4 4" xfId="7597" xr:uid="{9FA890F8-06E2-4A76-80FA-1879CB01B3E3}"/>
    <cellStyle name="Comma 4 4 4 4 2" xfId="15977" xr:uid="{8A115534-E050-4777-8CD0-D44C6E336B4D}"/>
    <cellStyle name="Comma 4 4 4 4 2 2" xfId="32737" xr:uid="{2AD2BBAD-62AD-4C71-99AB-445752F40217}"/>
    <cellStyle name="Comma 4 4 4 4 2 3" xfId="49496" xr:uid="{1A18318B-587D-4859-A24A-62FE2D295A06}"/>
    <cellStyle name="Comma 4 4 4 4 3" xfId="24357" xr:uid="{3389C025-C78A-4D6E-8D14-E07342B39A05}"/>
    <cellStyle name="Comma 4 4 4 4 4" xfId="41116" xr:uid="{064968E4-3577-4331-A9D9-1BCCC272415D}"/>
    <cellStyle name="Comma 4 4 4 5" xfId="2978" xr:uid="{F6E03FA3-1C9C-4F23-BC26-788F12EF8AE5}"/>
    <cellStyle name="Comma 4 4 4 6" xfId="10910" xr:uid="{9ED17AE9-9485-4B8A-9DDE-E47BE93FE556}"/>
    <cellStyle name="Comma 4 4 4 6 2" xfId="27670" xr:uid="{E741252C-DBC4-4308-92C5-C2A4D172BD73}"/>
    <cellStyle name="Comma 4 4 4 6 3" xfId="44429" xr:uid="{CE83652D-4A33-47C3-AB75-96B72D203FD8}"/>
    <cellStyle name="Comma 4 4 4 7" xfId="19290" xr:uid="{FB0D26CE-34C2-46AD-A37D-62B3CE1C2527}"/>
    <cellStyle name="Comma 4 4 4 8" xfId="36049" xr:uid="{A09AD275-528F-4108-BDF2-07F32B19C326}"/>
    <cellStyle name="Comma 4 4 5" xfId="4644" xr:uid="{5FFABBE9-938C-49FC-BE01-39614975E035}"/>
    <cellStyle name="Comma 4 4 5 2" xfId="13020" xr:uid="{FC9A66B6-6E22-4109-9D9C-70612C3AA143}"/>
    <cellStyle name="Comma 4 4 5 2 2" xfId="29780" xr:uid="{EDE06B58-6198-4D4F-B50E-19532E54214A}"/>
    <cellStyle name="Comma 4 4 5 2 3" xfId="46539" xr:uid="{C79FA2EA-62C7-4D33-913D-C303DBDA997E}"/>
    <cellStyle name="Comma 4 4 5 3" xfId="21400" xr:uid="{7AE5C1A6-642C-437B-9B46-91E5B3632021}"/>
    <cellStyle name="Comma 4 4 5 4" xfId="38159" xr:uid="{97921EEC-2B0E-471C-8C3B-9D613CF0A360}"/>
    <cellStyle name="Comma 4 4 6" xfId="8003" xr:uid="{43B21962-71AD-40E4-84B1-CDBC71E306FB}"/>
    <cellStyle name="Comma 4 4 6 2" xfId="16383" xr:uid="{BDE15096-3169-40AB-B624-6559E9017492}"/>
    <cellStyle name="Comma 4 4 6 2 2" xfId="33143" xr:uid="{9DDDCCDE-4BEC-40BC-9E60-5BEAB53F8AF0}"/>
    <cellStyle name="Comma 4 4 6 2 3" xfId="49902" xr:uid="{F57DA0D6-5379-40C4-BBDC-DF591BD03A35}"/>
    <cellStyle name="Comma 4 4 6 3" xfId="24763" xr:uid="{A48570C0-1492-4B7F-9712-499A2598CECF}"/>
    <cellStyle name="Comma 4 4 6 4" xfId="41522" xr:uid="{66EC0C60-283E-4CF9-BCB5-CF69C3B23DF1}"/>
    <cellStyle name="Comma 4 4 7" xfId="8409" xr:uid="{2A390389-A5D6-4D8B-B835-549BFF0BD50C}"/>
    <cellStyle name="Comma 4 4 7 2" xfId="16789" xr:uid="{058C5796-15BE-4D48-90CB-081CCC874DB3}"/>
    <cellStyle name="Comma 4 4 7 2 2" xfId="33549" xr:uid="{2E0CA4B3-B30B-44FA-8E34-AAAAE5413CD8}"/>
    <cellStyle name="Comma 4 4 7 2 3" xfId="50308" xr:uid="{623B4AC1-8B5A-4163-850B-C750CA2FFCDB}"/>
    <cellStyle name="Comma 4 4 7 3" xfId="25169" xr:uid="{C468A46C-CB48-45FF-BC68-B11322414B33}"/>
    <cellStyle name="Comma 4 4 7 4" xfId="41928" xr:uid="{4EC29D3F-84CD-45B9-8421-FEB762977762}"/>
    <cellStyle name="Comma 4 4 8" xfId="8815" xr:uid="{071320EA-E8B5-4D5F-BD1F-4578C0D18263}"/>
    <cellStyle name="Comma 4 4 8 2" xfId="17195" xr:uid="{4F286C14-0EFA-4252-8A1F-A2719343F552}"/>
    <cellStyle name="Comma 4 4 8 2 2" xfId="33955" xr:uid="{60565258-31F4-41F1-8CD2-C3A3BC7E61C5}"/>
    <cellStyle name="Comma 4 4 8 2 3" xfId="50714" xr:uid="{512DCA9C-254D-467B-A6AA-A5548A64F251}"/>
    <cellStyle name="Comma 4 4 8 3" xfId="25575" xr:uid="{10ED59B8-EE9F-4424-AA18-7FE9F91921C0}"/>
    <cellStyle name="Comma 4 4 8 4" xfId="42334" xr:uid="{F5A4156E-8707-4E17-BF9D-D740FABBB7F2}"/>
    <cellStyle name="Comma 4 4 9" xfId="9221" xr:uid="{01C72544-9982-493D-BD73-18E7B5D66FDA}"/>
    <cellStyle name="Comma 4 4 9 2" xfId="17601" xr:uid="{68A43855-2752-49FA-9ABC-1C15EA18569A}"/>
    <cellStyle name="Comma 4 4 9 2 2" xfId="34361" xr:uid="{16EB2BCA-3D67-4B53-9B3D-99E14283274E}"/>
    <cellStyle name="Comma 4 4 9 2 3" xfId="51120" xr:uid="{FD398E90-0D2C-4175-A2BA-40E46218C83A}"/>
    <cellStyle name="Comma 4 4 9 3" xfId="25981" xr:uid="{FDE4AE78-615A-469D-98C9-5EB8A192ADC2}"/>
    <cellStyle name="Comma 4 4 9 4" xfId="42740" xr:uid="{6DB17F44-41CC-4A82-A8C5-162C7AF58B68}"/>
    <cellStyle name="Comma 4 5" xfId="575" xr:uid="{167657DE-FEC6-4E17-BB22-73B62E171950}"/>
    <cellStyle name="Comma 4 5 10" xfId="9227" xr:uid="{0F14D9E7-E09F-4D9E-808E-DED0911B21BF}"/>
    <cellStyle name="Comma 4 5 10 2" xfId="17607" xr:uid="{E677BBEC-B48E-4752-ADEE-4516B2CB6272}"/>
    <cellStyle name="Comma 4 5 10 2 2" xfId="34367" xr:uid="{23E61D57-7F1C-4402-B8AF-E81A4345F702}"/>
    <cellStyle name="Comma 4 5 10 2 3" xfId="51126" xr:uid="{4B41D7FE-9F74-4C74-AD81-E4B106552F0C}"/>
    <cellStyle name="Comma 4 5 10 3" xfId="25987" xr:uid="{50A4328F-AAEA-4B24-BE8F-77399EFE8D60}"/>
    <cellStyle name="Comma 4 5 10 4" xfId="42746" xr:uid="{6F35E7E4-D5CC-4C8A-A863-490A25BFE9C7}"/>
    <cellStyle name="Comma 4 5 11" xfId="3063" xr:uid="{EB789B40-087A-411F-9D2D-05DFAD32E171}"/>
    <cellStyle name="Comma 4 5 11 2" xfId="11441" xr:uid="{2FD7CE87-F02E-4F68-95B1-19C32EC86546}"/>
    <cellStyle name="Comma 4 5 11 2 2" xfId="28201" xr:uid="{87043751-F1C4-4A2C-9508-FE0993C51D98}"/>
    <cellStyle name="Comma 4 5 11 2 3" xfId="44960" xr:uid="{FD9C1428-5545-4274-9E56-3435A38ABB9D}"/>
    <cellStyle name="Comma 4 5 11 3" xfId="19821" xr:uid="{8FE4B1F4-450D-470C-B488-9C9E055BEC8C}"/>
    <cellStyle name="Comma 4 5 11 4" xfId="36580" xr:uid="{46516262-3867-4B40-9B8A-BE2B27A1C6A4}"/>
    <cellStyle name="Comma 4 5 12" xfId="9638" xr:uid="{FDCB4A60-C65B-4D14-9E80-09C3E764C4D0}"/>
    <cellStyle name="Comma 4 5 12 2" xfId="26398" xr:uid="{1084ECC0-7012-4B75-9897-2CF3798911A5}"/>
    <cellStyle name="Comma 4 5 12 3" xfId="43157" xr:uid="{4965DDEE-B306-42FB-9A8E-98CB6E069756}"/>
    <cellStyle name="Comma 4 5 13" xfId="18018" xr:uid="{9BDE2CFA-B98B-431A-9000-D5364B706E54}"/>
    <cellStyle name="Comma 4 5 14" xfId="34777" xr:uid="{F670E157-6EFC-494F-94D6-C24A1948380E}"/>
    <cellStyle name="Comma 4 5 15" xfId="1305" xr:uid="{1918E79F-80C0-4171-8CBB-90DF05100E14}"/>
    <cellStyle name="Comma 4 5 2" xfId="1684" xr:uid="{8D64DA59-CB60-486E-BA8F-A44CEBD3A97C}"/>
    <cellStyle name="Comma 4 5 2 2" xfId="5066" xr:uid="{DD512B62-5C90-41B6-8AFC-BBDC901F5B9B}"/>
    <cellStyle name="Comma 4 5 2 2 2" xfId="13444" xr:uid="{1EDA7974-0A71-4531-A69D-74B24B56547F}"/>
    <cellStyle name="Comma 4 5 2 2 2 2" xfId="30204" xr:uid="{A0605125-D009-4887-B836-E3E0422EA332}"/>
    <cellStyle name="Comma 4 5 2 2 2 3" xfId="46963" xr:uid="{BC373070-86FD-4415-8CD7-F684D227F51A}"/>
    <cellStyle name="Comma 4 5 2 2 3" xfId="21824" xr:uid="{5D31A9EF-E67F-42B1-B065-E029CA1A9426}"/>
    <cellStyle name="Comma 4 5 2 2 4" xfId="38583" xr:uid="{AEBD635F-7879-46E1-8B98-B23455238D5D}"/>
    <cellStyle name="Comma 4 5 2 3" xfId="6751" xr:uid="{E2481B53-9705-4539-A26D-37F5361D7243}"/>
    <cellStyle name="Comma 4 5 2 3 2" xfId="15131" xr:uid="{82A68ACE-C3AD-4A7E-B3A7-4E395874179D}"/>
    <cellStyle name="Comma 4 5 2 3 2 2" xfId="31891" xr:uid="{DEC26768-A287-4B8C-B82E-503CA19CEDF0}"/>
    <cellStyle name="Comma 4 5 2 3 2 3" xfId="48650" xr:uid="{F145E14F-B6E9-4F5A-84F5-3EB5E4E322CC}"/>
    <cellStyle name="Comma 4 5 2 3 3" xfId="23511" xr:uid="{4FAD3EAB-7ED1-448D-869C-CEAF9026DC83}"/>
    <cellStyle name="Comma 4 5 2 3 4" xfId="40270" xr:uid="{8B358878-8C53-4D10-8F1F-AB2068044DB2}"/>
    <cellStyle name="Comma 4 5 2 4" xfId="3491" xr:uid="{B3E3EEA7-C269-4FE3-9EA7-9F139398796F}"/>
    <cellStyle name="Comma 4 5 2 4 2" xfId="11867" xr:uid="{FEE036A6-3841-487F-A226-5FECCC4B87EC}"/>
    <cellStyle name="Comma 4 5 2 4 2 2" xfId="28627" xr:uid="{7647D692-2151-40B7-A4DE-DCCA86E22F1C}"/>
    <cellStyle name="Comma 4 5 2 4 2 3" xfId="45386" xr:uid="{0BE04DB8-9E47-49C8-8780-BE679E8342DF}"/>
    <cellStyle name="Comma 4 5 2 4 3" xfId="20247" xr:uid="{EA2B367E-458B-4628-9BD8-76ABFB956C5A}"/>
    <cellStyle name="Comma 4 5 2 4 4" xfId="37006" xr:uid="{21A0F905-A371-46FA-8391-783408E7AE2B}"/>
    <cellStyle name="Comma 4 5 2 5" xfId="10064" xr:uid="{09D70219-05BC-4A73-AD7F-644BE96541F7}"/>
    <cellStyle name="Comma 4 5 2 5 2" xfId="26824" xr:uid="{C6DEF221-44F1-4A9D-B6DA-CD23495A385E}"/>
    <cellStyle name="Comma 4 5 2 5 3" xfId="43583" xr:uid="{29BBC76E-3B9C-4189-9D24-A14C8A5A9BF4}"/>
    <cellStyle name="Comma 4 5 2 6" xfId="18444" xr:uid="{04F1E94E-D6FB-4B94-940F-093BCF4B5C18}"/>
    <cellStyle name="Comma 4 5 2 7" xfId="35203" xr:uid="{676D1493-F3F3-4C10-96B2-E4C4F93C8002}"/>
    <cellStyle name="Comma 4 5 3" xfId="2112" xr:uid="{C7CD8181-86B2-4832-9D2B-CEBAFF5BCE0C}"/>
    <cellStyle name="Comma 4 5 3 2" xfId="5492" xr:uid="{A01A11CE-7C8C-4C84-80FD-F4E81D3F52FB}"/>
    <cellStyle name="Comma 4 5 3 2 2" xfId="13872" xr:uid="{DB98CB28-D9D0-434D-BAEA-D02B76AB5244}"/>
    <cellStyle name="Comma 4 5 3 2 2 2" xfId="30632" xr:uid="{E2483265-965B-4D9F-A441-7B5D13B1DE26}"/>
    <cellStyle name="Comma 4 5 3 2 2 3" xfId="47391" xr:uid="{5BC21961-6EC9-4D9C-B931-8669F46A4DD9}"/>
    <cellStyle name="Comma 4 5 3 2 3" xfId="22252" xr:uid="{D63C3610-75A9-42A6-81BA-68C6B0784F7C}"/>
    <cellStyle name="Comma 4 5 3 2 4" xfId="39011" xr:uid="{25D0EE3F-4612-46A8-A8E0-BC6CDA40FE83}"/>
    <cellStyle name="Comma 4 5 3 3" xfId="7179" xr:uid="{0E156345-47D4-4907-AAED-2D6752BF1C5E}"/>
    <cellStyle name="Comma 4 5 3 3 2" xfId="15559" xr:uid="{6359A67A-0D4E-4630-9B24-A0E03ABC3970}"/>
    <cellStyle name="Comma 4 5 3 3 2 2" xfId="32319" xr:uid="{13905239-98F7-44E3-B8AE-EFA9141C6917}"/>
    <cellStyle name="Comma 4 5 3 3 2 3" xfId="49078" xr:uid="{9DB82471-16A8-4ABD-99DD-63AA5A698C34}"/>
    <cellStyle name="Comma 4 5 3 3 3" xfId="23939" xr:uid="{086E64C8-A404-441A-A67D-6F23D6A48F51}"/>
    <cellStyle name="Comma 4 5 3 3 4" xfId="40698" xr:uid="{E6FD6F67-BC5D-4DA2-8C95-E00E1B18F419}"/>
    <cellStyle name="Comma 4 5 3 4" xfId="3919" xr:uid="{5A3CC2CA-11C0-4CC8-9AED-E7BA8D144F5A}"/>
    <cellStyle name="Comma 4 5 3 4 2" xfId="12295" xr:uid="{34BE35C9-1A8B-459D-9A9D-2F5E9EA2F0B6}"/>
    <cellStyle name="Comma 4 5 3 4 2 2" xfId="29055" xr:uid="{355279F8-9488-4063-B3DB-247D892BB60D}"/>
    <cellStyle name="Comma 4 5 3 4 2 3" xfId="45814" xr:uid="{2AC45C44-27BE-44B5-B53F-EA78FCA166AB}"/>
    <cellStyle name="Comma 4 5 3 4 3" xfId="20675" xr:uid="{F7DFCC2A-C130-46E0-9C80-E597744638B3}"/>
    <cellStyle name="Comma 4 5 3 4 4" xfId="37434" xr:uid="{CA6F9048-DFAD-42C9-AB67-8D88D44D9A86}"/>
    <cellStyle name="Comma 4 5 3 5" xfId="10492" xr:uid="{4758C8CE-28DE-40DF-A5EC-BABC6D033D8B}"/>
    <cellStyle name="Comma 4 5 3 5 2" xfId="27252" xr:uid="{C5688244-2058-4DD2-8D86-D6C4B0E1DCC4}"/>
    <cellStyle name="Comma 4 5 3 5 3" xfId="44011" xr:uid="{9300B489-14C2-4D4C-9C0B-EF21FCC52634}"/>
    <cellStyle name="Comma 4 5 3 6" xfId="18872" xr:uid="{6C2C5CC0-0553-4F5D-B1FB-A57CB4E5013F}"/>
    <cellStyle name="Comma 4 5 3 7" xfId="35631" xr:uid="{6D8835AA-89D8-4246-8B2F-DD7D3C5671B2}"/>
    <cellStyle name="Comma 4 5 4" xfId="2534" xr:uid="{218ECA2C-0FFA-4EB6-937E-4D807C6C350B}"/>
    <cellStyle name="Comma 4 5 4 2" xfId="5916" xr:uid="{4AD5790D-835A-47F6-835B-B24B981F742A}"/>
    <cellStyle name="Comma 4 5 4 2 2" xfId="14296" xr:uid="{D3B7AD6C-B818-43FE-BBEF-C3FBD7FD2C86}"/>
    <cellStyle name="Comma 4 5 4 2 2 2" xfId="31056" xr:uid="{E2A8B5DA-B88A-4566-AF79-C84149D2D4BA}"/>
    <cellStyle name="Comma 4 5 4 2 2 3" xfId="47815" xr:uid="{60CB1B0D-0019-49F6-A1C8-88862B9AEB58}"/>
    <cellStyle name="Comma 4 5 4 2 3" xfId="22676" xr:uid="{B855542C-E172-450C-BB63-1EA21D0EC86D}"/>
    <cellStyle name="Comma 4 5 4 2 4" xfId="39435" xr:uid="{A3B348B6-7380-4FD0-9912-D5B8FB2B046C}"/>
    <cellStyle name="Comma 4 5 4 3" xfId="7603" xr:uid="{71495529-4D4D-41CF-9F94-0CBFF94C1EA4}"/>
    <cellStyle name="Comma 4 5 4 3 2" xfId="15983" xr:uid="{6C42675E-1D63-4325-B73C-CC6C123A5E0E}"/>
    <cellStyle name="Comma 4 5 4 3 2 2" xfId="32743" xr:uid="{A8382D98-62D1-4C9D-AB18-CA58BD5A9080}"/>
    <cellStyle name="Comma 4 5 4 3 2 3" xfId="49502" xr:uid="{AC0D38E5-9837-43F9-A680-3A2A347279E2}"/>
    <cellStyle name="Comma 4 5 4 3 3" xfId="24363" xr:uid="{FFDF396A-1265-40B6-A19F-786FD0603E05}"/>
    <cellStyle name="Comma 4 5 4 3 4" xfId="41122" xr:uid="{C6D9E381-8F2E-441F-8614-FA65316212E9}"/>
    <cellStyle name="Comma 4 5 4 4" xfId="4231" xr:uid="{F35C99A2-58A1-4DD5-A9DB-B2D41457C83F}"/>
    <cellStyle name="Comma 4 5 4 4 2" xfId="12607" xr:uid="{0CE5F6BB-20E1-4F4D-81C8-4DEC4CA62445}"/>
    <cellStyle name="Comma 4 5 4 4 2 2" xfId="29367" xr:uid="{F0CB48C4-1658-43B4-AD58-1E31F9960F6B}"/>
    <cellStyle name="Comma 4 5 4 4 2 3" xfId="46126" xr:uid="{E0FF6064-C702-4A77-8E60-0AF977346321}"/>
    <cellStyle name="Comma 4 5 4 4 3" xfId="20987" xr:uid="{C59A47AA-15E4-4C3D-ACD4-50863A5575CF}"/>
    <cellStyle name="Comma 4 5 4 4 4" xfId="37746" xr:uid="{DC6FF9CF-4612-41C7-B32F-5379F75C3AD5}"/>
    <cellStyle name="Comma 4 5 4 5" xfId="10916" xr:uid="{62D47FB8-ABFC-4A09-B2D9-DD1B0F08F968}"/>
    <cellStyle name="Comma 4 5 4 5 2" xfId="27676" xr:uid="{2CDA2815-48D6-419B-BD5D-CF3A07045A3E}"/>
    <cellStyle name="Comma 4 5 4 5 3" xfId="44435" xr:uid="{DFC7B1D8-C829-4859-BC42-16FF43FD707B}"/>
    <cellStyle name="Comma 4 5 4 6" xfId="19296" xr:uid="{829C7025-3251-476E-AA0E-0CC09A68A53D}"/>
    <cellStyle name="Comma 4 5 4 7" xfId="36055" xr:uid="{32FF11FC-95B6-4C81-8C3C-6DDB7ABA6A13}"/>
    <cellStyle name="Comma 4 5 5" xfId="4650" xr:uid="{F395990B-E455-4FD5-8C8D-0D296099F473}"/>
    <cellStyle name="Comma 4 5 5 2" xfId="13026" xr:uid="{316A38EA-1C2A-488D-AA96-29BB3A8492C9}"/>
    <cellStyle name="Comma 4 5 5 2 2" xfId="29786" xr:uid="{AC0A2752-1D09-4335-9AA1-9D3D12BCD93D}"/>
    <cellStyle name="Comma 4 5 5 2 3" xfId="46545" xr:uid="{C9B53320-4AB4-4BE2-B62C-8C2550239CE1}"/>
    <cellStyle name="Comma 4 5 5 3" xfId="21406" xr:uid="{27D31A61-1A2C-4132-9AEA-EE8A18EC41EB}"/>
    <cellStyle name="Comma 4 5 5 4" xfId="38165" xr:uid="{C16AA3BF-4837-469E-9948-8D69A789D787}"/>
    <cellStyle name="Comma 4 5 6" xfId="6325" xr:uid="{5538ECF7-192D-4F43-B402-C6D65ACFEBD7}"/>
    <cellStyle name="Comma 4 5 6 2" xfId="14705" xr:uid="{12745470-5595-4593-B6C1-51E9AA102FA5}"/>
    <cellStyle name="Comma 4 5 6 2 2" xfId="31465" xr:uid="{1796116C-9BD1-4267-820D-07B33D4822D5}"/>
    <cellStyle name="Comma 4 5 6 2 3" xfId="48224" xr:uid="{F2DF95B4-0B70-4AD1-930E-824EE10514E9}"/>
    <cellStyle name="Comma 4 5 6 3" xfId="23085" xr:uid="{1042CFFF-C448-49B3-9D89-CE79EBEE7A3E}"/>
    <cellStyle name="Comma 4 5 6 4" xfId="39844" xr:uid="{2E4C2419-EB39-4A3E-A959-FB7D915B38C1}"/>
    <cellStyle name="Comma 4 5 7" xfId="8009" xr:uid="{C9C0725D-13AC-4DDB-B0A7-A4284CA98574}"/>
    <cellStyle name="Comma 4 5 7 2" xfId="16389" xr:uid="{1C7ADFCD-9B13-4218-A9A7-599F591F8AC7}"/>
    <cellStyle name="Comma 4 5 7 2 2" xfId="33149" xr:uid="{2E707B85-DC5E-42F3-9F9E-E8BC8DCBAF1C}"/>
    <cellStyle name="Comma 4 5 7 2 3" xfId="49908" xr:uid="{CC938A76-BA7B-4B15-96BF-B5E67900B9D0}"/>
    <cellStyle name="Comma 4 5 7 3" xfId="24769" xr:uid="{7A826727-6FDF-4D47-87EA-0D6AE7122722}"/>
    <cellStyle name="Comma 4 5 7 4" xfId="41528" xr:uid="{5698D4B7-2575-4138-845B-D3A29CADB96F}"/>
    <cellStyle name="Comma 4 5 8" xfId="8415" xr:uid="{6A16083D-E609-4411-BB89-620C6C58783C}"/>
    <cellStyle name="Comma 4 5 8 2" xfId="16795" xr:uid="{FA0CBC94-8C5F-4F5D-9594-CFA26980C37E}"/>
    <cellStyle name="Comma 4 5 8 2 2" xfId="33555" xr:uid="{148765C3-EAE4-4FDF-ADCB-8631A45F1107}"/>
    <cellStyle name="Comma 4 5 8 2 3" xfId="50314" xr:uid="{D23315B0-6599-4276-9E32-6DAD30150E54}"/>
    <cellStyle name="Comma 4 5 8 3" xfId="25175" xr:uid="{396EAD36-710F-450D-A6C8-DD090C67CCA7}"/>
    <cellStyle name="Comma 4 5 8 4" xfId="41934" xr:uid="{EFC5858A-0DFF-481D-A384-D846A0A9A7D7}"/>
    <cellStyle name="Comma 4 5 9" xfId="8821" xr:uid="{2495B79A-F535-4DA9-A6B0-F921946E237D}"/>
    <cellStyle name="Comma 4 5 9 2" xfId="17201" xr:uid="{CCC08E43-020E-4856-A0B7-88F98AF5FB7C}"/>
    <cellStyle name="Comma 4 5 9 2 2" xfId="33961" xr:uid="{F096DBDC-03F0-4115-A604-E115C2CE3D7C}"/>
    <cellStyle name="Comma 4 5 9 2 3" xfId="50720" xr:uid="{A50A8B78-9F33-47A0-980D-50596D7C2F15}"/>
    <cellStyle name="Comma 4 5 9 3" xfId="25581" xr:uid="{49F93DFC-64D9-43E7-9DB6-BF1E345B2689}"/>
    <cellStyle name="Comma 4 5 9 4" xfId="42340" xr:uid="{09142D27-BC6D-4F1D-A934-E4D0619848DA}"/>
    <cellStyle name="Comma 4 6" xfId="576" xr:uid="{518B60D9-4F9D-4CA0-B781-8B2E64CE4B3A}"/>
    <cellStyle name="Comma 4 6 10" xfId="9363" xr:uid="{42494197-FF90-42CC-A467-1F1D1D707892}"/>
    <cellStyle name="Comma 4 6 10 2" xfId="17743" xr:uid="{3E336B7A-8E0A-4286-BF27-F8CD842465AE}"/>
    <cellStyle name="Comma 4 6 10 2 2" xfId="34503" xr:uid="{43D9469F-7D25-47FC-80B2-79DBCC4A26F8}"/>
    <cellStyle name="Comma 4 6 10 2 3" xfId="51262" xr:uid="{E860CD63-0326-45EE-902E-7BC6FE2E563D}"/>
    <cellStyle name="Comma 4 6 10 3" xfId="26123" xr:uid="{510B3CEC-1462-49D3-9E55-BB7CFC430B59}"/>
    <cellStyle name="Comma 4 6 10 4" xfId="42882" xr:uid="{6CD84B76-A2A0-48B8-8CC3-3E533C5F4C72}"/>
    <cellStyle name="Comma 4 6 11" xfId="3064" xr:uid="{27802ED6-DAC4-480D-A507-885F15767286}"/>
    <cellStyle name="Comma 4 6 11 2" xfId="11442" xr:uid="{061AE0C6-CF7C-4A1C-A4B2-9736ECA31655}"/>
    <cellStyle name="Comma 4 6 11 2 2" xfId="28202" xr:uid="{6196D343-EA26-4307-B29F-5BEAF5748BE6}"/>
    <cellStyle name="Comma 4 6 11 2 3" xfId="44961" xr:uid="{328B0719-1901-4162-85D4-91E8AD99372B}"/>
    <cellStyle name="Comma 4 6 11 3" xfId="19822" xr:uid="{6D0820F9-ECA3-48C3-87E7-8DA3C7CF1AE2}"/>
    <cellStyle name="Comma 4 6 11 4" xfId="36581" xr:uid="{DE03A7A5-656E-47D1-983C-5A085847F553}"/>
    <cellStyle name="Comma 4 6 12" xfId="9639" xr:uid="{7F564B4B-DC54-4589-968A-3464F7F43F77}"/>
    <cellStyle name="Comma 4 6 12 2" xfId="26399" xr:uid="{AA9E16A2-E74C-45DB-B18F-D44A96E66F03}"/>
    <cellStyle name="Comma 4 6 12 3" xfId="43158" xr:uid="{6EB41094-F8D9-4798-BF51-B730EA22FB50}"/>
    <cellStyle name="Comma 4 6 13" xfId="18019" xr:uid="{E23BE4C3-14D1-41FB-AA26-FAE1070052FA}"/>
    <cellStyle name="Comma 4 6 14" xfId="34778" xr:uid="{4E41C01D-8D40-434C-9E01-4C8E3B87BD98}"/>
    <cellStyle name="Comma 4 6 15" xfId="1306" xr:uid="{DE37C627-9ABC-477F-AB8A-614D21726B5F}"/>
    <cellStyle name="Comma 4 6 2" xfId="1685" xr:uid="{7EB2CC25-4977-435A-94C8-542BF1A6BD81}"/>
    <cellStyle name="Comma 4 6 2 2" xfId="5067" xr:uid="{9654F146-C9EE-424C-8542-BC36B6C644E1}"/>
    <cellStyle name="Comma 4 6 2 2 2" xfId="13445" xr:uid="{BC8EA748-71C5-4CB0-B10B-84FE31E4BFFE}"/>
    <cellStyle name="Comma 4 6 2 2 2 2" xfId="30205" xr:uid="{01D35125-7200-4587-AC8C-7268166259BA}"/>
    <cellStyle name="Comma 4 6 2 2 2 3" xfId="46964" xr:uid="{F2451CB7-1DE9-4546-8317-F1AEDD02D592}"/>
    <cellStyle name="Comma 4 6 2 2 3" xfId="21825" xr:uid="{DFD25132-DBB6-43AF-9562-DD6367CB8F3A}"/>
    <cellStyle name="Comma 4 6 2 2 4" xfId="38584" xr:uid="{69FF061D-FAF0-4B95-98AF-E80C3C4B5441}"/>
    <cellStyle name="Comma 4 6 2 3" xfId="6752" xr:uid="{FD3A4FEB-B023-44D1-BB76-F42A0BE9DAAA}"/>
    <cellStyle name="Comma 4 6 2 3 2" xfId="15132" xr:uid="{28B5D002-DB49-444A-979F-524B2774109A}"/>
    <cellStyle name="Comma 4 6 2 3 2 2" xfId="31892" xr:uid="{E6CA7C0C-2E8F-4C49-B16A-206568F4F70D}"/>
    <cellStyle name="Comma 4 6 2 3 2 3" xfId="48651" xr:uid="{D4FABEE5-D9E7-4C33-8A08-51B29F51C6AE}"/>
    <cellStyle name="Comma 4 6 2 3 3" xfId="23512" xr:uid="{6FA04DF8-7EAD-4B1E-AC09-CEF68EF79AA5}"/>
    <cellStyle name="Comma 4 6 2 3 4" xfId="40271" xr:uid="{646BA653-1AA6-4E8D-A4C6-AE5B410F7182}"/>
    <cellStyle name="Comma 4 6 2 4" xfId="3492" xr:uid="{304452A9-BBF4-4045-95D2-661C660A33A2}"/>
    <cellStyle name="Comma 4 6 2 4 2" xfId="11868" xr:uid="{5920DB0A-FDF9-4DF5-9AF6-C85D303E914F}"/>
    <cellStyle name="Comma 4 6 2 4 2 2" xfId="28628" xr:uid="{356014B4-B7F0-4393-A797-2F203E921664}"/>
    <cellStyle name="Comma 4 6 2 4 2 3" xfId="45387" xr:uid="{8868C71E-5C30-4076-B81C-BEBBB5D945DA}"/>
    <cellStyle name="Comma 4 6 2 4 3" xfId="20248" xr:uid="{969F8DAC-84E8-4224-908D-740CCB2C6FDB}"/>
    <cellStyle name="Comma 4 6 2 4 4" xfId="37007" xr:uid="{03EC9F05-22CC-4CA7-8C63-E3C00F5B47BA}"/>
    <cellStyle name="Comma 4 6 2 5" xfId="10065" xr:uid="{B51506A5-677E-45A7-9886-EAFC1492A46D}"/>
    <cellStyle name="Comma 4 6 2 5 2" xfId="26825" xr:uid="{DBD448A8-6B6E-461F-B463-CC5F7FDE3938}"/>
    <cellStyle name="Comma 4 6 2 5 3" xfId="43584" xr:uid="{BE8F7549-6E77-49D0-B8A3-680EF60B0A45}"/>
    <cellStyle name="Comma 4 6 2 6" xfId="18445" xr:uid="{5BD84F5D-DE9D-4874-BFBC-6C5B80B88079}"/>
    <cellStyle name="Comma 4 6 2 7" xfId="35204" xr:uid="{9964342D-1AE5-46BC-BDEF-CBD01C225DEA}"/>
    <cellStyle name="Comma 4 6 3" xfId="2113" xr:uid="{E44DF0D8-60A0-47F1-84B3-01A51BC48E06}"/>
    <cellStyle name="Comma 4 6 3 2" xfId="5493" xr:uid="{B13595C7-F65A-48EA-97F0-E38EEF4E2741}"/>
    <cellStyle name="Comma 4 6 3 2 2" xfId="13873" xr:uid="{C9A0DC00-F344-46B0-B9F7-A8C9A1FD7FAB}"/>
    <cellStyle name="Comma 4 6 3 2 2 2" xfId="30633" xr:uid="{4F2ACD66-4FBA-45D3-B30D-BB9B8334DEF6}"/>
    <cellStyle name="Comma 4 6 3 2 2 3" xfId="47392" xr:uid="{24F120BB-6232-4EA4-BFA9-6F671485E4CB}"/>
    <cellStyle name="Comma 4 6 3 2 3" xfId="22253" xr:uid="{B5D0DF97-7F8B-4D90-947D-24DD94D88B98}"/>
    <cellStyle name="Comma 4 6 3 2 4" xfId="39012" xr:uid="{20A52ACB-E04F-46AE-8966-35FD030AE711}"/>
    <cellStyle name="Comma 4 6 3 3" xfId="7180" xr:uid="{CC5F0A8D-F254-40CB-8E11-CBC6B10ECD4F}"/>
    <cellStyle name="Comma 4 6 3 3 2" xfId="15560" xr:uid="{D614AFFD-34EE-454E-9BD3-4B09853F4190}"/>
    <cellStyle name="Comma 4 6 3 3 2 2" xfId="32320" xr:uid="{2BE22C9E-D8B8-4363-ADA7-AF2185C30561}"/>
    <cellStyle name="Comma 4 6 3 3 2 3" xfId="49079" xr:uid="{0FB7CC75-E321-491B-A00C-C9A440AC4B0B}"/>
    <cellStyle name="Comma 4 6 3 3 3" xfId="23940" xr:uid="{768BBF62-6680-4563-AB9C-29F991E47BA7}"/>
    <cellStyle name="Comma 4 6 3 3 4" xfId="40699" xr:uid="{4AC51511-9C5D-4D4E-B918-0048FBFA3FE9}"/>
    <cellStyle name="Comma 4 6 3 4" xfId="3920" xr:uid="{D4D34839-8D59-46D1-AC31-49444360C351}"/>
    <cellStyle name="Comma 4 6 3 4 2" xfId="12296" xr:uid="{ECA6ADBC-5539-4131-B9EB-9463C45500E7}"/>
    <cellStyle name="Comma 4 6 3 4 2 2" xfId="29056" xr:uid="{1B57B039-3E3B-45DC-92E3-88457C0374FA}"/>
    <cellStyle name="Comma 4 6 3 4 2 3" xfId="45815" xr:uid="{F075015B-8693-4368-B793-EC8554FDF75D}"/>
    <cellStyle name="Comma 4 6 3 4 3" xfId="20676" xr:uid="{621EAA27-42F0-40BB-8067-347B6276AFFA}"/>
    <cellStyle name="Comma 4 6 3 4 4" xfId="37435" xr:uid="{87F2D156-4C71-4CC7-8794-614DDF2603D4}"/>
    <cellStyle name="Comma 4 6 3 5" xfId="10493" xr:uid="{A330F4C3-70F9-4C84-8C49-0C3980354C2C}"/>
    <cellStyle name="Comma 4 6 3 5 2" xfId="27253" xr:uid="{39ECF470-1444-4023-BB13-C0AF7081272B}"/>
    <cellStyle name="Comma 4 6 3 5 3" xfId="44012" xr:uid="{2BF70755-7846-49CF-B484-1900966744F2}"/>
    <cellStyle name="Comma 4 6 3 6" xfId="18873" xr:uid="{0E459B9E-9D98-40AF-8C7D-25BB0B7EEBA8}"/>
    <cellStyle name="Comma 4 6 3 7" xfId="35632" xr:uid="{C30C3551-B7CB-45CC-B7C3-81CD6489112B}"/>
    <cellStyle name="Comma 4 6 4" xfId="2670" xr:uid="{D31500C0-7FB2-4417-8B39-CA07308C42F4}"/>
    <cellStyle name="Comma 4 6 4 2" xfId="6052" xr:uid="{66FFB276-BC8E-4F79-9A36-605018FC3E43}"/>
    <cellStyle name="Comma 4 6 4 2 2" xfId="14432" xr:uid="{CD460852-57AC-4C93-A9CD-0653AE5C3E16}"/>
    <cellStyle name="Comma 4 6 4 2 2 2" xfId="31192" xr:uid="{9DFB78C6-8F98-49D8-A0AD-6296AE4F472F}"/>
    <cellStyle name="Comma 4 6 4 2 2 3" xfId="47951" xr:uid="{14C30516-71BE-4C66-AAC6-47B27F79F8DE}"/>
    <cellStyle name="Comma 4 6 4 2 3" xfId="22812" xr:uid="{57C6DE3D-1782-4093-94A7-F1C332F26863}"/>
    <cellStyle name="Comma 4 6 4 2 4" xfId="39571" xr:uid="{D7809171-C8E7-4D57-B946-4AA73A83254C}"/>
    <cellStyle name="Comma 4 6 4 3" xfId="7739" xr:uid="{79D0D30A-9B85-4B67-98B5-1E6467B88E14}"/>
    <cellStyle name="Comma 4 6 4 3 2" xfId="16119" xr:uid="{348D5F3C-7606-4C29-90CE-B5D47007A640}"/>
    <cellStyle name="Comma 4 6 4 3 2 2" xfId="32879" xr:uid="{54889B8F-233A-453F-B79A-D6094B271041}"/>
    <cellStyle name="Comma 4 6 4 3 2 3" xfId="49638" xr:uid="{0D61290C-13F5-4AE6-9F9D-F057DD09F9B8}"/>
    <cellStyle name="Comma 4 6 4 3 3" xfId="24499" xr:uid="{E12FA690-716F-4D32-ADCE-8C3547A6A146}"/>
    <cellStyle name="Comma 4 6 4 3 4" xfId="41258" xr:uid="{46C4EFAE-6500-4496-B96F-30F41625A7E1}"/>
    <cellStyle name="Comma 4 6 4 4" xfId="4366" xr:uid="{77E5A7C6-856A-4AC5-83C7-8E4290ABB60D}"/>
    <cellStyle name="Comma 4 6 4 4 2" xfId="12742" xr:uid="{B5CF2A63-CE5E-4830-ADAF-29CA7393D72C}"/>
    <cellStyle name="Comma 4 6 4 4 2 2" xfId="29502" xr:uid="{2677297C-7FFE-4048-B4E0-ECCDF5D95B55}"/>
    <cellStyle name="Comma 4 6 4 4 2 3" xfId="46261" xr:uid="{2D641159-B8C9-497B-BFE1-F22298D94B1C}"/>
    <cellStyle name="Comma 4 6 4 4 3" xfId="21122" xr:uid="{62A9F669-68F2-4EF7-BFB2-42F4B769151C}"/>
    <cellStyle name="Comma 4 6 4 4 4" xfId="37881" xr:uid="{DE12B0C5-0B22-4127-A716-227680ACAC29}"/>
    <cellStyle name="Comma 4 6 4 5" xfId="11052" xr:uid="{E7E0B7C3-3256-4CB5-812D-5489D3F2CDE9}"/>
    <cellStyle name="Comma 4 6 4 5 2" xfId="27812" xr:uid="{BD10EDD0-BCA0-44FA-9FD4-25620031A338}"/>
    <cellStyle name="Comma 4 6 4 5 3" xfId="44571" xr:uid="{65597ECD-5924-445A-AC30-52BBB3CFA6A8}"/>
    <cellStyle name="Comma 4 6 4 6" xfId="19432" xr:uid="{1EDCCE8F-0199-4ED6-A82A-FFD3369F9114}"/>
    <cellStyle name="Comma 4 6 4 7" xfId="36191" xr:uid="{FBAFA594-0A9E-475C-8245-06D4E3454330}"/>
    <cellStyle name="Comma 4 6 5" xfId="4786" xr:uid="{E98662FC-87CC-43F1-9B3B-E849B7D27075}"/>
    <cellStyle name="Comma 4 6 5 2" xfId="13162" xr:uid="{BE561C53-A914-49A1-AFA5-AED30E5928A9}"/>
    <cellStyle name="Comma 4 6 5 2 2" xfId="29922" xr:uid="{862B13B1-5CDA-4C2E-9D5A-1C4F403AA9A6}"/>
    <cellStyle name="Comma 4 6 5 2 3" xfId="46681" xr:uid="{7EE023AC-E147-4327-A977-AE4E09602F0D}"/>
    <cellStyle name="Comma 4 6 5 3" xfId="21542" xr:uid="{2F641F2E-C57F-4D25-BC1F-82BC90E2F197}"/>
    <cellStyle name="Comma 4 6 5 4" xfId="38301" xr:uid="{A46751A1-9096-48C1-8C4F-DD5E37680C3F}"/>
    <cellStyle name="Comma 4 6 6" xfId="6326" xr:uid="{009A1F56-E08B-48B0-9F7A-3038FDE9CCB9}"/>
    <cellStyle name="Comma 4 6 6 2" xfId="14706" xr:uid="{4DBA1EB5-6F5A-4C26-A7DD-A4223CDC11FB}"/>
    <cellStyle name="Comma 4 6 6 2 2" xfId="31466" xr:uid="{6CF2062F-F82B-49C5-B98C-00481363B01B}"/>
    <cellStyle name="Comma 4 6 6 2 3" xfId="48225" xr:uid="{CC5430FD-3F96-460E-92B6-2C882B09AB1B}"/>
    <cellStyle name="Comma 4 6 6 3" xfId="23086" xr:uid="{7760A9FA-FA32-42F5-BDC1-52192B758819}"/>
    <cellStyle name="Comma 4 6 6 4" xfId="39845" xr:uid="{3FBFDEE5-D3A0-4256-A53C-D1B6D5275ED4}"/>
    <cellStyle name="Comma 4 6 7" xfId="8145" xr:uid="{225397B8-908A-4A76-A3F2-EA5A2DBDEDB3}"/>
    <cellStyle name="Comma 4 6 7 2" xfId="16525" xr:uid="{A7A4EF6E-4F93-4C15-95F7-34D5D53526DD}"/>
    <cellStyle name="Comma 4 6 7 2 2" xfId="33285" xr:uid="{E3E828A7-7A2F-4192-BD34-8085DB88E3B2}"/>
    <cellStyle name="Comma 4 6 7 2 3" xfId="50044" xr:uid="{32DA9B66-6122-4534-BC19-ACAA88CD5987}"/>
    <cellStyle name="Comma 4 6 7 3" xfId="24905" xr:uid="{9D75B1C6-1970-4309-943F-A1BD0D3D20AE}"/>
    <cellStyle name="Comma 4 6 7 4" xfId="41664" xr:uid="{01944DB9-5731-4774-942C-C6E850239856}"/>
    <cellStyle name="Comma 4 6 8" xfId="8551" xr:uid="{E180FEAC-EF30-4C43-8A65-19FB858C94FD}"/>
    <cellStyle name="Comma 4 6 8 2" xfId="16931" xr:uid="{53FB757F-2BFE-44BB-BCE4-B398AF07A16B}"/>
    <cellStyle name="Comma 4 6 8 2 2" xfId="33691" xr:uid="{41961F72-0685-4C90-8678-184070AAA238}"/>
    <cellStyle name="Comma 4 6 8 2 3" xfId="50450" xr:uid="{70EBF09C-1457-4D9F-913C-7F63B3E476C9}"/>
    <cellStyle name="Comma 4 6 8 3" xfId="25311" xr:uid="{7187AE05-0578-4002-A07C-5D599360CFE4}"/>
    <cellStyle name="Comma 4 6 8 4" xfId="42070" xr:uid="{95304488-DECA-43B4-A69B-983A3633039D}"/>
    <cellStyle name="Comma 4 6 9" xfId="8957" xr:uid="{65BD1298-AE5A-4811-9554-51FCC863B4B0}"/>
    <cellStyle name="Comma 4 6 9 2" xfId="17337" xr:uid="{D26CC944-A649-4CE4-9E3D-F98492F5512A}"/>
    <cellStyle name="Comma 4 6 9 2 2" xfId="34097" xr:uid="{846674BA-0CAD-493A-878D-F93F977CA78B}"/>
    <cellStyle name="Comma 4 6 9 2 3" xfId="50856" xr:uid="{62C6D518-C1D6-4881-8A60-C666A284C7FF}"/>
    <cellStyle name="Comma 4 6 9 3" xfId="25717" xr:uid="{CB8C2A24-10AF-4055-8E25-C58F2B789235}"/>
    <cellStyle name="Comma 4 6 9 4" xfId="42476" xr:uid="{38F306DC-7A1C-4782-A008-F141A849D424}"/>
    <cellStyle name="Comma 4 7" xfId="1247" xr:uid="{572BAD23-32AC-4F09-B467-1A5A32AF8240}"/>
    <cellStyle name="Comma 4 7 2" xfId="4948" xr:uid="{31F5813B-D2AD-40DA-9C2D-AF1616EE8CC5}"/>
    <cellStyle name="Comma 4 7 2 2" xfId="13324" xr:uid="{45AF28FB-5319-4CA9-9E67-9988E92474A1}"/>
    <cellStyle name="Comma 4 7 2 2 2" xfId="30084" xr:uid="{A17242C4-5C60-48F8-958D-409476310AC3}"/>
    <cellStyle name="Comma 4 7 2 2 3" xfId="46843" xr:uid="{5BF5B576-C3B1-49BD-AB61-CFC1A2BBAEEE}"/>
    <cellStyle name="Comma 4 7 2 3" xfId="21704" xr:uid="{43EF3E33-9451-4DC0-9BC0-0977DF2676BD}"/>
    <cellStyle name="Comma 4 7 2 4" xfId="38463" xr:uid="{C9B6C99E-501A-48B0-B7D7-4DDDE5FF9D0E}"/>
    <cellStyle name="Comma 4 7 3" xfId="6631" xr:uid="{6EF52A74-09EA-4049-BF54-11A7FBDB7057}"/>
    <cellStyle name="Comma 4 7 3 2" xfId="15011" xr:uid="{EBF9CF72-E66B-4CF7-9729-6812A27673E9}"/>
    <cellStyle name="Comma 4 7 3 2 2" xfId="31771" xr:uid="{306DF619-47CC-4F47-86F1-68E5E94A4BAF}"/>
    <cellStyle name="Comma 4 7 3 2 3" xfId="48530" xr:uid="{D5BC9525-D162-49DC-A2DD-5F1E8F1B3E13}"/>
    <cellStyle name="Comma 4 7 3 3" xfId="23391" xr:uid="{53B4E37E-D509-47AB-AA32-97546D8A07EC}"/>
    <cellStyle name="Comma 4 7 3 4" xfId="40150" xr:uid="{7DCA5DA1-1169-45D5-81CD-02D4B6274202}"/>
    <cellStyle name="Comma 4 7 4" xfId="3371" xr:uid="{76E68AD4-8393-4D15-B838-FF59DE2F8D55}"/>
    <cellStyle name="Comma 4 7 4 2" xfId="11747" xr:uid="{BAB841FB-B9B8-4CA2-BF27-2904B00B0D7E}"/>
    <cellStyle name="Comma 4 7 4 2 2" xfId="28507" xr:uid="{D1EB04A7-D525-4717-A700-F89241E178CA}"/>
    <cellStyle name="Comma 4 7 4 2 3" xfId="45266" xr:uid="{38A5222A-9DC3-4A9D-8261-0CE0C9764957}"/>
    <cellStyle name="Comma 4 7 4 3" xfId="20127" xr:uid="{6E119987-D342-4BD7-BA1E-7DD34995B4CB}"/>
    <cellStyle name="Comma 4 7 4 4" xfId="36886" xr:uid="{17F0D16A-DBA6-4EDF-BD13-F2A9DB503B53}"/>
    <cellStyle name="Comma 4 7 5" xfId="9944" xr:uid="{AE76F907-6B56-4FDF-A442-699ADAF5C04B}"/>
    <cellStyle name="Comma 4 7 5 2" xfId="26704" xr:uid="{C4E4B238-CAD5-4294-92F0-E57356F97418}"/>
    <cellStyle name="Comma 4 7 5 3" xfId="43463" xr:uid="{CEE090A2-5C1A-4337-B791-0FC004419D31}"/>
    <cellStyle name="Comma 4 7 6" xfId="18324" xr:uid="{4B19B939-22B1-4B26-80F5-F1863C30C161}"/>
    <cellStyle name="Comma 4 7 7" xfId="35083" xr:uid="{95D7C7FA-08DE-475E-9F92-5274025BDAC3}"/>
    <cellStyle name="Comma 4 8" xfId="1993" xr:uid="{460D0FD1-799B-457A-888E-6DAA26E4734F}"/>
    <cellStyle name="Comma 4 8 2" xfId="5372" xr:uid="{259D1A38-AB10-486E-9DD1-769025223A02}"/>
    <cellStyle name="Comma 4 8 2 2" xfId="13752" xr:uid="{9BC0FBDB-F6C3-4D25-8201-0D1AE74CB644}"/>
    <cellStyle name="Comma 4 8 2 2 2" xfId="30512" xr:uid="{4DCD0D63-0F8D-4246-BB01-D5F145B9D1F9}"/>
    <cellStyle name="Comma 4 8 2 2 3" xfId="47271" xr:uid="{AA8C93BB-90CF-476D-9ADF-A155D01B4790}"/>
    <cellStyle name="Comma 4 8 2 3" xfId="22132" xr:uid="{7D182737-888A-4163-A9C5-D2074DC643DF}"/>
    <cellStyle name="Comma 4 8 2 4" xfId="38891" xr:uid="{D765B57E-1B1D-4FD6-A111-39E2E8CF67F3}"/>
    <cellStyle name="Comma 4 8 3" xfId="7059" xr:uid="{E2A25268-8122-4967-A482-AD4C6C73C1DE}"/>
    <cellStyle name="Comma 4 8 3 2" xfId="15439" xr:uid="{2C7196FD-CDEB-4638-A30E-058B9B89FF4C}"/>
    <cellStyle name="Comma 4 8 3 2 2" xfId="32199" xr:uid="{3FC3F37B-B476-49EF-B84F-A80460F2365D}"/>
    <cellStyle name="Comma 4 8 3 2 3" xfId="48958" xr:uid="{551D00C7-E356-4754-8F36-DB9F3ADF8E2E}"/>
    <cellStyle name="Comma 4 8 3 3" xfId="23819" xr:uid="{5BB3C10E-0892-4129-B06D-74F53E3662D5}"/>
    <cellStyle name="Comma 4 8 3 4" xfId="40578" xr:uid="{64504366-A908-44EE-92F9-17213A57725D}"/>
    <cellStyle name="Comma 4 8 4" xfId="3799" xr:uid="{1A2F0569-FF3E-48A7-927F-384B3A3515AB}"/>
    <cellStyle name="Comma 4 8 4 2" xfId="12175" xr:uid="{B80E4609-4765-48E4-9F7E-3C5268F57C37}"/>
    <cellStyle name="Comma 4 8 4 2 2" xfId="28935" xr:uid="{7F93614E-886D-4B8F-97CC-7EF50295FBDF}"/>
    <cellStyle name="Comma 4 8 4 2 3" xfId="45694" xr:uid="{A9A03230-CB3B-4D4F-A739-2974CE7E8245}"/>
    <cellStyle name="Comma 4 8 4 3" xfId="20555" xr:uid="{270B166D-1A54-4AD9-91FF-AB03EA4D5D3E}"/>
    <cellStyle name="Comma 4 8 4 4" xfId="37314" xr:uid="{0AA5B85F-0A19-456A-A05C-D3E8154471AC}"/>
    <cellStyle name="Comma 4 8 5" xfId="10372" xr:uid="{0C549C64-9272-4EB2-A7DF-3F0E7619B814}"/>
    <cellStyle name="Comma 4 8 5 2" xfId="27132" xr:uid="{D2FFD19C-AD55-4101-8BB6-E891FE969544}"/>
    <cellStyle name="Comma 4 8 5 3" xfId="43891" xr:uid="{D7A84960-A702-4D42-9513-6FCD59693E03}"/>
    <cellStyle name="Comma 4 8 6" xfId="18752" xr:uid="{F98DCCA9-4501-46AF-AD6B-FC03A79D9D08}"/>
    <cellStyle name="Comma 4 8 7" xfId="35511" xr:uid="{EE8E0E1F-D88A-48B6-A0DA-36CFB3D7EA98}"/>
    <cellStyle name="Comma 4 9" xfId="2400" xr:uid="{623C2CDC-63AA-41C1-A895-3F5ED6B84003}"/>
    <cellStyle name="Comma 4 9 2" xfId="5781" xr:uid="{91BEF229-980C-4C01-8119-F8F997D9F7A9}"/>
    <cellStyle name="Comma 4 9 2 2" xfId="14161" xr:uid="{AC558F21-A5BF-4697-BAD7-76CB4A0A9E9D}"/>
    <cellStyle name="Comma 4 9 2 2 2" xfId="30921" xr:uid="{FD2C69F8-7F5B-4910-A29D-8512753135BA}"/>
    <cellStyle name="Comma 4 9 2 2 3" xfId="47680" xr:uid="{7ABC9F92-3847-4DE7-8D5D-D15172C2497C}"/>
    <cellStyle name="Comma 4 9 2 3" xfId="22541" xr:uid="{0470352B-E4AA-434E-9B98-BB500C273E2C}"/>
    <cellStyle name="Comma 4 9 2 4" xfId="39300" xr:uid="{2D195BE7-7B14-41A5-B6F6-824F81C869BC}"/>
    <cellStyle name="Comma 4 9 3" xfId="7468" xr:uid="{A795D71A-0B1F-4E7E-99D9-1DF0C7751BDF}"/>
    <cellStyle name="Comma 4 9 3 2" xfId="15848" xr:uid="{DE5E1811-B07D-4FFE-8E3F-E3AE4ABB2B25}"/>
    <cellStyle name="Comma 4 9 3 2 2" xfId="32608" xr:uid="{822AB3B9-39DE-46FB-9B36-BE8AC56E2430}"/>
    <cellStyle name="Comma 4 9 3 2 3" xfId="49367" xr:uid="{DB8406AF-F86F-4DA0-8ACC-4CA211A478A2}"/>
    <cellStyle name="Comma 4 9 3 3" xfId="24228" xr:uid="{C4547A1E-8141-4199-8E55-F3D755D8D379}"/>
    <cellStyle name="Comma 4 9 3 4" xfId="40987" xr:uid="{C2D157E9-D9B2-4424-89FA-EE520FB8F85E}"/>
    <cellStyle name="Comma 4 9 4" xfId="2939" xr:uid="{5D03AD3A-A101-4BFB-B264-988164BAF620}"/>
    <cellStyle name="Comma 4 9 4 2" xfId="11321" xr:uid="{5A2B05E6-BE82-4968-B1CA-BA4EC9D42E2D}"/>
    <cellStyle name="Comma 4 9 4 2 2" xfId="28081" xr:uid="{1F247380-A3B7-4777-9647-3BC1634C01A0}"/>
    <cellStyle name="Comma 4 9 4 2 3" xfId="44840" xr:uid="{F20E043E-A05B-43A9-8224-B226C6F2A06A}"/>
    <cellStyle name="Comma 4 9 4 3" xfId="19701" xr:uid="{43761669-9F18-4C19-9DC8-92EFC533BA40}"/>
    <cellStyle name="Comma 4 9 4 4" xfId="36460" xr:uid="{A8705DAA-624F-4954-9A5B-38A9C5A0822C}"/>
    <cellStyle name="Comma 4 9 5" xfId="10781" xr:uid="{BAB9F2F6-D906-48B0-B0AF-B89CE4744B07}"/>
    <cellStyle name="Comma 4 9 5 2" xfId="27541" xr:uid="{82C84363-6095-4B46-A175-1D08A7D1F97D}"/>
    <cellStyle name="Comma 4 9 5 3" xfId="44300" xr:uid="{3C3E9E5A-A296-4BD4-937A-7EF3587E2F0B}"/>
    <cellStyle name="Comma 4 9 6" xfId="19161" xr:uid="{5381B57E-F64F-46FF-9EA1-1F492B8F868D}"/>
    <cellStyle name="Comma 4 9 7" xfId="35920" xr:uid="{C2170A08-CC89-4FFF-8B8A-E4B6242CA8E3}"/>
    <cellStyle name="Comma 5" xfId="13" xr:uid="{C7E4641D-BC95-481D-B212-E637B36C7D00}"/>
    <cellStyle name="Comma 5 2" xfId="578" xr:uid="{05DF8CD4-7669-4CEF-9D45-FBDF088B0A8B}"/>
    <cellStyle name="Comma 5 2 2" xfId="579" xr:uid="{4758E188-C8D0-4C6F-87B9-A4BCEAC462CE}"/>
    <cellStyle name="Comma 5 2 3" xfId="580" xr:uid="{BBE382F3-99A5-4C2A-B9AF-3489A7F4EE90}"/>
    <cellStyle name="Comma 5 3" xfId="581" xr:uid="{96E5E334-6E9C-41B2-B9DF-10288BD6B590}"/>
    <cellStyle name="Comma 5 3 2" xfId="582" xr:uid="{F5BE9786-7DF6-4375-93B7-58C27A3DF169}"/>
    <cellStyle name="Comma 5 4" xfId="583" xr:uid="{5FFED322-5CCC-4A5B-827E-8433B9E8A1F7}"/>
    <cellStyle name="Comma 5 4 2" xfId="2979" xr:uid="{50FF6E38-D8ED-4F33-B743-8D9082DD9253}"/>
    <cellStyle name="Comma 5 5" xfId="577" xr:uid="{551A02FE-587A-43B0-B7C4-01A8C605ACE8}"/>
    <cellStyle name="Comma 5 6" xfId="117" xr:uid="{B0A77369-912A-4DD4-A6D5-C56FB119513F}"/>
    <cellStyle name="Comma 6" xfId="15" xr:uid="{555A26ED-46F1-451B-A128-02A53537918A}"/>
    <cellStyle name="Comma 6 10" xfId="17949" xr:uid="{AE843CFC-ACCA-4EAF-9C26-7E01E3E54085}"/>
    <cellStyle name="Comma 6 11" xfId="34708" xr:uid="{EDC9AC96-F2D2-4691-844B-3E5D4221FDF7}"/>
    <cellStyle name="Comma 6 12" xfId="1275" xr:uid="{90BC55DC-76A6-40D3-A52D-9F1D174FBC99}"/>
    <cellStyle name="Comma 6 13" xfId="584" xr:uid="{5DCFA125-7209-4254-A04B-9DDB23069472}"/>
    <cellStyle name="Comma 6 14" xfId="118" xr:uid="{4020CED9-E67C-4692-B30D-00552DDDC064}"/>
    <cellStyle name="Comma 6 2" xfId="585" xr:uid="{FD190AC8-C1F2-4447-BED4-18361B8F6A21}"/>
    <cellStyle name="Comma 6 2 2" xfId="586" xr:uid="{5F19ADA0-3E2C-41C8-8B49-E797B7A4FE44}"/>
    <cellStyle name="Comma 6 2 2 2" xfId="587" xr:uid="{2C10AD66-DEA0-4444-B357-FAC7D9A9FC61}"/>
    <cellStyle name="Comma 6 2 3" xfId="588" xr:uid="{D9766457-28D7-4C63-B209-F55777FBAFB3}"/>
    <cellStyle name="Comma 6 3" xfId="589" xr:uid="{BD01C807-D96D-4B5F-B9A9-E0A813920A01}"/>
    <cellStyle name="Comma 6 3 2" xfId="590" xr:uid="{439BEBC2-BDF9-4004-8558-B595997F3741}"/>
    <cellStyle name="Comma 6 4" xfId="591" xr:uid="{E96313A1-142D-488E-962E-42FF2D9C507A}"/>
    <cellStyle name="Comma 6 4 2" xfId="4997" xr:uid="{8C2B5AE3-0484-443F-A401-481265A9AB3D}"/>
    <cellStyle name="Comma 6 4 2 2" xfId="13375" xr:uid="{B3071B60-EC48-4F82-B8D2-AAC64FBF1C6A}"/>
    <cellStyle name="Comma 6 4 2 2 2" xfId="30135" xr:uid="{7CB0BE40-2229-40D0-AEAC-546FB4E8FDE9}"/>
    <cellStyle name="Comma 6 4 2 2 3" xfId="46894" xr:uid="{9AACB9E0-65F8-4DE9-AFEB-CF3FF2D1BC73}"/>
    <cellStyle name="Comma 6 4 2 3" xfId="21755" xr:uid="{D603A913-6AF6-4898-8A7C-E2146E843D3F}"/>
    <cellStyle name="Comma 6 4 2 4" xfId="38514" xr:uid="{A7B3EA28-6073-45D6-B925-102009014FA8}"/>
    <cellStyle name="Comma 6 4 3" xfId="6682" xr:uid="{5B7C1DAB-8480-47C7-91C3-1ACAE714CE77}"/>
    <cellStyle name="Comma 6 4 3 2" xfId="15062" xr:uid="{FD300B68-688A-46B1-A101-1F55D07AA27F}"/>
    <cellStyle name="Comma 6 4 3 2 2" xfId="31822" xr:uid="{FE134FC8-4988-457C-B07E-A15C884EFE85}"/>
    <cellStyle name="Comma 6 4 3 2 3" xfId="48581" xr:uid="{A5167888-19DE-42F4-820F-898A53DC9854}"/>
    <cellStyle name="Comma 6 4 3 3" xfId="23442" xr:uid="{5D3B6063-8467-4CFB-B573-8273A8A179B1}"/>
    <cellStyle name="Comma 6 4 3 4" xfId="40201" xr:uid="{AB4FE043-4626-4623-8416-FBED4F330DC8}"/>
    <cellStyle name="Comma 6 4 4" xfId="3422" xr:uid="{3D80765C-6D24-4BA0-9052-F3B84CE63624}"/>
    <cellStyle name="Comma 6 4 4 2" xfId="11798" xr:uid="{0E44823E-13C5-4271-AE2B-99B71706D596}"/>
    <cellStyle name="Comma 6 4 4 2 2" xfId="28558" xr:uid="{A3EC071D-34D9-4D86-9C67-7429A7CEE587}"/>
    <cellStyle name="Comma 6 4 4 2 3" xfId="45317" xr:uid="{7D1AD7DD-4A67-483C-B382-C88ECB79A3AF}"/>
    <cellStyle name="Comma 6 4 4 3" xfId="20178" xr:uid="{8376992D-3FF9-4EA1-AF29-F6F23B35C910}"/>
    <cellStyle name="Comma 6 4 4 4" xfId="36937" xr:uid="{3F68E6CD-8D71-4B45-9FE8-B2B46B4FF478}"/>
    <cellStyle name="Comma 6 4 5" xfId="9995" xr:uid="{379F52D3-3B8B-4FA7-B64D-1760AFD8DCA8}"/>
    <cellStyle name="Comma 6 4 5 2" xfId="26755" xr:uid="{F51EF5EE-E1E7-4A07-85BC-A28C6E617798}"/>
    <cellStyle name="Comma 6 4 5 3" xfId="43514" xr:uid="{71B8547E-389A-4C79-808C-9B5D86A3E0CD}"/>
    <cellStyle name="Comma 6 4 6" xfId="18375" xr:uid="{D85262E9-FF30-421A-A720-F31494578900}"/>
    <cellStyle name="Comma 6 4 7" xfId="35134" xr:uid="{07CAB36F-6F1C-4F01-B310-7DFCF0D9979F}"/>
    <cellStyle name="Comma 6 4 8" xfId="1615" xr:uid="{CDF14045-C980-4FFB-81F4-78208A4C7E20}"/>
    <cellStyle name="Comma 6 5" xfId="2043" xr:uid="{42DEDE8B-60DC-4152-BDE1-5E69EA2C6C33}"/>
    <cellStyle name="Comma 6 5 2" xfId="5423" xr:uid="{FA9E7BE3-0B7E-4D08-B82C-2A358999C1C1}"/>
    <cellStyle name="Comma 6 5 2 2" xfId="13803" xr:uid="{5DF3307D-DCA5-41F1-9759-64C35303EAAD}"/>
    <cellStyle name="Comma 6 5 2 2 2" xfId="30563" xr:uid="{698086FC-9808-4006-BCCB-A597EB3CECA7}"/>
    <cellStyle name="Comma 6 5 2 2 3" xfId="47322" xr:uid="{0BD0C7D6-A00C-4825-A385-613133904121}"/>
    <cellStyle name="Comma 6 5 2 3" xfId="22183" xr:uid="{6B259D1A-EA61-46A2-9C7E-03FC0DBAA4D6}"/>
    <cellStyle name="Comma 6 5 2 4" xfId="38942" xr:uid="{2EEDDEA6-0F52-4371-A8BE-F7BD7EA7C452}"/>
    <cellStyle name="Comma 6 5 3" xfId="7110" xr:uid="{EA92F748-4F51-461A-B5CF-6562340E4B51}"/>
    <cellStyle name="Comma 6 5 3 2" xfId="15490" xr:uid="{52DA9630-E356-4D01-A778-E7F721C7846F}"/>
    <cellStyle name="Comma 6 5 3 2 2" xfId="32250" xr:uid="{D28A8776-5990-467B-A66E-D57F93AD5251}"/>
    <cellStyle name="Comma 6 5 3 2 3" xfId="49009" xr:uid="{51BDD2BF-B0CF-4785-8966-607C7B8178F2}"/>
    <cellStyle name="Comma 6 5 3 3" xfId="23870" xr:uid="{FAB2608F-3D9C-4A96-957E-B8F300DC332A}"/>
    <cellStyle name="Comma 6 5 3 4" xfId="40629" xr:uid="{4FB41F94-5CF5-4892-84E3-6FF26517BFCD}"/>
    <cellStyle name="Comma 6 5 4" xfId="3850" xr:uid="{DC96E14F-018D-4A24-B857-14F6AED8A904}"/>
    <cellStyle name="Comma 6 5 4 2" xfId="12226" xr:uid="{EC1AD3FB-E296-41A2-AAF6-AAB7BDA6A894}"/>
    <cellStyle name="Comma 6 5 4 2 2" xfId="28986" xr:uid="{647A213A-0A23-4A9B-8591-C00AC43E77E3}"/>
    <cellStyle name="Comma 6 5 4 2 3" xfId="45745" xr:uid="{AE2647A8-E7F7-48E8-BD07-EDF7B4C59EE4}"/>
    <cellStyle name="Comma 6 5 4 3" xfId="20606" xr:uid="{8E67081E-2C9F-4D83-A757-4920F41258C1}"/>
    <cellStyle name="Comma 6 5 4 4" xfId="37365" xr:uid="{C84DAA9E-3673-4610-B037-218937A9FA51}"/>
    <cellStyle name="Comma 6 5 5" xfId="10423" xr:uid="{93AA55FE-6B98-4F90-B377-481DE9A26CF4}"/>
    <cellStyle name="Comma 6 5 5 2" xfId="27183" xr:uid="{C0829606-5B62-4EC9-877A-7AA07CD6AFFE}"/>
    <cellStyle name="Comma 6 5 5 3" xfId="43942" xr:uid="{B30DFD62-4B29-47AE-94E0-1AF388574063}"/>
    <cellStyle name="Comma 6 5 6" xfId="18803" xr:uid="{4B74D0D9-4ED4-4748-A081-F8B46A7DBB01}"/>
    <cellStyle name="Comma 6 5 7" xfId="35562" xr:uid="{487694E4-924E-41E8-A59E-4758D8E9CDDF}"/>
    <cellStyle name="Comma 6 6" xfId="2993" xr:uid="{A6FE6882-70AE-4F61-BCE8-4133BA7299D1}"/>
    <cellStyle name="Comma 6 6 2" xfId="11372" xr:uid="{FDD1952E-6492-4488-8E0E-9642006C181E}"/>
    <cellStyle name="Comma 6 6 2 2" xfId="28132" xr:uid="{993CEA65-246F-414A-B572-7B3A995F35A9}"/>
    <cellStyle name="Comma 6 6 2 3" xfId="44891" xr:uid="{3D928546-CD92-4AB5-9AB8-F65A2EE4B30A}"/>
    <cellStyle name="Comma 6 6 3" xfId="19752" xr:uid="{0ABCE16F-88C6-4BFB-A1CE-99D2188D301E}"/>
    <cellStyle name="Comma 6 6 4" xfId="36511" xr:uid="{A25C73EA-8708-4E73-B87F-D4292E275FAE}"/>
    <cellStyle name="Comma 6 7" xfId="4523" xr:uid="{A104FF06-EEE2-4C27-924F-3D168451536E}"/>
    <cellStyle name="Comma 6 7 2" xfId="12899" xr:uid="{83BA9D41-342F-49D1-A2E7-84CC4042F35B}"/>
    <cellStyle name="Comma 6 7 2 2" xfId="29659" xr:uid="{AEE982DD-F6BF-42A5-A129-1DCD78CBF630}"/>
    <cellStyle name="Comma 6 7 2 3" xfId="46418" xr:uid="{055673E6-F92C-4D4B-B184-41EF3AEDD228}"/>
    <cellStyle name="Comma 6 7 3" xfId="21279" xr:uid="{60C6581A-DF1E-4333-9088-7F5B24F2A7FF}"/>
    <cellStyle name="Comma 6 7 4" xfId="38038" xr:uid="{E48EFA8E-B800-4A75-B13B-1337CEF41F11}"/>
    <cellStyle name="Comma 6 8" xfId="6256" xr:uid="{C45CBF04-7DED-44F8-B30E-CFF44B83CAB2}"/>
    <cellStyle name="Comma 6 8 2" xfId="14636" xr:uid="{185B5A7B-C048-4649-8418-75D803864C02}"/>
    <cellStyle name="Comma 6 8 2 2" xfId="31396" xr:uid="{298D0B47-4CD0-4D78-A710-AD7490FB43B6}"/>
    <cellStyle name="Comma 6 8 2 3" xfId="48155" xr:uid="{993D8878-6112-4F7D-8202-81949268377B}"/>
    <cellStyle name="Comma 6 8 3" xfId="23016" xr:uid="{CB455C84-5626-4F8E-A843-3F360C86DF81}"/>
    <cellStyle name="Comma 6 8 4" xfId="39775" xr:uid="{3BAAA238-D953-4D36-8372-4E180624F33A}"/>
    <cellStyle name="Comma 6 9" xfId="9569" xr:uid="{60E29038-055D-4AC5-81B6-CAC0F42CB5EC}"/>
    <cellStyle name="Comma 6 9 2" xfId="26329" xr:uid="{BED487F6-3CB1-48FC-8B12-C1E7471CC676}"/>
    <cellStyle name="Comma 6 9 3" xfId="43088" xr:uid="{6BB368A9-C16F-4173-A985-62A1E3DDF513}"/>
    <cellStyle name="Comma 7" xfId="17" xr:uid="{EA2546C7-815E-4179-B808-DFE57BA6A548}"/>
    <cellStyle name="Comma 7 10" xfId="8304" xr:uid="{981A94B6-2B5C-4186-90FD-0CCFBB409E89}"/>
    <cellStyle name="Comma 7 10 2" xfId="16684" xr:uid="{4F28645C-C172-4D77-9903-908B77BBD8B2}"/>
    <cellStyle name="Comma 7 10 2 2" xfId="33444" xr:uid="{1714D4F4-0272-4C1D-A00F-10D396841C38}"/>
    <cellStyle name="Comma 7 10 2 3" xfId="50203" xr:uid="{805AC879-A574-4DD8-AD73-8D9639159B68}"/>
    <cellStyle name="Comma 7 10 3" xfId="25064" xr:uid="{9D09FFBE-02BB-48F8-B87B-A10C0B99868F}"/>
    <cellStyle name="Comma 7 10 4" xfId="41823" xr:uid="{C710F63D-855A-434C-90CC-8F780F3BEAA5}"/>
    <cellStyle name="Comma 7 11" xfId="8710" xr:uid="{6D7FCA5D-9ED3-47E0-8A17-B87383A6E216}"/>
    <cellStyle name="Comma 7 11 2" xfId="17090" xr:uid="{E7640EDD-9F58-4BF7-B523-8057EA523FA2}"/>
    <cellStyle name="Comma 7 11 2 2" xfId="33850" xr:uid="{820883EB-79DA-4F67-918B-D48BFD64EFCE}"/>
    <cellStyle name="Comma 7 11 2 3" xfId="50609" xr:uid="{9F73110C-2BDE-420C-A905-C43B47712F2B}"/>
    <cellStyle name="Comma 7 11 3" xfId="25470" xr:uid="{09CF7B92-475A-427E-B07C-C2355A10DAE9}"/>
    <cellStyle name="Comma 7 11 4" xfId="42229" xr:uid="{6EE4CE07-06B4-4F55-80A4-84000C73BFD2}"/>
    <cellStyle name="Comma 7 12" xfId="9116" xr:uid="{AD746AC5-36BF-4BDE-813E-BDA3519C50C1}"/>
    <cellStyle name="Comma 7 12 2" xfId="17496" xr:uid="{2A6D52A1-8206-43A4-8F88-E4897365C9C7}"/>
    <cellStyle name="Comma 7 12 2 2" xfId="34256" xr:uid="{C72C9F29-0E5A-4E8D-8041-A4D7DA7D33BA}"/>
    <cellStyle name="Comma 7 12 2 3" xfId="51015" xr:uid="{19D91F28-0320-4307-9477-2B1200C2411A}"/>
    <cellStyle name="Comma 7 12 3" xfId="25876" xr:uid="{D479C8C2-3246-494B-A2AB-32E9D84A0162}"/>
    <cellStyle name="Comma 7 12 4" xfId="42635" xr:uid="{BA6F589D-58D0-476B-9882-F84EAFB9704F}"/>
    <cellStyle name="Comma 7 13" xfId="2806" xr:uid="{3C1BDC62-3D2B-476D-9939-FE160BF9EA2A}"/>
    <cellStyle name="Comma 7 13 2" xfId="11188" xr:uid="{73F34B8F-E145-435E-8384-0183BE43194A}"/>
    <cellStyle name="Comma 7 13 2 2" xfId="27948" xr:uid="{550BED28-82DD-476F-A299-342D187E0DCF}"/>
    <cellStyle name="Comma 7 13 2 3" xfId="44707" xr:uid="{7EB41E65-104A-40A8-9AE8-10D2CC325C66}"/>
    <cellStyle name="Comma 7 13 3" xfId="19568" xr:uid="{8FB063CE-01B9-4102-85AE-99B63503B084}"/>
    <cellStyle name="Comma 7 13 4" xfId="36327" xr:uid="{C8867A16-F569-47C7-819E-75BD38F870F3}"/>
    <cellStyle name="Comma 7 14" xfId="9640" xr:uid="{03C0E137-AA0F-4A9E-B2C8-B666EE2C6010}"/>
    <cellStyle name="Comma 7 14 2" xfId="26400" xr:uid="{FE5AEFAE-607F-46CB-9E69-23F2D081B3E1}"/>
    <cellStyle name="Comma 7 14 3" xfId="43159" xr:uid="{12DE7589-B626-400F-A6C6-7A4EBC728AF2}"/>
    <cellStyle name="Comma 7 15" xfId="18020" xr:uid="{B42E7D02-1A8B-451A-B633-FDA28D407503}"/>
    <cellStyle name="Comma 7 16" xfId="34779" xr:uid="{920F5EF8-A9AA-4638-AFCE-6074EFA4358B}"/>
    <cellStyle name="Comma 7 17" xfId="51635" xr:uid="{F831BB9B-CC53-4C32-9EFD-632601A37DEC}"/>
    <cellStyle name="Comma 7 18" xfId="1307" xr:uid="{1BCCE0C4-065E-49B0-BA68-772204D3F02D}"/>
    <cellStyle name="Comma 7 19" xfId="592" xr:uid="{6D3E4586-CDA3-4DA5-B5A7-E5AF351E529D}"/>
    <cellStyle name="Comma 7 2" xfId="593" xr:uid="{495DDABB-035D-4B5E-BCD0-AB92FF628A70}"/>
    <cellStyle name="Comma 7 2 10" xfId="9231" xr:uid="{14E405F4-99EA-4995-A2AD-8542862628D2}"/>
    <cellStyle name="Comma 7 2 10 2" xfId="17611" xr:uid="{740C6178-3BD6-44E7-808D-004688D5F79C}"/>
    <cellStyle name="Comma 7 2 10 2 2" xfId="34371" xr:uid="{25822107-F360-4770-A3AF-E762E37DAC2E}"/>
    <cellStyle name="Comma 7 2 10 2 3" xfId="51130" xr:uid="{7E22B799-641C-4CA3-8999-84CAC8CEB9A4}"/>
    <cellStyle name="Comma 7 2 10 3" xfId="25991" xr:uid="{BA374A8F-6851-46EC-AB0B-C9468AB08C2E}"/>
    <cellStyle name="Comma 7 2 10 4" xfId="42750" xr:uid="{D5EA688B-8F12-4D04-80AF-6FC62AD6A498}"/>
    <cellStyle name="Comma 7 2 11" xfId="3066" xr:uid="{412028DC-4A7F-4871-93BC-E965A55B4E16}"/>
    <cellStyle name="Comma 7 2 11 2" xfId="11444" xr:uid="{0C1E4F88-CFC8-48F3-9FC1-A769EC337E19}"/>
    <cellStyle name="Comma 7 2 11 2 2" xfId="28204" xr:uid="{0C76D5CF-0EA2-49BE-A9DE-ED9A859B25CC}"/>
    <cellStyle name="Comma 7 2 11 2 3" xfId="44963" xr:uid="{6C2C3083-DE8B-43A9-A273-0241A2A7116D}"/>
    <cellStyle name="Comma 7 2 11 3" xfId="19824" xr:uid="{CE094BF9-3CA7-4CF3-8989-8E46FC2ED2B2}"/>
    <cellStyle name="Comma 7 2 11 4" xfId="36583" xr:uid="{FDE2B4C6-DFA7-4E6A-B59A-1E64BF3CFCCA}"/>
    <cellStyle name="Comma 7 2 12" xfId="9641" xr:uid="{8067701A-CEE1-45C4-9FF1-F1A4B1C1257F}"/>
    <cellStyle name="Comma 7 2 12 2" xfId="26401" xr:uid="{ABB0583B-DE89-432A-8883-AD9669ABA14A}"/>
    <cellStyle name="Comma 7 2 12 3" xfId="43160" xr:uid="{636FFA82-BA21-4E27-9D0B-1C2A8E393579}"/>
    <cellStyle name="Comma 7 2 13" xfId="18021" xr:uid="{2A3E9C40-A4A9-4AE9-86A1-398719563953}"/>
    <cellStyle name="Comma 7 2 14" xfId="34780" xr:uid="{D7685DB3-C849-4822-B457-C4798061BD2F}"/>
    <cellStyle name="Comma 7 2 15" xfId="1308" xr:uid="{ADAC4EC6-1A91-4CAD-8E7C-3B096DEA13D5}"/>
    <cellStyle name="Comma 7 2 2" xfId="594" xr:uid="{923D80D8-875D-4E19-89B3-E890AF02E59D}"/>
    <cellStyle name="Comma 7 2 2 2" xfId="5069" xr:uid="{11585452-F7DA-4DA7-AF89-C41886F470B7}"/>
    <cellStyle name="Comma 7 2 2 2 2" xfId="13447" xr:uid="{2BB3DB68-348E-4BAA-BC8C-B8141AC69195}"/>
    <cellStyle name="Comma 7 2 2 2 2 2" xfId="30207" xr:uid="{174F2596-6A63-48B3-A9D5-A0C478970EB1}"/>
    <cellStyle name="Comma 7 2 2 2 2 3" xfId="46966" xr:uid="{3509535C-9A9B-4F35-B238-1F59EB1358B6}"/>
    <cellStyle name="Comma 7 2 2 2 3" xfId="21827" xr:uid="{AA3792D2-5F61-4C9A-8AF7-EBE715828A7C}"/>
    <cellStyle name="Comma 7 2 2 2 4" xfId="38586" xr:uid="{9786D3F1-20D5-4740-9EBE-30C4CEA5D8F5}"/>
    <cellStyle name="Comma 7 2 2 3" xfId="6754" xr:uid="{DCD18EDE-511F-4688-A254-6FB1D27421B3}"/>
    <cellStyle name="Comma 7 2 2 3 2" xfId="15134" xr:uid="{07FB836B-045A-4BFF-A8A2-B489835C1565}"/>
    <cellStyle name="Comma 7 2 2 3 2 2" xfId="31894" xr:uid="{6F380CFA-ACAB-4936-B3CC-68D8E7172A99}"/>
    <cellStyle name="Comma 7 2 2 3 2 3" xfId="48653" xr:uid="{E166726F-F1A4-45A9-8C6C-D705F7392FE1}"/>
    <cellStyle name="Comma 7 2 2 3 3" xfId="23514" xr:uid="{552F950E-ADCD-4AC3-A02E-D7179D609187}"/>
    <cellStyle name="Comma 7 2 2 3 4" xfId="40273" xr:uid="{10916D21-E86B-423D-8571-614BFE53CAD9}"/>
    <cellStyle name="Comma 7 2 2 4" xfId="3494" xr:uid="{AB2CC6CD-1B13-4C58-88C2-E0A66BFB7FAB}"/>
    <cellStyle name="Comma 7 2 2 4 2" xfId="11870" xr:uid="{12EAEA8A-8C9E-4AA2-91AA-DA7962A35A21}"/>
    <cellStyle name="Comma 7 2 2 4 2 2" xfId="28630" xr:uid="{00812812-CF88-4EBB-8A1A-57994C994749}"/>
    <cellStyle name="Comma 7 2 2 4 2 3" xfId="45389" xr:uid="{C661DE24-0EF8-4FFD-8CA0-AB97F9BE29C4}"/>
    <cellStyle name="Comma 7 2 2 4 3" xfId="20250" xr:uid="{54D6AA5B-026A-4695-8476-763023E3089B}"/>
    <cellStyle name="Comma 7 2 2 4 4" xfId="37009" xr:uid="{D614F0E0-A47D-4BA6-A197-DFAB1723009D}"/>
    <cellStyle name="Comma 7 2 2 5" xfId="10067" xr:uid="{49AE64BC-1889-44A7-9684-01B4A4470C9A}"/>
    <cellStyle name="Comma 7 2 2 5 2" xfId="26827" xr:uid="{0DB47332-2F75-4BBA-9F36-BF0C4CAC0D86}"/>
    <cellStyle name="Comma 7 2 2 5 3" xfId="43586" xr:uid="{63DB6E72-BB4D-40A7-BE0A-33433858742C}"/>
    <cellStyle name="Comma 7 2 2 6" xfId="18447" xr:uid="{4109E26D-BD8A-4297-81BE-90FF873B1383}"/>
    <cellStyle name="Comma 7 2 2 7" xfId="35206" xr:uid="{9CCEF1A6-8AE7-4ECF-B958-E917A1E9A65E}"/>
    <cellStyle name="Comma 7 2 2 8" xfId="1687" xr:uid="{190E8805-BE94-4662-910E-D09C04D0B7AA}"/>
    <cellStyle name="Comma 7 2 3" xfId="2115" xr:uid="{2ECD7364-8BDE-4C68-9004-C0678C8139B7}"/>
    <cellStyle name="Comma 7 2 3 2" xfId="5495" xr:uid="{D58D1B3A-0F44-4431-A0C0-33A0A1F32F36}"/>
    <cellStyle name="Comma 7 2 3 2 2" xfId="13875" xr:uid="{E004740C-880E-4F05-A20C-8C18C4451180}"/>
    <cellStyle name="Comma 7 2 3 2 2 2" xfId="30635" xr:uid="{BD584B32-77DA-40BE-A4C5-B6B3554874AC}"/>
    <cellStyle name="Comma 7 2 3 2 2 3" xfId="47394" xr:uid="{AC1E3C44-4155-4AC0-A408-416EA7D329FB}"/>
    <cellStyle name="Comma 7 2 3 2 3" xfId="22255" xr:uid="{F21979CA-2763-421F-8DAA-EE0ED0E8D366}"/>
    <cellStyle name="Comma 7 2 3 2 4" xfId="39014" xr:uid="{BA333E84-A96E-491B-ADA1-BC36E36F1F63}"/>
    <cellStyle name="Comma 7 2 3 3" xfId="7182" xr:uid="{AB98D5A9-6FB2-4B4C-B896-038EF5777C0D}"/>
    <cellStyle name="Comma 7 2 3 3 2" xfId="15562" xr:uid="{95904588-2547-48B9-95A5-73DF20F8A6E5}"/>
    <cellStyle name="Comma 7 2 3 3 2 2" xfId="32322" xr:uid="{2DC05F34-6874-48C2-8B13-916515FE1EB9}"/>
    <cellStyle name="Comma 7 2 3 3 2 3" xfId="49081" xr:uid="{4C993C74-9584-47C3-B568-C34F2984C7EF}"/>
    <cellStyle name="Comma 7 2 3 3 3" xfId="23942" xr:uid="{687C01F7-9499-4CEA-97A4-5E6A94666B40}"/>
    <cellStyle name="Comma 7 2 3 3 4" xfId="40701" xr:uid="{B3B47B85-00E3-404B-A0B7-D63565F49C73}"/>
    <cellStyle name="Comma 7 2 3 4" xfId="3922" xr:uid="{4BD36B7A-BCA3-4428-81DC-C5379B33237F}"/>
    <cellStyle name="Comma 7 2 3 4 2" xfId="12298" xr:uid="{7B791447-BD26-41C4-8639-3AA8C0276E7C}"/>
    <cellStyle name="Comma 7 2 3 4 2 2" xfId="29058" xr:uid="{009AF374-D109-4FC9-B944-5A87E3E2A872}"/>
    <cellStyle name="Comma 7 2 3 4 2 3" xfId="45817" xr:uid="{0043863A-896C-4878-A30D-838411F7F146}"/>
    <cellStyle name="Comma 7 2 3 4 3" xfId="20678" xr:uid="{5C10294C-22DF-4F28-AFB7-4A25827ED99E}"/>
    <cellStyle name="Comma 7 2 3 4 4" xfId="37437" xr:uid="{9E995535-7548-4FCF-BA3B-42EED315EE9C}"/>
    <cellStyle name="Comma 7 2 3 5" xfId="10495" xr:uid="{17B079D9-7026-4623-997A-5ED2E73D1794}"/>
    <cellStyle name="Comma 7 2 3 5 2" xfId="27255" xr:uid="{625A4BBD-6D94-4AD5-8A99-561A94AD79D8}"/>
    <cellStyle name="Comma 7 2 3 5 3" xfId="44014" xr:uid="{E129B9F0-B82C-4682-988C-0B7DEE14DE01}"/>
    <cellStyle name="Comma 7 2 3 6" xfId="18875" xr:uid="{65A0F7ED-CBDF-482F-8942-2118703A15EF}"/>
    <cellStyle name="Comma 7 2 3 7" xfId="35634" xr:uid="{5EA79B46-7FC3-4A1F-B0D3-0B72C90EBE0F}"/>
    <cellStyle name="Comma 7 2 4" xfId="2538" xr:uid="{A24FB1CE-61BB-4CD4-BE20-3F1D5DE1E873}"/>
    <cellStyle name="Comma 7 2 4 2" xfId="5920" xr:uid="{C9882AD2-CABA-46F9-AC1D-9D827FF0083B}"/>
    <cellStyle name="Comma 7 2 4 2 2" xfId="14300" xr:uid="{E85F8D18-4AEE-4A3E-9B8C-A08983C82642}"/>
    <cellStyle name="Comma 7 2 4 2 2 2" xfId="31060" xr:uid="{2E6FCA75-CA3F-407D-A6D1-39D22915897B}"/>
    <cellStyle name="Comma 7 2 4 2 2 3" xfId="47819" xr:uid="{AD3469C4-D9B1-4F00-9632-1292290EF402}"/>
    <cellStyle name="Comma 7 2 4 2 3" xfId="22680" xr:uid="{76A44CDA-0C60-48BF-832A-72527CE55DE7}"/>
    <cellStyle name="Comma 7 2 4 2 4" xfId="39439" xr:uid="{11E213AA-0D12-453E-973B-5B56AEDE5F91}"/>
    <cellStyle name="Comma 7 2 4 3" xfId="7607" xr:uid="{EFEBF379-98F5-4B06-A06A-8AF36F5C254B}"/>
    <cellStyle name="Comma 7 2 4 3 2" xfId="15987" xr:uid="{BE4E81B1-33B9-4A0A-AF07-56B47D0451AB}"/>
    <cellStyle name="Comma 7 2 4 3 2 2" xfId="32747" xr:uid="{17D97AD5-DA8D-405B-AD5C-652274FC8FC1}"/>
    <cellStyle name="Comma 7 2 4 3 2 3" xfId="49506" xr:uid="{A590BE7F-CCA3-44ED-879A-951BBE8382F7}"/>
    <cellStyle name="Comma 7 2 4 3 3" xfId="24367" xr:uid="{58EA59CC-0972-49A9-8D75-BACC07FF6C12}"/>
    <cellStyle name="Comma 7 2 4 3 4" xfId="41126" xr:uid="{A9C1B666-1DE4-4B37-BE39-00C0093BC0B9}"/>
    <cellStyle name="Comma 7 2 4 4" xfId="4235" xr:uid="{8F2DCCD2-0A7A-4CAB-82EE-1F2FAC7D9410}"/>
    <cellStyle name="Comma 7 2 4 4 2" xfId="12611" xr:uid="{E5FEE35A-2B0E-44B9-A13E-DB33C4AEB964}"/>
    <cellStyle name="Comma 7 2 4 4 2 2" xfId="29371" xr:uid="{A2C63286-09F4-4D92-B270-CB67854B6C0B}"/>
    <cellStyle name="Comma 7 2 4 4 2 3" xfId="46130" xr:uid="{F71F7502-3D4F-48F9-AF95-3299C87C2C30}"/>
    <cellStyle name="Comma 7 2 4 4 3" xfId="20991" xr:uid="{55F6E0CF-E379-4B08-B7C9-8EC1419FB943}"/>
    <cellStyle name="Comma 7 2 4 4 4" xfId="37750" xr:uid="{4A922B4B-E0B4-428E-B700-0CE5B277DAB7}"/>
    <cellStyle name="Comma 7 2 4 5" xfId="10920" xr:uid="{AF3BE869-83C5-495D-978A-F47E73B54548}"/>
    <cellStyle name="Comma 7 2 4 5 2" xfId="27680" xr:uid="{3C84ACB6-9355-453F-ACBF-D68FE4646BBF}"/>
    <cellStyle name="Comma 7 2 4 5 3" xfId="44439" xr:uid="{95ADD6CD-BAB5-4DC2-82E5-FF3AD7FC5E37}"/>
    <cellStyle name="Comma 7 2 4 6" xfId="19300" xr:uid="{FF3EC429-7B43-47D2-B6E7-F2F1EB47089A}"/>
    <cellStyle name="Comma 7 2 4 7" xfId="36059" xr:uid="{A60A9F1E-20A7-49DA-BB8C-5828A0259C05}"/>
    <cellStyle name="Comma 7 2 5" xfId="4654" xr:uid="{80BEFA6E-EA97-41C3-92D0-A4496B8A990F}"/>
    <cellStyle name="Comma 7 2 5 2" xfId="13030" xr:uid="{C4360AA6-3D91-4054-9257-FFC59B60D466}"/>
    <cellStyle name="Comma 7 2 5 2 2" xfId="29790" xr:uid="{862CD134-AEAE-4D1A-951D-CF8016AF5E92}"/>
    <cellStyle name="Comma 7 2 5 2 3" xfId="46549" xr:uid="{22064D5F-0D9E-4D4F-B1CB-2056B4C6AA2D}"/>
    <cellStyle name="Comma 7 2 5 3" xfId="21410" xr:uid="{3928125A-12B5-4D05-80B4-574E13DB01C7}"/>
    <cellStyle name="Comma 7 2 5 4" xfId="38169" xr:uid="{1699D8F6-F2DC-44F7-B9BC-E54A5407443E}"/>
    <cellStyle name="Comma 7 2 6" xfId="6328" xr:uid="{22873C9B-7882-40F8-A3A9-0A47C3736282}"/>
    <cellStyle name="Comma 7 2 6 2" xfId="14708" xr:uid="{EB19B24B-57E0-4D64-A414-DE168F134501}"/>
    <cellStyle name="Comma 7 2 6 2 2" xfId="31468" xr:uid="{8052DFC7-1BDB-4C04-BF15-251AC558A02E}"/>
    <cellStyle name="Comma 7 2 6 2 3" xfId="48227" xr:uid="{1899D877-F71E-40C7-89BE-ECE4540EC9A8}"/>
    <cellStyle name="Comma 7 2 6 3" xfId="23088" xr:uid="{3E831695-203E-4104-A460-95BF6DCDE218}"/>
    <cellStyle name="Comma 7 2 6 4" xfId="39847" xr:uid="{BBEBFA52-F7BD-439B-ADE9-F319269F3905}"/>
    <cellStyle name="Comma 7 2 7" xfId="8013" xr:uid="{09EDDBDB-CBC0-4FF2-A0F3-D46B73F537AF}"/>
    <cellStyle name="Comma 7 2 7 2" xfId="16393" xr:uid="{6D7EFD38-8587-4AE3-B914-456AC70D8192}"/>
    <cellStyle name="Comma 7 2 7 2 2" xfId="33153" xr:uid="{8B922242-5CD2-4FF4-B778-82C54B9A828E}"/>
    <cellStyle name="Comma 7 2 7 2 3" xfId="49912" xr:uid="{4336CCA2-3E59-4D5A-9F4E-08D7515A486B}"/>
    <cellStyle name="Comma 7 2 7 3" xfId="24773" xr:uid="{C6C2C204-5A71-4F02-9B79-6894E6A86DDE}"/>
    <cellStyle name="Comma 7 2 7 4" xfId="41532" xr:uid="{809336B4-BBAE-4F88-B94C-1AC747AC1577}"/>
    <cellStyle name="Comma 7 2 8" xfId="8419" xr:uid="{DFA30CF0-DA04-4541-87F5-FC77E63D05DB}"/>
    <cellStyle name="Comma 7 2 8 2" xfId="16799" xr:uid="{43D11F65-DBDE-48EB-A259-2ACD2919399A}"/>
    <cellStyle name="Comma 7 2 8 2 2" xfId="33559" xr:uid="{F38CB21A-14B8-4855-A8EC-4755E3BB7CBC}"/>
    <cellStyle name="Comma 7 2 8 2 3" xfId="50318" xr:uid="{037BB379-3701-4FE8-BCE6-D74D84D2E12D}"/>
    <cellStyle name="Comma 7 2 8 3" xfId="25179" xr:uid="{5723ECEC-69D9-48F1-B0C8-C282671CF0C6}"/>
    <cellStyle name="Comma 7 2 8 4" xfId="41938" xr:uid="{561AB3E3-7C28-49FA-A578-F5FF4CF1ABA5}"/>
    <cellStyle name="Comma 7 2 9" xfId="8825" xr:uid="{AD148923-B9D9-490F-AE1E-9A143C134E2D}"/>
    <cellStyle name="Comma 7 2 9 2" xfId="17205" xr:uid="{8FA218A3-DAF8-4FEE-9001-8D0FA3E64C4C}"/>
    <cellStyle name="Comma 7 2 9 2 2" xfId="33965" xr:uid="{D4676679-A88D-42E9-9AC8-CAA8BEDB6F4C}"/>
    <cellStyle name="Comma 7 2 9 2 3" xfId="50724" xr:uid="{2421F577-14BD-42BA-A344-2AF0B537C97D}"/>
    <cellStyle name="Comma 7 2 9 3" xfId="25585" xr:uid="{F945F9E1-24B1-4C94-B8F1-7C68D881C4A1}"/>
    <cellStyle name="Comma 7 2 9 4" xfId="42344" xr:uid="{5EF08396-CFC3-4FDC-99A2-9FF53DD5FF49}"/>
    <cellStyle name="Comma 7 20" xfId="119" xr:uid="{A4702F56-8A6C-41AF-B19F-C60D45D3A8E2}"/>
    <cellStyle name="Comma 7 3" xfId="595" xr:uid="{3319933D-F469-41C9-B5E1-1C48340010A7}"/>
    <cellStyle name="Comma 7 3 10" xfId="9387" xr:uid="{2DB49EB6-4C48-41A2-A30E-1B4E5472AF3F}"/>
    <cellStyle name="Comma 7 3 10 2" xfId="17767" xr:uid="{E9B64EDF-72E4-4F67-8EE9-949B28DBFC0D}"/>
    <cellStyle name="Comma 7 3 10 2 2" xfId="34527" xr:uid="{1EC3A058-744B-4C4A-AD4C-701282E78D7F}"/>
    <cellStyle name="Comma 7 3 10 2 3" xfId="51286" xr:uid="{03BA5349-ED86-4094-8D27-D4724EC921B4}"/>
    <cellStyle name="Comma 7 3 10 3" xfId="26147" xr:uid="{3A955A78-4D89-4401-A7A9-2AFBAA9E5200}"/>
    <cellStyle name="Comma 7 3 10 4" xfId="42906" xr:uid="{D1DD23A4-0186-40A5-B44D-0498B7E87FBB}"/>
    <cellStyle name="Comma 7 3 11" xfId="3067" xr:uid="{7F5A6982-286C-4767-BB54-EF213F3A1C30}"/>
    <cellStyle name="Comma 7 3 11 2" xfId="11445" xr:uid="{C9F4AC3B-1605-4977-AA05-DC5AC9170E62}"/>
    <cellStyle name="Comma 7 3 11 2 2" xfId="28205" xr:uid="{89B77602-3E6A-4D6E-8D17-C886089A4D9D}"/>
    <cellStyle name="Comma 7 3 11 2 3" xfId="44964" xr:uid="{469B2FC5-C01A-4857-A5B6-77855658B047}"/>
    <cellStyle name="Comma 7 3 11 3" xfId="19825" xr:uid="{2896DEB3-0085-489E-9621-AAB28C439530}"/>
    <cellStyle name="Comma 7 3 11 4" xfId="36584" xr:uid="{75F06DA8-0C83-4DF1-8B4F-385E20961515}"/>
    <cellStyle name="Comma 7 3 12" xfId="9642" xr:uid="{A5E742E1-6732-46A2-8324-075681644E1A}"/>
    <cellStyle name="Comma 7 3 12 2" xfId="26402" xr:uid="{FE259E15-60C6-4CA1-BB39-8D4B6083D887}"/>
    <cellStyle name="Comma 7 3 12 3" xfId="43161" xr:uid="{92A5E0A4-B640-4261-9E1C-F7108997A5E1}"/>
    <cellStyle name="Comma 7 3 13" xfId="18022" xr:uid="{20F76D9E-B972-4307-986A-98E31B6E0D4F}"/>
    <cellStyle name="Comma 7 3 14" xfId="34781" xr:uid="{15B4728C-AFB2-4950-A98C-8A7699798B52}"/>
    <cellStyle name="Comma 7 3 15" xfId="1309" xr:uid="{E5E8AC8D-47A8-4DEE-836D-3BF6166911C5}"/>
    <cellStyle name="Comma 7 3 2" xfId="596" xr:uid="{4636E0DA-7C19-43EC-AF9E-DC1E0B239CF4}"/>
    <cellStyle name="Comma 7 3 2 2" xfId="5070" xr:uid="{37AB235A-4DA9-42C1-AB3F-E4C95E76BB96}"/>
    <cellStyle name="Comma 7 3 2 2 2" xfId="13448" xr:uid="{20B36646-41B4-4C5E-939B-093CA968B581}"/>
    <cellStyle name="Comma 7 3 2 2 2 2" xfId="30208" xr:uid="{15966340-E142-48D3-B6DA-CAAD712B7BB2}"/>
    <cellStyle name="Comma 7 3 2 2 2 3" xfId="46967" xr:uid="{F022D23B-6101-423E-9FBB-4B8B157C6F35}"/>
    <cellStyle name="Comma 7 3 2 2 3" xfId="21828" xr:uid="{AB88C0B7-551A-44D7-9C8A-9119BFC44738}"/>
    <cellStyle name="Comma 7 3 2 2 4" xfId="38587" xr:uid="{ED048217-C2C9-4601-A769-C67E4A7C713A}"/>
    <cellStyle name="Comma 7 3 2 3" xfId="6755" xr:uid="{3E0C3C79-91EC-468B-8B8D-96A449CDB021}"/>
    <cellStyle name="Comma 7 3 2 3 2" xfId="15135" xr:uid="{2E694328-B819-4AAE-82F8-47BD48A167FE}"/>
    <cellStyle name="Comma 7 3 2 3 2 2" xfId="31895" xr:uid="{726818F5-A0B4-42D2-8C9F-A255CF301DA7}"/>
    <cellStyle name="Comma 7 3 2 3 2 3" xfId="48654" xr:uid="{3F584523-2CE2-4453-BAE0-EF2D3B0586D2}"/>
    <cellStyle name="Comma 7 3 2 3 3" xfId="23515" xr:uid="{D49AB841-4336-47CA-A675-230151FFA3CA}"/>
    <cellStyle name="Comma 7 3 2 3 4" xfId="40274" xr:uid="{89F4A208-50EE-44EE-926F-DCBDCE38EF4A}"/>
    <cellStyle name="Comma 7 3 2 4" xfId="3495" xr:uid="{03D54B5D-34EA-4A9E-84F8-546E21116CEE}"/>
    <cellStyle name="Comma 7 3 2 4 2" xfId="11871" xr:uid="{AADD7B6D-E99E-4172-90A4-677CAAFDF8CD}"/>
    <cellStyle name="Comma 7 3 2 4 2 2" xfId="28631" xr:uid="{5A5E1D79-F807-4380-9219-362553B08EA7}"/>
    <cellStyle name="Comma 7 3 2 4 2 3" xfId="45390" xr:uid="{88A9A6B9-2E36-4897-B5AF-08D7F410D2AB}"/>
    <cellStyle name="Comma 7 3 2 4 3" xfId="20251" xr:uid="{79E2DDAB-7A97-4590-B3BB-3CC12F7381A7}"/>
    <cellStyle name="Comma 7 3 2 4 4" xfId="37010" xr:uid="{979DD1E5-113D-4ACE-9A1C-C4D21FBD8A51}"/>
    <cellStyle name="Comma 7 3 2 5" xfId="10068" xr:uid="{3E6019F6-9FAE-4CED-8F46-0925060F473D}"/>
    <cellStyle name="Comma 7 3 2 5 2" xfId="26828" xr:uid="{C638E9E4-E476-4965-95AF-7A5B5B6CF88E}"/>
    <cellStyle name="Comma 7 3 2 5 3" xfId="43587" xr:uid="{18AEF4D9-95C1-4D19-A907-8BA17D6AB6BD}"/>
    <cellStyle name="Comma 7 3 2 6" xfId="18448" xr:uid="{92096269-B87A-4E98-AF6F-762F75461990}"/>
    <cellStyle name="Comma 7 3 2 7" xfId="35207" xr:uid="{920A935B-DB71-4688-9521-612F6427E8B6}"/>
    <cellStyle name="Comma 7 3 2 8" xfId="1688" xr:uid="{55FCB0C5-F877-451A-94A3-5DE759EE33CB}"/>
    <cellStyle name="Comma 7 3 3" xfId="597" xr:uid="{B27ED65D-D58C-4F09-B8AF-B526DECC8CCD}"/>
    <cellStyle name="Comma 7 3 3 2" xfId="5496" xr:uid="{28F33E4E-D22A-479D-8373-26A812ED0BB2}"/>
    <cellStyle name="Comma 7 3 3 2 2" xfId="13876" xr:uid="{A40E2768-F10B-4FDA-A2F6-7F706ADDF241}"/>
    <cellStyle name="Comma 7 3 3 2 2 2" xfId="30636" xr:uid="{72A1CF3A-CBBB-4592-A3BF-26B7AEF58786}"/>
    <cellStyle name="Comma 7 3 3 2 2 3" xfId="47395" xr:uid="{B56A8460-CB23-4A02-BBDD-B2FF359DCF7E}"/>
    <cellStyle name="Comma 7 3 3 2 3" xfId="22256" xr:uid="{5D58351A-4D0F-4FA4-9D74-8D1CD7AAC151}"/>
    <cellStyle name="Comma 7 3 3 2 4" xfId="39015" xr:uid="{8376F1AA-1F00-4759-AF9F-AF487ADE76FB}"/>
    <cellStyle name="Comma 7 3 3 3" xfId="7183" xr:uid="{C1779251-E1AD-437A-9BFB-AC6A1E04FD44}"/>
    <cellStyle name="Comma 7 3 3 3 2" xfId="15563" xr:uid="{2C2F32F7-8C78-482B-864C-4F4636138892}"/>
    <cellStyle name="Comma 7 3 3 3 2 2" xfId="32323" xr:uid="{652232D0-B12B-4B6D-8F2C-CF68AC5FD508}"/>
    <cellStyle name="Comma 7 3 3 3 2 3" xfId="49082" xr:uid="{BC4F68D9-8A43-4137-9DD2-B7DEED53041C}"/>
    <cellStyle name="Comma 7 3 3 3 3" xfId="23943" xr:uid="{16FE7518-1BE8-47F7-96F4-9981D355E2EC}"/>
    <cellStyle name="Comma 7 3 3 3 4" xfId="40702" xr:uid="{CFC457B5-4997-402F-A1CF-E19103A4BB0F}"/>
    <cellStyle name="Comma 7 3 3 4" xfId="3923" xr:uid="{866DF06B-F5B2-41C7-BCE4-158BEFD33EE6}"/>
    <cellStyle name="Comma 7 3 3 4 2" xfId="12299" xr:uid="{704C0BC2-2E6B-4777-BF2A-0C6D78A24D6B}"/>
    <cellStyle name="Comma 7 3 3 4 2 2" xfId="29059" xr:uid="{822FD2EF-E067-4185-A492-C1A0CE07D94F}"/>
    <cellStyle name="Comma 7 3 3 4 2 3" xfId="45818" xr:uid="{9B14CFCA-CF12-445C-8734-C8FD44912413}"/>
    <cellStyle name="Comma 7 3 3 4 3" xfId="20679" xr:uid="{F57BCA24-A942-422A-9E89-383BB69393DB}"/>
    <cellStyle name="Comma 7 3 3 4 4" xfId="37438" xr:uid="{74B4B725-60D0-4910-8197-2EE480AC25E2}"/>
    <cellStyle name="Comma 7 3 3 5" xfId="10496" xr:uid="{CADC82DA-0A67-4FBC-81D0-BC3F9BB31DFA}"/>
    <cellStyle name="Comma 7 3 3 5 2" xfId="27256" xr:uid="{3AE7FF7B-6E8C-44A5-876F-3BDAE6B3719F}"/>
    <cellStyle name="Comma 7 3 3 5 3" xfId="44015" xr:uid="{D8F56E1E-4CE0-4FCA-8FA3-1A01D1C22E5F}"/>
    <cellStyle name="Comma 7 3 3 6" xfId="18876" xr:uid="{70ED7D6E-E3CF-4434-BA16-2A269645368F}"/>
    <cellStyle name="Comma 7 3 3 7" xfId="35635" xr:uid="{6B3DA461-787D-4223-AA7A-A43F478C2093}"/>
    <cellStyle name="Comma 7 3 3 8" xfId="2116" xr:uid="{08A63F48-07F5-4B5B-8EF3-D4869F4DB4A1}"/>
    <cellStyle name="Comma 7 3 4" xfId="2694" xr:uid="{CE231992-5088-4264-B722-342876DAA32B}"/>
    <cellStyle name="Comma 7 3 4 2" xfId="6076" xr:uid="{AC7E7C4E-71B7-4345-8A70-01C68E672A1D}"/>
    <cellStyle name="Comma 7 3 4 2 2" xfId="14456" xr:uid="{1A81FF01-3DB6-4D96-84CB-9668153D1AB7}"/>
    <cellStyle name="Comma 7 3 4 2 2 2" xfId="31216" xr:uid="{EF3A22DE-C799-4C03-9E32-09FE506E2183}"/>
    <cellStyle name="Comma 7 3 4 2 2 3" xfId="47975" xr:uid="{42F79052-F042-442C-9209-679E81CF180A}"/>
    <cellStyle name="Comma 7 3 4 2 3" xfId="22836" xr:uid="{35CD77D4-BE0D-4C08-94A1-3C60A9016BC6}"/>
    <cellStyle name="Comma 7 3 4 2 4" xfId="39595" xr:uid="{48E578F5-473A-4DE9-A315-0F273CBF6082}"/>
    <cellStyle name="Comma 7 3 4 3" xfId="7763" xr:uid="{EFCC22E5-0A9E-402E-B32E-E15CD76FA66B}"/>
    <cellStyle name="Comma 7 3 4 3 2" xfId="16143" xr:uid="{B5514441-789B-4FC4-A19D-E4BFAB513414}"/>
    <cellStyle name="Comma 7 3 4 3 2 2" xfId="32903" xr:uid="{2B94BAD0-C7D8-4204-8BF7-BC709C14D1E4}"/>
    <cellStyle name="Comma 7 3 4 3 2 3" xfId="49662" xr:uid="{C96C0D98-81B1-4E91-A8FB-F4525F62A1D1}"/>
    <cellStyle name="Comma 7 3 4 3 3" xfId="24523" xr:uid="{45D35A7A-8B29-4E5E-A136-36621BAD8EA7}"/>
    <cellStyle name="Comma 7 3 4 3 4" xfId="41282" xr:uid="{AB7D0960-5A5B-41AA-BD54-9E8099EDB5F4}"/>
    <cellStyle name="Comma 7 3 4 4" xfId="4390" xr:uid="{AE2AF84D-F069-4CFB-A705-031FAD7B8CAC}"/>
    <cellStyle name="Comma 7 3 4 4 2" xfId="12766" xr:uid="{027198FA-F7AD-4A57-B0B1-23EE8BD87EA0}"/>
    <cellStyle name="Comma 7 3 4 4 2 2" xfId="29526" xr:uid="{70D162B5-2525-47FF-90FC-7BB508505AB6}"/>
    <cellStyle name="Comma 7 3 4 4 2 3" xfId="46285" xr:uid="{029A8115-AA5E-4C10-BEEA-90F018271DC3}"/>
    <cellStyle name="Comma 7 3 4 4 3" xfId="21146" xr:uid="{8C038E8C-CAA0-465F-ADF3-073D546E8853}"/>
    <cellStyle name="Comma 7 3 4 4 4" xfId="37905" xr:uid="{8C38808F-0E19-4C61-B5F8-89D0D3B3A9DF}"/>
    <cellStyle name="Comma 7 3 4 5" xfId="11076" xr:uid="{C4A6E6DD-1B4A-44E1-BB70-080EF2BACD91}"/>
    <cellStyle name="Comma 7 3 4 5 2" xfId="27836" xr:uid="{76218AA9-5239-43DF-9E8F-94DAA21D93E7}"/>
    <cellStyle name="Comma 7 3 4 5 3" xfId="44595" xr:uid="{3BBCA953-B6E8-4C86-89BA-47D4CF1BD14F}"/>
    <cellStyle name="Comma 7 3 4 6" xfId="19456" xr:uid="{0B8A1F29-C888-4B26-BC27-946DF04BBD01}"/>
    <cellStyle name="Comma 7 3 4 7" xfId="36215" xr:uid="{24965F91-FAF7-49F0-A183-1C8289464993}"/>
    <cellStyle name="Comma 7 3 5" xfId="4810" xr:uid="{5A2A2570-B6D0-4667-B099-7B382B9A2506}"/>
    <cellStyle name="Comma 7 3 5 2" xfId="13186" xr:uid="{81763973-BF75-4D58-988B-770A6C5A7C7B}"/>
    <cellStyle name="Comma 7 3 5 2 2" xfId="29946" xr:uid="{669BF8DA-EA49-4EB6-A789-1E8E142E8CAE}"/>
    <cellStyle name="Comma 7 3 5 2 3" xfId="46705" xr:uid="{135D07C2-92A2-4C6B-8DDF-244E3F4B7B08}"/>
    <cellStyle name="Comma 7 3 5 3" xfId="21566" xr:uid="{DB859E14-D8E6-47EC-BD5E-212C8C55DEC4}"/>
    <cellStyle name="Comma 7 3 5 4" xfId="38325" xr:uid="{7E2D1C01-4D9B-4117-B59A-E31DA86AD62A}"/>
    <cellStyle name="Comma 7 3 6" xfId="6329" xr:uid="{9BC21618-5D6A-4957-BDEA-557285D88F34}"/>
    <cellStyle name="Comma 7 3 6 2" xfId="14709" xr:uid="{D0116F24-2C76-43F5-AF29-F5E915BBB1D6}"/>
    <cellStyle name="Comma 7 3 6 2 2" xfId="31469" xr:uid="{686A00D9-1CE2-486A-BD5F-FA6EFD34DF21}"/>
    <cellStyle name="Comma 7 3 6 2 3" xfId="48228" xr:uid="{CE96BAA2-2055-4A66-A345-C7A845DFE8C5}"/>
    <cellStyle name="Comma 7 3 6 3" xfId="23089" xr:uid="{5815C955-00BE-4648-8E17-E691D3ACD805}"/>
    <cellStyle name="Comma 7 3 6 4" xfId="39848" xr:uid="{D2D5B4F9-2781-461E-B291-352B5F37E314}"/>
    <cellStyle name="Comma 7 3 7" xfId="8169" xr:uid="{2FB6A024-C36D-4284-8A04-62008B5D9D9C}"/>
    <cellStyle name="Comma 7 3 7 2" xfId="16549" xr:uid="{D25CC9ED-4059-4BA0-9BB3-8C9A476595C5}"/>
    <cellStyle name="Comma 7 3 7 2 2" xfId="33309" xr:uid="{3B6F0D6E-94DC-41D9-AE8F-A3108F584FE1}"/>
    <cellStyle name="Comma 7 3 7 2 3" xfId="50068" xr:uid="{3515F9A3-72FB-4480-AFB4-B8DE80861285}"/>
    <cellStyle name="Comma 7 3 7 3" xfId="24929" xr:uid="{E000C439-D912-4F7C-AFB7-2C1295AAD5F0}"/>
    <cellStyle name="Comma 7 3 7 4" xfId="41688" xr:uid="{1C820C23-42F3-4E4D-A461-A9D95A936358}"/>
    <cellStyle name="Comma 7 3 8" xfId="8575" xr:uid="{F6FCF5F6-CE6A-4DD3-A653-7068A1964821}"/>
    <cellStyle name="Comma 7 3 8 2" xfId="16955" xr:uid="{11CF91C1-23C6-4287-9FDB-66B06EEC55BC}"/>
    <cellStyle name="Comma 7 3 8 2 2" xfId="33715" xr:uid="{FC776C11-D576-43CA-B4BA-4AD265D8FCE5}"/>
    <cellStyle name="Comma 7 3 8 2 3" xfId="50474" xr:uid="{70D6020C-C1F7-4B69-9A08-F8F56119F6C7}"/>
    <cellStyle name="Comma 7 3 8 3" xfId="25335" xr:uid="{B0BDA6D2-E20E-4E75-982F-2AE40FCBA71B}"/>
    <cellStyle name="Comma 7 3 8 4" xfId="42094" xr:uid="{65F78B7D-6FD4-48B7-968F-FCDD1C70E764}"/>
    <cellStyle name="Comma 7 3 9" xfId="8981" xr:uid="{A5E825DD-DE2A-42D2-9E22-261D1C350C09}"/>
    <cellStyle name="Comma 7 3 9 2" xfId="17361" xr:uid="{D8DCA0CE-47FC-4169-AB8D-BDAF73E7C93D}"/>
    <cellStyle name="Comma 7 3 9 2 2" xfId="34121" xr:uid="{49E0927B-068C-4C09-A8C6-AF91C433625B}"/>
    <cellStyle name="Comma 7 3 9 2 3" xfId="50880" xr:uid="{A4194A1E-3F56-44EE-90FF-11CAA0587DCF}"/>
    <cellStyle name="Comma 7 3 9 3" xfId="25741" xr:uid="{6B72D858-B4EC-43A3-8FA5-EDDA1F565B81}"/>
    <cellStyle name="Comma 7 3 9 4" xfId="42500" xr:uid="{09C3140D-47F8-4447-8358-B55C2AE69211}"/>
    <cellStyle name="Comma 7 4" xfId="598" xr:uid="{D52FC478-7948-469D-85FA-1375EF7C9B78}"/>
    <cellStyle name="Comma 7 4 2" xfId="5068" xr:uid="{7A79BC35-ED4C-4F14-B20F-3B57ED63144E}"/>
    <cellStyle name="Comma 7 4 2 2" xfId="13446" xr:uid="{660D3DFC-7B06-4737-9DDA-6883EC440F48}"/>
    <cellStyle name="Comma 7 4 2 2 2" xfId="30206" xr:uid="{5EB15351-01EE-465B-8526-1B6543CCA826}"/>
    <cellStyle name="Comma 7 4 2 2 3" xfId="46965" xr:uid="{95BEE8EA-52DA-48B4-A384-AA18BDB83C05}"/>
    <cellStyle name="Comma 7 4 2 3" xfId="21826" xr:uid="{C9DE56C8-23A2-4AA5-ACBB-5CC02F795CB3}"/>
    <cellStyle name="Comma 7 4 2 4" xfId="38585" xr:uid="{785DE2D2-9F62-4F9F-A327-84DE16E612AE}"/>
    <cellStyle name="Comma 7 4 3" xfId="6753" xr:uid="{4C280DB6-0936-4324-834D-4B4342F853A6}"/>
    <cellStyle name="Comma 7 4 3 2" xfId="15133" xr:uid="{366EA605-EF05-4634-997D-1BC4F16C2A06}"/>
    <cellStyle name="Comma 7 4 3 2 2" xfId="31893" xr:uid="{C27C56FC-BC31-4823-94D7-7E671373977F}"/>
    <cellStyle name="Comma 7 4 3 2 3" xfId="48652" xr:uid="{31D02990-B4A7-435A-B391-20D588DE673E}"/>
    <cellStyle name="Comma 7 4 3 3" xfId="23513" xr:uid="{229138DE-EE89-470E-9DC9-8799DFE1AE49}"/>
    <cellStyle name="Comma 7 4 3 4" xfId="40272" xr:uid="{CE3DF206-6661-46FB-BF12-6956453591A0}"/>
    <cellStyle name="Comma 7 4 4" xfId="3493" xr:uid="{CBA52734-E54F-4433-A9CC-FA56C569139F}"/>
    <cellStyle name="Comma 7 4 4 2" xfId="11869" xr:uid="{C23EAFD2-825D-4BA2-BC63-E1A6484EFB07}"/>
    <cellStyle name="Comma 7 4 4 2 2" xfId="28629" xr:uid="{A3491D4B-7308-4779-9F70-933E9D4FAE3E}"/>
    <cellStyle name="Comma 7 4 4 2 3" xfId="45388" xr:uid="{7DF444DE-454A-40C0-8200-D243B72D1E06}"/>
    <cellStyle name="Comma 7 4 4 3" xfId="20249" xr:uid="{40F78BEC-B2DD-4D4A-9D5E-B4F39D0396C4}"/>
    <cellStyle name="Comma 7 4 4 4" xfId="37008" xr:uid="{7930CB86-92D9-41D9-BBD6-7635789C8A9C}"/>
    <cellStyle name="Comma 7 4 5" xfId="10066" xr:uid="{2D180774-C1D2-410E-B86A-AD8BB191C9AD}"/>
    <cellStyle name="Comma 7 4 5 2" xfId="26826" xr:uid="{3F6D6894-C051-4225-A4AE-6B9643BF6D00}"/>
    <cellStyle name="Comma 7 4 5 3" xfId="43585" xr:uid="{BE561A30-1298-4225-AD93-5C39040A2AFD}"/>
    <cellStyle name="Comma 7 4 6" xfId="18446" xr:uid="{B6D43721-C84E-43AA-AA00-DF94381E9EED}"/>
    <cellStyle name="Comma 7 4 7" xfId="35205" xr:uid="{A8599374-4DCA-41AF-A7B8-A247770609BE}"/>
    <cellStyle name="Comma 7 4 8" xfId="1686" xr:uid="{CBE50273-8644-4E07-82CE-D218815134A7}"/>
    <cellStyle name="Comma 7 5" xfId="599" xr:uid="{B7F9D586-A6F4-4EDD-9042-0F7D9FE831C8}"/>
    <cellStyle name="Comma 7 5 2" xfId="5494" xr:uid="{1F11A282-B1EF-4260-8888-5FDB0C930A54}"/>
    <cellStyle name="Comma 7 5 2 2" xfId="13874" xr:uid="{4DE255FF-AE4C-4161-A61C-723AC79FE0B0}"/>
    <cellStyle name="Comma 7 5 2 2 2" xfId="30634" xr:uid="{3ABDFC3E-62AE-4477-AAB7-67BF76B1ED2C}"/>
    <cellStyle name="Comma 7 5 2 2 3" xfId="47393" xr:uid="{C0C65853-E2B8-4F2E-96BF-D4EB66AD73D3}"/>
    <cellStyle name="Comma 7 5 2 3" xfId="22254" xr:uid="{099031E3-1AE5-4726-B33F-0AF5BDB768E8}"/>
    <cellStyle name="Comma 7 5 2 4" xfId="39013" xr:uid="{26A2CCE5-3A6A-4065-92E2-ABCAD05565B8}"/>
    <cellStyle name="Comma 7 5 3" xfId="7181" xr:uid="{2C769020-502D-44C2-9FBD-E76286D99676}"/>
    <cellStyle name="Comma 7 5 3 2" xfId="15561" xr:uid="{E2FB4B5E-3AB5-499D-AAD8-29C84945A07B}"/>
    <cellStyle name="Comma 7 5 3 2 2" xfId="32321" xr:uid="{25016DB3-3D74-44B3-A58B-378719468348}"/>
    <cellStyle name="Comma 7 5 3 2 3" xfId="49080" xr:uid="{97F39D83-9882-4C83-A10A-25866C416D0D}"/>
    <cellStyle name="Comma 7 5 3 3" xfId="23941" xr:uid="{9C460649-EE4F-4B09-B776-F636B3CDBB65}"/>
    <cellStyle name="Comma 7 5 3 4" xfId="40700" xr:uid="{45DEF3C2-44D1-4096-BD77-F78D5F011C1B}"/>
    <cellStyle name="Comma 7 5 4" xfId="3921" xr:uid="{53138E42-1934-4531-B360-8008D09250EA}"/>
    <cellStyle name="Comma 7 5 4 2" xfId="12297" xr:uid="{AB2CA55C-FDAF-4D5C-8F77-F5BB17D6BDC3}"/>
    <cellStyle name="Comma 7 5 4 2 2" xfId="29057" xr:uid="{DF83E533-FA3A-471B-95B3-0F7EF5FEAF3F}"/>
    <cellStyle name="Comma 7 5 4 2 3" xfId="45816" xr:uid="{253B2D5B-3138-495D-B0CF-BA6976E2614C}"/>
    <cellStyle name="Comma 7 5 4 3" xfId="20677" xr:uid="{5D0BDCEC-BECD-4060-A561-8C7BE31131DD}"/>
    <cellStyle name="Comma 7 5 4 4" xfId="37436" xr:uid="{709CF8A6-5A0C-414D-B8A1-DE23F50EEF79}"/>
    <cellStyle name="Comma 7 5 5" xfId="10494" xr:uid="{D24AC136-F2CE-4460-8B45-165CEE67F326}"/>
    <cellStyle name="Comma 7 5 5 2" xfId="27254" xr:uid="{1ADBD114-5DF8-47F7-BCC3-3C5D3C836520}"/>
    <cellStyle name="Comma 7 5 5 3" xfId="44013" xr:uid="{85136EA9-9C07-4A23-9908-AF0C0CEE98F1}"/>
    <cellStyle name="Comma 7 5 6" xfId="18874" xr:uid="{EF4757DE-AC9C-4463-9A3F-4FBEEB4F60B8}"/>
    <cellStyle name="Comma 7 5 7" xfId="35633" xr:uid="{51E9B028-6A77-4C95-B940-7E7127D49A3E}"/>
    <cellStyle name="Comma 7 5 8" xfId="2114" xr:uid="{D512AEEE-7330-40C6-8D48-A0CB4A0B84F8}"/>
    <cellStyle name="Comma 7 6" xfId="2424" xr:uid="{B522DA58-B448-4EBC-9AF4-5174B77D1567}"/>
    <cellStyle name="Comma 7 6 2" xfId="5805" xr:uid="{ED5717C2-874F-45AA-A9E8-78E1BD73B0A3}"/>
    <cellStyle name="Comma 7 6 2 2" xfId="14185" xr:uid="{685E0312-BA1B-4919-8543-41AF4EDF54FD}"/>
    <cellStyle name="Comma 7 6 2 2 2" xfId="30945" xr:uid="{89EE2C73-FA2E-4123-A83A-CC506D3B8C0C}"/>
    <cellStyle name="Comma 7 6 2 2 3" xfId="47704" xr:uid="{59EDB5CF-4C2A-4091-84B9-D3366D2AE0C1}"/>
    <cellStyle name="Comma 7 6 2 3" xfId="22565" xr:uid="{0743AE5C-CFD6-4B5B-A7F8-DCF1782B3081}"/>
    <cellStyle name="Comma 7 6 2 4" xfId="39324" xr:uid="{804CD4A3-BF5C-40F5-9077-48EAD1B88D5A}"/>
    <cellStyle name="Comma 7 6 3" xfId="7492" xr:uid="{DC67ABAE-7E5D-4E01-A837-35FBDDF2D754}"/>
    <cellStyle name="Comma 7 6 3 2" xfId="15872" xr:uid="{F43C24DD-24F2-4151-BCA9-5EF4066DE2E4}"/>
    <cellStyle name="Comma 7 6 3 2 2" xfId="32632" xr:uid="{C8D5CB56-5C09-444E-BBBC-2217C49E6D50}"/>
    <cellStyle name="Comma 7 6 3 2 3" xfId="49391" xr:uid="{449FD71C-E1E0-49E0-AD5D-785BA65E2CB8}"/>
    <cellStyle name="Comma 7 6 3 3" xfId="24252" xr:uid="{6EC11BFE-4BC3-4526-BF3C-60D998FCFE28}"/>
    <cellStyle name="Comma 7 6 3 4" xfId="41011" xr:uid="{D9133BEE-4AF1-4265-AAAD-C24B92A9A455}"/>
    <cellStyle name="Comma 7 6 4" xfId="3065" xr:uid="{779FDFCC-3477-44C0-A248-482CAC5897E5}"/>
    <cellStyle name="Comma 7 6 4 2" xfId="11443" xr:uid="{DF5E978A-ED34-4C5F-BD1E-A9950E746E99}"/>
    <cellStyle name="Comma 7 6 4 2 2" xfId="28203" xr:uid="{27FA267D-F2D3-4E60-902B-9D6177D8E3FD}"/>
    <cellStyle name="Comma 7 6 4 2 3" xfId="44962" xr:uid="{3F6CD4A0-6C92-4275-B207-A2F73705EA35}"/>
    <cellStyle name="Comma 7 6 4 3" xfId="19823" xr:uid="{0BDAD0A1-714E-49AC-A245-CFAF751B007D}"/>
    <cellStyle name="Comma 7 6 4 4" xfId="36582" xr:uid="{FD70F427-CC84-4FDE-B0DA-CA64558C4223}"/>
    <cellStyle name="Comma 7 6 5" xfId="10805" xr:uid="{1CF8B225-6ED3-4FA1-A6AB-FA0BDC5D7536}"/>
    <cellStyle name="Comma 7 6 5 2" xfId="27565" xr:uid="{F8E6611F-FEF8-4FA7-ADDB-EA0BF7AB15D3}"/>
    <cellStyle name="Comma 7 6 5 3" xfId="44324" xr:uid="{BF312991-E5A1-4561-95D8-E05679988216}"/>
    <cellStyle name="Comma 7 6 6" xfId="19185" xr:uid="{BDBDE89C-2B7F-48A1-B728-B05E4895DF2D}"/>
    <cellStyle name="Comma 7 6 7" xfId="35944" xr:uid="{09225E67-41C9-44D6-B6F4-AA6B181F0D8C}"/>
    <cellStyle name="Comma 7 7" xfId="4538" xr:uid="{D72CD44A-7C0D-4459-AC7F-425AB5F4CEE4}"/>
    <cellStyle name="Comma 7 7 2" xfId="12914" xr:uid="{E996C893-B778-4497-920C-A90E4CF6B2B8}"/>
    <cellStyle name="Comma 7 7 2 2" xfId="29674" xr:uid="{FB2CEC72-3367-4CE4-9F2D-DFD21E8C8975}"/>
    <cellStyle name="Comma 7 7 2 3" xfId="46433" xr:uid="{088EF1C6-C6F1-49FE-B810-314F633B91C0}"/>
    <cellStyle name="Comma 7 7 3" xfId="21294" xr:uid="{AAA63E90-56B0-40B7-8F22-3F1F3AC04E1F}"/>
    <cellStyle name="Comma 7 7 4" xfId="38053" xr:uid="{18A2EBDF-3D9F-4C55-BFE3-7650EC5D50FB}"/>
    <cellStyle name="Comma 7 8" xfId="6327" xr:uid="{C423E73C-2A32-4F8F-90E9-C56EB457A87E}"/>
    <cellStyle name="Comma 7 8 2" xfId="14707" xr:uid="{6D4FEEB5-5AD5-4AA7-8193-7ED9661F2A84}"/>
    <cellStyle name="Comma 7 8 2 2" xfId="31467" xr:uid="{C1960AC3-13E8-424F-8CC3-051C41F386FE}"/>
    <cellStyle name="Comma 7 8 2 3" xfId="48226" xr:uid="{42787FA8-ED66-4426-892F-B1132910BA60}"/>
    <cellStyle name="Comma 7 8 3" xfId="23087" xr:uid="{6193BF54-4DE9-41C2-9E7B-7190F4B6CA37}"/>
    <cellStyle name="Comma 7 8 4" xfId="39846" xr:uid="{56AD1D37-744A-4190-B83F-E67B44B6E6AC}"/>
    <cellStyle name="Comma 7 9" xfId="7898" xr:uid="{F3BF156D-C4F6-4769-96CF-D2270AE1F4F0}"/>
    <cellStyle name="Comma 7 9 2" xfId="16278" xr:uid="{D352F04F-33EE-41CC-AAAD-C334623C8C81}"/>
    <cellStyle name="Comma 7 9 2 2" xfId="33038" xr:uid="{74595F4B-01F7-4FA6-804F-B88126FE4778}"/>
    <cellStyle name="Comma 7 9 2 3" xfId="49797" xr:uid="{582D435F-CDE3-48E2-863B-4088CAE62420}"/>
    <cellStyle name="Comma 7 9 3" xfId="24658" xr:uid="{A32D0AB3-040C-41E3-A3A9-C8AA5FA7EDC1}"/>
    <cellStyle name="Comma 7 9 4" xfId="41417" xr:uid="{B725B180-47A3-4487-8A0E-376CC055B42C}"/>
    <cellStyle name="Comma 8" xfId="20" xr:uid="{ECAEDA76-5582-4A01-B96C-72986F0AF558}"/>
    <cellStyle name="Comma 8 2" xfId="600" xr:uid="{2C0A6AFD-4B35-4066-B6AB-1AE1C5115ED9}"/>
    <cellStyle name="Comma 8 2 2" xfId="601" xr:uid="{97D0DBC4-5D75-4BE2-815C-6E7D17478272}"/>
    <cellStyle name="Comma 8 3" xfId="602" xr:uid="{B746DA7E-7971-4E84-8979-91B25AA1918E}"/>
    <cellStyle name="Comma 8 4" xfId="603" xr:uid="{21EEB174-B22C-47D3-AD89-28A954BC1B25}"/>
    <cellStyle name="Comma 8 4 2" xfId="604" xr:uid="{A457BF06-C6A3-47FC-B96F-74C78047E305}"/>
    <cellStyle name="Comma 8 5" xfId="605" xr:uid="{73DCAE5E-EE35-4F4A-A468-1E94B8626F99}"/>
    <cellStyle name="Comma 8 6" xfId="606" xr:uid="{0EFD7D35-2329-4965-82CD-8D4050605CD4}"/>
    <cellStyle name="Comma 8 7" xfId="51464" xr:uid="{842DF366-D855-4964-A44F-3ADC52E1F0B6}"/>
    <cellStyle name="Comma 8 8" xfId="120" xr:uid="{2D9DD0D7-27F6-4244-9CA2-752460B27929}"/>
    <cellStyle name="Comma 9" xfId="22" xr:uid="{9996979D-18B7-4E28-888A-DB28341811C2}"/>
    <cellStyle name="Comma 9 2" xfId="608" xr:uid="{90F4509A-F03B-4A3A-8F07-B4CFFAF53AC9}"/>
    <cellStyle name="Comma 9 2 2" xfId="609" xr:uid="{E9D9AE12-3585-4DCA-A566-312DA7DB405F}"/>
    <cellStyle name="Comma 9 2 2 2" xfId="610" xr:uid="{331DA2FF-99B0-4DC0-8349-0768332D62EF}"/>
    <cellStyle name="Comma 9 3" xfId="611" xr:uid="{38DED6D7-DE39-449B-A558-880FF1E47315}"/>
    <cellStyle name="Comma 9 4" xfId="1243" xr:uid="{648B5CD0-0596-42A4-8BEB-008CAAE5980C}"/>
    <cellStyle name="Comma 9 5" xfId="607" xr:uid="{C59415A9-219D-423D-A490-4D481CDBD6E5}"/>
    <cellStyle name="Comma 9 6" xfId="215" xr:uid="{0622F606-D22B-451C-A7C1-05DFD6800BAA}"/>
    <cellStyle name="Comma0" xfId="612" xr:uid="{D6F5C541-0F93-4131-BC82-A74F51366257}"/>
    <cellStyle name="Comma0 2" xfId="613" xr:uid="{12BB17C7-D934-4D24-BC9E-8EA9386AF2C8}"/>
    <cellStyle name="Comma0 2 2" xfId="614" xr:uid="{FFADDA0D-4E97-4AE8-ADBD-4E62CEF8CDAC}"/>
    <cellStyle name="Comma0 3" xfId="615" xr:uid="{D5DDEDA3-56C0-412A-806C-965BC8E31923}"/>
    <cellStyle name="Comma0 3 2" xfId="616" xr:uid="{C588C15C-C784-4F74-9337-E1FC919B3C4C}"/>
    <cellStyle name="Comma0 4" xfId="617" xr:uid="{020503B8-08C0-4269-9F6D-B5279957F1C8}"/>
    <cellStyle name="Comma0 4 2" xfId="618" xr:uid="{87EB3345-9A21-46B7-8032-038A8B112C2A}"/>
    <cellStyle name="Comma0 5" xfId="619" xr:uid="{8F6AC81E-7C9C-49B0-9B06-55AABE20CA53}"/>
    <cellStyle name="Comma0 5 2" xfId="620" xr:uid="{73FFAE1B-B875-404E-A9B6-3C59960B91DC}"/>
    <cellStyle name="Comma0 5 3" xfId="621" xr:uid="{F1EC9A5B-9639-4C9A-AD51-52F339400722}"/>
    <cellStyle name="Comma0 6" xfId="622" xr:uid="{C9D6C48A-AC76-45C8-81B7-862840A5F7DD}"/>
    <cellStyle name="Comma0 6 2" xfId="623" xr:uid="{1CF1E704-E3AD-497F-8173-1FDFF8EB40D6}"/>
    <cellStyle name="Comma0 7" xfId="624" xr:uid="{A3D6C4AB-8B0A-458F-A7CE-05D6636F4EC6}"/>
    <cellStyle name="Comma0 7 2" xfId="625" xr:uid="{52026F44-73BD-4FF7-AD31-19906B82CCD6}"/>
    <cellStyle name="Comma0 8" xfId="626" xr:uid="{D65B0C2A-76D0-481B-81B7-39D7B7D4805A}"/>
    <cellStyle name="Comma0 8 2" xfId="627" xr:uid="{6ED73E0A-1079-4008-9B2A-3D0D61C33D64}"/>
    <cellStyle name="Currency" xfId="2" builtinId="4"/>
    <cellStyle name="Currency 2" xfId="70" xr:uid="{FD27BFA7-72C7-486A-AAC7-BAE7B7062C05}"/>
    <cellStyle name="Currency 2 2" xfId="85" xr:uid="{44D72B63-4331-4C53-AA00-4248790E259F}"/>
    <cellStyle name="Currency 2 2 2" xfId="630" xr:uid="{D6A2C862-2C45-4158-AD3A-4C32BF6EB5E8}"/>
    <cellStyle name="Currency 2 2 2 2" xfId="51873" xr:uid="{AAB5B4B5-6985-46D5-A243-1C7C477ED4CC}"/>
    <cellStyle name="Currency 2 2 2 2 2" xfId="52346" xr:uid="{251CA2C0-E6F1-4769-970E-EB5DB5AF0E30}"/>
    <cellStyle name="Currency 2 2 2 2 3" xfId="52823" xr:uid="{5A3D93E4-F5B3-4255-8F8B-DA6E9914CEF2}"/>
    <cellStyle name="Currency 2 2 2 3" xfId="51628" xr:uid="{C02020B9-743D-4661-801C-C306FE2F19C8}"/>
    <cellStyle name="Currency 2 2 2 4" xfId="52110" xr:uid="{D2B3EA15-C330-40A8-964D-19F21BA5AA8F}"/>
    <cellStyle name="Currency 2 2 2 5" xfId="52626" xr:uid="{AA9581FE-9F13-4B55-AD1B-C41D5142D0E7}"/>
    <cellStyle name="Currency 2 2 2 6" xfId="51447" xr:uid="{92FDCDDE-B27F-41D8-813A-B154E98FFB89}"/>
    <cellStyle name="Currency 2 2 3" xfId="631" xr:uid="{79438C59-E054-49FA-82B2-47DA0EBB258B}"/>
    <cellStyle name="Currency 2 2 3 2" xfId="52523" xr:uid="{B58514EE-C9BC-4A65-AE0E-F700E6267B1A}"/>
    <cellStyle name="Currency 2 2 3 3" xfId="51479" xr:uid="{6FAC2844-0560-47B5-9529-2B5AC9B7931F}"/>
    <cellStyle name="Currency 2 2 4" xfId="632" xr:uid="{0D70B9C5-BBFB-4CE6-A462-7934239D80BC}"/>
    <cellStyle name="Currency 2 2 4 2" xfId="52447" xr:uid="{B3E36591-CF7F-41A4-9FD8-53FF01A4F9C7}"/>
    <cellStyle name="Currency 2 2 5" xfId="629" xr:uid="{6189FFC7-DC39-49BC-8FEB-52761588B763}"/>
    <cellStyle name="Currency 2 2 6" xfId="1239" xr:uid="{B0BA6ED5-D493-4697-9E10-0628FAD249E4}"/>
    <cellStyle name="Currency 2 3" xfId="633" xr:uid="{D8A71079-4650-4452-9BD7-AB72D70A554A}"/>
    <cellStyle name="Currency 2 3 2" xfId="634" xr:uid="{C8F34D4A-964C-452E-BEE0-E70DEAEC9BC9}"/>
    <cellStyle name="Currency 2 3 2 2" xfId="52342" xr:uid="{0CED18B3-9340-470F-BF68-6349122570D9}"/>
    <cellStyle name="Currency 2 3 2 3" xfId="52820" xr:uid="{F1E11F26-5B2F-4528-BFD2-19C2946B885A}"/>
    <cellStyle name="Currency 2 3 2 4" xfId="51869" xr:uid="{FC54BE2D-6FBA-4149-9C04-BDB074EF8BDB}"/>
    <cellStyle name="Currency 2 3 3" xfId="635" xr:uid="{48303421-BE21-4676-B32E-A0DF39D70F36}"/>
    <cellStyle name="Currency 2 3 3 2" xfId="51624" xr:uid="{DAB40F75-8226-495A-9033-6F997EBB7BCA}"/>
    <cellStyle name="Currency 2 3 4" xfId="52106" xr:uid="{78BDBA8A-AAA1-478F-93B5-7ADD6190D9FA}"/>
    <cellStyle name="Currency 2 3 5" xfId="52622" xr:uid="{F03D504A-2D7B-4E4E-983C-132B808155D6}"/>
    <cellStyle name="Currency 2 4" xfId="636" xr:uid="{43E95D01-6019-4A15-B712-DF25AFDA872B}"/>
    <cellStyle name="Currency 2 4 2" xfId="17876" xr:uid="{6EF66CD4-9CDE-4677-B682-177EBFA79B2E}"/>
    <cellStyle name="Currency 2 4 2 2" xfId="34636" xr:uid="{8297E916-2B37-4CD8-B0E4-420F1EECC5E8}"/>
    <cellStyle name="Currency 2 4 2 3" xfId="51395" xr:uid="{03B39725-99B2-4C37-8736-B5232844BC45}"/>
    <cellStyle name="Currency 2 4 3" xfId="26256" xr:uid="{15FFF5C2-26F9-4467-9448-967C73673EF9}"/>
    <cellStyle name="Currency 2 4 4" xfId="43015" xr:uid="{D8498F57-EE27-4B67-B803-16C91B12C723}"/>
    <cellStyle name="Currency 2 4 5" xfId="51758" xr:uid="{72E6BD6E-AC42-43F6-8089-E84F5402B286}"/>
    <cellStyle name="Currency 2 4 6" xfId="52226" xr:uid="{D9901158-B478-462A-ACF8-5B50CBC41164}"/>
    <cellStyle name="Currency 2 4 7" xfId="52515" xr:uid="{CFA4642B-1C1D-47DF-A778-8C1E6ECD98EC}"/>
    <cellStyle name="Currency 2 4 8" xfId="9496" xr:uid="{1FB556C8-CB71-404D-94B7-F1352E8F73A6}"/>
    <cellStyle name="Currency 2 5" xfId="637" xr:uid="{138D0D2E-E169-4794-B63D-A58505CF3E7F}"/>
    <cellStyle name="Currency 2 5 2" xfId="51446" xr:uid="{AA94321E-72E9-49D8-9A25-818E8BB9A70D}"/>
    <cellStyle name="Currency 2 6" xfId="1238" xr:uid="{B61AD7F8-ED7D-41D8-B5A6-36C1A16E705A}"/>
    <cellStyle name="Currency 2 7" xfId="51531" xr:uid="{89ABA57B-BE86-4C1C-ABD9-BA74E61CE057}"/>
    <cellStyle name="Currency 2 8" xfId="51990" xr:uid="{5F8CFB95-00C4-4DD4-8F7D-1E6669295DF8}"/>
    <cellStyle name="Currency 2 9" xfId="52446" xr:uid="{B58C7119-F73F-459D-A8F8-91350D63F78D}"/>
    <cellStyle name="Currency 3" xfId="84" xr:uid="{DFB9E2F6-5270-4049-8E94-401F59A90515}"/>
    <cellStyle name="Currency 3 2" xfId="121" xr:uid="{681CE391-627F-41C0-B6A9-1B447027EF5B}"/>
    <cellStyle name="Currency 3 2 2" xfId="640" xr:uid="{80DCFBA7-4561-4FE2-9D22-571B1AACBF11}"/>
    <cellStyle name="Currency 3 2 3" xfId="639" xr:uid="{CD8F4F33-1BC3-4175-9716-163EDD3E6697}"/>
    <cellStyle name="Currency 3 3" xfId="641" xr:uid="{81AD81D4-C9B1-410E-8850-892279A6B5DB}"/>
    <cellStyle name="Currency 3 3 2" xfId="3068" xr:uid="{E79D32E8-4FDE-4FCD-BEEF-D85474AA8D0E}"/>
    <cellStyle name="Currency 3 4" xfId="638" xr:uid="{E4283105-2889-4560-BD44-FED3FA71D111}"/>
    <cellStyle name="Currency 4" xfId="642" xr:uid="{20C6CC16-0720-435C-B7BD-75AB4AA17FEE}"/>
    <cellStyle name="Currency 4 2" xfId="643" xr:uid="{B4083FA4-9966-40C9-A4A7-98BBD2DC0828}"/>
    <cellStyle name="Currency 5" xfId="644" xr:uid="{1F25E472-E633-4049-BF9C-ADA76BA74C66}"/>
    <cellStyle name="Currency 6" xfId="645" xr:uid="{B632981D-0B80-47D6-AEA0-144DEEAC6C02}"/>
    <cellStyle name="Currency 7" xfId="628" xr:uid="{FC328A9B-B7EE-4D0B-83B3-83636D13F111}"/>
    <cellStyle name="Currency 8" xfId="89" xr:uid="{41A09C02-EEE9-41F0-982D-F333ECE81956}"/>
    <cellStyle name="Currency0" xfId="646" xr:uid="{763B5360-E0AA-46FD-9EE1-F73D2527FA02}"/>
    <cellStyle name="Currency0 2" xfId="647" xr:uid="{E1F241D0-4B7D-47EE-A1D4-5A8DD7A34CC3}"/>
    <cellStyle name="Currency0 2 2" xfId="648" xr:uid="{220E8D4F-7F02-4FDC-AF87-0CA3271C5349}"/>
    <cellStyle name="Currency0 3" xfId="649" xr:uid="{A48600E1-2762-422C-A9BA-7DF2D3248AB9}"/>
    <cellStyle name="Currency0 3 2" xfId="650" xr:uid="{2EED4DC0-B34F-4CC3-91E0-50EC7B79CE4D}"/>
    <cellStyle name="Currency0 4" xfId="651" xr:uid="{C51BFE52-77F5-44A2-8FE7-084A3BC7D0BF}"/>
    <cellStyle name="Currency0 4 2" xfId="652" xr:uid="{2C02986A-CE8C-4D48-BCBE-9DFB2CBF4E5A}"/>
    <cellStyle name="Currency0 5" xfId="653" xr:uid="{FC98FC32-7A1D-4589-BCE9-A1514A21AB3D}"/>
    <cellStyle name="Currency0 5 2" xfId="654" xr:uid="{25AAB0A5-453A-4DB5-A340-9FB561BA3CD2}"/>
    <cellStyle name="Currency0 5 3" xfId="655" xr:uid="{58ED2BCC-2C36-4325-B647-C37984C01DD1}"/>
    <cellStyle name="Currency0 6" xfId="656" xr:uid="{2E6F9DB7-6024-4FB1-93D9-66B6A3C35243}"/>
    <cellStyle name="Currency0 7" xfId="657" xr:uid="{B10AFD05-44E7-40F2-A6F3-564FCBDEEC84}"/>
    <cellStyle name="Currency0 7 2" xfId="658" xr:uid="{85747BBE-E7F6-4F78-B36D-346690D3C0A8}"/>
    <cellStyle name="Currency0 8" xfId="659" xr:uid="{A5DAA234-1252-4A5B-80FB-C7393695FB03}"/>
    <cellStyle name="Currency0 8 2" xfId="660" xr:uid="{A3D3B39B-6868-4A61-B7F0-7F7D2087E9ED}"/>
    <cellStyle name="Currency0 9" xfId="661" xr:uid="{B542E6D0-11B9-47B3-AA66-D4B399E28D41}"/>
    <cellStyle name="Currency0 9 2" xfId="662" xr:uid="{A896E6E3-6830-4E64-82E5-2D80FB0A7698}"/>
    <cellStyle name="Date" xfId="663" xr:uid="{F8F34365-DCA5-4E07-9B89-68D304EDAEB0}"/>
    <cellStyle name="Date 2" xfId="664" xr:uid="{4E1E496C-406C-455D-A3C0-9C339D4CDD4A}"/>
    <cellStyle name="Date 2 2" xfId="665" xr:uid="{142AEB74-0A3F-4E41-B06F-A09FDC72C2FE}"/>
    <cellStyle name="Date 3" xfId="666" xr:uid="{71A8BA72-1D90-4A9E-AA42-C303392C4AA1}"/>
    <cellStyle name="Date 3 2" xfId="667" xr:uid="{1A63B273-537E-4907-A59D-82D0EC88EA49}"/>
    <cellStyle name="Date 4" xfId="668" xr:uid="{DFE24DEC-2BFA-4694-8F8B-350472AF3E66}"/>
    <cellStyle name="Date 4 2" xfId="669" xr:uid="{1EF42FC9-851E-4EE5-AF92-3D4E73E18C2C}"/>
    <cellStyle name="Date 5" xfId="670" xr:uid="{F3E386FF-0E53-46A7-AF2C-9F25807E90A9}"/>
    <cellStyle name="Date 5 2" xfId="671" xr:uid="{B8E0B1B1-E3CA-4591-8AE5-3B90177A9202}"/>
    <cellStyle name="Date 5 3" xfId="672" xr:uid="{BF9CB5CE-F84B-4F1D-ACE2-8B7EA7185787}"/>
    <cellStyle name="Date 6" xfId="673" xr:uid="{72A98D17-1938-4E09-AC7C-F5D04870F1C0}"/>
    <cellStyle name="Date 7" xfId="674" xr:uid="{64706EE7-00CC-453B-9A70-42B74D800E42}"/>
    <cellStyle name="Date 7 2" xfId="675" xr:uid="{420ECFF1-DED5-4FC8-8515-76A4994D4AED}"/>
    <cellStyle name="Date 8" xfId="676" xr:uid="{4C09238B-170F-4EEF-8C1B-88D622A86E12}"/>
    <cellStyle name="Date 8 2" xfId="677" xr:uid="{37D54BB2-342C-4569-8C80-624C1EF11777}"/>
    <cellStyle name="Date 9" xfId="678" xr:uid="{120AAD70-FA7F-4D50-A455-D99E97ADFFCD}"/>
    <cellStyle name="Date 9 2" xfId="679" xr:uid="{58391D8E-3C61-4805-ACC1-0C5FF66B762A}"/>
    <cellStyle name="DESCRIPTION" xfId="122" xr:uid="{D765E043-FD02-4773-85DF-8F90DC916AD5}"/>
    <cellStyle name="DisplayPercent" xfId="123" xr:uid="{E3E58E14-5B18-4244-846D-FF0021A4704D}"/>
    <cellStyle name="Dollar" xfId="124" xr:uid="{14C4CA25-3AE1-4238-A777-9A76EFEFA454}"/>
    <cellStyle name="Dollar0Decimals" xfId="125" xr:uid="{3E9E0215-24BF-4EA4-BD9F-30576CC8CE0A}"/>
    <cellStyle name="Dollar2Decimals" xfId="126" xr:uid="{EC94B227-C3E4-4594-9C50-21295E3D2178}"/>
    <cellStyle name="DriversNumber" xfId="127" xr:uid="{28716F53-5739-449D-A53E-48082D8C7CBF}"/>
    <cellStyle name="DriversPercent" xfId="128" xr:uid="{4711081D-CBA3-46DE-B1C0-1D8347126C30}"/>
    <cellStyle name="Explanatory Text" xfId="37" builtinId="53" customBuiltin="1"/>
    <cellStyle name="Explanatory Text 2" xfId="680" xr:uid="{A6CA6C4A-5F6D-4975-8A7E-78C77D2D6FA3}"/>
    <cellStyle name="Explanatory Text 2 2" xfId="681" xr:uid="{CB946A73-B08A-40FB-A345-B6E9F70A1EC5}"/>
    <cellStyle name="F2" xfId="682" xr:uid="{23B82571-E99D-4E9E-A66C-ABB68043E94C}"/>
    <cellStyle name="F3" xfId="683" xr:uid="{CE4FBE98-B902-42C0-9770-D14DCCADA304}"/>
    <cellStyle name="F8" xfId="684" xr:uid="{EF070D91-8922-49B2-B539-335EE8FD70AA}"/>
    <cellStyle name="Fixed" xfId="685" xr:uid="{F1660BCC-6BA4-40B8-8A1D-3B2FED90D440}"/>
    <cellStyle name="Fixed 2" xfId="686" xr:uid="{C4BFDE11-6650-41F5-8D7B-B3EC1D39C273}"/>
    <cellStyle name="Fixed 2 2" xfId="687" xr:uid="{444F7685-147C-4982-B639-F2733236C536}"/>
    <cellStyle name="Fixed 3" xfId="688" xr:uid="{7526E0DE-5733-46D1-AFE3-7FFD4F5C2CEB}"/>
    <cellStyle name="Fixed 3 2" xfId="689" xr:uid="{2A255CC6-0328-4F9B-BA6E-957919D428DA}"/>
    <cellStyle name="Fixed 4" xfId="690" xr:uid="{0DA1940A-11F0-4AF7-BD75-0C278214FCFF}"/>
    <cellStyle name="Fixed 4 2" xfId="691" xr:uid="{5D0F3168-1734-40D2-B83D-222CB71DB08D}"/>
    <cellStyle name="Fixed 5" xfId="692" xr:uid="{66D83155-A95C-45C9-B163-86352DEC3B86}"/>
    <cellStyle name="Fixed 5 2" xfId="693" xr:uid="{FB73C5F8-3C84-4964-B850-BECA474BC42A}"/>
    <cellStyle name="Fixed 5 3" xfId="694" xr:uid="{7F95BF33-1537-499D-B4AC-82649F2F69EF}"/>
    <cellStyle name="Fixed 6" xfId="695" xr:uid="{FD0B02C1-A031-430A-82F0-367AFBE5051A}"/>
    <cellStyle name="Fixed 6 2" xfId="696" xr:uid="{02913062-CB05-404B-BE44-A821A5C8A474}"/>
    <cellStyle name="Fixed 7" xfId="697" xr:uid="{AC042474-F8B1-44D1-A705-834E56CC5D9C}"/>
    <cellStyle name="Fixed 7 2" xfId="698" xr:uid="{22EED6AB-E229-4B6C-A9B6-AB9987C07238}"/>
    <cellStyle name="Fixed 8" xfId="699" xr:uid="{D90254A0-D3E5-4E36-A15A-170D136111FA}"/>
    <cellStyle name="Fixed 8 2" xfId="700" xr:uid="{825A5D24-91B4-4865-9E8A-C32AFC155F9C}"/>
    <cellStyle name="FRxAmtStyle" xfId="701" xr:uid="{56C022FE-749D-4E8E-B5AD-F412A32248EE}"/>
    <cellStyle name="Good" xfId="28" builtinId="26" customBuiltin="1"/>
    <cellStyle name="Good 2" xfId="703" xr:uid="{A35A06F2-648E-4766-97F9-262A1428C86E}"/>
    <cellStyle name="Good 2 2" xfId="704" xr:uid="{B40DE155-2A0F-4840-8183-C024CEEAD250}"/>
    <cellStyle name="Good 3" xfId="702" xr:uid="{E674DAAE-DA33-4F3E-BC75-E1210A355B9D}"/>
    <cellStyle name="Grey" xfId="129" xr:uid="{70E6F270-3F31-4200-A1BA-8E81436AB7EC}"/>
    <cellStyle name="Header" xfId="130" xr:uid="{46BC187A-C165-4DEB-B43E-1AE76603ECCF}"/>
    <cellStyle name="Header Total" xfId="131" xr:uid="{A719D57A-C087-4F5C-92AA-3FA48497CFA7}"/>
    <cellStyle name="Header_newmodel" xfId="132" xr:uid="{8C927EC9-76A1-4217-BE4F-5DF58B7F3B7F}"/>
    <cellStyle name="Header1" xfId="133" xr:uid="{F6C77849-A0E7-498B-9C69-B8F4D2F73A31}"/>
    <cellStyle name="Header2" xfId="134" xr:uid="{BA79F73D-7C58-4EEF-B6C3-23AF9CCED995}"/>
    <cellStyle name="Header3" xfId="135" xr:uid="{D5E2AA00-CBD5-479B-9575-424BC40A8BDD}"/>
    <cellStyle name="Header4" xfId="136" xr:uid="{FA602D47-C8A8-4233-9F68-2733B40A63EF}"/>
    <cellStyle name="HeaderStyle" xfId="137" xr:uid="{A73C8B62-D5C7-4E40-875E-FF6905EABEA5}"/>
    <cellStyle name="HeaderValueStyle" xfId="138" xr:uid="{485114AF-FAF0-4F23-9CD8-C39CF8060A3F}"/>
    <cellStyle name="Heading 1" xfId="24" builtinId="16" customBuiltin="1"/>
    <cellStyle name="Heading 1 2" xfId="706" xr:uid="{32984432-C4AB-4CF4-BA20-2FF524159714}"/>
    <cellStyle name="Heading 1 2 2" xfId="707" xr:uid="{298CB4F1-9E1B-4DB0-9BE1-D185191CBF4F}"/>
    <cellStyle name="Heading 1 2 2 2" xfId="708" xr:uid="{B3DEF1B1-6A63-4912-9E27-C76DD28E3E1E}"/>
    <cellStyle name="Heading 1 2 2 2 2" xfId="52518" xr:uid="{E6C3DA8F-D59C-422D-BA63-04986F867FF0}"/>
    <cellStyle name="Heading 1 2 2 3" xfId="709" xr:uid="{8CCBFA5C-C2FF-4CA9-B069-7CC955639ED5}"/>
    <cellStyle name="Heading 1 2 3" xfId="710" xr:uid="{AA44CB01-C4D4-464A-B1C3-1ED32D0840F2}"/>
    <cellStyle name="Heading 1 2 3 2" xfId="51534" xr:uid="{D402E366-8323-494E-8137-7CC61DCCA44C}"/>
    <cellStyle name="Heading 1 2 4" xfId="711" xr:uid="{02B81F71-3323-4DD7-BA9F-1956E8F4FF66}"/>
    <cellStyle name="Heading 1 3" xfId="712" xr:uid="{8BF67AC7-BC4D-40A8-89BD-5F36EC446202}"/>
    <cellStyle name="Heading 1 4" xfId="713" xr:uid="{49FE7D4F-1497-42B9-A94F-06E8A1249160}"/>
    <cellStyle name="Heading 1 5" xfId="714" xr:uid="{762DDB6B-A4AB-4D3F-92D1-F3090E92466D}"/>
    <cellStyle name="Heading 1 6" xfId="705" xr:uid="{25180E17-9095-4B32-9E7A-43A28C58B66D}"/>
    <cellStyle name="Heading 2" xfId="25" builtinId="17" customBuiltin="1"/>
    <cellStyle name="Heading 2 2" xfId="716" xr:uid="{94CC028B-B127-4948-82CB-C13966665361}"/>
    <cellStyle name="Heading 2 2 2" xfId="717" xr:uid="{08203A99-A1CC-4929-966F-1A2F1F0AB046}"/>
    <cellStyle name="Heading 2 2 2 2" xfId="718" xr:uid="{587E61F2-0FE5-4F97-87F0-A61707545CD1}"/>
    <cellStyle name="Heading 2 2 2 3" xfId="51415" xr:uid="{450DB1FA-7FBC-4ABD-82BC-1A2B62234EEE}"/>
    <cellStyle name="Heading 2 2 3" xfId="719" xr:uid="{4E6911B5-E3AB-4E82-9B4C-5F531992901A}"/>
    <cellStyle name="Heading 2 3" xfId="720" xr:uid="{047D46D6-17BA-4D49-ACAB-D1578955A0AD}"/>
    <cellStyle name="Heading 2 4" xfId="721" xr:uid="{0B4AB3A3-977F-451E-AFF3-A1A7C85DDFF2}"/>
    <cellStyle name="Heading 2 4 2" xfId="722" xr:uid="{6A999F6F-4576-4143-B967-B9F56AE43C6F}"/>
    <cellStyle name="Heading 2 4 2 2" xfId="723" xr:uid="{0AAF4DDA-6B0A-415B-8721-3585CC4BB28A}"/>
    <cellStyle name="Heading 2 4 2 3" xfId="51535" xr:uid="{B0BA669F-6880-4725-81FB-5C540E0558A6}"/>
    <cellStyle name="Heading 2 5" xfId="724" xr:uid="{0CDDC6B3-30AC-49D1-9947-59972C12FC93}"/>
    <cellStyle name="Heading 2 6" xfId="715" xr:uid="{66DBFD70-89AC-4BF3-A2AD-F2776DF4DA76}"/>
    <cellStyle name="Heading 3" xfId="26" builtinId="18" customBuiltin="1"/>
    <cellStyle name="Heading 3 2" xfId="726" xr:uid="{116ADC24-BF79-47E5-B385-F78F41F8A0C9}"/>
    <cellStyle name="Heading 3 2 2" xfId="727" xr:uid="{5F240E16-2780-43B6-9CCE-90B2FDF1F896}"/>
    <cellStyle name="Heading 3 3" xfId="725" xr:uid="{E4E5FB6D-02EE-47DD-8AB6-8DA51EE9E97D}"/>
    <cellStyle name="Heading 4" xfId="27" builtinId="19" customBuiltin="1"/>
    <cellStyle name="Heading 4 2" xfId="729" xr:uid="{CFCB14A6-100D-45A0-B060-8CB2276877CB}"/>
    <cellStyle name="Heading 4 2 2" xfId="730" xr:uid="{C3E6F384-1B98-42A6-830E-3BF40A5C45B8}"/>
    <cellStyle name="Heading 4 3" xfId="728" xr:uid="{5AD2E273-8C88-448C-97C6-8D5EBFE0A097}"/>
    <cellStyle name="Hyperlink 2" xfId="51724" xr:uid="{59A45987-5ED7-4E3F-97B2-93F743749E10}"/>
    <cellStyle name="Input" xfId="31" builtinId="20" customBuiltin="1"/>
    <cellStyle name="Input [yellow]" xfId="139" xr:uid="{82ECFE8D-1D20-4022-9EBC-9E4BD3384D3B}"/>
    <cellStyle name="Input 2" xfId="732" xr:uid="{F72A53D6-9DFE-43AC-867C-BCEB18F98148}"/>
    <cellStyle name="Input 2 2" xfId="733" xr:uid="{8BE12E67-773B-4805-8273-C5A04427009D}"/>
    <cellStyle name="Input 3" xfId="731" xr:uid="{9DFFF5BA-6958-4B85-8B3C-CD223D86377C}"/>
    <cellStyle name="Input Box" xfId="140" xr:uid="{45D5C024-C3A6-4DEF-87AD-410C2D8EF8DB}"/>
    <cellStyle name="Inputs" xfId="141" xr:uid="{72480B8E-E28B-4CD5-99DE-202EBA140A84}"/>
    <cellStyle name="ISBSPercentSS" xfId="142" xr:uid="{6CBE34DF-6AAE-4416-9E7C-210A4230FDFB}"/>
    <cellStyle name="ISBSPercentSSBoldwBorders" xfId="143" xr:uid="{5C8533D1-9FFE-4FCF-A20B-9D510E8A7107}"/>
    <cellStyle name="Linked Cell" xfId="34" builtinId="24" customBuiltin="1"/>
    <cellStyle name="Linked Cell 2" xfId="735" xr:uid="{134CCE56-BF28-4456-9E37-9466E7BD1941}"/>
    <cellStyle name="Linked Cell 2 2" xfId="736" xr:uid="{D6EF98C1-C893-4483-942D-F3A068CEF374}"/>
    <cellStyle name="Linked Cell 3" xfId="734" xr:uid="{827AD4D7-D5F0-4E02-8C7B-924C71FD9D38}"/>
    <cellStyle name="Multiple" xfId="144" xr:uid="{AA94CC59-3A0C-4BCA-B218-ACB87105AB9F}"/>
    <cellStyle name="Name" xfId="145" xr:uid="{51F30F60-02FC-44FE-8E82-F5639AADBA5E}"/>
    <cellStyle name="Neutral" xfId="30" builtinId="28" customBuiltin="1"/>
    <cellStyle name="Neutral 2" xfId="738" xr:uid="{9EDC2567-6A4D-49F9-90D7-0DE86F63567E}"/>
    <cellStyle name="Neutral 2 2" xfId="739" xr:uid="{03189B0B-33CB-47A5-B1F7-A93FB7C499B8}"/>
    <cellStyle name="Neutral 3" xfId="737" xr:uid="{E3B74CDC-8D93-46BD-A8E5-0BDF2C37CD70}"/>
    <cellStyle name="Neutral 3 2" xfId="51499" xr:uid="{0B71664E-1485-4E6A-99A6-AA2F6F5A3387}"/>
    <cellStyle name="NewAcct" xfId="146" xr:uid="{E586DE0D-ADA6-41C0-92E1-9EA0BC2A4261}"/>
    <cellStyle name="NonPrint_Heading" xfId="147" xr:uid="{31E0B335-6A51-495B-8F22-3CB3EC7B9BFB}"/>
    <cellStyle name="Normal" xfId="0" builtinId="0"/>
    <cellStyle name="Normal - Style1" xfId="148" xr:uid="{DBDAFAD3-F03B-46E3-A25D-4292D398C0E5}"/>
    <cellStyle name="Normal 10" xfId="21" xr:uid="{EE0738C8-4919-433B-AE40-02A3D2F22C13}"/>
    <cellStyle name="Normal 10 10" xfId="1552" xr:uid="{1B2F86CC-5686-410E-90F1-E0EF334AF46E}"/>
    <cellStyle name="Normal 10 10 2" xfId="4931" xr:uid="{09604CC0-274D-4202-8854-B53A0F3982EA}"/>
    <cellStyle name="Normal 10 10 2 2" xfId="13307" xr:uid="{CB2BA231-0C75-4CD6-A9D7-A4AE207CAFA5}"/>
    <cellStyle name="Normal 10 10 2 2 2" xfId="30067" xr:uid="{FF23C847-7CFB-4725-9597-10BA0AE62961}"/>
    <cellStyle name="Normal 10 10 2 2 3" xfId="46826" xr:uid="{D15C7AF6-A178-4B70-B809-28D460C86A83}"/>
    <cellStyle name="Normal 10 10 2 3" xfId="21687" xr:uid="{C77EE70D-3C7B-4572-8B6A-4A76B81DD7D1}"/>
    <cellStyle name="Normal 10 10 2 4" xfId="38446" xr:uid="{244D9618-A5ED-467D-9EC8-528EE3E0072C}"/>
    <cellStyle name="Normal 10 10 3" xfId="6614" xr:uid="{86554F3C-7BB6-4F4B-9316-987DD4FAEC3D}"/>
    <cellStyle name="Normal 10 10 3 2" xfId="14994" xr:uid="{9E60B1E1-42BD-432B-8F83-70394D8785A4}"/>
    <cellStyle name="Normal 10 10 3 2 2" xfId="31754" xr:uid="{CFB413ED-6DFA-481E-AEEF-738B458458F8}"/>
    <cellStyle name="Normal 10 10 3 2 3" xfId="48513" xr:uid="{0A35B5D5-387B-4AFC-9B2C-1B3751976FAE}"/>
    <cellStyle name="Normal 10 10 3 3" xfId="23374" xr:uid="{BBC1CBD3-F9D5-47C0-8F88-AED6F3E1D8FA}"/>
    <cellStyle name="Normal 10 10 3 4" xfId="40133" xr:uid="{769A2E31-F502-4408-8DEB-E303C2A6591F}"/>
    <cellStyle name="Normal 10 10 4" xfId="3354" xr:uid="{05C27E58-7A79-48E6-90C5-725D94FF5F95}"/>
    <cellStyle name="Normal 10 10 4 2" xfId="11730" xr:uid="{CA2D8058-1AEA-4784-8A65-E03D4473341A}"/>
    <cellStyle name="Normal 10 10 4 2 2" xfId="28490" xr:uid="{227366C5-1E41-4DE1-913E-2BD883F58281}"/>
    <cellStyle name="Normal 10 10 4 2 3" xfId="45249" xr:uid="{E36D96C0-B7E8-4C52-A509-DBC7B03753D9}"/>
    <cellStyle name="Normal 10 10 4 3" xfId="20110" xr:uid="{FE6E922D-238C-4684-8DC7-19C6DF1571C8}"/>
    <cellStyle name="Normal 10 10 4 4" xfId="36869" xr:uid="{46A32E31-692C-4213-9F3B-B3C01E53B334}"/>
    <cellStyle name="Normal 10 10 5" xfId="9927" xr:uid="{25386F88-1D1C-46FB-8DC1-FA0DFE1561AD}"/>
    <cellStyle name="Normal 10 10 5 2" xfId="26687" xr:uid="{166A6094-8723-4395-8A0F-FD5BD7636A18}"/>
    <cellStyle name="Normal 10 10 5 3" xfId="43446" xr:uid="{0C61F052-FCF7-4C7E-A3DE-CCB605D1AB51}"/>
    <cellStyle name="Normal 10 10 6" xfId="18307" xr:uid="{70EFEEDA-14DD-4B41-9408-FD358E3B0724}"/>
    <cellStyle name="Normal 10 10 7" xfId="35066" xr:uid="{ABC10FD8-FA00-4182-B5A6-1031FC5AE0F0}"/>
    <cellStyle name="Normal 10 11" xfId="1976" xr:uid="{4D630B75-3510-4348-B7FD-9EB1CCE18C64}"/>
    <cellStyle name="Normal 10 11 2" xfId="5355" xr:uid="{7EB7F3F7-D9EF-4AAA-8B0E-D650004CEF8B}"/>
    <cellStyle name="Normal 10 11 2 2" xfId="13735" xr:uid="{49C360DD-2F0F-40F1-A398-B74B47C8B225}"/>
    <cellStyle name="Normal 10 11 2 2 2" xfId="30495" xr:uid="{C1A95055-B165-4FDF-B5C3-1908B1525880}"/>
    <cellStyle name="Normal 10 11 2 2 3" xfId="47254" xr:uid="{CB30CBCF-6585-43EF-9F27-E76D31151E49}"/>
    <cellStyle name="Normal 10 11 2 3" xfId="22115" xr:uid="{1DB9A90F-8D64-4754-A31D-DAC32F93BB0B}"/>
    <cellStyle name="Normal 10 11 2 4" xfId="38874" xr:uid="{B553A37E-D9F1-4D18-B6BB-CC9CE360E288}"/>
    <cellStyle name="Normal 10 11 3" xfId="7042" xr:uid="{59D1F855-8E96-48BB-9305-CE986EB56C12}"/>
    <cellStyle name="Normal 10 11 3 2" xfId="15422" xr:uid="{D261971B-8FE8-4274-90DB-5BC81658CC96}"/>
    <cellStyle name="Normal 10 11 3 2 2" xfId="32182" xr:uid="{FFF2F2F3-E0AD-457D-896C-1003E339A5FD}"/>
    <cellStyle name="Normal 10 11 3 2 3" xfId="48941" xr:uid="{8F5FCA36-DA67-4FDC-B10C-1581BFFB8C26}"/>
    <cellStyle name="Normal 10 11 3 3" xfId="23802" xr:uid="{B9C30A40-E180-4A66-9352-56AF3171B2A5}"/>
    <cellStyle name="Normal 10 11 3 4" xfId="40561" xr:uid="{E29AF680-1B13-4C0E-961A-596565D255E4}"/>
    <cellStyle name="Normal 10 11 4" xfId="3782" xr:uid="{50756DC4-613D-48D3-BADD-8C5CFA5B8FF2}"/>
    <cellStyle name="Normal 10 11 4 2" xfId="12158" xr:uid="{377689F6-1B00-4BE7-964C-AA1B800FF1E0}"/>
    <cellStyle name="Normal 10 11 4 2 2" xfId="28918" xr:uid="{78306373-4E32-4DBF-AA81-6EA4539E514E}"/>
    <cellStyle name="Normal 10 11 4 2 3" xfId="45677" xr:uid="{A00A39D6-C5E5-44A6-B1EF-07C1ED92483E}"/>
    <cellStyle name="Normal 10 11 4 3" xfId="20538" xr:uid="{E55111BB-7EE0-42B4-8FA1-D35F554ACF99}"/>
    <cellStyle name="Normal 10 11 4 4" xfId="37297" xr:uid="{C100FC35-73F8-4144-ADD9-5105897730BF}"/>
    <cellStyle name="Normal 10 11 5" xfId="10355" xr:uid="{7EB6581F-299A-4017-8561-0842CDCBF380}"/>
    <cellStyle name="Normal 10 11 5 2" xfId="27115" xr:uid="{C81A5900-CD74-4FFB-85D9-DD676C433C7A}"/>
    <cellStyle name="Normal 10 11 5 3" xfId="43874" xr:uid="{BE6D0F33-6103-4FAF-AAB9-04B7448E320D}"/>
    <cellStyle name="Normal 10 11 6" xfId="18735" xr:uid="{686A1DF0-23B9-4287-9E5A-1EB398C198B1}"/>
    <cellStyle name="Normal 10 11 7" xfId="35494" xr:uid="{5D8043F3-8074-460C-A1F2-53B55D6CB373}"/>
    <cellStyle name="Normal 10 12" xfId="2402" xr:uid="{B150509F-280A-4639-90E8-65B32EE8B36E}"/>
    <cellStyle name="Normal 10 12 2" xfId="5783" xr:uid="{C96DDD5B-B413-4739-9958-EF7851F88E8F}"/>
    <cellStyle name="Normal 10 12 2 2" xfId="14163" xr:uid="{8E6A757C-B3EE-4851-B8BA-F810D358112C}"/>
    <cellStyle name="Normal 10 12 2 2 2" xfId="30923" xr:uid="{1DCD9F0B-84F8-4DFA-88C5-62B2845311EF}"/>
    <cellStyle name="Normal 10 12 2 2 3" xfId="47682" xr:uid="{88BBFDBA-CC58-46A1-B3C7-D8D097B6E561}"/>
    <cellStyle name="Normal 10 12 2 3" xfId="22543" xr:uid="{8D6884E6-F5BC-49AF-B31D-25EC7B810D3D}"/>
    <cellStyle name="Normal 10 12 2 4" xfId="39302" xr:uid="{3CA8F985-17AB-4833-A20F-4473239D6E13}"/>
    <cellStyle name="Normal 10 12 3" xfId="7470" xr:uid="{87DB89B4-DED3-416B-B05A-8163753B5F9A}"/>
    <cellStyle name="Normal 10 12 3 2" xfId="15850" xr:uid="{1ADAFF8C-3240-4BE1-A7E7-548A89532333}"/>
    <cellStyle name="Normal 10 12 3 2 2" xfId="32610" xr:uid="{8EB20D9A-B854-4405-A519-08AE158B7A6F}"/>
    <cellStyle name="Normal 10 12 3 2 3" xfId="49369" xr:uid="{1DFF24FF-E922-4755-A621-2A3DE00F7630}"/>
    <cellStyle name="Normal 10 12 3 3" xfId="24230" xr:uid="{F427136D-2D12-4A8A-A9B0-289EBCD27898}"/>
    <cellStyle name="Normal 10 12 3 4" xfId="40989" xr:uid="{C9A58F9E-4BFD-4980-A071-7CEEC0AAB221}"/>
    <cellStyle name="Normal 10 12 4" xfId="2922" xr:uid="{1545EBFB-5892-4EC8-BD75-C820A87288D7}"/>
    <cellStyle name="Normal 10 12 4 2" xfId="11304" xr:uid="{51FB813B-CA8F-43D9-980B-4D7F8471CC44}"/>
    <cellStyle name="Normal 10 12 4 2 2" xfId="28064" xr:uid="{C48E8056-565E-4CE6-951C-BB757CF1F630}"/>
    <cellStyle name="Normal 10 12 4 2 3" xfId="44823" xr:uid="{CCC69CAC-90DE-447D-9919-26DDEF0012CA}"/>
    <cellStyle name="Normal 10 12 4 3" xfId="19684" xr:uid="{92ECE78E-87F0-4D66-B060-69ACA06DB7A5}"/>
    <cellStyle name="Normal 10 12 4 4" xfId="36443" xr:uid="{2B9897DA-69A1-4CF3-A4EB-1D1533284709}"/>
    <cellStyle name="Normal 10 12 5" xfId="10783" xr:uid="{367E86B0-8E77-453C-ACBE-3370B34B85B9}"/>
    <cellStyle name="Normal 10 12 5 2" xfId="27543" xr:uid="{C5F17F10-428C-42C1-AD35-DE8C8B421893}"/>
    <cellStyle name="Normal 10 12 5 3" xfId="44302" xr:uid="{C6C369ED-7741-4E37-B99E-5E6E674BE217}"/>
    <cellStyle name="Normal 10 12 6" xfId="19163" xr:uid="{6862D7E8-B3D4-472D-9098-ACEB876F6F16}"/>
    <cellStyle name="Normal 10 12 7" xfId="35922" xr:uid="{A88B4EF6-18C9-4DAC-AAAC-4131D30F201B}"/>
    <cellStyle name="Normal 10 13" xfId="4503" xr:uid="{829FDC50-78FA-4800-B6F8-614CFD905A7C}"/>
    <cellStyle name="Normal 10 13 2" xfId="12879" xr:uid="{29CDFB8D-0C0A-4EF7-9A2F-C541C78E897F}"/>
    <cellStyle name="Normal 10 13 2 2" xfId="29639" xr:uid="{08BEE9F5-221B-4B55-B67C-78603B0BB17E}"/>
    <cellStyle name="Normal 10 13 2 3" xfId="46398" xr:uid="{EF10D871-5246-4A90-B0BE-59D4D7882929}"/>
    <cellStyle name="Normal 10 13 3" xfId="21259" xr:uid="{B0990585-6EF5-40D4-AF8F-C7857A7AA60B}"/>
    <cellStyle name="Normal 10 13 4" xfId="38018" xr:uid="{9E127EE4-0ED8-4C4E-8C83-0EABC7C61319}"/>
    <cellStyle name="Normal 10 14" xfId="6188" xr:uid="{289D7666-ACAE-49CF-9D69-652B8BCB4ECC}"/>
    <cellStyle name="Normal 10 14 2" xfId="14568" xr:uid="{FFE28530-7B81-4AD8-B37B-A66CF65DB402}"/>
    <cellStyle name="Normal 10 14 2 2" xfId="31328" xr:uid="{D184D181-B019-4C90-A5AC-BCFB3B1DFA81}"/>
    <cellStyle name="Normal 10 14 2 3" xfId="48087" xr:uid="{195240B1-5C0B-45B6-809C-9E303B65C523}"/>
    <cellStyle name="Normal 10 14 3" xfId="22948" xr:uid="{69078822-A897-4F89-90B2-1521738C1BBF}"/>
    <cellStyle name="Normal 10 14 4" xfId="39707" xr:uid="{B6A67358-5D86-4F11-99AC-7DC753392089}"/>
    <cellStyle name="Normal 10 15" xfId="7876" xr:uid="{68EC5B60-857D-4F67-8CD1-C897692E0450}"/>
    <cellStyle name="Normal 10 15 2" xfId="16256" xr:uid="{E4A66134-99F3-41F3-BEF0-5B0608AD2A18}"/>
    <cellStyle name="Normal 10 15 2 2" xfId="33016" xr:uid="{FE25B6BD-6F7A-44BE-9DAE-37446A759EB3}"/>
    <cellStyle name="Normal 10 15 2 3" xfId="49775" xr:uid="{6F3764A4-1B90-4552-8F37-694C80E14308}"/>
    <cellStyle name="Normal 10 15 3" xfId="24636" xr:uid="{288FA81C-E5EC-4511-AFD6-938C2FAED683}"/>
    <cellStyle name="Normal 10 15 4" xfId="41395" xr:uid="{DB3D730A-5BC0-4592-AE1E-419DCF1525F8}"/>
    <cellStyle name="Normal 10 16" xfId="8282" xr:uid="{5766C6D1-953C-49E2-B85E-CC391F3FB2D1}"/>
    <cellStyle name="Normal 10 16 2" xfId="16662" xr:uid="{4E10FD74-B61F-4729-AAAF-72928B04E313}"/>
    <cellStyle name="Normal 10 16 2 2" xfId="33422" xr:uid="{87F38AC8-F005-414A-89DE-31D37B5304D2}"/>
    <cellStyle name="Normal 10 16 2 3" xfId="50181" xr:uid="{EF42624A-39B9-41BB-9FC4-2E952322E4AF}"/>
    <cellStyle name="Normal 10 16 3" xfId="25042" xr:uid="{D3BEBAC9-A9BB-426A-AD5B-0428E4C70909}"/>
    <cellStyle name="Normal 10 16 4" xfId="41801" xr:uid="{AA78358A-0F7B-4A43-BA33-C14A17FF10C3}"/>
    <cellStyle name="Normal 10 17" xfId="8688" xr:uid="{4BD931D4-BA5C-40B1-88D9-6E0D98E8CAEC}"/>
    <cellStyle name="Normal 10 17 2" xfId="17068" xr:uid="{F62D8719-9141-4F6D-A3E8-56D92114DA0E}"/>
    <cellStyle name="Normal 10 17 2 2" xfId="33828" xr:uid="{7C75125A-199B-4F68-8B69-016EDD605F1F}"/>
    <cellStyle name="Normal 10 17 2 3" xfId="50587" xr:uid="{899E378E-79AB-4B91-A11A-E17B86B2D54D}"/>
    <cellStyle name="Normal 10 17 3" xfId="25448" xr:uid="{E92C0E5D-E1E8-4B04-81CC-3A79CA2E2D87}"/>
    <cellStyle name="Normal 10 17 4" xfId="42207" xr:uid="{5D94ACFE-3E9A-40DA-94BA-BC559C6DF8BF}"/>
    <cellStyle name="Normal 10 18" xfId="9094" xr:uid="{7CC8DE35-9019-4676-AF5A-3E1654AEC306}"/>
    <cellStyle name="Normal 10 18 2" xfId="17474" xr:uid="{486329E7-2B92-449A-AE9A-CAA38367DDCF}"/>
    <cellStyle name="Normal 10 18 2 2" xfId="34234" xr:uid="{C19DBF6D-544C-4430-AEB8-4E54F28F59D9}"/>
    <cellStyle name="Normal 10 18 2 3" xfId="50993" xr:uid="{6D8C1F89-B67B-4CB3-95FC-C07320E21BA8}"/>
    <cellStyle name="Normal 10 18 3" xfId="25854" xr:uid="{92B738D9-D454-486B-A714-26CD9077FC6D}"/>
    <cellStyle name="Normal 10 18 4" xfId="42613" xr:uid="{FBE6B7D6-29AF-4FD2-8A71-B279CD0D8FC2}"/>
    <cellStyle name="Normal 10 19" xfId="2805" xr:uid="{78B398F6-5791-4FD9-ACD2-3DEA4F44DC6D}"/>
    <cellStyle name="Normal 10 19 2" xfId="11187" xr:uid="{C0BA4DFB-632F-4DFE-B7A3-F4C40B83D9AE}"/>
    <cellStyle name="Normal 10 19 2 2" xfId="27947" xr:uid="{F44A3830-38AA-4D57-B14E-954D8612D9B8}"/>
    <cellStyle name="Normal 10 19 2 3" xfId="44706" xr:uid="{AEF74BB3-3E77-4C6C-A358-C92B15BFF2BA}"/>
    <cellStyle name="Normal 10 19 3" xfId="19567" xr:uid="{2278220E-24C3-4734-90CD-0B057C9DA1A0}"/>
    <cellStyle name="Normal 10 19 4" xfId="36326" xr:uid="{E278BC3D-CA63-4F71-83C2-A4E8B19E2A88}"/>
    <cellStyle name="Normal 10 2" xfId="223" xr:uid="{B056A6EE-F543-4790-9538-171B27ABEF32}"/>
    <cellStyle name="Normal 10 2 10" xfId="2403" xr:uid="{1366F5F4-E79E-4EBD-BE21-2A7C69D0D462}"/>
    <cellStyle name="Normal 10 2 10 2" xfId="5784" xr:uid="{32545547-4E87-4BF0-81B8-3EE30DC364C6}"/>
    <cellStyle name="Normal 10 2 10 2 2" xfId="14164" xr:uid="{287D0864-0295-46E0-94B0-4FCC7523750B}"/>
    <cellStyle name="Normal 10 2 10 2 2 2" xfId="30924" xr:uid="{1CC67AA9-7421-4AEB-AD7F-C0913E3C490D}"/>
    <cellStyle name="Normal 10 2 10 2 2 3" xfId="47683" xr:uid="{FF447C58-806F-4952-B168-BC802776F70B}"/>
    <cellStyle name="Normal 10 2 10 2 3" xfId="22544" xr:uid="{3EA91A6C-5E7D-4697-A44B-9BC5579A9EFD}"/>
    <cellStyle name="Normal 10 2 10 2 4" xfId="39303" xr:uid="{5794958B-2959-4459-8BF3-5DDB094FF3E5}"/>
    <cellStyle name="Normal 10 2 10 3" xfId="7471" xr:uid="{A601C55B-ADC3-4E94-B3D5-EAA5DF5670FB}"/>
    <cellStyle name="Normal 10 2 10 3 2" xfId="15851" xr:uid="{0FD809E7-B269-43DC-BD3F-7299C54AA8AF}"/>
    <cellStyle name="Normal 10 2 10 3 2 2" xfId="32611" xr:uid="{19131F53-E339-4013-AE16-8C03BDD1A62D}"/>
    <cellStyle name="Normal 10 2 10 3 2 3" xfId="49370" xr:uid="{7EE59418-8E5C-4B36-AB3D-E5A3BC3B0A49}"/>
    <cellStyle name="Normal 10 2 10 3 3" xfId="24231" xr:uid="{7CA48EA9-5AAD-4CFB-9858-D446B3CC8579}"/>
    <cellStyle name="Normal 10 2 10 3 4" xfId="40990" xr:uid="{10354D1D-F03A-46E3-8E3C-0E43416108CC}"/>
    <cellStyle name="Normal 10 2 10 4" xfId="2929" xr:uid="{4B3790D4-9911-4C98-A133-AD8B6F1D51CC}"/>
    <cellStyle name="Normal 10 2 10 4 2" xfId="11311" xr:uid="{5DEBFACD-40C3-4B46-89E1-7554108982AC}"/>
    <cellStyle name="Normal 10 2 10 4 2 2" xfId="28071" xr:uid="{7737698B-32CD-4283-9919-AD4EC781B002}"/>
    <cellStyle name="Normal 10 2 10 4 2 3" xfId="44830" xr:uid="{A500746C-0C6E-4036-A5B3-3D8429AE52A2}"/>
    <cellStyle name="Normal 10 2 10 4 3" xfId="19691" xr:uid="{4AFFBA5D-6F2D-4965-9DB3-7FC3963BBDF6}"/>
    <cellStyle name="Normal 10 2 10 4 4" xfId="36450" xr:uid="{E9151D2A-B133-47D3-87B9-C2D258C56209}"/>
    <cellStyle name="Normal 10 2 10 5" xfId="10784" xr:uid="{7E42ED5F-C740-4A6D-8DD1-32EB9CBC0DF6}"/>
    <cellStyle name="Normal 10 2 10 5 2" xfId="27544" xr:uid="{D556E549-18D5-48AA-A607-F08E2038D14A}"/>
    <cellStyle name="Normal 10 2 10 5 3" xfId="44303" xr:uid="{DF84EF4A-D8C4-4089-B9BA-A40A7A46FF8E}"/>
    <cellStyle name="Normal 10 2 10 6" xfId="19164" xr:uid="{182629D7-993D-4973-A986-AFD3944F997E}"/>
    <cellStyle name="Normal 10 2 10 7" xfId="35923" xr:uid="{3FBFDB92-F76C-4539-AD3C-224DC5232CAF}"/>
    <cellStyle name="Normal 10 2 11" xfId="4504" xr:uid="{A13C5DE1-9ABC-4162-AD81-8F80103DAC1F}"/>
    <cellStyle name="Normal 10 2 11 2" xfId="12880" xr:uid="{10B5FFFF-8059-4F03-9D89-357CE17F12D5}"/>
    <cellStyle name="Normal 10 2 11 2 2" xfId="29640" xr:uid="{3141B56C-A0EB-41C6-9B39-0B7DD2D1E754}"/>
    <cellStyle name="Normal 10 2 11 2 3" xfId="46399" xr:uid="{4E31C637-781D-4DFF-BB50-00768AE3500E}"/>
    <cellStyle name="Normal 10 2 11 3" xfId="21260" xr:uid="{8E643046-D05D-49EA-BFF4-9D51299FF72F}"/>
    <cellStyle name="Normal 10 2 11 4" xfId="38019" xr:uid="{8A53005A-54E9-48CE-8081-8B3C72549B6F}"/>
    <cellStyle name="Normal 10 2 12" xfId="6195" xr:uid="{AECAFF0F-C642-4148-BF25-2B415B899C55}"/>
    <cellStyle name="Normal 10 2 12 2" xfId="14575" xr:uid="{40F555FD-88EB-4E45-BC0F-35D28E63ECC8}"/>
    <cellStyle name="Normal 10 2 12 2 2" xfId="31335" xr:uid="{6FBEA8C5-359F-4F08-BB88-B804BED2F959}"/>
    <cellStyle name="Normal 10 2 12 2 3" xfId="48094" xr:uid="{323E4C98-9394-41E1-9E6E-385F61E6A887}"/>
    <cellStyle name="Normal 10 2 12 3" xfId="22955" xr:uid="{B7C82C16-3388-4779-9A33-8DB8098B1E7A}"/>
    <cellStyle name="Normal 10 2 12 4" xfId="39714" xr:uid="{364E923B-E92C-462A-8E13-209DD95AD35D}"/>
    <cellStyle name="Normal 10 2 13" xfId="7877" xr:uid="{7821E455-044A-4501-AFC7-AC5CF78A246C}"/>
    <cellStyle name="Normal 10 2 13 2" xfId="16257" xr:uid="{91A8028A-2F2F-4011-8A94-D917DEB48BE4}"/>
    <cellStyle name="Normal 10 2 13 2 2" xfId="33017" xr:uid="{57CB29B7-B135-4E96-B853-B97B2AED4486}"/>
    <cellStyle name="Normal 10 2 13 2 3" xfId="49776" xr:uid="{8F913DD5-32EE-4061-8412-0CB7DF12CA2D}"/>
    <cellStyle name="Normal 10 2 13 3" xfId="24637" xr:uid="{E5B3606A-CEF4-4D23-B7A5-C79A60FC7436}"/>
    <cellStyle name="Normal 10 2 13 4" xfId="41396" xr:uid="{162818AB-63A3-46DB-B6BE-D3DEAC4E1645}"/>
    <cellStyle name="Normal 10 2 14" xfId="8283" xr:uid="{220D3CAF-2D02-4B27-9D6E-B2925DF5D369}"/>
    <cellStyle name="Normal 10 2 14 2" xfId="16663" xr:uid="{8B1F78CC-1CE0-4A2C-925D-A361A13CB024}"/>
    <cellStyle name="Normal 10 2 14 2 2" xfId="33423" xr:uid="{C00AB201-6AF1-4826-AADA-276951DF9EB3}"/>
    <cellStyle name="Normal 10 2 14 2 3" xfId="50182" xr:uid="{0B30CA6D-40F6-4836-8402-105A90E704B3}"/>
    <cellStyle name="Normal 10 2 14 3" xfId="25043" xr:uid="{E3768C1C-5313-4E85-8C0C-3D6C3722F0C4}"/>
    <cellStyle name="Normal 10 2 14 4" xfId="41802" xr:uid="{D7CABE28-0A3E-4B6A-89A6-B401ED46ED67}"/>
    <cellStyle name="Normal 10 2 15" xfId="8689" xr:uid="{534FB166-8A51-4B3B-88EE-765941896FA0}"/>
    <cellStyle name="Normal 10 2 15 2" xfId="17069" xr:uid="{3807A0C1-A1AD-42D1-ADC7-054A23F6415F}"/>
    <cellStyle name="Normal 10 2 15 2 2" xfId="33829" xr:uid="{65213B14-19C5-4138-920C-EBC8FE145372}"/>
    <cellStyle name="Normal 10 2 15 2 3" xfId="50588" xr:uid="{CFC418EC-2901-40FB-9B0F-394BAC00ECDF}"/>
    <cellStyle name="Normal 10 2 15 3" xfId="25449" xr:uid="{1BA7FDC1-E192-4F17-BFAF-CC6FC721F3EB}"/>
    <cellStyle name="Normal 10 2 15 4" xfId="42208" xr:uid="{8DEB86CF-159F-43CB-BB5F-D87BDD5DE6B4}"/>
    <cellStyle name="Normal 10 2 16" xfId="9095" xr:uid="{8AD73912-0C3B-4F59-BF44-BA1F0D82578C}"/>
    <cellStyle name="Normal 10 2 16 2" xfId="17475" xr:uid="{412556D6-C5CA-4439-B8E7-D34F1722A910}"/>
    <cellStyle name="Normal 10 2 16 2 2" xfId="34235" xr:uid="{67741798-D688-4ABD-BB2E-65F585373A85}"/>
    <cellStyle name="Normal 10 2 16 2 3" xfId="50994" xr:uid="{4168409A-7E40-40AE-8279-5EFC231CCCD5}"/>
    <cellStyle name="Normal 10 2 16 3" xfId="25855" xr:uid="{ECE51DFB-8406-4EAD-A67C-7F8A3DD931EA}"/>
    <cellStyle name="Normal 10 2 16 4" xfId="42614" xr:uid="{B5E2F1D2-BF45-4167-8C69-2E2DA4E8BE51}"/>
    <cellStyle name="Normal 10 2 17" xfId="2817" xr:uid="{C5D17D98-078B-4A24-A7CF-5950FBF47D40}"/>
    <cellStyle name="Normal 10 2 17 2" xfId="11199" xr:uid="{B6DA606E-BB14-4349-BB8E-5664B46B5DB6}"/>
    <cellStyle name="Normal 10 2 17 2 2" xfId="27959" xr:uid="{E29B8EAF-DA87-4A82-86E5-4E0790E86071}"/>
    <cellStyle name="Normal 10 2 17 2 3" xfId="44718" xr:uid="{C022797F-C443-4F20-BB06-EA7D1EAF6367}"/>
    <cellStyle name="Normal 10 2 17 3" xfId="19579" xr:uid="{110DD54F-6C07-4097-8B8A-941F17C3CD42}"/>
    <cellStyle name="Normal 10 2 17 4" xfId="36338" xr:uid="{425E06B8-B06C-4543-BCF1-AC254BF25CC3}"/>
    <cellStyle name="Normal 10 2 18" xfId="9508" xr:uid="{98564510-30AC-4BC0-AEF3-4B186652F2EE}"/>
    <cellStyle name="Normal 10 2 18 2" xfId="26268" xr:uid="{0BC143D6-C4E2-45DB-B0EC-F1CE2EF04087}"/>
    <cellStyle name="Normal 10 2 18 3" xfId="43027" xr:uid="{ED235355-70DB-499F-8314-193396FD3462}"/>
    <cellStyle name="Normal 10 2 19" xfId="17888" xr:uid="{E8DE5E8F-5EBE-4526-BF3C-5CA1110B33A2}"/>
    <cellStyle name="Normal 10 2 2" xfId="741" xr:uid="{6F16D137-6718-4A18-BC54-067CE1810B9E}"/>
    <cellStyle name="Normal 10 2 2 10" xfId="7899" xr:uid="{3353B9ED-ED5A-495B-BE3E-A4F54A1962C6}"/>
    <cellStyle name="Normal 10 2 2 10 2" xfId="16279" xr:uid="{0C660A74-FFB7-4DB1-9EC0-339162EADA6C}"/>
    <cellStyle name="Normal 10 2 2 10 2 2" xfId="33039" xr:uid="{18A82922-7CDF-4E3D-A2A2-16C0DFACFDC0}"/>
    <cellStyle name="Normal 10 2 2 10 2 3" xfId="49798" xr:uid="{63FC6E1D-A153-45CD-A705-40F147482079}"/>
    <cellStyle name="Normal 10 2 2 10 3" xfId="24659" xr:uid="{AAA0541F-45D2-4EDA-BCF0-68EC56990F1E}"/>
    <cellStyle name="Normal 10 2 2 10 4" xfId="41418" xr:uid="{574EE620-6D35-483A-BB10-03F36D98FCFF}"/>
    <cellStyle name="Normal 10 2 2 11" xfId="8305" xr:uid="{F16A2B75-CE03-412F-BCAF-B3BC2F23203E}"/>
    <cellStyle name="Normal 10 2 2 11 2" xfId="16685" xr:uid="{46F12AAB-BAA0-4F61-B7CD-D1EB968FBF3C}"/>
    <cellStyle name="Normal 10 2 2 11 2 2" xfId="33445" xr:uid="{56364DAB-F1E3-4FF3-B712-875C7FD214D6}"/>
    <cellStyle name="Normal 10 2 2 11 2 3" xfId="50204" xr:uid="{725786B7-1B9D-46AD-A505-76DA2E2E637B}"/>
    <cellStyle name="Normal 10 2 2 11 3" xfId="25065" xr:uid="{06B20017-9187-4580-B1CE-2B0121461809}"/>
    <cellStyle name="Normal 10 2 2 11 4" xfId="41824" xr:uid="{FC313C61-D101-4F0D-B477-0548C716D62D}"/>
    <cellStyle name="Normal 10 2 2 12" xfId="8711" xr:uid="{D44883FD-CB89-4B20-802C-CA482E397296}"/>
    <cellStyle name="Normal 10 2 2 12 2" xfId="17091" xr:uid="{B4437729-8CE1-4FCB-ACCC-3E47BBC14B59}"/>
    <cellStyle name="Normal 10 2 2 12 2 2" xfId="33851" xr:uid="{7C3A984B-F5AC-4FBC-A07D-0574E93A0CCD}"/>
    <cellStyle name="Normal 10 2 2 12 2 3" xfId="50610" xr:uid="{188EF1BD-CC89-4532-B8DC-D355DDE1E4A2}"/>
    <cellStyle name="Normal 10 2 2 12 3" xfId="25471" xr:uid="{E4306C93-E9F3-413A-BC47-91572EA6CA39}"/>
    <cellStyle name="Normal 10 2 2 12 4" xfId="42230" xr:uid="{6430ADC5-F064-43E4-B826-2C94C06070EF}"/>
    <cellStyle name="Normal 10 2 2 13" xfId="9117" xr:uid="{C3500068-5F33-4949-9459-BB987498DA03}"/>
    <cellStyle name="Normal 10 2 2 13 2" xfId="17497" xr:uid="{07159ABA-8892-4F1D-8903-F11B7FCD26F9}"/>
    <cellStyle name="Normal 10 2 2 13 2 2" xfId="34257" xr:uid="{D877619F-5F5C-409A-A34F-1DC9E1830DDE}"/>
    <cellStyle name="Normal 10 2 2 13 2 3" xfId="51016" xr:uid="{5E155A7B-B0D6-45EE-A850-069317D99863}"/>
    <cellStyle name="Normal 10 2 2 13 3" xfId="25877" xr:uid="{15F7273D-2A24-4DE4-A651-DA82B9245BA7}"/>
    <cellStyle name="Normal 10 2 2 13 4" xfId="42636" xr:uid="{45C2DC4D-AFD7-4BCC-9F63-5F3542ACBBB8}"/>
    <cellStyle name="Normal 10 2 2 14" xfId="2835" xr:uid="{BCA24930-98E6-4529-B5A2-52C232AD1632}"/>
    <cellStyle name="Normal 10 2 2 14 2" xfId="11217" xr:uid="{4E523E06-567E-461C-A9B3-912392945D54}"/>
    <cellStyle name="Normal 10 2 2 14 2 2" xfId="27977" xr:uid="{CC03B1E9-59E8-45E7-B6AC-87B662AA980E}"/>
    <cellStyle name="Normal 10 2 2 14 2 3" xfId="44736" xr:uid="{BE5461D0-39BE-400E-87B9-80BE26025A9A}"/>
    <cellStyle name="Normal 10 2 2 14 3" xfId="19597" xr:uid="{76F783B7-6852-4D0F-B58A-7583A8890C43}"/>
    <cellStyle name="Normal 10 2 2 14 4" xfId="36356" xr:uid="{D490CD5C-EB8C-4297-A113-ECC31046C221}"/>
    <cellStyle name="Normal 10 2 2 15" xfId="9536" xr:uid="{150832F8-8FD6-4A5E-BDDF-73577A2B2BC0}"/>
    <cellStyle name="Normal 10 2 2 15 2" xfId="26296" xr:uid="{2D99DAE5-8235-4D7A-B614-35F6BD0192CC}"/>
    <cellStyle name="Normal 10 2 2 15 3" xfId="43055" xr:uid="{6884A52A-EC72-4937-864C-0366100CBA2C}"/>
    <cellStyle name="Normal 10 2 2 16" xfId="17916" xr:uid="{0991FD03-EA2C-4B9D-9A7D-57A92EE34723}"/>
    <cellStyle name="Normal 10 2 2 17" xfId="34675" xr:uid="{FA2FC1E6-D7DA-431B-B68D-25A7D7DA98BA}"/>
    <cellStyle name="Normal 10 2 2 2" xfId="742" xr:uid="{3F34EBC0-B6BC-427D-8447-FDF89BC5D1FC}"/>
    <cellStyle name="Normal 10 2 2 2 10" xfId="8370" xr:uid="{E39EB76F-BBB4-471F-BFF1-7EB4CA56EDBE}"/>
    <cellStyle name="Normal 10 2 2 2 10 2" xfId="16750" xr:uid="{5BBAB074-6960-45DD-9052-12287B5D20E4}"/>
    <cellStyle name="Normal 10 2 2 2 10 2 2" xfId="33510" xr:uid="{F7B5AF56-B763-4A47-89CF-D23A0709975F}"/>
    <cellStyle name="Normal 10 2 2 2 10 2 3" xfId="50269" xr:uid="{7F14D83D-B907-4BFA-88EF-8DC1FF4F37B2}"/>
    <cellStyle name="Normal 10 2 2 2 10 3" xfId="25130" xr:uid="{E79B3E5C-C81B-4995-8805-726B4133E40A}"/>
    <cellStyle name="Normal 10 2 2 2 10 4" xfId="41889" xr:uid="{B81055DD-7340-442B-B253-D8E6042F2092}"/>
    <cellStyle name="Normal 10 2 2 2 11" xfId="8776" xr:uid="{C9E67AC9-AD5B-4505-8F10-41ED9404A570}"/>
    <cellStyle name="Normal 10 2 2 2 11 2" xfId="17156" xr:uid="{8AD15739-9015-42F1-A932-0B27709B9298}"/>
    <cellStyle name="Normal 10 2 2 2 11 2 2" xfId="33916" xr:uid="{A1A50F6A-015B-4A1C-A33C-7A71ECBD0F4D}"/>
    <cellStyle name="Normal 10 2 2 2 11 2 3" xfId="50675" xr:uid="{02176D6E-407B-4BC6-AC0F-DD463A9A0CBA}"/>
    <cellStyle name="Normal 10 2 2 2 11 3" xfId="25536" xr:uid="{BF89C3C2-3589-4076-9D1C-B8A59D86CCF5}"/>
    <cellStyle name="Normal 10 2 2 2 11 4" xfId="42295" xr:uid="{325B0212-1331-41F4-A601-C6BC6B982FB3}"/>
    <cellStyle name="Normal 10 2 2 2 12" xfId="9182" xr:uid="{7E43B24E-195C-40E9-87BB-B46CA9AD013F}"/>
    <cellStyle name="Normal 10 2 2 2 12 2" xfId="17562" xr:uid="{C98543A7-DAE7-47A4-B18B-718517144193}"/>
    <cellStyle name="Normal 10 2 2 2 12 2 2" xfId="34322" xr:uid="{97F11557-0444-47BB-89DF-61BAC0E95B5D}"/>
    <cellStyle name="Normal 10 2 2 2 12 2 3" xfId="51081" xr:uid="{409794E9-29B6-442C-9DBC-5716AA539084}"/>
    <cellStyle name="Normal 10 2 2 2 12 3" xfId="25942" xr:uid="{280630B9-4A01-4166-BE23-1FEED8E06081}"/>
    <cellStyle name="Normal 10 2 2 2 12 4" xfId="42701" xr:uid="{3213FE67-5C38-44ED-99AE-662779D64888}"/>
    <cellStyle name="Normal 10 2 2 2 13" xfId="3034" xr:uid="{666D460B-536F-4BE1-8497-B33EB9F20E9A}"/>
    <cellStyle name="Normal 10 2 2 2 13 2" xfId="11413" xr:uid="{82C82064-590E-4F9C-AFCC-867902A0B3E0}"/>
    <cellStyle name="Normal 10 2 2 2 13 2 2" xfId="28173" xr:uid="{AC9E6ACC-7871-4C79-84D8-7C84A991089D}"/>
    <cellStyle name="Normal 10 2 2 2 13 2 3" xfId="44932" xr:uid="{445FE209-4630-4BD4-A443-84A1E324D533}"/>
    <cellStyle name="Normal 10 2 2 2 13 3" xfId="19793" xr:uid="{7B37F445-1BA6-4A47-B944-E47A36DF0861}"/>
    <cellStyle name="Normal 10 2 2 2 13 4" xfId="36552" xr:uid="{DF589E2E-F679-43AB-B9EE-EA77EB9D21F9}"/>
    <cellStyle name="Normal 10 2 2 2 14" xfId="9610" xr:uid="{B8F8852E-0288-4AA1-8EB2-1D4897A193C0}"/>
    <cellStyle name="Normal 10 2 2 2 14 2" xfId="26370" xr:uid="{07E6901D-93FD-4E2C-8020-2CA081C6372E}"/>
    <cellStyle name="Normal 10 2 2 2 14 3" xfId="43129" xr:uid="{2967BA89-6E04-471A-8829-D945A4314DF6}"/>
    <cellStyle name="Normal 10 2 2 2 15" xfId="17990" xr:uid="{9055FC68-4923-48F8-998B-7B2E1044C988}"/>
    <cellStyle name="Normal 10 2 2 2 16" xfId="34749" xr:uid="{93767A86-B791-47AB-88DA-FABA34D729EE}"/>
    <cellStyle name="Normal 10 2 2 2 2" xfId="1310" xr:uid="{8065418D-E393-4B62-A16F-D090B591C715}"/>
    <cellStyle name="Normal 10 2 2 2 2 10" xfId="9235" xr:uid="{A0FF317F-5CDE-4125-B625-CAF8A1365BEE}"/>
    <cellStyle name="Normal 10 2 2 2 2 10 2" xfId="17615" xr:uid="{AD1986A2-E11E-4F57-9D2B-70C61F688B33}"/>
    <cellStyle name="Normal 10 2 2 2 2 10 2 2" xfId="34375" xr:uid="{AAA09213-8499-4A7B-B9FC-97C5E5422601}"/>
    <cellStyle name="Normal 10 2 2 2 2 10 2 3" xfId="51134" xr:uid="{F56A88CA-2D20-4CB5-9A57-DD358F76ED6F}"/>
    <cellStyle name="Normal 10 2 2 2 2 10 3" xfId="25995" xr:uid="{E5C1D09C-A160-4470-9E2A-C51B3049B863}"/>
    <cellStyle name="Normal 10 2 2 2 2 10 4" xfId="42754" xr:uid="{8401223D-7AF6-4905-A50D-D9AD57F6F63A}"/>
    <cellStyle name="Normal 10 2 2 2 2 11" xfId="3069" xr:uid="{A5E59390-9436-4117-8721-3A1B3BF31B0C}"/>
    <cellStyle name="Normal 10 2 2 2 2 11 2" xfId="11446" xr:uid="{BAC59923-2EBF-4B5E-AB2F-88CF2B977C99}"/>
    <cellStyle name="Normal 10 2 2 2 2 11 2 2" xfId="28206" xr:uid="{1F9CB387-136F-429A-86DD-8450FC12248C}"/>
    <cellStyle name="Normal 10 2 2 2 2 11 2 3" xfId="44965" xr:uid="{4E787B0B-E667-4258-AB67-D690BD758B0C}"/>
    <cellStyle name="Normal 10 2 2 2 2 11 3" xfId="19826" xr:uid="{7AACC02D-34EE-49AF-B296-71FC910DFBE3}"/>
    <cellStyle name="Normal 10 2 2 2 2 11 4" xfId="36585" xr:uid="{5597600D-C610-4774-8AF5-72520B793A4B}"/>
    <cellStyle name="Normal 10 2 2 2 2 12" xfId="9643" xr:uid="{9FE65C08-941A-4BB2-8CE7-81326065D734}"/>
    <cellStyle name="Normal 10 2 2 2 2 12 2" xfId="26403" xr:uid="{9690F721-5E42-4BA0-86F1-C9F0431EC34B}"/>
    <cellStyle name="Normal 10 2 2 2 2 12 3" xfId="43162" xr:uid="{3CA75DFF-5C3D-497E-9622-1B5FB8E4DA3C}"/>
    <cellStyle name="Normal 10 2 2 2 2 13" xfId="18023" xr:uid="{7B39A261-F147-4502-8A17-3C77CE504E51}"/>
    <cellStyle name="Normal 10 2 2 2 2 14" xfId="34782" xr:uid="{93D34A9C-0EA1-4B91-BDB1-2D8591262CE9}"/>
    <cellStyle name="Normal 10 2 2 2 2 2" xfId="1689" xr:uid="{D0453BA0-265B-4BD3-8536-E1639523D5CF}"/>
    <cellStyle name="Normal 10 2 2 2 2 2 2" xfId="5071" xr:uid="{95FE8518-9618-4AAC-A76C-053495FBED29}"/>
    <cellStyle name="Normal 10 2 2 2 2 2 2 2" xfId="13449" xr:uid="{47EC4054-400F-4C30-9802-EFD4DF8FABD9}"/>
    <cellStyle name="Normal 10 2 2 2 2 2 2 2 2" xfId="30209" xr:uid="{4495921F-53E6-41DB-8FBD-B38E5BBC6960}"/>
    <cellStyle name="Normal 10 2 2 2 2 2 2 2 3" xfId="46968" xr:uid="{5D7472B7-3682-4A9C-AB22-97F45A909AF4}"/>
    <cellStyle name="Normal 10 2 2 2 2 2 2 3" xfId="21829" xr:uid="{C9A7D80F-CEB6-4D26-B161-A80249E288AF}"/>
    <cellStyle name="Normal 10 2 2 2 2 2 2 4" xfId="38588" xr:uid="{23339F6B-5FAC-4D19-94D0-0065FDECE2AC}"/>
    <cellStyle name="Normal 10 2 2 2 2 2 3" xfId="6756" xr:uid="{0B0AF689-B3B3-4C3E-8929-009040B05FAB}"/>
    <cellStyle name="Normal 10 2 2 2 2 2 3 2" xfId="15136" xr:uid="{8D38AAC8-E9CC-479A-89D9-3E69BA1B020C}"/>
    <cellStyle name="Normal 10 2 2 2 2 2 3 2 2" xfId="31896" xr:uid="{7D27034F-22B5-4EBC-99FF-70B7950B3A8E}"/>
    <cellStyle name="Normal 10 2 2 2 2 2 3 2 3" xfId="48655" xr:uid="{27312910-2E2F-4E39-BB2F-8B442B584589}"/>
    <cellStyle name="Normal 10 2 2 2 2 2 3 3" xfId="23516" xr:uid="{9DF8AA5D-BA09-41B0-A915-A0875BFD96C1}"/>
    <cellStyle name="Normal 10 2 2 2 2 2 3 4" xfId="40275" xr:uid="{4C1D33A2-A039-4A68-92B4-22A61467BF87}"/>
    <cellStyle name="Normal 10 2 2 2 2 2 4" xfId="3496" xr:uid="{E862BFAB-8D9D-45AF-B75E-B95164378648}"/>
    <cellStyle name="Normal 10 2 2 2 2 2 4 2" xfId="11872" xr:uid="{483862FD-0EF4-4263-BF7A-E38E0EC0F792}"/>
    <cellStyle name="Normal 10 2 2 2 2 2 4 2 2" xfId="28632" xr:uid="{671A3071-E5EC-4223-95F0-71105C7B0722}"/>
    <cellStyle name="Normal 10 2 2 2 2 2 4 2 3" xfId="45391" xr:uid="{EC33CC68-1812-467E-A156-44B2BDC780DF}"/>
    <cellStyle name="Normal 10 2 2 2 2 2 4 3" xfId="20252" xr:uid="{2A9A6B5A-73B7-49DF-B1BF-2A32CD70A653}"/>
    <cellStyle name="Normal 10 2 2 2 2 2 4 4" xfId="37011" xr:uid="{267E824F-0198-46C4-8D08-257495E69202}"/>
    <cellStyle name="Normal 10 2 2 2 2 2 5" xfId="10069" xr:uid="{4B32ACF0-3410-462F-91B8-1A2B9497F291}"/>
    <cellStyle name="Normal 10 2 2 2 2 2 5 2" xfId="26829" xr:uid="{1B415F52-B51E-40E0-95F1-AB6B1F3EA309}"/>
    <cellStyle name="Normal 10 2 2 2 2 2 5 3" xfId="43588" xr:uid="{F35A2F70-C034-49C2-A1F2-79F3FBAD1D84}"/>
    <cellStyle name="Normal 10 2 2 2 2 2 6" xfId="18449" xr:uid="{A152B0A8-4975-4B4B-8E1E-F0452F2883E3}"/>
    <cellStyle name="Normal 10 2 2 2 2 2 7" xfId="35208" xr:uid="{8BA71AE9-6C7B-4FDF-9A13-201AEF311F3F}"/>
    <cellStyle name="Normal 10 2 2 2 2 3" xfId="2117" xr:uid="{8B5FFC94-CDA2-4AF7-94F7-2B0CEB388E7B}"/>
    <cellStyle name="Normal 10 2 2 2 2 3 2" xfId="5497" xr:uid="{DC94429F-F5A5-47D3-AD85-DDDCB8FA92C3}"/>
    <cellStyle name="Normal 10 2 2 2 2 3 2 2" xfId="13877" xr:uid="{4A7528CA-1A6F-4C72-96C3-9BEFDBBBD5FA}"/>
    <cellStyle name="Normal 10 2 2 2 2 3 2 2 2" xfId="30637" xr:uid="{9506F06D-8B1C-478B-AD0A-917A9E3C52B3}"/>
    <cellStyle name="Normal 10 2 2 2 2 3 2 2 3" xfId="47396" xr:uid="{19BF117A-4AE4-47AF-A159-774B16439999}"/>
    <cellStyle name="Normal 10 2 2 2 2 3 2 3" xfId="22257" xr:uid="{86079B00-85CF-432E-83FD-B83982301A4C}"/>
    <cellStyle name="Normal 10 2 2 2 2 3 2 4" xfId="39016" xr:uid="{34C90B58-7F4F-4D6B-9D0E-B07617F7A55B}"/>
    <cellStyle name="Normal 10 2 2 2 2 3 3" xfId="7184" xr:uid="{B3F0F1CF-0069-4056-891C-BC6E455D0506}"/>
    <cellStyle name="Normal 10 2 2 2 2 3 3 2" xfId="15564" xr:uid="{7CE14F30-9974-4CEB-8D25-F24F6F4E5619}"/>
    <cellStyle name="Normal 10 2 2 2 2 3 3 2 2" xfId="32324" xr:uid="{6DF13CBD-0165-4ACF-B0F6-60E9A79F30A9}"/>
    <cellStyle name="Normal 10 2 2 2 2 3 3 2 3" xfId="49083" xr:uid="{72225B2B-BCAE-41C9-9000-ABDF3E0C207C}"/>
    <cellStyle name="Normal 10 2 2 2 2 3 3 3" xfId="23944" xr:uid="{63B7BD54-4992-42BC-8514-7F13F90DBBB0}"/>
    <cellStyle name="Normal 10 2 2 2 2 3 3 4" xfId="40703" xr:uid="{6763818D-4496-4322-838C-8D81DFDB37A8}"/>
    <cellStyle name="Normal 10 2 2 2 2 3 4" xfId="3924" xr:uid="{4E95FC52-33E5-4C38-80A0-7A9B83A5343C}"/>
    <cellStyle name="Normal 10 2 2 2 2 3 4 2" xfId="12300" xr:uid="{AC3BD818-6729-4A6B-BE92-6704BF062F5F}"/>
    <cellStyle name="Normal 10 2 2 2 2 3 4 2 2" xfId="29060" xr:uid="{DE0139CB-979A-4DBF-8F1B-28C3D2886101}"/>
    <cellStyle name="Normal 10 2 2 2 2 3 4 2 3" xfId="45819" xr:uid="{43F2FF0B-2241-4143-B50A-E419B7ADFA34}"/>
    <cellStyle name="Normal 10 2 2 2 2 3 4 3" xfId="20680" xr:uid="{F8560C20-AA63-437D-A590-40DE6053D223}"/>
    <cellStyle name="Normal 10 2 2 2 2 3 4 4" xfId="37439" xr:uid="{56052BF4-04FB-41FB-BDEB-24031D106DEA}"/>
    <cellStyle name="Normal 10 2 2 2 2 3 5" xfId="10497" xr:uid="{D8318830-6CA1-49DE-AB86-672B3604F528}"/>
    <cellStyle name="Normal 10 2 2 2 2 3 5 2" xfId="27257" xr:uid="{A1F10BEA-4250-4517-B247-117251DF7D10}"/>
    <cellStyle name="Normal 10 2 2 2 2 3 5 3" xfId="44016" xr:uid="{316D53EC-A20E-4E53-8970-1866C9A610FA}"/>
    <cellStyle name="Normal 10 2 2 2 2 3 6" xfId="18877" xr:uid="{499DD66B-93AF-455B-BA18-D0ACC5DA3DBB}"/>
    <cellStyle name="Normal 10 2 2 2 2 3 7" xfId="35636" xr:uid="{F989FFE7-78D7-4D4D-AF24-A9256598FC34}"/>
    <cellStyle name="Normal 10 2 2 2 2 4" xfId="2542" xr:uid="{A36E1F60-65F6-40D8-A70B-70F388CB9260}"/>
    <cellStyle name="Normal 10 2 2 2 2 4 2" xfId="5924" xr:uid="{70A0BED2-5FBE-4BC6-9E8F-9014F0445756}"/>
    <cellStyle name="Normal 10 2 2 2 2 4 2 2" xfId="14304" xr:uid="{15A4FB1F-C5D2-4824-881A-5BAC488284E5}"/>
    <cellStyle name="Normal 10 2 2 2 2 4 2 2 2" xfId="31064" xr:uid="{B67CDBC0-CE82-4134-A84D-179ED814DD8A}"/>
    <cellStyle name="Normal 10 2 2 2 2 4 2 2 3" xfId="47823" xr:uid="{A33A3D83-A465-4A8A-9262-B384C962E849}"/>
    <cellStyle name="Normal 10 2 2 2 2 4 2 3" xfId="22684" xr:uid="{DBC6A84B-CBB1-4FE7-B057-6B5D94526EDA}"/>
    <cellStyle name="Normal 10 2 2 2 2 4 2 4" xfId="39443" xr:uid="{D7CE6C48-756F-4E8C-9A01-D7C5FE0A1630}"/>
    <cellStyle name="Normal 10 2 2 2 2 4 3" xfId="7611" xr:uid="{D2011D7A-BD51-47DC-88BA-A1BE79C82CB9}"/>
    <cellStyle name="Normal 10 2 2 2 2 4 3 2" xfId="15991" xr:uid="{82F89B3C-C6A7-4032-A055-677789B903E0}"/>
    <cellStyle name="Normal 10 2 2 2 2 4 3 2 2" xfId="32751" xr:uid="{B17D569B-D9BD-49C9-9630-5DE47835DDC2}"/>
    <cellStyle name="Normal 10 2 2 2 2 4 3 2 3" xfId="49510" xr:uid="{CB35965F-AAC7-4143-ABEB-A55B8FC5D9E7}"/>
    <cellStyle name="Normal 10 2 2 2 2 4 3 3" xfId="24371" xr:uid="{1E0F1D94-DABF-4B54-9218-280AD71DD298}"/>
    <cellStyle name="Normal 10 2 2 2 2 4 3 4" xfId="41130" xr:uid="{B1FEBD81-EBFC-4151-94BB-17D651AC720C}"/>
    <cellStyle name="Normal 10 2 2 2 2 4 4" xfId="4239" xr:uid="{90963C95-8059-454C-940F-0B6505AB25B8}"/>
    <cellStyle name="Normal 10 2 2 2 2 4 4 2" xfId="12615" xr:uid="{2E7EAF93-2E25-4810-80B7-347C91FBE0CB}"/>
    <cellStyle name="Normal 10 2 2 2 2 4 4 2 2" xfId="29375" xr:uid="{B0CE49E5-2D13-4CF4-8BD9-DAFA81BC2AE2}"/>
    <cellStyle name="Normal 10 2 2 2 2 4 4 2 3" xfId="46134" xr:uid="{1CDB17AD-F047-4288-83C7-CEFCB4CA79CD}"/>
    <cellStyle name="Normal 10 2 2 2 2 4 4 3" xfId="20995" xr:uid="{560EA1D4-06BB-4634-8859-963B35472ED4}"/>
    <cellStyle name="Normal 10 2 2 2 2 4 4 4" xfId="37754" xr:uid="{3ED33DD4-DC1F-4805-B7EC-170159F656E3}"/>
    <cellStyle name="Normal 10 2 2 2 2 4 5" xfId="10924" xr:uid="{E09D2BC5-CEE0-4F81-A9F9-131257A785CE}"/>
    <cellStyle name="Normal 10 2 2 2 2 4 5 2" xfId="27684" xr:uid="{B2DB4DA8-5689-45DB-98AA-81C7C24CBE18}"/>
    <cellStyle name="Normal 10 2 2 2 2 4 5 3" xfId="44443" xr:uid="{6912CF8F-D922-4231-BAB4-FF18CE22307D}"/>
    <cellStyle name="Normal 10 2 2 2 2 4 6" xfId="19304" xr:uid="{218CB1C4-93AC-45CA-BB86-8C41B11E987F}"/>
    <cellStyle name="Normal 10 2 2 2 2 4 7" xfId="36063" xr:uid="{29239D26-0C14-45DC-AE7D-879FF5A03D70}"/>
    <cellStyle name="Normal 10 2 2 2 2 5" xfId="4658" xr:uid="{2C966AC6-A28A-4009-A8E3-AC2AD2E374CC}"/>
    <cellStyle name="Normal 10 2 2 2 2 5 2" xfId="13034" xr:uid="{26D8FD2B-5B73-47C6-9DCD-2DFBE4A91754}"/>
    <cellStyle name="Normal 10 2 2 2 2 5 2 2" xfId="29794" xr:uid="{5693176C-03EB-42BD-B8E1-BFDAE1C0BCD1}"/>
    <cellStyle name="Normal 10 2 2 2 2 5 2 3" xfId="46553" xr:uid="{08458AAE-D79A-4D7B-ADB3-9843E683C63B}"/>
    <cellStyle name="Normal 10 2 2 2 2 5 3" xfId="21414" xr:uid="{29B4BBC4-C74E-4855-8FAA-E6966A4E9A08}"/>
    <cellStyle name="Normal 10 2 2 2 2 5 4" xfId="38173" xr:uid="{D00D0014-0348-4D04-B938-9F3C745AFBAD}"/>
    <cellStyle name="Normal 10 2 2 2 2 6" xfId="6330" xr:uid="{50169C51-831D-4462-B377-70668DE80524}"/>
    <cellStyle name="Normal 10 2 2 2 2 6 2" xfId="14710" xr:uid="{2141423A-97BC-4BB6-836E-35ECFC0C46E7}"/>
    <cellStyle name="Normal 10 2 2 2 2 6 2 2" xfId="31470" xr:uid="{DCC2B63F-B270-4CB0-B7B2-1E2C7480C751}"/>
    <cellStyle name="Normal 10 2 2 2 2 6 2 3" xfId="48229" xr:uid="{CD830E28-2986-4BDC-8EAE-5FD6607EA7C2}"/>
    <cellStyle name="Normal 10 2 2 2 2 6 3" xfId="23090" xr:uid="{AC6493DB-C357-4036-A413-B40C657ABD7D}"/>
    <cellStyle name="Normal 10 2 2 2 2 6 4" xfId="39849" xr:uid="{F7C20051-C76C-4167-A361-C423D26B337E}"/>
    <cellStyle name="Normal 10 2 2 2 2 7" xfId="8017" xr:uid="{30C9D5A2-9B4B-4949-8845-A7C99E586A86}"/>
    <cellStyle name="Normal 10 2 2 2 2 7 2" xfId="16397" xr:uid="{2B7794D4-2B97-4D31-8D92-7D8589BCC35F}"/>
    <cellStyle name="Normal 10 2 2 2 2 7 2 2" xfId="33157" xr:uid="{CB1ACA4B-2726-4E2E-A438-54DE53E4190F}"/>
    <cellStyle name="Normal 10 2 2 2 2 7 2 3" xfId="49916" xr:uid="{F482665D-B955-42C5-ABB6-E1364ECCFF2B}"/>
    <cellStyle name="Normal 10 2 2 2 2 7 3" xfId="24777" xr:uid="{830025B4-9C2F-4629-A4F2-0D6BCADDE96D}"/>
    <cellStyle name="Normal 10 2 2 2 2 7 4" xfId="41536" xr:uid="{D1208220-8EDC-4F42-A155-A81FF94B68B9}"/>
    <cellStyle name="Normal 10 2 2 2 2 8" xfId="8423" xr:uid="{3D9C1E81-0180-432C-B486-4A2B4BC6E2FC}"/>
    <cellStyle name="Normal 10 2 2 2 2 8 2" xfId="16803" xr:uid="{440E7E3E-B7B6-4DE8-B2E9-90C3E7A94502}"/>
    <cellStyle name="Normal 10 2 2 2 2 8 2 2" xfId="33563" xr:uid="{B795ECF7-7CFD-45C8-B8AC-F8D7C5C0B252}"/>
    <cellStyle name="Normal 10 2 2 2 2 8 2 3" xfId="50322" xr:uid="{170FD0A1-BEE9-4A5D-9C0E-6FFEA244AD2D}"/>
    <cellStyle name="Normal 10 2 2 2 2 8 3" xfId="25183" xr:uid="{77E8F6C4-D8B9-4DC1-B467-D18F4B896DC4}"/>
    <cellStyle name="Normal 10 2 2 2 2 8 4" xfId="41942" xr:uid="{C14E925F-4911-4DEE-9834-DF9DB9EE4021}"/>
    <cellStyle name="Normal 10 2 2 2 2 9" xfId="8829" xr:uid="{AD5EAA5B-5CDF-45BF-A327-6ADD35A3B683}"/>
    <cellStyle name="Normal 10 2 2 2 2 9 2" xfId="17209" xr:uid="{AA439AFB-FD19-4E91-BA4D-10754D3AB753}"/>
    <cellStyle name="Normal 10 2 2 2 2 9 2 2" xfId="33969" xr:uid="{BD55CED2-8C69-49B5-962E-60B5B52C5B21}"/>
    <cellStyle name="Normal 10 2 2 2 2 9 2 3" xfId="50728" xr:uid="{17D69482-48AC-4E90-B171-CF98FAB71093}"/>
    <cellStyle name="Normal 10 2 2 2 2 9 3" xfId="25589" xr:uid="{0548826E-CEE4-4BB6-AD2C-08C1B2CC2A89}"/>
    <cellStyle name="Normal 10 2 2 2 2 9 4" xfId="42348" xr:uid="{A6741AB6-7BD5-4E2D-8D56-6CB147FED5AD}"/>
    <cellStyle name="Normal 10 2 2 2 3" xfId="1311" xr:uid="{94F8EBC1-00E7-4F3E-94C5-0CE82469962B}"/>
    <cellStyle name="Normal 10 2 2 2 3 10" xfId="9453" xr:uid="{628EDE45-881C-4ED7-A2CC-5901819AB22A}"/>
    <cellStyle name="Normal 10 2 2 2 3 10 2" xfId="17833" xr:uid="{EA4A6E37-C509-4BAC-BD94-0FFAE7815D42}"/>
    <cellStyle name="Normal 10 2 2 2 3 10 2 2" xfId="34593" xr:uid="{3C2CFB03-DBE0-403B-86CA-69D198FFB8A1}"/>
    <cellStyle name="Normal 10 2 2 2 3 10 2 3" xfId="51352" xr:uid="{E349FA31-3CF5-4282-BCBD-4DC80D4ADCDB}"/>
    <cellStyle name="Normal 10 2 2 2 3 10 3" xfId="26213" xr:uid="{A7F3B16E-B01A-4E27-949C-F19BABBD1EA5}"/>
    <cellStyle name="Normal 10 2 2 2 3 10 4" xfId="42972" xr:uid="{E753DBEF-4E31-42EF-B38E-4C18129922B9}"/>
    <cellStyle name="Normal 10 2 2 2 3 11" xfId="3070" xr:uid="{9DDCB321-41CF-4E23-875D-A8C3BD9BE562}"/>
    <cellStyle name="Normal 10 2 2 2 3 11 2" xfId="11447" xr:uid="{6F34D578-3622-445E-A52A-620E8B945C0C}"/>
    <cellStyle name="Normal 10 2 2 2 3 11 2 2" xfId="28207" xr:uid="{79902BB2-4C90-4E04-8F50-8083DBF6C19A}"/>
    <cellStyle name="Normal 10 2 2 2 3 11 2 3" xfId="44966" xr:uid="{757197F1-B56F-4487-AC6B-5B9C3D65C593}"/>
    <cellStyle name="Normal 10 2 2 2 3 11 3" xfId="19827" xr:uid="{B6AA9E14-A322-4184-A8EE-F6C258BBE4F7}"/>
    <cellStyle name="Normal 10 2 2 2 3 11 4" xfId="36586" xr:uid="{B76DC405-7DF8-4F99-80F8-194CC25F2370}"/>
    <cellStyle name="Normal 10 2 2 2 3 12" xfId="9644" xr:uid="{4BF84E5E-A4EB-47CA-BF52-0853765EEED2}"/>
    <cellStyle name="Normal 10 2 2 2 3 12 2" xfId="26404" xr:uid="{53AF7AEC-0A69-4E7D-98FF-ABA920EA02A5}"/>
    <cellStyle name="Normal 10 2 2 2 3 12 3" xfId="43163" xr:uid="{8B8138CA-ECFE-4DEA-8CC3-CBCB727168AC}"/>
    <cellStyle name="Normal 10 2 2 2 3 13" xfId="18024" xr:uid="{253D39B5-5A5A-462F-A4D3-A27ADA693C1E}"/>
    <cellStyle name="Normal 10 2 2 2 3 14" xfId="34783" xr:uid="{1A0CBBA3-BC16-45C9-B465-47729D3511DE}"/>
    <cellStyle name="Normal 10 2 2 2 3 2" xfId="1690" xr:uid="{A21DE4DD-DAEA-4590-A7A3-1A9469F698AF}"/>
    <cellStyle name="Normal 10 2 2 2 3 2 2" xfId="5072" xr:uid="{9E10E5B7-5387-45E0-B7F2-4177C64690B2}"/>
    <cellStyle name="Normal 10 2 2 2 3 2 2 2" xfId="13450" xr:uid="{58020B03-FCE2-4599-B304-E82981FEDA4E}"/>
    <cellStyle name="Normal 10 2 2 2 3 2 2 2 2" xfId="30210" xr:uid="{4C539184-A422-41FC-8920-292E7E0E3118}"/>
    <cellStyle name="Normal 10 2 2 2 3 2 2 2 3" xfId="46969" xr:uid="{0B2ACE81-5148-4269-BAC8-5BD575FF6F91}"/>
    <cellStyle name="Normal 10 2 2 2 3 2 2 3" xfId="21830" xr:uid="{1A91AFD0-E3E4-4733-B29C-8CFDDEDB85B7}"/>
    <cellStyle name="Normal 10 2 2 2 3 2 2 4" xfId="38589" xr:uid="{CA5BD54C-9F40-496F-98F2-E844F7585440}"/>
    <cellStyle name="Normal 10 2 2 2 3 2 3" xfId="6757" xr:uid="{7C7D9641-F9CA-4D7D-9442-FCB41FE7EECB}"/>
    <cellStyle name="Normal 10 2 2 2 3 2 3 2" xfId="15137" xr:uid="{EF89ED73-5BD5-4324-8437-FEFF9DDB4DF1}"/>
    <cellStyle name="Normal 10 2 2 2 3 2 3 2 2" xfId="31897" xr:uid="{AB34C771-5596-4C71-8F1E-F1007AAE687D}"/>
    <cellStyle name="Normal 10 2 2 2 3 2 3 2 3" xfId="48656" xr:uid="{4B6EA2FA-3E73-4CF6-887E-D7412F5170EC}"/>
    <cellStyle name="Normal 10 2 2 2 3 2 3 3" xfId="23517" xr:uid="{7ACB09D2-82AF-425F-9764-0BD6D6C5E48E}"/>
    <cellStyle name="Normal 10 2 2 2 3 2 3 4" xfId="40276" xr:uid="{2C24F4E7-8F7D-4F30-9365-DF35E924CC89}"/>
    <cellStyle name="Normal 10 2 2 2 3 2 4" xfId="3497" xr:uid="{7AE5360D-94E2-4D1D-AB08-BCAE23936928}"/>
    <cellStyle name="Normal 10 2 2 2 3 2 4 2" xfId="11873" xr:uid="{6D4C4FD6-F317-4482-917A-7AF71D7096CF}"/>
    <cellStyle name="Normal 10 2 2 2 3 2 4 2 2" xfId="28633" xr:uid="{6BB184F3-08A3-4CBB-8F57-AEE085EF9FB2}"/>
    <cellStyle name="Normal 10 2 2 2 3 2 4 2 3" xfId="45392" xr:uid="{FD374BD9-87E5-4D0B-9988-77B394A4BFD6}"/>
    <cellStyle name="Normal 10 2 2 2 3 2 4 3" xfId="20253" xr:uid="{C8736417-5EC3-4C27-8330-E1D938E5777A}"/>
    <cellStyle name="Normal 10 2 2 2 3 2 4 4" xfId="37012" xr:uid="{9EC5C3B0-4448-4D49-A995-ECD313D9D47E}"/>
    <cellStyle name="Normal 10 2 2 2 3 2 5" xfId="10070" xr:uid="{7B335054-C87B-40DF-BF36-FD3D941B86B2}"/>
    <cellStyle name="Normal 10 2 2 2 3 2 5 2" xfId="26830" xr:uid="{9A2A481D-1F0C-459C-B77E-6BBC3F1BE1A0}"/>
    <cellStyle name="Normal 10 2 2 2 3 2 5 3" xfId="43589" xr:uid="{8E2AA582-6ADA-4A0B-87D9-77779CE24682}"/>
    <cellStyle name="Normal 10 2 2 2 3 2 6" xfId="18450" xr:uid="{F1E0A689-D7F7-47F3-9B91-DD2117407F81}"/>
    <cellStyle name="Normal 10 2 2 2 3 2 7" xfId="35209" xr:uid="{930AA658-22D7-4A97-9331-CBF600C2F693}"/>
    <cellStyle name="Normal 10 2 2 2 3 3" xfId="2118" xr:uid="{453D5D19-1F8A-41B1-9978-DA51F401DC8C}"/>
    <cellStyle name="Normal 10 2 2 2 3 3 2" xfId="5498" xr:uid="{91DD0716-E22E-407A-BB65-94EF6A19558E}"/>
    <cellStyle name="Normal 10 2 2 2 3 3 2 2" xfId="13878" xr:uid="{C60FFE85-082A-484A-B978-8A2C8CDCAAE6}"/>
    <cellStyle name="Normal 10 2 2 2 3 3 2 2 2" xfId="30638" xr:uid="{EEEAC59A-0077-41C6-B59D-1CC094C3F49A}"/>
    <cellStyle name="Normal 10 2 2 2 3 3 2 2 3" xfId="47397" xr:uid="{239EEC2D-0E08-4793-A86E-EECEFB6F2774}"/>
    <cellStyle name="Normal 10 2 2 2 3 3 2 3" xfId="22258" xr:uid="{98F5930F-4887-49D7-ACD3-E095AF61840F}"/>
    <cellStyle name="Normal 10 2 2 2 3 3 2 4" xfId="39017" xr:uid="{C7E2F6BA-C758-45CE-B7CD-14A5D624424E}"/>
    <cellStyle name="Normal 10 2 2 2 3 3 3" xfId="7185" xr:uid="{72EF7703-0800-495E-AB87-C223E6EE4CCB}"/>
    <cellStyle name="Normal 10 2 2 2 3 3 3 2" xfId="15565" xr:uid="{1203DE42-E5D3-41A6-802B-BEA19C7A4D68}"/>
    <cellStyle name="Normal 10 2 2 2 3 3 3 2 2" xfId="32325" xr:uid="{82729655-0DEA-4C86-8F90-93F7E99A2F4A}"/>
    <cellStyle name="Normal 10 2 2 2 3 3 3 2 3" xfId="49084" xr:uid="{7CB45BFD-7B39-403F-9ABC-C47521837D89}"/>
    <cellStyle name="Normal 10 2 2 2 3 3 3 3" xfId="23945" xr:uid="{E4FAC7A4-716A-478F-9A91-C7F7EC900D5C}"/>
    <cellStyle name="Normal 10 2 2 2 3 3 3 4" xfId="40704" xr:uid="{41BEA2B3-4BDD-4F84-B544-FC76AF27E145}"/>
    <cellStyle name="Normal 10 2 2 2 3 3 4" xfId="3925" xr:uid="{EBE80EB3-0BDB-468E-B817-82B391704C06}"/>
    <cellStyle name="Normal 10 2 2 2 3 3 4 2" xfId="12301" xr:uid="{5441F687-5D9B-4B28-8D98-4FB1334E3DBB}"/>
    <cellStyle name="Normal 10 2 2 2 3 3 4 2 2" xfId="29061" xr:uid="{9CC716A9-E2BD-4F0B-B20E-5C5AD961344C}"/>
    <cellStyle name="Normal 10 2 2 2 3 3 4 2 3" xfId="45820" xr:uid="{204E7D61-34DA-4D3D-BAC2-EB5CE4FDFD86}"/>
    <cellStyle name="Normal 10 2 2 2 3 3 4 3" xfId="20681" xr:uid="{3E145F57-076E-4C42-9439-8E387B86B33F}"/>
    <cellStyle name="Normal 10 2 2 2 3 3 4 4" xfId="37440" xr:uid="{5C89824F-983A-4734-9A90-CBC5E30947A1}"/>
    <cellStyle name="Normal 10 2 2 2 3 3 5" xfId="10498" xr:uid="{516A321F-D702-4EC8-9587-BACB334A8186}"/>
    <cellStyle name="Normal 10 2 2 2 3 3 5 2" xfId="27258" xr:uid="{1C4CD2FB-3822-43F9-A5B9-CAF55784417B}"/>
    <cellStyle name="Normal 10 2 2 2 3 3 5 3" xfId="44017" xr:uid="{80B39688-DEB7-4222-B766-FA02CFAAF511}"/>
    <cellStyle name="Normal 10 2 2 2 3 3 6" xfId="18878" xr:uid="{FD6FE4C5-BB7B-44C3-867A-EB882731EE8D}"/>
    <cellStyle name="Normal 10 2 2 2 3 3 7" xfId="35637" xr:uid="{A3C35B2D-7C2F-406C-A367-0C2A90B577B3}"/>
    <cellStyle name="Normal 10 2 2 2 3 4" xfId="2760" xr:uid="{F0EEDF12-3544-45C4-AAC9-A374A755F9D1}"/>
    <cellStyle name="Normal 10 2 2 2 3 4 2" xfId="6142" xr:uid="{9B643FAD-AE29-46FF-88C8-E2E11C24AC96}"/>
    <cellStyle name="Normal 10 2 2 2 3 4 2 2" xfId="14522" xr:uid="{5ABB43A9-0555-4A50-88B5-F53602A3B7C1}"/>
    <cellStyle name="Normal 10 2 2 2 3 4 2 2 2" xfId="31282" xr:uid="{FEF354AF-11F0-4E25-9CB7-7761F72407F6}"/>
    <cellStyle name="Normal 10 2 2 2 3 4 2 2 3" xfId="48041" xr:uid="{A4A4CE0F-D124-4412-A5A3-D2A84D111E01}"/>
    <cellStyle name="Normal 10 2 2 2 3 4 2 3" xfId="22902" xr:uid="{12CE5ACF-C051-4C55-B0D7-CC9DAF52F0D0}"/>
    <cellStyle name="Normal 10 2 2 2 3 4 2 4" xfId="39661" xr:uid="{74F61EFB-408E-48EF-88AE-28EB17DAEB81}"/>
    <cellStyle name="Normal 10 2 2 2 3 4 3" xfId="7829" xr:uid="{7ECC96DA-66DC-49ED-B8CA-0D2CF343C880}"/>
    <cellStyle name="Normal 10 2 2 2 3 4 3 2" xfId="16209" xr:uid="{4394B7B8-5D22-4FB3-BDCD-81935F0270B5}"/>
    <cellStyle name="Normal 10 2 2 2 3 4 3 2 2" xfId="32969" xr:uid="{5EFCC998-B382-42F5-B6AE-57CFE45B9490}"/>
    <cellStyle name="Normal 10 2 2 2 3 4 3 2 3" xfId="49728" xr:uid="{E233DB1F-4E67-443D-A7D9-EC785A33CBAF}"/>
    <cellStyle name="Normal 10 2 2 2 3 4 3 3" xfId="24589" xr:uid="{ABEADC58-51FD-4E24-AB09-C040A326C18D}"/>
    <cellStyle name="Normal 10 2 2 2 3 4 3 4" xfId="41348" xr:uid="{0247FA5C-F8DB-449A-9099-0DEA83AEBDE1}"/>
    <cellStyle name="Normal 10 2 2 2 3 4 4" xfId="4456" xr:uid="{9C740CB8-5FCC-4A51-9079-E8348BF5B674}"/>
    <cellStyle name="Normal 10 2 2 2 3 4 4 2" xfId="12832" xr:uid="{0EEAA526-AB96-499F-AEC2-600D18A1A8FF}"/>
    <cellStyle name="Normal 10 2 2 2 3 4 4 2 2" xfId="29592" xr:uid="{0577036C-3F7B-45AC-956F-43D2A2E9C1D5}"/>
    <cellStyle name="Normal 10 2 2 2 3 4 4 2 3" xfId="46351" xr:uid="{9BFE0D8F-6C76-408E-8CFB-051BE1FD3E69}"/>
    <cellStyle name="Normal 10 2 2 2 3 4 4 3" xfId="21212" xr:uid="{AA6AD8B7-5E78-4BC4-B51E-C55C613B9AC8}"/>
    <cellStyle name="Normal 10 2 2 2 3 4 4 4" xfId="37971" xr:uid="{81BDFFCB-AF46-4991-871B-0FA340CB5513}"/>
    <cellStyle name="Normal 10 2 2 2 3 4 5" xfId="11142" xr:uid="{556A5C88-7902-42CE-9F3C-BFAA9B992C98}"/>
    <cellStyle name="Normal 10 2 2 2 3 4 5 2" xfId="27902" xr:uid="{86057DD8-A4B5-40C5-BD46-52521AB26E81}"/>
    <cellStyle name="Normal 10 2 2 2 3 4 5 3" xfId="44661" xr:uid="{44A8CB31-8661-456D-A60F-A606CF889586}"/>
    <cellStyle name="Normal 10 2 2 2 3 4 6" xfId="19522" xr:uid="{1E797286-A33D-490A-921C-3E2ADC76CF4E}"/>
    <cellStyle name="Normal 10 2 2 2 3 4 7" xfId="36281" xr:uid="{56777B35-219F-4910-8C16-B9F97454495A}"/>
    <cellStyle name="Normal 10 2 2 2 3 5" xfId="4876" xr:uid="{98CFDAFD-8F9D-4352-A8FD-78601AF8542D}"/>
    <cellStyle name="Normal 10 2 2 2 3 5 2" xfId="13252" xr:uid="{E070A081-F808-42D8-83C2-46F20C39053F}"/>
    <cellStyle name="Normal 10 2 2 2 3 5 2 2" xfId="30012" xr:uid="{34A6800F-FDE0-4EF0-ACD2-CC8856848DCD}"/>
    <cellStyle name="Normal 10 2 2 2 3 5 2 3" xfId="46771" xr:uid="{E935C990-98E7-441E-A3B8-D43EE62F7937}"/>
    <cellStyle name="Normal 10 2 2 2 3 5 3" xfId="21632" xr:uid="{FFCBCF4B-E1BA-467C-99B1-18611DE1FC29}"/>
    <cellStyle name="Normal 10 2 2 2 3 5 4" xfId="38391" xr:uid="{E7F2DFEA-E7ED-4FDB-A001-7E76401C4798}"/>
    <cellStyle name="Normal 10 2 2 2 3 6" xfId="6331" xr:uid="{F4768556-BF2B-4C85-8090-7C2354194881}"/>
    <cellStyle name="Normal 10 2 2 2 3 6 2" xfId="14711" xr:uid="{F6C1FFAA-F8ED-435F-A7F1-531CA7481429}"/>
    <cellStyle name="Normal 10 2 2 2 3 6 2 2" xfId="31471" xr:uid="{54B5D912-30AC-4B0C-BE10-3D9A5F3BA65C}"/>
    <cellStyle name="Normal 10 2 2 2 3 6 2 3" xfId="48230" xr:uid="{7003FD37-5D23-4568-98E9-E4490218C5AB}"/>
    <cellStyle name="Normal 10 2 2 2 3 6 3" xfId="23091" xr:uid="{D194C5F8-D949-438D-A08E-58F432FB7FEF}"/>
    <cellStyle name="Normal 10 2 2 2 3 6 4" xfId="39850" xr:uid="{9518AACE-2EFE-4877-A99C-51471AA928E5}"/>
    <cellStyle name="Normal 10 2 2 2 3 7" xfId="8235" xr:uid="{FC08B51D-C694-42AB-84F5-2B304DCFF234}"/>
    <cellStyle name="Normal 10 2 2 2 3 7 2" xfId="16615" xr:uid="{CAE7BA2A-9C07-4A00-AFE2-FCD03219F709}"/>
    <cellStyle name="Normal 10 2 2 2 3 7 2 2" xfId="33375" xr:uid="{D7DC787F-497E-4940-81EA-9C70816A5B68}"/>
    <cellStyle name="Normal 10 2 2 2 3 7 2 3" xfId="50134" xr:uid="{6834A8C4-E70B-4C2E-AC54-32BBEB2746FE}"/>
    <cellStyle name="Normal 10 2 2 2 3 7 3" xfId="24995" xr:uid="{EB5E4D45-7CD9-4D34-8C79-1104D874C572}"/>
    <cellStyle name="Normal 10 2 2 2 3 7 4" xfId="41754" xr:uid="{87E27531-7A67-48EB-BDDA-EA47C1885151}"/>
    <cellStyle name="Normal 10 2 2 2 3 8" xfId="8641" xr:uid="{CC2F07A5-34FE-40C4-8B0D-E6D5FB7DFF70}"/>
    <cellStyle name="Normal 10 2 2 2 3 8 2" xfId="17021" xr:uid="{D7AE064F-1436-49A3-9271-8341E8CF4FFA}"/>
    <cellStyle name="Normal 10 2 2 2 3 8 2 2" xfId="33781" xr:uid="{F4E7454E-D9C9-46A0-9B99-C442B7BE2CC5}"/>
    <cellStyle name="Normal 10 2 2 2 3 8 2 3" xfId="50540" xr:uid="{29DA726B-5C14-402D-BCBB-FCC71A067EF8}"/>
    <cellStyle name="Normal 10 2 2 2 3 8 3" xfId="25401" xr:uid="{43020679-B099-4F9C-B76B-92E791831F57}"/>
    <cellStyle name="Normal 10 2 2 2 3 8 4" xfId="42160" xr:uid="{93F06723-7F9C-412A-B2FF-33702D9019E2}"/>
    <cellStyle name="Normal 10 2 2 2 3 9" xfId="9047" xr:uid="{21EF3CB3-9B0A-4323-A6E9-F0BF9986E6B7}"/>
    <cellStyle name="Normal 10 2 2 2 3 9 2" xfId="17427" xr:uid="{C600A95D-AD53-4623-A2E4-1A505F58294E}"/>
    <cellStyle name="Normal 10 2 2 2 3 9 2 2" xfId="34187" xr:uid="{43AE1A98-5E30-4BEC-A2C9-4E2B9563DB1F}"/>
    <cellStyle name="Normal 10 2 2 2 3 9 2 3" xfId="50946" xr:uid="{81AC3856-DE46-4AD5-9134-84ED069CF062}"/>
    <cellStyle name="Normal 10 2 2 2 3 9 3" xfId="25807" xr:uid="{8D8B0C0D-A2E9-4049-BE55-18C10522925C}"/>
    <cellStyle name="Normal 10 2 2 2 3 9 4" xfId="42566" xr:uid="{54199543-E2D0-4285-AAF5-8987896289AC}"/>
    <cellStyle name="Normal 10 2 2 2 4" xfId="1656" xr:uid="{BBC62343-11E2-4B3D-A673-AE72D4E8A672}"/>
    <cellStyle name="Normal 10 2 2 2 4 2" xfId="5038" xr:uid="{2B27F939-706B-42FE-B875-07A73CC85ED1}"/>
    <cellStyle name="Normal 10 2 2 2 4 2 2" xfId="13416" xr:uid="{BFFD6358-8B14-43DB-8E5D-71C165607865}"/>
    <cellStyle name="Normal 10 2 2 2 4 2 2 2" xfId="30176" xr:uid="{5BF3FA43-3D5E-4B0B-BA35-149FC62EBC52}"/>
    <cellStyle name="Normal 10 2 2 2 4 2 2 3" xfId="46935" xr:uid="{A459A34D-2696-4AFA-9A89-D5A742E01F2C}"/>
    <cellStyle name="Normal 10 2 2 2 4 2 3" xfId="21796" xr:uid="{26843B6C-5A52-400F-B6A2-9393AE872641}"/>
    <cellStyle name="Normal 10 2 2 2 4 2 4" xfId="38555" xr:uid="{E7F198F6-E041-4E92-949C-37A335CFB752}"/>
    <cellStyle name="Normal 10 2 2 2 4 3" xfId="6723" xr:uid="{8E51B7E1-3FE7-42A2-AEBA-128AAB6AC41F}"/>
    <cellStyle name="Normal 10 2 2 2 4 3 2" xfId="15103" xr:uid="{7294BB33-E5DD-4892-BEDC-6FD25B3ED127}"/>
    <cellStyle name="Normal 10 2 2 2 4 3 2 2" xfId="31863" xr:uid="{FF1B47F1-C5B8-44FC-A1DA-F08B9CD484D2}"/>
    <cellStyle name="Normal 10 2 2 2 4 3 2 3" xfId="48622" xr:uid="{4C3A60B9-5173-4642-87AE-B63C6350EEE3}"/>
    <cellStyle name="Normal 10 2 2 2 4 3 3" xfId="23483" xr:uid="{2A1B5209-A421-4986-A31A-0B65B0B252ED}"/>
    <cellStyle name="Normal 10 2 2 2 4 3 4" xfId="40242" xr:uid="{F06D76DF-5EA2-4B1B-A014-0B221C5D1204}"/>
    <cellStyle name="Normal 10 2 2 2 4 4" xfId="3463" xr:uid="{C037BCBA-7C90-4252-A7E8-81DF64094BE8}"/>
    <cellStyle name="Normal 10 2 2 2 4 4 2" xfId="11839" xr:uid="{27BD7529-0813-44DD-ACF0-AB4479072191}"/>
    <cellStyle name="Normal 10 2 2 2 4 4 2 2" xfId="28599" xr:uid="{6DCD03A4-9951-4DBD-9F15-2875D0829566}"/>
    <cellStyle name="Normal 10 2 2 2 4 4 2 3" xfId="45358" xr:uid="{A4516740-E9FD-4E3C-B03E-9EBF2EBCAB8B}"/>
    <cellStyle name="Normal 10 2 2 2 4 4 3" xfId="20219" xr:uid="{F617F04D-7199-4246-B34F-564BD9CFC0F9}"/>
    <cellStyle name="Normal 10 2 2 2 4 4 4" xfId="36978" xr:uid="{133253CB-824B-46D2-8241-042F52D72ABD}"/>
    <cellStyle name="Normal 10 2 2 2 4 5" xfId="10036" xr:uid="{863A59C6-4395-414D-A3A8-8C90719FEFDD}"/>
    <cellStyle name="Normal 10 2 2 2 4 5 2" xfId="26796" xr:uid="{56A4A305-0CE5-42FA-887E-AF95811C3A53}"/>
    <cellStyle name="Normal 10 2 2 2 4 5 3" xfId="43555" xr:uid="{C4C7BCA3-AD0F-4FA2-9258-1A3CAF36BBE4}"/>
    <cellStyle name="Normal 10 2 2 2 4 6" xfId="18416" xr:uid="{5FBA27EA-8F1B-47B2-A736-112CFD99D1D8}"/>
    <cellStyle name="Normal 10 2 2 2 4 7" xfId="35175" xr:uid="{95A386B2-8893-41EC-ADCE-4BFD6227A8B3}"/>
    <cellStyle name="Normal 10 2 2 2 5" xfId="2084" xr:uid="{8DC7D1E0-3333-4019-8EB9-5EFAFFDCE030}"/>
    <cellStyle name="Normal 10 2 2 2 5 2" xfId="5464" xr:uid="{979328C7-E52C-46D8-B823-8500B2851ADE}"/>
    <cellStyle name="Normal 10 2 2 2 5 2 2" xfId="13844" xr:uid="{F4C5E3C0-5C34-4AFB-8239-591237A46E40}"/>
    <cellStyle name="Normal 10 2 2 2 5 2 2 2" xfId="30604" xr:uid="{4AF1BACE-36D3-4393-86BC-3EC1095956B6}"/>
    <cellStyle name="Normal 10 2 2 2 5 2 2 3" xfId="47363" xr:uid="{8F8449B7-5408-40B2-A839-0357D2D26B8E}"/>
    <cellStyle name="Normal 10 2 2 2 5 2 3" xfId="22224" xr:uid="{F5CA1531-CC97-44A6-BF5B-971CD741B7AE}"/>
    <cellStyle name="Normal 10 2 2 2 5 2 4" xfId="38983" xr:uid="{4F4164D6-4789-4197-B768-A23EF6F31C84}"/>
    <cellStyle name="Normal 10 2 2 2 5 3" xfId="7151" xr:uid="{1A752DA6-C02A-4B0C-8481-30E4C7500E91}"/>
    <cellStyle name="Normal 10 2 2 2 5 3 2" xfId="15531" xr:uid="{F47ED852-2A66-4748-B39B-C73FB438A6A7}"/>
    <cellStyle name="Normal 10 2 2 2 5 3 2 2" xfId="32291" xr:uid="{60CC551B-39FA-463B-A6E7-AF8C059208CA}"/>
    <cellStyle name="Normal 10 2 2 2 5 3 2 3" xfId="49050" xr:uid="{FB07C348-24D3-415B-BCD1-2F841D08E952}"/>
    <cellStyle name="Normal 10 2 2 2 5 3 3" xfId="23911" xr:uid="{CEE44D9F-AFE8-4FAD-A2B1-513BFFBDB1DC}"/>
    <cellStyle name="Normal 10 2 2 2 5 3 4" xfId="40670" xr:uid="{BC09CB98-E4DD-4B36-B1B1-99CF6E388F8F}"/>
    <cellStyle name="Normal 10 2 2 2 5 4" xfId="3891" xr:uid="{B873E1D9-8FD8-4C3B-8B66-B98B1CFC1E71}"/>
    <cellStyle name="Normal 10 2 2 2 5 4 2" xfId="12267" xr:uid="{828068FA-7791-4BED-BED1-EECD76934740}"/>
    <cellStyle name="Normal 10 2 2 2 5 4 2 2" xfId="29027" xr:uid="{D29655AC-D0BE-49F8-84A7-9C92EAD14DF3}"/>
    <cellStyle name="Normal 10 2 2 2 5 4 2 3" xfId="45786" xr:uid="{5B4E9D76-1C60-438D-BDC6-EBC79BF54E9C}"/>
    <cellStyle name="Normal 10 2 2 2 5 4 3" xfId="20647" xr:uid="{D9F69129-69BF-4B38-AE28-6244BBD60CCA}"/>
    <cellStyle name="Normal 10 2 2 2 5 4 4" xfId="37406" xr:uid="{89DEAE52-ACDD-48E1-8572-CA5FF77C4C70}"/>
    <cellStyle name="Normal 10 2 2 2 5 5" xfId="10464" xr:uid="{AE025BD3-437F-4F1C-A12A-C68A9C1048C5}"/>
    <cellStyle name="Normal 10 2 2 2 5 5 2" xfId="27224" xr:uid="{7CFA4D53-4F4A-4B43-AFEC-113E368157E1}"/>
    <cellStyle name="Normal 10 2 2 2 5 5 3" xfId="43983" xr:uid="{9D932586-E7B1-4789-904F-FEEE2AE5BDBF}"/>
    <cellStyle name="Normal 10 2 2 2 5 6" xfId="18844" xr:uid="{AD5EBDDB-4687-4684-9879-C5AA9B5CC9B6}"/>
    <cellStyle name="Normal 10 2 2 2 5 7" xfId="35603" xr:uid="{AFBA9973-BD95-441C-8ECF-2655F7E55BB7}"/>
    <cellStyle name="Normal 10 2 2 2 6" xfId="2489" xr:uid="{C9AB767A-6A2E-451D-9776-6AE63F78C138}"/>
    <cellStyle name="Normal 10 2 2 2 6 2" xfId="5871" xr:uid="{D2B71310-02CB-459E-984E-6D8F2F495072}"/>
    <cellStyle name="Normal 10 2 2 2 6 2 2" xfId="14251" xr:uid="{29DCC43A-C111-4EA5-8FB4-0F0D0650CBAE}"/>
    <cellStyle name="Normal 10 2 2 2 6 2 2 2" xfId="31011" xr:uid="{3940D14A-BA83-46A7-8A42-F715238BEC4E}"/>
    <cellStyle name="Normal 10 2 2 2 6 2 2 3" xfId="47770" xr:uid="{C45A32C2-9C55-4F85-A7A3-6D23B384E3E5}"/>
    <cellStyle name="Normal 10 2 2 2 6 2 3" xfId="22631" xr:uid="{633B1F63-E655-4BC1-A910-1DFAF7B01AF1}"/>
    <cellStyle name="Normal 10 2 2 2 6 2 4" xfId="39390" xr:uid="{802489F5-03C8-47FE-B91E-8CAFA9DA4F57}"/>
    <cellStyle name="Normal 10 2 2 2 6 3" xfId="7558" xr:uid="{FC8E000D-7D4C-4D56-815F-6529F11C78E4}"/>
    <cellStyle name="Normal 10 2 2 2 6 3 2" xfId="15938" xr:uid="{78576EA2-B94F-48D8-9C1D-5DC3858FBB17}"/>
    <cellStyle name="Normal 10 2 2 2 6 3 2 2" xfId="32698" xr:uid="{0960DE37-B7D3-46EC-9D05-AE0B5AA4DC7D}"/>
    <cellStyle name="Normal 10 2 2 2 6 3 2 3" xfId="49457" xr:uid="{DA059840-FBEE-4B8C-A918-C7BCE564EE19}"/>
    <cellStyle name="Normal 10 2 2 2 6 3 3" xfId="24318" xr:uid="{CB47DF89-22B1-4E5F-BD7F-D9FB4C5B4830}"/>
    <cellStyle name="Normal 10 2 2 2 6 3 4" xfId="41077" xr:uid="{86D6634A-8198-4887-9FEC-3237E8734C9A}"/>
    <cellStyle name="Normal 10 2 2 2 6 4" xfId="4209" xr:uid="{D704EA6E-2553-47C3-A1D0-2F964918D191}"/>
    <cellStyle name="Normal 10 2 2 2 6 4 2" xfId="12585" xr:uid="{12D5555D-46B8-4630-AF03-2565B5947DD0}"/>
    <cellStyle name="Normal 10 2 2 2 6 4 2 2" xfId="29345" xr:uid="{F49BF639-3C67-4B59-8387-234D1CBB4C1B}"/>
    <cellStyle name="Normal 10 2 2 2 6 4 2 3" xfId="46104" xr:uid="{6ECFEB37-BBA2-4D14-AE5B-D768FF5AE2E7}"/>
    <cellStyle name="Normal 10 2 2 2 6 4 3" xfId="20965" xr:uid="{57F4D220-C41D-4450-A72A-F7C76043B940}"/>
    <cellStyle name="Normal 10 2 2 2 6 4 4" xfId="37724" xr:uid="{CFE046BA-A69F-456C-A1C9-2B20AA75394E}"/>
    <cellStyle name="Normal 10 2 2 2 6 5" xfId="10871" xr:uid="{90AAFED8-AFEA-4A01-AE50-770EC918B06E}"/>
    <cellStyle name="Normal 10 2 2 2 6 5 2" xfId="27631" xr:uid="{04653223-B726-4DAB-BE89-B449A3BE0E0E}"/>
    <cellStyle name="Normal 10 2 2 2 6 5 3" xfId="44390" xr:uid="{4D85381C-75AF-4449-BD8D-CAB1C6C7C0B6}"/>
    <cellStyle name="Normal 10 2 2 2 6 6" xfId="19251" xr:uid="{B8FE54C3-90B3-4FF3-8BF3-3570ABBA9336}"/>
    <cellStyle name="Normal 10 2 2 2 6 7" xfId="36010" xr:uid="{D6332745-A550-462A-A95F-62AB8DE9DCA6}"/>
    <cellStyle name="Normal 10 2 2 2 7" xfId="4605" xr:uid="{F1A7ADA1-A315-44A7-B8BA-01186C27D27C}"/>
    <cellStyle name="Normal 10 2 2 2 7 2" xfId="12981" xr:uid="{5799CEA3-1CCA-4CE3-B1CD-77C799F80ED8}"/>
    <cellStyle name="Normal 10 2 2 2 7 2 2" xfId="29741" xr:uid="{62ED62FC-F969-48F6-9839-A2ACF0ECA95E}"/>
    <cellStyle name="Normal 10 2 2 2 7 2 3" xfId="46500" xr:uid="{30F6925A-F4E8-4459-B5A1-08C9C85D63C0}"/>
    <cellStyle name="Normal 10 2 2 2 7 3" xfId="21361" xr:uid="{92B54908-5B8B-4C71-B83C-A14F4CF2181F}"/>
    <cellStyle name="Normal 10 2 2 2 7 4" xfId="38120" xr:uid="{E2E9A18A-9EF2-4FC1-AEAB-E07DDE76AD02}"/>
    <cellStyle name="Normal 10 2 2 2 8" xfId="6297" xr:uid="{8495A49F-9B38-4207-A7D6-D849AE7E4262}"/>
    <cellStyle name="Normal 10 2 2 2 8 2" xfId="14677" xr:uid="{99DF8ADF-AF6E-4F58-B69C-773CDA8BC158}"/>
    <cellStyle name="Normal 10 2 2 2 8 2 2" xfId="31437" xr:uid="{263C78BF-D4F9-4F51-B49C-162784269849}"/>
    <cellStyle name="Normal 10 2 2 2 8 2 3" xfId="48196" xr:uid="{A9175D38-2F34-47AD-A5C4-5C6FA83FACB9}"/>
    <cellStyle name="Normal 10 2 2 2 8 3" xfId="23057" xr:uid="{2C33FD74-F5CA-4E29-A6A6-56195433DFAC}"/>
    <cellStyle name="Normal 10 2 2 2 8 4" xfId="39816" xr:uid="{2CDC1FD2-692F-4D1A-B778-A966542AC69B}"/>
    <cellStyle name="Normal 10 2 2 2 9" xfId="7964" xr:uid="{90B34AFD-BADE-494E-A535-ACB44ABDA32A}"/>
    <cellStyle name="Normal 10 2 2 2 9 2" xfId="16344" xr:uid="{547B81CE-9E39-4A3E-A922-23B9372B7B2B}"/>
    <cellStyle name="Normal 10 2 2 2 9 2 2" xfId="33104" xr:uid="{46B36CB3-A3F6-4594-B6F1-9434BBFC1F18}"/>
    <cellStyle name="Normal 10 2 2 2 9 2 3" xfId="49863" xr:uid="{E1A991AA-D8FA-4D57-AD75-5383E816DD7D}"/>
    <cellStyle name="Normal 10 2 2 2 9 3" xfId="24724" xr:uid="{441C5E89-E22C-440E-940D-CE17C61BCD03}"/>
    <cellStyle name="Normal 10 2 2 2 9 4" xfId="41483" xr:uid="{1F74A0B5-5653-4AF0-ABEF-CCC88102105D}"/>
    <cellStyle name="Normal 10 2 2 22" xfId="51532" xr:uid="{D0EDBB5C-176C-48AE-90D2-6A7E23DB4358}"/>
    <cellStyle name="Normal 10 2 2 3" xfId="743" xr:uid="{5DE49504-3E53-4694-8EEF-9EBB9D11795A}"/>
    <cellStyle name="Normal 10 2 2 3 10" xfId="9234" xr:uid="{44DEB3AC-3044-4E6A-958A-268A0893B433}"/>
    <cellStyle name="Normal 10 2 2 3 10 2" xfId="17614" xr:uid="{BD232875-0A79-4A8D-892A-3AC8E68337CD}"/>
    <cellStyle name="Normal 10 2 2 3 10 2 2" xfId="34374" xr:uid="{E4CE9266-BCC8-4947-B516-DFC76FCB2D78}"/>
    <cellStyle name="Normal 10 2 2 3 10 2 3" xfId="51133" xr:uid="{9CDE3CDE-967E-4349-BABF-7F20845654E9}"/>
    <cellStyle name="Normal 10 2 2 3 10 3" xfId="25994" xr:uid="{E28CECDC-1867-4F95-A72B-974BB3BE8856}"/>
    <cellStyle name="Normal 10 2 2 3 10 4" xfId="42753" xr:uid="{BB4C5118-95CA-42C3-B1A1-2568DBAB0062}"/>
    <cellStyle name="Normal 10 2 2 3 11" xfId="3071" xr:uid="{BC25F336-3EA1-4D54-AEFF-351EC4EA075D}"/>
    <cellStyle name="Normal 10 2 2 3 11 2" xfId="11448" xr:uid="{9BCEBBE1-0713-4980-92C5-0D0DEF481CEF}"/>
    <cellStyle name="Normal 10 2 2 3 11 2 2" xfId="28208" xr:uid="{806A2217-4881-4222-A3E6-66BAA4F0560D}"/>
    <cellStyle name="Normal 10 2 2 3 11 2 3" xfId="44967" xr:uid="{9A912478-0320-4268-8A21-965B0D5C3678}"/>
    <cellStyle name="Normal 10 2 2 3 11 3" xfId="19828" xr:uid="{90AA27C0-FE62-4C2D-9F39-767A7E6627C5}"/>
    <cellStyle name="Normal 10 2 2 3 11 4" xfId="36587" xr:uid="{B1ED0C90-B020-453B-A2F2-5E9B6AAB2B6D}"/>
    <cellStyle name="Normal 10 2 2 3 12" xfId="9645" xr:uid="{F68AF987-D67D-4718-A1F9-5204D227F0DC}"/>
    <cellStyle name="Normal 10 2 2 3 12 2" xfId="26405" xr:uid="{1995F638-0339-4E94-A4B0-D72F736077AF}"/>
    <cellStyle name="Normal 10 2 2 3 12 3" xfId="43164" xr:uid="{22575870-B671-4BE5-9800-5C974C07B2D3}"/>
    <cellStyle name="Normal 10 2 2 3 13" xfId="18025" xr:uid="{C33CF991-36CC-4A47-9F23-F5E622B36441}"/>
    <cellStyle name="Normal 10 2 2 3 14" xfId="34784" xr:uid="{CE566039-9680-4B79-B681-A72F9C6CA3DE}"/>
    <cellStyle name="Normal 10 2 2 3 15" xfId="1312" xr:uid="{C3F56E2F-7983-4FC2-B12F-3CA4D12CA17E}"/>
    <cellStyle name="Normal 10 2 2 3 2" xfId="1691" xr:uid="{48B1C150-2D3A-4DC7-AE9B-9A5D4DF921EE}"/>
    <cellStyle name="Normal 10 2 2 3 2 2" xfId="5073" xr:uid="{C56FF00A-ED39-4A29-A564-8090DEDC3AC0}"/>
    <cellStyle name="Normal 10 2 2 3 2 2 2" xfId="13451" xr:uid="{D2EE47A3-EC25-4F43-AE55-533AEECAF7DA}"/>
    <cellStyle name="Normal 10 2 2 3 2 2 2 2" xfId="30211" xr:uid="{F67B5ABB-B331-46BC-900F-751C61F3E28D}"/>
    <cellStyle name="Normal 10 2 2 3 2 2 2 3" xfId="46970" xr:uid="{1E9FCFA9-0992-4853-8193-432E81D33AC8}"/>
    <cellStyle name="Normal 10 2 2 3 2 2 3" xfId="21831" xr:uid="{A12ABE97-97C5-489E-95C4-CC506D6FE4BE}"/>
    <cellStyle name="Normal 10 2 2 3 2 2 4" xfId="38590" xr:uid="{3EA99897-0674-41E5-B135-8940745E545E}"/>
    <cellStyle name="Normal 10 2 2 3 2 3" xfId="6758" xr:uid="{8FFA1088-A899-4735-ADDB-F895EE230E56}"/>
    <cellStyle name="Normal 10 2 2 3 2 3 2" xfId="15138" xr:uid="{25168ED1-DA5F-428F-8456-8C1A3712B2E9}"/>
    <cellStyle name="Normal 10 2 2 3 2 3 2 2" xfId="31898" xr:uid="{0F6AE51D-9382-4F01-BBBF-743F71D725BB}"/>
    <cellStyle name="Normal 10 2 2 3 2 3 2 3" xfId="48657" xr:uid="{DF2508D4-5754-4FE1-87C4-DCB9B9751620}"/>
    <cellStyle name="Normal 10 2 2 3 2 3 3" xfId="23518" xr:uid="{BC0E7994-DA16-436C-A8D4-EDDE84331613}"/>
    <cellStyle name="Normal 10 2 2 3 2 3 4" xfId="40277" xr:uid="{99B3EA01-CB96-4B8F-815C-4037184A7158}"/>
    <cellStyle name="Normal 10 2 2 3 2 4" xfId="3498" xr:uid="{7B565394-016A-431A-8A57-CBE3144EAC53}"/>
    <cellStyle name="Normal 10 2 2 3 2 4 2" xfId="11874" xr:uid="{1F2095E6-E3E2-4F64-A84F-7E7E0CD3B621}"/>
    <cellStyle name="Normal 10 2 2 3 2 4 2 2" xfId="28634" xr:uid="{F4A9F0B0-9354-4F70-9B45-B4017A59B79D}"/>
    <cellStyle name="Normal 10 2 2 3 2 4 2 3" xfId="45393" xr:uid="{574FB766-A0D0-491F-A579-C15DAA6F614F}"/>
    <cellStyle name="Normal 10 2 2 3 2 4 3" xfId="20254" xr:uid="{6B12F1F7-20EB-4B28-B504-C86551D7CC99}"/>
    <cellStyle name="Normal 10 2 2 3 2 4 4" xfId="37013" xr:uid="{95FA4DE2-ABAB-4E84-B977-5C4705F41371}"/>
    <cellStyle name="Normal 10 2 2 3 2 5" xfId="10071" xr:uid="{3721EBEC-AFF3-4C53-A8C3-665A84BEF6B3}"/>
    <cellStyle name="Normal 10 2 2 3 2 5 2" xfId="26831" xr:uid="{803C6BF5-FA33-4475-8DC0-C15FC4BB0949}"/>
    <cellStyle name="Normal 10 2 2 3 2 5 3" xfId="43590" xr:uid="{31B2CF55-4E00-4183-9DFD-8B1B8731118C}"/>
    <cellStyle name="Normal 10 2 2 3 2 6" xfId="18451" xr:uid="{BA3F106B-E98B-4768-8F3A-E7128B533A92}"/>
    <cellStyle name="Normal 10 2 2 3 2 7" xfId="35210" xr:uid="{3DD9A252-7A73-428E-87AA-4D4F4BD46083}"/>
    <cellStyle name="Normal 10 2 2 3 3" xfId="2119" xr:uid="{677E684A-CA10-43FF-8397-E28A343F093D}"/>
    <cellStyle name="Normal 10 2 2 3 3 2" xfId="5499" xr:uid="{69FEE768-96B6-485B-A40C-9011E2D3A5A7}"/>
    <cellStyle name="Normal 10 2 2 3 3 2 2" xfId="13879" xr:uid="{56AA7CCA-A655-4396-B860-69A1B94050D7}"/>
    <cellStyle name="Normal 10 2 2 3 3 2 2 2" xfId="30639" xr:uid="{BE746F3D-B9F5-47F1-AC17-6A7F6962D344}"/>
    <cellStyle name="Normal 10 2 2 3 3 2 2 3" xfId="47398" xr:uid="{36A84E8C-4B0F-4355-9085-278DABE8974D}"/>
    <cellStyle name="Normal 10 2 2 3 3 2 3" xfId="22259" xr:uid="{B41456C9-8DF5-4543-A3F2-9250353D6A59}"/>
    <cellStyle name="Normal 10 2 2 3 3 2 4" xfId="39018" xr:uid="{F70564AE-6BD5-4A0B-92ED-5147B8FC7895}"/>
    <cellStyle name="Normal 10 2 2 3 3 3" xfId="7186" xr:uid="{5077E437-9A49-4638-AE2E-A2E3CDADA5CD}"/>
    <cellStyle name="Normal 10 2 2 3 3 3 2" xfId="15566" xr:uid="{FAC002E0-D521-4518-B179-B9F56DF599AA}"/>
    <cellStyle name="Normal 10 2 2 3 3 3 2 2" xfId="32326" xr:uid="{22CA1C52-898B-4B0A-BFCA-051B11DD547B}"/>
    <cellStyle name="Normal 10 2 2 3 3 3 2 3" xfId="49085" xr:uid="{478DC3AC-06EF-4F5E-88CE-4931676AC7D5}"/>
    <cellStyle name="Normal 10 2 2 3 3 3 3" xfId="23946" xr:uid="{E24776FF-E159-40D4-B606-70FC7056A0B4}"/>
    <cellStyle name="Normal 10 2 2 3 3 3 4" xfId="40705" xr:uid="{A63AF323-C520-4101-8695-134022558F2D}"/>
    <cellStyle name="Normal 10 2 2 3 3 4" xfId="3926" xr:uid="{B638F699-B21A-47D8-B969-41BC9A94B4AA}"/>
    <cellStyle name="Normal 10 2 2 3 3 4 2" xfId="12302" xr:uid="{EF6ACA3A-EE3B-4701-B3ED-D3CB7742DC69}"/>
    <cellStyle name="Normal 10 2 2 3 3 4 2 2" xfId="29062" xr:uid="{F6DEA60E-F6E8-418E-82D0-5AF0E2C9BBD5}"/>
    <cellStyle name="Normal 10 2 2 3 3 4 2 3" xfId="45821" xr:uid="{3027F7F1-E5E8-4DF9-8091-6C5199AC8F0F}"/>
    <cellStyle name="Normal 10 2 2 3 3 4 3" xfId="20682" xr:uid="{1971D41B-2513-4A4D-80CC-571033EAB0DC}"/>
    <cellStyle name="Normal 10 2 2 3 3 4 4" xfId="37441" xr:uid="{4E8E7329-519D-43AA-9EFA-AFBE2ED9C7EA}"/>
    <cellStyle name="Normal 10 2 2 3 3 5" xfId="10499" xr:uid="{E1225B90-4A3F-4AE1-B139-03A0D8C3305F}"/>
    <cellStyle name="Normal 10 2 2 3 3 5 2" xfId="27259" xr:uid="{BAC07CC5-6FFD-4BE8-A61B-F9E12F65700D}"/>
    <cellStyle name="Normal 10 2 2 3 3 5 3" xfId="44018" xr:uid="{DE144527-7B3E-4310-87FE-6341B19A5E34}"/>
    <cellStyle name="Normal 10 2 2 3 3 6" xfId="18879" xr:uid="{D9434433-553A-497E-BEF8-65E3BFE1A50F}"/>
    <cellStyle name="Normal 10 2 2 3 3 7" xfId="35638" xr:uid="{269646C2-4924-4A4F-BA62-CB9AB1213698}"/>
    <cellStyle name="Normal 10 2 2 3 4" xfId="2541" xr:uid="{B2CEB9F7-49E5-48CC-8EB9-AE6ACA2011DA}"/>
    <cellStyle name="Normal 10 2 2 3 4 2" xfId="5923" xr:uid="{752D4EFF-30EE-4AAA-BE2D-E8DB6D8BF1EB}"/>
    <cellStyle name="Normal 10 2 2 3 4 2 2" xfId="14303" xr:uid="{98CDE66D-3AB5-474D-A789-763BA3F8FF15}"/>
    <cellStyle name="Normal 10 2 2 3 4 2 2 2" xfId="31063" xr:uid="{3C82D703-DBBD-4D68-B6A1-26C32ADDDE4A}"/>
    <cellStyle name="Normal 10 2 2 3 4 2 2 3" xfId="47822" xr:uid="{ED0368E4-372E-481E-8328-F0C5FEF94ECD}"/>
    <cellStyle name="Normal 10 2 2 3 4 2 3" xfId="22683" xr:uid="{A0C8C9CB-80EF-45EE-A0B3-4E2ABCA17B7E}"/>
    <cellStyle name="Normal 10 2 2 3 4 2 4" xfId="39442" xr:uid="{49203542-4645-4946-B6B9-9C895FDAE5C9}"/>
    <cellStyle name="Normal 10 2 2 3 4 3" xfId="7610" xr:uid="{535159C5-E562-4607-9F79-CA7F04DFB35B}"/>
    <cellStyle name="Normal 10 2 2 3 4 3 2" xfId="15990" xr:uid="{05F68529-640A-4223-9440-EBB59D0509FE}"/>
    <cellStyle name="Normal 10 2 2 3 4 3 2 2" xfId="32750" xr:uid="{91E48479-2084-4CFE-A55E-4CD6708DE611}"/>
    <cellStyle name="Normal 10 2 2 3 4 3 2 3" xfId="49509" xr:uid="{2EA486E2-24E7-43C8-A21B-8A75A819C1E1}"/>
    <cellStyle name="Normal 10 2 2 3 4 3 3" xfId="24370" xr:uid="{249AC079-7826-4DCE-9F56-61C9064CA3EC}"/>
    <cellStyle name="Normal 10 2 2 3 4 3 4" xfId="41129" xr:uid="{A9F4C196-A013-47CE-A715-670B62C3D0A8}"/>
    <cellStyle name="Normal 10 2 2 3 4 4" xfId="4238" xr:uid="{7166B795-DCD8-40AB-8B31-D4196FB3CE32}"/>
    <cellStyle name="Normal 10 2 2 3 4 4 2" xfId="12614" xr:uid="{91E64694-5CF7-4A9E-ABAA-398DF64C5156}"/>
    <cellStyle name="Normal 10 2 2 3 4 4 2 2" xfId="29374" xr:uid="{FCCB01CE-F716-402D-A4CF-6CD1772E03CA}"/>
    <cellStyle name="Normal 10 2 2 3 4 4 2 3" xfId="46133" xr:uid="{F920AF58-DE8C-4285-956A-0607B9E90BBA}"/>
    <cellStyle name="Normal 10 2 2 3 4 4 3" xfId="20994" xr:uid="{28E47B5E-7E8D-4739-85DD-CF8A33D3FA87}"/>
    <cellStyle name="Normal 10 2 2 3 4 4 4" xfId="37753" xr:uid="{6B2DA72F-0987-48DD-81C3-59641142F6B8}"/>
    <cellStyle name="Normal 10 2 2 3 4 5" xfId="10923" xr:uid="{FD3FB4E8-A8F5-40A4-BF79-15AEE6C2F802}"/>
    <cellStyle name="Normal 10 2 2 3 4 5 2" xfId="27683" xr:uid="{1CCD4131-AC2C-4278-8FDE-3799A14F9E52}"/>
    <cellStyle name="Normal 10 2 2 3 4 5 3" xfId="44442" xr:uid="{4C440DB4-515F-4063-9563-B7AC17247712}"/>
    <cellStyle name="Normal 10 2 2 3 4 6" xfId="19303" xr:uid="{84596D4C-DA5E-4E41-9A05-9084533D650D}"/>
    <cellStyle name="Normal 10 2 2 3 4 7" xfId="36062" xr:uid="{487C000E-75A6-4605-9E8A-28768C4A98E1}"/>
    <cellStyle name="Normal 10 2 2 3 5" xfId="4657" xr:uid="{DB1DCA87-0552-4A4E-8B7D-8F9804A993F0}"/>
    <cellStyle name="Normal 10 2 2 3 5 2" xfId="13033" xr:uid="{AF78E1F8-F815-4074-91F2-D83D1984900F}"/>
    <cellStyle name="Normal 10 2 2 3 5 2 2" xfId="29793" xr:uid="{50B0B614-9C70-4CB6-869E-72327F47D949}"/>
    <cellStyle name="Normal 10 2 2 3 5 2 3" xfId="46552" xr:uid="{E3778F8E-3812-43BE-8889-A90337A5F5E0}"/>
    <cellStyle name="Normal 10 2 2 3 5 3" xfId="21413" xr:uid="{2FBB04F0-27AD-4BD0-8F02-13BB9541F9E9}"/>
    <cellStyle name="Normal 10 2 2 3 5 4" xfId="38172" xr:uid="{6DB9E1EC-4DC7-4B95-A619-061EE4513386}"/>
    <cellStyle name="Normal 10 2 2 3 6" xfId="6332" xr:uid="{DD42F87E-7EE2-4788-9AF1-81A172A61C57}"/>
    <cellStyle name="Normal 10 2 2 3 6 2" xfId="14712" xr:uid="{DCFBE82E-3598-45CE-B2D3-972062A528DD}"/>
    <cellStyle name="Normal 10 2 2 3 6 2 2" xfId="31472" xr:uid="{B2EDAC6B-5623-4AAE-B672-92680C523E63}"/>
    <cellStyle name="Normal 10 2 2 3 6 2 3" xfId="48231" xr:uid="{D400CABB-18E0-409D-94C7-CDD80FC9B5BE}"/>
    <cellStyle name="Normal 10 2 2 3 6 3" xfId="23092" xr:uid="{91AB9C4A-99C7-4EAC-90D8-CDCF08A7B7E1}"/>
    <cellStyle name="Normal 10 2 2 3 6 4" xfId="39851" xr:uid="{5EAEF4F1-686B-46F9-863C-A0AD254A3937}"/>
    <cellStyle name="Normal 10 2 2 3 7" xfId="8016" xr:uid="{CFCF7F43-13D0-4CA8-9FFB-EAFD311D0D3C}"/>
    <cellStyle name="Normal 10 2 2 3 7 2" xfId="16396" xr:uid="{29B57EF9-B279-44CC-938F-9E76101B42E7}"/>
    <cellStyle name="Normal 10 2 2 3 7 2 2" xfId="33156" xr:uid="{3947A34B-D400-4876-89EF-2891A2301D08}"/>
    <cellStyle name="Normal 10 2 2 3 7 2 3" xfId="49915" xr:uid="{65CF7F5A-57D3-4F8D-A640-633B41BEF714}"/>
    <cellStyle name="Normal 10 2 2 3 7 3" xfId="24776" xr:uid="{4B1ABEF3-7455-4E34-8723-C09D5FF4FFC7}"/>
    <cellStyle name="Normal 10 2 2 3 7 4" xfId="41535" xr:uid="{B58E64D1-B1F1-488D-BD8C-C4B224EC81E4}"/>
    <cellStyle name="Normal 10 2 2 3 8" xfId="8422" xr:uid="{ECAF85F0-BE1D-4A05-BE95-F061907057EE}"/>
    <cellStyle name="Normal 10 2 2 3 8 2" xfId="16802" xr:uid="{1504F67B-B107-443B-838E-BD0C8F9EB32C}"/>
    <cellStyle name="Normal 10 2 2 3 8 2 2" xfId="33562" xr:uid="{6176E458-9C8C-42D9-AC60-CF2B79DA2863}"/>
    <cellStyle name="Normal 10 2 2 3 8 2 3" xfId="50321" xr:uid="{7BE37183-04E5-44A2-8D90-1F437EC3A3FD}"/>
    <cellStyle name="Normal 10 2 2 3 8 3" xfId="25182" xr:uid="{AAD38CD0-330B-4C4A-B4AA-09751D51936F}"/>
    <cellStyle name="Normal 10 2 2 3 8 4" xfId="41941" xr:uid="{AC70B7FC-EC65-46D8-92D5-4E8D96384474}"/>
    <cellStyle name="Normal 10 2 2 3 9" xfId="8828" xr:uid="{43C3B486-9B02-45A9-9B8A-D4954DA82937}"/>
    <cellStyle name="Normal 10 2 2 3 9 2" xfId="17208" xr:uid="{5AC374AD-F0DF-4765-9FB6-1C1E152A2627}"/>
    <cellStyle name="Normal 10 2 2 3 9 2 2" xfId="33968" xr:uid="{0CE8BB9B-6B65-4F8F-839B-75556009B932}"/>
    <cellStyle name="Normal 10 2 2 3 9 2 3" xfId="50727" xr:uid="{FC20F48A-06E4-4C38-B0B4-E98CD4AFE2F3}"/>
    <cellStyle name="Normal 10 2 2 3 9 3" xfId="25588" xr:uid="{CA44723D-1B1F-4027-9B7B-D349D659F600}"/>
    <cellStyle name="Normal 10 2 2 3 9 4" xfId="42347" xr:uid="{F8892314-3B04-46C8-9D54-F90AFB1CA9F5}"/>
    <cellStyle name="Normal 10 2 2 4" xfId="1313" xr:uid="{8311334A-6B77-4951-8A15-1D50DB1A1345}"/>
    <cellStyle name="Normal 10 2 2 4 10" xfId="9388" xr:uid="{3299CE1C-80EE-485D-8569-62314F872AF0}"/>
    <cellStyle name="Normal 10 2 2 4 10 2" xfId="17768" xr:uid="{A20326B8-E99F-4260-83FA-721C83F1FFD7}"/>
    <cellStyle name="Normal 10 2 2 4 10 2 2" xfId="34528" xr:uid="{141439F3-0C64-4666-A0F0-9B0B2E96120C}"/>
    <cellStyle name="Normal 10 2 2 4 10 2 3" xfId="51287" xr:uid="{21BA845E-1EEF-4908-95E5-C2A09D9A8273}"/>
    <cellStyle name="Normal 10 2 2 4 10 3" xfId="26148" xr:uid="{50FCE6AA-8BD3-47FF-AF4E-8C2FC1EA072F}"/>
    <cellStyle name="Normal 10 2 2 4 10 4" xfId="42907" xr:uid="{92C11436-BBEE-4E14-846E-BF45AD6F5509}"/>
    <cellStyle name="Normal 10 2 2 4 11" xfId="3072" xr:uid="{5C11519C-B9B3-49E2-A066-D3644CB42BB5}"/>
    <cellStyle name="Normal 10 2 2 4 11 2" xfId="11449" xr:uid="{62D11616-5B93-405E-9CBD-9B23172524A1}"/>
    <cellStyle name="Normal 10 2 2 4 11 2 2" xfId="28209" xr:uid="{5ED2AD4D-DB2E-41C7-AFC4-5BB4FA5CFAAE}"/>
    <cellStyle name="Normal 10 2 2 4 11 2 3" xfId="44968" xr:uid="{F74BA497-0F76-4C13-AEF2-7E5A3403DCD3}"/>
    <cellStyle name="Normal 10 2 2 4 11 3" xfId="19829" xr:uid="{F69B464C-FE82-42FB-9329-C82F23EEAA0B}"/>
    <cellStyle name="Normal 10 2 2 4 11 4" xfId="36588" xr:uid="{D8A3D855-3905-4E4B-A003-539BC24E2FAC}"/>
    <cellStyle name="Normal 10 2 2 4 12" xfId="9646" xr:uid="{3C454D0C-45F6-4C7A-AAAD-BA1CFCFA7090}"/>
    <cellStyle name="Normal 10 2 2 4 12 2" xfId="26406" xr:uid="{F78826BC-F22B-4F7A-A4C0-815F28C1A558}"/>
    <cellStyle name="Normal 10 2 2 4 12 3" xfId="43165" xr:uid="{BB4B3F36-7073-4B34-8BE8-993E0F0D1794}"/>
    <cellStyle name="Normal 10 2 2 4 13" xfId="18026" xr:uid="{FD3517F4-3D87-4CEF-A5B7-8DC5D0FBFB4B}"/>
    <cellStyle name="Normal 10 2 2 4 14" xfId="34785" xr:uid="{034FB5CA-825C-45B4-9AF8-9C906A97CAF9}"/>
    <cellStyle name="Normal 10 2 2 4 2" xfId="1692" xr:uid="{8EEBE3A4-F58D-48A2-9D3C-E8AABDBD7711}"/>
    <cellStyle name="Normal 10 2 2 4 2 2" xfId="5074" xr:uid="{9B2EA110-8B73-45C3-B8F3-1B6580B22E85}"/>
    <cellStyle name="Normal 10 2 2 4 2 2 2" xfId="13452" xr:uid="{B9D0EABF-3565-41DD-A0B6-28D14A2709B3}"/>
    <cellStyle name="Normal 10 2 2 4 2 2 2 2" xfId="30212" xr:uid="{CAC60555-9BAF-4548-BB80-3CDA835A57FB}"/>
    <cellStyle name="Normal 10 2 2 4 2 2 2 3" xfId="46971" xr:uid="{61F82B0F-D704-4A8E-9D63-050101D440A5}"/>
    <cellStyle name="Normal 10 2 2 4 2 2 3" xfId="21832" xr:uid="{0E454590-E6FE-4D36-8091-20BED3FEE884}"/>
    <cellStyle name="Normal 10 2 2 4 2 2 4" xfId="38591" xr:uid="{FEACB342-504A-4723-89FA-D6F1EF163A30}"/>
    <cellStyle name="Normal 10 2 2 4 2 3" xfId="6759" xr:uid="{16FA9BF2-3595-4308-A9BA-082FB330BE22}"/>
    <cellStyle name="Normal 10 2 2 4 2 3 2" xfId="15139" xr:uid="{6AA3BC9A-69DA-4082-9894-31C7A4B926AF}"/>
    <cellStyle name="Normal 10 2 2 4 2 3 2 2" xfId="31899" xr:uid="{8318FAE5-C04C-43FD-BB41-692993217D65}"/>
    <cellStyle name="Normal 10 2 2 4 2 3 2 3" xfId="48658" xr:uid="{1DF170C8-F1A0-4C71-A0E5-CD798040BEF6}"/>
    <cellStyle name="Normal 10 2 2 4 2 3 3" xfId="23519" xr:uid="{248795B3-78F1-4DEF-A627-1B6063C3D957}"/>
    <cellStyle name="Normal 10 2 2 4 2 3 4" xfId="40278" xr:uid="{E9558A3D-28F6-45CD-87A4-2CEE0D02B0F2}"/>
    <cellStyle name="Normal 10 2 2 4 2 4" xfId="3499" xr:uid="{B815B6F0-1992-44E3-8D9C-51A1CEFDA723}"/>
    <cellStyle name="Normal 10 2 2 4 2 4 2" xfId="11875" xr:uid="{636A4ACA-DC78-42F0-8DD5-551AB6BC22CF}"/>
    <cellStyle name="Normal 10 2 2 4 2 4 2 2" xfId="28635" xr:uid="{6AE621E3-B684-4E85-84F2-297ED7F0C2CD}"/>
    <cellStyle name="Normal 10 2 2 4 2 4 2 3" xfId="45394" xr:uid="{60DFD7A9-8C65-4625-B932-D2FE724F6C32}"/>
    <cellStyle name="Normal 10 2 2 4 2 4 3" xfId="20255" xr:uid="{B4061B0E-493B-458A-B8C6-8D71B24A90E9}"/>
    <cellStyle name="Normal 10 2 2 4 2 4 4" xfId="37014" xr:uid="{E9AF6A63-BB73-48EB-8A8B-36F28C4FBD5E}"/>
    <cellStyle name="Normal 10 2 2 4 2 5" xfId="10072" xr:uid="{EFA7FDC9-DD75-4F50-B627-BABE42973F42}"/>
    <cellStyle name="Normal 10 2 2 4 2 5 2" xfId="26832" xr:uid="{472717A4-CC55-447F-90F7-56D73B4A9C85}"/>
    <cellStyle name="Normal 10 2 2 4 2 5 3" xfId="43591" xr:uid="{2821C617-FE80-4922-B353-B29467E2B509}"/>
    <cellStyle name="Normal 10 2 2 4 2 6" xfId="18452" xr:uid="{866E532D-00D5-4EAF-8F58-6A4377170F02}"/>
    <cellStyle name="Normal 10 2 2 4 2 7" xfId="35211" xr:uid="{5DF0EE28-2FEA-4C57-8B1F-90F5E24160D2}"/>
    <cellStyle name="Normal 10 2 2 4 3" xfId="2120" xr:uid="{00D00064-0F00-415F-9114-AE0973BEA314}"/>
    <cellStyle name="Normal 10 2 2 4 3 2" xfId="5500" xr:uid="{6D3E7B25-0A48-4805-BD40-0CC668884D39}"/>
    <cellStyle name="Normal 10 2 2 4 3 2 2" xfId="13880" xr:uid="{10052DD1-0867-4DFB-8BBA-013464E6C736}"/>
    <cellStyle name="Normal 10 2 2 4 3 2 2 2" xfId="30640" xr:uid="{FCD7B502-24A8-4C8A-A307-0CA785A57699}"/>
    <cellStyle name="Normal 10 2 2 4 3 2 2 3" xfId="47399" xr:uid="{0E32DF21-87AC-4463-95CE-2869AFBF1ADA}"/>
    <cellStyle name="Normal 10 2 2 4 3 2 3" xfId="22260" xr:uid="{3A711704-DB02-498E-8147-854B0E8496E3}"/>
    <cellStyle name="Normal 10 2 2 4 3 2 4" xfId="39019" xr:uid="{0B0A2F6A-A170-4922-AA36-7ABC551BBB91}"/>
    <cellStyle name="Normal 10 2 2 4 3 3" xfId="7187" xr:uid="{9006CA91-A960-4167-B7D4-1C4EB02212AA}"/>
    <cellStyle name="Normal 10 2 2 4 3 3 2" xfId="15567" xr:uid="{3795D25C-EF23-4E5D-A7C6-5E7ECC4996F5}"/>
    <cellStyle name="Normal 10 2 2 4 3 3 2 2" xfId="32327" xr:uid="{AD645337-73C0-4F5B-943B-C3B2A687EAF1}"/>
    <cellStyle name="Normal 10 2 2 4 3 3 2 3" xfId="49086" xr:uid="{D484BF88-FBA3-4FEB-8C68-A2ADF4192F96}"/>
    <cellStyle name="Normal 10 2 2 4 3 3 3" xfId="23947" xr:uid="{D993363C-A41A-4839-BE4D-320FDE4AD52B}"/>
    <cellStyle name="Normal 10 2 2 4 3 3 4" xfId="40706" xr:uid="{11E3584E-632D-4F88-BA1F-5CDDED8D5983}"/>
    <cellStyle name="Normal 10 2 2 4 3 4" xfId="3927" xr:uid="{D3CE4A38-2F46-4681-A382-328057C314A6}"/>
    <cellStyle name="Normal 10 2 2 4 3 4 2" xfId="12303" xr:uid="{DE4A09E2-1594-49C9-A100-9506CE350958}"/>
    <cellStyle name="Normal 10 2 2 4 3 4 2 2" xfId="29063" xr:uid="{D088C366-9385-481D-9118-9C771E944695}"/>
    <cellStyle name="Normal 10 2 2 4 3 4 2 3" xfId="45822" xr:uid="{D199EAE7-1E73-4519-B654-A917F22D55D1}"/>
    <cellStyle name="Normal 10 2 2 4 3 4 3" xfId="20683" xr:uid="{DAA68DC9-BE78-4B90-AEF5-3ED9D3AC16B1}"/>
    <cellStyle name="Normal 10 2 2 4 3 4 4" xfId="37442" xr:uid="{D945D92D-B3E2-419B-804C-571E50CC9950}"/>
    <cellStyle name="Normal 10 2 2 4 3 5" xfId="10500" xr:uid="{D0D81C31-E2CF-4ECC-968D-43F72983DD38}"/>
    <cellStyle name="Normal 10 2 2 4 3 5 2" xfId="27260" xr:uid="{2497D302-A16A-4064-B466-F18EA970CA1E}"/>
    <cellStyle name="Normal 10 2 2 4 3 5 3" xfId="44019" xr:uid="{92EB943E-864E-460B-9946-C33B9BB2D166}"/>
    <cellStyle name="Normal 10 2 2 4 3 6" xfId="18880" xr:uid="{F414FD00-A130-4B02-ADB8-5E905B3FB95B}"/>
    <cellStyle name="Normal 10 2 2 4 3 7" xfId="35639" xr:uid="{0731225E-586F-4926-945D-59CCE0406B92}"/>
    <cellStyle name="Normal 10 2 2 4 4" xfId="2695" xr:uid="{2D5569D1-92A1-4D82-83A5-08C0AD8D1D2D}"/>
    <cellStyle name="Normal 10 2 2 4 4 2" xfId="6077" xr:uid="{3EAFE608-FCB2-49B2-A371-12E9B80DCF3D}"/>
    <cellStyle name="Normal 10 2 2 4 4 2 2" xfId="14457" xr:uid="{926E45F8-3D95-4368-9851-BAACA3AA6B2A}"/>
    <cellStyle name="Normal 10 2 2 4 4 2 2 2" xfId="31217" xr:uid="{D9B79387-BC88-4955-BEE5-6F54FA986F21}"/>
    <cellStyle name="Normal 10 2 2 4 4 2 2 3" xfId="47976" xr:uid="{54064F1C-B52B-40FE-9FC0-0310B7F50295}"/>
    <cellStyle name="Normal 10 2 2 4 4 2 3" xfId="22837" xr:uid="{04B1A882-3FA9-44D4-A6ED-38C317189482}"/>
    <cellStyle name="Normal 10 2 2 4 4 2 4" xfId="39596" xr:uid="{A48571BC-A390-4DB0-8BA3-0B7DB194A028}"/>
    <cellStyle name="Normal 10 2 2 4 4 3" xfId="7764" xr:uid="{C5754BC0-A443-454C-BF6D-2CB30B9BB068}"/>
    <cellStyle name="Normal 10 2 2 4 4 3 2" xfId="16144" xr:uid="{A0E09E3A-A04F-4E39-89B9-649C92A104B4}"/>
    <cellStyle name="Normal 10 2 2 4 4 3 2 2" xfId="32904" xr:uid="{01454632-F42B-4CDB-A402-163FF2D6EAA7}"/>
    <cellStyle name="Normal 10 2 2 4 4 3 2 3" xfId="49663" xr:uid="{22370EF7-DBEA-451D-A092-F6B1EA0DD388}"/>
    <cellStyle name="Normal 10 2 2 4 4 3 3" xfId="24524" xr:uid="{D25F611B-5059-4772-8CAB-7A30A27FF5B7}"/>
    <cellStyle name="Normal 10 2 2 4 4 3 4" xfId="41283" xr:uid="{7737FE75-FB81-4D01-BCB8-82127806CD49}"/>
    <cellStyle name="Normal 10 2 2 4 4 4" xfId="4391" xr:uid="{8840C69F-38A8-4B52-85B5-5D00505D85FB}"/>
    <cellStyle name="Normal 10 2 2 4 4 4 2" xfId="12767" xr:uid="{5AEF81C0-0620-4427-815A-0106146AC34F}"/>
    <cellStyle name="Normal 10 2 2 4 4 4 2 2" xfId="29527" xr:uid="{84AF0338-4A19-4927-AF5B-F93A8C93D4A1}"/>
    <cellStyle name="Normal 10 2 2 4 4 4 2 3" xfId="46286" xr:uid="{DC7B2639-8374-4CCE-B14C-5EE2D2CE3234}"/>
    <cellStyle name="Normal 10 2 2 4 4 4 3" xfId="21147" xr:uid="{61AB7281-7AD6-457B-8DC6-427252FBD37E}"/>
    <cellStyle name="Normal 10 2 2 4 4 4 4" xfId="37906" xr:uid="{4D01CA10-467C-4938-A46A-6765464D7665}"/>
    <cellStyle name="Normal 10 2 2 4 4 5" xfId="11077" xr:uid="{2D9B361F-06C2-4E4A-8D0D-6E850D8E537A}"/>
    <cellStyle name="Normal 10 2 2 4 4 5 2" xfId="27837" xr:uid="{78904DF0-4445-4B86-BC4B-E70DC37753D5}"/>
    <cellStyle name="Normal 10 2 2 4 4 5 3" xfId="44596" xr:uid="{4DF4A193-2564-4C88-BD0E-E86BD2F52739}"/>
    <cellStyle name="Normal 10 2 2 4 4 6" xfId="19457" xr:uid="{D981EEFB-7F1F-4BA4-BA3E-E3980917171E}"/>
    <cellStyle name="Normal 10 2 2 4 4 7" xfId="36216" xr:uid="{A9A6FAA4-BD55-457F-8A32-537371F811A7}"/>
    <cellStyle name="Normal 10 2 2 4 5" xfId="4811" xr:uid="{0ACBAB31-D643-4A9E-AE48-008758723A38}"/>
    <cellStyle name="Normal 10 2 2 4 5 2" xfId="13187" xr:uid="{31806286-17C1-409C-BAD2-C0813517FC1B}"/>
    <cellStyle name="Normal 10 2 2 4 5 2 2" xfId="29947" xr:uid="{B04EF626-27F2-4886-BBDD-F0BFC6CDBB51}"/>
    <cellStyle name="Normal 10 2 2 4 5 2 3" xfId="46706" xr:uid="{EF153D2A-6300-462D-BB1D-3E29CAD5E32C}"/>
    <cellStyle name="Normal 10 2 2 4 5 3" xfId="21567" xr:uid="{BC95482F-9A3C-4A90-BD74-B6FA319ADA43}"/>
    <cellStyle name="Normal 10 2 2 4 5 4" xfId="38326" xr:uid="{E4FA7892-22DA-47D5-8704-DF04A12EE2BB}"/>
    <cellStyle name="Normal 10 2 2 4 6" xfId="6333" xr:uid="{55C1446E-B762-4CC2-A0F6-EC4BBEC1F868}"/>
    <cellStyle name="Normal 10 2 2 4 6 2" xfId="14713" xr:uid="{28929DE9-F02F-4853-8162-3CD479950B74}"/>
    <cellStyle name="Normal 10 2 2 4 6 2 2" xfId="31473" xr:uid="{241BFF4E-BF2D-4690-BA43-3920610B560D}"/>
    <cellStyle name="Normal 10 2 2 4 6 2 3" xfId="48232" xr:uid="{A213B6C8-802E-4B7B-B757-E3AFE12F4A87}"/>
    <cellStyle name="Normal 10 2 2 4 6 3" xfId="23093" xr:uid="{D0218BE5-ED7A-4DFA-BBF3-FC2950DE7821}"/>
    <cellStyle name="Normal 10 2 2 4 6 4" xfId="39852" xr:uid="{8B4F2F34-1406-4F0A-807D-0294E8C842B6}"/>
    <cellStyle name="Normal 10 2 2 4 7" xfId="8170" xr:uid="{F1791DD3-0433-4FB4-95F8-01AE10282B35}"/>
    <cellStyle name="Normal 10 2 2 4 7 2" xfId="16550" xr:uid="{2480E802-B68F-47FC-9CAB-BE3E59D3A891}"/>
    <cellStyle name="Normal 10 2 2 4 7 2 2" xfId="33310" xr:uid="{ACC8646F-47E5-4496-B1B9-03AB9D5BA5F7}"/>
    <cellStyle name="Normal 10 2 2 4 7 2 3" xfId="50069" xr:uid="{EA3A34E6-6CB1-4E01-8BE7-BDD1ABD8E992}"/>
    <cellStyle name="Normal 10 2 2 4 7 3" xfId="24930" xr:uid="{AA1BE89B-16A3-4BEF-9ADB-47C0F94D17E6}"/>
    <cellStyle name="Normal 10 2 2 4 7 4" xfId="41689" xr:uid="{FCB63832-5C2A-4B42-A7E9-45B2F9806EC1}"/>
    <cellStyle name="Normal 10 2 2 4 8" xfId="8576" xr:uid="{7F98DEE6-372D-45C2-A38D-45573E965F4B}"/>
    <cellStyle name="Normal 10 2 2 4 8 2" xfId="16956" xr:uid="{DA5F6247-EFDA-45B3-B6AF-0C77E53D40C4}"/>
    <cellStyle name="Normal 10 2 2 4 8 2 2" xfId="33716" xr:uid="{2DC46F5C-B38B-444B-9E31-AB9D3EA164DA}"/>
    <cellStyle name="Normal 10 2 2 4 8 2 3" xfId="50475" xr:uid="{651C7799-4D66-4D98-9829-B12D210BCC51}"/>
    <cellStyle name="Normal 10 2 2 4 8 3" xfId="25336" xr:uid="{F7896DE0-74E3-4A5A-B5F3-94F09C9C2AEC}"/>
    <cellStyle name="Normal 10 2 2 4 8 4" xfId="42095" xr:uid="{22EE60CD-E1E5-400C-8834-AC95B8E52E99}"/>
    <cellStyle name="Normal 10 2 2 4 9" xfId="8982" xr:uid="{B6EFF33F-1E0B-44CA-9AC9-0F095B82B7A0}"/>
    <cellStyle name="Normal 10 2 2 4 9 2" xfId="17362" xr:uid="{1D771C27-39AE-4578-B25E-38402270E763}"/>
    <cellStyle name="Normal 10 2 2 4 9 2 2" xfId="34122" xr:uid="{748ECB7F-413E-4545-9FB7-30BE21FDDA91}"/>
    <cellStyle name="Normal 10 2 2 4 9 2 3" xfId="50881" xr:uid="{4168FBA2-5349-434F-A5F4-8306EAA261CD}"/>
    <cellStyle name="Normal 10 2 2 4 9 3" xfId="25742" xr:uid="{1FCD8C1D-4C29-47C1-9DFF-E7D828AD76D8}"/>
    <cellStyle name="Normal 10 2 2 4 9 4" xfId="42501" xr:uid="{D414DD9E-E41F-4D18-B23E-FC28D4EF6064}"/>
    <cellStyle name="Normal 10 2 2 5" xfId="1585" xr:uid="{5DE67661-1548-4759-AA06-28DFF6033153}"/>
    <cellStyle name="Normal 10 2 2 5 2" xfId="4966" xr:uid="{C1F05A12-FC2B-498D-A380-BB9A374241FF}"/>
    <cellStyle name="Normal 10 2 2 5 2 2" xfId="13342" xr:uid="{6DCC05F6-7722-4EF3-B0A5-7D1C00A2C589}"/>
    <cellStyle name="Normal 10 2 2 5 2 2 2" xfId="30102" xr:uid="{11BE4638-62A2-4EC4-BBC9-BC5EDED442A3}"/>
    <cellStyle name="Normal 10 2 2 5 2 2 3" xfId="46861" xr:uid="{122E61F8-078A-4A78-B4B0-DB31AE2391C3}"/>
    <cellStyle name="Normal 10 2 2 5 2 3" xfId="21722" xr:uid="{B6FD335C-FC4E-414F-BE6A-7C399BC6A027}"/>
    <cellStyle name="Normal 10 2 2 5 2 4" xfId="38481" xr:uid="{D81A1CE5-6697-4F18-AD7C-70CADC4F07FE}"/>
    <cellStyle name="Normal 10 2 2 5 3" xfId="6649" xr:uid="{B4261862-2453-4188-9C69-F7D1862CDC2E}"/>
    <cellStyle name="Normal 10 2 2 5 3 2" xfId="15029" xr:uid="{8C629BE9-2EB5-46DF-B22F-671FADB4C847}"/>
    <cellStyle name="Normal 10 2 2 5 3 2 2" xfId="31789" xr:uid="{7644DA31-9BD2-4612-BB25-85BA62F416B9}"/>
    <cellStyle name="Normal 10 2 2 5 3 2 3" xfId="48548" xr:uid="{96D885E0-47EC-4E9C-9E5A-C11EE2398D24}"/>
    <cellStyle name="Normal 10 2 2 5 3 3" xfId="23409" xr:uid="{124ABDBC-3C30-4A2E-A7D0-67D114D4AA15}"/>
    <cellStyle name="Normal 10 2 2 5 3 4" xfId="40168" xr:uid="{B896C99A-FC1F-47DD-A62F-FE352EFBA23F}"/>
    <cellStyle name="Normal 10 2 2 5 4" xfId="3389" xr:uid="{449E43E1-4AF8-49FF-B466-07A206C31881}"/>
    <cellStyle name="Normal 10 2 2 5 4 2" xfId="11765" xr:uid="{B34F75DB-EBD5-4AFC-81D2-F47D90DF10AA}"/>
    <cellStyle name="Normal 10 2 2 5 4 2 2" xfId="28525" xr:uid="{A4809B04-81E1-4F24-8ED1-58BCE5861498}"/>
    <cellStyle name="Normal 10 2 2 5 4 2 3" xfId="45284" xr:uid="{372EAA42-71DD-496F-A394-19DEA4334548}"/>
    <cellStyle name="Normal 10 2 2 5 4 3" xfId="20145" xr:uid="{8BB6C657-845B-475A-887A-10A45DA0A42A}"/>
    <cellStyle name="Normal 10 2 2 5 4 4" xfId="36904" xr:uid="{0148FAD4-0ECF-4FBB-B110-1E95174CEE9F}"/>
    <cellStyle name="Normal 10 2 2 5 5" xfId="9962" xr:uid="{E9B03CE4-EB56-4B14-A960-52A8394425E4}"/>
    <cellStyle name="Normal 10 2 2 5 5 2" xfId="26722" xr:uid="{DF145E9F-71CA-4825-A8FD-763987C69A4B}"/>
    <cellStyle name="Normal 10 2 2 5 5 3" xfId="43481" xr:uid="{9BD0C3B8-081C-4E55-BF77-19DB02086549}"/>
    <cellStyle name="Normal 10 2 2 5 6" xfId="18342" xr:uid="{AA7C9D81-BC12-4CA5-9692-F33DC1440F4D}"/>
    <cellStyle name="Normal 10 2 2 5 7" xfId="35101" xr:uid="{9F4C463F-9238-43B0-A712-FE12AD98FA8B}"/>
    <cellStyle name="Normal 10 2 2 6" xfId="2011" xr:uid="{928A608D-67EE-4629-B6F6-460A6BC821D1}"/>
    <cellStyle name="Normal 10 2 2 6 2" xfId="5390" xr:uid="{C8EFAC59-3052-429B-ADBB-CB7E22435731}"/>
    <cellStyle name="Normal 10 2 2 6 2 2" xfId="13770" xr:uid="{EF50FBF9-61C1-4AB4-8E3D-3E4210788EA6}"/>
    <cellStyle name="Normal 10 2 2 6 2 2 2" xfId="30530" xr:uid="{5DB8FC2F-BBCA-4816-86C4-484E5AC67A58}"/>
    <cellStyle name="Normal 10 2 2 6 2 2 3" xfId="47289" xr:uid="{9AA24023-0715-4DC8-B859-BD1469A8270B}"/>
    <cellStyle name="Normal 10 2 2 6 2 3" xfId="22150" xr:uid="{AAD1C36C-3A93-4975-9B6E-0A39FEE83CCB}"/>
    <cellStyle name="Normal 10 2 2 6 2 4" xfId="38909" xr:uid="{D91DE1EC-F110-4E2C-B8BF-71A060F93865}"/>
    <cellStyle name="Normal 10 2 2 6 3" xfId="7077" xr:uid="{DFDEF485-083F-4A05-A64C-1680F0D17D2F}"/>
    <cellStyle name="Normal 10 2 2 6 3 2" xfId="15457" xr:uid="{6FBCF4AE-9ACA-4C7F-B169-05B7298A6788}"/>
    <cellStyle name="Normal 10 2 2 6 3 2 2" xfId="32217" xr:uid="{513593B3-2D2F-40DC-90A3-B034EAC1C747}"/>
    <cellStyle name="Normal 10 2 2 6 3 2 3" xfId="48976" xr:uid="{3219398B-C151-40AD-A134-1BB52E4267CF}"/>
    <cellStyle name="Normal 10 2 2 6 3 3" xfId="23837" xr:uid="{6461D812-0D8E-4E9F-BFB9-82504B7C4517}"/>
    <cellStyle name="Normal 10 2 2 6 3 4" xfId="40596" xr:uid="{BA4A215E-49A7-48ED-960F-E232B4A77C5A}"/>
    <cellStyle name="Normal 10 2 2 6 4" xfId="3817" xr:uid="{91AB66FD-99AE-48FE-947D-A6FC72CA6634}"/>
    <cellStyle name="Normal 10 2 2 6 4 2" xfId="12193" xr:uid="{30534F57-F0FF-4F2F-A4F5-C0DB3E175652}"/>
    <cellStyle name="Normal 10 2 2 6 4 2 2" xfId="28953" xr:uid="{CB703974-EFBC-4207-B0C6-92F1CD17E4C4}"/>
    <cellStyle name="Normal 10 2 2 6 4 2 3" xfId="45712" xr:uid="{9C759F62-9BFF-40E5-85AD-35B1CC827A94}"/>
    <cellStyle name="Normal 10 2 2 6 4 3" xfId="20573" xr:uid="{B87E4052-AC71-4739-A735-E13831BCD802}"/>
    <cellStyle name="Normal 10 2 2 6 4 4" xfId="37332" xr:uid="{D3B1C7E0-9B51-485C-9C86-E9A9863B47B5}"/>
    <cellStyle name="Normal 10 2 2 6 5" xfId="10390" xr:uid="{83FD388E-B91D-4C64-B1FC-C1D96DDFE348}"/>
    <cellStyle name="Normal 10 2 2 6 5 2" xfId="27150" xr:uid="{C5B28B0E-C45E-430E-BFCF-EDDF00F3BC35}"/>
    <cellStyle name="Normal 10 2 2 6 5 3" xfId="43909" xr:uid="{E84FAF66-0919-49E8-B0E7-BDD7A129BA5C}"/>
    <cellStyle name="Normal 10 2 2 6 6" xfId="18770" xr:uid="{17854B50-26CC-4048-B83C-ABE0967C5866}"/>
    <cellStyle name="Normal 10 2 2 6 7" xfId="35529" xr:uid="{B5C546B7-CB74-4AA0-AD0A-E892A6837CB2}"/>
    <cellStyle name="Normal 10 2 2 7" xfId="2425" xr:uid="{7BAD25FE-4733-4262-A2B1-D04CAF9F23D9}"/>
    <cellStyle name="Normal 10 2 2 7 2" xfId="5806" xr:uid="{E39160F9-947E-4393-B063-919DA9915545}"/>
    <cellStyle name="Normal 10 2 2 7 2 2" xfId="14186" xr:uid="{22D5F741-648C-4AA4-BB18-0BD6F903B734}"/>
    <cellStyle name="Normal 10 2 2 7 2 2 2" xfId="30946" xr:uid="{2917D8D0-DAF9-4D16-B86B-006A217468F4}"/>
    <cellStyle name="Normal 10 2 2 7 2 2 3" xfId="47705" xr:uid="{ABC48BBD-BE88-416C-A177-B68B5390B282}"/>
    <cellStyle name="Normal 10 2 2 7 2 3" xfId="22566" xr:uid="{645A8D78-7865-407A-B8A4-5FFEF36FBF06}"/>
    <cellStyle name="Normal 10 2 2 7 2 4" xfId="39325" xr:uid="{CCEC8025-9D51-43E3-B092-8A6BB6A434DC}"/>
    <cellStyle name="Normal 10 2 2 7 3" xfId="7493" xr:uid="{1B2927BC-1E3F-44B3-BF93-92F61789B1FA}"/>
    <cellStyle name="Normal 10 2 2 7 3 2" xfId="15873" xr:uid="{9B67172F-2EDF-4BD7-9805-016495531F84}"/>
    <cellStyle name="Normal 10 2 2 7 3 2 2" xfId="32633" xr:uid="{A8A4E711-C064-4AD7-9627-D26F60F0321F}"/>
    <cellStyle name="Normal 10 2 2 7 3 2 3" xfId="49392" xr:uid="{0634C861-A824-42DA-BE59-4B8937CE1AE2}"/>
    <cellStyle name="Normal 10 2 2 7 3 3" xfId="24253" xr:uid="{94D8441B-FBB6-422E-B7CA-A557B9C99EF4}"/>
    <cellStyle name="Normal 10 2 2 7 3 4" xfId="41012" xr:uid="{675AC912-2DA9-460D-A935-7B9A4160DF9C}"/>
    <cellStyle name="Normal 10 2 2 7 4" xfId="2958" xr:uid="{AFE7C47A-77BD-4682-9516-25FDE391204C}"/>
    <cellStyle name="Normal 10 2 2 7 4 2" xfId="11339" xr:uid="{20A5098F-0365-4C38-90C2-F9B704AB533A}"/>
    <cellStyle name="Normal 10 2 2 7 4 2 2" xfId="28099" xr:uid="{536A0871-AEF3-47B1-B133-1445A2D8AF2B}"/>
    <cellStyle name="Normal 10 2 2 7 4 2 3" xfId="44858" xr:uid="{553D3100-66A7-47CD-B4B4-6293E2B5134B}"/>
    <cellStyle name="Normal 10 2 2 7 4 3" xfId="19719" xr:uid="{7EDE367E-0268-4425-91BE-E5B61B22F826}"/>
    <cellStyle name="Normal 10 2 2 7 4 4" xfId="36478" xr:uid="{15B458F0-E362-4E43-9C08-1A077D16C429}"/>
    <cellStyle name="Normal 10 2 2 7 5" xfId="10806" xr:uid="{A0010F6C-5C8C-4677-9FAC-78332841E03B}"/>
    <cellStyle name="Normal 10 2 2 7 5 2" xfId="27566" xr:uid="{A1ADB3BA-793A-4C70-A82F-78BB8FEEA069}"/>
    <cellStyle name="Normal 10 2 2 7 5 3" xfId="44325" xr:uid="{5F486E24-0405-4718-BDE8-3A384454973D}"/>
    <cellStyle name="Normal 10 2 2 7 6" xfId="19186" xr:uid="{DCD2EEF2-58C9-402E-9195-A9070F7AC8B1}"/>
    <cellStyle name="Normal 10 2 2 7 7" xfId="35945" xr:uid="{A00EC3E0-D5DF-4E88-90A5-68997F1C624A}"/>
    <cellStyle name="Normal 10 2 2 8" xfId="4539" xr:uid="{9E727C72-2B8D-4232-BAC9-D64C201F0CEE}"/>
    <cellStyle name="Normal 10 2 2 8 2" xfId="12915" xr:uid="{608FAE66-6C34-4539-B4F2-CFC29CC6A5D9}"/>
    <cellStyle name="Normal 10 2 2 8 2 2" xfId="29675" xr:uid="{FD2D5984-8F43-49A5-B141-9187C9F2036F}"/>
    <cellStyle name="Normal 10 2 2 8 2 3" xfId="46434" xr:uid="{095B54C9-05E2-46B2-8AFF-5A43B9B8F3C6}"/>
    <cellStyle name="Normal 10 2 2 8 3" xfId="21295" xr:uid="{0F51F6D0-9488-4D88-BEBC-56969ACB45F9}"/>
    <cellStyle name="Normal 10 2 2 8 4" xfId="38054" xr:uid="{88BAE40C-C0EC-4B23-9112-1E4F59CB6807}"/>
    <cellStyle name="Normal 10 2 2 9" xfId="6223" xr:uid="{2D563189-21BD-4027-895E-03CD8A2668A1}"/>
    <cellStyle name="Normal 10 2 2 9 2" xfId="14603" xr:uid="{4632DEA0-D0E9-42DD-8C83-189B8F05BC82}"/>
    <cellStyle name="Normal 10 2 2 9 2 2" xfId="31363" xr:uid="{452A146F-01E3-492A-B90A-F76BD522B749}"/>
    <cellStyle name="Normal 10 2 2 9 2 3" xfId="48122" xr:uid="{0E02E855-AF1B-449F-8ACB-0B704B7C02B5}"/>
    <cellStyle name="Normal 10 2 2 9 3" xfId="22983" xr:uid="{BE91984A-C374-41E0-A3C4-2A985EDCD9E2}"/>
    <cellStyle name="Normal 10 2 2 9 4" xfId="39742" xr:uid="{65F5596C-DABD-40B1-B5A3-08AF770EF47D}"/>
    <cellStyle name="Normal 10 2 20" xfId="34647" xr:uid="{E03C437B-7C9E-4EBA-8934-32F8798DC333}"/>
    <cellStyle name="Normal 10 2 21" xfId="740" xr:uid="{5F125EA5-4622-4B5E-8C5E-59AD4C65200A}"/>
    <cellStyle name="Normal 10 2 3" xfId="744" xr:uid="{165EBCE8-1457-47C8-993C-06DAC708B1A5}"/>
    <cellStyle name="Normal 10 2 3 10" xfId="8306" xr:uid="{DDFE229E-05B1-4B64-B485-F3D4EBF962C6}"/>
    <cellStyle name="Normal 10 2 3 10 2" xfId="16686" xr:uid="{7F41180E-3AA3-43D6-A4F1-E65AEBE1AE25}"/>
    <cellStyle name="Normal 10 2 3 10 2 2" xfId="33446" xr:uid="{1FF4D09F-B4C3-418F-BDE9-1F2942028352}"/>
    <cellStyle name="Normal 10 2 3 10 2 3" xfId="50205" xr:uid="{1DCB853E-5A5E-4C99-A2D8-EDF38D85C016}"/>
    <cellStyle name="Normal 10 2 3 10 3" xfId="25066" xr:uid="{92C5B99C-C624-4B78-99FC-3C41739720C1}"/>
    <cellStyle name="Normal 10 2 3 10 4" xfId="41825" xr:uid="{D6405821-101C-4423-A01A-C7EF326769CC}"/>
    <cellStyle name="Normal 10 2 3 11" xfId="8712" xr:uid="{06A5F21E-287A-43C9-91B9-2D34E64FDE98}"/>
    <cellStyle name="Normal 10 2 3 11 2" xfId="17092" xr:uid="{CDA6AE8D-F0FA-4996-9743-DF1F10A8F26B}"/>
    <cellStyle name="Normal 10 2 3 11 2 2" xfId="33852" xr:uid="{DACB6FAA-7098-4CFC-917E-6E134B7E14F7}"/>
    <cellStyle name="Normal 10 2 3 11 2 3" xfId="50611" xr:uid="{7384137C-0644-4DD3-85DC-E173F9C21A0B}"/>
    <cellStyle name="Normal 10 2 3 11 3" xfId="25472" xr:uid="{D47E7FD5-49D4-4CA3-AF20-C77C2E7311D6}"/>
    <cellStyle name="Normal 10 2 3 11 4" xfId="42231" xr:uid="{C5A93CBA-F30A-4364-B4E8-549F892B7BFB}"/>
    <cellStyle name="Normal 10 2 3 12" xfId="9118" xr:uid="{2EA4D555-132C-4ED8-AAA1-0CDB74AFAEFF}"/>
    <cellStyle name="Normal 10 2 3 12 2" xfId="17498" xr:uid="{9F94B584-649F-40B1-A50C-81DB4C97E26A}"/>
    <cellStyle name="Normal 10 2 3 12 2 2" xfId="34258" xr:uid="{31815482-C692-4D66-9665-12DAA68B637A}"/>
    <cellStyle name="Normal 10 2 3 12 2 3" xfId="51017" xr:uid="{02C867A3-B8AE-4548-B601-391E1BB87850}"/>
    <cellStyle name="Normal 10 2 3 12 3" xfId="25878" xr:uid="{3C00BFD4-61AD-4228-AC7E-35D875AC8812}"/>
    <cellStyle name="Normal 10 2 3 12 4" xfId="42637" xr:uid="{F69D2486-60D7-45DB-8BF3-897D7E192242}"/>
    <cellStyle name="Normal 10 2 3 13" xfId="2854" xr:uid="{510463F0-3035-475B-882A-8815784A5ADE}"/>
    <cellStyle name="Normal 10 2 3 13 2" xfId="11236" xr:uid="{245AFB2A-774F-4C9B-8258-FC4B6106CBC9}"/>
    <cellStyle name="Normal 10 2 3 13 2 2" xfId="27996" xr:uid="{F998244E-BB1F-4ED8-BA0E-925DDA33650B}"/>
    <cellStyle name="Normal 10 2 3 13 2 3" xfId="44755" xr:uid="{BAC1447F-9C65-4F76-A08C-0028A086E2EC}"/>
    <cellStyle name="Normal 10 2 3 13 3" xfId="19616" xr:uid="{27F10503-45BB-4C81-90D1-2986F7C30E94}"/>
    <cellStyle name="Normal 10 2 3 13 4" xfId="36375" xr:uid="{0B6E6007-BCDC-4496-8E1F-B1837C06165F}"/>
    <cellStyle name="Normal 10 2 3 14" xfId="9582" xr:uid="{3355A4CE-7D2F-4272-BCD3-99F17BE5CF67}"/>
    <cellStyle name="Normal 10 2 3 14 2" xfId="26342" xr:uid="{8E3C01DA-8627-49B1-A0F5-60617D0F0447}"/>
    <cellStyle name="Normal 10 2 3 14 3" xfId="43101" xr:uid="{C82694CA-5D66-4EA1-84E5-199AE103476F}"/>
    <cellStyle name="Normal 10 2 3 15" xfId="17962" xr:uid="{D766E250-F502-4659-A941-15D27B29821D}"/>
    <cellStyle name="Normal 10 2 3 16" xfId="34721" xr:uid="{EE881C88-F551-4FC5-9117-8AD36F92B6B0}"/>
    <cellStyle name="Normal 10 2 3 2" xfId="1314" xr:uid="{D04A25A0-C993-4ACA-A2AD-5C0068ECB500}"/>
    <cellStyle name="Normal 10 2 3 2 10" xfId="9236" xr:uid="{17BDA4F1-2062-4795-B242-BDB2F9B706D1}"/>
    <cellStyle name="Normal 10 2 3 2 10 2" xfId="17616" xr:uid="{8677AAE9-10C0-43B1-B0E0-1E6E33996E1D}"/>
    <cellStyle name="Normal 10 2 3 2 10 2 2" xfId="34376" xr:uid="{FEA390D0-89E6-4E9C-896F-F13E0616F635}"/>
    <cellStyle name="Normal 10 2 3 2 10 2 3" xfId="51135" xr:uid="{F908A26D-B140-4CE8-B7BB-1C396E9D2E08}"/>
    <cellStyle name="Normal 10 2 3 2 10 3" xfId="25996" xr:uid="{E78B3034-C278-43A2-9FEE-73CA55523F1D}"/>
    <cellStyle name="Normal 10 2 3 2 10 4" xfId="42755" xr:uid="{6DED48A1-2689-4DE7-AD97-837F088FA17E}"/>
    <cellStyle name="Normal 10 2 3 2 11" xfId="3073" xr:uid="{86F03247-DCA8-460D-99F2-FA9582BA0932}"/>
    <cellStyle name="Normal 10 2 3 2 11 2" xfId="11450" xr:uid="{F8C8ECAD-8723-4166-9424-CEF38272CD30}"/>
    <cellStyle name="Normal 10 2 3 2 11 2 2" xfId="28210" xr:uid="{C4DF302D-1128-4232-A339-BB392D54806A}"/>
    <cellStyle name="Normal 10 2 3 2 11 2 3" xfId="44969" xr:uid="{01314BCF-AF85-4FCE-8875-7A5C583F4815}"/>
    <cellStyle name="Normal 10 2 3 2 11 3" xfId="19830" xr:uid="{EBA73041-10DF-47F1-A65B-F5719489B3E0}"/>
    <cellStyle name="Normal 10 2 3 2 11 4" xfId="36589" xr:uid="{C3E2A3F0-F8D8-4324-8BD0-ED46162838EA}"/>
    <cellStyle name="Normal 10 2 3 2 12" xfId="9647" xr:uid="{ED4A32ED-C4DC-473A-BB52-10C3502571DD}"/>
    <cellStyle name="Normal 10 2 3 2 12 2" xfId="26407" xr:uid="{410CE608-A974-42C9-9BC4-EE62B9778925}"/>
    <cellStyle name="Normal 10 2 3 2 12 3" xfId="43166" xr:uid="{9974D754-FA08-428B-B5F0-E21F17C0FAD5}"/>
    <cellStyle name="Normal 10 2 3 2 13" xfId="18027" xr:uid="{BF38F73A-B18F-43C2-B4E3-870A8AC14E46}"/>
    <cellStyle name="Normal 10 2 3 2 14" xfId="34786" xr:uid="{CD65D1BB-A5C3-42A4-9497-E25E65B47FC7}"/>
    <cellStyle name="Normal 10 2 3 2 2" xfId="1693" xr:uid="{FBB9B570-553A-4419-9D69-AF1CAF17B3E6}"/>
    <cellStyle name="Normal 10 2 3 2 2 2" xfId="5075" xr:uid="{4DB48328-50A3-4DDB-A410-7907217612EA}"/>
    <cellStyle name="Normal 10 2 3 2 2 2 2" xfId="13453" xr:uid="{CEF2FD3D-4992-4294-92C1-14CEF199B758}"/>
    <cellStyle name="Normal 10 2 3 2 2 2 2 2" xfId="30213" xr:uid="{D87A962C-CB46-487F-AD16-CD2B10B973B9}"/>
    <cellStyle name="Normal 10 2 3 2 2 2 2 3" xfId="46972" xr:uid="{C8D5D377-BC9B-4287-B3D2-E81A81C37BC9}"/>
    <cellStyle name="Normal 10 2 3 2 2 2 3" xfId="21833" xr:uid="{0306CE27-D77D-4B89-8D08-074A1DD94FF8}"/>
    <cellStyle name="Normal 10 2 3 2 2 2 4" xfId="38592" xr:uid="{2750CFBE-6B7A-420B-A86B-E53C08C7852E}"/>
    <cellStyle name="Normal 10 2 3 2 2 3" xfId="6760" xr:uid="{3354C1B0-261A-42C6-BF9E-C6F6018A5B12}"/>
    <cellStyle name="Normal 10 2 3 2 2 3 2" xfId="15140" xr:uid="{8EE1E8BF-5177-4892-A5C3-1859737C8385}"/>
    <cellStyle name="Normal 10 2 3 2 2 3 2 2" xfId="31900" xr:uid="{CE8EE743-FAA5-4949-A355-A12D0B6A26CE}"/>
    <cellStyle name="Normal 10 2 3 2 2 3 2 3" xfId="48659" xr:uid="{8166308F-0471-4D60-81F4-95585641602C}"/>
    <cellStyle name="Normal 10 2 3 2 2 3 3" xfId="23520" xr:uid="{32E8E8D1-EFB0-4D73-9BEB-99CAEE4ED977}"/>
    <cellStyle name="Normal 10 2 3 2 2 3 4" xfId="40279" xr:uid="{5CE76A6B-0E38-4491-8A44-F9B3F8FF2D84}"/>
    <cellStyle name="Normal 10 2 3 2 2 4" xfId="3500" xr:uid="{E1C6FE63-76EC-4599-8794-54DE1DF0BC35}"/>
    <cellStyle name="Normal 10 2 3 2 2 4 2" xfId="11876" xr:uid="{4F462AB1-402A-4FA4-BECF-6D4CAF3AAE78}"/>
    <cellStyle name="Normal 10 2 3 2 2 4 2 2" xfId="28636" xr:uid="{89C0654A-6D2E-4244-8390-87333252ECB5}"/>
    <cellStyle name="Normal 10 2 3 2 2 4 2 3" xfId="45395" xr:uid="{34510948-E7F2-424B-B2CF-472A033F1B85}"/>
    <cellStyle name="Normal 10 2 3 2 2 4 3" xfId="20256" xr:uid="{702A187A-4A34-4870-A6CA-1EFEDE4BDF8A}"/>
    <cellStyle name="Normal 10 2 3 2 2 4 4" xfId="37015" xr:uid="{940FA60E-7BCA-4B72-9168-505B8EDCEB0A}"/>
    <cellStyle name="Normal 10 2 3 2 2 5" xfId="10073" xr:uid="{BDD8ABDE-0ACC-408D-99FF-3765BA2A7401}"/>
    <cellStyle name="Normal 10 2 3 2 2 5 2" xfId="26833" xr:uid="{6561EA67-2FE5-406C-800B-99F34BA44FE5}"/>
    <cellStyle name="Normal 10 2 3 2 2 5 3" xfId="43592" xr:uid="{79772AB5-334F-405C-960A-5D5D4660DF54}"/>
    <cellStyle name="Normal 10 2 3 2 2 6" xfId="18453" xr:uid="{1CDEF4B0-536B-4CB3-9133-D93CF7CCF1AB}"/>
    <cellStyle name="Normal 10 2 3 2 2 7" xfId="35212" xr:uid="{0E1C10AB-69B9-462B-B0FC-49F9BDF4ED4A}"/>
    <cellStyle name="Normal 10 2 3 2 3" xfId="2121" xr:uid="{3F8B3750-2E2D-46E4-923C-A70BB60BA3CC}"/>
    <cellStyle name="Normal 10 2 3 2 3 2" xfId="5501" xr:uid="{D86F7E0F-0868-4EDC-8637-F5AC8FAAC336}"/>
    <cellStyle name="Normal 10 2 3 2 3 2 2" xfId="13881" xr:uid="{F42BB334-9125-4142-A8DE-F48787AC0545}"/>
    <cellStyle name="Normal 10 2 3 2 3 2 2 2" xfId="30641" xr:uid="{EE5C466E-6C28-46C1-8FE0-4B02BF67A870}"/>
    <cellStyle name="Normal 10 2 3 2 3 2 2 3" xfId="47400" xr:uid="{83C949CD-7F4F-4CBA-ADDE-4A427CE976F9}"/>
    <cellStyle name="Normal 10 2 3 2 3 2 3" xfId="22261" xr:uid="{B053D59F-2F96-46A9-A7EA-877EA970FEA0}"/>
    <cellStyle name="Normal 10 2 3 2 3 2 4" xfId="39020" xr:uid="{24C027B2-773F-4003-837E-15784E5B24AD}"/>
    <cellStyle name="Normal 10 2 3 2 3 3" xfId="7188" xr:uid="{6E9B17E2-98A4-4A29-A57F-E1698FE31C18}"/>
    <cellStyle name="Normal 10 2 3 2 3 3 2" xfId="15568" xr:uid="{8B907A67-4944-4908-A415-2CA3DC1348C6}"/>
    <cellStyle name="Normal 10 2 3 2 3 3 2 2" xfId="32328" xr:uid="{C350BC1C-B799-43DA-A546-D9B4ABF5AA59}"/>
    <cellStyle name="Normal 10 2 3 2 3 3 2 3" xfId="49087" xr:uid="{3D2CACBF-4DEA-46BC-9A88-BA5FD35EF078}"/>
    <cellStyle name="Normal 10 2 3 2 3 3 3" xfId="23948" xr:uid="{6C6E33B4-9107-4F5B-AB75-BE43CDBC5A8F}"/>
    <cellStyle name="Normal 10 2 3 2 3 3 4" xfId="40707" xr:uid="{48598E1E-07D8-4CE1-B22D-1AAF3A24455F}"/>
    <cellStyle name="Normal 10 2 3 2 3 4" xfId="3928" xr:uid="{A7072113-3F3D-4F09-A34A-81CAA2F77417}"/>
    <cellStyle name="Normal 10 2 3 2 3 4 2" xfId="12304" xr:uid="{4207720D-9E83-4EAA-BA60-95DB7621622B}"/>
    <cellStyle name="Normal 10 2 3 2 3 4 2 2" xfId="29064" xr:uid="{E9A91A28-3F8C-42F8-9C1F-0A95AE999EC4}"/>
    <cellStyle name="Normal 10 2 3 2 3 4 2 3" xfId="45823" xr:uid="{CC10857C-A5EB-4CC3-96C9-1B837BCC01B3}"/>
    <cellStyle name="Normal 10 2 3 2 3 4 3" xfId="20684" xr:uid="{4F2504A2-1411-40CC-99D8-776BE01F2CA5}"/>
    <cellStyle name="Normal 10 2 3 2 3 4 4" xfId="37443" xr:uid="{5691F00A-5760-460A-926E-4343112F0D16}"/>
    <cellStyle name="Normal 10 2 3 2 3 5" xfId="10501" xr:uid="{359B534D-28F4-4417-9A5C-CAD23B20DDDB}"/>
    <cellStyle name="Normal 10 2 3 2 3 5 2" xfId="27261" xr:uid="{83960A40-56E7-4D7B-97A6-E08761B551F6}"/>
    <cellStyle name="Normal 10 2 3 2 3 5 3" xfId="44020" xr:uid="{7C26BF26-B43B-4FBB-A7BB-2C9472DE97AF}"/>
    <cellStyle name="Normal 10 2 3 2 3 6" xfId="18881" xr:uid="{F31C23C7-B546-4A3D-A5F2-AB41848B42ED}"/>
    <cellStyle name="Normal 10 2 3 2 3 7" xfId="35640" xr:uid="{68D1405C-ED31-4DC8-AF8D-A6D8CEE28F9C}"/>
    <cellStyle name="Normal 10 2 3 2 4" xfId="2543" xr:uid="{8BEECBD9-F8D9-45FC-8F51-EF3F420AAC0C}"/>
    <cellStyle name="Normal 10 2 3 2 4 2" xfId="5925" xr:uid="{70F1CCE2-1842-4FFD-9AC3-29812A039DC0}"/>
    <cellStyle name="Normal 10 2 3 2 4 2 2" xfId="14305" xr:uid="{4539AC7A-54B0-49FE-9E3C-050978979C55}"/>
    <cellStyle name="Normal 10 2 3 2 4 2 2 2" xfId="31065" xr:uid="{720E122E-F346-44DF-99F9-D6A7151F4B9D}"/>
    <cellStyle name="Normal 10 2 3 2 4 2 2 3" xfId="47824" xr:uid="{DDBCB4E5-7135-4BEC-A967-11AB58E3A537}"/>
    <cellStyle name="Normal 10 2 3 2 4 2 3" xfId="22685" xr:uid="{02C5DA81-8C19-4E7B-9051-B919182D2E91}"/>
    <cellStyle name="Normal 10 2 3 2 4 2 4" xfId="39444" xr:uid="{A5AB5557-20D6-435C-A149-8A6A9CD5A47A}"/>
    <cellStyle name="Normal 10 2 3 2 4 3" xfId="7612" xr:uid="{CFE5485E-D189-4ACB-9931-221D231030CB}"/>
    <cellStyle name="Normal 10 2 3 2 4 3 2" xfId="15992" xr:uid="{1D47AEAB-458D-4C3C-BFD8-294C226FC1F5}"/>
    <cellStyle name="Normal 10 2 3 2 4 3 2 2" xfId="32752" xr:uid="{524E00B6-BFD8-4847-A779-1B9209B978EF}"/>
    <cellStyle name="Normal 10 2 3 2 4 3 2 3" xfId="49511" xr:uid="{839E9E58-07CA-438B-8256-8CDD7A35A741}"/>
    <cellStyle name="Normal 10 2 3 2 4 3 3" xfId="24372" xr:uid="{CC0DE855-D806-4AE0-8B59-1A3322C3129F}"/>
    <cellStyle name="Normal 10 2 3 2 4 3 4" xfId="41131" xr:uid="{712B2040-8DFC-4F82-B5FF-4B8064D90EC0}"/>
    <cellStyle name="Normal 10 2 3 2 4 4" xfId="4240" xr:uid="{05A3D0F4-0F6D-4B91-9537-3F7EC9A29E02}"/>
    <cellStyle name="Normal 10 2 3 2 4 4 2" xfId="12616" xr:uid="{2403A3D3-CA09-4302-828E-186457D1DE81}"/>
    <cellStyle name="Normal 10 2 3 2 4 4 2 2" xfId="29376" xr:uid="{FE9E588D-9972-4A27-88C9-B041AC44DE3E}"/>
    <cellStyle name="Normal 10 2 3 2 4 4 2 3" xfId="46135" xr:uid="{9B9E0983-7399-4DE4-A8A8-224F589A69A6}"/>
    <cellStyle name="Normal 10 2 3 2 4 4 3" xfId="20996" xr:uid="{B65B4B62-5C15-4333-8110-9C3D24825753}"/>
    <cellStyle name="Normal 10 2 3 2 4 4 4" xfId="37755" xr:uid="{88BF8F93-2B79-4C62-8D58-B85ED2C85CB0}"/>
    <cellStyle name="Normal 10 2 3 2 4 5" xfId="10925" xr:uid="{5EF58155-511C-424F-A239-A5D5F7E63A29}"/>
    <cellStyle name="Normal 10 2 3 2 4 5 2" xfId="27685" xr:uid="{B573FA6A-5F1B-4352-B9A6-84E0AC5B58CF}"/>
    <cellStyle name="Normal 10 2 3 2 4 5 3" xfId="44444" xr:uid="{D4DB1EB6-1D3D-418F-935C-59FD84D7FCC3}"/>
    <cellStyle name="Normal 10 2 3 2 4 6" xfId="19305" xr:uid="{3CEB65F5-1DC0-4BBB-BF2D-692E9F96BA9C}"/>
    <cellStyle name="Normal 10 2 3 2 4 7" xfId="36064" xr:uid="{F3A7192D-C647-450D-9B6A-1DEAD08C695F}"/>
    <cellStyle name="Normal 10 2 3 2 5" xfId="4659" xr:uid="{BAAE239A-A878-43AA-A12A-12C395B37A64}"/>
    <cellStyle name="Normal 10 2 3 2 5 2" xfId="13035" xr:uid="{DF49ADE5-A14C-4E07-9931-4F72D7CBF03B}"/>
    <cellStyle name="Normal 10 2 3 2 5 2 2" xfId="29795" xr:uid="{2C293F1C-E855-4B3E-8107-10FBAFD4A383}"/>
    <cellStyle name="Normal 10 2 3 2 5 2 3" xfId="46554" xr:uid="{29987D45-EE26-4BD7-9B13-83CB891D9942}"/>
    <cellStyle name="Normal 10 2 3 2 5 3" xfId="21415" xr:uid="{6EC01542-E4C2-488B-A4F4-E4D358C6DF3E}"/>
    <cellStyle name="Normal 10 2 3 2 5 4" xfId="38174" xr:uid="{BAC40CC1-2EFA-43BC-94C9-F51E0DF817B2}"/>
    <cellStyle name="Normal 10 2 3 2 6" xfId="6334" xr:uid="{4B182346-6EBB-4908-8AD2-D3CBCA7E862C}"/>
    <cellStyle name="Normal 10 2 3 2 6 2" xfId="14714" xr:uid="{394C274A-19B4-4ABA-A784-CFF010CC9B53}"/>
    <cellStyle name="Normal 10 2 3 2 6 2 2" xfId="31474" xr:uid="{C34FB25E-4EBB-4030-9C13-AC717B529C16}"/>
    <cellStyle name="Normal 10 2 3 2 6 2 3" xfId="48233" xr:uid="{D4A26105-559E-425C-8E78-ADBBE6AB55FD}"/>
    <cellStyle name="Normal 10 2 3 2 6 3" xfId="23094" xr:uid="{778ACCF3-7F0B-4653-89CA-1AF65261887B}"/>
    <cellStyle name="Normal 10 2 3 2 6 4" xfId="39853" xr:uid="{2DA6F983-D7A7-4564-9C2C-33FCC34ECB82}"/>
    <cellStyle name="Normal 10 2 3 2 7" xfId="8018" xr:uid="{DF77A601-9F24-4A03-8523-A6ED1B132D51}"/>
    <cellStyle name="Normal 10 2 3 2 7 2" xfId="16398" xr:uid="{95668D7B-6372-4F53-A376-B232A71215CE}"/>
    <cellStyle name="Normal 10 2 3 2 7 2 2" xfId="33158" xr:uid="{DF86101A-A2D4-4E9A-A244-B2413B6F2DAA}"/>
    <cellStyle name="Normal 10 2 3 2 7 2 3" xfId="49917" xr:uid="{EC90E4DA-6487-46A6-AB03-65498C9F9B72}"/>
    <cellStyle name="Normal 10 2 3 2 7 3" xfId="24778" xr:uid="{8DDA822B-6D75-4FF5-9D23-F6C118C1BDD6}"/>
    <cellStyle name="Normal 10 2 3 2 7 4" xfId="41537" xr:uid="{680DB259-3DB8-4CD5-AB1C-F4019306EFA8}"/>
    <cellStyle name="Normal 10 2 3 2 8" xfId="8424" xr:uid="{1E3D5ED7-585B-4492-B8EA-B070194C512D}"/>
    <cellStyle name="Normal 10 2 3 2 8 2" xfId="16804" xr:uid="{F79B2725-F2FF-4A53-B2D2-AF549445EDC6}"/>
    <cellStyle name="Normal 10 2 3 2 8 2 2" xfId="33564" xr:uid="{E991B76A-0F98-473A-8736-A3FAFDE3E569}"/>
    <cellStyle name="Normal 10 2 3 2 8 2 3" xfId="50323" xr:uid="{F2AF6100-C3EB-4A34-9AD6-2736C5D8925A}"/>
    <cellStyle name="Normal 10 2 3 2 8 3" xfId="25184" xr:uid="{0F6FDA80-4319-4ECB-880E-733F4E520FFF}"/>
    <cellStyle name="Normal 10 2 3 2 8 4" xfId="41943" xr:uid="{F1CA3C77-C811-4A0D-9DF0-C410C2363AF8}"/>
    <cellStyle name="Normal 10 2 3 2 9" xfId="8830" xr:uid="{49E0DA38-4E03-4393-890B-F4B9ED597F41}"/>
    <cellStyle name="Normal 10 2 3 2 9 2" xfId="17210" xr:uid="{B5046D32-49F2-4771-BACC-A2A400F6B745}"/>
    <cellStyle name="Normal 10 2 3 2 9 2 2" xfId="33970" xr:uid="{F68DB482-CAC1-4098-8249-AE09E0F3213F}"/>
    <cellStyle name="Normal 10 2 3 2 9 2 3" xfId="50729" xr:uid="{576F7D94-AC91-4B85-90F0-7CC200FDAF37}"/>
    <cellStyle name="Normal 10 2 3 2 9 3" xfId="25590" xr:uid="{4968D1CE-1C6C-418E-8F11-712261A47AB1}"/>
    <cellStyle name="Normal 10 2 3 2 9 4" xfId="42349" xr:uid="{4FD74EEE-D632-4BF7-8D6D-8912EF0D5F6D}"/>
    <cellStyle name="Normal 10 2 3 3" xfId="1315" xr:uid="{797B1303-8411-413B-A957-D93728B58308}"/>
    <cellStyle name="Normal 10 2 3 3 10" xfId="9389" xr:uid="{F6A23476-6813-4CCE-A80C-EF6072F74A72}"/>
    <cellStyle name="Normal 10 2 3 3 10 2" xfId="17769" xr:uid="{3E3B721D-D3BF-425B-99A5-00C347F2D253}"/>
    <cellStyle name="Normal 10 2 3 3 10 2 2" xfId="34529" xr:uid="{EA7E619A-6A12-47C1-B6DC-B227C72BA409}"/>
    <cellStyle name="Normal 10 2 3 3 10 2 3" xfId="51288" xr:uid="{B8E4F5EA-A300-47AC-82D9-82FF6DF48E39}"/>
    <cellStyle name="Normal 10 2 3 3 10 3" xfId="26149" xr:uid="{6A42CE54-A1C3-4303-B8FC-CFF01DBDB15F}"/>
    <cellStyle name="Normal 10 2 3 3 10 4" xfId="42908" xr:uid="{DF1128DE-DCB6-4462-8CA4-529B5B9C8014}"/>
    <cellStyle name="Normal 10 2 3 3 11" xfId="3074" xr:uid="{6283F92C-C399-437A-BB55-433F920C29A7}"/>
    <cellStyle name="Normal 10 2 3 3 11 2" xfId="11451" xr:uid="{45C3DCB3-BB16-416E-B0DA-ECFD3CFFF821}"/>
    <cellStyle name="Normal 10 2 3 3 11 2 2" xfId="28211" xr:uid="{BE0F4D5D-4112-460C-89C9-925ECFFFED93}"/>
    <cellStyle name="Normal 10 2 3 3 11 2 3" xfId="44970" xr:uid="{92288371-5E32-41E8-95DE-A6DD44C73C37}"/>
    <cellStyle name="Normal 10 2 3 3 11 3" xfId="19831" xr:uid="{BAB997B2-36B5-4CD6-9377-D71FEE7D269B}"/>
    <cellStyle name="Normal 10 2 3 3 11 4" xfId="36590" xr:uid="{6F73AC66-E40C-4517-9308-AD76455C5831}"/>
    <cellStyle name="Normal 10 2 3 3 12" xfId="9648" xr:uid="{054525B1-A4FD-442F-8435-C6714EF5C7CF}"/>
    <cellStyle name="Normal 10 2 3 3 12 2" xfId="26408" xr:uid="{AEB8363B-A19A-473D-A037-A3BF757129A9}"/>
    <cellStyle name="Normal 10 2 3 3 12 3" xfId="43167" xr:uid="{6449263F-C400-4666-9C24-8CBEA30FA147}"/>
    <cellStyle name="Normal 10 2 3 3 13" xfId="18028" xr:uid="{6EC7153B-3D89-4398-8A07-FAF337811F3B}"/>
    <cellStyle name="Normal 10 2 3 3 14" xfId="34787" xr:uid="{07BFA3B2-438C-4569-AAFD-A643A655D39C}"/>
    <cellStyle name="Normal 10 2 3 3 2" xfId="1694" xr:uid="{3DC4E21A-1383-43C0-AA55-519A08956472}"/>
    <cellStyle name="Normal 10 2 3 3 2 2" xfId="5076" xr:uid="{2E4FFEA9-4788-412C-9F97-E6C2F9B5FF0A}"/>
    <cellStyle name="Normal 10 2 3 3 2 2 2" xfId="13454" xr:uid="{CEE88FC0-AA94-4666-8913-FE5B34B694CC}"/>
    <cellStyle name="Normal 10 2 3 3 2 2 2 2" xfId="30214" xr:uid="{BD2A6CCC-FAB2-4E00-8041-DF306789708B}"/>
    <cellStyle name="Normal 10 2 3 3 2 2 2 3" xfId="46973" xr:uid="{A634F658-2333-4F11-B9F6-746E751A8045}"/>
    <cellStyle name="Normal 10 2 3 3 2 2 3" xfId="21834" xr:uid="{99DB92B6-327E-4364-98B7-A6F8E14168DC}"/>
    <cellStyle name="Normal 10 2 3 3 2 2 4" xfId="38593" xr:uid="{9716A5FB-97E9-47F4-B1D6-6E9520A57A39}"/>
    <cellStyle name="Normal 10 2 3 3 2 3" xfId="6761" xr:uid="{D2313AB3-DB4D-4AFD-BCA0-80D3C9879C06}"/>
    <cellStyle name="Normal 10 2 3 3 2 3 2" xfId="15141" xr:uid="{7FBF5F52-25D9-4385-BA48-7B37C1584566}"/>
    <cellStyle name="Normal 10 2 3 3 2 3 2 2" xfId="31901" xr:uid="{E2969411-288A-44CB-956F-FA891A578606}"/>
    <cellStyle name="Normal 10 2 3 3 2 3 2 3" xfId="48660" xr:uid="{54C4DDA5-7B3E-46E2-9676-0FF805A27DAA}"/>
    <cellStyle name="Normal 10 2 3 3 2 3 3" xfId="23521" xr:uid="{063A492F-E42D-4E5F-8F7C-CE0FAAE52812}"/>
    <cellStyle name="Normal 10 2 3 3 2 3 4" xfId="40280" xr:uid="{CD838BB0-BD46-48BF-8031-1808F1C029BD}"/>
    <cellStyle name="Normal 10 2 3 3 2 4" xfId="3501" xr:uid="{2B6CD0EF-80A4-4376-A9AB-9275C0A1FCFC}"/>
    <cellStyle name="Normal 10 2 3 3 2 4 2" xfId="11877" xr:uid="{7CEE86A0-E049-4981-BF44-D3FA8C23CA20}"/>
    <cellStyle name="Normal 10 2 3 3 2 4 2 2" xfId="28637" xr:uid="{F720D847-A429-44C2-AA70-586EBE027E26}"/>
    <cellStyle name="Normal 10 2 3 3 2 4 2 3" xfId="45396" xr:uid="{4C08B051-0BD2-4540-8FD7-2B9B812E8B35}"/>
    <cellStyle name="Normal 10 2 3 3 2 4 3" xfId="20257" xr:uid="{2C7081F6-D70D-4C1C-AEE3-B2AD776D3075}"/>
    <cellStyle name="Normal 10 2 3 3 2 4 4" xfId="37016" xr:uid="{D23C330C-7BBB-41DB-99BA-271895451B4B}"/>
    <cellStyle name="Normal 10 2 3 3 2 5" xfId="10074" xr:uid="{4DD20147-E682-4114-B7AE-20F64EA21C0E}"/>
    <cellStyle name="Normal 10 2 3 3 2 5 2" xfId="26834" xr:uid="{8263C832-F50C-4708-B32A-F45DBD4C51EE}"/>
    <cellStyle name="Normal 10 2 3 3 2 5 3" xfId="43593" xr:uid="{688293A5-3844-4F12-A5C9-881472CB441A}"/>
    <cellStyle name="Normal 10 2 3 3 2 6" xfId="18454" xr:uid="{0D5596BE-CD3D-4D58-B963-B70951FEE52F}"/>
    <cellStyle name="Normal 10 2 3 3 2 7" xfId="35213" xr:uid="{325E5B05-E863-4F7A-BD2A-BB36FAD95108}"/>
    <cellStyle name="Normal 10 2 3 3 3" xfId="2122" xr:uid="{8D1CAD9E-2D81-43C3-8A9A-14F3A7AA41B4}"/>
    <cellStyle name="Normal 10 2 3 3 3 2" xfId="5502" xr:uid="{93A061EB-A15E-49C3-B2D2-C4C2F0BD7268}"/>
    <cellStyle name="Normal 10 2 3 3 3 2 2" xfId="13882" xr:uid="{D28800FF-75EC-4AA7-BF3F-9C70EAE18C70}"/>
    <cellStyle name="Normal 10 2 3 3 3 2 2 2" xfId="30642" xr:uid="{A60A2482-FE36-4B8D-9D3C-3919E4830BDA}"/>
    <cellStyle name="Normal 10 2 3 3 3 2 2 3" xfId="47401" xr:uid="{BB71DAF4-E281-451D-BF11-7887C17ECF44}"/>
    <cellStyle name="Normal 10 2 3 3 3 2 3" xfId="22262" xr:uid="{CC39F68A-6BE8-44B3-8521-606C7D75EA1F}"/>
    <cellStyle name="Normal 10 2 3 3 3 2 4" xfId="39021" xr:uid="{067F7DBE-BEAD-43E9-8F1E-473ECCACAB80}"/>
    <cellStyle name="Normal 10 2 3 3 3 3" xfId="7189" xr:uid="{7CE16B02-C309-4E86-906E-BC97E9D56A07}"/>
    <cellStyle name="Normal 10 2 3 3 3 3 2" xfId="15569" xr:uid="{4BB541FA-6B7A-4103-83DC-2B3898D3DAFE}"/>
    <cellStyle name="Normal 10 2 3 3 3 3 2 2" xfId="32329" xr:uid="{1243F60E-EFAE-4B90-AEBE-65A10BEFB43F}"/>
    <cellStyle name="Normal 10 2 3 3 3 3 2 3" xfId="49088" xr:uid="{A25D5208-5202-4CB2-BF44-A92EBC0DADD1}"/>
    <cellStyle name="Normal 10 2 3 3 3 3 3" xfId="23949" xr:uid="{F98612AF-C7E8-4824-BA22-9368FFE00879}"/>
    <cellStyle name="Normal 10 2 3 3 3 3 4" xfId="40708" xr:uid="{985CCC61-231D-4492-8730-725A29CF633D}"/>
    <cellStyle name="Normal 10 2 3 3 3 4" xfId="3929" xr:uid="{C04409CA-E1E8-4F85-8046-07956057E7AE}"/>
    <cellStyle name="Normal 10 2 3 3 3 4 2" xfId="12305" xr:uid="{FED46246-E8DE-4EE0-B0CB-4A27F99DB027}"/>
    <cellStyle name="Normal 10 2 3 3 3 4 2 2" xfId="29065" xr:uid="{28FCA604-65C7-4B13-96C7-739A3F36A7DB}"/>
    <cellStyle name="Normal 10 2 3 3 3 4 2 3" xfId="45824" xr:uid="{9650319B-CE73-47CC-96E5-60C4ABC11E7C}"/>
    <cellStyle name="Normal 10 2 3 3 3 4 3" xfId="20685" xr:uid="{B8F55CF4-D87F-4FF3-94A1-8EAD979189D3}"/>
    <cellStyle name="Normal 10 2 3 3 3 4 4" xfId="37444" xr:uid="{20CDEAFC-3E6D-4B56-8B72-D21C7EC5EEA6}"/>
    <cellStyle name="Normal 10 2 3 3 3 5" xfId="10502" xr:uid="{80F81453-20C5-4644-9BA5-E20A46F9A969}"/>
    <cellStyle name="Normal 10 2 3 3 3 5 2" xfId="27262" xr:uid="{4A3A6600-0A43-4804-9FA4-DC5EB6D4E906}"/>
    <cellStyle name="Normal 10 2 3 3 3 5 3" xfId="44021" xr:uid="{583B70CA-CF4E-41AB-A324-FF15968BCB41}"/>
    <cellStyle name="Normal 10 2 3 3 3 6" xfId="18882" xr:uid="{F204F29A-5924-4488-91A3-31F84DAD4452}"/>
    <cellStyle name="Normal 10 2 3 3 3 7" xfId="35641" xr:uid="{258FB6FD-6A46-4EC7-94F4-26F270C452C0}"/>
    <cellStyle name="Normal 10 2 3 3 4" xfId="2696" xr:uid="{B69621BD-E6F6-4E2C-9D24-498B9853D99B}"/>
    <cellStyle name="Normal 10 2 3 3 4 2" xfId="6078" xr:uid="{4E3AF49C-769C-4878-B434-172C86D29336}"/>
    <cellStyle name="Normal 10 2 3 3 4 2 2" xfId="14458" xr:uid="{317E05DD-61D4-41A0-8FDE-20518B252B19}"/>
    <cellStyle name="Normal 10 2 3 3 4 2 2 2" xfId="31218" xr:uid="{2E2EA648-0EC6-4A52-80FC-39BB4924DA20}"/>
    <cellStyle name="Normal 10 2 3 3 4 2 2 3" xfId="47977" xr:uid="{96E68392-906C-4BF3-BF94-F346349967C9}"/>
    <cellStyle name="Normal 10 2 3 3 4 2 3" xfId="22838" xr:uid="{FF8E1B2A-E504-4FB9-8CCE-35EB33E04508}"/>
    <cellStyle name="Normal 10 2 3 3 4 2 4" xfId="39597" xr:uid="{CF12C9AB-2B2E-4DB9-83AC-27576429E76D}"/>
    <cellStyle name="Normal 10 2 3 3 4 3" xfId="7765" xr:uid="{0A9CD265-4CF3-44F9-87E4-2D179488588D}"/>
    <cellStyle name="Normal 10 2 3 3 4 3 2" xfId="16145" xr:uid="{B08DFC8E-22A1-4165-A61D-2AEF46C703B5}"/>
    <cellStyle name="Normal 10 2 3 3 4 3 2 2" xfId="32905" xr:uid="{FF5FD821-75A4-428A-8DBA-B89A8F447395}"/>
    <cellStyle name="Normal 10 2 3 3 4 3 2 3" xfId="49664" xr:uid="{7D1FF614-E9B0-48AE-8A59-58D988B20E72}"/>
    <cellStyle name="Normal 10 2 3 3 4 3 3" xfId="24525" xr:uid="{EC91CBEF-E1E1-4553-982F-0E6C5F1ECA74}"/>
    <cellStyle name="Normal 10 2 3 3 4 3 4" xfId="41284" xr:uid="{5E3C7956-107F-407C-8248-8FAD220412F2}"/>
    <cellStyle name="Normal 10 2 3 3 4 4" xfId="4392" xr:uid="{CE325EEC-2D7E-463C-ABD5-4A25E56E0D7E}"/>
    <cellStyle name="Normal 10 2 3 3 4 4 2" xfId="12768" xr:uid="{FCEE6F9C-79DE-4FEE-ACD4-1609D1D97E51}"/>
    <cellStyle name="Normal 10 2 3 3 4 4 2 2" xfId="29528" xr:uid="{036B147A-3869-46A9-9EFC-6989F90606E5}"/>
    <cellStyle name="Normal 10 2 3 3 4 4 2 3" xfId="46287" xr:uid="{75913E6E-A18C-4BE1-B7BD-AE54986522FE}"/>
    <cellStyle name="Normal 10 2 3 3 4 4 3" xfId="21148" xr:uid="{D73A8271-9074-4F4A-AB7F-D061E1B60B52}"/>
    <cellStyle name="Normal 10 2 3 3 4 4 4" xfId="37907" xr:uid="{2EA1FD34-0607-4F24-95B0-D4A4F92CA87D}"/>
    <cellStyle name="Normal 10 2 3 3 4 5" xfId="11078" xr:uid="{FB5ABA2E-80E6-439D-99FF-C95232300247}"/>
    <cellStyle name="Normal 10 2 3 3 4 5 2" xfId="27838" xr:uid="{2BF5FDED-07D1-43A6-AEC6-F5C367A58C8A}"/>
    <cellStyle name="Normal 10 2 3 3 4 5 3" xfId="44597" xr:uid="{0C9DF9D0-5A07-448D-8CBF-0ED4252732B3}"/>
    <cellStyle name="Normal 10 2 3 3 4 6" xfId="19458" xr:uid="{7234C7CE-EE31-4503-B0E2-7E45DFFBE0B1}"/>
    <cellStyle name="Normal 10 2 3 3 4 7" xfId="36217" xr:uid="{FAC0F7F0-E1F8-43EC-BD99-02F8C35A8C8C}"/>
    <cellStyle name="Normal 10 2 3 3 5" xfId="4812" xr:uid="{838ABF98-ADF4-49C6-9EE3-190C275783F5}"/>
    <cellStyle name="Normal 10 2 3 3 5 2" xfId="13188" xr:uid="{BE708903-98C1-4495-AE5E-18CD80B3055E}"/>
    <cellStyle name="Normal 10 2 3 3 5 2 2" xfId="29948" xr:uid="{A96FDF95-9ADA-4786-9277-C14497C447D0}"/>
    <cellStyle name="Normal 10 2 3 3 5 2 3" xfId="46707" xr:uid="{77AA63F9-137D-40F9-83DC-32EE8088C35B}"/>
    <cellStyle name="Normal 10 2 3 3 5 3" xfId="21568" xr:uid="{2C190C83-924C-4567-B086-FB13EDD68A72}"/>
    <cellStyle name="Normal 10 2 3 3 5 4" xfId="38327" xr:uid="{D885CA8C-71FE-48B2-AD93-992D34DCC317}"/>
    <cellStyle name="Normal 10 2 3 3 6" xfId="6335" xr:uid="{CED3F4AE-9C17-4B71-8BED-9DCD19986A6F}"/>
    <cellStyle name="Normal 10 2 3 3 6 2" xfId="14715" xr:uid="{C34E69F0-F822-4C31-8182-2C664A967F84}"/>
    <cellStyle name="Normal 10 2 3 3 6 2 2" xfId="31475" xr:uid="{BDC2D035-917C-44E2-B890-5C87216F75F1}"/>
    <cellStyle name="Normal 10 2 3 3 6 2 3" xfId="48234" xr:uid="{82238F6E-451E-487A-830A-C0E639507648}"/>
    <cellStyle name="Normal 10 2 3 3 6 3" xfId="23095" xr:uid="{BBF3ABF8-0A89-45E9-B67B-8D2A7C87D940}"/>
    <cellStyle name="Normal 10 2 3 3 6 4" xfId="39854" xr:uid="{1989D3D4-25E7-40AA-A0CB-C63A26E1E2DC}"/>
    <cellStyle name="Normal 10 2 3 3 7" xfId="8171" xr:uid="{534AC8BB-1D05-4969-8A50-67A3304FD66F}"/>
    <cellStyle name="Normal 10 2 3 3 7 2" xfId="16551" xr:uid="{9FB8EE50-0F34-4FAE-9600-5B895CAC78C1}"/>
    <cellStyle name="Normal 10 2 3 3 7 2 2" xfId="33311" xr:uid="{67933E37-587C-4AD8-8411-E9903F9D758E}"/>
    <cellStyle name="Normal 10 2 3 3 7 2 3" xfId="50070" xr:uid="{D79139FC-0444-4DDB-990F-483FF29118AA}"/>
    <cellStyle name="Normal 10 2 3 3 7 3" xfId="24931" xr:uid="{A91BFD32-D9F8-4DF6-9BD4-3F36CAA34FEB}"/>
    <cellStyle name="Normal 10 2 3 3 7 4" xfId="41690" xr:uid="{189EBE64-9756-48E4-9266-9C647D04DAD5}"/>
    <cellStyle name="Normal 10 2 3 3 8" xfId="8577" xr:uid="{3BB9B1BF-F700-475E-803D-63C346DCC7C5}"/>
    <cellStyle name="Normal 10 2 3 3 8 2" xfId="16957" xr:uid="{31FA512C-A633-4296-B435-6D44CD6933E0}"/>
    <cellStyle name="Normal 10 2 3 3 8 2 2" xfId="33717" xr:uid="{65FBFE28-4C68-4132-B761-5108E6D0A2D7}"/>
    <cellStyle name="Normal 10 2 3 3 8 2 3" xfId="50476" xr:uid="{4E0E43A0-0C74-4BB0-9056-524761A1277C}"/>
    <cellStyle name="Normal 10 2 3 3 8 3" xfId="25337" xr:uid="{E2469BA2-2773-48A0-B913-8BF916F72DC5}"/>
    <cellStyle name="Normal 10 2 3 3 8 4" xfId="42096" xr:uid="{A0526F7C-3A99-4A42-B3C6-321FF96B2341}"/>
    <cellStyle name="Normal 10 2 3 3 9" xfId="8983" xr:uid="{CB7309F5-DC15-4619-8228-27514B85BF85}"/>
    <cellStyle name="Normal 10 2 3 3 9 2" xfId="17363" xr:uid="{6D1343A6-AFCD-4BF2-B086-734CBD8EEA80}"/>
    <cellStyle name="Normal 10 2 3 3 9 2 2" xfId="34123" xr:uid="{05221AE3-EE5A-466C-B7DC-989B6559E42C}"/>
    <cellStyle name="Normal 10 2 3 3 9 2 3" xfId="50882" xr:uid="{A99F620B-E1DE-46E8-9662-3C62ECE0168A}"/>
    <cellStyle name="Normal 10 2 3 3 9 3" xfId="25743" xr:uid="{3851B4D7-7AB0-46CD-9D7B-6B738B73CBB9}"/>
    <cellStyle name="Normal 10 2 3 3 9 4" xfId="42502" xr:uid="{5795E1BB-BA3F-4AE3-B882-57D420929521}"/>
    <cellStyle name="Normal 10 2 3 4" xfId="1628" xr:uid="{7642061D-A4F1-4AA8-876E-21749FF542F8}"/>
    <cellStyle name="Normal 10 2 3 4 2" xfId="5010" xr:uid="{54E41E84-0BD8-46AC-A33E-537E990E8733}"/>
    <cellStyle name="Normal 10 2 3 4 2 2" xfId="13388" xr:uid="{4990D54C-ED4F-41F7-847A-FDC1EBA7A738}"/>
    <cellStyle name="Normal 10 2 3 4 2 2 2" xfId="30148" xr:uid="{F1613821-554C-4C99-8A89-06547E2AC74E}"/>
    <cellStyle name="Normal 10 2 3 4 2 2 3" xfId="46907" xr:uid="{BBB12E6B-48FB-4E23-B701-E32222065498}"/>
    <cellStyle name="Normal 10 2 3 4 2 3" xfId="21768" xr:uid="{08237807-6568-485A-B202-1C2FABC9695F}"/>
    <cellStyle name="Normal 10 2 3 4 2 4" xfId="38527" xr:uid="{D63533C1-BA86-4EE8-A31F-BDBC1F80ACCD}"/>
    <cellStyle name="Normal 10 2 3 4 3" xfId="6695" xr:uid="{D28A811D-A980-4B10-99BF-8EB86BE30A1D}"/>
    <cellStyle name="Normal 10 2 3 4 3 2" xfId="15075" xr:uid="{C09BC363-C72A-46E7-9ADC-C4875A2A09ED}"/>
    <cellStyle name="Normal 10 2 3 4 3 2 2" xfId="31835" xr:uid="{E9569D78-DBC0-42E9-8312-1D8F363B8D22}"/>
    <cellStyle name="Normal 10 2 3 4 3 2 3" xfId="48594" xr:uid="{79EA1CD0-208F-4B54-B6B5-571B9FA0C3FD}"/>
    <cellStyle name="Normal 10 2 3 4 3 3" xfId="23455" xr:uid="{10AED107-A4C6-4431-B2C6-1377F82C9E75}"/>
    <cellStyle name="Normal 10 2 3 4 3 4" xfId="40214" xr:uid="{7374F76E-7E8B-4B97-803C-B23E2D1E6A90}"/>
    <cellStyle name="Normal 10 2 3 4 4" xfId="3435" xr:uid="{1339C820-FB35-4D42-80DA-9A38CF65CD07}"/>
    <cellStyle name="Normal 10 2 3 4 4 2" xfId="11811" xr:uid="{3D926482-E944-459B-9B8C-57733C269EBC}"/>
    <cellStyle name="Normal 10 2 3 4 4 2 2" xfId="28571" xr:uid="{83863879-1E64-42A8-B484-2701AAEFC42B}"/>
    <cellStyle name="Normal 10 2 3 4 4 2 3" xfId="45330" xr:uid="{5579B74E-A8E0-4659-BAE2-FE4A45900BC6}"/>
    <cellStyle name="Normal 10 2 3 4 4 3" xfId="20191" xr:uid="{D3DB3E3A-A42A-446D-8593-2D00486C5F59}"/>
    <cellStyle name="Normal 10 2 3 4 4 4" xfId="36950" xr:uid="{7A83367C-0BFE-4A75-B0DB-F502F0C74EBC}"/>
    <cellStyle name="Normal 10 2 3 4 5" xfId="10008" xr:uid="{C5F4951E-D5F0-4D7C-8F22-506DFF3887FC}"/>
    <cellStyle name="Normal 10 2 3 4 5 2" xfId="26768" xr:uid="{B42080D7-54E2-47F0-9151-33381CDACF33}"/>
    <cellStyle name="Normal 10 2 3 4 5 3" xfId="43527" xr:uid="{FCF03142-222C-4203-B6BB-B539A9C61C87}"/>
    <cellStyle name="Normal 10 2 3 4 6" xfId="18388" xr:uid="{BE676687-E13B-45B5-B946-ED57BDD96FF7}"/>
    <cellStyle name="Normal 10 2 3 4 7" xfId="35147" xr:uid="{BC4113B2-AE08-47D7-B5B8-53EF65431842}"/>
    <cellStyle name="Normal 10 2 3 5" xfId="2056" xr:uid="{3D869EEA-1AC9-4ACA-9DE0-2830667C7AB0}"/>
    <cellStyle name="Normal 10 2 3 5 2" xfId="5436" xr:uid="{3CA29893-3566-4200-82C3-D17BE45EEF81}"/>
    <cellStyle name="Normal 10 2 3 5 2 2" xfId="13816" xr:uid="{8B944130-9CC6-4B58-8F48-3F592F4CE913}"/>
    <cellStyle name="Normal 10 2 3 5 2 2 2" xfId="30576" xr:uid="{72386584-93F6-49FA-A7E7-BE88E2A1E3B7}"/>
    <cellStyle name="Normal 10 2 3 5 2 2 3" xfId="47335" xr:uid="{8FF79647-078F-47F6-8E64-4336B6D9125A}"/>
    <cellStyle name="Normal 10 2 3 5 2 3" xfId="22196" xr:uid="{6158EBAE-080C-43CA-8240-381F16109879}"/>
    <cellStyle name="Normal 10 2 3 5 2 4" xfId="38955" xr:uid="{CD1836B6-D34F-484B-AC6F-022693B152EC}"/>
    <cellStyle name="Normal 10 2 3 5 3" xfId="7123" xr:uid="{840D14C0-51C7-4C88-8746-02F218FFEE4F}"/>
    <cellStyle name="Normal 10 2 3 5 3 2" xfId="15503" xr:uid="{C6D78F5B-244E-40E6-BFA8-E87F9084C4F0}"/>
    <cellStyle name="Normal 10 2 3 5 3 2 2" xfId="32263" xr:uid="{DBD3D368-B7AC-4D67-A213-F4A9174E38D5}"/>
    <cellStyle name="Normal 10 2 3 5 3 2 3" xfId="49022" xr:uid="{3AE329C3-7913-4B7F-BC7E-0B1753B57646}"/>
    <cellStyle name="Normal 10 2 3 5 3 3" xfId="23883" xr:uid="{10C081DC-0394-44AD-AA05-AB7FD6D3697A}"/>
    <cellStyle name="Normal 10 2 3 5 3 4" xfId="40642" xr:uid="{A611F96B-E3D1-440B-AFE4-275C6F5EFD15}"/>
    <cellStyle name="Normal 10 2 3 5 4" xfId="3863" xr:uid="{3535D949-10CB-4818-B78C-059C32491892}"/>
    <cellStyle name="Normal 10 2 3 5 4 2" xfId="12239" xr:uid="{1B2E7E9D-46D4-4F95-BF36-3C11CA636551}"/>
    <cellStyle name="Normal 10 2 3 5 4 2 2" xfId="28999" xr:uid="{E1D634A6-EDFA-47D4-90C5-E223E3E6F4C4}"/>
    <cellStyle name="Normal 10 2 3 5 4 2 3" xfId="45758" xr:uid="{1A9B300C-D349-4819-A323-1E0FD8F48CD9}"/>
    <cellStyle name="Normal 10 2 3 5 4 3" xfId="20619" xr:uid="{20299589-E59B-4E3D-89ED-965CBED8AA60}"/>
    <cellStyle name="Normal 10 2 3 5 4 4" xfId="37378" xr:uid="{138E2C0E-50C7-49A9-BCD5-B520F5156F50}"/>
    <cellStyle name="Normal 10 2 3 5 5" xfId="10436" xr:uid="{1FAEE0E6-2E92-4BA9-94D3-3DA8105194B1}"/>
    <cellStyle name="Normal 10 2 3 5 5 2" xfId="27196" xr:uid="{91206DA3-E5F4-422D-A418-462BBC13162E}"/>
    <cellStyle name="Normal 10 2 3 5 5 3" xfId="43955" xr:uid="{4FA7CED8-FABD-4097-95BD-47F59D104B2F}"/>
    <cellStyle name="Normal 10 2 3 5 6" xfId="18816" xr:uid="{125B9599-0D4B-49E3-9AA8-2603B04CEFBE}"/>
    <cellStyle name="Normal 10 2 3 5 7" xfId="35575" xr:uid="{D5F49CBC-B205-4759-803A-BE45027EB437}"/>
    <cellStyle name="Normal 10 2 3 6" xfId="2426" xr:uid="{4744B43C-1B4D-4303-BD60-7B09BB3937E2}"/>
    <cellStyle name="Normal 10 2 3 6 2" xfId="5807" xr:uid="{D4C2C37E-F1CF-4FBB-9F08-2DB286F5D68D}"/>
    <cellStyle name="Normal 10 2 3 6 2 2" xfId="14187" xr:uid="{21957933-49CE-435D-83CD-5C4A1CB60BFA}"/>
    <cellStyle name="Normal 10 2 3 6 2 2 2" xfId="30947" xr:uid="{5EAE9115-9B05-410A-A93B-BB32FD5EA7E0}"/>
    <cellStyle name="Normal 10 2 3 6 2 2 3" xfId="47706" xr:uid="{1D159389-E5EA-4626-B795-45DC28321555}"/>
    <cellStyle name="Normal 10 2 3 6 2 3" xfId="22567" xr:uid="{07EE45AB-65B5-4953-B511-226F77D35B40}"/>
    <cellStyle name="Normal 10 2 3 6 2 4" xfId="39326" xr:uid="{39DE3658-E99D-48B1-BAD1-F3F3AD2953A8}"/>
    <cellStyle name="Normal 10 2 3 6 3" xfId="7494" xr:uid="{6EB33589-0B97-4FC2-87F8-A766F1C618FE}"/>
    <cellStyle name="Normal 10 2 3 6 3 2" xfId="15874" xr:uid="{DF8E908E-CFD2-4880-9F01-C5FB2B32CFA7}"/>
    <cellStyle name="Normal 10 2 3 6 3 2 2" xfId="32634" xr:uid="{9474D8E9-9794-4FF4-8CC6-D5BADAAE17A8}"/>
    <cellStyle name="Normal 10 2 3 6 3 2 3" xfId="49393" xr:uid="{B0504392-3CD1-4C4B-906A-E53C55773B6B}"/>
    <cellStyle name="Normal 10 2 3 6 3 3" xfId="24254" xr:uid="{79E0263E-3F60-4417-B2A5-5BA02284C387}"/>
    <cellStyle name="Normal 10 2 3 6 3 4" xfId="41013" xr:uid="{ECE911FC-6029-4A96-9DEC-138CE345EC99}"/>
    <cellStyle name="Normal 10 2 3 6 4" xfId="3006" xr:uid="{F9EFEB3B-3514-4ABF-BFB0-83298418582F}"/>
    <cellStyle name="Normal 10 2 3 6 4 2" xfId="11385" xr:uid="{3AB7FB7F-1193-4A67-9110-F1CD82963B1A}"/>
    <cellStyle name="Normal 10 2 3 6 4 2 2" xfId="28145" xr:uid="{827A1F90-D6D5-4F39-86F2-0CA4A17DF401}"/>
    <cellStyle name="Normal 10 2 3 6 4 2 3" xfId="44904" xr:uid="{2478D620-662F-46F2-A8A5-8F91092C6E74}"/>
    <cellStyle name="Normal 10 2 3 6 4 3" xfId="19765" xr:uid="{27190162-0D6D-45CA-9130-AA0CC9674440}"/>
    <cellStyle name="Normal 10 2 3 6 4 4" xfId="36524" xr:uid="{F00936E3-C727-4432-953A-8AB0169BB16B}"/>
    <cellStyle name="Normal 10 2 3 6 5" xfId="10807" xr:uid="{5A7B6A00-050D-4CAF-93F7-DEBBAA55EEBF}"/>
    <cellStyle name="Normal 10 2 3 6 5 2" xfId="27567" xr:uid="{1738635B-DF01-4710-85D4-9DE0AD1C16FB}"/>
    <cellStyle name="Normal 10 2 3 6 5 3" xfId="44326" xr:uid="{A4E6A822-AF62-4DDD-81BA-DA45FB66841F}"/>
    <cellStyle name="Normal 10 2 3 6 6" xfId="19187" xr:uid="{68B8F43F-ADC7-4679-ADA6-979F29C8731F}"/>
    <cellStyle name="Normal 10 2 3 6 7" xfId="35946" xr:uid="{19772CAE-2CF1-4717-9894-C09ECE09476E}"/>
    <cellStyle name="Normal 10 2 3 7" xfId="4540" xr:uid="{A967E491-B984-457E-BBC0-BD3B8BF05B0C}"/>
    <cellStyle name="Normal 10 2 3 7 2" xfId="12916" xr:uid="{58F2A971-3219-40D9-BC53-1E91CA0E3D4E}"/>
    <cellStyle name="Normal 10 2 3 7 2 2" xfId="29676" xr:uid="{9028E9D3-A04E-48EC-85C6-0475ADDA7483}"/>
    <cellStyle name="Normal 10 2 3 7 2 3" xfId="46435" xr:uid="{BED715AE-7363-4101-96D8-D74D9430B2A4}"/>
    <cellStyle name="Normal 10 2 3 7 3" xfId="21296" xr:uid="{EDC1EC65-9D63-4171-B523-57E1E1392AFC}"/>
    <cellStyle name="Normal 10 2 3 7 4" xfId="38055" xr:uid="{BEE64653-4572-46A3-B9AD-E97B65403912}"/>
    <cellStyle name="Normal 10 2 3 8" xfId="6269" xr:uid="{B78B3EB6-FE38-4BEA-B264-4DA0F3467441}"/>
    <cellStyle name="Normal 10 2 3 8 2" xfId="14649" xr:uid="{5F444D3A-A6A2-4B3D-91D7-6B71CA6D1A09}"/>
    <cellStyle name="Normal 10 2 3 8 2 2" xfId="31409" xr:uid="{156AD9FE-47F2-4053-93D8-517F09B90253}"/>
    <cellStyle name="Normal 10 2 3 8 2 3" xfId="48168" xr:uid="{CCD70A22-F960-4A1B-BB20-2A9168C4C713}"/>
    <cellStyle name="Normal 10 2 3 8 3" xfId="23029" xr:uid="{281F57D4-24CC-4991-AF0F-3A2D30644BD7}"/>
    <cellStyle name="Normal 10 2 3 8 4" xfId="39788" xr:uid="{32A46C33-0BF5-4D44-B8AA-526D882F99FC}"/>
    <cellStyle name="Normal 10 2 3 9" xfId="7900" xr:uid="{BD8FD1EA-8299-4FAE-8BD3-4208AE0DB58D}"/>
    <cellStyle name="Normal 10 2 3 9 2" xfId="16280" xr:uid="{E3F64272-D06E-49C1-A364-418F9E914428}"/>
    <cellStyle name="Normal 10 2 3 9 2 2" xfId="33040" xr:uid="{7F1FB457-92C2-45E5-A6B0-79926B0C5AB7}"/>
    <cellStyle name="Normal 10 2 3 9 2 3" xfId="49799" xr:uid="{5C761C24-5DCD-46B5-BC48-81B7603639DE}"/>
    <cellStyle name="Normal 10 2 3 9 3" xfId="24660" xr:uid="{79F79E73-8C0A-4CB2-A184-DC66EFBF3185}"/>
    <cellStyle name="Normal 10 2 3 9 4" xfId="41419" xr:uid="{A7A6E5B0-3267-4C4D-ABF0-CE9403A17FC2}"/>
    <cellStyle name="Normal 10 2 4" xfId="745" xr:uid="{224903EE-1618-4E1E-8C5D-31EFD14BF124}"/>
    <cellStyle name="Normal 10 2 4 10" xfId="8307" xr:uid="{F676D68B-00F3-4859-9115-66E7DED8F139}"/>
    <cellStyle name="Normal 10 2 4 10 2" xfId="16687" xr:uid="{07E3F844-6F06-466E-B3A1-271BA855A3A4}"/>
    <cellStyle name="Normal 10 2 4 10 2 2" xfId="33447" xr:uid="{256D40E9-E3C7-406C-B8D5-0C673637BAAA}"/>
    <cellStyle name="Normal 10 2 4 10 2 3" xfId="50206" xr:uid="{2B307DB9-57CC-4FEF-B5D4-219BEB4B8DB9}"/>
    <cellStyle name="Normal 10 2 4 10 3" xfId="25067" xr:uid="{B86DF3FC-DCBF-4630-80B0-EDE781C6C602}"/>
    <cellStyle name="Normal 10 2 4 10 4" xfId="41826" xr:uid="{390E0542-3DD6-4637-B6D4-920DD485822F}"/>
    <cellStyle name="Normal 10 2 4 11" xfId="8713" xr:uid="{1023613D-BB57-42DF-8ED4-BE2B29B259B6}"/>
    <cellStyle name="Normal 10 2 4 11 2" xfId="17093" xr:uid="{E3EF4915-5EE2-498E-BDA2-54E61CDB4B55}"/>
    <cellStyle name="Normal 10 2 4 11 2 2" xfId="33853" xr:uid="{F21629AF-BE47-47C1-A1B9-FF0BADFFF045}"/>
    <cellStyle name="Normal 10 2 4 11 2 3" xfId="50612" xr:uid="{61D721ED-76CD-47FF-B74A-1DA0B5E78F4B}"/>
    <cellStyle name="Normal 10 2 4 11 3" xfId="25473" xr:uid="{D868F69A-4D5D-4955-82CD-EBA85E7C1289}"/>
    <cellStyle name="Normal 10 2 4 11 4" xfId="42232" xr:uid="{0BB1BE55-A8A3-4489-8355-20EAF5C8E196}"/>
    <cellStyle name="Normal 10 2 4 12" xfId="9119" xr:uid="{70A7CDBF-77EA-4828-94DD-CDA630B37032}"/>
    <cellStyle name="Normal 10 2 4 12 2" xfId="17499" xr:uid="{8B4CD009-68CB-4E77-BDCD-22DC0A1CF08C}"/>
    <cellStyle name="Normal 10 2 4 12 2 2" xfId="34259" xr:uid="{AB779E59-209B-40E0-8DCA-FFD588999639}"/>
    <cellStyle name="Normal 10 2 4 12 2 3" xfId="51018" xr:uid="{A9C3A962-F7F0-4F7F-93D1-B3798C9BF131}"/>
    <cellStyle name="Normal 10 2 4 12 3" xfId="25879" xr:uid="{DF608F75-ED20-4C07-876A-090D37E72AE4}"/>
    <cellStyle name="Normal 10 2 4 12 4" xfId="42638" xr:uid="{DD7E5AD5-4FEA-49D3-B9A4-0465F3D425C7}"/>
    <cellStyle name="Normal 10 2 4 13" xfId="2868" xr:uid="{7913F0D3-86AC-4C4E-8063-BDCBF940EB00}"/>
    <cellStyle name="Normal 10 2 4 13 2" xfId="11250" xr:uid="{AA740E08-D455-4985-9282-1F8009D64DE6}"/>
    <cellStyle name="Normal 10 2 4 13 2 2" xfId="28010" xr:uid="{E1F60506-0E20-4534-86B3-E91C2B5F5238}"/>
    <cellStyle name="Normal 10 2 4 13 2 3" xfId="44769" xr:uid="{B81450D2-F352-44B6-ABCC-701B6803E92D}"/>
    <cellStyle name="Normal 10 2 4 13 3" xfId="19630" xr:uid="{2E9AF43E-E08B-4978-895E-CD5F1E0C1FEB}"/>
    <cellStyle name="Normal 10 2 4 13 4" xfId="36389" xr:uid="{F04C4BE8-737B-4FAC-82D4-2824BD3545EB}"/>
    <cellStyle name="Normal 10 2 4 14" xfId="9564" xr:uid="{30A9E946-5DE8-4ECC-9C1F-FB21495CE4A2}"/>
    <cellStyle name="Normal 10 2 4 14 2" xfId="26324" xr:uid="{9437E58F-C6A2-4598-BFBD-2FFC89842882}"/>
    <cellStyle name="Normal 10 2 4 14 3" xfId="43083" xr:uid="{D91F8102-C486-46F9-8D2D-C8514D9558D0}"/>
    <cellStyle name="Normal 10 2 4 15" xfId="17944" xr:uid="{15522BD8-55D8-49C8-9FA8-01331EE29F7E}"/>
    <cellStyle name="Normal 10 2 4 16" xfId="34703" xr:uid="{2DF45978-F977-430C-9CFC-2CA0EE4A5E1E}"/>
    <cellStyle name="Normal 10 2 4 2" xfId="1316" xr:uid="{805D2E28-E5AD-48D9-B134-C1251AD9B850}"/>
    <cellStyle name="Normal 10 2 4 2 10" xfId="9237" xr:uid="{E97A1184-0328-4F85-851B-B88BA6CD77AB}"/>
    <cellStyle name="Normal 10 2 4 2 10 2" xfId="17617" xr:uid="{40D6D058-77BD-48AC-986F-916C57F541CA}"/>
    <cellStyle name="Normal 10 2 4 2 10 2 2" xfId="34377" xr:uid="{2B400D06-FCBD-4A9D-8D76-FEC4FBDA8AE3}"/>
    <cellStyle name="Normal 10 2 4 2 10 2 3" xfId="51136" xr:uid="{4053AD84-4FE9-4D3D-B5E4-572465FB4535}"/>
    <cellStyle name="Normal 10 2 4 2 10 3" xfId="25997" xr:uid="{7EC74ADA-D778-4BA4-B814-6E948E06083A}"/>
    <cellStyle name="Normal 10 2 4 2 10 4" xfId="42756" xr:uid="{FCC9B500-E51F-4FD5-902F-057DB9D0B019}"/>
    <cellStyle name="Normal 10 2 4 2 11" xfId="3075" xr:uid="{20B99DF8-50AF-4DBB-B879-9E0B6AA67AA0}"/>
    <cellStyle name="Normal 10 2 4 2 11 2" xfId="11452" xr:uid="{08BAAFF7-2E9D-4938-A4A7-31EF217E07ED}"/>
    <cellStyle name="Normal 10 2 4 2 11 2 2" xfId="28212" xr:uid="{860F8435-556E-4F8A-8852-74846CF1FC7F}"/>
    <cellStyle name="Normal 10 2 4 2 11 2 3" xfId="44971" xr:uid="{EFDAC8D7-3FD7-4CE2-AB40-9A2FEAFE708E}"/>
    <cellStyle name="Normal 10 2 4 2 11 3" xfId="19832" xr:uid="{48114E83-963D-4BC2-A16D-6374B872E433}"/>
    <cellStyle name="Normal 10 2 4 2 11 4" xfId="36591" xr:uid="{1779C216-A767-4487-921A-3F76CA655ED7}"/>
    <cellStyle name="Normal 10 2 4 2 12" xfId="9649" xr:uid="{BC435FC9-79E9-4CCD-8082-A235D25A0786}"/>
    <cellStyle name="Normal 10 2 4 2 12 2" xfId="26409" xr:uid="{DB174FE7-3B35-4997-93DB-EFE55264A8B6}"/>
    <cellStyle name="Normal 10 2 4 2 12 3" xfId="43168" xr:uid="{879C480E-7077-4C0A-9903-1FB5445E8159}"/>
    <cellStyle name="Normal 10 2 4 2 13" xfId="18029" xr:uid="{DFF3C648-3FCD-48E0-80DB-8617057FE016}"/>
    <cellStyle name="Normal 10 2 4 2 14" xfId="34788" xr:uid="{FA22CB85-3FEB-4A86-B646-A3AFC5F7D0A5}"/>
    <cellStyle name="Normal 10 2 4 2 2" xfId="1695" xr:uid="{558194EB-0F99-4E0A-B4F9-83BA0892A0E6}"/>
    <cellStyle name="Normal 10 2 4 2 2 2" xfId="5077" xr:uid="{AF35072E-7D09-4052-B89A-E61104FE8D14}"/>
    <cellStyle name="Normal 10 2 4 2 2 2 2" xfId="13455" xr:uid="{B07547D0-963A-4E0C-BEA9-B7B853640BB5}"/>
    <cellStyle name="Normal 10 2 4 2 2 2 2 2" xfId="30215" xr:uid="{B1C147C2-BF49-4BF8-A326-357952D32288}"/>
    <cellStyle name="Normal 10 2 4 2 2 2 2 3" xfId="46974" xr:uid="{D97210C3-23F3-45D5-97FB-88B761EE3B70}"/>
    <cellStyle name="Normal 10 2 4 2 2 2 3" xfId="21835" xr:uid="{29AAB6B2-D5BB-48A0-8CE5-06761B204E57}"/>
    <cellStyle name="Normal 10 2 4 2 2 2 4" xfId="38594" xr:uid="{580CBEDE-AC72-4EA4-A5D2-F1112598FB21}"/>
    <cellStyle name="Normal 10 2 4 2 2 3" xfId="6762" xr:uid="{ABEBF9EC-1449-40BA-B540-5173360DC5C7}"/>
    <cellStyle name="Normal 10 2 4 2 2 3 2" xfId="15142" xr:uid="{513DA6E7-5889-4509-9170-F2DFE69FE1A8}"/>
    <cellStyle name="Normal 10 2 4 2 2 3 2 2" xfId="31902" xr:uid="{D33B4F07-040F-41E5-B04C-1BB490A6CA17}"/>
    <cellStyle name="Normal 10 2 4 2 2 3 2 3" xfId="48661" xr:uid="{6D5C4BDF-A07D-404C-A57E-CC56EFE36032}"/>
    <cellStyle name="Normal 10 2 4 2 2 3 3" xfId="23522" xr:uid="{78ABBEF8-1EAD-4E6D-B46F-78916DDF19D1}"/>
    <cellStyle name="Normal 10 2 4 2 2 3 4" xfId="40281" xr:uid="{7B93BD36-C054-4258-916A-F1AAEC95F14D}"/>
    <cellStyle name="Normal 10 2 4 2 2 4" xfId="3502" xr:uid="{120C354E-8A01-47BF-895F-B505963D2A6C}"/>
    <cellStyle name="Normal 10 2 4 2 2 4 2" xfId="11878" xr:uid="{7EDE46EE-736A-42AA-8D84-64335CB71DA6}"/>
    <cellStyle name="Normal 10 2 4 2 2 4 2 2" xfId="28638" xr:uid="{9C67F671-F8C1-4A0B-9BE3-E4AAFB50F5A2}"/>
    <cellStyle name="Normal 10 2 4 2 2 4 2 3" xfId="45397" xr:uid="{FD1A4567-3636-451A-B717-D587FDC1FC8E}"/>
    <cellStyle name="Normal 10 2 4 2 2 4 3" xfId="20258" xr:uid="{DE4000F1-5F71-454D-B59C-4F90E7C528F1}"/>
    <cellStyle name="Normal 10 2 4 2 2 4 4" xfId="37017" xr:uid="{F1039554-2427-4892-95B9-C1AF3339BF2A}"/>
    <cellStyle name="Normal 10 2 4 2 2 5" xfId="10075" xr:uid="{637F7288-259A-4EC2-8744-20CB804E0DCA}"/>
    <cellStyle name="Normal 10 2 4 2 2 5 2" xfId="26835" xr:uid="{11279ED3-5FF5-41C4-963B-10AAE307D667}"/>
    <cellStyle name="Normal 10 2 4 2 2 5 3" xfId="43594" xr:uid="{7C318E7A-0AA4-45AC-B201-85EF263FEF29}"/>
    <cellStyle name="Normal 10 2 4 2 2 6" xfId="18455" xr:uid="{D5122FBA-C09D-49C2-8C9B-C9CE354CD1AD}"/>
    <cellStyle name="Normal 10 2 4 2 2 7" xfId="35214" xr:uid="{6239AEF1-F8FC-4A5A-BC21-F809EA676CFD}"/>
    <cellStyle name="Normal 10 2 4 2 3" xfId="2123" xr:uid="{4093B6C6-3989-43F8-898B-1399E40A6FD5}"/>
    <cellStyle name="Normal 10 2 4 2 3 2" xfId="5503" xr:uid="{C3FF0467-2E43-4390-95ED-AAA3C0584193}"/>
    <cellStyle name="Normal 10 2 4 2 3 2 2" xfId="13883" xr:uid="{FF35FC85-B705-4EE8-B2CD-81CD6120033A}"/>
    <cellStyle name="Normal 10 2 4 2 3 2 2 2" xfId="30643" xr:uid="{F6BBCBA1-A8A8-4435-869A-A654AAAC91A4}"/>
    <cellStyle name="Normal 10 2 4 2 3 2 2 3" xfId="47402" xr:uid="{D3AF8117-8AC9-44B5-A5DE-A7C2A8DBC8AC}"/>
    <cellStyle name="Normal 10 2 4 2 3 2 3" xfId="22263" xr:uid="{CF9850D0-0070-4B9C-829D-97EEE45E213A}"/>
    <cellStyle name="Normal 10 2 4 2 3 2 4" xfId="39022" xr:uid="{B456C3B1-0038-4D4E-8FB3-B592306A462B}"/>
    <cellStyle name="Normal 10 2 4 2 3 3" xfId="7190" xr:uid="{3A2AF8BD-E135-4155-9F2C-7FF8301A7698}"/>
    <cellStyle name="Normal 10 2 4 2 3 3 2" xfId="15570" xr:uid="{7C8A73EC-F625-4FDE-AE96-2A6F97B2C362}"/>
    <cellStyle name="Normal 10 2 4 2 3 3 2 2" xfId="32330" xr:uid="{8233ECD5-29A0-4FF4-A623-DD260FE44BB3}"/>
    <cellStyle name="Normal 10 2 4 2 3 3 2 3" xfId="49089" xr:uid="{F055BE7F-9B3D-47C4-9D12-DA5AB5201193}"/>
    <cellStyle name="Normal 10 2 4 2 3 3 3" xfId="23950" xr:uid="{3BDD594F-4BE0-4DFB-AB5A-EB2F4DB2E779}"/>
    <cellStyle name="Normal 10 2 4 2 3 3 4" xfId="40709" xr:uid="{C49D3FA1-B8F7-4723-B8DC-F903D9DDCBC1}"/>
    <cellStyle name="Normal 10 2 4 2 3 4" xfId="3930" xr:uid="{0ABC2792-9EB4-4A3B-BEE4-DE555F22FFFA}"/>
    <cellStyle name="Normal 10 2 4 2 3 4 2" xfId="12306" xr:uid="{E858FBB1-606E-4CCC-9360-BDBFC296BA25}"/>
    <cellStyle name="Normal 10 2 4 2 3 4 2 2" xfId="29066" xr:uid="{B9050058-2552-40E5-A7D8-F62378C7656F}"/>
    <cellStyle name="Normal 10 2 4 2 3 4 2 3" xfId="45825" xr:uid="{16F01074-9D33-4E5E-9980-A3E05CDC8E23}"/>
    <cellStyle name="Normal 10 2 4 2 3 4 3" xfId="20686" xr:uid="{44279438-34E9-4373-9A12-7D9C9F32FBCB}"/>
    <cellStyle name="Normal 10 2 4 2 3 4 4" xfId="37445" xr:uid="{60C77C1E-46B3-4412-A307-949BF3C65C8E}"/>
    <cellStyle name="Normal 10 2 4 2 3 5" xfId="10503" xr:uid="{3DEA9508-D606-4465-B7BC-EAD062AAE08E}"/>
    <cellStyle name="Normal 10 2 4 2 3 5 2" xfId="27263" xr:uid="{B9D4C3C9-AED8-4FC0-8D01-7020FACFD8F6}"/>
    <cellStyle name="Normal 10 2 4 2 3 5 3" xfId="44022" xr:uid="{0E4AB60A-E20C-4A61-9003-5F5168C58DDE}"/>
    <cellStyle name="Normal 10 2 4 2 3 6" xfId="18883" xr:uid="{59865D8E-447E-4C85-B3F0-4B85B5C39C7B}"/>
    <cellStyle name="Normal 10 2 4 2 3 7" xfId="35642" xr:uid="{CE036B22-1A73-47F6-B0AA-A6FAA1FB9207}"/>
    <cellStyle name="Normal 10 2 4 2 4" xfId="2544" xr:uid="{4A4B3475-994F-43BF-9D1B-34805CAE5424}"/>
    <cellStyle name="Normal 10 2 4 2 4 2" xfId="5926" xr:uid="{85091DC6-B625-40FF-897A-F1A87D050FD6}"/>
    <cellStyle name="Normal 10 2 4 2 4 2 2" xfId="14306" xr:uid="{D33BF39B-73F0-4955-B085-4B38D941210D}"/>
    <cellStyle name="Normal 10 2 4 2 4 2 2 2" xfId="31066" xr:uid="{1C377C9E-1CA4-4A93-900F-C3BC51C51A70}"/>
    <cellStyle name="Normal 10 2 4 2 4 2 2 3" xfId="47825" xr:uid="{0686A092-8138-43CB-A234-0E50A261B1F6}"/>
    <cellStyle name="Normal 10 2 4 2 4 2 3" xfId="22686" xr:uid="{DA22BC75-3B92-4D6C-92E6-40CA105A731D}"/>
    <cellStyle name="Normal 10 2 4 2 4 2 4" xfId="39445" xr:uid="{523DD390-557C-4B9D-9723-2E97708E9BB1}"/>
    <cellStyle name="Normal 10 2 4 2 4 3" xfId="7613" xr:uid="{EB67B0E0-21DE-4593-8B39-866073355750}"/>
    <cellStyle name="Normal 10 2 4 2 4 3 2" xfId="15993" xr:uid="{F8DD6AA1-6F5A-453B-BB61-B0B9FA884D0E}"/>
    <cellStyle name="Normal 10 2 4 2 4 3 2 2" xfId="32753" xr:uid="{D48A6DE2-C4D3-45C6-9C0C-FC0E89DAEC06}"/>
    <cellStyle name="Normal 10 2 4 2 4 3 2 3" xfId="49512" xr:uid="{7439BF50-3E5C-480A-9869-EF4F1109F365}"/>
    <cellStyle name="Normal 10 2 4 2 4 3 3" xfId="24373" xr:uid="{9CF4E106-98EC-4F2D-AB40-8B88B5E54860}"/>
    <cellStyle name="Normal 10 2 4 2 4 3 4" xfId="41132" xr:uid="{21ECA629-8D2A-40F4-966C-59A820F6868F}"/>
    <cellStyle name="Normal 10 2 4 2 4 4" xfId="4241" xr:uid="{0D93DE3F-86E7-4A40-A3E9-060E4FE4D118}"/>
    <cellStyle name="Normal 10 2 4 2 4 4 2" xfId="12617" xr:uid="{DD22499C-62FC-45A9-99B5-826B33F0D30A}"/>
    <cellStyle name="Normal 10 2 4 2 4 4 2 2" xfId="29377" xr:uid="{00D9F8CF-177F-4534-B96A-86B781AA7E45}"/>
    <cellStyle name="Normal 10 2 4 2 4 4 2 3" xfId="46136" xr:uid="{2D14FA10-4FDE-465B-B39D-D60396FD9EB7}"/>
    <cellStyle name="Normal 10 2 4 2 4 4 3" xfId="20997" xr:uid="{8C99F097-A443-4EB0-B3D0-6F6C178A61CD}"/>
    <cellStyle name="Normal 10 2 4 2 4 4 4" xfId="37756" xr:uid="{10C35464-9C07-4EC0-9C91-7DCAAB63C30D}"/>
    <cellStyle name="Normal 10 2 4 2 4 5" xfId="10926" xr:uid="{37CB1B1E-E9C5-41BF-A3CB-A84F5260523F}"/>
    <cellStyle name="Normal 10 2 4 2 4 5 2" xfId="27686" xr:uid="{13E027E5-4A44-490A-B71E-35A0F0ED12CE}"/>
    <cellStyle name="Normal 10 2 4 2 4 5 3" xfId="44445" xr:uid="{1CE930EA-25D0-4FD4-AD66-F92AA7AE3738}"/>
    <cellStyle name="Normal 10 2 4 2 4 6" xfId="19306" xr:uid="{5A72137D-D7FA-4853-9740-B3D999942303}"/>
    <cellStyle name="Normal 10 2 4 2 4 7" xfId="36065" xr:uid="{86ED4844-BC3E-42EF-8987-40D4F3464F28}"/>
    <cellStyle name="Normal 10 2 4 2 5" xfId="4660" xr:uid="{69CDA180-7D86-40DC-8622-FAD3C4042263}"/>
    <cellStyle name="Normal 10 2 4 2 5 2" xfId="13036" xr:uid="{9CD66D7C-6486-4066-8E34-3A717B9293A2}"/>
    <cellStyle name="Normal 10 2 4 2 5 2 2" xfId="29796" xr:uid="{48289544-D8D8-4D60-86A1-91C73822A13B}"/>
    <cellStyle name="Normal 10 2 4 2 5 2 3" xfId="46555" xr:uid="{4D38D00B-5B89-4A15-9253-AE19E4776785}"/>
    <cellStyle name="Normal 10 2 4 2 5 3" xfId="21416" xr:uid="{02A6542A-8C6A-4D2C-9BA1-E585E7FD991B}"/>
    <cellStyle name="Normal 10 2 4 2 5 4" xfId="38175" xr:uid="{E7444C13-189E-4719-953B-30A186364DC5}"/>
    <cellStyle name="Normal 10 2 4 2 6" xfId="6336" xr:uid="{8C0BB2D3-63FB-45EF-B7F4-A1857B40D40C}"/>
    <cellStyle name="Normal 10 2 4 2 6 2" xfId="14716" xr:uid="{170D8BC3-0BD2-4F7B-8611-ED74941B0404}"/>
    <cellStyle name="Normal 10 2 4 2 6 2 2" xfId="31476" xr:uid="{1F7687A3-85F0-40EB-9887-783745337611}"/>
    <cellStyle name="Normal 10 2 4 2 6 2 3" xfId="48235" xr:uid="{6FB74532-5017-4651-BB2A-D695601CF0C1}"/>
    <cellStyle name="Normal 10 2 4 2 6 3" xfId="23096" xr:uid="{731ADA82-737F-45C4-8BDF-B64C5F0C966A}"/>
    <cellStyle name="Normal 10 2 4 2 6 4" xfId="39855" xr:uid="{9ACB1250-C7F5-474B-803B-E021DBFD3461}"/>
    <cellStyle name="Normal 10 2 4 2 7" xfId="8019" xr:uid="{A897403F-A0EA-435A-AF2A-D90B9C76AD1C}"/>
    <cellStyle name="Normal 10 2 4 2 7 2" xfId="16399" xr:uid="{18904484-D1F2-4842-9B4B-840E60F16855}"/>
    <cellStyle name="Normal 10 2 4 2 7 2 2" xfId="33159" xr:uid="{D5D79D9D-1B34-44C6-8CBC-1B631A87D4E1}"/>
    <cellStyle name="Normal 10 2 4 2 7 2 3" xfId="49918" xr:uid="{6C437F23-DD24-4F8B-A2C1-13B5CA29A52E}"/>
    <cellStyle name="Normal 10 2 4 2 7 3" xfId="24779" xr:uid="{F82AD612-D674-4F55-8DFC-022EC88C9D2F}"/>
    <cellStyle name="Normal 10 2 4 2 7 4" xfId="41538" xr:uid="{65D49D8B-33EB-457A-8AB6-BBADAD831C54}"/>
    <cellStyle name="Normal 10 2 4 2 8" xfId="8425" xr:uid="{A75F436E-4B95-4334-B065-DE055C4B0538}"/>
    <cellStyle name="Normal 10 2 4 2 8 2" xfId="16805" xr:uid="{C060E711-6096-4F94-902B-B853E51E7A2B}"/>
    <cellStyle name="Normal 10 2 4 2 8 2 2" xfId="33565" xr:uid="{7E739B99-A009-4402-BCC3-F00475083DFB}"/>
    <cellStyle name="Normal 10 2 4 2 8 2 3" xfId="50324" xr:uid="{654A0850-E6F1-4415-B872-42E6C7C19823}"/>
    <cellStyle name="Normal 10 2 4 2 8 3" xfId="25185" xr:uid="{DD48A6F6-5CD8-438A-A45D-F3B96511B115}"/>
    <cellStyle name="Normal 10 2 4 2 8 4" xfId="41944" xr:uid="{F5B55E62-B11B-4D2E-B6AC-73FE4B9368AC}"/>
    <cellStyle name="Normal 10 2 4 2 9" xfId="8831" xr:uid="{C1F91FE3-4FC8-4672-AF55-526818A2A9E2}"/>
    <cellStyle name="Normal 10 2 4 2 9 2" xfId="17211" xr:uid="{7A09B4D5-2DBF-484B-A4E9-0F84C0CD2D69}"/>
    <cellStyle name="Normal 10 2 4 2 9 2 2" xfId="33971" xr:uid="{9C5D73EC-C905-46DB-B09D-C53C9949A40A}"/>
    <cellStyle name="Normal 10 2 4 2 9 2 3" xfId="50730" xr:uid="{8A1F2400-8D12-4822-90D7-777C2512A545}"/>
    <cellStyle name="Normal 10 2 4 2 9 3" xfId="25591" xr:uid="{8E201462-C3E5-4B09-AE8C-9C6FC1AAB7CE}"/>
    <cellStyle name="Normal 10 2 4 2 9 4" xfId="42350" xr:uid="{0DE99290-2228-4F5B-B7D8-D640D63A4D7F}"/>
    <cellStyle name="Normal 10 2 4 3" xfId="1317" xr:uid="{40A61006-FF01-414C-A2F4-68CCF9859599}"/>
    <cellStyle name="Normal 10 2 4 3 10" xfId="9390" xr:uid="{C4E3A967-18A4-48EA-B190-FC104BE5CCB7}"/>
    <cellStyle name="Normal 10 2 4 3 10 2" xfId="17770" xr:uid="{62B0032D-F7C7-4AE4-926E-41396FEE79FD}"/>
    <cellStyle name="Normal 10 2 4 3 10 2 2" xfId="34530" xr:uid="{08E50A53-93DD-4772-AD94-E1942736B01E}"/>
    <cellStyle name="Normal 10 2 4 3 10 2 3" xfId="51289" xr:uid="{493304A8-A9C3-4A94-A1F2-418F588B4746}"/>
    <cellStyle name="Normal 10 2 4 3 10 3" xfId="26150" xr:uid="{33ABDCCE-2AE9-431B-8768-BDC8D2499C3F}"/>
    <cellStyle name="Normal 10 2 4 3 10 4" xfId="42909" xr:uid="{D428CA6A-8D5C-406A-9251-B625FFF528F9}"/>
    <cellStyle name="Normal 10 2 4 3 11" xfId="3076" xr:uid="{F698F1AF-FA4A-4E6F-B1E6-411524C5E62F}"/>
    <cellStyle name="Normal 10 2 4 3 11 2" xfId="11453" xr:uid="{474F0D6F-8DC5-4CEC-833A-BA905276F024}"/>
    <cellStyle name="Normal 10 2 4 3 11 2 2" xfId="28213" xr:uid="{A6E415ED-198A-42DB-A75B-1EEC45FBEB0B}"/>
    <cellStyle name="Normal 10 2 4 3 11 2 3" xfId="44972" xr:uid="{2FE7A143-2F92-4E47-8145-7E32AAC3F651}"/>
    <cellStyle name="Normal 10 2 4 3 11 3" xfId="19833" xr:uid="{48350E0C-6617-4CBE-992F-85A6E9E66677}"/>
    <cellStyle name="Normal 10 2 4 3 11 4" xfId="36592" xr:uid="{E197F17A-164D-4D46-8DE3-5D6B9658E671}"/>
    <cellStyle name="Normal 10 2 4 3 12" xfId="9650" xr:uid="{76C768A8-4D15-4E2F-8BA2-8C4456AD7F88}"/>
    <cellStyle name="Normal 10 2 4 3 12 2" xfId="26410" xr:uid="{23092E35-FD3C-45B5-B80A-EEC9C3AE98EB}"/>
    <cellStyle name="Normal 10 2 4 3 12 3" xfId="43169" xr:uid="{6941C83E-E8D0-429A-A9D6-304DC4C87C91}"/>
    <cellStyle name="Normal 10 2 4 3 13" xfId="18030" xr:uid="{943D3042-4D59-4EB2-94BE-BFFBF774F85C}"/>
    <cellStyle name="Normal 10 2 4 3 14" xfId="34789" xr:uid="{AFDEE08D-48A2-4E9D-B8D2-00B5F63D6346}"/>
    <cellStyle name="Normal 10 2 4 3 2" xfId="1696" xr:uid="{BE544036-4F43-4A65-B62F-BF310E404AAB}"/>
    <cellStyle name="Normal 10 2 4 3 2 2" xfId="5078" xr:uid="{B6D54D51-7ADA-4334-A4E1-5A6D6B0384D6}"/>
    <cellStyle name="Normal 10 2 4 3 2 2 2" xfId="13456" xr:uid="{AD585985-EF5E-4BCC-9A82-32C8CBB79969}"/>
    <cellStyle name="Normal 10 2 4 3 2 2 2 2" xfId="30216" xr:uid="{B4A091EA-15DB-4C1D-BCAC-2315520EF9BA}"/>
    <cellStyle name="Normal 10 2 4 3 2 2 2 3" xfId="46975" xr:uid="{5151DA2D-8885-4457-BD01-AB6DDD2F4C1F}"/>
    <cellStyle name="Normal 10 2 4 3 2 2 3" xfId="21836" xr:uid="{3DFAEB65-BB73-4BE1-AB24-DCA487D4332A}"/>
    <cellStyle name="Normal 10 2 4 3 2 2 4" xfId="38595" xr:uid="{06A126C2-7EBC-48F6-9D27-37914A9F104F}"/>
    <cellStyle name="Normal 10 2 4 3 2 3" xfId="6763" xr:uid="{CCA9F03F-68AC-4E2E-8418-A64920538642}"/>
    <cellStyle name="Normal 10 2 4 3 2 3 2" xfId="15143" xr:uid="{A890B5E2-E30C-4C66-8DD2-EDF390793E55}"/>
    <cellStyle name="Normal 10 2 4 3 2 3 2 2" xfId="31903" xr:uid="{AF0F6471-4ED6-4C3C-BAAD-4794C83E9B23}"/>
    <cellStyle name="Normal 10 2 4 3 2 3 2 3" xfId="48662" xr:uid="{FBD1C4FF-1A17-4B76-B4C8-B2CF3B250B0B}"/>
    <cellStyle name="Normal 10 2 4 3 2 3 3" xfId="23523" xr:uid="{2C0659CC-BD9F-41E9-82CA-385AEFC9ED96}"/>
    <cellStyle name="Normal 10 2 4 3 2 3 4" xfId="40282" xr:uid="{3CBBCE7F-1321-4EC3-A277-47B5810897D7}"/>
    <cellStyle name="Normal 10 2 4 3 2 4" xfId="3503" xr:uid="{DB85348B-9E55-455B-919A-7C21E0B0979F}"/>
    <cellStyle name="Normal 10 2 4 3 2 4 2" xfId="11879" xr:uid="{9798EA91-9790-427A-87DB-476183441836}"/>
    <cellStyle name="Normal 10 2 4 3 2 4 2 2" xfId="28639" xr:uid="{A14A7028-1DD0-48C8-A6A2-69173D3CD301}"/>
    <cellStyle name="Normal 10 2 4 3 2 4 2 3" xfId="45398" xr:uid="{3D545D33-EF83-4876-9FA6-66CC647021F2}"/>
    <cellStyle name="Normal 10 2 4 3 2 4 3" xfId="20259" xr:uid="{586DC34E-E0E5-411B-ACD4-E7E5EF0F3A69}"/>
    <cellStyle name="Normal 10 2 4 3 2 4 4" xfId="37018" xr:uid="{5C393475-4755-4F05-8BCC-8BADD203DF1F}"/>
    <cellStyle name="Normal 10 2 4 3 2 5" xfId="10076" xr:uid="{98650986-61D5-4488-AA5F-5013C1977016}"/>
    <cellStyle name="Normal 10 2 4 3 2 5 2" xfId="26836" xr:uid="{B534CBBD-9A2D-4E16-B0BB-C73F3FA8565B}"/>
    <cellStyle name="Normal 10 2 4 3 2 5 3" xfId="43595" xr:uid="{D178BCA4-20AD-4FE5-BF62-848D6404832D}"/>
    <cellStyle name="Normal 10 2 4 3 2 6" xfId="18456" xr:uid="{9316751B-8EF5-4802-8399-FD7EE0DD2508}"/>
    <cellStyle name="Normal 10 2 4 3 2 7" xfId="35215" xr:uid="{F1750C94-9F57-4608-A5FD-645D073AABB7}"/>
    <cellStyle name="Normal 10 2 4 3 3" xfId="2124" xr:uid="{F92E2A6B-A5A1-4A7F-B0C4-3B3C24BC16F3}"/>
    <cellStyle name="Normal 10 2 4 3 3 2" xfId="5504" xr:uid="{B3607FC4-2E9B-49B5-9E03-EF781E70D13D}"/>
    <cellStyle name="Normal 10 2 4 3 3 2 2" xfId="13884" xr:uid="{72B12A1C-5BC5-4B78-A993-8A9963F5F043}"/>
    <cellStyle name="Normal 10 2 4 3 3 2 2 2" xfId="30644" xr:uid="{46F2810C-7ACC-430C-9838-7B8006E8B8D0}"/>
    <cellStyle name="Normal 10 2 4 3 3 2 2 3" xfId="47403" xr:uid="{CFA20CE0-1311-4228-852D-AD288257DFDC}"/>
    <cellStyle name="Normal 10 2 4 3 3 2 3" xfId="22264" xr:uid="{60A15793-BEFB-4D8B-87AA-ED3461B6FC68}"/>
    <cellStyle name="Normal 10 2 4 3 3 2 4" xfId="39023" xr:uid="{97A56F48-3DC9-4424-B791-B267729A73DE}"/>
    <cellStyle name="Normal 10 2 4 3 3 3" xfId="7191" xr:uid="{7C7DBA71-EADB-4349-9705-D866E43F6C83}"/>
    <cellStyle name="Normal 10 2 4 3 3 3 2" xfId="15571" xr:uid="{D4D41DF7-2C88-4C3D-9B08-FA8BC1C4BB2C}"/>
    <cellStyle name="Normal 10 2 4 3 3 3 2 2" xfId="32331" xr:uid="{EFBE4BE2-7166-4742-A42D-F37AEEB2A470}"/>
    <cellStyle name="Normal 10 2 4 3 3 3 2 3" xfId="49090" xr:uid="{648F24E7-1DFD-4A82-85B1-848EF0A4E98A}"/>
    <cellStyle name="Normal 10 2 4 3 3 3 3" xfId="23951" xr:uid="{C345F654-C53F-46FF-B775-033C805DA728}"/>
    <cellStyle name="Normal 10 2 4 3 3 3 4" xfId="40710" xr:uid="{40FEB57E-10CB-4FD0-8E86-F22AD2F9F7B6}"/>
    <cellStyle name="Normal 10 2 4 3 3 4" xfId="3931" xr:uid="{3F66D371-A156-4009-BE88-A73B26380275}"/>
    <cellStyle name="Normal 10 2 4 3 3 4 2" xfId="12307" xr:uid="{DCAED28D-D877-48FF-AA5C-5F8716B9CA98}"/>
    <cellStyle name="Normal 10 2 4 3 3 4 2 2" xfId="29067" xr:uid="{390BF697-8CDE-4AC7-8615-8F5E9125E6B3}"/>
    <cellStyle name="Normal 10 2 4 3 3 4 2 3" xfId="45826" xr:uid="{48075A57-46C6-4168-B261-6DB5CCE8D34A}"/>
    <cellStyle name="Normal 10 2 4 3 3 4 3" xfId="20687" xr:uid="{679B1ED1-BB15-469B-949E-47C7D25F80FC}"/>
    <cellStyle name="Normal 10 2 4 3 3 4 4" xfId="37446" xr:uid="{844CE8A3-C4D2-41EA-B178-C8BEBB663784}"/>
    <cellStyle name="Normal 10 2 4 3 3 5" xfId="10504" xr:uid="{932195EC-752A-4D5A-80A2-D58F0E4E7D6A}"/>
    <cellStyle name="Normal 10 2 4 3 3 5 2" xfId="27264" xr:uid="{A65AC7E6-4CC0-4F0F-94FB-3D94D34326A5}"/>
    <cellStyle name="Normal 10 2 4 3 3 5 3" xfId="44023" xr:uid="{7CA3A6B3-B388-4171-801F-C267988678FE}"/>
    <cellStyle name="Normal 10 2 4 3 3 6" xfId="18884" xr:uid="{F308FC31-F9BE-4D9C-B9FD-B311C2A52516}"/>
    <cellStyle name="Normal 10 2 4 3 3 7" xfId="35643" xr:uid="{B91CDAAA-25F5-465C-933D-F86C15E38C4B}"/>
    <cellStyle name="Normal 10 2 4 3 4" xfId="2697" xr:uid="{8B91D169-36B6-4EB2-A84B-30556FF86456}"/>
    <cellStyle name="Normal 10 2 4 3 4 2" xfId="6079" xr:uid="{1EC32BFC-D484-46CB-9D3D-A2C5BBD167D8}"/>
    <cellStyle name="Normal 10 2 4 3 4 2 2" xfId="14459" xr:uid="{05B4BE61-10F3-4FFE-9C6C-6B3AA61A9E0A}"/>
    <cellStyle name="Normal 10 2 4 3 4 2 2 2" xfId="31219" xr:uid="{D8EB9809-4AC9-43BD-87BB-FF5227F4FE48}"/>
    <cellStyle name="Normal 10 2 4 3 4 2 2 3" xfId="47978" xr:uid="{1244FDA4-E140-41EB-A724-C4CF9C37FB5D}"/>
    <cellStyle name="Normal 10 2 4 3 4 2 3" xfId="22839" xr:uid="{63738756-A015-4CEE-8164-270B9DDB1B6F}"/>
    <cellStyle name="Normal 10 2 4 3 4 2 4" xfId="39598" xr:uid="{C19F59A8-E689-4364-AE95-66B39F84814F}"/>
    <cellStyle name="Normal 10 2 4 3 4 3" xfId="7766" xr:uid="{C263596A-D09F-4489-B3A2-2CEE37AD12D8}"/>
    <cellStyle name="Normal 10 2 4 3 4 3 2" xfId="16146" xr:uid="{46A9F5C8-2517-4F56-B6CE-4845CB2820B7}"/>
    <cellStyle name="Normal 10 2 4 3 4 3 2 2" xfId="32906" xr:uid="{C587095F-25B7-48C8-A5BC-2DABF8149C52}"/>
    <cellStyle name="Normal 10 2 4 3 4 3 2 3" xfId="49665" xr:uid="{35B2C301-1223-4A0C-88AB-B24378FE1652}"/>
    <cellStyle name="Normal 10 2 4 3 4 3 3" xfId="24526" xr:uid="{2655E3C4-725B-4D2C-9A4D-CD1956BE84E4}"/>
    <cellStyle name="Normal 10 2 4 3 4 3 4" xfId="41285" xr:uid="{8BC16F91-1607-435D-B219-A6CBD89F7CDA}"/>
    <cellStyle name="Normal 10 2 4 3 4 4" xfId="4393" xr:uid="{65B572C8-75D7-45AE-89B0-23AAF87F9A56}"/>
    <cellStyle name="Normal 10 2 4 3 4 4 2" xfId="12769" xr:uid="{B823DB8D-2C32-4704-B43D-ED84C4948DB7}"/>
    <cellStyle name="Normal 10 2 4 3 4 4 2 2" xfId="29529" xr:uid="{742D5A06-2709-4126-BF8F-64A541AB173E}"/>
    <cellStyle name="Normal 10 2 4 3 4 4 2 3" xfId="46288" xr:uid="{37C90F6A-F1DB-40CD-8F5B-F9753D91F323}"/>
    <cellStyle name="Normal 10 2 4 3 4 4 3" xfId="21149" xr:uid="{38B61E38-A2A9-4B32-91B4-292498D2F68A}"/>
    <cellStyle name="Normal 10 2 4 3 4 4 4" xfId="37908" xr:uid="{7572DCBD-0DF4-4248-8E3E-C83DC98B430B}"/>
    <cellStyle name="Normal 10 2 4 3 4 5" xfId="11079" xr:uid="{6EA09E48-3A18-4487-8F65-18DC52F8C12F}"/>
    <cellStyle name="Normal 10 2 4 3 4 5 2" xfId="27839" xr:uid="{09553893-DA39-40C9-B91F-0B3BDFFAD2AD}"/>
    <cellStyle name="Normal 10 2 4 3 4 5 3" xfId="44598" xr:uid="{F70FC090-6942-4C44-BB84-333BF3BDC3E2}"/>
    <cellStyle name="Normal 10 2 4 3 4 6" xfId="19459" xr:uid="{11287B45-33AE-41D0-A098-283D77B24471}"/>
    <cellStyle name="Normal 10 2 4 3 4 7" xfId="36218" xr:uid="{219BF781-352A-4744-8204-C5167DB0B0E1}"/>
    <cellStyle name="Normal 10 2 4 3 5" xfId="4813" xr:uid="{66DC1264-0DC5-4846-BEDC-FA8790FAB6F0}"/>
    <cellStyle name="Normal 10 2 4 3 5 2" xfId="13189" xr:uid="{DD3A549A-6C2D-40EE-B78C-01AF5BAB8EF3}"/>
    <cellStyle name="Normal 10 2 4 3 5 2 2" xfId="29949" xr:uid="{2A942721-AAAA-450C-9046-AC077C9BB31D}"/>
    <cellStyle name="Normal 10 2 4 3 5 2 3" xfId="46708" xr:uid="{5C8BEFD1-862B-4F97-85E2-9DB6C692CF4D}"/>
    <cellStyle name="Normal 10 2 4 3 5 3" xfId="21569" xr:uid="{541264E7-F854-457E-9482-50100621A14D}"/>
    <cellStyle name="Normal 10 2 4 3 5 4" xfId="38328" xr:uid="{382CDFEB-D66E-4BEA-9E3E-BC4951DEBD92}"/>
    <cellStyle name="Normal 10 2 4 3 6" xfId="6337" xr:uid="{699BC9E9-095A-484F-B02C-0471F3F7BBAC}"/>
    <cellStyle name="Normal 10 2 4 3 6 2" xfId="14717" xr:uid="{584B8A7A-F317-4B5E-B0B7-B782A15A794E}"/>
    <cellStyle name="Normal 10 2 4 3 6 2 2" xfId="31477" xr:uid="{D4EE1E67-5E36-4987-9460-E4B57BF65DE9}"/>
    <cellStyle name="Normal 10 2 4 3 6 2 3" xfId="48236" xr:uid="{6928B252-4CBA-41F5-BA10-B6519C148169}"/>
    <cellStyle name="Normal 10 2 4 3 6 3" xfId="23097" xr:uid="{47A40194-4983-4709-8C20-85B159EAA525}"/>
    <cellStyle name="Normal 10 2 4 3 6 4" xfId="39856" xr:uid="{402AFDF1-BF42-4761-BCB3-BCA38FAAB74B}"/>
    <cellStyle name="Normal 10 2 4 3 7" xfId="8172" xr:uid="{B69CC972-517E-4927-A1D3-28A0101BA6CF}"/>
    <cellStyle name="Normal 10 2 4 3 7 2" xfId="16552" xr:uid="{E5F85EE7-CA66-46B4-97D4-21FD4D7587AF}"/>
    <cellStyle name="Normal 10 2 4 3 7 2 2" xfId="33312" xr:uid="{1BA3A776-B8F8-4740-987E-BE9268B4FB06}"/>
    <cellStyle name="Normal 10 2 4 3 7 2 3" xfId="50071" xr:uid="{681447BD-880D-4A85-A183-CEF3CD6E3287}"/>
    <cellStyle name="Normal 10 2 4 3 7 3" xfId="24932" xr:uid="{2E0600E7-24E8-4338-AC0A-2E4E919C5F17}"/>
    <cellStyle name="Normal 10 2 4 3 7 4" xfId="41691" xr:uid="{2B6AE261-2D49-4A75-BA58-D06D78787B4F}"/>
    <cellStyle name="Normal 10 2 4 3 8" xfId="8578" xr:uid="{32F44B5C-F297-46AA-AC34-12CD346B43E1}"/>
    <cellStyle name="Normal 10 2 4 3 8 2" xfId="16958" xr:uid="{4FBEBE56-3AE8-4558-97D8-F9528198F661}"/>
    <cellStyle name="Normal 10 2 4 3 8 2 2" xfId="33718" xr:uid="{2BF2B5CF-C493-4287-BFF0-31022DE3F8F7}"/>
    <cellStyle name="Normal 10 2 4 3 8 2 3" xfId="50477" xr:uid="{814B82B2-BFCD-4D10-9F0B-B85C08AB11CE}"/>
    <cellStyle name="Normal 10 2 4 3 8 3" xfId="25338" xr:uid="{69DB5003-0495-4939-A6AE-EC1F36DA2EC9}"/>
    <cellStyle name="Normal 10 2 4 3 8 4" xfId="42097" xr:uid="{7BCFCF51-A1B4-4849-95EF-E45EA924B2CE}"/>
    <cellStyle name="Normal 10 2 4 3 9" xfId="8984" xr:uid="{AD4D2889-A0B0-4292-86B1-6A825DDC59C5}"/>
    <cellStyle name="Normal 10 2 4 3 9 2" xfId="17364" xr:uid="{E8D88F4B-0153-4236-983B-F127D0D0AD40}"/>
    <cellStyle name="Normal 10 2 4 3 9 2 2" xfId="34124" xr:uid="{E370C43A-2544-4CD7-9561-63449F4370CD}"/>
    <cellStyle name="Normal 10 2 4 3 9 2 3" xfId="50883" xr:uid="{45E34D6C-A4B2-490D-A525-EA3AACA023E6}"/>
    <cellStyle name="Normal 10 2 4 3 9 3" xfId="25744" xr:uid="{6913A0D1-2DA0-435D-9FF8-84055B8EE78F}"/>
    <cellStyle name="Normal 10 2 4 3 9 4" xfId="42503" xr:uid="{E85DAE50-FEDC-4FBF-8875-3982FC56D4AD}"/>
    <cellStyle name="Normal 10 2 4 4" xfId="1610" xr:uid="{FB821BC1-81C4-4B2D-B485-9FE23129C4BF}"/>
    <cellStyle name="Normal 10 2 4 4 2" xfId="4992" xr:uid="{AEAA48E8-2278-46CA-8A79-6D4372DF1EB9}"/>
    <cellStyle name="Normal 10 2 4 4 2 2" xfId="13370" xr:uid="{3AAE8497-559F-4E74-8EAA-EC7BD62EE487}"/>
    <cellStyle name="Normal 10 2 4 4 2 2 2" xfId="30130" xr:uid="{B9628EA5-9A4F-45F9-9158-11E0414BFCD5}"/>
    <cellStyle name="Normal 10 2 4 4 2 2 3" xfId="46889" xr:uid="{D5E02EDD-8541-4D05-906C-DA9C25D43321}"/>
    <cellStyle name="Normal 10 2 4 4 2 3" xfId="21750" xr:uid="{BEF2C52C-143A-4048-A0CC-3D3082D7698E}"/>
    <cellStyle name="Normal 10 2 4 4 2 4" xfId="38509" xr:uid="{7F3F3458-8A3D-44EC-9933-333FAB68ED6E}"/>
    <cellStyle name="Normal 10 2 4 4 3" xfId="6677" xr:uid="{7B64AC84-B6F4-4EC8-9BDA-DCC3403D64C4}"/>
    <cellStyle name="Normal 10 2 4 4 3 2" xfId="15057" xr:uid="{6F918B9E-F5F4-45C8-8E7F-7866112F99C2}"/>
    <cellStyle name="Normal 10 2 4 4 3 2 2" xfId="31817" xr:uid="{2FC0DB93-8438-4FCA-9C4D-0D855DD9626E}"/>
    <cellStyle name="Normal 10 2 4 4 3 2 3" xfId="48576" xr:uid="{B3B034F6-6F25-42BD-9538-CE201B5DD5B2}"/>
    <cellStyle name="Normal 10 2 4 4 3 3" xfId="23437" xr:uid="{3BA7AADB-E96C-4722-AD25-B0C0F7EDBF54}"/>
    <cellStyle name="Normal 10 2 4 4 3 4" xfId="40196" xr:uid="{3D71E6CF-9D04-48B2-8CD5-50ACC2CEB187}"/>
    <cellStyle name="Normal 10 2 4 4 4" xfId="3417" xr:uid="{CF46ABB1-18CD-4ECC-A038-D5F46359E685}"/>
    <cellStyle name="Normal 10 2 4 4 4 2" xfId="11793" xr:uid="{76CD7F40-AF5D-41B9-857C-C50C44DD535B}"/>
    <cellStyle name="Normal 10 2 4 4 4 2 2" xfId="28553" xr:uid="{C1D66626-4378-4A87-8B58-EEBE0DBFED82}"/>
    <cellStyle name="Normal 10 2 4 4 4 2 3" xfId="45312" xr:uid="{FBA58766-106F-4F65-A5E2-A18D19C1D866}"/>
    <cellStyle name="Normal 10 2 4 4 4 3" xfId="20173" xr:uid="{CA9567E6-0E87-4AA5-BC81-5F2F681D9B2E}"/>
    <cellStyle name="Normal 10 2 4 4 4 4" xfId="36932" xr:uid="{51178D3B-11AE-4B9F-AA46-9F8C853453D4}"/>
    <cellStyle name="Normal 10 2 4 4 5" xfId="9990" xr:uid="{A606CC2C-D4C3-412A-AA62-8E52753A84C4}"/>
    <cellStyle name="Normal 10 2 4 4 5 2" xfId="26750" xr:uid="{E9086BE4-751A-4D12-9B83-C6D5150F99EE}"/>
    <cellStyle name="Normal 10 2 4 4 5 3" xfId="43509" xr:uid="{282442D0-5EB8-48E2-AC05-00CA35E7FF91}"/>
    <cellStyle name="Normal 10 2 4 4 6" xfId="18370" xr:uid="{2D94E6A0-C921-4CBB-AFF9-5F6AC2049692}"/>
    <cellStyle name="Normal 10 2 4 4 7" xfId="35129" xr:uid="{A04AAC50-76B2-4CDA-BF8F-B23ECB869B20}"/>
    <cellStyle name="Normal 10 2 4 5" xfId="2038" xr:uid="{2F08E52F-6F9B-4134-A386-5FC4F380F766}"/>
    <cellStyle name="Normal 10 2 4 5 2" xfId="5418" xr:uid="{96AD76B0-291D-40F9-AB29-C718F83A1405}"/>
    <cellStyle name="Normal 10 2 4 5 2 2" xfId="13798" xr:uid="{35C632F3-AC4E-4095-AF17-F30B4A7F6960}"/>
    <cellStyle name="Normal 10 2 4 5 2 2 2" xfId="30558" xr:uid="{7577748F-4C3D-4B20-AAE4-26264CF031C2}"/>
    <cellStyle name="Normal 10 2 4 5 2 2 3" xfId="47317" xr:uid="{6ACA049E-E4BB-4A1B-A77D-7702D01B5134}"/>
    <cellStyle name="Normal 10 2 4 5 2 3" xfId="22178" xr:uid="{633E9BF3-DB82-4C75-8899-07F1C762F5D5}"/>
    <cellStyle name="Normal 10 2 4 5 2 4" xfId="38937" xr:uid="{7D59F227-185C-4558-A48A-18E9CE10AE5C}"/>
    <cellStyle name="Normal 10 2 4 5 3" xfId="7105" xr:uid="{F1041D06-54FD-4B53-84C1-83F37A349F68}"/>
    <cellStyle name="Normal 10 2 4 5 3 2" xfId="15485" xr:uid="{80DC6B99-F59A-4DA1-8456-3F261055BECD}"/>
    <cellStyle name="Normal 10 2 4 5 3 2 2" xfId="32245" xr:uid="{47EE3DAA-155F-4CB5-995C-67F760E79E50}"/>
    <cellStyle name="Normal 10 2 4 5 3 2 3" xfId="49004" xr:uid="{8482BFC5-C6B5-489D-B659-51E965BE21E8}"/>
    <cellStyle name="Normal 10 2 4 5 3 3" xfId="23865" xr:uid="{F4A651C7-D112-4D58-94FF-FCE86A912D95}"/>
    <cellStyle name="Normal 10 2 4 5 3 4" xfId="40624" xr:uid="{76A7242C-71EC-4530-BDAF-794D988E2DE2}"/>
    <cellStyle name="Normal 10 2 4 5 4" xfId="3845" xr:uid="{70A78205-BE31-4D04-8A66-D737578600F2}"/>
    <cellStyle name="Normal 10 2 4 5 4 2" xfId="12221" xr:uid="{2BC041B9-15F6-44AA-85BE-CA7B0A963CBC}"/>
    <cellStyle name="Normal 10 2 4 5 4 2 2" xfId="28981" xr:uid="{F0065C80-D2AE-4EB5-A9EB-02FAF15961FC}"/>
    <cellStyle name="Normal 10 2 4 5 4 2 3" xfId="45740" xr:uid="{9B083B4F-AEDA-4C18-A8E8-DC1CC5493651}"/>
    <cellStyle name="Normal 10 2 4 5 4 3" xfId="20601" xr:uid="{54C27E3F-5CB4-4275-A243-326F83C8F6B4}"/>
    <cellStyle name="Normal 10 2 4 5 4 4" xfId="37360" xr:uid="{B327798B-92F7-4C6C-8B07-692370686D18}"/>
    <cellStyle name="Normal 10 2 4 5 5" xfId="10418" xr:uid="{0F81F117-664F-4373-97DF-2DA60F479057}"/>
    <cellStyle name="Normal 10 2 4 5 5 2" xfId="27178" xr:uid="{400456FD-8A9F-4D5D-AEB5-4D8121908F3D}"/>
    <cellStyle name="Normal 10 2 4 5 5 3" xfId="43937" xr:uid="{04BA5542-7E80-47B3-B918-8F5868CC6941}"/>
    <cellStyle name="Normal 10 2 4 5 6" xfId="18798" xr:uid="{A2184809-6ADC-4351-A7B0-A6EBDCED9E56}"/>
    <cellStyle name="Normal 10 2 4 5 7" xfId="35557" xr:uid="{9326B862-4DAB-47D7-8517-947E859768FC}"/>
    <cellStyle name="Normal 10 2 4 6" xfId="2427" xr:uid="{FAB9551E-127E-4ACB-B3D4-01646C50ADAA}"/>
    <cellStyle name="Normal 10 2 4 6 2" xfId="5808" xr:uid="{9795DBCB-EA62-4F3B-BF31-5DFF41B7CB43}"/>
    <cellStyle name="Normal 10 2 4 6 2 2" xfId="14188" xr:uid="{0DF5D8A8-B85F-479B-BE48-091EA6D64082}"/>
    <cellStyle name="Normal 10 2 4 6 2 2 2" xfId="30948" xr:uid="{3B5C4F4D-E3E3-457F-AECE-ED42A399294C}"/>
    <cellStyle name="Normal 10 2 4 6 2 2 3" xfId="47707" xr:uid="{829AD7B2-CC96-4D34-9FE1-8C1ABCB992BF}"/>
    <cellStyle name="Normal 10 2 4 6 2 3" xfId="22568" xr:uid="{50BFC3D0-B65D-4CE1-ACDE-01AEB99D13C2}"/>
    <cellStyle name="Normal 10 2 4 6 2 4" xfId="39327" xr:uid="{61F081BB-984A-4A31-926A-4BE88BB6E59B}"/>
    <cellStyle name="Normal 10 2 4 6 3" xfId="7495" xr:uid="{FEB714B5-EDD2-476E-BEB9-47B884F03BDF}"/>
    <cellStyle name="Normal 10 2 4 6 3 2" xfId="15875" xr:uid="{3E91CEA4-B2CE-47E1-A11A-37A10AF3CC55}"/>
    <cellStyle name="Normal 10 2 4 6 3 2 2" xfId="32635" xr:uid="{B4A9DC59-232B-4A98-8E11-BCE35BBE4A31}"/>
    <cellStyle name="Normal 10 2 4 6 3 2 3" xfId="49394" xr:uid="{83C0F9B1-4140-4DB5-BFEE-A342F406F225}"/>
    <cellStyle name="Normal 10 2 4 6 3 3" xfId="24255" xr:uid="{9F6502CC-2A11-4857-9A67-CD3A835C5258}"/>
    <cellStyle name="Normal 10 2 4 6 3 4" xfId="41014" xr:uid="{7C48A93E-6607-4B1A-9A7C-4FB20E9CEDBF}"/>
    <cellStyle name="Normal 10 2 4 6 4" xfId="2988" xr:uid="{16288704-D102-4F27-926D-AE6ADAEB3B5A}"/>
    <cellStyle name="Normal 10 2 4 6 4 2" xfId="11367" xr:uid="{88BE89C4-6C3E-4BF4-A93A-DA942ACBBD87}"/>
    <cellStyle name="Normal 10 2 4 6 4 2 2" xfId="28127" xr:uid="{75BEDCE7-6B6D-4A96-BBE1-E455BD0C8C1C}"/>
    <cellStyle name="Normal 10 2 4 6 4 2 3" xfId="44886" xr:uid="{DE178358-D966-425E-8FC0-745BE24396B5}"/>
    <cellStyle name="Normal 10 2 4 6 4 3" xfId="19747" xr:uid="{42FDB04C-A1C4-4BCA-8AED-FDC8239D4786}"/>
    <cellStyle name="Normal 10 2 4 6 4 4" xfId="36506" xr:uid="{92C1B2CC-9453-40A5-BAEB-A14929D3F99A}"/>
    <cellStyle name="Normal 10 2 4 6 5" xfId="10808" xr:uid="{97D4DBFC-494C-4007-8FD9-59F32F39D826}"/>
    <cellStyle name="Normal 10 2 4 6 5 2" xfId="27568" xr:uid="{A78B171D-B4AB-4ABE-8C02-448E55C80009}"/>
    <cellStyle name="Normal 10 2 4 6 5 3" xfId="44327" xr:uid="{6A58D67D-93D3-46C3-8460-64E058172058}"/>
    <cellStyle name="Normal 10 2 4 6 6" xfId="19188" xr:uid="{681D09F4-6318-4CDC-9A06-8E3016CA305D}"/>
    <cellStyle name="Normal 10 2 4 6 7" xfId="35947" xr:uid="{028C15A0-2664-4C4C-B091-2577F9CA1A9A}"/>
    <cellStyle name="Normal 10 2 4 7" xfId="4541" xr:uid="{D2A422CE-CB36-451A-899D-4F93048CC322}"/>
    <cellStyle name="Normal 10 2 4 7 2" xfId="12917" xr:uid="{19BF6934-BF09-417B-AF47-9D679ADD810C}"/>
    <cellStyle name="Normal 10 2 4 7 2 2" xfId="29677" xr:uid="{A75B65F1-C3E8-4B2B-A0B2-B85712DEA27C}"/>
    <cellStyle name="Normal 10 2 4 7 2 3" xfId="46436" xr:uid="{7C84B0D7-DCD2-4885-90B0-83D05D516421}"/>
    <cellStyle name="Normal 10 2 4 7 3" xfId="21297" xr:uid="{2A34521C-BBE3-48EE-A41F-F801FA3796C7}"/>
    <cellStyle name="Normal 10 2 4 7 4" xfId="38056" xr:uid="{81DD3FF9-F3D6-4501-8710-A7C685CDC4C0}"/>
    <cellStyle name="Normal 10 2 4 8" xfId="6251" xr:uid="{5E79DA1F-D444-41F0-BC7E-E9D9B002D031}"/>
    <cellStyle name="Normal 10 2 4 8 2" xfId="14631" xr:uid="{5BE33C37-AE5E-483F-9FB5-13386B68A0DF}"/>
    <cellStyle name="Normal 10 2 4 8 2 2" xfId="31391" xr:uid="{FE7453ED-4272-4D59-9664-78BC796909D8}"/>
    <cellStyle name="Normal 10 2 4 8 2 3" xfId="48150" xr:uid="{2E05E374-3B0D-4592-8742-DBC1ACCB0495}"/>
    <cellStyle name="Normal 10 2 4 8 3" xfId="23011" xr:uid="{C5CDFE40-414F-4311-AEED-F7306489FB16}"/>
    <cellStyle name="Normal 10 2 4 8 4" xfId="39770" xr:uid="{53722679-669A-4D74-A399-F004FC20593A}"/>
    <cellStyle name="Normal 10 2 4 9" xfId="7901" xr:uid="{7344D47B-5BA8-46B1-9A3B-031EA669DD54}"/>
    <cellStyle name="Normal 10 2 4 9 2" xfId="16281" xr:uid="{3B451BA9-DA4C-46B5-BCC6-67F63FEF152C}"/>
    <cellStyle name="Normal 10 2 4 9 2 2" xfId="33041" xr:uid="{A5D9173B-6C30-4331-B30B-59384D8EE62C}"/>
    <cellStyle name="Normal 10 2 4 9 2 3" xfId="49800" xr:uid="{C0BB955D-7A87-4832-920A-64BB69901392}"/>
    <cellStyle name="Normal 10 2 4 9 3" xfId="24661" xr:uid="{D292CFA1-C5AC-4BC6-833B-7573AACED127}"/>
    <cellStyle name="Normal 10 2 4 9 4" xfId="41420" xr:uid="{300039C4-1B93-4882-878F-ACC096553F07}"/>
    <cellStyle name="Normal 10 2 5" xfId="746" xr:uid="{4DCAA94D-386E-4270-9C77-6F8D42A2A071}"/>
    <cellStyle name="Normal 10 2 5 10" xfId="8399" xr:uid="{8E4E5D8D-5D61-4AFB-8336-885273E2F93B}"/>
    <cellStyle name="Normal 10 2 5 10 2" xfId="16779" xr:uid="{A7332FE9-4561-47D5-BDB6-3E3F139594EB}"/>
    <cellStyle name="Normal 10 2 5 10 2 2" xfId="33539" xr:uid="{4C85D331-21C0-492E-B2AE-5927FB42623C}"/>
    <cellStyle name="Normal 10 2 5 10 2 3" xfId="50298" xr:uid="{053D5527-39EC-4AB3-8864-796E19762AED}"/>
    <cellStyle name="Normal 10 2 5 10 3" xfId="25159" xr:uid="{4F8BBB12-4089-427D-83C1-C33EA53E2A6A}"/>
    <cellStyle name="Normal 10 2 5 10 4" xfId="41918" xr:uid="{33FF6F6B-CAF5-435E-A35A-92C334187F38}"/>
    <cellStyle name="Normal 10 2 5 11" xfId="8805" xr:uid="{CB93A6C3-2D71-47F8-9B4B-44579D589F8C}"/>
    <cellStyle name="Normal 10 2 5 11 2" xfId="17185" xr:uid="{ECEE74D7-779C-4EB5-B797-B59061CC252E}"/>
    <cellStyle name="Normal 10 2 5 11 2 2" xfId="33945" xr:uid="{D7001082-84D5-4792-B361-DBDD1EBD3DDD}"/>
    <cellStyle name="Normal 10 2 5 11 2 3" xfId="50704" xr:uid="{03D5816F-485E-4B57-AE87-A7DEB407F550}"/>
    <cellStyle name="Normal 10 2 5 11 3" xfId="25565" xr:uid="{8538CD02-E2EC-4DC2-8A04-142EC7C7A4EA}"/>
    <cellStyle name="Normal 10 2 5 11 4" xfId="42324" xr:uid="{33BADBF5-78A4-416B-808E-5A29C3AEF296}"/>
    <cellStyle name="Normal 10 2 5 12" xfId="9211" xr:uid="{12FC67CE-8145-4256-938E-096C18F9FC8E}"/>
    <cellStyle name="Normal 10 2 5 12 2" xfId="17591" xr:uid="{E04FE41D-2246-4A09-92CF-4B7CFB5AD008}"/>
    <cellStyle name="Normal 10 2 5 12 2 2" xfId="34351" xr:uid="{C7123900-A7A7-4B37-B6DA-BBF4395C3FB0}"/>
    <cellStyle name="Normal 10 2 5 12 2 3" xfId="51110" xr:uid="{328ADB0C-11E2-4082-B9D0-3CFF27BE0008}"/>
    <cellStyle name="Normal 10 2 5 12 3" xfId="25971" xr:uid="{BE7D06EB-CC04-49F6-A74F-D8F05465A935}"/>
    <cellStyle name="Normal 10 2 5 12 4" xfId="42730" xr:uid="{6155DA0C-3D21-415C-AE86-766FA27383DD}"/>
    <cellStyle name="Normal 10 2 5 13" xfId="2904" xr:uid="{6B2B936A-0518-4864-B975-381502E6E874}"/>
    <cellStyle name="Normal 10 2 5 13 2" xfId="11286" xr:uid="{3C486F08-CE16-43E6-9F01-2F59DFD5202B}"/>
    <cellStyle name="Normal 10 2 5 13 2 2" xfId="28046" xr:uid="{0618451B-2B72-44E8-85EB-1CD7B99B076D}"/>
    <cellStyle name="Normal 10 2 5 13 2 3" xfId="44805" xr:uid="{E17F3B17-2D64-4492-8BBF-62B8035011F0}"/>
    <cellStyle name="Normal 10 2 5 13 3" xfId="19666" xr:uid="{734239D0-2CF1-48E7-A440-B3280272CEEF}"/>
    <cellStyle name="Normal 10 2 5 13 4" xfId="36425" xr:uid="{18A90840-6E53-4EF3-8A30-3609A48D1F7D}"/>
    <cellStyle name="Normal 10 2 5 14" xfId="9651" xr:uid="{20943851-392B-4B29-A24C-5D06A200B24A}"/>
    <cellStyle name="Normal 10 2 5 14 2" xfId="26411" xr:uid="{A3F73755-F5B2-450F-80A9-0CFE6A64DFB9}"/>
    <cellStyle name="Normal 10 2 5 14 3" xfId="43170" xr:uid="{67BB4462-8B2D-4536-8507-466104C81304}"/>
    <cellStyle name="Normal 10 2 5 15" xfId="18031" xr:uid="{6C077852-6AD0-409F-9257-8EAD61161653}"/>
    <cellStyle name="Normal 10 2 5 16" xfId="34790" xr:uid="{AA6B28D0-FD3C-4008-BD44-E5E89C302380}"/>
    <cellStyle name="Normal 10 2 5 2" xfId="1318" xr:uid="{27989FB0-9F11-4BC7-BA67-442E93BB0A79}"/>
    <cellStyle name="Normal 10 2 5 2 10" xfId="9238" xr:uid="{BF3E3067-9423-4376-8821-63F7938A2B4B}"/>
    <cellStyle name="Normal 10 2 5 2 10 2" xfId="17618" xr:uid="{2370993F-AD94-4711-85FE-25011F705B7E}"/>
    <cellStyle name="Normal 10 2 5 2 10 2 2" xfId="34378" xr:uid="{189546D2-9478-4B60-938F-3AEB080B2131}"/>
    <cellStyle name="Normal 10 2 5 2 10 2 3" xfId="51137" xr:uid="{8251A7F5-D174-4E2F-A81F-AC2F1A8329D5}"/>
    <cellStyle name="Normal 10 2 5 2 10 3" xfId="25998" xr:uid="{1ABAAE8B-616D-468B-8CF1-F8690D47F53B}"/>
    <cellStyle name="Normal 10 2 5 2 10 4" xfId="42757" xr:uid="{A59C94D3-68F5-4DE5-B235-46DD9DAF4B61}"/>
    <cellStyle name="Normal 10 2 5 2 11" xfId="3078" xr:uid="{72FA29C2-4254-472D-89C9-DA47811573FD}"/>
    <cellStyle name="Normal 10 2 5 2 11 2" xfId="11455" xr:uid="{9D3A0581-AADE-45F3-B09F-14033EEA94B7}"/>
    <cellStyle name="Normal 10 2 5 2 11 2 2" xfId="28215" xr:uid="{7D1B90FD-0A6C-4CF6-9B62-41A5D552191D}"/>
    <cellStyle name="Normal 10 2 5 2 11 2 3" xfId="44974" xr:uid="{65BD437C-E83F-48F0-9CB5-5E2DBEAAF978}"/>
    <cellStyle name="Normal 10 2 5 2 11 3" xfId="19835" xr:uid="{89FDADC7-F845-45D3-8C7B-13B2BDFAF7CE}"/>
    <cellStyle name="Normal 10 2 5 2 11 4" xfId="36594" xr:uid="{C20BF0F3-638A-492A-A97D-A19CD64D3C15}"/>
    <cellStyle name="Normal 10 2 5 2 12" xfId="9652" xr:uid="{231D9BF9-EFE6-4B9C-A248-79B982290229}"/>
    <cellStyle name="Normal 10 2 5 2 12 2" xfId="26412" xr:uid="{B9683BB1-A90B-49B6-BCE9-F4113B5D9BA4}"/>
    <cellStyle name="Normal 10 2 5 2 12 3" xfId="43171" xr:uid="{69DF301A-E47E-4E21-A9BD-C5059ABCBA6C}"/>
    <cellStyle name="Normal 10 2 5 2 13" xfId="18032" xr:uid="{CF5ADAA2-2040-4B02-A480-F2BD098FCF05}"/>
    <cellStyle name="Normal 10 2 5 2 14" xfId="34791" xr:uid="{CDF4FBBA-1843-446D-AE64-180AA24033BA}"/>
    <cellStyle name="Normal 10 2 5 2 2" xfId="1698" xr:uid="{A0D58328-9973-4090-BB2A-43DF2A5B1943}"/>
    <cellStyle name="Normal 10 2 5 2 2 2" xfId="5080" xr:uid="{31FF2DC7-8F1E-4106-8759-3C5107A9492B}"/>
    <cellStyle name="Normal 10 2 5 2 2 2 2" xfId="13458" xr:uid="{302AC0D6-AA35-4160-8AA8-E24FC1DD9877}"/>
    <cellStyle name="Normal 10 2 5 2 2 2 2 2" xfId="30218" xr:uid="{81B054A4-EE1A-4616-B549-638814FCBB8B}"/>
    <cellStyle name="Normal 10 2 5 2 2 2 2 3" xfId="46977" xr:uid="{CA8B3D3B-A800-4B48-B61D-BD5D7CA9B3A6}"/>
    <cellStyle name="Normal 10 2 5 2 2 2 3" xfId="21838" xr:uid="{691CA23C-516E-463C-B05F-AA2D0D78B5FB}"/>
    <cellStyle name="Normal 10 2 5 2 2 2 4" xfId="38597" xr:uid="{995C5731-8567-4E64-B459-C44892A28F3D}"/>
    <cellStyle name="Normal 10 2 5 2 2 3" xfId="6765" xr:uid="{106EB546-6470-4BA7-B564-4BEFF5E55D13}"/>
    <cellStyle name="Normal 10 2 5 2 2 3 2" xfId="15145" xr:uid="{88C96806-F1B1-4F9F-B1DD-EDFAC66DE54C}"/>
    <cellStyle name="Normal 10 2 5 2 2 3 2 2" xfId="31905" xr:uid="{AFF8F7DC-4341-4621-8FEE-D0DA017E01DA}"/>
    <cellStyle name="Normal 10 2 5 2 2 3 2 3" xfId="48664" xr:uid="{4D5DF6A0-603D-4149-97E0-C263732CB419}"/>
    <cellStyle name="Normal 10 2 5 2 2 3 3" xfId="23525" xr:uid="{E3B911FD-EBE5-4FD7-8A6B-0CA11A0C2297}"/>
    <cellStyle name="Normal 10 2 5 2 2 3 4" xfId="40284" xr:uid="{893E4DA9-1F3F-4839-A9D3-E4D964102221}"/>
    <cellStyle name="Normal 10 2 5 2 2 4" xfId="3505" xr:uid="{B1647646-3706-4751-8B8A-2C8221242E3A}"/>
    <cellStyle name="Normal 10 2 5 2 2 4 2" xfId="11881" xr:uid="{EA95E312-81E6-4B58-9970-541D0B184E1E}"/>
    <cellStyle name="Normal 10 2 5 2 2 4 2 2" xfId="28641" xr:uid="{088A1B6C-3BE8-49E1-8FAA-80E336B19676}"/>
    <cellStyle name="Normal 10 2 5 2 2 4 2 3" xfId="45400" xr:uid="{D1522BA7-555C-45E6-BF03-5060195ED4E1}"/>
    <cellStyle name="Normal 10 2 5 2 2 4 3" xfId="20261" xr:uid="{C24A62BA-1790-467C-8C16-76B1502AB246}"/>
    <cellStyle name="Normal 10 2 5 2 2 4 4" xfId="37020" xr:uid="{8F9C125A-038F-4652-887E-C46D59939618}"/>
    <cellStyle name="Normal 10 2 5 2 2 5" xfId="10078" xr:uid="{FC6F2DCA-D0A8-4DB3-A507-DCB2814B19FC}"/>
    <cellStyle name="Normal 10 2 5 2 2 5 2" xfId="26838" xr:uid="{6026B03B-B66A-42DC-B04B-0B618D33BF34}"/>
    <cellStyle name="Normal 10 2 5 2 2 5 3" xfId="43597" xr:uid="{DBB4ED04-DB81-41D8-899A-E93AFD0BDCDC}"/>
    <cellStyle name="Normal 10 2 5 2 2 6" xfId="18458" xr:uid="{D29E9890-A18B-46D5-8EDE-EE4F2F7E5328}"/>
    <cellStyle name="Normal 10 2 5 2 2 7" xfId="35217" xr:uid="{AFD6A046-0961-4EBB-B830-85A7EB1F5AAE}"/>
    <cellStyle name="Normal 10 2 5 2 3" xfId="2126" xr:uid="{80F39B32-20C8-488A-84F0-9B3F4DE72541}"/>
    <cellStyle name="Normal 10 2 5 2 3 2" xfId="5506" xr:uid="{2DBF9799-41A0-455E-BCBA-E5D19D215E12}"/>
    <cellStyle name="Normal 10 2 5 2 3 2 2" xfId="13886" xr:uid="{D4E9CFFD-C3AC-49F9-8DC7-0950CD1700F7}"/>
    <cellStyle name="Normal 10 2 5 2 3 2 2 2" xfId="30646" xr:uid="{4A2AE3E9-1217-43E5-8DED-F263E520B02A}"/>
    <cellStyle name="Normal 10 2 5 2 3 2 2 3" xfId="47405" xr:uid="{7750F1B2-2622-43E5-9A41-7328C984BCDF}"/>
    <cellStyle name="Normal 10 2 5 2 3 2 3" xfId="22266" xr:uid="{C3F6CCBD-BE0B-4F94-A920-FA18BAD64F7E}"/>
    <cellStyle name="Normal 10 2 5 2 3 2 4" xfId="39025" xr:uid="{5240AE28-4C98-46B6-A891-D53DE613A09A}"/>
    <cellStyle name="Normal 10 2 5 2 3 3" xfId="7193" xr:uid="{00BAD388-87B5-45D5-B50B-2CD96FAEC0F6}"/>
    <cellStyle name="Normal 10 2 5 2 3 3 2" xfId="15573" xr:uid="{19B1FD61-D3BB-4256-8CB6-ED13ED5245D3}"/>
    <cellStyle name="Normal 10 2 5 2 3 3 2 2" xfId="32333" xr:uid="{313C0DAD-8172-40D9-9B43-5B5110E09630}"/>
    <cellStyle name="Normal 10 2 5 2 3 3 2 3" xfId="49092" xr:uid="{3D55EAAB-C627-47BB-AF80-78E67274C739}"/>
    <cellStyle name="Normal 10 2 5 2 3 3 3" xfId="23953" xr:uid="{E568AAC1-BCD2-4DCE-BBC8-577411153431}"/>
    <cellStyle name="Normal 10 2 5 2 3 3 4" xfId="40712" xr:uid="{C2688979-527F-428A-BD4B-463968B6F8ED}"/>
    <cellStyle name="Normal 10 2 5 2 3 4" xfId="3933" xr:uid="{707336ED-84CC-4E49-9F9C-32DB0BE6CDA1}"/>
    <cellStyle name="Normal 10 2 5 2 3 4 2" xfId="12309" xr:uid="{71A19E54-1DB1-4475-9C0E-5A35C0D59BDC}"/>
    <cellStyle name="Normal 10 2 5 2 3 4 2 2" xfId="29069" xr:uid="{564C436B-D2AC-4669-9669-E6DD70E88F59}"/>
    <cellStyle name="Normal 10 2 5 2 3 4 2 3" xfId="45828" xr:uid="{D9F8A394-328C-48F8-99D2-183881C021A4}"/>
    <cellStyle name="Normal 10 2 5 2 3 4 3" xfId="20689" xr:uid="{2E21F818-2FF2-4765-9D91-9D891066701F}"/>
    <cellStyle name="Normal 10 2 5 2 3 4 4" xfId="37448" xr:uid="{8BE8A904-C8D0-40B2-B625-F05288E19FA6}"/>
    <cellStyle name="Normal 10 2 5 2 3 5" xfId="10506" xr:uid="{F90D1CB5-E7D5-4F79-977C-7CEAE2FB6DAB}"/>
    <cellStyle name="Normal 10 2 5 2 3 5 2" xfId="27266" xr:uid="{E18DCDA8-8AF9-4FF5-9D90-C695E0B4D88D}"/>
    <cellStyle name="Normal 10 2 5 2 3 5 3" xfId="44025" xr:uid="{A31E3CAA-6B11-48E1-8CEB-29D45D4D8B1A}"/>
    <cellStyle name="Normal 10 2 5 2 3 6" xfId="18886" xr:uid="{609FFE93-69A7-4764-A96A-C22A42E1C1F0}"/>
    <cellStyle name="Normal 10 2 5 2 3 7" xfId="35645" xr:uid="{302256EE-6212-496C-925D-86EC76360314}"/>
    <cellStyle name="Normal 10 2 5 2 4" xfId="2545" xr:uid="{D351AB1A-1EE3-4B80-B2CB-BE9879CFD31D}"/>
    <cellStyle name="Normal 10 2 5 2 4 2" xfId="5927" xr:uid="{9F481203-F258-46A1-AECC-22F95CF63D29}"/>
    <cellStyle name="Normal 10 2 5 2 4 2 2" xfId="14307" xr:uid="{692DCB8A-4A55-48D8-9A63-EAC712F0959E}"/>
    <cellStyle name="Normal 10 2 5 2 4 2 2 2" xfId="31067" xr:uid="{4C576716-D490-4ADF-88BE-BB43B24DC06A}"/>
    <cellStyle name="Normal 10 2 5 2 4 2 2 3" xfId="47826" xr:uid="{A9747F0F-34A1-42D6-B8CC-2AE26F8F6767}"/>
    <cellStyle name="Normal 10 2 5 2 4 2 3" xfId="22687" xr:uid="{8C4E2D17-117F-4DB6-9F25-0747142FEF3B}"/>
    <cellStyle name="Normal 10 2 5 2 4 2 4" xfId="39446" xr:uid="{A4959268-013A-4876-9FE1-1D68166CDAD3}"/>
    <cellStyle name="Normal 10 2 5 2 4 3" xfId="7614" xr:uid="{534A0DE2-84C2-402F-A5D5-3B6AA088DAD0}"/>
    <cellStyle name="Normal 10 2 5 2 4 3 2" xfId="15994" xr:uid="{9B7C708D-FF68-42A2-BFC6-909463D9C35D}"/>
    <cellStyle name="Normal 10 2 5 2 4 3 2 2" xfId="32754" xr:uid="{B0EC4256-AC41-4A72-AF0A-86F803D50854}"/>
    <cellStyle name="Normal 10 2 5 2 4 3 2 3" xfId="49513" xr:uid="{7AEE6FDB-A53F-4818-8786-B443A0299E40}"/>
    <cellStyle name="Normal 10 2 5 2 4 3 3" xfId="24374" xr:uid="{0C4EE7C8-7051-4A3F-AC50-38DD4A4BF121}"/>
    <cellStyle name="Normal 10 2 5 2 4 3 4" xfId="41133" xr:uid="{DD875C83-7231-4235-BB83-DB328E3B087D}"/>
    <cellStyle name="Normal 10 2 5 2 4 4" xfId="4242" xr:uid="{8047BFDD-B7B7-490C-970C-DCD6B2F0E3B0}"/>
    <cellStyle name="Normal 10 2 5 2 4 4 2" xfId="12618" xr:uid="{EB8417E7-6964-40FE-82D7-C31D427E10C5}"/>
    <cellStyle name="Normal 10 2 5 2 4 4 2 2" xfId="29378" xr:uid="{AA003D60-499A-4BEA-9187-227812E9E53A}"/>
    <cellStyle name="Normal 10 2 5 2 4 4 2 3" xfId="46137" xr:uid="{FEF3FD5C-5560-4A12-A267-85F3051959FC}"/>
    <cellStyle name="Normal 10 2 5 2 4 4 3" xfId="20998" xr:uid="{147D28F7-2DC2-4017-9116-BEBDBF2A7E22}"/>
    <cellStyle name="Normal 10 2 5 2 4 4 4" xfId="37757" xr:uid="{454C6A5F-2FF2-4790-BB74-5B1A89B80C99}"/>
    <cellStyle name="Normal 10 2 5 2 4 5" xfId="10927" xr:uid="{0CABBF7A-253F-408F-92DC-6445405AB861}"/>
    <cellStyle name="Normal 10 2 5 2 4 5 2" xfId="27687" xr:uid="{7D64F7A1-236A-46F5-9A3D-4C2F4DAACC46}"/>
    <cellStyle name="Normal 10 2 5 2 4 5 3" xfId="44446" xr:uid="{8F52BF31-23EE-480A-907D-8A1A14D48051}"/>
    <cellStyle name="Normal 10 2 5 2 4 6" xfId="19307" xr:uid="{02DF1258-BB60-47C9-9F12-7D1430B51D86}"/>
    <cellStyle name="Normal 10 2 5 2 4 7" xfId="36066" xr:uid="{AC9133DE-E726-4869-965D-2BF79148C956}"/>
    <cellStyle name="Normal 10 2 5 2 5" xfId="4661" xr:uid="{CF1F8F65-D671-405C-AE6C-35719CBF74D3}"/>
    <cellStyle name="Normal 10 2 5 2 5 2" xfId="13037" xr:uid="{C8D26B62-575B-47F8-97C5-53168044E9D1}"/>
    <cellStyle name="Normal 10 2 5 2 5 2 2" xfId="29797" xr:uid="{6D9E2C8F-6997-460C-B764-D4392FFF9E6C}"/>
    <cellStyle name="Normal 10 2 5 2 5 2 3" xfId="46556" xr:uid="{39CCACA9-B814-4B3F-8BE6-98B5790B225B}"/>
    <cellStyle name="Normal 10 2 5 2 5 3" xfId="21417" xr:uid="{A1F0C5C6-C855-471E-8DCE-88AFC9377AE4}"/>
    <cellStyle name="Normal 10 2 5 2 5 4" xfId="38176" xr:uid="{6B8AA884-EAAC-4CA9-9DD8-6D684BBF2855}"/>
    <cellStyle name="Normal 10 2 5 2 6" xfId="6339" xr:uid="{547B50E7-5CF4-40D9-9D7A-31315B359660}"/>
    <cellStyle name="Normal 10 2 5 2 6 2" xfId="14719" xr:uid="{29499285-B8AE-4473-9E8B-74BAD3E0B524}"/>
    <cellStyle name="Normal 10 2 5 2 6 2 2" xfId="31479" xr:uid="{CDDEC741-8991-46C1-B536-9817E1B3B7FE}"/>
    <cellStyle name="Normal 10 2 5 2 6 2 3" xfId="48238" xr:uid="{4877E2B6-DB99-47F7-A786-656213D02E16}"/>
    <cellStyle name="Normal 10 2 5 2 6 3" xfId="23099" xr:uid="{1088ADDF-C98C-4C6D-BECB-885E34BCBF2E}"/>
    <cellStyle name="Normal 10 2 5 2 6 4" xfId="39858" xr:uid="{6B4664D3-68DB-4466-BD5E-2FD21307639A}"/>
    <cellStyle name="Normal 10 2 5 2 7" xfId="8020" xr:uid="{5BD29E3C-8584-4E32-BA29-A3493C9198F1}"/>
    <cellStyle name="Normal 10 2 5 2 7 2" xfId="16400" xr:uid="{B08A337D-85E4-437F-A0CD-B0552E02AFE1}"/>
    <cellStyle name="Normal 10 2 5 2 7 2 2" xfId="33160" xr:uid="{C4510D67-0B53-4696-AFA0-2E37D9D5C6B9}"/>
    <cellStyle name="Normal 10 2 5 2 7 2 3" xfId="49919" xr:uid="{317E288F-A984-410C-B9E3-6EC0641ADF60}"/>
    <cellStyle name="Normal 10 2 5 2 7 3" xfId="24780" xr:uid="{30B9DF76-941B-4E37-84D2-00FD443F7F29}"/>
    <cellStyle name="Normal 10 2 5 2 7 4" xfId="41539" xr:uid="{F5BDF6AB-FA37-4F26-B072-3869D9F6624C}"/>
    <cellStyle name="Normal 10 2 5 2 8" xfId="8426" xr:uid="{BA737544-549E-41A0-82B9-D92C03B138C7}"/>
    <cellStyle name="Normal 10 2 5 2 8 2" xfId="16806" xr:uid="{4ED8DAE5-D12D-497A-B5D4-B0A0B15DD1F2}"/>
    <cellStyle name="Normal 10 2 5 2 8 2 2" xfId="33566" xr:uid="{9BBEA340-C92B-493F-8295-13644F5B56B4}"/>
    <cellStyle name="Normal 10 2 5 2 8 2 3" xfId="50325" xr:uid="{5675D09A-13C2-46B6-A9F0-E7C56A659C31}"/>
    <cellStyle name="Normal 10 2 5 2 8 3" xfId="25186" xr:uid="{508BCCC2-5A67-409E-AB48-0BCB717C71A9}"/>
    <cellStyle name="Normal 10 2 5 2 8 4" xfId="41945" xr:uid="{F4E23089-5B5C-4513-B863-53C8C36A0BDB}"/>
    <cellStyle name="Normal 10 2 5 2 9" xfId="8832" xr:uid="{CF502036-FC78-4029-A8D9-2CE74444B1E3}"/>
    <cellStyle name="Normal 10 2 5 2 9 2" xfId="17212" xr:uid="{C63EE7D4-5FBE-4D58-9B2C-764D8A91F52F}"/>
    <cellStyle name="Normal 10 2 5 2 9 2 2" xfId="33972" xr:uid="{62289FC2-8A2C-4F14-936B-44C1C363360F}"/>
    <cellStyle name="Normal 10 2 5 2 9 2 3" xfId="50731" xr:uid="{63B114BD-CA43-474F-B910-F0CD5A7F266B}"/>
    <cellStyle name="Normal 10 2 5 2 9 3" xfId="25592" xr:uid="{F3993F00-23A1-42FD-AF36-FFBAC5BABD40}"/>
    <cellStyle name="Normal 10 2 5 2 9 4" xfId="42351" xr:uid="{8A5128C1-C5B2-4750-9D86-7EBA881284C4}"/>
    <cellStyle name="Normal 10 2 5 3" xfId="1319" xr:uid="{26E0E2A8-4D35-456F-8A54-F1C9A48ABB77}"/>
    <cellStyle name="Normal 10 2 5 3 10" xfId="9482" xr:uid="{248FE849-F3A8-4CF7-B75F-E02D1AD79BA3}"/>
    <cellStyle name="Normal 10 2 5 3 10 2" xfId="17862" xr:uid="{0C2321C3-6964-4ED8-9342-181CEFEAFF41}"/>
    <cellStyle name="Normal 10 2 5 3 10 2 2" xfId="34622" xr:uid="{63C62AA1-606D-4278-AC3D-EDEABB3C4C34}"/>
    <cellStyle name="Normal 10 2 5 3 10 2 3" xfId="51381" xr:uid="{8FB8CCB0-B062-4916-94E5-E1B6F03E996D}"/>
    <cellStyle name="Normal 10 2 5 3 10 3" xfId="26242" xr:uid="{5DAA907A-C381-45A4-90EE-8915AFF1D9BC}"/>
    <cellStyle name="Normal 10 2 5 3 10 4" xfId="43001" xr:uid="{F13DA303-DCC8-4595-A398-C4FE039A2817}"/>
    <cellStyle name="Normal 10 2 5 3 11" xfId="3079" xr:uid="{CB63D30D-8D75-400C-BA38-954AC1F68726}"/>
    <cellStyle name="Normal 10 2 5 3 11 2" xfId="11456" xr:uid="{D360407D-6B3F-4471-8927-B7656AF7DCE9}"/>
    <cellStyle name="Normal 10 2 5 3 11 2 2" xfId="28216" xr:uid="{00CADCC5-19E6-4311-82FF-191FFF7A62B3}"/>
    <cellStyle name="Normal 10 2 5 3 11 2 3" xfId="44975" xr:uid="{8FBB0405-D9DC-478C-94BC-03E6965D9B66}"/>
    <cellStyle name="Normal 10 2 5 3 11 3" xfId="19836" xr:uid="{06CC1213-A67E-40FC-98AA-3A074E0BFD29}"/>
    <cellStyle name="Normal 10 2 5 3 11 4" xfId="36595" xr:uid="{A5EEFFE1-9871-4261-92B6-C203C70E6EAE}"/>
    <cellStyle name="Normal 10 2 5 3 12" xfId="9653" xr:uid="{E2BAD8CD-2A2E-406D-848F-DDC476544F17}"/>
    <cellStyle name="Normal 10 2 5 3 12 2" xfId="26413" xr:uid="{CB63A319-A7E3-4B6E-82A3-959158D29D65}"/>
    <cellStyle name="Normal 10 2 5 3 12 3" xfId="43172" xr:uid="{722687AA-6F5A-4AB9-920E-7AB57EC6A373}"/>
    <cellStyle name="Normal 10 2 5 3 13" xfId="18033" xr:uid="{F05C8C81-4727-4619-AFEB-F2EE76BBC93D}"/>
    <cellStyle name="Normal 10 2 5 3 14" xfId="34792" xr:uid="{39A8F74F-5AD7-402C-BE13-0716809C75CE}"/>
    <cellStyle name="Normal 10 2 5 3 2" xfId="1699" xr:uid="{F391C799-BFA2-4B7B-AECF-C53BFD0F9FEE}"/>
    <cellStyle name="Normal 10 2 5 3 2 2" xfId="5081" xr:uid="{3E2B952B-ACE5-4AFA-B5AB-1A55F40A341E}"/>
    <cellStyle name="Normal 10 2 5 3 2 2 2" xfId="13459" xr:uid="{5FD49B71-4755-426B-BC2F-B19926C15CFD}"/>
    <cellStyle name="Normal 10 2 5 3 2 2 2 2" xfId="30219" xr:uid="{611F8A36-395C-4DBF-B4B7-6908FF3163F8}"/>
    <cellStyle name="Normal 10 2 5 3 2 2 2 3" xfId="46978" xr:uid="{4F7AAF92-9A5B-42D8-8193-0C12DCC91247}"/>
    <cellStyle name="Normal 10 2 5 3 2 2 3" xfId="21839" xr:uid="{B93A87AC-8331-4E65-8E07-E3D1BF0E9975}"/>
    <cellStyle name="Normal 10 2 5 3 2 2 4" xfId="38598" xr:uid="{CC7BE39D-21F7-4CC8-870F-8370E792AAC0}"/>
    <cellStyle name="Normal 10 2 5 3 2 3" xfId="6766" xr:uid="{3F3A4544-EBA9-4182-9C03-15BD948E1A9A}"/>
    <cellStyle name="Normal 10 2 5 3 2 3 2" xfId="15146" xr:uid="{4004F46F-D228-46B4-BA28-1FA8700EF4C0}"/>
    <cellStyle name="Normal 10 2 5 3 2 3 2 2" xfId="31906" xr:uid="{95B2B308-D6F4-4A20-BD75-5AB2B1A3DB3C}"/>
    <cellStyle name="Normal 10 2 5 3 2 3 2 3" xfId="48665" xr:uid="{A0331AB1-F6CE-40EA-A029-588974841F32}"/>
    <cellStyle name="Normal 10 2 5 3 2 3 3" xfId="23526" xr:uid="{4DC3D249-D114-43DC-AEB5-49685E3FCFFF}"/>
    <cellStyle name="Normal 10 2 5 3 2 3 4" xfId="40285" xr:uid="{EAAEB0C0-DEF9-4F84-8658-B89DB0983B29}"/>
    <cellStyle name="Normal 10 2 5 3 2 4" xfId="3506" xr:uid="{1CF4799E-FFF6-4A12-A3FF-572017B3E5B5}"/>
    <cellStyle name="Normal 10 2 5 3 2 4 2" xfId="11882" xr:uid="{2C02C4AC-CE6A-4242-88ED-761DDC7174FE}"/>
    <cellStyle name="Normal 10 2 5 3 2 4 2 2" xfId="28642" xr:uid="{E665DA7A-F039-4E11-AFB8-31518AF13785}"/>
    <cellStyle name="Normal 10 2 5 3 2 4 2 3" xfId="45401" xr:uid="{DB318580-9E3C-45EC-A143-6F3DEADF790E}"/>
    <cellStyle name="Normal 10 2 5 3 2 4 3" xfId="20262" xr:uid="{213E25AF-BD02-4F45-8BE2-891719EA2E3B}"/>
    <cellStyle name="Normal 10 2 5 3 2 4 4" xfId="37021" xr:uid="{5A74C88A-45EC-4AB5-8F0E-5301DAAD1ADF}"/>
    <cellStyle name="Normal 10 2 5 3 2 5" xfId="10079" xr:uid="{E8848193-FEAA-4B92-9692-61AC89B8A126}"/>
    <cellStyle name="Normal 10 2 5 3 2 5 2" xfId="26839" xr:uid="{C83306E8-3A52-4465-80BB-B65D0ADFD6E3}"/>
    <cellStyle name="Normal 10 2 5 3 2 5 3" xfId="43598" xr:uid="{CF2151CB-FEB3-4414-82B3-07A6DB59BAF9}"/>
    <cellStyle name="Normal 10 2 5 3 2 6" xfId="18459" xr:uid="{6AF5EEF3-8E59-4E8F-BEC5-757DABFBC2FD}"/>
    <cellStyle name="Normal 10 2 5 3 2 7" xfId="35218" xr:uid="{62A1CECA-EB5F-496E-901B-BD2DB47FD1EA}"/>
    <cellStyle name="Normal 10 2 5 3 3" xfId="2127" xr:uid="{7572FA4F-56E6-4DCE-89CC-9F6717E8787A}"/>
    <cellStyle name="Normal 10 2 5 3 3 2" xfId="5507" xr:uid="{1BE35BC3-6908-49FB-AC16-DF0977DD2914}"/>
    <cellStyle name="Normal 10 2 5 3 3 2 2" xfId="13887" xr:uid="{7FA6A8AD-68E4-4057-826A-AD9C115E0624}"/>
    <cellStyle name="Normal 10 2 5 3 3 2 2 2" xfId="30647" xr:uid="{881E7547-0D13-4AE8-BCE0-E4089679AD18}"/>
    <cellStyle name="Normal 10 2 5 3 3 2 2 3" xfId="47406" xr:uid="{6A582D6F-6331-4313-9FF4-65F0D1CE7372}"/>
    <cellStyle name="Normal 10 2 5 3 3 2 3" xfId="22267" xr:uid="{518D6026-BA18-4105-84DE-7D0E8B5A944F}"/>
    <cellStyle name="Normal 10 2 5 3 3 2 4" xfId="39026" xr:uid="{D841DC3A-CB23-4CE0-AEF6-C7AFF9145FE8}"/>
    <cellStyle name="Normal 10 2 5 3 3 3" xfId="7194" xr:uid="{81C0B02D-D4BE-4ACD-AD88-37A082F8AA8A}"/>
    <cellStyle name="Normal 10 2 5 3 3 3 2" xfId="15574" xr:uid="{581DF7D6-1101-4DF7-A9FA-8B2314F9EB62}"/>
    <cellStyle name="Normal 10 2 5 3 3 3 2 2" xfId="32334" xr:uid="{5F501F1D-C862-4638-AB51-B9404B2DA1B1}"/>
    <cellStyle name="Normal 10 2 5 3 3 3 2 3" xfId="49093" xr:uid="{CF64F149-0E20-49ED-96D3-6BE97CCBC32C}"/>
    <cellStyle name="Normal 10 2 5 3 3 3 3" xfId="23954" xr:uid="{533CE024-299F-463C-AC04-6F826A16BB2B}"/>
    <cellStyle name="Normal 10 2 5 3 3 3 4" xfId="40713" xr:uid="{FC7ED5B4-C835-488E-8B7C-19E2699D11E3}"/>
    <cellStyle name="Normal 10 2 5 3 3 4" xfId="3934" xr:uid="{5738C72F-9C05-4A34-8316-582C48FEE745}"/>
    <cellStyle name="Normal 10 2 5 3 3 4 2" xfId="12310" xr:uid="{B60010B5-CE82-4AC0-8868-C77F5D68B7B7}"/>
    <cellStyle name="Normal 10 2 5 3 3 4 2 2" xfId="29070" xr:uid="{CA67225E-6520-4ED3-8A0C-D5584921225C}"/>
    <cellStyle name="Normal 10 2 5 3 3 4 2 3" xfId="45829" xr:uid="{FC763A32-0A47-409A-8ABE-666F65BCE50F}"/>
    <cellStyle name="Normal 10 2 5 3 3 4 3" xfId="20690" xr:uid="{2BAB1724-9954-4E17-9A15-AA0D1922C16E}"/>
    <cellStyle name="Normal 10 2 5 3 3 4 4" xfId="37449" xr:uid="{2F5BBED7-F74F-42AA-8225-D443350C90DD}"/>
    <cellStyle name="Normal 10 2 5 3 3 5" xfId="10507" xr:uid="{9CDE8470-E6DC-4FFE-A4B9-ECEF70975878}"/>
    <cellStyle name="Normal 10 2 5 3 3 5 2" xfId="27267" xr:uid="{B9727EE6-5C96-402C-8890-15F4ED8744B7}"/>
    <cellStyle name="Normal 10 2 5 3 3 5 3" xfId="44026" xr:uid="{310B6823-E9FA-4B8D-BDDA-3AD258D5AEF0}"/>
    <cellStyle name="Normal 10 2 5 3 3 6" xfId="18887" xr:uid="{B065EEAE-3C6B-41C8-83ED-203C50F45051}"/>
    <cellStyle name="Normal 10 2 5 3 3 7" xfId="35646" xr:uid="{2AD384E4-7394-48AB-94C0-DFD1DAAD2075}"/>
    <cellStyle name="Normal 10 2 5 3 4" xfId="2789" xr:uid="{9AC5B59C-1293-40FD-A110-443FDE981284}"/>
    <cellStyle name="Normal 10 2 5 3 4 2" xfId="6171" xr:uid="{DA5B3048-F85D-4550-9E2D-180F8D69847E}"/>
    <cellStyle name="Normal 10 2 5 3 4 2 2" xfId="14551" xr:uid="{C1AEF9E5-CF19-450B-953D-1E9062127690}"/>
    <cellStyle name="Normal 10 2 5 3 4 2 2 2" xfId="31311" xr:uid="{756756A8-F1D0-43A6-B952-ED4405CDCF0E}"/>
    <cellStyle name="Normal 10 2 5 3 4 2 2 3" xfId="48070" xr:uid="{26C562F7-866F-42F0-BB59-0948004C3BD2}"/>
    <cellStyle name="Normal 10 2 5 3 4 2 3" xfId="22931" xr:uid="{BD69016A-3764-4CDA-8E22-4EBB0B05E8E8}"/>
    <cellStyle name="Normal 10 2 5 3 4 2 4" xfId="39690" xr:uid="{80DD6C2D-F855-406F-B870-0739E182A697}"/>
    <cellStyle name="Normal 10 2 5 3 4 3" xfId="7858" xr:uid="{0073E989-EA68-4859-A4C2-D16E722466DA}"/>
    <cellStyle name="Normal 10 2 5 3 4 3 2" xfId="16238" xr:uid="{D6B56793-9655-4380-9278-FC16402FDA76}"/>
    <cellStyle name="Normal 10 2 5 3 4 3 2 2" xfId="32998" xr:uid="{A144D477-953F-42B7-8834-AF521ED81D4D}"/>
    <cellStyle name="Normal 10 2 5 3 4 3 2 3" xfId="49757" xr:uid="{4E27A081-08A0-495E-8747-836DC2056C97}"/>
    <cellStyle name="Normal 10 2 5 3 4 3 3" xfId="24618" xr:uid="{B35CBD99-4D95-4592-8792-7EEA57F571A5}"/>
    <cellStyle name="Normal 10 2 5 3 4 3 4" xfId="41377" xr:uid="{FEACC559-7576-4343-9727-FAB3CCBC84E7}"/>
    <cellStyle name="Normal 10 2 5 3 4 4" xfId="4485" xr:uid="{8B978A42-F99C-4759-8C10-96C82864B38F}"/>
    <cellStyle name="Normal 10 2 5 3 4 4 2" xfId="12861" xr:uid="{0AA17576-F953-4881-9BCC-572D2090B0FB}"/>
    <cellStyle name="Normal 10 2 5 3 4 4 2 2" xfId="29621" xr:uid="{1984B1E5-4BD4-47C9-A409-A7774BA0889A}"/>
    <cellStyle name="Normal 10 2 5 3 4 4 2 3" xfId="46380" xr:uid="{E727E543-7842-42EF-86E4-E9C9143C9A8D}"/>
    <cellStyle name="Normal 10 2 5 3 4 4 3" xfId="21241" xr:uid="{415C69C2-5D2E-4555-8681-1794C5156499}"/>
    <cellStyle name="Normal 10 2 5 3 4 4 4" xfId="38000" xr:uid="{7F20FC00-83A3-46D9-9748-381E1F54DBF6}"/>
    <cellStyle name="Normal 10 2 5 3 4 5" xfId="11171" xr:uid="{04AB9F66-827E-47EC-9A65-371C0E68A91D}"/>
    <cellStyle name="Normal 10 2 5 3 4 5 2" xfId="27931" xr:uid="{47856355-0C0D-4406-99DA-056E58B9B042}"/>
    <cellStyle name="Normal 10 2 5 3 4 5 3" xfId="44690" xr:uid="{C490C308-8637-4BC8-8FB9-7D4780964FA7}"/>
    <cellStyle name="Normal 10 2 5 3 4 6" xfId="19551" xr:uid="{08A5D8B8-D5D7-4458-B181-D8D927A95AC2}"/>
    <cellStyle name="Normal 10 2 5 3 4 7" xfId="36310" xr:uid="{407D7645-C322-4817-BD52-6C315BBE7D56}"/>
    <cellStyle name="Normal 10 2 5 3 5" xfId="4905" xr:uid="{13B54884-7F58-4A2D-ACA0-17CE4EBC78AE}"/>
    <cellStyle name="Normal 10 2 5 3 5 2" xfId="13281" xr:uid="{510967B6-DA42-4A72-A23B-7520150A1A8C}"/>
    <cellStyle name="Normal 10 2 5 3 5 2 2" xfId="30041" xr:uid="{39B14C39-E9BA-45A6-A247-9411CF626CF5}"/>
    <cellStyle name="Normal 10 2 5 3 5 2 3" xfId="46800" xr:uid="{9E824B6A-70E1-451C-A72A-6FC8E7027713}"/>
    <cellStyle name="Normal 10 2 5 3 5 3" xfId="21661" xr:uid="{0356010F-4FD3-488F-9AC5-B8DE164E4E83}"/>
    <cellStyle name="Normal 10 2 5 3 5 4" xfId="38420" xr:uid="{85915FB2-0037-4935-99E0-12F2B6D47311}"/>
    <cellStyle name="Normal 10 2 5 3 6" xfId="6340" xr:uid="{09907489-32AD-4BF1-AB6D-E4C552C81C7E}"/>
    <cellStyle name="Normal 10 2 5 3 6 2" xfId="14720" xr:uid="{A0778FDC-74E3-4FB9-A280-34E5F19AD186}"/>
    <cellStyle name="Normal 10 2 5 3 6 2 2" xfId="31480" xr:uid="{DD65682C-66C1-4539-BDED-BD25E2E6CD7D}"/>
    <cellStyle name="Normal 10 2 5 3 6 2 3" xfId="48239" xr:uid="{BE5E6881-EB92-4930-AF1A-BCA5C767DD11}"/>
    <cellStyle name="Normal 10 2 5 3 6 3" xfId="23100" xr:uid="{CD3D9DF9-5340-48BF-B12C-558B82F7C4BC}"/>
    <cellStyle name="Normal 10 2 5 3 6 4" xfId="39859" xr:uid="{7F1CBE70-3799-40ED-B74A-70042FE2DD4E}"/>
    <cellStyle name="Normal 10 2 5 3 7" xfId="8264" xr:uid="{6F1D9B80-9D4F-40F1-A81C-C4286E513629}"/>
    <cellStyle name="Normal 10 2 5 3 7 2" xfId="16644" xr:uid="{175A06CB-2AEE-4F22-A2F9-F58204B7DA20}"/>
    <cellStyle name="Normal 10 2 5 3 7 2 2" xfId="33404" xr:uid="{66CC565B-16B8-4172-80A0-1B739220F5AC}"/>
    <cellStyle name="Normal 10 2 5 3 7 2 3" xfId="50163" xr:uid="{99989327-76B5-4F30-9392-94BA0142E9B6}"/>
    <cellStyle name="Normal 10 2 5 3 7 3" xfId="25024" xr:uid="{599AABCB-A5E5-4812-8AFC-399704B56D4B}"/>
    <cellStyle name="Normal 10 2 5 3 7 4" xfId="41783" xr:uid="{A3DB9708-DADD-4DF6-9F64-E86B46F25FC6}"/>
    <cellStyle name="Normal 10 2 5 3 8" xfId="8670" xr:uid="{99438AD8-53F9-4DD9-AC36-89D4FF7C96F8}"/>
    <cellStyle name="Normal 10 2 5 3 8 2" xfId="17050" xr:uid="{B1D22440-BB14-482B-B163-DA5B095B2260}"/>
    <cellStyle name="Normal 10 2 5 3 8 2 2" xfId="33810" xr:uid="{E1E79F71-734C-4579-8A7F-837361040C2F}"/>
    <cellStyle name="Normal 10 2 5 3 8 2 3" xfId="50569" xr:uid="{C844D133-5DE7-4A55-A19A-5C5EFE6A2A9B}"/>
    <cellStyle name="Normal 10 2 5 3 8 3" xfId="25430" xr:uid="{BF858D26-C68E-4DB4-8C47-2B95AFB2893C}"/>
    <cellStyle name="Normal 10 2 5 3 8 4" xfId="42189" xr:uid="{958EAF41-E9AB-4D10-AFE5-07E98E76498C}"/>
    <cellStyle name="Normal 10 2 5 3 9" xfId="9076" xr:uid="{16D5BB61-832F-47FC-BCE6-3C4561572D58}"/>
    <cellStyle name="Normal 10 2 5 3 9 2" xfId="17456" xr:uid="{7A394994-05D1-4AC2-9C85-3F3BAACB9131}"/>
    <cellStyle name="Normal 10 2 5 3 9 2 2" xfId="34216" xr:uid="{34B7421F-E731-4ECE-980E-61FD0C1AAFA3}"/>
    <cellStyle name="Normal 10 2 5 3 9 2 3" xfId="50975" xr:uid="{49A99CBD-138F-4FFF-B648-5A25FFE05C1A}"/>
    <cellStyle name="Normal 10 2 5 3 9 3" xfId="25836" xr:uid="{97C2C59D-D4CC-438D-B620-B65B7871CCC9}"/>
    <cellStyle name="Normal 10 2 5 3 9 4" xfId="42595" xr:uid="{E14058CF-E562-4B3A-B5F8-F7B06C515D14}"/>
    <cellStyle name="Normal 10 2 5 4" xfId="1697" xr:uid="{2C5BB72F-1780-4135-8897-F0B5C47B056D}"/>
    <cellStyle name="Normal 10 2 5 4 2" xfId="5079" xr:uid="{FB53DC25-24D5-4051-80A1-68EC17E094E2}"/>
    <cellStyle name="Normal 10 2 5 4 2 2" xfId="13457" xr:uid="{608B20E5-90A1-480D-A1E7-F872FF1EDEB5}"/>
    <cellStyle name="Normal 10 2 5 4 2 2 2" xfId="30217" xr:uid="{136C5580-063D-4062-A90C-8CA426BA18EC}"/>
    <cellStyle name="Normal 10 2 5 4 2 2 3" xfId="46976" xr:uid="{09394011-8576-4280-BB3D-696CBD94A0A3}"/>
    <cellStyle name="Normal 10 2 5 4 2 3" xfId="21837" xr:uid="{4BBF3C7B-9ABF-49C6-BFF2-8FD844634E67}"/>
    <cellStyle name="Normal 10 2 5 4 2 4" xfId="38596" xr:uid="{55107A62-1022-4D7F-81FF-91D8A49CB9F1}"/>
    <cellStyle name="Normal 10 2 5 4 3" xfId="6764" xr:uid="{24060278-B4E9-413B-A3C0-766AF9334775}"/>
    <cellStyle name="Normal 10 2 5 4 3 2" xfId="15144" xr:uid="{FC6887C0-6117-4325-BDD3-D5B724E1E60B}"/>
    <cellStyle name="Normal 10 2 5 4 3 2 2" xfId="31904" xr:uid="{C7185BC8-9A36-453C-97A9-7B8FEAD56CB8}"/>
    <cellStyle name="Normal 10 2 5 4 3 2 3" xfId="48663" xr:uid="{47CC37DF-32A6-43F0-A928-FC76D0919D20}"/>
    <cellStyle name="Normal 10 2 5 4 3 3" xfId="23524" xr:uid="{855BFE76-23EC-4AF4-B829-6EB7D95CFD51}"/>
    <cellStyle name="Normal 10 2 5 4 3 4" xfId="40283" xr:uid="{A4C2AA1D-223E-4618-AAC7-5EEB5AD6C368}"/>
    <cellStyle name="Normal 10 2 5 4 4" xfId="3504" xr:uid="{949C7284-00C2-4AA9-AAED-DF1EFEB3EE0A}"/>
    <cellStyle name="Normal 10 2 5 4 4 2" xfId="11880" xr:uid="{B012D3F5-4E4C-4AA1-833C-CE05AEDAEA16}"/>
    <cellStyle name="Normal 10 2 5 4 4 2 2" xfId="28640" xr:uid="{0EF9C00C-D36E-4A87-BDC0-D882C50F62BF}"/>
    <cellStyle name="Normal 10 2 5 4 4 2 3" xfId="45399" xr:uid="{F29B42D4-F90D-4A4D-AD68-3CF324B674BB}"/>
    <cellStyle name="Normal 10 2 5 4 4 3" xfId="20260" xr:uid="{F2D9830F-5508-4C74-8D69-CA972C6CA8E3}"/>
    <cellStyle name="Normal 10 2 5 4 4 4" xfId="37019" xr:uid="{89D34D09-6C81-4333-8E59-2C799EAB17CE}"/>
    <cellStyle name="Normal 10 2 5 4 5" xfId="10077" xr:uid="{8B5BC089-6460-48F4-81C2-ED576A0CF5B0}"/>
    <cellStyle name="Normal 10 2 5 4 5 2" xfId="26837" xr:uid="{D1E5C1C8-0724-4554-AAA4-ABF3220F4BB5}"/>
    <cellStyle name="Normal 10 2 5 4 5 3" xfId="43596" xr:uid="{03D7A44D-C313-41A1-971B-6A8733EB8A0C}"/>
    <cellStyle name="Normal 10 2 5 4 6" xfId="18457" xr:uid="{46F7230E-61FE-463D-BE43-6BDF8BB19E4B}"/>
    <cellStyle name="Normal 10 2 5 4 7" xfId="35216" xr:uid="{7594A9FE-40D4-4A9B-9BD6-3DA353AF8DF1}"/>
    <cellStyle name="Normal 10 2 5 5" xfId="2125" xr:uid="{790330CD-A6D4-4A93-A245-DB6B68030A05}"/>
    <cellStyle name="Normal 10 2 5 5 2" xfId="5505" xr:uid="{DC60C01F-2E9D-4998-A351-2DDEDF5C18A9}"/>
    <cellStyle name="Normal 10 2 5 5 2 2" xfId="13885" xr:uid="{5F70D8BB-C288-4956-ADC9-57F2118A6ACE}"/>
    <cellStyle name="Normal 10 2 5 5 2 2 2" xfId="30645" xr:uid="{23B1C62A-53F8-4B0E-BC47-264133E61DB0}"/>
    <cellStyle name="Normal 10 2 5 5 2 2 3" xfId="47404" xr:uid="{100F8168-F4F1-43B7-97D2-D62316A16B6C}"/>
    <cellStyle name="Normal 10 2 5 5 2 3" xfId="22265" xr:uid="{302DC17E-71E5-440F-A5B3-296533D602B6}"/>
    <cellStyle name="Normal 10 2 5 5 2 4" xfId="39024" xr:uid="{06FA55DB-B6ED-4A30-92E7-952148275E05}"/>
    <cellStyle name="Normal 10 2 5 5 3" xfId="7192" xr:uid="{8FC5A2A2-A9F7-497C-9660-5C3FC41C7A96}"/>
    <cellStyle name="Normal 10 2 5 5 3 2" xfId="15572" xr:uid="{B6F19C1B-700F-4461-86FA-32CE27299759}"/>
    <cellStyle name="Normal 10 2 5 5 3 2 2" xfId="32332" xr:uid="{A4BB491A-10AF-4D51-81F7-EAC45360A524}"/>
    <cellStyle name="Normal 10 2 5 5 3 2 3" xfId="49091" xr:uid="{0B284A6B-B3F9-4FBE-AF6C-8BF6965749C2}"/>
    <cellStyle name="Normal 10 2 5 5 3 3" xfId="23952" xr:uid="{6239122C-53BF-4143-9FE7-C5BFAEC3D163}"/>
    <cellStyle name="Normal 10 2 5 5 3 4" xfId="40711" xr:uid="{AEBBCB2F-2032-4E59-B55A-20EA5AE1CFB2}"/>
    <cellStyle name="Normal 10 2 5 5 4" xfId="3932" xr:uid="{3965AE19-E727-441D-9886-C0D074677CBE}"/>
    <cellStyle name="Normal 10 2 5 5 4 2" xfId="12308" xr:uid="{19DE5033-C34E-497D-BB7E-98740574C6FA}"/>
    <cellStyle name="Normal 10 2 5 5 4 2 2" xfId="29068" xr:uid="{96278798-0DA8-4154-9E13-304B01AD4549}"/>
    <cellStyle name="Normal 10 2 5 5 4 2 3" xfId="45827" xr:uid="{CCB80832-B2E4-44FB-A04C-6C963A92EA84}"/>
    <cellStyle name="Normal 10 2 5 5 4 3" xfId="20688" xr:uid="{BB88A435-4080-4A7B-A3E3-D67C7306BB0A}"/>
    <cellStyle name="Normal 10 2 5 5 4 4" xfId="37447" xr:uid="{686127DB-FD0B-482E-AA77-430F7F9AD56F}"/>
    <cellStyle name="Normal 10 2 5 5 5" xfId="10505" xr:uid="{C66304CA-B861-48F2-A908-3A887CFB8C07}"/>
    <cellStyle name="Normal 10 2 5 5 5 2" xfId="27265" xr:uid="{5EAE24F4-79E2-4545-80F8-C2B255857948}"/>
    <cellStyle name="Normal 10 2 5 5 5 3" xfId="44024" xr:uid="{FA48B4D8-98E5-4AE3-A1B6-D7FF85550527}"/>
    <cellStyle name="Normal 10 2 5 5 6" xfId="18885" xr:uid="{297607C5-4B79-41DB-B4EB-7708CD1208A7}"/>
    <cellStyle name="Normal 10 2 5 5 7" xfId="35644" xr:uid="{B49FADDC-0231-4E05-B754-962FF27D442D}"/>
    <cellStyle name="Normal 10 2 5 6" xfId="2518" xr:uid="{7C6CFB1A-98B6-40C5-9711-3866D87FD376}"/>
    <cellStyle name="Normal 10 2 5 6 2" xfId="5900" xr:uid="{A72761AF-167D-463C-91D4-D8344CA0D316}"/>
    <cellStyle name="Normal 10 2 5 6 2 2" xfId="14280" xr:uid="{4F5330F9-5292-423C-931D-591D0D875A1D}"/>
    <cellStyle name="Normal 10 2 5 6 2 2 2" xfId="31040" xr:uid="{BD1903FE-86A7-4B4D-8532-BCB18820CDA6}"/>
    <cellStyle name="Normal 10 2 5 6 2 2 3" xfId="47799" xr:uid="{9BEFCD77-1E2F-4494-BC3F-169DDC3F864E}"/>
    <cellStyle name="Normal 10 2 5 6 2 3" xfId="22660" xr:uid="{82DD9C27-AE0C-4715-89C6-67A78533A55F}"/>
    <cellStyle name="Normal 10 2 5 6 2 4" xfId="39419" xr:uid="{3FCE72DB-D40D-4399-B436-8231089F95E5}"/>
    <cellStyle name="Normal 10 2 5 6 3" xfId="7587" xr:uid="{17277334-AFC9-4F9E-A891-FEB62394814D}"/>
    <cellStyle name="Normal 10 2 5 6 3 2" xfId="15967" xr:uid="{1786F2F8-1BF0-451A-95BE-4FDB0C10A09E}"/>
    <cellStyle name="Normal 10 2 5 6 3 2 2" xfId="32727" xr:uid="{4570E0E5-B891-46A7-83D2-BFC49491210C}"/>
    <cellStyle name="Normal 10 2 5 6 3 2 3" xfId="49486" xr:uid="{368C2786-CB89-4D7B-8C65-79BDF3B23486}"/>
    <cellStyle name="Normal 10 2 5 6 3 3" xfId="24347" xr:uid="{BCC2C87F-5ABF-45F6-8134-AF4C5D5B1425}"/>
    <cellStyle name="Normal 10 2 5 6 3 4" xfId="41106" xr:uid="{2BAFD0DF-C8B6-4B48-8060-B4482CB4337F}"/>
    <cellStyle name="Normal 10 2 5 6 4" xfId="3077" xr:uid="{890EB534-4098-4BD4-95D6-22519F4CCE66}"/>
    <cellStyle name="Normal 10 2 5 6 4 2" xfId="11454" xr:uid="{9A94AC2D-05AA-478E-83C3-DD44E0B54952}"/>
    <cellStyle name="Normal 10 2 5 6 4 2 2" xfId="28214" xr:uid="{F8BAAE61-3030-4ECB-B5D6-31B67A205DA9}"/>
    <cellStyle name="Normal 10 2 5 6 4 2 3" xfId="44973" xr:uid="{0EFD7773-8881-4484-98B8-A4066909DF5E}"/>
    <cellStyle name="Normal 10 2 5 6 4 3" xfId="19834" xr:uid="{CEA5D062-CFCA-4BF8-B279-9AF801A7092A}"/>
    <cellStyle name="Normal 10 2 5 6 4 4" xfId="36593" xr:uid="{F59EF6BF-7E45-4058-9937-4E64BFC40F69}"/>
    <cellStyle name="Normal 10 2 5 6 5" xfId="10900" xr:uid="{60A79866-4058-46FB-851E-8DB50CA46BDC}"/>
    <cellStyle name="Normal 10 2 5 6 5 2" xfId="27660" xr:uid="{5C650732-3F48-4008-93EB-5102642AAFEA}"/>
    <cellStyle name="Normal 10 2 5 6 5 3" xfId="44419" xr:uid="{ADC10FC5-10E8-4C22-B459-0FCF50DC6BAA}"/>
    <cellStyle name="Normal 10 2 5 6 6" xfId="19280" xr:uid="{0A021FD6-A852-4271-854F-B06D07B17D5A}"/>
    <cellStyle name="Normal 10 2 5 6 7" xfId="36039" xr:uid="{D10C880E-F9BE-4023-9C9E-3B7CEB6D30D7}"/>
    <cellStyle name="Normal 10 2 5 7" xfId="4634" xr:uid="{6111FB7A-4CB3-4E96-B8DC-AD1F43F524AE}"/>
    <cellStyle name="Normal 10 2 5 7 2" xfId="13010" xr:uid="{8C2602D6-6F90-4B13-80F7-24B02038562D}"/>
    <cellStyle name="Normal 10 2 5 7 2 2" xfId="29770" xr:uid="{B384DF90-9CD4-4627-A2A2-CDB5516E144F}"/>
    <cellStyle name="Normal 10 2 5 7 2 3" xfId="46529" xr:uid="{F8E38BAD-6E16-4F67-9A90-0D45ABE83B2E}"/>
    <cellStyle name="Normal 10 2 5 7 3" xfId="21390" xr:uid="{6317741C-AF36-41F8-858D-5AD5BE72864A}"/>
    <cellStyle name="Normal 10 2 5 7 4" xfId="38149" xr:uid="{591F10A4-4974-47C8-B2B7-EB84F8FF3D60}"/>
    <cellStyle name="Normal 10 2 5 8" xfId="6338" xr:uid="{8164070A-20DB-4361-B2B5-20BD34D6FFBD}"/>
    <cellStyle name="Normal 10 2 5 8 2" xfId="14718" xr:uid="{FBEF851C-703B-4596-BBFD-6E3939B38CCA}"/>
    <cellStyle name="Normal 10 2 5 8 2 2" xfId="31478" xr:uid="{C1EBE1F9-F828-4575-B3B6-5DDA14F6DC3D}"/>
    <cellStyle name="Normal 10 2 5 8 2 3" xfId="48237" xr:uid="{21882FD5-99AA-47AD-AC2F-4BE4A98C4353}"/>
    <cellStyle name="Normal 10 2 5 8 3" xfId="23098" xr:uid="{0566C076-6C81-41AD-876C-DBD25488C69A}"/>
    <cellStyle name="Normal 10 2 5 8 4" xfId="39857" xr:uid="{27138B8E-7068-434B-A3B3-6A10A8CE3AF9}"/>
    <cellStyle name="Normal 10 2 5 9" xfId="7993" xr:uid="{201C1336-7E73-40A6-9BF8-4916A1C2EC2D}"/>
    <cellStyle name="Normal 10 2 5 9 2" xfId="16373" xr:uid="{39F61196-A572-4109-821A-16B8D84279F5}"/>
    <cellStyle name="Normal 10 2 5 9 2 2" xfId="33133" xr:uid="{F8E55CF2-46F5-43F9-88B8-9500FF888997}"/>
    <cellStyle name="Normal 10 2 5 9 2 3" xfId="49892" xr:uid="{77798A57-52A9-4304-BECE-8964CB85F1E1}"/>
    <cellStyle name="Normal 10 2 5 9 3" xfId="24753" xr:uid="{FD8E5D1F-501E-454B-9118-922F15751A02}"/>
    <cellStyle name="Normal 10 2 5 9 4" xfId="41512" xr:uid="{3C2A8A92-B6A8-4C89-9813-256E15072054}"/>
    <cellStyle name="Normal 10 2 6" xfId="1320" xr:uid="{02A65736-8F38-485A-B700-5F6CD9E4A515}"/>
    <cellStyle name="Normal 10 2 6 10" xfId="9233" xr:uid="{529D8A10-BCD8-471B-AF5B-78156A2999C2}"/>
    <cellStyle name="Normal 10 2 6 10 2" xfId="17613" xr:uid="{261182F2-91BE-48DA-AAC5-C5915568C651}"/>
    <cellStyle name="Normal 10 2 6 10 2 2" xfId="34373" xr:uid="{4171C397-B9DB-447D-804D-79AFAFFA5A72}"/>
    <cellStyle name="Normal 10 2 6 10 2 3" xfId="51132" xr:uid="{AE9BDF3C-A453-4E58-AEE1-EABB886FF4CA}"/>
    <cellStyle name="Normal 10 2 6 10 3" xfId="25993" xr:uid="{D7823AA1-218F-4C30-B738-43732DBABC00}"/>
    <cellStyle name="Normal 10 2 6 10 4" xfId="42752" xr:uid="{6DC39271-6132-42EB-B13C-FBABDEBC3FC3}"/>
    <cellStyle name="Normal 10 2 6 11" xfId="3080" xr:uid="{2A28213E-E3C8-4777-99CD-D95F93867339}"/>
    <cellStyle name="Normal 10 2 6 11 2" xfId="11457" xr:uid="{85AF8C6D-6BE9-4A64-BCD8-F33CFA1E506E}"/>
    <cellStyle name="Normal 10 2 6 11 2 2" xfId="28217" xr:uid="{0D1BB8F6-46E4-4825-9827-002C0CEA7F28}"/>
    <cellStyle name="Normal 10 2 6 11 2 3" xfId="44976" xr:uid="{E981E0B5-451C-48D6-9991-2BDC3E24B459}"/>
    <cellStyle name="Normal 10 2 6 11 3" xfId="19837" xr:uid="{1BEF5D28-CF31-472D-BC99-21C6C454B323}"/>
    <cellStyle name="Normal 10 2 6 11 4" xfId="36596" xr:uid="{B4D7A09E-B6D6-48C3-88C4-AD719F1CFBFA}"/>
    <cellStyle name="Normal 10 2 6 12" xfId="9654" xr:uid="{29F51C1E-24A9-4B75-9BD2-02EBBC835207}"/>
    <cellStyle name="Normal 10 2 6 12 2" xfId="26414" xr:uid="{F046FA29-A6DD-45D6-9273-CB486E47E3D7}"/>
    <cellStyle name="Normal 10 2 6 12 3" xfId="43173" xr:uid="{A8BBEA90-89A2-4E2D-9835-6720B8EBD826}"/>
    <cellStyle name="Normal 10 2 6 13" xfId="18034" xr:uid="{1BD9BC16-C373-4E61-B1D2-1E9896E22967}"/>
    <cellStyle name="Normal 10 2 6 14" xfId="34793" xr:uid="{53BA5013-61B0-48A8-95A1-2AEF465F9E0F}"/>
    <cellStyle name="Normal 10 2 6 2" xfId="1700" xr:uid="{CCCC33E1-7873-468E-ABDD-40FE2A12AAE2}"/>
    <cellStyle name="Normal 10 2 6 2 2" xfId="5082" xr:uid="{C12C359D-FAB2-4EE9-B043-3790BECBF2CD}"/>
    <cellStyle name="Normal 10 2 6 2 2 2" xfId="13460" xr:uid="{E56158AE-4D0E-4329-9508-CD5C0D96F606}"/>
    <cellStyle name="Normal 10 2 6 2 2 2 2" xfId="30220" xr:uid="{5165EEC5-04DD-490F-BF8E-3A00E361ABDE}"/>
    <cellStyle name="Normal 10 2 6 2 2 2 3" xfId="46979" xr:uid="{B3C5551C-E64C-4E6A-B8B3-38FBD5F39818}"/>
    <cellStyle name="Normal 10 2 6 2 2 3" xfId="21840" xr:uid="{CF57A407-5A81-4643-BBAA-7DEFE3AFEA79}"/>
    <cellStyle name="Normal 10 2 6 2 2 4" xfId="38599" xr:uid="{A6880398-8898-4818-AE85-A3A7092BB3AC}"/>
    <cellStyle name="Normal 10 2 6 2 3" xfId="6767" xr:uid="{63A1C055-4703-437E-9905-B715BDF7EBC0}"/>
    <cellStyle name="Normal 10 2 6 2 3 2" xfId="15147" xr:uid="{C74BD04E-A26B-42BF-A450-7EB40C54A150}"/>
    <cellStyle name="Normal 10 2 6 2 3 2 2" xfId="31907" xr:uid="{41024CA2-7361-4560-8C98-1770D7AC6473}"/>
    <cellStyle name="Normal 10 2 6 2 3 2 3" xfId="48666" xr:uid="{FB92BBF4-F1B8-4007-985D-E5D342E9E05D}"/>
    <cellStyle name="Normal 10 2 6 2 3 3" xfId="23527" xr:uid="{482EA8D0-288D-4E2E-BF56-7CFC7F7FF762}"/>
    <cellStyle name="Normal 10 2 6 2 3 4" xfId="40286" xr:uid="{036EA509-BC90-49B9-98AB-1B0A958D7A32}"/>
    <cellStyle name="Normal 10 2 6 2 4" xfId="3507" xr:uid="{8BC72ECA-138D-444D-99EA-0448352F9FCD}"/>
    <cellStyle name="Normal 10 2 6 2 4 2" xfId="11883" xr:uid="{5BB9B804-CE01-45AB-B9B9-E447836016E3}"/>
    <cellStyle name="Normal 10 2 6 2 4 2 2" xfId="28643" xr:uid="{E0606D14-8528-42EA-BCEC-1DBAA6FD7F87}"/>
    <cellStyle name="Normal 10 2 6 2 4 2 3" xfId="45402" xr:uid="{459F4874-22DA-438C-B828-485224F72BC3}"/>
    <cellStyle name="Normal 10 2 6 2 4 3" xfId="20263" xr:uid="{2C361E64-6B9B-4D9A-9A5A-0F39B55A6721}"/>
    <cellStyle name="Normal 10 2 6 2 4 4" xfId="37022" xr:uid="{143BBBF4-E1C5-464D-B140-88F53E289CB1}"/>
    <cellStyle name="Normal 10 2 6 2 5" xfId="10080" xr:uid="{D0BAA86B-E82A-46C5-B108-BD34EA087853}"/>
    <cellStyle name="Normal 10 2 6 2 5 2" xfId="26840" xr:uid="{7CF77D14-1D03-4712-8814-7EA0F8D4CD5A}"/>
    <cellStyle name="Normal 10 2 6 2 5 3" xfId="43599" xr:uid="{5FD33530-9D49-4FAC-B38A-6FA39EBDDE4F}"/>
    <cellStyle name="Normal 10 2 6 2 6" xfId="18460" xr:uid="{C9267751-E1CA-4EE5-ABA7-B6398ECBF1BC}"/>
    <cellStyle name="Normal 10 2 6 2 7" xfId="35219" xr:uid="{8455F266-F647-47DB-A434-37F888F9B6E2}"/>
    <cellStyle name="Normal 10 2 6 3" xfId="2128" xr:uid="{B8C08486-AA7E-4F42-A7B4-90E341B39655}"/>
    <cellStyle name="Normal 10 2 6 3 2" xfId="5508" xr:uid="{01126C15-4C85-4FDD-A144-4294F6B06223}"/>
    <cellStyle name="Normal 10 2 6 3 2 2" xfId="13888" xr:uid="{6E0716DC-FDDA-4F24-8713-858A072633AC}"/>
    <cellStyle name="Normal 10 2 6 3 2 2 2" xfId="30648" xr:uid="{EFA9062C-E46A-4156-A866-85F13E4DE02A}"/>
    <cellStyle name="Normal 10 2 6 3 2 2 3" xfId="47407" xr:uid="{BFB04D17-93FE-4C71-82B8-2EE1584FC06F}"/>
    <cellStyle name="Normal 10 2 6 3 2 3" xfId="22268" xr:uid="{9D2B026B-7A4B-4EAF-8D0F-FD07980D24DA}"/>
    <cellStyle name="Normal 10 2 6 3 2 4" xfId="39027" xr:uid="{0245D1E7-5117-4E35-9AC4-BBF23D84A539}"/>
    <cellStyle name="Normal 10 2 6 3 3" xfId="7195" xr:uid="{87678669-2C3F-495E-9F97-E35EB316090D}"/>
    <cellStyle name="Normal 10 2 6 3 3 2" xfId="15575" xr:uid="{00EA7844-0BB5-4A7C-A772-BC8054507815}"/>
    <cellStyle name="Normal 10 2 6 3 3 2 2" xfId="32335" xr:uid="{F8029E49-4511-4886-A55C-3DA1A9EAD127}"/>
    <cellStyle name="Normal 10 2 6 3 3 2 3" xfId="49094" xr:uid="{C64CD3C1-AD17-44AF-AEE0-D9C7F18CED27}"/>
    <cellStyle name="Normal 10 2 6 3 3 3" xfId="23955" xr:uid="{3C2B162D-D1DE-4718-BC83-BF1CCD4F8A61}"/>
    <cellStyle name="Normal 10 2 6 3 3 4" xfId="40714" xr:uid="{BF6D8ED5-7404-4B70-8F96-7A9CF8B0A32A}"/>
    <cellStyle name="Normal 10 2 6 3 4" xfId="3935" xr:uid="{B9CCCAE5-9ACA-4DA3-951B-95E95CB3CC9B}"/>
    <cellStyle name="Normal 10 2 6 3 4 2" xfId="12311" xr:uid="{C7669DB4-75FC-497A-A383-F0691DE10183}"/>
    <cellStyle name="Normal 10 2 6 3 4 2 2" xfId="29071" xr:uid="{1ED03F10-D964-484F-8374-885A0DA5AD02}"/>
    <cellStyle name="Normal 10 2 6 3 4 2 3" xfId="45830" xr:uid="{9C23C408-FC53-482F-833C-630E3162C535}"/>
    <cellStyle name="Normal 10 2 6 3 4 3" xfId="20691" xr:uid="{A1DE38D6-385B-4B95-A0D4-813D055EE758}"/>
    <cellStyle name="Normal 10 2 6 3 4 4" xfId="37450" xr:uid="{4CC2F292-62E0-4F88-B7EC-14A477EEE5B3}"/>
    <cellStyle name="Normal 10 2 6 3 5" xfId="10508" xr:uid="{F8A6C916-11F0-49D7-944F-9FCAF2CCFEFF}"/>
    <cellStyle name="Normal 10 2 6 3 5 2" xfId="27268" xr:uid="{EBD87C7F-44B1-4E78-9356-09D8235D3CD9}"/>
    <cellStyle name="Normal 10 2 6 3 5 3" xfId="44027" xr:uid="{E998AF5F-712A-43E6-933A-5334B2FF6C1F}"/>
    <cellStyle name="Normal 10 2 6 3 6" xfId="18888" xr:uid="{E4C6F805-696C-4EC7-850C-FA83C188A70C}"/>
    <cellStyle name="Normal 10 2 6 3 7" xfId="35647" xr:uid="{15402037-2C39-4938-947C-8CB0B1D2E57D}"/>
    <cellStyle name="Normal 10 2 6 4" xfId="2540" xr:uid="{BA5669BC-F012-45BA-8098-ACB378AFEE3D}"/>
    <cellStyle name="Normal 10 2 6 4 2" xfId="5922" xr:uid="{0A319CE4-F1DB-4AA1-B84D-598E44369B35}"/>
    <cellStyle name="Normal 10 2 6 4 2 2" xfId="14302" xr:uid="{C9CB6B8C-34BC-4B6A-B98E-E02BDE667727}"/>
    <cellStyle name="Normal 10 2 6 4 2 2 2" xfId="31062" xr:uid="{2C08958D-65C9-4D51-B790-6D80981535A5}"/>
    <cellStyle name="Normal 10 2 6 4 2 2 3" xfId="47821" xr:uid="{40ADC583-1926-45F1-B8DE-9082A6E677A2}"/>
    <cellStyle name="Normal 10 2 6 4 2 3" xfId="22682" xr:uid="{1CF478EF-379B-455F-8D92-315336A64F7D}"/>
    <cellStyle name="Normal 10 2 6 4 2 4" xfId="39441" xr:uid="{31246F9A-D0FD-4B18-9786-BBA87A119F60}"/>
    <cellStyle name="Normal 10 2 6 4 3" xfId="7609" xr:uid="{DE76C50C-B7B1-40E8-8BF4-7D5D422BBDE5}"/>
    <cellStyle name="Normal 10 2 6 4 3 2" xfId="15989" xr:uid="{E2298052-1FB3-442D-B98A-453212FD8267}"/>
    <cellStyle name="Normal 10 2 6 4 3 2 2" xfId="32749" xr:uid="{9938B438-6880-449B-BBE8-6E209BC50707}"/>
    <cellStyle name="Normal 10 2 6 4 3 2 3" xfId="49508" xr:uid="{3B705446-7054-4835-A15F-E4E3483D1C52}"/>
    <cellStyle name="Normal 10 2 6 4 3 3" xfId="24369" xr:uid="{70873803-45B0-42E8-810D-D467120AFC76}"/>
    <cellStyle name="Normal 10 2 6 4 3 4" xfId="41128" xr:uid="{ACB14C93-DB64-4DA0-A459-077A2FF245FA}"/>
    <cellStyle name="Normal 10 2 6 4 4" xfId="4237" xr:uid="{E34088A8-29D2-4D5E-93A4-7A4BA539C600}"/>
    <cellStyle name="Normal 10 2 6 4 4 2" xfId="12613" xr:uid="{0C672325-210A-49AB-8DA4-7F9111AFA147}"/>
    <cellStyle name="Normal 10 2 6 4 4 2 2" xfId="29373" xr:uid="{DD8C249D-E2C8-443D-BE89-BADDEC5B1C6E}"/>
    <cellStyle name="Normal 10 2 6 4 4 2 3" xfId="46132" xr:uid="{1293C166-B2DD-4A26-8052-914962968CB3}"/>
    <cellStyle name="Normal 10 2 6 4 4 3" xfId="20993" xr:uid="{EFC2D84B-A083-4E3C-9279-593D560E427E}"/>
    <cellStyle name="Normal 10 2 6 4 4 4" xfId="37752" xr:uid="{A428F240-AEF7-4009-8CC8-5FA0007EF22A}"/>
    <cellStyle name="Normal 10 2 6 4 5" xfId="10922" xr:uid="{E6330F99-6B70-46C0-939C-EC3C819E82E5}"/>
    <cellStyle name="Normal 10 2 6 4 5 2" xfId="27682" xr:uid="{E2C3A532-BE3C-4541-950D-3E06E1C5A4A9}"/>
    <cellStyle name="Normal 10 2 6 4 5 3" xfId="44441" xr:uid="{F43E4FF2-9AEE-4B4C-9D67-0D0D5B3822BF}"/>
    <cellStyle name="Normal 10 2 6 4 6" xfId="19302" xr:uid="{5497D283-7AD2-492D-A89B-DBFB3C78D644}"/>
    <cellStyle name="Normal 10 2 6 4 7" xfId="36061" xr:uid="{68452E30-A379-4D5C-88B7-DB854024DC5C}"/>
    <cellStyle name="Normal 10 2 6 5" xfId="4656" xr:uid="{C6757EDA-4624-484F-A7D7-C7B28988C3B3}"/>
    <cellStyle name="Normal 10 2 6 5 2" xfId="13032" xr:uid="{0BDC83CA-7C72-462A-833F-4A67CFDC9444}"/>
    <cellStyle name="Normal 10 2 6 5 2 2" xfId="29792" xr:uid="{39168B0A-225C-4E44-B536-48AF76A10EBD}"/>
    <cellStyle name="Normal 10 2 6 5 2 3" xfId="46551" xr:uid="{15BE40E3-A6C9-44C0-99C1-0BCD31241464}"/>
    <cellStyle name="Normal 10 2 6 5 3" xfId="21412" xr:uid="{92AD0839-1527-4EBF-97F0-9555872385A3}"/>
    <cellStyle name="Normal 10 2 6 5 4" xfId="38171" xr:uid="{9A9A642D-C50A-46A2-88E8-4AA8676B7EB5}"/>
    <cellStyle name="Normal 10 2 6 6" xfId="6341" xr:uid="{D52BF055-5CFB-449E-89F2-7A0862E1A2B5}"/>
    <cellStyle name="Normal 10 2 6 6 2" xfId="14721" xr:uid="{485A73BC-7DF5-427A-979F-B7581017290A}"/>
    <cellStyle name="Normal 10 2 6 6 2 2" xfId="31481" xr:uid="{F692E29C-3690-4932-AA41-A0C1596F2263}"/>
    <cellStyle name="Normal 10 2 6 6 2 3" xfId="48240" xr:uid="{67BEB3F2-51E0-4D46-A114-BDD3ACD74279}"/>
    <cellStyle name="Normal 10 2 6 6 3" xfId="23101" xr:uid="{A631825D-8803-4D76-B37F-05549B2DCDF3}"/>
    <cellStyle name="Normal 10 2 6 6 4" xfId="39860" xr:uid="{AC831040-C5ED-4D84-BEC5-CC3208A74428}"/>
    <cellStyle name="Normal 10 2 6 7" xfId="8015" xr:uid="{2B8FE989-3B83-426D-AD5A-0C53FF819C5A}"/>
    <cellStyle name="Normal 10 2 6 7 2" xfId="16395" xr:uid="{F9D3B354-A743-4D88-8374-A0E7D7D05372}"/>
    <cellStyle name="Normal 10 2 6 7 2 2" xfId="33155" xr:uid="{9DEE2EE6-CCFF-4FC9-96F8-6D1C2CAAFC64}"/>
    <cellStyle name="Normal 10 2 6 7 2 3" xfId="49914" xr:uid="{EC181C25-65EE-41E2-99AB-AAFAEB839AB8}"/>
    <cellStyle name="Normal 10 2 6 7 3" xfId="24775" xr:uid="{478C4428-8FF5-40C3-882E-15BB33069AD4}"/>
    <cellStyle name="Normal 10 2 6 7 4" xfId="41534" xr:uid="{D7A9BE22-752A-441F-9A41-73F86BA40932}"/>
    <cellStyle name="Normal 10 2 6 8" xfId="8421" xr:uid="{D4793E43-33AC-427A-A2E9-6388461B764D}"/>
    <cellStyle name="Normal 10 2 6 8 2" xfId="16801" xr:uid="{938A6812-17FE-4831-BD2F-953CEE7C612B}"/>
    <cellStyle name="Normal 10 2 6 8 2 2" xfId="33561" xr:uid="{4A538E0B-6B39-4CC3-AE20-E538C82FE2C6}"/>
    <cellStyle name="Normal 10 2 6 8 2 3" xfId="50320" xr:uid="{7814EAD1-3289-4B9E-937C-5F2A4F517646}"/>
    <cellStyle name="Normal 10 2 6 8 3" xfId="25181" xr:uid="{4C21A11C-1DD4-4CAF-BEF6-04FDEE715601}"/>
    <cellStyle name="Normal 10 2 6 8 4" xfId="41940" xr:uid="{3FF9730D-4EB8-4507-BEAF-F818D9312EA8}"/>
    <cellStyle name="Normal 10 2 6 9" xfId="8827" xr:uid="{6474EF59-E13B-48BB-9D09-3613A6874B24}"/>
    <cellStyle name="Normal 10 2 6 9 2" xfId="17207" xr:uid="{97AE5ADE-802D-42E9-9090-84ACBF4E1FE7}"/>
    <cellStyle name="Normal 10 2 6 9 2 2" xfId="33967" xr:uid="{28D64395-1EA0-4190-888D-20FD4CC96B6E}"/>
    <cellStyle name="Normal 10 2 6 9 2 3" xfId="50726" xr:uid="{29868B5C-0329-4BDD-9120-5DBAE80F0A59}"/>
    <cellStyle name="Normal 10 2 6 9 3" xfId="25587" xr:uid="{07EB8F42-7695-4D90-9855-7EACA222E6F1}"/>
    <cellStyle name="Normal 10 2 6 9 4" xfId="42346" xr:uid="{629B4BB2-B0D1-4BB7-95A1-743EC9036D67}"/>
    <cellStyle name="Normal 10 2 7" xfId="1321" xr:uid="{177C36FC-C3E3-4F78-BF2D-8E63C6FC7788}"/>
    <cellStyle name="Normal 10 2 7 10" xfId="9366" xr:uid="{C5F00672-2587-4271-9601-AE9E185FBEE1}"/>
    <cellStyle name="Normal 10 2 7 10 2" xfId="17746" xr:uid="{5785502B-CA4B-47B4-B925-9816E0956CCC}"/>
    <cellStyle name="Normal 10 2 7 10 2 2" xfId="34506" xr:uid="{B27D7F2E-745D-49F8-8F35-B7A44468579A}"/>
    <cellStyle name="Normal 10 2 7 10 2 3" xfId="51265" xr:uid="{F8AFE6AA-4385-42EA-AE63-A2D55F0EF2C4}"/>
    <cellStyle name="Normal 10 2 7 10 3" xfId="26126" xr:uid="{12041579-23BF-4BD7-83AC-4B3B9B7EF1DF}"/>
    <cellStyle name="Normal 10 2 7 10 4" xfId="42885" xr:uid="{9E0FFC41-1F0E-41D0-86A9-9822F1341544}"/>
    <cellStyle name="Normal 10 2 7 11" xfId="3081" xr:uid="{20288F21-7704-4E6E-A4BC-96C780440F2C}"/>
    <cellStyle name="Normal 10 2 7 11 2" xfId="11458" xr:uid="{416BEA6C-29AB-40BE-AB95-FE301FF3643B}"/>
    <cellStyle name="Normal 10 2 7 11 2 2" xfId="28218" xr:uid="{9F85AD00-BFF8-4A6C-A63E-211B9B900685}"/>
    <cellStyle name="Normal 10 2 7 11 2 3" xfId="44977" xr:uid="{EE29B089-6A33-4959-B54D-96084C5B90CA}"/>
    <cellStyle name="Normal 10 2 7 11 3" xfId="19838" xr:uid="{AD7E9781-2F5A-48E5-A96B-F0D15F89FCAC}"/>
    <cellStyle name="Normal 10 2 7 11 4" xfId="36597" xr:uid="{88576DE2-FF84-4C04-BAA6-9CFC6F5E7F7E}"/>
    <cellStyle name="Normal 10 2 7 12" xfId="9655" xr:uid="{72702DEA-4370-4CF9-84C1-E892DA18A282}"/>
    <cellStyle name="Normal 10 2 7 12 2" xfId="26415" xr:uid="{2816770D-915A-4DC2-B412-C1B42EE2F5AE}"/>
    <cellStyle name="Normal 10 2 7 12 3" xfId="43174" xr:uid="{9C564F20-1814-4F52-955E-724084808695}"/>
    <cellStyle name="Normal 10 2 7 13" xfId="18035" xr:uid="{3E444F91-A4A2-42DC-B726-8CEACB15C93D}"/>
    <cellStyle name="Normal 10 2 7 14" xfId="34794" xr:uid="{57DDD949-FBD0-4ECD-9DA1-D6E2F8A076DA}"/>
    <cellStyle name="Normal 10 2 7 2" xfId="1701" xr:uid="{26187413-F956-49F9-8343-4BE4A80062C6}"/>
    <cellStyle name="Normal 10 2 7 2 2" xfId="5083" xr:uid="{B9985B62-0869-4166-9893-4552EA6F86DC}"/>
    <cellStyle name="Normal 10 2 7 2 2 2" xfId="13461" xr:uid="{E5D9A952-2AD4-4943-988F-54CD51B0C9A1}"/>
    <cellStyle name="Normal 10 2 7 2 2 2 2" xfId="30221" xr:uid="{EE7E472B-FC2C-450B-8EE5-B7E061689A3B}"/>
    <cellStyle name="Normal 10 2 7 2 2 2 3" xfId="46980" xr:uid="{44ABE572-EAAE-46AA-B947-72A8287C1A8E}"/>
    <cellStyle name="Normal 10 2 7 2 2 3" xfId="21841" xr:uid="{104787EA-2415-401A-9D47-9F0D1346D045}"/>
    <cellStyle name="Normal 10 2 7 2 2 4" xfId="38600" xr:uid="{B76D8C55-F0B3-4FCA-96F3-00B33CBBB614}"/>
    <cellStyle name="Normal 10 2 7 2 3" xfId="6768" xr:uid="{C1C20344-B966-45E7-90A8-2CD4E739D94D}"/>
    <cellStyle name="Normal 10 2 7 2 3 2" xfId="15148" xr:uid="{4333D98D-FAC9-4E28-865A-E14F872C6E8B}"/>
    <cellStyle name="Normal 10 2 7 2 3 2 2" xfId="31908" xr:uid="{5BFBD885-F61C-4960-9EA0-35B10AFEBA3C}"/>
    <cellStyle name="Normal 10 2 7 2 3 2 3" xfId="48667" xr:uid="{BBFDA61A-E0D6-4E6A-A97E-C35529606DC2}"/>
    <cellStyle name="Normal 10 2 7 2 3 3" xfId="23528" xr:uid="{1E82B6C5-46E6-4FDC-81AC-5281FB5D5D95}"/>
    <cellStyle name="Normal 10 2 7 2 3 4" xfId="40287" xr:uid="{C0D5C1D7-D1B9-4B14-8305-9214183754E8}"/>
    <cellStyle name="Normal 10 2 7 2 4" xfId="3508" xr:uid="{EC959513-C427-4F79-9592-78E39523FCD2}"/>
    <cellStyle name="Normal 10 2 7 2 4 2" xfId="11884" xr:uid="{B05E9AB4-1226-47FE-875F-2F87AB9E433E}"/>
    <cellStyle name="Normal 10 2 7 2 4 2 2" xfId="28644" xr:uid="{C31A38B5-BA9A-445C-996D-F92BBDC36997}"/>
    <cellStyle name="Normal 10 2 7 2 4 2 3" xfId="45403" xr:uid="{49F2AE60-5E4A-4E34-8EE3-E14AC1DD32EC}"/>
    <cellStyle name="Normal 10 2 7 2 4 3" xfId="20264" xr:uid="{0C835638-149C-4B97-B21E-189B28644E39}"/>
    <cellStyle name="Normal 10 2 7 2 4 4" xfId="37023" xr:uid="{900715E2-9C98-4019-82A0-0F97A9D3B521}"/>
    <cellStyle name="Normal 10 2 7 2 5" xfId="10081" xr:uid="{84E0EFB0-EA23-4415-B7F9-D995694787AA}"/>
    <cellStyle name="Normal 10 2 7 2 5 2" xfId="26841" xr:uid="{E7E8B31A-CBF1-4EEA-9596-9560B1550CAC}"/>
    <cellStyle name="Normal 10 2 7 2 5 3" xfId="43600" xr:uid="{DEB4489D-C063-4BAC-A448-D05E5C46B4E6}"/>
    <cellStyle name="Normal 10 2 7 2 6" xfId="18461" xr:uid="{17265510-6D0E-40BD-963A-78AAECB61EFB}"/>
    <cellStyle name="Normal 10 2 7 2 7" xfId="35220" xr:uid="{410F6908-5C90-455B-B33F-41CE9F9B5451}"/>
    <cellStyle name="Normal 10 2 7 3" xfId="2129" xr:uid="{03840DD0-60C8-4C3E-A0A8-D45E67EAC90B}"/>
    <cellStyle name="Normal 10 2 7 3 2" xfId="5509" xr:uid="{7F836B36-604D-4F3C-BC5B-D43B069C33A6}"/>
    <cellStyle name="Normal 10 2 7 3 2 2" xfId="13889" xr:uid="{A35F0EBB-B137-4C26-8D07-9F4535C41805}"/>
    <cellStyle name="Normal 10 2 7 3 2 2 2" xfId="30649" xr:uid="{12C31391-59B0-499D-B5F4-6B239BF2326D}"/>
    <cellStyle name="Normal 10 2 7 3 2 2 3" xfId="47408" xr:uid="{458EF075-39F5-43EA-8593-1C3B36506A67}"/>
    <cellStyle name="Normal 10 2 7 3 2 3" xfId="22269" xr:uid="{523EE195-3A15-48E2-9835-01679D7E47D9}"/>
    <cellStyle name="Normal 10 2 7 3 2 4" xfId="39028" xr:uid="{490969D1-C7DA-43B9-A0DE-E98304A5C4CA}"/>
    <cellStyle name="Normal 10 2 7 3 3" xfId="7196" xr:uid="{CB3D2CF7-2E75-4989-9D3F-40471307049E}"/>
    <cellStyle name="Normal 10 2 7 3 3 2" xfId="15576" xr:uid="{2434BB4A-656C-4C14-AB2E-1845B4B99643}"/>
    <cellStyle name="Normal 10 2 7 3 3 2 2" xfId="32336" xr:uid="{C100E7C0-C316-4A74-B69C-E9A34898FD5A}"/>
    <cellStyle name="Normal 10 2 7 3 3 2 3" xfId="49095" xr:uid="{BD168034-BF5E-437B-AD6E-B80F0B4ADDB3}"/>
    <cellStyle name="Normal 10 2 7 3 3 3" xfId="23956" xr:uid="{67512C4A-DAEC-4C0C-AA5E-8F621D9F7F90}"/>
    <cellStyle name="Normal 10 2 7 3 3 4" xfId="40715" xr:uid="{3F761025-08F7-4076-A304-D2083E9C6178}"/>
    <cellStyle name="Normal 10 2 7 3 4" xfId="3936" xr:uid="{04950584-DA72-4E0C-A575-EAEDBDDF0CC5}"/>
    <cellStyle name="Normal 10 2 7 3 4 2" xfId="12312" xr:uid="{73994CF0-BE89-487D-86A1-E9DF8E2B2D27}"/>
    <cellStyle name="Normal 10 2 7 3 4 2 2" xfId="29072" xr:uid="{849601AB-A170-43D7-BB08-1EBF5B754215}"/>
    <cellStyle name="Normal 10 2 7 3 4 2 3" xfId="45831" xr:uid="{A8242791-3E35-47D9-ADE9-19C54ED9D469}"/>
    <cellStyle name="Normal 10 2 7 3 4 3" xfId="20692" xr:uid="{A7A9DBA5-3E4C-484C-8640-9FC9DB0570CF}"/>
    <cellStyle name="Normal 10 2 7 3 4 4" xfId="37451" xr:uid="{EB50F3FA-8797-4078-B057-67F776CBAC94}"/>
    <cellStyle name="Normal 10 2 7 3 5" xfId="10509" xr:uid="{E27006B5-5D1A-45D1-999A-CD8FD23D1150}"/>
    <cellStyle name="Normal 10 2 7 3 5 2" xfId="27269" xr:uid="{C62515F1-3B33-4967-9665-10EC42A2917E}"/>
    <cellStyle name="Normal 10 2 7 3 5 3" xfId="44028" xr:uid="{B6BEB971-DE4A-4975-B380-EBC279F9F18B}"/>
    <cellStyle name="Normal 10 2 7 3 6" xfId="18889" xr:uid="{39D65578-3498-496B-BAD1-9A86661CE920}"/>
    <cellStyle name="Normal 10 2 7 3 7" xfId="35648" xr:uid="{1692548E-3E2E-48B7-AF3F-5679DB6B9EA1}"/>
    <cellStyle name="Normal 10 2 7 4" xfId="2673" xr:uid="{6E315B56-41EE-453C-AEA4-FD4966B2E415}"/>
    <cellStyle name="Normal 10 2 7 4 2" xfId="6055" xr:uid="{079403C6-DFAA-46AE-B81E-557123ACBA00}"/>
    <cellStyle name="Normal 10 2 7 4 2 2" xfId="14435" xr:uid="{8B76B84C-CBB3-4FC3-A3C4-E81AB15113AB}"/>
    <cellStyle name="Normal 10 2 7 4 2 2 2" xfId="31195" xr:uid="{8F8B09CB-1C5C-4B63-86C4-960163E13C73}"/>
    <cellStyle name="Normal 10 2 7 4 2 2 3" xfId="47954" xr:uid="{F45FB863-556E-4E26-A7AF-EA5F442A69E4}"/>
    <cellStyle name="Normal 10 2 7 4 2 3" xfId="22815" xr:uid="{3CE739DD-9779-4364-B21B-FB2B91762603}"/>
    <cellStyle name="Normal 10 2 7 4 2 4" xfId="39574" xr:uid="{01FF3460-9875-4F31-B3A2-93E66BA3F425}"/>
    <cellStyle name="Normal 10 2 7 4 3" xfId="7742" xr:uid="{57C90547-09E1-4591-9529-A751AF495F77}"/>
    <cellStyle name="Normal 10 2 7 4 3 2" xfId="16122" xr:uid="{29C9B60C-1A3C-4F3B-A295-E32D1D18672C}"/>
    <cellStyle name="Normal 10 2 7 4 3 2 2" xfId="32882" xr:uid="{FD4CCD7B-A636-46DD-B0B9-0D60F431B808}"/>
    <cellStyle name="Normal 10 2 7 4 3 2 3" xfId="49641" xr:uid="{3235D5ED-3956-40C4-BB40-ECFEA07B6329}"/>
    <cellStyle name="Normal 10 2 7 4 3 3" xfId="24502" xr:uid="{3A500469-BB93-404D-A05D-065F2ED28119}"/>
    <cellStyle name="Normal 10 2 7 4 3 4" xfId="41261" xr:uid="{9CC43CC0-BB69-4D93-8FDD-F3C203A06ED7}"/>
    <cellStyle name="Normal 10 2 7 4 4" xfId="4369" xr:uid="{960C86FF-390B-4E9F-B1C5-87405688060C}"/>
    <cellStyle name="Normal 10 2 7 4 4 2" xfId="12745" xr:uid="{0FB5F970-819F-4EF2-872F-9D85DACAEE47}"/>
    <cellStyle name="Normal 10 2 7 4 4 2 2" xfId="29505" xr:uid="{F648A627-6FF4-4125-AFD8-99D0AFD3F736}"/>
    <cellStyle name="Normal 10 2 7 4 4 2 3" xfId="46264" xr:uid="{0EFB65BE-5ADF-422E-8344-F7D7AD0297EE}"/>
    <cellStyle name="Normal 10 2 7 4 4 3" xfId="21125" xr:uid="{C53C7FFA-EDB6-4199-A77F-AEDDBC78E2AC}"/>
    <cellStyle name="Normal 10 2 7 4 4 4" xfId="37884" xr:uid="{140B8C7F-751F-42F4-ACF8-F197760848D4}"/>
    <cellStyle name="Normal 10 2 7 4 5" xfId="11055" xr:uid="{944EBD1D-C676-4501-B323-97D9DD05CE75}"/>
    <cellStyle name="Normal 10 2 7 4 5 2" xfId="27815" xr:uid="{1A29B587-5230-4E75-AC8B-F5CBA8E12D24}"/>
    <cellStyle name="Normal 10 2 7 4 5 3" xfId="44574" xr:uid="{8587C281-121A-4414-8B6D-9512382ED6C9}"/>
    <cellStyle name="Normal 10 2 7 4 6" xfId="19435" xr:uid="{2D17FA19-4DE5-4A41-B340-62809D35A2D6}"/>
    <cellStyle name="Normal 10 2 7 4 7" xfId="36194" xr:uid="{7A332B8B-CA24-40E8-9E6B-EC3B7AFBBFA9}"/>
    <cellStyle name="Normal 10 2 7 5" xfId="4789" xr:uid="{2DE72EAD-79AD-4071-B0AA-EF84C668329F}"/>
    <cellStyle name="Normal 10 2 7 5 2" xfId="13165" xr:uid="{1962C52C-FCD1-4B93-BBD2-473BB52D91DA}"/>
    <cellStyle name="Normal 10 2 7 5 2 2" xfId="29925" xr:uid="{B58644B2-9A65-4FD2-B4D2-B0F551591B6D}"/>
    <cellStyle name="Normal 10 2 7 5 2 3" xfId="46684" xr:uid="{3D6B11AC-3DEE-46E8-BEB1-13C36712ADF4}"/>
    <cellStyle name="Normal 10 2 7 5 3" xfId="21545" xr:uid="{17F663DC-7AA6-47A2-928E-96F312346DF7}"/>
    <cellStyle name="Normal 10 2 7 5 4" xfId="38304" xr:uid="{7DCDD848-13B4-4BFE-A44E-0D8F4993389F}"/>
    <cellStyle name="Normal 10 2 7 6" xfId="6342" xr:uid="{3A10B32E-4C7E-4642-BC75-19338F91F73F}"/>
    <cellStyle name="Normal 10 2 7 6 2" xfId="14722" xr:uid="{920D61D5-8B78-4F40-8C4B-26AC1137C8C1}"/>
    <cellStyle name="Normal 10 2 7 6 2 2" xfId="31482" xr:uid="{753BE3EA-D3E7-441F-BF17-6B95E28BDFEA}"/>
    <cellStyle name="Normal 10 2 7 6 2 3" xfId="48241" xr:uid="{4121BBC6-20B7-45C3-9172-DFAD2567A9AB}"/>
    <cellStyle name="Normal 10 2 7 6 3" xfId="23102" xr:uid="{3CE5812F-FEBC-40EB-ABF6-77F17455707C}"/>
    <cellStyle name="Normal 10 2 7 6 4" xfId="39861" xr:uid="{1253A98F-08D8-498A-BC2B-269515C07637}"/>
    <cellStyle name="Normal 10 2 7 7" xfId="8148" xr:uid="{21565D3C-7C84-4F71-9E92-94EAAC09ABA2}"/>
    <cellStyle name="Normal 10 2 7 7 2" xfId="16528" xr:uid="{189441B9-4958-4A0E-8265-8C5D5A52C4F0}"/>
    <cellStyle name="Normal 10 2 7 7 2 2" xfId="33288" xr:uid="{BA36B42C-1DB8-4985-8903-5494A1280142}"/>
    <cellStyle name="Normal 10 2 7 7 2 3" xfId="50047" xr:uid="{D1569A3C-CAF6-4FF2-8881-5237D6AC0AC6}"/>
    <cellStyle name="Normal 10 2 7 7 3" xfId="24908" xr:uid="{6285CCA7-7753-472C-9182-F544FBB14D2C}"/>
    <cellStyle name="Normal 10 2 7 7 4" xfId="41667" xr:uid="{ED55A46B-C113-4B77-85D1-E1C877CD1135}"/>
    <cellStyle name="Normal 10 2 7 8" xfId="8554" xr:uid="{3754BDEC-6C42-4EDF-BB6F-96B1DA660083}"/>
    <cellStyle name="Normal 10 2 7 8 2" xfId="16934" xr:uid="{8F208242-6404-4805-B98C-38BDD7A333DE}"/>
    <cellStyle name="Normal 10 2 7 8 2 2" xfId="33694" xr:uid="{867AC912-ED73-4DD8-AA73-E5858B77CBFC}"/>
    <cellStyle name="Normal 10 2 7 8 2 3" xfId="50453" xr:uid="{65366FE6-604C-4E91-883B-E382762DEF03}"/>
    <cellStyle name="Normal 10 2 7 8 3" xfId="25314" xr:uid="{B95F2687-6555-4C44-A707-2FBDC19A07E0}"/>
    <cellStyle name="Normal 10 2 7 8 4" xfId="42073" xr:uid="{B77D004C-072F-4923-866D-8C20C52EF6A0}"/>
    <cellStyle name="Normal 10 2 7 9" xfId="8960" xr:uid="{DEDBB782-22F7-462C-B77F-E4CD84EA6B22}"/>
    <cellStyle name="Normal 10 2 7 9 2" xfId="17340" xr:uid="{98FEAFBC-50F4-4099-BBAA-B39052FF9AC9}"/>
    <cellStyle name="Normal 10 2 7 9 2 2" xfId="34100" xr:uid="{BE02D23A-37C5-4B61-9821-745490BEF572}"/>
    <cellStyle name="Normal 10 2 7 9 2 3" xfId="50859" xr:uid="{BD31C424-4EC1-4036-A8AC-FE95FA94600C}"/>
    <cellStyle name="Normal 10 2 7 9 3" xfId="25720" xr:uid="{D7E0938F-775E-4FE5-AAAC-2C3B4E1D1ECE}"/>
    <cellStyle name="Normal 10 2 7 9 4" xfId="42479" xr:uid="{292296D2-D514-41C9-B013-9DB44392B9ED}"/>
    <cellStyle name="Normal 10 2 8" xfId="1559" xr:uid="{510EA47B-7524-4372-A78B-BDF821176B12}"/>
    <cellStyle name="Normal 10 2 8 2" xfId="4938" xr:uid="{C20C3003-4C5A-4E0F-BB6C-840E0CC67AB4}"/>
    <cellStyle name="Normal 10 2 8 2 2" xfId="13314" xr:uid="{005CA05B-2766-4A37-AD05-86A266EE0FE6}"/>
    <cellStyle name="Normal 10 2 8 2 2 2" xfId="30074" xr:uid="{4A48E44D-43D6-4AC2-B79D-91FD662A2BE2}"/>
    <cellStyle name="Normal 10 2 8 2 2 3" xfId="46833" xr:uid="{FAB13D58-B281-4442-8D40-B0BADFEE8C73}"/>
    <cellStyle name="Normal 10 2 8 2 3" xfId="21694" xr:uid="{AFC0E625-0A39-4734-8C07-E917B142C8A9}"/>
    <cellStyle name="Normal 10 2 8 2 4" xfId="38453" xr:uid="{73A21936-3D0F-4DD4-9063-CD06689DD8DC}"/>
    <cellStyle name="Normal 10 2 8 3" xfId="6621" xr:uid="{7ECD668B-92C2-48FE-B177-2BB533AF97C5}"/>
    <cellStyle name="Normal 10 2 8 3 2" xfId="15001" xr:uid="{FD82D323-1C68-45E9-8143-B6E08A17A760}"/>
    <cellStyle name="Normal 10 2 8 3 2 2" xfId="31761" xr:uid="{68773CE7-B6FA-4795-B738-0DE5A21A794F}"/>
    <cellStyle name="Normal 10 2 8 3 2 3" xfId="48520" xr:uid="{5502783B-6401-4677-A63F-E91E15231EDB}"/>
    <cellStyle name="Normal 10 2 8 3 3" xfId="23381" xr:uid="{8D0C9ECA-9DA8-4C90-9246-A149C535087B}"/>
    <cellStyle name="Normal 10 2 8 3 4" xfId="40140" xr:uid="{B68064E2-35F8-413E-B909-D78ADB0E716A}"/>
    <cellStyle name="Normal 10 2 8 4" xfId="3361" xr:uid="{774EF736-CF67-423D-BE2F-18A1C5E898BB}"/>
    <cellStyle name="Normal 10 2 8 4 2" xfId="11737" xr:uid="{FCC0F7B8-9803-4E29-9163-91C5B43D5B9A}"/>
    <cellStyle name="Normal 10 2 8 4 2 2" xfId="28497" xr:uid="{792A961C-E355-48C6-802D-4B2F2B32AAD3}"/>
    <cellStyle name="Normal 10 2 8 4 2 3" xfId="45256" xr:uid="{36065ECC-51BC-46CB-96A8-C5E7CBD3CF85}"/>
    <cellStyle name="Normal 10 2 8 4 3" xfId="20117" xr:uid="{477283D3-F7C1-4E2C-9763-8F73CDF7D9DA}"/>
    <cellStyle name="Normal 10 2 8 4 4" xfId="36876" xr:uid="{6AB8109D-5784-4AF8-AD7A-F05957EA9036}"/>
    <cellStyle name="Normal 10 2 8 5" xfId="9934" xr:uid="{E7A66D52-70D0-472F-B28E-EB5F972F3C3C}"/>
    <cellStyle name="Normal 10 2 8 5 2" xfId="26694" xr:uid="{26E6A982-1CAD-4352-9D4B-B8F013A7A743}"/>
    <cellStyle name="Normal 10 2 8 5 3" xfId="43453" xr:uid="{6DE8AA8A-A6FA-4436-A67D-1FA056B0C13B}"/>
    <cellStyle name="Normal 10 2 8 6" xfId="18314" xr:uid="{B7AFD09F-D416-451C-B199-A156DF9832A3}"/>
    <cellStyle name="Normal 10 2 8 7" xfId="35073" xr:uid="{9C8B6003-E2D3-4779-9AA5-5E80E52D8A12}"/>
    <cellStyle name="Normal 10 2 9" xfId="1983" xr:uid="{4B8C9701-54F6-4813-9064-FA3B44D4B3C1}"/>
    <cellStyle name="Normal 10 2 9 2" xfId="5362" xr:uid="{DCC6936B-6922-49A8-89EA-5276DE306DA0}"/>
    <cellStyle name="Normal 10 2 9 2 2" xfId="13742" xr:uid="{FE7F0F25-845C-439E-B064-DC34E65F0571}"/>
    <cellStyle name="Normal 10 2 9 2 2 2" xfId="30502" xr:uid="{AA7FC9D5-D411-42C1-92F0-9CED9AFAE35B}"/>
    <cellStyle name="Normal 10 2 9 2 2 3" xfId="47261" xr:uid="{A1175E13-4832-44D4-B73B-7A20A5C50786}"/>
    <cellStyle name="Normal 10 2 9 2 3" xfId="22122" xr:uid="{F40CA4F2-C1C8-49C5-AF31-4BDD54BEB586}"/>
    <cellStyle name="Normal 10 2 9 2 4" xfId="38881" xr:uid="{AA27A007-9BCC-472D-9EBB-F1A7200F44B7}"/>
    <cellStyle name="Normal 10 2 9 3" xfId="7049" xr:uid="{948C2230-A0DA-4E62-A6F8-508075BEC6A4}"/>
    <cellStyle name="Normal 10 2 9 3 2" xfId="15429" xr:uid="{BEDA719A-15FE-420C-A0FF-73D61A29C17E}"/>
    <cellStyle name="Normal 10 2 9 3 2 2" xfId="32189" xr:uid="{42D3EED9-0F26-4402-9EB5-AD49137EEEC1}"/>
    <cellStyle name="Normal 10 2 9 3 2 3" xfId="48948" xr:uid="{342BD09C-456B-4BF7-ABB7-3680E34B67DE}"/>
    <cellStyle name="Normal 10 2 9 3 3" xfId="23809" xr:uid="{B66F4B0F-1C0B-4A92-94C0-CB2B55ECD202}"/>
    <cellStyle name="Normal 10 2 9 3 4" xfId="40568" xr:uid="{D8484C99-F313-4E9E-8134-8CD7217455A8}"/>
    <cellStyle name="Normal 10 2 9 4" xfId="3789" xr:uid="{8605CD5D-74A9-4763-92FF-45DDB61422D0}"/>
    <cellStyle name="Normal 10 2 9 4 2" xfId="12165" xr:uid="{28E93CA2-28BB-4423-9509-404E86262141}"/>
    <cellStyle name="Normal 10 2 9 4 2 2" xfId="28925" xr:uid="{1A5F1BC8-E196-4AA3-A7F1-D0631BD8FB66}"/>
    <cellStyle name="Normal 10 2 9 4 2 3" xfId="45684" xr:uid="{1E9FDC4E-292C-467B-A780-04DFEC682A08}"/>
    <cellStyle name="Normal 10 2 9 4 3" xfId="20545" xr:uid="{7C5A00D3-2364-443D-A1C3-1AA34CAD43C3}"/>
    <cellStyle name="Normal 10 2 9 4 4" xfId="37304" xr:uid="{F42BAD55-3009-4E51-896F-BDD1F2537DD6}"/>
    <cellStyle name="Normal 10 2 9 5" xfId="10362" xr:uid="{7C82F1F5-8F1E-4D04-ABD7-9A33EA06A0D1}"/>
    <cellStyle name="Normal 10 2 9 5 2" xfId="27122" xr:uid="{4CBBF27F-15F1-42D1-8742-03EF2600A152}"/>
    <cellStyle name="Normal 10 2 9 5 3" xfId="43881" xr:uid="{1FBEDDE2-D03A-44DA-880F-CB58CD714B99}"/>
    <cellStyle name="Normal 10 2 9 6" xfId="18742" xr:uid="{7786C28C-FCF9-4C1F-BAEB-C993CDE1930F}"/>
    <cellStyle name="Normal 10 2 9 7" xfId="35501" xr:uid="{3ABD68E7-FFB0-4F5C-95A4-6F85AFB3DA56}"/>
    <cellStyle name="Normal 10 20" xfId="9501" xr:uid="{5B8C2DCF-0C81-4A6C-9D64-568DFAC85C98}"/>
    <cellStyle name="Normal 10 20 2" xfId="26261" xr:uid="{83EBA6C2-6E43-43FF-B608-C9758CD78C73}"/>
    <cellStyle name="Normal 10 20 3" xfId="43020" xr:uid="{FAD9409C-D026-4A1E-AB85-7DE0F4D6FD4A}"/>
    <cellStyle name="Normal 10 21" xfId="17881" xr:uid="{5919BDC6-FC2F-4621-B1FE-7FFA879229ED}"/>
    <cellStyle name="Normal 10 22" xfId="34640" xr:uid="{AE29C694-E225-457A-B1F9-4853817E6EFC}"/>
    <cellStyle name="Normal 10 23" xfId="51636" xr:uid="{9C53A53B-7C9D-4FB8-8B5B-FF7C00470EE8}"/>
    <cellStyle name="Normal 10 24" xfId="149" xr:uid="{298136A4-C620-4EE7-9E70-EE72F6E4A3C1}"/>
    <cellStyle name="Normal 10 3" xfId="747" xr:uid="{8DC3ACF4-1FA7-4016-B809-75785BD8C99A}"/>
    <cellStyle name="Normal 10 3 10" xfId="7902" xr:uid="{9BCD8F98-C605-4629-91E5-D8762FDE6EAE}"/>
    <cellStyle name="Normal 10 3 10 2" xfId="16282" xr:uid="{872AFB03-7DD6-4238-B8B0-9BB548F69D3E}"/>
    <cellStyle name="Normal 10 3 10 2 2" xfId="33042" xr:uid="{169E85F5-BF3A-4B73-9B46-AEEC36E19F63}"/>
    <cellStyle name="Normal 10 3 10 2 3" xfId="49801" xr:uid="{DE30915D-191D-44B9-86A4-D1B7F0A42DA2}"/>
    <cellStyle name="Normal 10 3 10 3" xfId="24662" xr:uid="{43A44C27-CA38-48A0-97FA-EEA8FE8B52A3}"/>
    <cellStyle name="Normal 10 3 10 4" xfId="41421" xr:uid="{B686411E-0B56-4CE7-B694-3387AEB33FA9}"/>
    <cellStyle name="Normal 10 3 11" xfId="8308" xr:uid="{9C23AA88-C8FD-498F-849B-00183E1C47F8}"/>
    <cellStyle name="Normal 10 3 11 2" xfId="16688" xr:uid="{F683D9D9-8325-4F16-85F6-5E9B0A672BD9}"/>
    <cellStyle name="Normal 10 3 11 2 2" xfId="33448" xr:uid="{59D41AE2-7C85-49E7-A1FF-3B1FA54B0260}"/>
    <cellStyle name="Normal 10 3 11 2 3" xfId="50207" xr:uid="{EE11BFB2-B3A6-452D-93DE-B257E4337F7A}"/>
    <cellStyle name="Normal 10 3 11 3" xfId="25068" xr:uid="{0A194D48-E73F-4A65-A900-AD1C2E00FAE0}"/>
    <cellStyle name="Normal 10 3 11 4" xfId="41827" xr:uid="{7974CBD1-2722-436D-BBE8-C27F1A276429}"/>
    <cellStyle name="Normal 10 3 12" xfId="8714" xr:uid="{272905C6-7735-4B15-B4F7-04042D0F17B9}"/>
    <cellStyle name="Normal 10 3 12 2" xfId="17094" xr:uid="{FA8C7C34-40CC-4671-AE80-788F0D480AF2}"/>
    <cellStyle name="Normal 10 3 12 2 2" xfId="33854" xr:uid="{01E91F96-D834-4D0C-9D74-72FC65FD5F7C}"/>
    <cellStyle name="Normal 10 3 12 2 3" xfId="50613" xr:uid="{2D62A37C-A461-413D-A520-CDD893E4C4CC}"/>
    <cellStyle name="Normal 10 3 12 3" xfId="25474" xr:uid="{1EA559FE-9175-46F7-A310-8172E54DDDE7}"/>
    <cellStyle name="Normal 10 3 12 4" xfId="42233" xr:uid="{C602C497-E25D-4F70-9CFE-09EAAFCE43B2}"/>
    <cellStyle name="Normal 10 3 13" xfId="9120" xr:uid="{8086BCDA-AD53-4CD2-BFB9-453AFDB6D42F}"/>
    <cellStyle name="Normal 10 3 13 2" xfId="17500" xr:uid="{0676621B-5A33-4038-9DAF-8B7DC7858DC1}"/>
    <cellStyle name="Normal 10 3 13 2 2" xfId="34260" xr:uid="{35A0E4C0-7C13-4D48-BC09-561661AC90D7}"/>
    <cellStyle name="Normal 10 3 13 2 3" xfId="51019" xr:uid="{743B8940-9AC1-4D4E-A540-4AC46212667A}"/>
    <cellStyle name="Normal 10 3 13 3" xfId="25880" xr:uid="{06CB8060-3B5E-45B0-9381-9387AA32774F}"/>
    <cellStyle name="Normal 10 3 13 4" xfId="42639" xr:uid="{E2FD545A-0921-4E0E-B93F-2185E9EF752E}"/>
    <cellStyle name="Normal 10 3 14" xfId="2810" xr:uid="{B9DD6C89-4845-481C-9CC9-A360CB030402}"/>
    <cellStyle name="Normal 10 3 14 2" xfId="11192" xr:uid="{70B0E177-1015-4492-99FF-2DD9501BADF0}"/>
    <cellStyle name="Normal 10 3 14 2 2" xfId="27952" xr:uid="{0EC10897-7827-4FA5-9F7C-60479FDD643E}"/>
    <cellStyle name="Normal 10 3 14 2 3" xfId="44711" xr:uid="{B1AA2231-1484-44EA-8320-ABBD0560662F}"/>
    <cellStyle name="Normal 10 3 14 3" xfId="19572" xr:uid="{1AC9069D-8E1A-483C-962A-3666D38CD005}"/>
    <cellStyle name="Normal 10 3 14 4" xfId="36331" xr:uid="{F6F03E9A-C914-4033-9689-508CA959A2F9}"/>
    <cellStyle name="Normal 10 3 15" xfId="9529" xr:uid="{4A6B80AA-A08F-4208-9296-1D022D548004}"/>
    <cellStyle name="Normal 10 3 15 2" xfId="26289" xr:uid="{E2898C2B-6BE2-4BC3-97AB-3AB537983832}"/>
    <cellStyle name="Normal 10 3 15 3" xfId="43048" xr:uid="{39E72829-BB9C-4843-995A-2A5BE50F4ED2}"/>
    <cellStyle name="Normal 10 3 16" xfId="17909" xr:uid="{D459C1E9-723E-4C9B-8B11-52E00FE22029}"/>
    <cellStyle name="Normal 10 3 17" xfId="34668" xr:uid="{3337CC25-52D9-4CBC-848D-0E64190D14D8}"/>
    <cellStyle name="Normal 10 3 2" xfId="748" xr:uid="{93865C0F-8576-4BDC-B806-E8E6BD6092B6}"/>
    <cellStyle name="Normal 10 3 2 10" xfId="8371" xr:uid="{9CB3FEAF-0E02-4CCC-B8FE-5E27CA50DF04}"/>
    <cellStyle name="Normal 10 3 2 10 2" xfId="16751" xr:uid="{38FE1F68-9E98-4F2B-BB07-D807849FE76B}"/>
    <cellStyle name="Normal 10 3 2 10 2 2" xfId="33511" xr:uid="{3B7B8D47-DBB7-4550-8E65-EBEAFD1B53FF}"/>
    <cellStyle name="Normal 10 3 2 10 2 3" xfId="50270" xr:uid="{A2F0370B-71BB-46E5-A955-D5E5A5B66A3A}"/>
    <cellStyle name="Normal 10 3 2 10 3" xfId="25131" xr:uid="{7333ED59-3E7C-4CE5-9828-F7092FC06987}"/>
    <cellStyle name="Normal 10 3 2 10 4" xfId="41890" xr:uid="{4417C46E-A910-4035-AFEC-345101E47DB8}"/>
    <cellStyle name="Normal 10 3 2 11" xfId="8777" xr:uid="{E8A3AC2F-8F8A-4738-BF6E-EEED4B88B5B5}"/>
    <cellStyle name="Normal 10 3 2 11 2" xfId="17157" xr:uid="{3ED7A542-B410-42CB-8DE7-99DAEF39341C}"/>
    <cellStyle name="Normal 10 3 2 11 2 2" xfId="33917" xr:uid="{BD9D3CB9-3264-4BE4-8EB0-11A39AC44B0A}"/>
    <cellStyle name="Normal 10 3 2 11 2 3" xfId="50676" xr:uid="{7416A6AD-47DA-409B-89D4-02B68AA4A7F6}"/>
    <cellStyle name="Normal 10 3 2 11 3" xfId="25537" xr:uid="{4EE1E187-9A7C-467D-B91B-9A03A50B0F75}"/>
    <cellStyle name="Normal 10 3 2 11 4" xfId="42296" xr:uid="{749AED79-9452-44E4-B098-E2A17822B9FA}"/>
    <cellStyle name="Normal 10 3 2 12" xfId="9183" xr:uid="{C11CDC2B-3D1A-4CD3-9B92-CCC1B2D5A69E}"/>
    <cellStyle name="Normal 10 3 2 12 2" xfId="17563" xr:uid="{68D18FB5-D67C-48D3-916A-3BB78A9758EA}"/>
    <cellStyle name="Normal 10 3 2 12 2 2" xfId="34323" xr:uid="{AA0F5810-EA64-482D-A5AD-848B797F3AF4}"/>
    <cellStyle name="Normal 10 3 2 12 2 3" xfId="51082" xr:uid="{152C036C-020B-4CDA-9BA3-6D5ACB20D850}"/>
    <cellStyle name="Normal 10 3 2 12 3" xfId="25943" xr:uid="{9DAF376C-B8AB-45C6-82FB-7001D8D1B32A}"/>
    <cellStyle name="Normal 10 3 2 12 4" xfId="42702" xr:uid="{1FFE2546-328E-4E44-B8E8-CD0E55932CC5}"/>
    <cellStyle name="Normal 10 3 2 13" xfId="3027" xr:uid="{F465383C-D7FA-450D-81D3-1B63F0B65616}"/>
    <cellStyle name="Normal 10 3 2 13 2" xfId="11406" xr:uid="{6D1C898B-E4E7-4C48-AC41-719F2DAF6BE6}"/>
    <cellStyle name="Normal 10 3 2 13 2 2" xfId="28166" xr:uid="{79AEF609-292C-4769-8B57-EA5AC200978E}"/>
    <cellStyle name="Normal 10 3 2 13 2 3" xfId="44925" xr:uid="{1D5AD022-FB6B-44D1-ADFB-DDD3DDD48BF9}"/>
    <cellStyle name="Normal 10 3 2 13 3" xfId="19786" xr:uid="{5E149074-4928-45FE-B8F2-86422A8421BA}"/>
    <cellStyle name="Normal 10 3 2 13 4" xfId="36545" xr:uid="{50CF65F9-0418-4E8F-9465-5EDE3A4CF91C}"/>
    <cellStyle name="Normal 10 3 2 14" xfId="9603" xr:uid="{F14D19B0-A875-4263-A231-B8EB26301E50}"/>
    <cellStyle name="Normal 10 3 2 14 2" xfId="26363" xr:uid="{18CC6166-E877-4300-84E9-0B626526B130}"/>
    <cellStyle name="Normal 10 3 2 14 3" xfId="43122" xr:uid="{C76AF8A2-FA3D-476A-BE74-54DCC6A47514}"/>
    <cellStyle name="Normal 10 3 2 15" xfId="17983" xr:uid="{96AD1B8B-7D33-4919-B9D5-55AE68E13AD4}"/>
    <cellStyle name="Normal 10 3 2 16" xfId="34742" xr:uid="{21530306-182D-4993-AF54-A9CB77D1F548}"/>
    <cellStyle name="Normal 10 3 2 2" xfId="749" xr:uid="{4B398AA4-E4CA-4921-9FEA-8C93DC6DCC9B}"/>
    <cellStyle name="Normal 10 3 2 2 10" xfId="9240" xr:uid="{9B66FF8A-E04C-402F-AA0B-97A2D0CF56DD}"/>
    <cellStyle name="Normal 10 3 2 2 10 2" xfId="17620" xr:uid="{020DB8DA-D142-4751-98AD-46D67D3DB989}"/>
    <cellStyle name="Normal 10 3 2 2 10 2 2" xfId="34380" xr:uid="{BEA439E5-EBF6-4653-BDF7-68C906056866}"/>
    <cellStyle name="Normal 10 3 2 2 10 2 3" xfId="51139" xr:uid="{CECDEFEC-184D-4E75-92DD-D83C056B25BC}"/>
    <cellStyle name="Normal 10 3 2 2 10 3" xfId="26000" xr:uid="{1B827B9A-0A11-4C28-9E72-AD4B710A40F6}"/>
    <cellStyle name="Normal 10 3 2 2 10 4" xfId="42759" xr:uid="{3885728A-E85E-4680-8CC7-A6FF498B4383}"/>
    <cellStyle name="Normal 10 3 2 2 11" xfId="3082" xr:uid="{EA6009BF-ABF9-4395-BA71-A4273233B7E6}"/>
    <cellStyle name="Normal 10 3 2 2 11 2" xfId="11459" xr:uid="{EE5BAB58-90CD-4CB4-AB4B-AA436C09E0BE}"/>
    <cellStyle name="Normal 10 3 2 2 11 2 2" xfId="28219" xr:uid="{A5301274-955F-427B-98AE-033C0903290A}"/>
    <cellStyle name="Normal 10 3 2 2 11 2 3" xfId="44978" xr:uid="{50E174B9-E8F5-45B6-AD2B-9F295208D099}"/>
    <cellStyle name="Normal 10 3 2 2 11 3" xfId="19839" xr:uid="{1129C1CC-4F3F-4D56-B147-9F022A54B275}"/>
    <cellStyle name="Normal 10 3 2 2 11 4" xfId="36598" xr:uid="{2815BC92-B8E8-4808-929C-6E0B7B4B1EEE}"/>
    <cellStyle name="Normal 10 3 2 2 12" xfId="9656" xr:uid="{37DB4951-6470-406A-8979-C2EF52E7F6B2}"/>
    <cellStyle name="Normal 10 3 2 2 12 2" xfId="26416" xr:uid="{968F9385-6643-496E-84FB-3E88D62664FA}"/>
    <cellStyle name="Normal 10 3 2 2 12 3" xfId="43175" xr:uid="{5A517339-A703-497C-AE52-FF5776E91B1E}"/>
    <cellStyle name="Normal 10 3 2 2 13" xfId="18036" xr:uid="{C82CE40D-D5DC-47C5-AE77-77C7239FEA21}"/>
    <cellStyle name="Normal 10 3 2 2 14" xfId="34795" xr:uid="{9836FA8F-4BB9-4C56-8A20-73AC678AFB9B}"/>
    <cellStyle name="Normal 10 3 2 2 15" xfId="1322" xr:uid="{9C5FDF6E-0CED-4646-9911-C49B4BCEFC42}"/>
    <cellStyle name="Normal 10 3 2 2 2" xfId="1702" xr:uid="{F7B35920-E989-4BD6-A69D-6B0412900086}"/>
    <cellStyle name="Normal 10 3 2 2 2 2" xfId="5084" xr:uid="{7363C609-95F0-4430-B2D2-DE007586E900}"/>
    <cellStyle name="Normal 10 3 2 2 2 2 2" xfId="13462" xr:uid="{C0B8693A-EC4C-4F82-BD09-4A80DC4968E1}"/>
    <cellStyle name="Normal 10 3 2 2 2 2 2 2" xfId="30222" xr:uid="{2A7EA9D5-FC57-4C39-8712-324261507F60}"/>
    <cellStyle name="Normal 10 3 2 2 2 2 2 3" xfId="46981" xr:uid="{37E1CBC1-9F98-4C46-83B2-AA2D302732C3}"/>
    <cellStyle name="Normal 10 3 2 2 2 2 3" xfId="21842" xr:uid="{58675F57-3CD7-400E-A695-085B53A42652}"/>
    <cellStyle name="Normal 10 3 2 2 2 2 4" xfId="38601" xr:uid="{D17AAED8-D20C-47C8-AB5F-8409F0640F59}"/>
    <cellStyle name="Normal 10 3 2 2 2 3" xfId="6769" xr:uid="{24660D6A-B14A-4A4A-8410-D511738EC512}"/>
    <cellStyle name="Normal 10 3 2 2 2 3 2" xfId="15149" xr:uid="{05208D21-7744-49BE-AABA-8F93C377202F}"/>
    <cellStyle name="Normal 10 3 2 2 2 3 2 2" xfId="31909" xr:uid="{E2B9DE7E-8B71-4B73-933D-493B385162FF}"/>
    <cellStyle name="Normal 10 3 2 2 2 3 2 3" xfId="48668" xr:uid="{24C4002F-D887-4758-B62A-3711A608F604}"/>
    <cellStyle name="Normal 10 3 2 2 2 3 3" xfId="23529" xr:uid="{292114B1-19D4-4F59-8D5A-8B5CEA478D78}"/>
    <cellStyle name="Normal 10 3 2 2 2 3 4" xfId="40288" xr:uid="{391F9066-2F1F-48DD-9786-AE58D6FFAF03}"/>
    <cellStyle name="Normal 10 3 2 2 2 4" xfId="3509" xr:uid="{3BD20A41-F677-4B4A-86F5-E0E04F406068}"/>
    <cellStyle name="Normal 10 3 2 2 2 4 2" xfId="11885" xr:uid="{BBF1571D-1000-4F19-B719-26F6A5CF3F39}"/>
    <cellStyle name="Normal 10 3 2 2 2 4 2 2" xfId="28645" xr:uid="{10E3B69D-DB9A-4F1D-817E-D0D4D2EF7BC4}"/>
    <cellStyle name="Normal 10 3 2 2 2 4 2 3" xfId="45404" xr:uid="{261EC6FB-E06C-4C61-9DAE-0DFF5BBDCA82}"/>
    <cellStyle name="Normal 10 3 2 2 2 4 3" xfId="20265" xr:uid="{994FA111-0016-4FA6-934C-9312C7E3E378}"/>
    <cellStyle name="Normal 10 3 2 2 2 4 4" xfId="37024" xr:uid="{CC544F54-69A6-4912-9208-ECEFB51C89E4}"/>
    <cellStyle name="Normal 10 3 2 2 2 5" xfId="10082" xr:uid="{C6F2986A-A753-4D93-979C-FD4CAC67B9EC}"/>
    <cellStyle name="Normal 10 3 2 2 2 5 2" xfId="26842" xr:uid="{6A7A856E-C8F5-4884-AF17-729EBADDDFBC}"/>
    <cellStyle name="Normal 10 3 2 2 2 5 3" xfId="43601" xr:uid="{07C726FB-7D49-43F4-87AC-01426A3CF53B}"/>
    <cellStyle name="Normal 10 3 2 2 2 6" xfId="18462" xr:uid="{4D51A827-B6BB-43CD-B9B3-33AE7C7CBCAD}"/>
    <cellStyle name="Normal 10 3 2 2 2 7" xfId="35221" xr:uid="{53DA6D28-E0F6-4497-A6F2-76346BADF5DE}"/>
    <cellStyle name="Normal 10 3 2 2 3" xfId="2130" xr:uid="{E9085B03-AE2F-4BB6-A506-5C410B99F9BA}"/>
    <cellStyle name="Normal 10 3 2 2 3 2" xfId="5510" xr:uid="{1CFB9161-0622-482B-9201-8FD8A2C3135B}"/>
    <cellStyle name="Normal 10 3 2 2 3 2 2" xfId="13890" xr:uid="{56F3EB6D-00AB-4E73-B23A-8F11D44D406E}"/>
    <cellStyle name="Normal 10 3 2 2 3 2 2 2" xfId="30650" xr:uid="{512CFBC2-1AAC-4F96-9B6B-0B25CFEA8A55}"/>
    <cellStyle name="Normal 10 3 2 2 3 2 2 3" xfId="47409" xr:uid="{D2161BFE-B55C-4EA3-AF89-5EE13B6C1E81}"/>
    <cellStyle name="Normal 10 3 2 2 3 2 3" xfId="22270" xr:uid="{D909AD12-23CF-4024-93C3-41585F8C80FA}"/>
    <cellStyle name="Normal 10 3 2 2 3 2 4" xfId="39029" xr:uid="{A5B7AC98-1434-43C3-A3AE-AE0B4873FF4B}"/>
    <cellStyle name="Normal 10 3 2 2 3 3" xfId="7197" xr:uid="{FB0A3136-C554-4682-A673-47C33AFB6C89}"/>
    <cellStyle name="Normal 10 3 2 2 3 3 2" xfId="15577" xr:uid="{1C10D58C-BD2A-47FD-9DB8-3EB07161AC52}"/>
    <cellStyle name="Normal 10 3 2 2 3 3 2 2" xfId="32337" xr:uid="{C32DBD22-4F56-46FC-8090-EDDE9730D641}"/>
    <cellStyle name="Normal 10 3 2 2 3 3 2 3" xfId="49096" xr:uid="{3F6F16CD-6604-4A12-99DC-80E582FA1765}"/>
    <cellStyle name="Normal 10 3 2 2 3 3 3" xfId="23957" xr:uid="{111AC2D6-CA9A-43C7-B304-AF8B8BAA9767}"/>
    <cellStyle name="Normal 10 3 2 2 3 3 4" xfId="40716" xr:uid="{E03895CB-6E34-492F-8A9B-971259BF936C}"/>
    <cellStyle name="Normal 10 3 2 2 3 4" xfId="3937" xr:uid="{7278454A-1101-4F94-9566-2599ED79CA63}"/>
    <cellStyle name="Normal 10 3 2 2 3 4 2" xfId="12313" xr:uid="{48EC90FB-F13C-40A3-82E2-DB396F31C4DA}"/>
    <cellStyle name="Normal 10 3 2 2 3 4 2 2" xfId="29073" xr:uid="{34DB0E99-7379-4D60-B511-03A98B1EC49E}"/>
    <cellStyle name="Normal 10 3 2 2 3 4 2 3" xfId="45832" xr:uid="{096EA8DD-1E82-43CB-94A6-65FE6F1B758B}"/>
    <cellStyle name="Normal 10 3 2 2 3 4 3" xfId="20693" xr:uid="{C8569C97-D085-4EE4-801F-3A801088F6D1}"/>
    <cellStyle name="Normal 10 3 2 2 3 4 4" xfId="37452" xr:uid="{18CDE186-C655-462E-90DD-F07999E02A61}"/>
    <cellStyle name="Normal 10 3 2 2 3 5" xfId="10510" xr:uid="{CBB69DAE-A8D2-4B29-ADE3-D046AD539485}"/>
    <cellStyle name="Normal 10 3 2 2 3 5 2" xfId="27270" xr:uid="{0F418157-D12F-4992-A559-62D0458BD36D}"/>
    <cellStyle name="Normal 10 3 2 2 3 5 3" xfId="44029" xr:uid="{7329A599-3528-4EC9-9542-E23107A1A530}"/>
    <cellStyle name="Normal 10 3 2 2 3 6" xfId="18890" xr:uid="{C8FE879E-8E8C-4AA3-9B3F-11835A3D17FA}"/>
    <cellStyle name="Normal 10 3 2 2 3 7" xfId="35649" xr:uid="{626F3B62-DA8B-48FA-B8F8-032C9419962E}"/>
    <cellStyle name="Normal 10 3 2 2 4" xfId="2547" xr:uid="{D5794407-A99E-4ED4-986A-BA795629EE99}"/>
    <cellStyle name="Normal 10 3 2 2 4 2" xfId="5929" xr:uid="{9DD25DF3-3879-4815-A898-9A09DE74EACA}"/>
    <cellStyle name="Normal 10 3 2 2 4 2 2" xfId="14309" xr:uid="{9E105A47-E75E-4DD9-9A9F-F6B992062022}"/>
    <cellStyle name="Normal 10 3 2 2 4 2 2 2" xfId="31069" xr:uid="{8A176E42-FA9B-4285-A302-5ABB240131A4}"/>
    <cellStyle name="Normal 10 3 2 2 4 2 2 3" xfId="47828" xr:uid="{A4ECE7E5-C1EB-4AE5-81CC-85003996843B}"/>
    <cellStyle name="Normal 10 3 2 2 4 2 3" xfId="22689" xr:uid="{780C35BD-2B46-4FD3-93D6-4B4F2DFDD4A4}"/>
    <cellStyle name="Normal 10 3 2 2 4 2 4" xfId="39448" xr:uid="{92591722-1C28-4F5E-95B8-91271771D029}"/>
    <cellStyle name="Normal 10 3 2 2 4 3" xfId="7616" xr:uid="{0A3E77AC-4AA3-4F77-9258-848BE31EFD70}"/>
    <cellStyle name="Normal 10 3 2 2 4 3 2" xfId="15996" xr:uid="{56E9D9E9-7128-4365-B5C9-B13D52F3CF84}"/>
    <cellStyle name="Normal 10 3 2 2 4 3 2 2" xfId="32756" xr:uid="{0025D7BC-6D63-4687-9BAA-8D6B71AC6327}"/>
    <cellStyle name="Normal 10 3 2 2 4 3 2 3" xfId="49515" xr:uid="{4C829685-1D37-453D-B628-4B686A2C4C25}"/>
    <cellStyle name="Normal 10 3 2 2 4 3 3" xfId="24376" xr:uid="{20D85F7E-BD15-40D3-B75D-8F09C895BCDD}"/>
    <cellStyle name="Normal 10 3 2 2 4 3 4" xfId="41135" xr:uid="{054D15AE-2688-42FD-AA57-4DD9A82469D3}"/>
    <cellStyle name="Normal 10 3 2 2 4 4" xfId="4244" xr:uid="{04082857-6C5D-4689-BFEB-802B080E4EF7}"/>
    <cellStyle name="Normal 10 3 2 2 4 4 2" xfId="12620" xr:uid="{38EBC479-1057-4228-806B-BB12E9A28F20}"/>
    <cellStyle name="Normal 10 3 2 2 4 4 2 2" xfId="29380" xr:uid="{32B1E9E1-9D3D-426C-B36A-17F972CD15A9}"/>
    <cellStyle name="Normal 10 3 2 2 4 4 2 3" xfId="46139" xr:uid="{06F94BC7-B7C3-4829-A2D0-2DD61AA8A6DD}"/>
    <cellStyle name="Normal 10 3 2 2 4 4 3" xfId="21000" xr:uid="{9FF90DE4-1A57-4C8A-844B-2F2FFD8DA9F2}"/>
    <cellStyle name="Normal 10 3 2 2 4 4 4" xfId="37759" xr:uid="{98F271A1-E5C7-4179-AD1C-A5FF93608706}"/>
    <cellStyle name="Normal 10 3 2 2 4 5" xfId="10929" xr:uid="{9C1D0870-C8AD-443A-B8CB-BEFDDC6FE013}"/>
    <cellStyle name="Normal 10 3 2 2 4 5 2" xfId="27689" xr:uid="{C1A833EC-58C1-455C-BBFC-F6C7535424F4}"/>
    <cellStyle name="Normal 10 3 2 2 4 5 3" xfId="44448" xr:uid="{CA0987A0-6276-484E-9F58-79D157C2268C}"/>
    <cellStyle name="Normal 10 3 2 2 4 6" xfId="19309" xr:uid="{EF358DA2-8839-4DCF-8CFC-DA7FA72DE729}"/>
    <cellStyle name="Normal 10 3 2 2 4 7" xfId="36068" xr:uid="{ED705075-BC9B-441A-911D-E20DB53A3E09}"/>
    <cellStyle name="Normal 10 3 2 2 5" xfId="4663" xr:uid="{3F3A10C1-4A88-4846-9E1A-3CC728F2C52D}"/>
    <cellStyle name="Normal 10 3 2 2 5 2" xfId="13039" xr:uid="{0421B33F-B2A8-43D9-AFB8-9C219088B492}"/>
    <cellStyle name="Normal 10 3 2 2 5 2 2" xfId="29799" xr:uid="{6F160207-751B-4E72-BD8D-DA4A77BBFB8E}"/>
    <cellStyle name="Normal 10 3 2 2 5 2 3" xfId="46558" xr:uid="{8AC5F57E-47A7-4347-9397-F08689CD1D39}"/>
    <cellStyle name="Normal 10 3 2 2 5 3" xfId="21419" xr:uid="{A4E9D542-B0C1-4FC4-930F-C81E20F315D8}"/>
    <cellStyle name="Normal 10 3 2 2 5 4" xfId="38178" xr:uid="{6EA97A28-AA8F-4BD5-BE8D-6611302EBC6D}"/>
    <cellStyle name="Normal 10 3 2 2 6" xfId="6343" xr:uid="{C0A04D59-F10A-4E2E-BA08-FBC052B633ED}"/>
    <cellStyle name="Normal 10 3 2 2 6 2" xfId="14723" xr:uid="{96242FBA-B0F9-4862-971D-71B4D8A0FD11}"/>
    <cellStyle name="Normal 10 3 2 2 6 2 2" xfId="31483" xr:uid="{F4222F98-BF7D-4458-9A2F-6A515661FE26}"/>
    <cellStyle name="Normal 10 3 2 2 6 2 3" xfId="48242" xr:uid="{892C2BE3-40CB-4C6E-BD03-FF7D3D0288BE}"/>
    <cellStyle name="Normal 10 3 2 2 6 3" xfId="23103" xr:uid="{A7EE9C51-5BEA-459F-A481-FC03F2B0F298}"/>
    <cellStyle name="Normal 10 3 2 2 6 4" xfId="39862" xr:uid="{C3013E5A-5082-463D-B6D2-B241D8792697}"/>
    <cellStyle name="Normal 10 3 2 2 7" xfId="8022" xr:uid="{7E49540D-7671-43D6-AE8F-B9114CF32AE9}"/>
    <cellStyle name="Normal 10 3 2 2 7 2" xfId="16402" xr:uid="{8E5A8D07-455C-4D98-B498-728897375BC9}"/>
    <cellStyle name="Normal 10 3 2 2 7 2 2" xfId="33162" xr:uid="{ADEA9EB6-3ACB-4964-A785-5B6F4385667C}"/>
    <cellStyle name="Normal 10 3 2 2 7 2 3" xfId="49921" xr:uid="{A548E32B-9AA0-4417-ADA6-2D183D881FEC}"/>
    <cellStyle name="Normal 10 3 2 2 7 3" xfId="24782" xr:uid="{944BB84C-E514-4FD1-9A05-BBFC566E6555}"/>
    <cellStyle name="Normal 10 3 2 2 7 4" xfId="41541" xr:uid="{B4DC1C11-04B0-4500-A836-98A879F8BB6C}"/>
    <cellStyle name="Normal 10 3 2 2 8" xfId="8428" xr:uid="{525F4C90-2442-4B30-8EB5-739794C9F8A7}"/>
    <cellStyle name="Normal 10 3 2 2 8 2" xfId="16808" xr:uid="{358D2D86-9F29-4D28-B126-D633119DC9A0}"/>
    <cellStyle name="Normal 10 3 2 2 8 2 2" xfId="33568" xr:uid="{89FBA5B3-77A9-4795-B820-56F5272B5930}"/>
    <cellStyle name="Normal 10 3 2 2 8 2 3" xfId="50327" xr:uid="{2B7CD5CE-B781-4AF2-886E-B1F4B5859A68}"/>
    <cellStyle name="Normal 10 3 2 2 8 3" xfId="25188" xr:uid="{0E7337C6-6F40-444C-A401-E7D4DA2E15AB}"/>
    <cellStyle name="Normal 10 3 2 2 8 4" xfId="41947" xr:uid="{0FB320C1-F1D9-4E8A-8D55-3F4ACC9EBC79}"/>
    <cellStyle name="Normal 10 3 2 2 9" xfId="8834" xr:uid="{8EB9C922-29A2-4A8B-9F6E-D58EF1D94B88}"/>
    <cellStyle name="Normal 10 3 2 2 9 2" xfId="17214" xr:uid="{CB4E2350-D3EE-4F5E-9639-8DE93245C9F9}"/>
    <cellStyle name="Normal 10 3 2 2 9 2 2" xfId="33974" xr:uid="{B07C468D-4F07-48BD-B4C4-C403025EEB8E}"/>
    <cellStyle name="Normal 10 3 2 2 9 2 3" xfId="50733" xr:uid="{E082411F-E5D8-43FD-97ED-2672C051F18A}"/>
    <cellStyle name="Normal 10 3 2 2 9 3" xfId="25594" xr:uid="{D1A26738-CFCE-41FF-AFF4-DE22095551B6}"/>
    <cellStyle name="Normal 10 3 2 2 9 4" xfId="42353" xr:uid="{6251B075-F554-4DC0-9B51-6265A03446C1}"/>
    <cellStyle name="Normal 10 3 2 3" xfId="1323" xr:uid="{FB0D5B61-B4C8-464C-B821-6E157719A002}"/>
    <cellStyle name="Normal 10 3 2 3 10" xfId="9454" xr:uid="{44058A89-1502-4A9C-AAA3-3227053553EE}"/>
    <cellStyle name="Normal 10 3 2 3 10 2" xfId="17834" xr:uid="{647870AE-E511-4BFB-9C7D-408E0ACAABEC}"/>
    <cellStyle name="Normal 10 3 2 3 10 2 2" xfId="34594" xr:uid="{A85AE68B-3DF4-4A17-AB15-8CA4DB982F16}"/>
    <cellStyle name="Normal 10 3 2 3 10 2 3" xfId="51353" xr:uid="{44392332-91BF-4611-8DF9-D29BD2A131DD}"/>
    <cellStyle name="Normal 10 3 2 3 10 3" xfId="26214" xr:uid="{B185C826-7B91-42EA-B5EB-C67EBBEDB86D}"/>
    <cellStyle name="Normal 10 3 2 3 10 4" xfId="42973" xr:uid="{EEEFDE06-39A4-4D06-8C2B-E589484EAD7B}"/>
    <cellStyle name="Normal 10 3 2 3 11" xfId="3083" xr:uid="{E1E7C342-A2D2-44B3-843E-3EF88D0E59BC}"/>
    <cellStyle name="Normal 10 3 2 3 11 2" xfId="11460" xr:uid="{8734BFB9-0587-4595-8422-0F76359951F7}"/>
    <cellStyle name="Normal 10 3 2 3 11 2 2" xfId="28220" xr:uid="{0E484A8F-1A5F-4B42-8881-4D02D973A0D1}"/>
    <cellStyle name="Normal 10 3 2 3 11 2 3" xfId="44979" xr:uid="{3F0EC4A6-FE4A-4270-B239-07026C2050F1}"/>
    <cellStyle name="Normal 10 3 2 3 11 3" xfId="19840" xr:uid="{F3F667FB-45E1-49E7-83B2-4E6CAE327CC2}"/>
    <cellStyle name="Normal 10 3 2 3 11 4" xfId="36599" xr:uid="{0B7966CE-2A5D-44E3-8F4A-F9237D565747}"/>
    <cellStyle name="Normal 10 3 2 3 12" xfId="9657" xr:uid="{A1B32652-7E48-4A71-BB30-9C7A7AAFA631}"/>
    <cellStyle name="Normal 10 3 2 3 12 2" xfId="26417" xr:uid="{1335B829-99BD-48D3-86E2-A2980B7751AF}"/>
    <cellStyle name="Normal 10 3 2 3 12 3" xfId="43176" xr:uid="{39876B79-47C6-4459-A40F-C0C20F87B7DA}"/>
    <cellStyle name="Normal 10 3 2 3 13" xfId="18037" xr:uid="{983B63B6-B32B-49F7-A66D-FF178B1C9983}"/>
    <cellStyle name="Normal 10 3 2 3 14" xfId="34796" xr:uid="{E44A063B-AD8F-40AA-B2FD-209E8B0207ED}"/>
    <cellStyle name="Normal 10 3 2 3 2" xfId="1703" xr:uid="{DC3762F3-B8F6-4E0B-8365-7257E26DC6CE}"/>
    <cellStyle name="Normal 10 3 2 3 2 2" xfId="5085" xr:uid="{17BC79B4-5874-484B-8F4B-3A1F7F6A9C6A}"/>
    <cellStyle name="Normal 10 3 2 3 2 2 2" xfId="13463" xr:uid="{32810517-1A7F-4DE8-A59E-B9A47E266EAC}"/>
    <cellStyle name="Normal 10 3 2 3 2 2 2 2" xfId="30223" xr:uid="{3568C03F-FBCE-4200-8987-3216358B16E0}"/>
    <cellStyle name="Normal 10 3 2 3 2 2 2 3" xfId="46982" xr:uid="{38528B3F-7C21-4351-A0C7-87151ED4FB5F}"/>
    <cellStyle name="Normal 10 3 2 3 2 2 3" xfId="21843" xr:uid="{978ED556-FDB8-4B41-B7C9-3FC8B3E3A0F8}"/>
    <cellStyle name="Normal 10 3 2 3 2 2 4" xfId="38602" xr:uid="{AA979890-47D7-45CA-B2C1-2EE04BFEDB25}"/>
    <cellStyle name="Normal 10 3 2 3 2 3" xfId="6770" xr:uid="{18CAA048-1587-4117-8E65-FB27D2F50B8B}"/>
    <cellStyle name="Normal 10 3 2 3 2 3 2" xfId="15150" xr:uid="{AD199C29-7772-465A-9321-1CBA216024E9}"/>
    <cellStyle name="Normal 10 3 2 3 2 3 2 2" xfId="31910" xr:uid="{09AF5A78-95DE-4D93-B4BB-7BEE7DD2CE16}"/>
    <cellStyle name="Normal 10 3 2 3 2 3 2 3" xfId="48669" xr:uid="{FBA2A352-2A24-43F9-A44E-1D50C4030604}"/>
    <cellStyle name="Normal 10 3 2 3 2 3 3" xfId="23530" xr:uid="{78D9BF58-D0E8-4D48-9D74-85E4B25FDE50}"/>
    <cellStyle name="Normal 10 3 2 3 2 3 4" xfId="40289" xr:uid="{F8D832C8-EFC5-48A5-94C5-85D95F6EB771}"/>
    <cellStyle name="Normal 10 3 2 3 2 4" xfId="3510" xr:uid="{A4E48382-D7E1-4CF2-AF10-6375B696AA02}"/>
    <cellStyle name="Normal 10 3 2 3 2 4 2" xfId="11886" xr:uid="{526D98CB-4D86-44A4-BD77-583FBE95D6EA}"/>
    <cellStyle name="Normal 10 3 2 3 2 4 2 2" xfId="28646" xr:uid="{5B4B1369-F656-4B55-B21E-D84B7C46A776}"/>
    <cellStyle name="Normal 10 3 2 3 2 4 2 3" xfId="45405" xr:uid="{21738692-6BDE-408E-B7D2-D6FA45B4143F}"/>
    <cellStyle name="Normal 10 3 2 3 2 4 3" xfId="20266" xr:uid="{4745640A-B62A-4FAE-B10D-7525B09AAD21}"/>
    <cellStyle name="Normal 10 3 2 3 2 4 4" xfId="37025" xr:uid="{1A77A280-6AEB-4B3D-9660-1E468F6BF054}"/>
    <cellStyle name="Normal 10 3 2 3 2 5" xfId="10083" xr:uid="{DCE0A242-BFA5-4A08-9A01-9DFEC759B59D}"/>
    <cellStyle name="Normal 10 3 2 3 2 5 2" xfId="26843" xr:uid="{A3ED1DFE-B2F0-4C93-B6DD-FD3EF902DF0F}"/>
    <cellStyle name="Normal 10 3 2 3 2 5 3" xfId="43602" xr:uid="{08D6BB73-220E-4AF3-B20A-969E00838532}"/>
    <cellStyle name="Normal 10 3 2 3 2 6" xfId="18463" xr:uid="{A4053429-8FFA-44AB-B401-3D85EBB97873}"/>
    <cellStyle name="Normal 10 3 2 3 2 7" xfId="35222" xr:uid="{CC2B4F64-C9A0-4278-90F0-619D54A7F812}"/>
    <cellStyle name="Normal 10 3 2 3 3" xfId="2131" xr:uid="{AF968B66-1F95-4BE2-8DBD-3BBFB7F92B90}"/>
    <cellStyle name="Normal 10 3 2 3 3 2" xfId="5511" xr:uid="{E593F32A-33E2-493A-97D7-FB254AFCD7CA}"/>
    <cellStyle name="Normal 10 3 2 3 3 2 2" xfId="13891" xr:uid="{232724C4-28CF-430F-8671-1D9562ADEB33}"/>
    <cellStyle name="Normal 10 3 2 3 3 2 2 2" xfId="30651" xr:uid="{A092C177-C564-4EAF-96ED-F9B93F571902}"/>
    <cellStyle name="Normal 10 3 2 3 3 2 2 3" xfId="47410" xr:uid="{F6DD6A50-D070-46F8-9FF0-0BAB34E885EE}"/>
    <cellStyle name="Normal 10 3 2 3 3 2 3" xfId="22271" xr:uid="{61AB39FB-313A-432B-9B18-AD98D934A645}"/>
    <cellStyle name="Normal 10 3 2 3 3 2 4" xfId="39030" xr:uid="{B1D80C0C-1A3D-4658-B6ED-27FD2F5E5C7D}"/>
    <cellStyle name="Normal 10 3 2 3 3 3" xfId="7198" xr:uid="{9D50275E-FF50-4D07-B7F6-4381A8C160EA}"/>
    <cellStyle name="Normal 10 3 2 3 3 3 2" xfId="15578" xr:uid="{9DD6AC75-FF35-458C-9EC4-9F64F3904C33}"/>
    <cellStyle name="Normal 10 3 2 3 3 3 2 2" xfId="32338" xr:uid="{34CE87DA-5097-4B69-8700-DC1A9EAB33CB}"/>
    <cellStyle name="Normal 10 3 2 3 3 3 2 3" xfId="49097" xr:uid="{E5E2DB19-706D-4BD8-BCFD-C8FE8CC2E38C}"/>
    <cellStyle name="Normal 10 3 2 3 3 3 3" xfId="23958" xr:uid="{E1B6707E-008C-45D3-A119-FB71BCD21E7B}"/>
    <cellStyle name="Normal 10 3 2 3 3 3 4" xfId="40717" xr:uid="{61AA180A-8C22-4655-A551-6CF02D7CF7F6}"/>
    <cellStyle name="Normal 10 3 2 3 3 4" xfId="3938" xr:uid="{8937E31A-5359-4C63-B5C5-0FA7CC12B87D}"/>
    <cellStyle name="Normal 10 3 2 3 3 4 2" xfId="12314" xr:uid="{22F8E6B9-F25B-4FAC-B778-6F930C07E03A}"/>
    <cellStyle name="Normal 10 3 2 3 3 4 2 2" xfId="29074" xr:uid="{03208E2A-8CF6-4F65-B964-FF4101F86994}"/>
    <cellStyle name="Normal 10 3 2 3 3 4 2 3" xfId="45833" xr:uid="{916FDDFB-8D86-444E-84D4-C220FFAFA1A2}"/>
    <cellStyle name="Normal 10 3 2 3 3 4 3" xfId="20694" xr:uid="{60BF33A6-0081-444A-A9E1-BA69DE671EF9}"/>
    <cellStyle name="Normal 10 3 2 3 3 4 4" xfId="37453" xr:uid="{61018FE4-56EC-40C0-8CA3-6F6543509EEC}"/>
    <cellStyle name="Normal 10 3 2 3 3 5" xfId="10511" xr:uid="{836EC999-2CF9-4DB8-820E-DDD5298B394D}"/>
    <cellStyle name="Normal 10 3 2 3 3 5 2" xfId="27271" xr:uid="{D9F7AB74-65BA-4B1F-856F-7430DE42497C}"/>
    <cellStyle name="Normal 10 3 2 3 3 5 3" xfId="44030" xr:uid="{E3937DC8-838B-470E-A359-BE7F92A8022E}"/>
    <cellStyle name="Normal 10 3 2 3 3 6" xfId="18891" xr:uid="{6081548C-B012-4D26-B231-CDAB4B524616}"/>
    <cellStyle name="Normal 10 3 2 3 3 7" xfId="35650" xr:uid="{0277F323-0271-41C4-9F70-0322F7D7271B}"/>
    <cellStyle name="Normal 10 3 2 3 4" xfId="2761" xr:uid="{DDFDCA52-9F33-4F07-BE89-F6C337085559}"/>
    <cellStyle name="Normal 10 3 2 3 4 2" xfId="6143" xr:uid="{BB43F647-9084-48E7-9C0B-04F49C8C04EE}"/>
    <cellStyle name="Normal 10 3 2 3 4 2 2" xfId="14523" xr:uid="{142356B9-E35C-4B1B-8F0F-C95A821A8050}"/>
    <cellStyle name="Normal 10 3 2 3 4 2 2 2" xfId="31283" xr:uid="{C8FFB3BF-3197-4A75-A1B4-E07B2BF853B3}"/>
    <cellStyle name="Normal 10 3 2 3 4 2 2 3" xfId="48042" xr:uid="{F8A170BD-CE53-4BE3-8293-D9AA05961D05}"/>
    <cellStyle name="Normal 10 3 2 3 4 2 3" xfId="22903" xr:uid="{8E637204-A29D-480B-A27F-D9F9AF336465}"/>
    <cellStyle name="Normal 10 3 2 3 4 2 4" xfId="39662" xr:uid="{99D0EF37-1263-4080-9A42-ACA852FF7A72}"/>
    <cellStyle name="Normal 10 3 2 3 4 3" xfId="7830" xr:uid="{D7411521-3D0B-40AD-B3E3-E413A1FCC6CB}"/>
    <cellStyle name="Normal 10 3 2 3 4 3 2" xfId="16210" xr:uid="{06575D05-4269-443D-AF71-D8355754A7C7}"/>
    <cellStyle name="Normal 10 3 2 3 4 3 2 2" xfId="32970" xr:uid="{879383C7-F2BE-43C5-97C1-26D6D86005EF}"/>
    <cellStyle name="Normal 10 3 2 3 4 3 2 3" xfId="49729" xr:uid="{3C532DFA-03B5-4E3E-AFDE-DE4675B7E9F7}"/>
    <cellStyle name="Normal 10 3 2 3 4 3 3" xfId="24590" xr:uid="{90058D69-190F-42B0-BD7A-6AC997D13420}"/>
    <cellStyle name="Normal 10 3 2 3 4 3 4" xfId="41349" xr:uid="{9FB4E9F2-8CA6-41FB-9DBE-32C4EF5C7FA2}"/>
    <cellStyle name="Normal 10 3 2 3 4 4" xfId="4457" xr:uid="{7B7B3D12-F26F-48C7-972A-D90408A25290}"/>
    <cellStyle name="Normal 10 3 2 3 4 4 2" xfId="12833" xr:uid="{2D53F651-7BDF-4F22-8557-74FD0390F15A}"/>
    <cellStyle name="Normal 10 3 2 3 4 4 2 2" xfId="29593" xr:uid="{0677DBB2-8CD0-48D9-9DDC-E25E2EBFEF20}"/>
    <cellStyle name="Normal 10 3 2 3 4 4 2 3" xfId="46352" xr:uid="{6C0BD2C8-06DA-4104-9CD4-AB07FAEAFCA9}"/>
    <cellStyle name="Normal 10 3 2 3 4 4 3" xfId="21213" xr:uid="{320D4A3C-33CE-4609-911E-A1435CBB5814}"/>
    <cellStyle name="Normal 10 3 2 3 4 4 4" xfId="37972" xr:uid="{DDA0B72C-48F1-4161-8C22-FDF66331BFF1}"/>
    <cellStyle name="Normal 10 3 2 3 4 5" xfId="11143" xr:uid="{66B865BF-A220-42C3-A48E-A087D93F52E0}"/>
    <cellStyle name="Normal 10 3 2 3 4 5 2" xfId="27903" xr:uid="{B9EAE670-DC40-4709-B3D3-741615746052}"/>
    <cellStyle name="Normal 10 3 2 3 4 5 3" xfId="44662" xr:uid="{30E998A9-07D3-4F0C-8E8A-A78B794A653B}"/>
    <cellStyle name="Normal 10 3 2 3 4 6" xfId="19523" xr:uid="{FD3CE16A-0F36-4C46-B132-9275FE29F5E1}"/>
    <cellStyle name="Normal 10 3 2 3 4 7" xfId="36282" xr:uid="{99C10261-A018-4891-BF89-6C2A77622879}"/>
    <cellStyle name="Normal 10 3 2 3 5" xfId="4877" xr:uid="{CCE187D9-08A8-4318-B4C2-56A5983299AF}"/>
    <cellStyle name="Normal 10 3 2 3 5 2" xfId="13253" xr:uid="{4569F27E-9D25-470A-A0E0-99DDDF1EFD66}"/>
    <cellStyle name="Normal 10 3 2 3 5 2 2" xfId="30013" xr:uid="{76349551-D474-4C82-8B60-7906599E4CA2}"/>
    <cellStyle name="Normal 10 3 2 3 5 2 3" xfId="46772" xr:uid="{9883754B-BEFF-4D96-A140-8F9E9E1D77C0}"/>
    <cellStyle name="Normal 10 3 2 3 5 3" xfId="21633" xr:uid="{98EAB2F5-CEAF-4BD6-B14C-3FF714E659C6}"/>
    <cellStyle name="Normal 10 3 2 3 5 4" xfId="38392" xr:uid="{9E427C9A-5233-40B3-9B02-7935CDE6B5DE}"/>
    <cellStyle name="Normal 10 3 2 3 6" xfId="6344" xr:uid="{AD0CEFC1-5F22-4F53-9EB0-506BCB0B875F}"/>
    <cellStyle name="Normal 10 3 2 3 6 2" xfId="14724" xr:uid="{626E446F-4A2B-452B-95F1-70C8A88B153B}"/>
    <cellStyle name="Normal 10 3 2 3 6 2 2" xfId="31484" xr:uid="{8E4FEC33-EF22-4390-B9B4-34F329BED4C8}"/>
    <cellStyle name="Normal 10 3 2 3 6 2 3" xfId="48243" xr:uid="{FDC807B0-3411-4B0E-B518-3011F6B88BA9}"/>
    <cellStyle name="Normal 10 3 2 3 6 3" xfId="23104" xr:uid="{83952DCC-B718-454B-AEFA-079202718729}"/>
    <cellStyle name="Normal 10 3 2 3 6 4" xfId="39863" xr:uid="{935AE276-276A-4277-8182-B3E2704682FA}"/>
    <cellStyle name="Normal 10 3 2 3 7" xfId="8236" xr:uid="{16D06B19-C4DE-4BEE-898B-17CD2E034536}"/>
    <cellStyle name="Normal 10 3 2 3 7 2" xfId="16616" xr:uid="{ADBBC834-D323-4A31-AAB0-7B592389F3CA}"/>
    <cellStyle name="Normal 10 3 2 3 7 2 2" xfId="33376" xr:uid="{8F610BC0-95F3-4320-973B-7F779D484FD5}"/>
    <cellStyle name="Normal 10 3 2 3 7 2 3" xfId="50135" xr:uid="{00C265BC-15B8-451D-AC19-4FCF4978667F}"/>
    <cellStyle name="Normal 10 3 2 3 7 3" xfId="24996" xr:uid="{3B6AC680-28CE-4496-A392-7691E774216D}"/>
    <cellStyle name="Normal 10 3 2 3 7 4" xfId="41755" xr:uid="{40CD5A74-E17B-4D03-BBEE-E30632AF45C6}"/>
    <cellStyle name="Normal 10 3 2 3 8" xfId="8642" xr:uid="{29D4021D-251B-406C-8F05-316694540E65}"/>
    <cellStyle name="Normal 10 3 2 3 8 2" xfId="17022" xr:uid="{80767F54-2C70-48F5-9C16-AAF63EFACFC5}"/>
    <cellStyle name="Normal 10 3 2 3 8 2 2" xfId="33782" xr:uid="{2B8298C2-AB50-4F86-B7B6-E165A220809D}"/>
    <cellStyle name="Normal 10 3 2 3 8 2 3" xfId="50541" xr:uid="{D67C8467-92B3-4117-A04B-3BD0B9BFEBE2}"/>
    <cellStyle name="Normal 10 3 2 3 8 3" xfId="25402" xr:uid="{7EFF5451-7D34-423F-9FBB-6E1B90BC9497}"/>
    <cellStyle name="Normal 10 3 2 3 8 4" xfId="42161" xr:uid="{6CF3984C-F480-4584-88BD-72C8FEF2CB3C}"/>
    <cellStyle name="Normal 10 3 2 3 9" xfId="9048" xr:uid="{AF1090CE-F5B1-46CB-9B31-943570DE04F2}"/>
    <cellStyle name="Normal 10 3 2 3 9 2" xfId="17428" xr:uid="{786618A0-833B-44A3-9979-5464DBBB285B}"/>
    <cellStyle name="Normal 10 3 2 3 9 2 2" xfId="34188" xr:uid="{3621A006-C8BA-4257-936B-4290CA9F661C}"/>
    <cellStyle name="Normal 10 3 2 3 9 2 3" xfId="50947" xr:uid="{8179EDF6-66B6-44A6-A28C-4DE0562AE6CF}"/>
    <cellStyle name="Normal 10 3 2 3 9 3" xfId="25808" xr:uid="{45AC4A90-1229-4045-A95D-B0820E968DDE}"/>
    <cellStyle name="Normal 10 3 2 3 9 4" xfId="42567" xr:uid="{80CB1AB3-115E-45DA-A273-C06207114939}"/>
    <cellStyle name="Normal 10 3 2 4" xfId="1649" xr:uid="{6724D0D4-7166-4F58-9F38-1554FABD81B6}"/>
    <cellStyle name="Normal 10 3 2 4 2" xfId="5031" xr:uid="{EE83064F-7818-4968-8D14-05820F713457}"/>
    <cellStyle name="Normal 10 3 2 4 2 2" xfId="13409" xr:uid="{2640EC12-F3B4-42C2-A4C7-102628FC0215}"/>
    <cellStyle name="Normal 10 3 2 4 2 2 2" xfId="30169" xr:uid="{2E3055C3-C93B-446C-9D74-1318634A4DB7}"/>
    <cellStyle name="Normal 10 3 2 4 2 2 3" xfId="46928" xr:uid="{113A687F-6125-4B7F-96C5-75FF01B9E05F}"/>
    <cellStyle name="Normal 10 3 2 4 2 3" xfId="21789" xr:uid="{BFDACDD0-0F2C-4CF3-BD43-E35BA223B65D}"/>
    <cellStyle name="Normal 10 3 2 4 2 4" xfId="38548" xr:uid="{4B33AF32-6C72-454D-8105-26E034AB2F95}"/>
    <cellStyle name="Normal 10 3 2 4 3" xfId="6716" xr:uid="{99F3393F-2CC6-4788-8A9D-B12528C8DDBB}"/>
    <cellStyle name="Normal 10 3 2 4 3 2" xfId="15096" xr:uid="{660708DA-5C9C-4DF3-87B5-F24CEA6F0452}"/>
    <cellStyle name="Normal 10 3 2 4 3 2 2" xfId="31856" xr:uid="{ADA001E2-BCAD-4F35-92BD-C259691BB533}"/>
    <cellStyle name="Normal 10 3 2 4 3 2 3" xfId="48615" xr:uid="{AD926820-A851-4A95-858E-98379D8A917E}"/>
    <cellStyle name="Normal 10 3 2 4 3 3" xfId="23476" xr:uid="{49070E93-E11E-44F3-A0B4-FD8D258A56C9}"/>
    <cellStyle name="Normal 10 3 2 4 3 4" xfId="40235" xr:uid="{7B6318A3-58A7-4275-8E5A-347C54E1EBE4}"/>
    <cellStyle name="Normal 10 3 2 4 4" xfId="3456" xr:uid="{33DA4C1B-86BE-4FF7-9A9E-FC9607570375}"/>
    <cellStyle name="Normal 10 3 2 4 4 2" xfId="11832" xr:uid="{B269B4EE-754E-4FFE-B4AC-9082FCDE31CE}"/>
    <cellStyle name="Normal 10 3 2 4 4 2 2" xfId="28592" xr:uid="{4C0F2271-8FC8-4928-9CE5-5D3455A41FD7}"/>
    <cellStyle name="Normal 10 3 2 4 4 2 3" xfId="45351" xr:uid="{AC41A510-9F5C-4441-994B-9BEAF998488B}"/>
    <cellStyle name="Normal 10 3 2 4 4 3" xfId="20212" xr:uid="{CF436A4D-88D1-4651-97A7-791AFA026E52}"/>
    <cellStyle name="Normal 10 3 2 4 4 4" xfId="36971" xr:uid="{EEADFDD4-0427-4C11-AD96-80FEE0BAEC0A}"/>
    <cellStyle name="Normal 10 3 2 4 5" xfId="10029" xr:uid="{DFC5CD74-B73D-478D-93C8-F611439BDB12}"/>
    <cellStyle name="Normal 10 3 2 4 5 2" xfId="26789" xr:uid="{39073AAB-14E8-45CB-BE66-B0A0CFC85468}"/>
    <cellStyle name="Normal 10 3 2 4 5 3" xfId="43548" xr:uid="{1E7B4483-0031-47ED-B681-589539355C69}"/>
    <cellStyle name="Normal 10 3 2 4 6" xfId="18409" xr:uid="{3E9AFBE9-9672-47C4-AE35-C05CB2649785}"/>
    <cellStyle name="Normal 10 3 2 4 7" xfId="35168" xr:uid="{52F30F35-9542-4EE0-8D69-1006586F0E4A}"/>
    <cellStyle name="Normal 10 3 2 5" xfId="2077" xr:uid="{97FC1076-8414-4472-9FDF-5666FEEE9526}"/>
    <cellStyle name="Normal 10 3 2 5 2" xfId="5457" xr:uid="{39E80F46-BDAD-41AF-98B4-2D9C850083D0}"/>
    <cellStyle name="Normal 10 3 2 5 2 2" xfId="13837" xr:uid="{B3EBA760-6CD2-4690-9B61-9B9D6D2B2341}"/>
    <cellStyle name="Normal 10 3 2 5 2 2 2" xfId="30597" xr:uid="{DB0ACC50-D091-4051-AA74-C769BA2B87CA}"/>
    <cellStyle name="Normal 10 3 2 5 2 2 3" xfId="47356" xr:uid="{A9F99F7B-50AF-41DF-B20B-8D8DEB507A3C}"/>
    <cellStyle name="Normal 10 3 2 5 2 3" xfId="22217" xr:uid="{C502B1F9-1E0B-4731-B566-12F9780978DB}"/>
    <cellStyle name="Normal 10 3 2 5 2 4" xfId="38976" xr:uid="{89512246-A141-4A57-8533-0D47D8206065}"/>
    <cellStyle name="Normal 10 3 2 5 3" xfId="7144" xr:uid="{483CE4C7-406D-4A4F-8786-0086A3BF0751}"/>
    <cellStyle name="Normal 10 3 2 5 3 2" xfId="15524" xr:uid="{2D77260F-DB1F-477E-A2E4-2FC03252DC3F}"/>
    <cellStyle name="Normal 10 3 2 5 3 2 2" xfId="32284" xr:uid="{3B2E35DE-BE11-41D7-90E8-EB34C63E385C}"/>
    <cellStyle name="Normal 10 3 2 5 3 2 3" xfId="49043" xr:uid="{9D99A2B4-60B2-4EE4-BC3E-36FB0A2C3DAB}"/>
    <cellStyle name="Normal 10 3 2 5 3 3" xfId="23904" xr:uid="{FF2702AD-DF66-4B89-AA19-65DD4849A48E}"/>
    <cellStyle name="Normal 10 3 2 5 3 4" xfId="40663" xr:uid="{DCC08E2F-0DA8-4304-A8AB-5A7426087627}"/>
    <cellStyle name="Normal 10 3 2 5 4" xfId="3884" xr:uid="{F1EF5444-6B02-4FEB-9518-96E7F229991B}"/>
    <cellStyle name="Normal 10 3 2 5 4 2" xfId="12260" xr:uid="{73ACAA68-784E-404A-831E-0F9A3DACD87A}"/>
    <cellStyle name="Normal 10 3 2 5 4 2 2" xfId="29020" xr:uid="{1DC0BAE7-8CB7-4867-B1B4-0F297233078D}"/>
    <cellStyle name="Normal 10 3 2 5 4 2 3" xfId="45779" xr:uid="{589CF2B2-6DD6-4EA5-AB6B-FA37CC9C6CC7}"/>
    <cellStyle name="Normal 10 3 2 5 4 3" xfId="20640" xr:uid="{06B1A821-9DB0-4BAA-9F1F-1D946F3178BB}"/>
    <cellStyle name="Normal 10 3 2 5 4 4" xfId="37399" xr:uid="{2AABDE46-D41F-4E45-88B2-F10F03E67518}"/>
    <cellStyle name="Normal 10 3 2 5 5" xfId="10457" xr:uid="{3EA89F0E-A0D4-4989-ADE6-EBC8F5E2C664}"/>
    <cellStyle name="Normal 10 3 2 5 5 2" xfId="27217" xr:uid="{68004D80-EC9F-49A7-8C6F-C04BF2CCAD06}"/>
    <cellStyle name="Normal 10 3 2 5 5 3" xfId="43976" xr:uid="{A3501467-063F-4A67-99E7-184FD7E1FC29}"/>
    <cellStyle name="Normal 10 3 2 5 6" xfId="18837" xr:uid="{DDFDCD1F-5F49-4E5A-A81C-19D702CCE51A}"/>
    <cellStyle name="Normal 10 3 2 5 7" xfId="35596" xr:uid="{6DA49D41-915E-4510-8552-BFBF4CA9F2D2}"/>
    <cellStyle name="Normal 10 3 2 6" xfId="2490" xr:uid="{FFAE2989-30BB-4C0E-B763-B260E970BFB0}"/>
    <cellStyle name="Normal 10 3 2 6 2" xfId="5872" xr:uid="{54185F2F-BEA0-40FA-92AE-2D7B3858EBB9}"/>
    <cellStyle name="Normal 10 3 2 6 2 2" xfId="14252" xr:uid="{AAE508B0-58B0-4EDE-BFB7-619AC4471E3D}"/>
    <cellStyle name="Normal 10 3 2 6 2 2 2" xfId="31012" xr:uid="{AD354791-6DDF-4C48-84A9-9DBDF9EEF997}"/>
    <cellStyle name="Normal 10 3 2 6 2 2 3" xfId="47771" xr:uid="{B9CF65C0-E277-459A-ACDC-98DF01A29014}"/>
    <cellStyle name="Normal 10 3 2 6 2 3" xfId="22632" xr:uid="{E9FF880D-B993-4290-B524-D08C540F150B}"/>
    <cellStyle name="Normal 10 3 2 6 2 4" xfId="39391" xr:uid="{45ABF35B-9E8E-4B15-915F-EFA19255C169}"/>
    <cellStyle name="Normal 10 3 2 6 3" xfId="7559" xr:uid="{5D9815B0-F972-4FBC-880E-04169D29391A}"/>
    <cellStyle name="Normal 10 3 2 6 3 2" xfId="15939" xr:uid="{B78EF026-79DE-4F90-BA8E-3DFED07BDBE3}"/>
    <cellStyle name="Normal 10 3 2 6 3 2 2" xfId="32699" xr:uid="{5BF27434-EE06-41B4-BBAC-1B832CA88DAE}"/>
    <cellStyle name="Normal 10 3 2 6 3 2 3" xfId="49458" xr:uid="{1D5B6CB8-0995-48BF-B790-76AA7ECA855F}"/>
    <cellStyle name="Normal 10 3 2 6 3 3" xfId="24319" xr:uid="{5FEBD13C-911F-4AE0-9425-803F50CBC92E}"/>
    <cellStyle name="Normal 10 3 2 6 3 4" xfId="41078" xr:uid="{EFB03B54-5DF4-4EC7-9FCE-EC93AE925971}"/>
    <cellStyle name="Normal 10 3 2 6 4" xfId="4210" xr:uid="{DAA0E79A-04C3-4E9F-A99A-9CB114AB0283}"/>
    <cellStyle name="Normal 10 3 2 6 4 2" xfId="12586" xr:uid="{AE7908D5-819D-4371-ADFD-571A4159E330}"/>
    <cellStyle name="Normal 10 3 2 6 4 2 2" xfId="29346" xr:uid="{CC825F1A-FAB5-4FC6-8F2F-6A4FCB505FE0}"/>
    <cellStyle name="Normal 10 3 2 6 4 2 3" xfId="46105" xr:uid="{F41583CA-2871-4EAE-BDA1-99978EE32378}"/>
    <cellStyle name="Normal 10 3 2 6 4 3" xfId="20966" xr:uid="{6E82C412-A972-42E6-86E3-0888B6F9D45B}"/>
    <cellStyle name="Normal 10 3 2 6 4 4" xfId="37725" xr:uid="{89AF7B00-1BC8-4965-9D8F-BCD2FF9A3C3C}"/>
    <cellStyle name="Normal 10 3 2 6 5" xfId="10872" xr:uid="{29B81881-95C5-4EB8-AB53-1661174C718D}"/>
    <cellStyle name="Normal 10 3 2 6 5 2" xfId="27632" xr:uid="{040B8F24-41F5-40BF-B47D-E21ADC0AA77D}"/>
    <cellStyle name="Normal 10 3 2 6 5 3" xfId="44391" xr:uid="{88F15279-A0E4-4FAA-9A81-FC112103E62D}"/>
    <cellStyle name="Normal 10 3 2 6 6" xfId="19252" xr:uid="{E8BE266A-4DA5-41BB-876F-22010A744505}"/>
    <cellStyle name="Normal 10 3 2 6 7" xfId="36011" xr:uid="{9612ECFC-758E-47AE-9D05-FDF60658E645}"/>
    <cellStyle name="Normal 10 3 2 7" xfId="4606" xr:uid="{3CDDAD16-4615-42A5-9AEC-F9A66FC1BF53}"/>
    <cellStyle name="Normal 10 3 2 7 2" xfId="12982" xr:uid="{2A6AF7AC-F5E1-45A9-980D-FDC546E8A2E7}"/>
    <cellStyle name="Normal 10 3 2 7 2 2" xfId="29742" xr:uid="{1950FFDE-5251-42F0-B6A3-40DE5C756842}"/>
    <cellStyle name="Normal 10 3 2 7 2 3" xfId="46501" xr:uid="{F83E881B-AE65-49B4-8AFB-1EFB78D0D8AF}"/>
    <cellStyle name="Normal 10 3 2 7 3" xfId="21362" xr:uid="{7C7240AC-4B00-4ACF-ADF9-9680D9729701}"/>
    <cellStyle name="Normal 10 3 2 7 4" xfId="38121" xr:uid="{11FC0847-D02F-4B8C-A75E-2E72D48477AC}"/>
    <cellStyle name="Normal 10 3 2 8" xfId="6290" xr:uid="{9582502A-69B0-4A7A-9700-C65F19BC3AB1}"/>
    <cellStyle name="Normal 10 3 2 8 2" xfId="14670" xr:uid="{8F768E64-79AD-4A1D-BEF0-6ACD47BA6DE7}"/>
    <cellStyle name="Normal 10 3 2 8 2 2" xfId="31430" xr:uid="{06D5B19E-0D0F-4AAC-8C3F-EB5335A14F80}"/>
    <cellStyle name="Normal 10 3 2 8 2 3" xfId="48189" xr:uid="{0A1E32DA-FF87-424D-A685-A7F27EEA93E0}"/>
    <cellStyle name="Normal 10 3 2 8 3" xfId="23050" xr:uid="{AEFB639E-7166-4C05-9C10-9BC11D156040}"/>
    <cellStyle name="Normal 10 3 2 8 4" xfId="39809" xr:uid="{86536CA2-EDC2-4841-B1BB-61A61878CCE6}"/>
    <cellStyle name="Normal 10 3 2 9" xfId="7965" xr:uid="{85FDD7C0-3D7F-494D-A68F-9276BCDF16AF}"/>
    <cellStyle name="Normal 10 3 2 9 2" xfId="16345" xr:uid="{62D30077-3787-4728-A2D1-3AC38452755D}"/>
    <cellStyle name="Normal 10 3 2 9 2 2" xfId="33105" xr:uid="{BA71A64A-BB57-4D6B-9B13-9F1B8865167C}"/>
    <cellStyle name="Normal 10 3 2 9 2 3" xfId="49864" xr:uid="{797ED294-868A-4780-9D97-3C18683239ED}"/>
    <cellStyle name="Normal 10 3 2 9 3" xfId="24725" xr:uid="{D4412ACE-D046-4924-93B7-BF52C54DBF0B}"/>
    <cellStyle name="Normal 10 3 2 9 4" xfId="41484" xr:uid="{C05D9261-52DB-42BD-A98F-A85F5A91971A}"/>
    <cellStyle name="Normal 10 3 3" xfId="750" xr:uid="{0C9DC65D-300A-44D8-97A7-CB4EEAB3879A}"/>
    <cellStyle name="Normal 10 3 3 10" xfId="9239" xr:uid="{F42F7926-87E3-451F-8A02-E30C0459AFF5}"/>
    <cellStyle name="Normal 10 3 3 10 2" xfId="17619" xr:uid="{33472C46-4783-4432-85F5-7EDC280F9A59}"/>
    <cellStyle name="Normal 10 3 3 10 2 2" xfId="34379" xr:uid="{3E3661B3-8766-4ED6-ACD4-23B8B6C81AE5}"/>
    <cellStyle name="Normal 10 3 3 10 2 3" xfId="51138" xr:uid="{5832AB94-1AEA-40FA-9027-E7370B49016D}"/>
    <cellStyle name="Normal 10 3 3 10 3" xfId="25999" xr:uid="{54A973D2-396B-4596-B84F-84AAAA5EE867}"/>
    <cellStyle name="Normal 10 3 3 10 4" xfId="42758" xr:uid="{3FB3806B-6399-4F15-9A35-F5B44F001493}"/>
    <cellStyle name="Normal 10 3 3 11" xfId="3084" xr:uid="{8FCA0A11-BD98-4701-8A42-8EA1DCE23234}"/>
    <cellStyle name="Normal 10 3 3 11 2" xfId="11461" xr:uid="{8F2A9028-1448-4CA4-95D3-D4ABCD1D5EF6}"/>
    <cellStyle name="Normal 10 3 3 11 2 2" xfId="28221" xr:uid="{65B7695B-505F-4593-A5E3-A23721DCDE1D}"/>
    <cellStyle name="Normal 10 3 3 11 2 3" xfId="44980" xr:uid="{9464CE33-562D-4F8B-944E-F9BE5DF07C03}"/>
    <cellStyle name="Normal 10 3 3 11 3" xfId="19841" xr:uid="{5FDDE18A-8E6B-4CB8-AD09-FBC8C5A943BA}"/>
    <cellStyle name="Normal 10 3 3 11 4" xfId="36600" xr:uid="{F7A3A4A0-380E-4265-87D3-4B1EF2743486}"/>
    <cellStyle name="Normal 10 3 3 12" xfId="9658" xr:uid="{BC1CBBE3-0E03-4DA2-8A11-E0ED694EF9F2}"/>
    <cellStyle name="Normal 10 3 3 12 2" xfId="26418" xr:uid="{FF569465-F70D-4710-B5AD-A23C4F64DB82}"/>
    <cellStyle name="Normal 10 3 3 12 3" xfId="43177" xr:uid="{36AA4FD7-FAEE-46D0-AC07-B8FDDD2A2745}"/>
    <cellStyle name="Normal 10 3 3 13" xfId="18038" xr:uid="{177862F5-A2F0-47D3-B03B-8FAD61F62143}"/>
    <cellStyle name="Normal 10 3 3 14" xfId="34797" xr:uid="{7B441FFA-8305-46DA-AE66-BEA0F055BE61}"/>
    <cellStyle name="Normal 10 3 3 15" xfId="1324" xr:uid="{67A21C36-C9A1-4EFD-887A-50CF79D417F4}"/>
    <cellStyle name="Normal 10 3 3 2" xfId="1704" xr:uid="{620A3F70-0824-4E6E-837B-7C0670C78B2D}"/>
    <cellStyle name="Normal 10 3 3 2 2" xfId="5086" xr:uid="{F79FDE53-88BD-4196-8695-08C3AA96C1D2}"/>
    <cellStyle name="Normal 10 3 3 2 2 2" xfId="13464" xr:uid="{8F404167-7E03-4F91-A62B-49BE2C19AB7B}"/>
    <cellStyle name="Normal 10 3 3 2 2 2 2" xfId="30224" xr:uid="{B3FE5030-F94C-4D4B-A20B-CDEF6E411944}"/>
    <cellStyle name="Normal 10 3 3 2 2 2 3" xfId="46983" xr:uid="{E8FA559B-55C5-4F37-8377-577E30270002}"/>
    <cellStyle name="Normal 10 3 3 2 2 3" xfId="21844" xr:uid="{7DF0B030-EAD1-434E-8CAF-3693E0906215}"/>
    <cellStyle name="Normal 10 3 3 2 2 4" xfId="38603" xr:uid="{A3F3FE78-EF99-44C6-A793-6A83800C8597}"/>
    <cellStyle name="Normal 10 3 3 2 3" xfId="6771" xr:uid="{AEEE4377-D0AB-4ED9-A1E5-5E9DD41C6A49}"/>
    <cellStyle name="Normal 10 3 3 2 3 2" xfId="15151" xr:uid="{6F50B1C7-A961-4FD4-B8E8-3620B8096C93}"/>
    <cellStyle name="Normal 10 3 3 2 3 2 2" xfId="31911" xr:uid="{E5419782-2582-4E9A-96DC-62B174C2BD8C}"/>
    <cellStyle name="Normal 10 3 3 2 3 2 3" xfId="48670" xr:uid="{C5AFF164-E537-4223-B418-5F471179F84E}"/>
    <cellStyle name="Normal 10 3 3 2 3 3" xfId="23531" xr:uid="{1FDB9ACC-2F21-4998-B2A2-158A36CD6F9F}"/>
    <cellStyle name="Normal 10 3 3 2 3 4" xfId="40290" xr:uid="{136D4CFF-1E7E-4922-AC92-15EFA920AB56}"/>
    <cellStyle name="Normal 10 3 3 2 4" xfId="3511" xr:uid="{6D155BB4-307D-411D-BE1B-F2F43647DAAC}"/>
    <cellStyle name="Normal 10 3 3 2 4 2" xfId="11887" xr:uid="{61EB6CCC-35F1-476A-8AFC-1B86A4E7C99C}"/>
    <cellStyle name="Normal 10 3 3 2 4 2 2" xfId="28647" xr:uid="{AB34ECF7-9843-4D7D-9551-EEEDDC3DC237}"/>
    <cellStyle name="Normal 10 3 3 2 4 2 3" xfId="45406" xr:uid="{C1C23097-67CE-4763-80D4-C08886D6AED4}"/>
    <cellStyle name="Normal 10 3 3 2 4 3" xfId="20267" xr:uid="{7746EA92-4679-402F-B970-43088D4E8579}"/>
    <cellStyle name="Normal 10 3 3 2 4 4" xfId="37026" xr:uid="{36BF4501-CF20-4302-8E58-5DE4AEA82A3E}"/>
    <cellStyle name="Normal 10 3 3 2 5" xfId="10084" xr:uid="{FB01F728-4D9E-45F8-8FA4-E2661F706982}"/>
    <cellStyle name="Normal 10 3 3 2 5 2" xfId="26844" xr:uid="{84070D40-00AA-4E7B-85C1-2494D2DD784F}"/>
    <cellStyle name="Normal 10 3 3 2 5 3" xfId="43603" xr:uid="{7FF8C46E-B6C3-49E5-BFBF-B5A05229AD85}"/>
    <cellStyle name="Normal 10 3 3 2 6" xfId="18464" xr:uid="{1A91239B-B956-4E25-B3C6-22206D24B862}"/>
    <cellStyle name="Normal 10 3 3 2 7" xfId="35223" xr:uid="{F3E6BE79-81ED-4445-963A-FB91EB6C4434}"/>
    <cellStyle name="Normal 10 3 3 3" xfId="2132" xr:uid="{CAF0A0F8-D302-49AB-A028-118D606C7A27}"/>
    <cellStyle name="Normal 10 3 3 3 2" xfId="5512" xr:uid="{37C49DC6-DD03-4B72-8A5D-893D538ABDBD}"/>
    <cellStyle name="Normal 10 3 3 3 2 2" xfId="13892" xr:uid="{0A6C02DE-89AF-4AC6-A03E-F82BAB74C88F}"/>
    <cellStyle name="Normal 10 3 3 3 2 2 2" xfId="30652" xr:uid="{9CF2DC6A-275E-49A1-99B0-9C7FFE5677AA}"/>
    <cellStyle name="Normal 10 3 3 3 2 2 3" xfId="47411" xr:uid="{49C105BC-1B98-4A82-8E5B-5E32AD155AE9}"/>
    <cellStyle name="Normal 10 3 3 3 2 3" xfId="22272" xr:uid="{F60C2F6C-3AB6-4352-A468-CC79FCADE260}"/>
    <cellStyle name="Normal 10 3 3 3 2 4" xfId="39031" xr:uid="{913455BD-B4B0-462D-B44A-DACCEDE7A193}"/>
    <cellStyle name="Normal 10 3 3 3 3" xfId="7199" xr:uid="{D7CE4A1A-9A51-4C96-B7EA-605FF6C8AE07}"/>
    <cellStyle name="Normal 10 3 3 3 3 2" xfId="15579" xr:uid="{DE50BECF-ABD1-4731-98DF-7FFD219F12B4}"/>
    <cellStyle name="Normal 10 3 3 3 3 2 2" xfId="32339" xr:uid="{A003BE70-B654-4839-857A-ED8400ABA91D}"/>
    <cellStyle name="Normal 10 3 3 3 3 2 3" xfId="49098" xr:uid="{536C30BE-6F6F-4BED-8EB1-EBA7477D9325}"/>
    <cellStyle name="Normal 10 3 3 3 3 3" xfId="23959" xr:uid="{3F8138BF-02A5-4EC2-8529-C2A8D8A58369}"/>
    <cellStyle name="Normal 10 3 3 3 3 4" xfId="40718" xr:uid="{3CA298DD-7744-4E02-86B2-100ED655BFAA}"/>
    <cellStyle name="Normal 10 3 3 3 4" xfId="3939" xr:uid="{1DA37446-5F03-4697-8D40-F8CFB335410D}"/>
    <cellStyle name="Normal 10 3 3 3 4 2" xfId="12315" xr:uid="{A1AD4C0D-F5D3-4651-88B4-026E19DAE7E2}"/>
    <cellStyle name="Normal 10 3 3 3 4 2 2" xfId="29075" xr:uid="{5528F0A9-2790-4EF4-8E5C-75632FC05C19}"/>
    <cellStyle name="Normal 10 3 3 3 4 2 3" xfId="45834" xr:uid="{9CC4C6D8-8276-4B23-AC95-85A4E1D314CD}"/>
    <cellStyle name="Normal 10 3 3 3 4 3" xfId="20695" xr:uid="{9581CE06-6B91-4D2A-B8AF-4B4DBBD28699}"/>
    <cellStyle name="Normal 10 3 3 3 4 4" xfId="37454" xr:uid="{BF3CAE29-1784-46AA-B086-6270FA0D917D}"/>
    <cellStyle name="Normal 10 3 3 3 5" xfId="10512" xr:uid="{1525EA9D-7610-4138-AD72-06E969DACBCE}"/>
    <cellStyle name="Normal 10 3 3 3 5 2" xfId="27272" xr:uid="{D45D4EE1-BB22-4750-AEC1-BD4458DCEBA7}"/>
    <cellStyle name="Normal 10 3 3 3 5 3" xfId="44031" xr:uid="{88CCAAD2-6D6C-476C-8937-7E6499A998AA}"/>
    <cellStyle name="Normal 10 3 3 3 6" xfId="18892" xr:uid="{53C1B0C9-6BCC-4457-84E5-378280F0DAFD}"/>
    <cellStyle name="Normal 10 3 3 3 7" xfId="35651" xr:uid="{CC94B128-2E78-4261-ABDD-4218D5230373}"/>
    <cellStyle name="Normal 10 3 3 4" xfId="2546" xr:uid="{3F9A7165-DF79-4BDC-8BCF-13F297457427}"/>
    <cellStyle name="Normal 10 3 3 4 2" xfId="5928" xr:uid="{E1A8AEA7-FCD8-4738-8182-207A141ADDF9}"/>
    <cellStyle name="Normal 10 3 3 4 2 2" xfId="14308" xr:uid="{371391B0-7E34-4F65-840F-33F7447A9627}"/>
    <cellStyle name="Normal 10 3 3 4 2 2 2" xfId="31068" xr:uid="{4350E99F-1CCF-478F-B082-D182BC84C4C7}"/>
    <cellStyle name="Normal 10 3 3 4 2 2 3" xfId="47827" xr:uid="{A5A631BD-3667-4048-A930-537165956FE3}"/>
    <cellStyle name="Normal 10 3 3 4 2 3" xfId="22688" xr:uid="{970CB5B3-28E2-4AD9-8F96-5F4A5EADE377}"/>
    <cellStyle name="Normal 10 3 3 4 2 4" xfId="39447" xr:uid="{FE5C6F6F-FAB6-4200-9CE3-9DBA32EB3F85}"/>
    <cellStyle name="Normal 10 3 3 4 3" xfId="7615" xr:uid="{C51C848A-C0FF-459D-8B44-0D2A5694663E}"/>
    <cellStyle name="Normal 10 3 3 4 3 2" xfId="15995" xr:uid="{40EF47BD-84E7-4EBC-B272-058096704C82}"/>
    <cellStyle name="Normal 10 3 3 4 3 2 2" xfId="32755" xr:uid="{4E1ED419-B359-4137-B42E-30CCC5631080}"/>
    <cellStyle name="Normal 10 3 3 4 3 2 3" xfId="49514" xr:uid="{66B842DF-BF86-4255-A3D9-61524CB8788E}"/>
    <cellStyle name="Normal 10 3 3 4 3 3" xfId="24375" xr:uid="{9CCAF95C-485B-4AA0-B1E6-274BA7C8D46C}"/>
    <cellStyle name="Normal 10 3 3 4 3 4" xfId="41134" xr:uid="{3A39F953-CEAA-415D-92B1-3107F9AB3350}"/>
    <cellStyle name="Normal 10 3 3 4 4" xfId="4243" xr:uid="{EB4E23C1-A7BE-48A0-AF2E-712FD2486A52}"/>
    <cellStyle name="Normal 10 3 3 4 4 2" xfId="12619" xr:uid="{A6528491-2DF4-45A2-9809-94FE895D089F}"/>
    <cellStyle name="Normal 10 3 3 4 4 2 2" xfId="29379" xr:uid="{8E86385B-A09F-4041-890B-1F58C6AB7F3F}"/>
    <cellStyle name="Normal 10 3 3 4 4 2 3" xfId="46138" xr:uid="{50D865A6-19CE-4D08-AE3A-1BF62B649D44}"/>
    <cellStyle name="Normal 10 3 3 4 4 3" xfId="20999" xr:uid="{81AC5FBE-A34D-4B77-96C5-F13B2964D848}"/>
    <cellStyle name="Normal 10 3 3 4 4 4" xfId="37758" xr:uid="{B83A9F7C-4D6C-48ED-A020-701CA50DFBFC}"/>
    <cellStyle name="Normal 10 3 3 4 5" xfId="10928" xr:uid="{637E6D71-255B-4A80-9377-69F23E2F1546}"/>
    <cellStyle name="Normal 10 3 3 4 5 2" xfId="27688" xr:uid="{95C71A87-5698-4FC1-928A-18A3CA52D7AE}"/>
    <cellStyle name="Normal 10 3 3 4 5 3" xfId="44447" xr:uid="{043125A3-C3E1-435A-ABA0-D2EDCE41C950}"/>
    <cellStyle name="Normal 10 3 3 4 6" xfId="19308" xr:uid="{F53AF5E1-1D2F-491F-981F-185D1A2FEA2A}"/>
    <cellStyle name="Normal 10 3 3 4 7" xfId="36067" xr:uid="{7EDBD21A-8B04-4D1A-BA49-309ABED877CE}"/>
    <cellStyle name="Normal 10 3 3 5" xfId="4662" xr:uid="{C779EE6E-F242-404A-86CD-738E66722045}"/>
    <cellStyle name="Normal 10 3 3 5 2" xfId="13038" xr:uid="{55273DCF-84A3-4DEE-A493-88B618F3FD27}"/>
    <cellStyle name="Normal 10 3 3 5 2 2" xfId="29798" xr:uid="{CF85BA09-8666-4254-82CF-43485A32070D}"/>
    <cellStyle name="Normal 10 3 3 5 2 3" xfId="46557" xr:uid="{745DA1F1-94F5-44EE-8421-DA4525931EBF}"/>
    <cellStyle name="Normal 10 3 3 5 3" xfId="21418" xr:uid="{E5F7B750-234C-4918-9F0D-20D319126A9C}"/>
    <cellStyle name="Normal 10 3 3 5 4" xfId="38177" xr:uid="{9C609CA4-2466-4CDF-B395-A5354436FE11}"/>
    <cellStyle name="Normal 10 3 3 6" xfId="6345" xr:uid="{0601D281-DB78-4B8F-993A-3407EF328437}"/>
    <cellStyle name="Normal 10 3 3 6 2" xfId="14725" xr:uid="{78C33CC4-4A15-4BB4-9AE7-FF249A1275FA}"/>
    <cellStyle name="Normal 10 3 3 6 2 2" xfId="31485" xr:uid="{00BF3336-A5EB-4D57-B155-4A39147C8843}"/>
    <cellStyle name="Normal 10 3 3 6 2 3" xfId="48244" xr:uid="{FCECF40F-7356-46BF-A10E-3FCE6193DE2F}"/>
    <cellStyle name="Normal 10 3 3 6 3" xfId="23105" xr:uid="{E387ED9B-AC12-48F2-9244-38C9D3AED086}"/>
    <cellStyle name="Normal 10 3 3 6 4" xfId="39864" xr:uid="{2CAAB727-3ADE-4DB0-8B3B-178C6A7D80EC}"/>
    <cellStyle name="Normal 10 3 3 7" xfId="8021" xr:uid="{3FE8C99D-CD0C-4A25-8FC0-90FC12624C29}"/>
    <cellStyle name="Normal 10 3 3 7 2" xfId="16401" xr:uid="{25D558D7-88CC-4DEC-83D6-143151C2AC42}"/>
    <cellStyle name="Normal 10 3 3 7 2 2" xfId="33161" xr:uid="{F27BA40C-51E3-4AAA-98BF-C02D647A54B6}"/>
    <cellStyle name="Normal 10 3 3 7 2 3" xfId="49920" xr:uid="{4520237B-1800-4510-86E2-110CF978C4BE}"/>
    <cellStyle name="Normal 10 3 3 7 3" xfId="24781" xr:uid="{609AC17F-CDF5-49F3-B7F9-5FDD637FFCAE}"/>
    <cellStyle name="Normal 10 3 3 7 4" xfId="41540" xr:uid="{25E7B50E-D252-4204-93B3-9712E36BBBBA}"/>
    <cellStyle name="Normal 10 3 3 8" xfId="8427" xr:uid="{D8563F47-0D52-4A9F-B87A-320ABB0210DF}"/>
    <cellStyle name="Normal 10 3 3 8 2" xfId="16807" xr:uid="{7DEDBD20-E8B7-4719-ABDA-C5C3D3D802A9}"/>
    <cellStyle name="Normal 10 3 3 8 2 2" xfId="33567" xr:uid="{6F4EA492-631C-41D5-AAC7-91BD734E4345}"/>
    <cellStyle name="Normal 10 3 3 8 2 3" xfId="50326" xr:uid="{6F58C64F-1441-4AD3-AA28-40FED58CCA44}"/>
    <cellStyle name="Normal 10 3 3 8 3" xfId="25187" xr:uid="{372F13C9-2137-4789-92AE-E44F68565DA0}"/>
    <cellStyle name="Normal 10 3 3 8 4" xfId="41946" xr:uid="{E231E0D4-AB35-4666-AA1E-E49096EE1E8F}"/>
    <cellStyle name="Normal 10 3 3 9" xfId="8833" xr:uid="{8F910B60-465F-4409-86CE-6E62375E383D}"/>
    <cellStyle name="Normal 10 3 3 9 2" xfId="17213" xr:uid="{49DF1341-B94E-499D-9B86-76DB4A1C6E9B}"/>
    <cellStyle name="Normal 10 3 3 9 2 2" xfId="33973" xr:uid="{915E7FD9-093F-4F14-89C8-F17CFA0BA6C4}"/>
    <cellStyle name="Normal 10 3 3 9 2 3" xfId="50732" xr:uid="{0070D020-EBCB-47D2-8056-CE5C64BEA7E3}"/>
    <cellStyle name="Normal 10 3 3 9 3" xfId="25593" xr:uid="{B21BF3B8-798D-4D16-9E55-C2B9FA60A15E}"/>
    <cellStyle name="Normal 10 3 3 9 4" xfId="42352" xr:uid="{CEA1DCDD-C21C-4897-B8E0-244051AAF08B}"/>
    <cellStyle name="Normal 10 3 4" xfId="1325" xr:uid="{6CD0D107-88D3-4F78-80AC-7ACB4D20DD4E}"/>
    <cellStyle name="Normal 10 3 4 10" xfId="9391" xr:uid="{FF36A40E-52B2-459A-B862-39E24460D6E7}"/>
    <cellStyle name="Normal 10 3 4 10 2" xfId="17771" xr:uid="{4D926B34-CEB1-48AB-BD7F-1B6E4E739D30}"/>
    <cellStyle name="Normal 10 3 4 10 2 2" xfId="34531" xr:uid="{B1B10F1E-7152-40AA-818D-6C0C27B8B672}"/>
    <cellStyle name="Normal 10 3 4 10 2 3" xfId="51290" xr:uid="{38B81B2A-EB8D-4C73-B24A-E73CE235C361}"/>
    <cellStyle name="Normal 10 3 4 10 3" xfId="26151" xr:uid="{4E64337C-9C4A-4949-ABEC-CE00AE9EA108}"/>
    <cellStyle name="Normal 10 3 4 10 4" xfId="42910" xr:uid="{96D8F3B7-581E-4DC6-8004-41E2D5D8AAD3}"/>
    <cellStyle name="Normal 10 3 4 11" xfId="3085" xr:uid="{99FBBE25-2175-4BD3-9A94-CF5E45959C2E}"/>
    <cellStyle name="Normal 10 3 4 11 2" xfId="11462" xr:uid="{5CA3C8CC-8719-48B0-ADC2-B633E9A0DAC9}"/>
    <cellStyle name="Normal 10 3 4 11 2 2" xfId="28222" xr:uid="{F94D902F-102D-4103-B6F1-E91E4C4D8DA1}"/>
    <cellStyle name="Normal 10 3 4 11 2 3" xfId="44981" xr:uid="{68DD7D4C-E1D2-40E6-AF6D-E33DB16C7D5A}"/>
    <cellStyle name="Normal 10 3 4 11 3" xfId="19842" xr:uid="{B791126A-5CB0-4F5B-AC25-F0C50D080149}"/>
    <cellStyle name="Normal 10 3 4 11 4" xfId="36601" xr:uid="{4727FB9C-BC7A-4C6C-B76E-1D8DD40A353E}"/>
    <cellStyle name="Normal 10 3 4 12" xfId="9659" xr:uid="{7CEB3861-D857-4213-96DA-BBB8BFD6DC72}"/>
    <cellStyle name="Normal 10 3 4 12 2" xfId="26419" xr:uid="{04F3C901-3BD5-49A3-8C0E-EA8E7AFD14D5}"/>
    <cellStyle name="Normal 10 3 4 12 3" xfId="43178" xr:uid="{D67DEFD1-084B-48C2-B208-87132B6862DF}"/>
    <cellStyle name="Normal 10 3 4 13" xfId="18039" xr:uid="{2A76E40C-348A-4097-91EA-4843E0637FC2}"/>
    <cellStyle name="Normal 10 3 4 14" xfId="34798" xr:uid="{8ED2BF00-F128-4138-897F-809057227CB9}"/>
    <cellStyle name="Normal 10 3 4 2" xfId="1705" xr:uid="{572663D0-F4E1-4151-9C5E-AB8E9706C686}"/>
    <cellStyle name="Normal 10 3 4 2 2" xfId="5087" xr:uid="{3E250427-AFE4-4B9F-8C82-1F5E71C32C75}"/>
    <cellStyle name="Normal 10 3 4 2 2 2" xfId="13465" xr:uid="{F12F6CE2-50E7-42DB-B964-E33640262FAD}"/>
    <cellStyle name="Normal 10 3 4 2 2 2 2" xfId="30225" xr:uid="{4D9B8BA1-9911-4A87-B667-D99AFCFAA521}"/>
    <cellStyle name="Normal 10 3 4 2 2 2 3" xfId="46984" xr:uid="{E1F37041-D1C6-48D6-B047-195A88260614}"/>
    <cellStyle name="Normal 10 3 4 2 2 3" xfId="21845" xr:uid="{55DB265A-F6A1-4FEF-980F-860C6B3ECE3B}"/>
    <cellStyle name="Normal 10 3 4 2 2 4" xfId="38604" xr:uid="{6B4CB1A4-BA46-4ED6-A96B-E5EB272CE67D}"/>
    <cellStyle name="Normal 10 3 4 2 3" xfId="6772" xr:uid="{84AEEC09-3BAE-4F25-9572-A05D14650FA1}"/>
    <cellStyle name="Normal 10 3 4 2 3 2" xfId="15152" xr:uid="{2AC3B472-6AC0-44AC-BBC5-C7E9BFF03BDD}"/>
    <cellStyle name="Normal 10 3 4 2 3 2 2" xfId="31912" xr:uid="{BEB7B661-0D17-479C-96C4-F173EA9DABB4}"/>
    <cellStyle name="Normal 10 3 4 2 3 2 3" xfId="48671" xr:uid="{8B585E3B-6183-4F4E-91B4-DA706D706E90}"/>
    <cellStyle name="Normal 10 3 4 2 3 3" xfId="23532" xr:uid="{88381BEA-2A61-4C4E-8BD4-98127F08C543}"/>
    <cellStyle name="Normal 10 3 4 2 3 4" xfId="40291" xr:uid="{876C600F-241E-4B83-B542-7DE85D6E6A15}"/>
    <cellStyle name="Normal 10 3 4 2 4" xfId="3512" xr:uid="{2F898710-2D90-4A3E-A661-72BB18B6DD09}"/>
    <cellStyle name="Normal 10 3 4 2 4 2" xfId="11888" xr:uid="{62B93AC1-8009-49C0-BAA8-40E43B13B185}"/>
    <cellStyle name="Normal 10 3 4 2 4 2 2" xfId="28648" xr:uid="{69297DBA-1568-4782-AB6F-38CF0734D5B2}"/>
    <cellStyle name="Normal 10 3 4 2 4 2 3" xfId="45407" xr:uid="{6472A6AB-3EF9-4EC6-8383-E3FAD599A555}"/>
    <cellStyle name="Normal 10 3 4 2 4 3" xfId="20268" xr:uid="{D0B3024C-3C29-4342-8B0F-DC1A937FF9D7}"/>
    <cellStyle name="Normal 10 3 4 2 4 4" xfId="37027" xr:uid="{B379FEFE-FFB3-4AEC-8BEC-8980AAC83726}"/>
    <cellStyle name="Normal 10 3 4 2 5" xfId="10085" xr:uid="{377700D3-9D40-4ADD-8E3E-8D6B24FE94ED}"/>
    <cellStyle name="Normal 10 3 4 2 5 2" xfId="26845" xr:uid="{D03CDCC6-6AE1-4CD5-9FEA-94C5AAEA463E}"/>
    <cellStyle name="Normal 10 3 4 2 5 3" xfId="43604" xr:uid="{2C53D59E-9734-459C-BEA7-810109E27F5E}"/>
    <cellStyle name="Normal 10 3 4 2 6" xfId="18465" xr:uid="{806A7C90-0FF0-44ED-90BC-B469A9814889}"/>
    <cellStyle name="Normal 10 3 4 2 7" xfId="35224" xr:uid="{F8F2E72A-55E3-4B90-9D5C-6451C54F99D6}"/>
    <cellStyle name="Normal 10 3 4 3" xfId="2133" xr:uid="{49D1AC25-7408-412F-844D-52627590111F}"/>
    <cellStyle name="Normal 10 3 4 3 2" xfId="5513" xr:uid="{C31168B7-3E68-4293-B732-EC2AEADACD11}"/>
    <cellStyle name="Normal 10 3 4 3 2 2" xfId="13893" xr:uid="{1BACCB16-4F45-434E-83B8-D71B54253617}"/>
    <cellStyle name="Normal 10 3 4 3 2 2 2" xfId="30653" xr:uid="{62436F12-A3E2-4332-9F1B-EC9E650DB269}"/>
    <cellStyle name="Normal 10 3 4 3 2 2 3" xfId="47412" xr:uid="{FC012AE1-D0F4-4822-AC4F-88F6B6135ABA}"/>
    <cellStyle name="Normal 10 3 4 3 2 3" xfId="22273" xr:uid="{603B661F-3DC4-4AC0-9CAC-F76769EFA10F}"/>
    <cellStyle name="Normal 10 3 4 3 2 4" xfId="39032" xr:uid="{9A0EC11C-5E97-4F70-94C9-91A94A415500}"/>
    <cellStyle name="Normal 10 3 4 3 3" xfId="7200" xr:uid="{7E4E6F26-B2D6-46AE-9841-920AE25CDC19}"/>
    <cellStyle name="Normal 10 3 4 3 3 2" xfId="15580" xr:uid="{77C3CFF2-69B2-40BC-8B79-F9D5AC966544}"/>
    <cellStyle name="Normal 10 3 4 3 3 2 2" xfId="32340" xr:uid="{F9C10C0F-74D9-49C0-980C-DAFB75395675}"/>
    <cellStyle name="Normal 10 3 4 3 3 2 3" xfId="49099" xr:uid="{CF7191F4-B199-4D7C-BE8E-62F5BB9148F3}"/>
    <cellStyle name="Normal 10 3 4 3 3 3" xfId="23960" xr:uid="{7A8B3B09-5FE2-437C-A0C1-8BA52621345D}"/>
    <cellStyle name="Normal 10 3 4 3 3 4" xfId="40719" xr:uid="{6445AF3B-A9D9-41CE-B5E1-40ACDF21D904}"/>
    <cellStyle name="Normal 10 3 4 3 4" xfId="3940" xr:uid="{B9A810B3-FBF6-4E90-8DFA-88B0DA09CAA4}"/>
    <cellStyle name="Normal 10 3 4 3 4 2" xfId="12316" xr:uid="{C1E395C6-168C-44A2-BB84-F4AA91C0041C}"/>
    <cellStyle name="Normal 10 3 4 3 4 2 2" xfId="29076" xr:uid="{BA9B5FB4-FDC1-4979-A412-13AB27718136}"/>
    <cellStyle name="Normal 10 3 4 3 4 2 3" xfId="45835" xr:uid="{A5F2148F-CB01-4DC7-A02F-A21E9A0FB9ED}"/>
    <cellStyle name="Normal 10 3 4 3 4 3" xfId="20696" xr:uid="{0D03F87E-8ADA-4B91-BC70-9DDC9D211B69}"/>
    <cellStyle name="Normal 10 3 4 3 4 4" xfId="37455" xr:uid="{7FD2408A-8FBD-4352-BFBA-D74DED20AF8C}"/>
    <cellStyle name="Normal 10 3 4 3 5" xfId="10513" xr:uid="{E72C8EAC-B554-429C-ADF8-0005C34DB9BB}"/>
    <cellStyle name="Normal 10 3 4 3 5 2" xfId="27273" xr:uid="{0A444601-FAB2-421C-BD01-9C525B8E098A}"/>
    <cellStyle name="Normal 10 3 4 3 5 3" xfId="44032" xr:uid="{5D955777-52F1-4087-AFC0-378843E4BCE9}"/>
    <cellStyle name="Normal 10 3 4 3 6" xfId="18893" xr:uid="{151245FB-5E54-4C13-96AA-69B5EC091D2E}"/>
    <cellStyle name="Normal 10 3 4 3 7" xfId="35652" xr:uid="{CE71B451-696D-4897-84BF-FCF1E5934830}"/>
    <cellStyle name="Normal 10 3 4 4" xfId="2698" xr:uid="{5F179FBA-8222-458D-9484-53593176C4BB}"/>
    <cellStyle name="Normal 10 3 4 4 2" xfId="6080" xr:uid="{B6E0CBBC-2290-40A2-99EC-17B24530784A}"/>
    <cellStyle name="Normal 10 3 4 4 2 2" xfId="14460" xr:uid="{5A22481C-4141-472C-9CB0-A46824809374}"/>
    <cellStyle name="Normal 10 3 4 4 2 2 2" xfId="31220" xr:uid="{51F00F0D-4AE4-4BA0-AC58-4BA1CCC65F1A}"/>
    <cellStyle name="Normal 10 3 4 4 2 2 3" xfId="47979" xr:uid="{C57C4273-C0BD-4C0D-A4C8-C8414E4BFF16}"/>
    <cellStyle name="Normal 10 3 4 4 2 3" xfId="22840" xr:uid="{F75D53C3-77A5-4D64-81C1-71D54D840B6B}"/>
    <cellStyle name="Normal 10 3 4 4 2 4" xfId="39599" xr:uid="{0BB4D31A-82A6-451F-9FF9-E61F9F26C1D6}"/>
    <cellStyle name="Normal 10 3 4 4 3" xfId="7767" xr:uid="{1DCE3CF4-140C-40F2-BD50-D2FE3C602735}"/>
    <cellStyle name="Normal 10 3 4 4 3 2" xfId="16147" xr:uid="{DC4EB131-B815-4C36-9A2E-08972939EBAD}"/>
    <cellStyle name="Normal 10 3 4 4 3 2 2" xfId="32907" xr:uid="{0DCEBADB-9529-46F3-BD09-0EFC827B212D}"/>
    <cellStyle name="Normal 10 3 4 4 3 2 3" xfId="49666" xr:uid="{49D9A64F-696C-4B07-AC49-8765BE192BCF}"/>
    <cellStyle name="Normal 10 3 4 4 3 3" xfId="24527" xr:uid="{EB7F0581-E8C6-4FB5-82CF-B57BD662B9D3}"/>
    <cellStyle name="Normal 10 3 4 4 3 4" xfId="41286" xr:uid="{2D86867E-ECA1-4B51-944B-26CEF8016D63}"/>
    <cellStyle name="Normal 10 3 4 4 4" xfId="4394" xr:uid="{1C77C4D6-1C32-4561-B71D-FEBE2E199DBF}"/>
    <cellStyle name="Normal 10 3 4 4 4 2" xfId="12770" xr:uid="{9214082D-9694-48CE-ABB8-FFADE57E970B}"/>
    <cellStyle name="Normal 10 3 4 4 4 2 2" xfId="29530" xr:uid="{7F134712-8218-4ACD-97B7-AA0FDC816185}"/>
    <cellStyle name="Normal 10 3 4 4 4 2 3" xfId="46289" xr:uid="{DBA97CD3-40A5-4620-90A4-734BFA5FB60F}"/>
    <cellStyle name="Normal 10 3 4 4 4 3" xfId="21150" xr:uid="{6FE7814F-2092-42B4-9220-C11BF3D377E0}"/>
    <cellStyle name="Normal 10 3 4 4 4 4" xfId="37909" xr:uid="{A96A3D56-03EE-4AB2-9868-4775EE7480C9}"/>
    <cellStyle name="Normal 10 3 4 4 5" xfId="11080" xr:uid="{A273E6FF-DFC9-45BA-B1DF-230EE4FB6544}"/>
    <cellStyle name="Normal 10 3 4 4 5 2" xfId="27840" xr:uid="{8B0A171B-0806-4F45-9D31-F0AB74E189A4}"/>
    <cellStyle name="Normal 10 3 4 4 5 3" xfId="44599" xr:uid="{CF657AA3-88A7-4946-B634-6DD1D71284C9}"/>
    <cellStyle name="Normal 10 3 4 4 6" xfId="19460" xr:uid="{218F5112-FBC7-4B74-BC1A-66C474AEB49D}"/>
    <cellStyle name="Normal 10 3 4 4 7" xfId="36219" xr:uid="{04411BA3-E6F1-4AC7-9AA6-860400A2F873}"/>
    <cellStyle name="Normal 10 3 4 5" xfId="4814" xr:uid="{F78207D3-FD44-448D-BE80-38E972A0A810}"/>
    <cellStyle name="Normal 10 3 4 5 2" xfId="13190" xr:uid="{561AB52E-C275-4F73-90AF-1E88EBF4B9C2}"/>
    <cellStyle name="Normal 10 3 4 5 2 2" xfId="29950" xr:uid="{00B872B6-595F-4052-BC5B-92BFE967BC13}"/>
    <cellStyle name="Normal 10 3 4 5 2 3" xfId="46709" xr:uid="{029B850E-6D65-457B-AC53-E5A9072CD6D2}"/>
    <cellStyle name="Normal 10 3 4 5 3" xfId="21570" xr:uid="{F819ED28-A3C3-419E-A357-AABA9AE2FDB9}"/>
    <cellStyle name="Normal 10 3 4 5 4" xfId="38329" xr:uid="{29C1F618-F0E3-493A-A549-B650A163FA06}"/>
    <cellStyle name="Normal 10 3 4 6" xfId="6346" xr:uid="{545AF415-9753-419A-8E8F-95DC184440AB}"/>
    <cellStyle name="Normal 10 3 4 6 2" xfId="14726" xr:uid="{D65752DD-B748-4E37-99AB-7237DA40C772}"/>
    <cellStyle name="Normal 10 3 4 6 2 2" xfId="31486" xr:uid="{D816C2ED-3738-4907-8DBA-E1912CB424EC}"/>
    <cellStyle name="Normal 10 3 4 6 2 3" xfId="48245" xr:uid="{87901C4C-A643-43AF-A031-2E451191620F}"/>
    <cellStyle name="Normal 10 3 4 6 3" xfId="23106" xr:uid="{3B95C4FB-6C58-4914-BF33-D101C801F918}"/>
    <cellStyle name="Normal 10 3 4 6 4" xfId="39865" xr:uid="{4DE0866F-ECD5-432B-9E1C-38909B502D72}"/>
    <cellStyle name="Normal 10 3 4 7" xfId="8173" xr:uid="{43FFE02A-0A95-42F3-9FE6-4423148C89FE}"/>
    <cellStyle name="Normal 10 3 4 7 2" xfId="16553" xr:uid="{99DF8E97-FBF2-4A94-A50B-CE301FC8D6FB}"/>
    <cellStyle name="Normal 10 3 4 7 2 2" xfId="33313" xr:uid="{2170AC1E-5A81-43C4-AD31-CA296DB449B0}"/>
    <cellStyle name="Normal 10 3 4 7 2 3" xfId="50072" xr:uid="{35CB90A7-F0C9-4E91-A881-0163B324049C}"/>
    <cellStyle name="Normal 10 3 4 7 3" xfId="24933" xr:uid="{CE18CA09-24A0-4B50-91C1-0CAF1477918F}"/>
    <cellStyle name="Normal 10 3 4 7 4" xfId="41692" xr:uid="{0F11F4B0-B956-4D22-841C-95388BDBE4E2}"/>
    <cellStyle name="Normal 10 3 4 8" xfId="8579" xr:uid="{A7624AE4-CE12-4FEA-A5EE-93CC36CAB121}"/>
    <cellStyle name="Normal 10 3 4 8 2" xfId="16959" xr:uid="{45FDF0FA-6E38-43E9-BDB3-D382E0F86A1F}"/>
    <cellStyle name="Normal 10 3 4 8 2 2" xfId="33719" xr:uid="{888F12D0-0D0D-4542-8C14-548F655C0E6A}"/>
    <cellStyle name="Normal 10 3 4 8 2 3" xfId="50478" xr:uid="{3A3C1637-FF61-45BA-85D4-4255930B819A}"/>
    <cellStyle name="Normal 10 3 4 8 3" xfId="25339" xr:uid="{6E143510-6212-45BC-9B04-EC2E59B7908B}"/>
    <cellStyle name="Normal 10 3 4 8 4" xfId="42098" xr:uid="{DECD2DF2-A0A3-4CE9-948F-500FE218B49D}"/>
    <cellStyle name="Normal 10 3 4 9" xfId="8985" xr:uid="{73181E3B-05C5-4AA7-A531-7D6D65BDD0DF}"/>
    <cellStyle name="Normal 10 3 4 9 2" xfId="17365" xr:uid="{9314B45A-06AA-49E2-B9DE-995356E6F992}"/>
    <cellStyle name="Normal 10 3 4 9 2 2" xfId="34125" xr:uid="{A6197B72-D48A-4F0F-BF6A-11139B578FC3}"/>
    <cellStyle name="Normal 10 3 4 9 2 3" xfId="50884" xr:uid="{5C006D5B-F93B-47E2-93C3-9936605B809C}"/>
    <cellStyle name="Normal 10 3 4 9 3" xfId="25745" xr:uid="{9F9C7EEC-B2A3-45B3-8100-68761762980A}"/>
    <cellStyle name="Normal 10 3 4 9 4" xfId="42504" xr:uid="{09499370-1737-41B9-8C41-F60791C36C99}"/>
    <cellStyle name="Normal 10 3 5" xfId="1578" xr:uid="{8BE6FC76-AA1F-4EAD-AA76-3BC7EE50F33D}"/>
    <cellStyle name="Normal 10 3 5 2" xfId="4959" xr:uid="{58B8894C-6339-4330-AD79-BF2F74FF23D2}"/>
    <cellStyle name="Normal 10 3 5 2 2" xfId="13335" xr:uid="{02FFBE3E-5FB9-4035-9394-8D0537598157}"/>
    <cellStyle name="Normal 10 3 5 2 2 2" xfId="30095" xr:uid="{31D9A87D-D536-424F-8D91-A617DAD6761B}"/>
    <cellStyle name="Normal 10 3 5 2 2 3" xfId="46854" xr:uid="{13756F6E-E844-411F-AE8A-B1DCCB1B5151}"/>
    <cellStyle name="Normal 10 3 5 2 3" xfId="21715" xr:uid="{DD6E337E-3588-40EB-9A9B-05AD60D9B4FA}"/>
    <cellStyle name="Normal 10 3 5 2 4" xfId="38474" xr:uid="{9D6E91A1-0647-4403-95FB-F5B2C8ECCCE7}"/>
    <cellStyle name="Normal 10 3 5 3" xfId="6642" xr:uid="{E9DF61A6-39D1-43A4-92BA-29FDCBED0550}"/>
    <cellStyle name="Normal 10 3 5 3 2" xfId="15022" xr:uid="{6DCEFC87-227A-4213-8697-9F7C80590F99}"/>
    <cellStyle name="Normal 10 3 5 3 2 2" xfId="31782" xr:uid="{6E02F069-EE74-4537-BD08-C4DDCE97853B}"/>
    <cellStyle name="Normal 10 3 5 3 2 3" xfId="48541" xr:uid="{27614DBB-0187-4BF2-B42D-B03FFCB0942B}"/>
    <cellStyle name="Normal 10 3 5 3 3" xfId="23402" xr:uid="{39B55E7D-A2AA-4073-B8E4-579613164348}"/>
    <cellStyle name="Normal 10 3 5 3 4" xfId="40161" xr:uid="{8670ECD8-34AC-4BB9-B477-86EEF0D79526}"/>
    <cellStyle name="Normal 10 3 5 4" xfId="3382" xr:uid="{74DB9CE5-700A-443B-94B8-03B05E396DBF}"/>
    <cellStyle name="Normal 10 3 5 4 2" xfId="11758" xr:uid="{1617010B-98EE-40B2-8442-98510A6923FA}"/>
    <cellStyle name="Normal 10 3 5 4 2 2" xfId="28518" xr:uid="{717F2F8B-514B-4548-A1FD-701ABB91A441}"/>
    <cellStyle name="Normal 10 3 5 4 2 3" xfId="45277" xr:uid="{4E81B2EB-9E9F-4029-83E1-0C630D75CFE7}"/>
    <cellStyle name="Normal 10 3 5 4 3" xfId="20138" xr:uid="{F55502C2-6F74-4FD3-AF55-8737322EA256}"/>
    <cellStyle name="Normal 10 3 5 4 4" xfId="36897" xr:uid="{38EA8FE1-7A5A-4DB3-AC70-45DE44B3B22E}"/>
    <cellStyle name="Normal 10 3 5 5" xfId="9955" xr:uid="{2ACF8F0C-3F99-48A2-8C30-CE4A35C2C6E3}"/>
    <cellStyle name="Normal 10 3 5 5 2" xfId="26715" xr:uid="{60648D55-65BA-4901-8876-325FC108F233}"/>
    <cellStyle name="Normal 10 3 5 5 3" xfId="43474" xr:uid="{CD69D38A-24E6-4415-BD06-287CAF351B5D}"/>
    <cellStyle name="Normal 10 3 5 6" xfId="18335" xr:uid="{EC1C8778-93C2-4F3C-B6B2-8C334AFB71E5}"/>
    <cellStyle name="Normal 10 3 5 7" xfId="35094" xr:uid="{AC52A4C4-A28A-4250-A567-5ED82C72A243}"/>
    <cellStyle name="Normal 10 3 6" xfId="2004" xr:uid="{1348FC7A-48EE-4F4B-A9D9-47BBF0303F13}"/>
    <cellStyle name="Normal 10 3 6 2" xfId="5383" xr:uid="{484E075A-F281-4E6E-87EB-079553D7B0EC}"/>
    <cellStyle name="Normal 10 3 6 2 2" xfId="13763" xr:uid="{BE5DDAD9-32CB-456D-B86D-4A9EF4A4A74C}"/>
    <cellStyle name="Normal 10 3 6 2 2 2" xfId="30523" xr:uid="{6C6E2E5C-E3D9-4D01-9C53-EE7F27712EA7}"/>
    <cellStyle name="Normal 10 3 6 2 2 3" xfId="47282" xr:uid="{81656561-FCC8-4901-B803-9988CEA1240B}"/>
    <cellStyle name="Normal 10 3 6 2 3" xfId="22143" xr:uid="{FAA3E392-4A52-4BF7-B6FE-6975B39B2989}"/>
    <cellStyle name="Normal 10 3 6 2 4" xfId="38902" xr:uid="{E26387E7-E15B-4BFD-A554-5724C93F8237}"/>
    <cellStyle name="Normal 10 3 6 3" xfId="7070" xr:uid="{1EB625DE-FB0B-49AA-952E-EF55A7D29EEF}"/>
    <cellStyle name="Normal 10 3 6 3 2" xfId="15450" xr:uid="{DB09E8FD-5E7A-431D-A7D7-672254A75B64}"/>
    <cellStyle name="Normal 10 3 6 3 2 2" xfId="32210" xr:uid="{EF2AE87E-724E-4AD5-B64F-CB2D82FFEAF4}"/>
    <cellStyle name="Normal 10 3 6 3 2 3" xfId="48969" xr:uid="{B68F923C-EBF8-466C-B47B-270DEC5EB5AB}"/>
    <cellStyle name="Normal 10 3 6 3 3" xfId="23830" xr:uid="{677E1F20-5D36-47D6-8A1C-7858C15581DC}"/>
    <cellStyle name="Normal 10 3 6 3 4" xfId="40589" xr:uid="{1095D54A-9DB0-4AEA-AADA-1062526E8AB7}"/>
    <cellStyle name="Normal 10 3 6 4" xfId="3810" xr:uid="{5F05008C-9D36-4BAE-949A-7554C1A17661}"/>
    <cellStyle name="Normal 10 3 6 4 2" xfId="12186" xr:uid="{D8473942-F572-440E-84C6-A497C0B965A9}"/>
    <cellStyle name="Normal 10 3 6 4 2 2" xfId="28946" xr:uid="{D5F53CD9-15EB-49C2-B271-5300A24876E5}"/>
    <cellStyle name="Normal 10 3 6 4 2 3" xfId="45705" xr:uid="{888918A1-04EB-404D-BD66-CB5BFB624841}"/>
    <cellStyle name="Normal 10 3 6 4 3" xfId="20566" xr:uid="{BB5B4F7B-E56D-4EAF-A751-A89A7EE280F1}"/>
    <cellStyle name="Normal 10 3 6 4 4" xfId="37325" xr:uid="{2B4CED71-564D-42BA-B3C6-FAD8C50B138B}"/>
    <cellStyle name="Normal 10 3 6 5" xfId="10383" xr:uid="{87D2E76F-A8C9-453D-B1BA-CB0D8196AF01}"/>
    <cellStyle name="Normal 10 3 6 5 2" xfId="27143" xr:uid="{AB9855B5-5CBB-485C-88CC-825CE8C27D6D}"/>
    <cellStyle name="Normal 10 3 6 5 3" xfId="43902" xr:uid="{81BEE10E-E6DA-4A93-A192-4350A067313A}"/>
    <cellStyle name="Normal 10 3 6 6" xfId="18763" xr:uid="{EBE2C1F2-7671-4BF5-BA43-068EFF97BC36}"/>
    <cellStyle name="Normal 10 3 6 7" xfId="35522" xr:uid="{BFF0754C-A53D-454A-BDF3-49DCBEB57DE4}"/>
    <cellStyle name="Normal 10 3 7" xfId="2428" xr:uid="{DE7E2F02-B6FA-4D8E-B0F8-68126B5472EF}"/>
    <cellStyle name="Normal 10 3 7 2" xfId="5809" xr:uid="{120F1BB8-1A2E-4DC1-8BE2-AA08FB227BB5}"/>
    <cellStyle name="Normal 10 3 7 2 2" xfId="14189" xr:uid="{D7355C21-8DCF-48B8-AF94-176160D02284}"/>
    <cellStyle name="Normal 10 3 7 2 2 2" xfId="30949" xr:uid="{0AD03C0B-D79A-4018-9581-75F52E5B2FA5}"/>
    <cellStyle name="Normal 10 3 7 2 2 3" xfId="47708" xr:uid="{A2D9B871-D1C3-44B6-847A-FF01633858B1}"/>
    <cellStyle name="Normal 10 3 7 2 3" xfId="22569" xr:uid="{E1A5F669-F4C1-48D1-8AFA-06E2F57F6119}"/>
    <cellStyle name="Normal 10 3 7 2 4" xfId="39328" xr:uid="{C10611F3-814F-4A71-8A93-22F1299755B3}"/>
    <cellStyle name="Normal 10 3 7 3" xfId="7496" xr:uid="{612026E0-45FD-4A17-9FBE-699752AB3B44}"/>
    <cellStyle name="Normal 10 3 7 3 2" xfId="15876" xr:uid="{B69779EF-DA40-4C58-978E-64308C17EDED}"/>
    <cellStyle name="Normal 10 3 7 3 2 2" xfId="32636" xr:uid="{02D7699A-930C-43B6-A537-8E2EEC11F763}"/>
    <cellStyle name="Normal 10 3 7 3 2 3" xfId="49395" xr:uid="{54C80A24-0D3E-4B25-8438-90F94E7C49D8}"/>
    <cellStyle name="Normal 10 3 7 3 3" xfId="24256" xr:uid="{79A90578-3736-4B36-9063-159FD781BA72}"/>
    <cellStyle name="Normal 10 3 7 3 4" xfId="41015" xr:uid="{B888C1FA-9403-4644-A970-165FC9EA5813}"/>
    <cellStyle name="Normal 10 3 7 4" xfId="2951" xr:uid="{FB514DF4-4204-4D26-8EFC-157BFC1691CE}"/>
    <cellStyle name="Normal 10 3 7 4 2" xfId="11332" xr:uid="{EB5606B0-EE73-4CAF-BB95-67B32A5A7300}"/>
    <cellStyle name="Normal 10 3 7 4 2 2" xfId="28092" xr:uid="{C2CBA1A1-0DE8-44BB-9804-9A249CB88449}"/>
    <cellStyle name="Normal 10 3 7 4 2 3" xfId="44851" xr:uid="{4F507F72-FDA4-49BA-A7AD-781F8D830621}"/>
    <cellStyle name="Normal 10 3 7 4 3" xfId="19712" xr:uid="{2E71DE90-BF36-4CCD-B8ED-13403F34AB4D}"/>
    <cellStyle name="Normal 10 3 7 4 4" xfId="36471" xr:uid="{7F9CEE8F-7A72-4B92-88EA-1FD8853F05C0}"/>
    <cellStyle name="Normal 10 3 7 5" xfId="10809" xr:uid="{C3DBEE90-32D5-459B-9E1D-1458B2A29CF8}"/>
    <cellStyle name="Normal 10 3 7 5 2" xfId="27569" xr:uid="{F73B5E4B-546C-4296-91C5-A339832387A1}"/>
    <cellStyle name="Normal 10 3 7 5 3" xfId="44328" xr:uid="{65FC8328-7401-4708-B625-DC1E36D59B96}"/>
    <cellStyle name="Normal 10 3 7 6" xfId="19189" xr:uid="{B640EDDD-BB07-4603-9AB5-6FCB895CF11F}"/>
    <cellStyle name="Normal 10 3 7 7" xfId="35948" xr:uid="{68C2E8B5-3DFE-4878-B5E1-C9269EF82722}"/>
    <cellStyle name="Normal 10 3 8" xfId="4542" xr:uid="{2E001EE0-EDC8-4444-8560-F780804120B8}"/>
    <cellStyle name="Normal 10 3 8 2" xfId="12918" xr:uid="{20AADABD-3306-421D-97D1-58B901670B29}"/>
    <cellStyle name="Normal 10 3 8 2 2" xfId="29678" xr:uid="{6C4E9366-BDCC-498C-A592-879A6A3C761B}"/>
    <cellStyle name="Normal 10 3 8 2 3" xfId="46437" xr:uid="{21873B06-5C3F-4A75-AB54-FBA77755F793}"/>
    <cellStyle name="Normal 10 3 8 3" xfId="21298" xr:uid="{384DF73F-A291-46E2-BE6F-6540CDAEE2E1}"/>
    <cellStyle name="Normal 10 3 8 4" xfId="38057" xr:uid="{06B548FF-5F7F-42DC-8AA2-123F69EE47A1}"/>
    <cellStyle name="Normal 10 3 9" xfId="6216" xr:uid="{74893A5A-7DDC-43BC-8C81-C8E76EDA62A2}"/>
    <cellStyle name="Normal 10 3 9 2" xfId="14596" xr:uid="{0C27F721-9EDD-4556-8143-F05CB981F07E}"/>
    <cellStyle name="Normal 10 3 9 2 2" xfId="31356" xr:uid="{DB7BF12E-75DD-4B90-A9F9-BB7E2518526C}"/>
    <cellStyle name="Normal 10 3 9 2 3" xfId="48115" xr:uid="{7B523C24-25F1-46D2-8F71-5CB71E43A47B}"/>
    <cellStyle name="Normal 10 3 9 3" xfId="22976" xr:uid="{68A0D53F-2662-4512-AEA6-A9E85D83830B}"/>
    <cellStyle name="Normal 10 3 9 4" xfId="39735" xr:uid="{95AAD3B6-B073-4E62-A33E-F01BD52313F6}"/>
    <cellStyle name="Normal 10 4" xfId="751" xr:uid="{FB8C88B3-2E27-43F5-9BAA-4D845B981625}"/>
    <cellStyle name="Normal 10 4 10" xfId="8309" xr:uid="{8880D462-6B1F-4FDB-B21C-FA3B984E7D1B}"/>
    <cellStyle name="Normal 10 4 10 2" xfId="16689" xr:uid="{3984FF95-650F-4441-8C1E-F8BAEA51B38E}"/>
    <cellStyle name="Normal 10 4 10 2 2" xfId="33449" xr:uid="{34067BB6-A159-4EA7-9E4C-6E80CA990CA9}"/>
    <cellStyle name="Normal 10 4 10 2 3" xfId="50208" xr:uid="{167CAA55-FC52-4165-9162-F2DF9FFE71A0}"/>
    <cellStyle name="Normal 10 4 10 3" xfId="25069" xr:uid="{EB4E2AF1-ADD0-4723-90A9-C0C061335DF6}"/>
    <cellStyle name="Normal 10 4 10 4" xfId="41828" xr:uid="{EF0A56F7-0460-4775-8632-71182C726A6F}"/>
    <cellStyle name="Normal 10 4 11" xfId="8715" xr:uid="{0C0D01A2-514D-41C3-94F3-06C3145C4511}"/>
    <cellStyle name="Normal 10 4 11 2" xfId="17095" xr:uid="{18608DC1-0584-4EF1-BD3A-938D896B577E}"/>
    <cellStyle name="Normal 10 4 11 2 2" xfId="33855" xr:uid="{C610D604-F41F-4179-A1D6-78C8956E6F24}"/>
    <cellStyle name="Normal 10 4 11 2 3" xfId="50614" xr:uid="{9F86B402-B4E7-4928-80BB-EFC284759C49}"/>
    <cellStyle name="Normal 10 4 11 3" xfId="25475" xr:uid="{4052654A-A216-4367-97BB-1E10A8DD199C}"/>
    <cellStyle name="Normal 10 4 11 4" xfId="42234" xr:uid="{ACAD2584-7FFD-4BC7-A520-0E20B211873D}"/>
    <cellStyle name="Normal 10 4 12" xfId="9121" xr:uid="{B1799740-CF05-4701-8FA7-477718858239}"/>
    <cellStyle name="Normal 10 4 12 2" xfId="17501" xr:uid="{36C9D9C4-FF60-4631-9450-C0971D94B635}"/>
    <cellStyle name="Normal 10 4 12 2 2" xfId="34261" xr:uid="{8425570E-2CE9-43B9-A016-C74888F6836B}"/>
    <cellStyle name="Normal 10 4 12 2 3" xfId="51020" xr:uid="{3659172F-414C-43B1-B545-EED07D503984}"/>
    <cellStyle name="Normal 10 4 12 3" xfId="25881" xr:uid="{C69007EF-07C7-4A2F-A1BB-5EFBF2CDA834}"/>
    <cellStyle name="Normal 10 4 12 4" xfId="42640" xr:uid="{DEEFF4F0-0935-4AD2-A1D1-105EA7B9A589}"/>
    <cellStyle name="Normal 10 4 13" xfId="2828" xr:uid="{E8CD8D25-9635-408E-92B8-229C12CEF309}"/>
    <cellStyle name="Normal 10 4 13 2" xfId="11210" xr:uid="{7C5A0178-E012-4710-A246-0BEE90B7DEF7}"/>
    <cellStyle name="Normal 10 4 13 2 2" xfId="27970" xr:uid="{206E6F34-6DE7-486D-A7AA-044D4F342650}"/>
    <cellStyle name="Normal 10 4 13 2 3" xfId="44729" xr:uid="{B85EAECE-A16E-4D8B-A685-FC625DEA40E4}"/>
    <cellStyle name="Normal 10 4 13 3" xfId="19590" xr:uid="{9A0A83FD-3905-4A42-BE4F-C031271992E9}"/>
    <cellStyle name="Normal 10 4 13 4" xfId="36349" xr:uid="{515ABDF2-3D42-4D5E-8597-3E060D03E632}"/>
    <cellStyle name="Normal 10 4 14" xfId="9575" xr:uid="{04AFDE40-0EA5-4CBF-B62B-B0EFCAAE2D75}"/>
    <cellStyle name="Normal 10 4 14 2" xfId="26335" xr:uid="{26B2E70D-B299-4B13-881D-EE476599A57C}"/>
    <cellStyle name="Normal 10 4 14 3" xfId="43094" xr:uid="{43638569-4D6C-4FFC-A3B9-231A160485FC}"/>
    <cellStyle name="Normal 10 4 15" xfId="17955" xr:uid="{F862E318-850A-483F-ACBC-A0488D3EE125}"/>
    <cellStyle name="Normal 10 4 16" xfId="34714" xr:uid="{AF852742-CD56-4FF0-A70E-84F2D2F838D9}"/>
    <cellStyle name="Normal 10 4 2" xfId="1326" xr:uid="{4E4D2B8D-94E1-4E0C-B244-ED291FE81A56}"/>
    <cellStyle name="Normal 10 4 2 10" xfId="9241" xr:uid="{3934AF41-8C30-4D4D-A69E-1DD70D0756EF}"/>
    <cellStyle name="Normal 10 4 2 10 2" xfId="17621" xr:uid="{CF1F4C94-8041-4B16-AE01-68CBBEF272B1}"/>
    <cellStyle name="Normal 10 4 2 10 2 2" xfId="34381" xr:uid="{F00E44C1-E2EE-46FC-9E6A-88F757C2146A}"/>
    <cellStyle name="Normal 10 4 2 10 2 3" xfId="51140" xr:uid="{136179DD-4BFA-4846-BCB1-C7095AF8F5B2}"/>
    <cellStyle name="Normal 10 4 2 10 3" xfId="26001" xr:uid="{EB552E38-4C28-468B-A935-4FA0EDD6EA94}"/>
    <cellStyle name="Normal 10 4 2 10 4" xfId="42760" xr:uid="{0D9E3B17-D404-45AA-841D-24E7F9AA910D}"/>
    <cellStyle name="Normal 10 4 2 11" xfId="3086" xr:uid="{C6C13A59-1ED3-4A33-BBFD-288AC5C487B9}"/>
    <cellStyle name="Normal 10 4 2 11 2" xfId="11463" xr:uid="{66AEE4A5-C489-4A39-A27B-EF8205BA6EC3}"/>
    <cellStyle name="Normal 10 4 2 11 2 2" xfId="28223" xr:uid="{2675AF5D-2FF6-4286-9B2D-452762FA0797}"/>
    <cellStyle name="Normal 10 4 2 11 2 3" xfId="44982" xr:uid="{0E1DAAEC-3008-4F0F-9245-5BFEBD5F8A76}"/>
    <cellStyle name="Normal 10 4 2 11 3" xfId="19843" xr:uid="{83553EE5-1754-40FC-9078-C2C4F1F200B0}"/>
    <cellStyle name="Normal 10 4 2 11 4" xfId="36602" xr:uid="{AC279AB5-5D3F-4596-BB10-9091C4D709D3}"/>
    <cellStyle name="Normal 10 4 2 12" xfId="9660" xr:uid="{FCAE8FE2-9C15-4608-94DE-88364FA6D004}"/>
    <cellStyle name="Normal 10 4 2 12 2" xfId="26420" xr:uid="{4BD65C87-3375-4346-97D6-B49EDF9E5093}"/>
    <cellStyle name="Normal 10 4 2 12 3" xfId="43179" xr:uid="{2070C61D-3269-433F-8B8B-D82DC68C18FD}"/>
    <cellStyle name="Normal 10 4 2 13" xfId="18040" xr:uid="{8B6C1D78-AAA4-469D-B019-A5877DD2B89D}"/>
    <cellStyle name="Normal 10 4 2 14" xfId="34799" xr:uid="{D0BAA7DA-67EC-41CC-AF99-23AEB3DC164D}"/>
    <cellStyle name="Normal 10 4 2 2" xfId="1706" xr:uid="{6D50D4B7-E008-4B86-8E0D-E6F1A4477FBA}"/>
    <cellStyle name="Normal 10 4 2 2 2" xfId="5088" xr:uid="{5BE8ED0D-5025-47F6-8A3D-606E63195D65}"/>
    <cellStyle name="Normal 10 4 2 2 2 2" xfId="13466" xr:uid="{F39B0F64-9EF8-40DB-80AB-9C1509818DC5}"/>
    <cellStyle name="Normal 10 4 2 2 2 2 2" xfId="30226" xr:uid="{67447B7E-B8FE-4E18-B214-AA881D6486E3}"/>
    <cellStyle name="Normal 10 4 2 2 2 2 3" xfId="46985" xr:uid="{EF3A44AE-933C-4803-BC2F-60B6B621B7A9}"/>
    <cellStyle name="Normal 10 4 2 2 2 3" xfId="21846" xr:uid="{2E56C6C3-DCE4-49A2-AF38-AF24C8A97A18}"/>
    <cellStyle name="Normal 10 4 2 2 2 4" xfId="38605" xr:uid="{51D67FB1-7F7D-457D-8B3C-BC1BEEB18333}"/>
    <cellStyle name="Normal 10 4 2 2 3" xfId="6773" xr:uid="{048BE13A-9C91-4CA7-9DF7-8236A96DC707}"/>
    <cellStyle name="Normal 10 4 2 2 3 2" xfId="15153" xr:uid="{9B62928B-69F8-4FA1-9618-3372FDEA181F}"/>
    <cellStyle name="Normal 10 4 2 2 3 2 2" xfId="31913" xr:uid="{734676CE-BA4E-460B-93E0-C1368FF355D8}"/>
    <cellStyle name="Normal 10 4 2 2 3 2 3" xfId="48672" xr:uid="{A42D4C6F-EC37-4651-8325-C8D17B66B442}"/>
    <cellStyle name="Normal 10 4 2 2 3 3" xfId="23533" xr:uid="{D2D06820-D104-4104-8F17-F8A5EAC8DCDF}"/>
    <cellStyle name="Normal 10 4 2 2 3 4" xfId="40292" xr:uid="{AB90FEC2-4E95-43AF-8149-7B81A3B07593}"/>
    <cellStyle name="Normal 10 4 2 2 4" xfId="3513" xr:uid="{29D0E5F2-99E2-4E13-8C9E-59EF886A17E5}"/>
    <cellStyle name="Normal 10 4 2 2 4 2" xfId="11889" xr:uid="{42D10121-C8A5-4D02-93C3-AE2B9AF033B0}"/>
    <cellStyle name="Normal 10 4 2 2 4 2 2" xfId="28649" xr:uid="{7F0C0E8F-A3D3-4366-816F-E53B7B7FD222}"/>
    <cellStyle name="Normal 10 4 2 2 4 2 3" xfId="45408" xr:uid="{BFA9C998-51E0-47B8-A02A-B682F82408B6}"/>
    <cellStyle name="Normal 10 4 2 2 4 3" xfId="20269" xr:uid="{A82B05B1-C04F-447C-ABC4-9B4B6ED7F0C6}"/>
    <cellStyle name="Normal 10 4 2 2 4 4" xfId="37028" xr:uid="{EEE8B7A4-DADF-402A-BC80-C83B15F131BB}"/>
    <cellStyle name="Normal 10 4 2 2 5" xfId="10086" xr:uid="{6A472F71-3284-448D-AB66-E28691168BC3}"/>
    <cellStyle name="Normal 10 4 2 2 5 2" xfId="26846" xr:uid="{B6003975-F7F2-4DAB-90F5-7159F089B418}"/>
    <cellStyle name="Normal 10 4 2 2 5 3" xfId="43605" xr:uid="{04BC3F30-7DD1-4E43-BDD0-F87C1D82CDC2}"/>
    <cellStyle name="Normal 10 4 2 2 6" xfId="18466" xr:uid="{7DED6C25-B023-4CEE-BF6B-8127E7A70E7A}"/>
    <cellStyle name="Normal 10 4 2 2 7" xfId="35225" xr:uid="{9C3692D3-9E35-414E-A284-AA9583BE6839}"/>
    <cellStyle name="Normal 10 4 2 3" xfId="2134" xr:uid="{B7639390-07AD-4C00-9712-988019EB806A}"/>
    <cellStyle name="Normal 10 4 2 3 2" xfId="5514" xr:uid="{35D5C2D6-D35E-4527-8BD6-07C1470BF602}"/>
    <cellStyle name="Normal 10 4 2 3 2 2" xfId="13894" xr:uid="{C83B867B-CC65-410F-80C9-C5C1AD695535}"/>
    <cellStyle name="Normal 10 4 2 3 2 2 2" xfId="30654" xr:uid="{D1E8A153-8F77-4E2B-871A-88E96463FDA9}"/>
    <cellStyle name="Normal 10 4 2 3 2 2 3" xfId="47413" xr:uid="{D179D5B4-9DE1-4BC6-AF42-5B6E49BE63E8}"/>
    <cellStyle name="Normal 10 4 2 3 2 3" xfId="22274" xr:uid="{30B89822-7BC0-4B47-9C6A-4D5BEEB2BD59}"/>
    <cellStyle name="Normal 10 4 2 3 2 4" xfId="39033" xr:uid="{97D1A66E-E20B-4672-8752-CE8A9E7A2EA7}"/>
    <cellStyle name="Normal 10 4 2 3 3" xfId="7201" xr:uid="{6C719D68-F1D8-4286-8861-E07E7AECA511}"/>
    <cellStyle name="Normal 10 4 2 3 3 2" xfId="15581" xr:uid="{734430AA-A9BA-49C2-A982-C70F0885DF60}"/>
    <cellStyle name="Normal 10 4 2 3 3 2 2" xfId="32341" xr:uid="{8855ACB1-9E85-4BEC-B8A6-503ADE8049AD}"/>
    <cellStyle name="Normal 10 4 2 3 3 2 3" xfId="49100" xr:uid="{1B5CA103-48C6-4C99-934C-86E5F73B0631}"/>
    <cellStyle name="Normal 10 4 2 3 3 3" xfId="23961" xr:uid="{92979AFF-E7B6-4E20-96A2-78164C1F1C2E}"/>
    <cellStyle name="Normal 10 4 2 3 3 4" xfId="40720" xr:uid="{1CFAFC05-75AC-4A65-BF6A-40FCF740B0E9}"/>
    <cellStyle name="Normal 10 4 2 3 4" xfId="3941" xr:uid="{BEBB3593-8DF7-4C7E-A69B-4CAC15B94E49}"/>
    <cellStyle name="Normal 10 4 2 3 4 2" xfId="12317" xr:uid="{BA0E2A79-1402-4258-8E83-ED5795DA7588}"/>
    <cellStyle name="Normal 10 4 2 3 4 2 2" xfId="29077" xr:uid="{E170EC88-77B0-4FCB-8BFD-D76BCCB5C2C2}"/>
    <cellStyle name="Normal 10 4 2 3 4 2 3" xfId="45836" xr:uid="{3A2FA507-0788-4910-8498-90F671EC8A78}"/>
    <cellStyle name="Normal 10 4 2 3 4 3" xfId="20697" xr:uid="{4AD9B453-37F7-4463-B3D8-7BF45A7CA930}"/>
    <cellStyle name="Normal 10 4 2 3 4 4" xfId="37456" xr:uid="{506AE43E-E5CC-4D7E-A205-A0A41544B18B}"/>
    <cellStyle name="Normal 10 4 2 3 5" xfId="10514" xr:uid="{20D85F9C-356F-495D-917F-3C980CA257C6}"/>
    <cellStyle name="Normal 10 4 2 3 5 2" xfId="27274" xr:uid="{0456F4D3-4435-410F-AEEC-C32D425439AE}"/>
    <cellStyle name="Normal 10 4 2 3 5 3" xfId="44033" xr:uid="{6147D462-912F-4A90-A839-F98B65E01C17}"/>
    <cellStyle name="Normal 10 4 2 3 6" xfId="18894" xr:uid="{A28076D1-0E4A-421F-B5E8-3359FE6BF2FB}"/>
    <cellStyle name="Normal 10 4 2 3 7" xfId="35653" xr:uid="{071828C6-3BC3-47E1-8742-1EE89BADB344}"/>
    <cellStyle name="Normal 10 4 2 4" xfId="2548" xr:uid="{F548B054-A690-487E-92D6-1B758E67214E}"/>
    <cellStyle name="Normal 10 4 2 4 2" xfId="5930" xr:uid="{6897C798-66A3-46E3-8EAF-D98716B50E25}"/>
    <cellStyle name="Normal 10 4 2 4 2 2" xfId="14310" xr:uid="{B2072F22-CF56-4F7D-AA47-EE3F7768B542}"/>
    <cellStyle name="Normal 10 4 2 4 2 2 2" xfId="31070" xr:uid="{1FD969DC-D4E5-4837-A904-163AC7B8F0C8}"/>
    <cellStyle name="Normal 10 4 2 4 2 2 3" xfId="47829" xr:uid="{DC56057B-E285-45B6-8D16-22928E191656}"/>
    <cellStyle name="Normal 10 4 2 4 2 3" xfId="22690" xr:uid="{75F3736C-5445-48F9-8A53-6984D9474BE1}"/>
    <cellStyle name="Normal 10 4 2 4 2 4" xfId="39449" xr:uid="{AEAB6182-E2BC-4921-8ED4-A506D2E1DD15}"/>
    <cellStyle name="Normal 10 4 2 4 3" xfId="7617" xr:uid="{11C8070E-E96B-4229-9D79-13E2720AA8CA}"/>
    <cellStyle name="Normal 10 4 2 4 3 2" xfId="15997" xr:uid="{35ECD415-AB9D-4659-A547-83C256FDA947}"/>
    <cellStyle name="Normal 10 4 2 4 3 2 2" xfId="32757" xr:uid="{4EE5A433-3028-4E2F-BF5C-587F891EAABA}"/>
    <cellStyle name="Normal 10 4 2 4 3 2 3" xfId="49516" xr:uid="{A807FC2F-8317-444B-9F47-791B7F2662DB}"/>
    <cellStyle name="Normal 10 4 2 4 3 3" xfId="24377" xr:uid="{5EEBEFD2-A8B6-41BD-941D-4EE2F7C49B45}"/>
    <cellStyle name="Normal 10 4 2 4 3 4" xfId="41136" xr:uid="{242A1745-F840-49E1-87B3-94FDB94A1E2D}"/>
    <cellStyle name="Normal 10 4 2 4 4" xfId="4245" xr:uid="{EFF325F9-3059-47AC-849B-432A903A4AFA}"/>
    <cellStyle name="Normal 10 4 2 4 4 2" xfId="12621" xr:uid="{3DB2A2C7-0177-4CAD-BD92-6CEAF5AEA8AD}"/>
    <cellStyle name="Normal 10 4 2 4 4 2 2" xfId="29381" xr:uid="{59848BEC-6E97-45DF-A615-589138EB2B47}"/>
    <cellStyle name="Normal 10 4 2 4 4 2 3" xfId="46140" xr:uid="{BB3F7134-DB6F-4ABF-B6A3-0979029676F7}"/>
    <cellStyle name="Normal 10 4 2 4 4 3" xfId="21001" xr:uid="{95C1614E-7325-419F-901F-94F9247EA4F7}"/>
    <cellStyle name="Normal 10 4 2 4 4 4" xfId="37760" xr:uid="{E27DF644-1932-4050-B524-C82B60FF0EAE}"/>
    <cellStyle name="Normal 10 4 2 4 5" xfId="10930" xr:uid="{5880ACB6-29C5-4737-8385-1662ED79E8F7}"/>
    <cellStyle name="Normal 10 4 2 4 5 2" xfId="27690" xr:uid="{01FCE039-0940-46B9-B5D7-E3E0B9217D9B}"/>
    <cellStyle name="Normal 10 4 2 4 5 3" xfId="44449" xr:uid="{D6B86BE4-9916-4E8F-866C-B0760239DB92}"/>
    <cellStyle name="Normal 10 4 2 4 6" xfId="19310" xr:uid="{ABB645C1-5ACA-455F-BCE2-6F8FF014DA02}"/>
    <cellStyle name="Normal 10 4 2 4 7" xfId="36069" xr:uid="{CD418FD0-2ACA-4889-95AB-B930DCE0CF1B}"/>
    <cellStyle name="Normal 10 4 2 5" xfId="4664" xr:uid="{5C723CFC-548A-4296-AF72-075F1ACE232E}"/>
    <cellStyle name="Normal 10 4 2 5 2" xfId="13040" xr:uid="{E2273282-B319-4E23-A73F-6C4261017ADC}"/>
    <cellStyle name="Normal 10 4 2 5 2 2" xfId="29800" xr:uid="{0D660C76-FC33-4FB3-8A55-9AE38AF5A62E}"/>
    <cellStyle name="Normal 10 4 2 5 2 3" xfId="46559" xr:uid="{A4CE022E-2238-488C-B0DD-1297B13537CA}"/>
    <cellStyle name="Normal 10 4 2 5 3" xfId="21420" xr:uid="{F0A8B7C3-0134-467E-BF6A-9297851849A1}"/>
    <cellStyle name="Normal 10 4 2 5 4" xfId="38179" xr:uid="{8C288439-07C8-4E03-AF95-F53FFEC2AED8}"/>
    <cellStyle name="Normal 10 4 2 6" xfId="6347" xr:uid="{F49F98B8-D447-4B99-92C9-05378B1FF95F}"/>
    <cellStyle name="Normal 10 4 2 6 2" xfId="14727" xr:uid="{5702EE5A-3EB9-4A90-B3E6-34D3D8BAD06F}"/>
    <cellStyle name="Normal 10 4 2 6 2 2" xfId="31487" xr:uid="{CE7D5679-1000-40B4-9651-9AF172B1F77B}"/>
    <cellStyle name="Normal 10 4 2 6 2 3" xfId="48246" xr:uid="{93D08CEF-094E-407F-BD30-0D2838F7132F}"/>
    <cellStyle name="Normal 10 4 2 6 3" xfId="23107" xr:uid="{EC34157B-7AB3-44D4-83FA-B3A364DA478E}"/>
    <cellStyle name="Normal 10 4 2 6 4" xfId="39866" xr:uid="{1233F8DE-570A-4B52-8744-D72E4A7471AF}"/>
    <cellStyle name="Normal 10 4 2 7" xfId="8023" xr:uid="{A1C84FF9-9185-41A5-9C30-AB1B9B93C5C0}"/>
    <cellStyle name="Normal 10 4 2 7 2" xfId="16403" xr:uid="{743DE76F-5BF8-42F7-BD6B-4AC61E1D652A}"/>
    <cellStyle name="Normal 10 4 2 7 2 2" xfId="33163" xr:uid="{20F41252-ECBE-4094-BA0C-86E05310ADA1}"/>
    <cellStyle name="Normal 10 4 2 7 2 3" xfId="49922" xr:uid="{1CDEBE24-A23F-46F0-A5D7-59B863BA2BFF}"/>
    <cellStyle name="Normal 10 4 2 7 3" xfId="24783" xr:uid="{CA2BC10F-63BF-4EA2-A871-E16256EB509E}"/>
    <cellStyle name="Normal 10 4 2 7 4" xfId="41542" xr:uid="{4E27BA63-2E00-41A9-A4D0-C58E121000A8}"/>
    <cellStyle name="Normal 10 4 2 8" xfId="8429" xr:uid="{28CEF6EB-1DF7-48B4-9127-B193B1783D58}"/>
    <cellStyle name="Normal 10 4 2 8 2" xfId="16809" xr:uid="{EA9179C9-629D-41A2-B5A8-7C937FBE1756}"/>
    <cellStyle name="Normal 10 4 2 8 2 2" xfId="33569" xr:uid="{53E3937E-D750-405F-A4E8-85218DD59218}"/>
    <cellStyle name="Normal 10 4 2 8 2 3" xfId="50328" xr:uid="{DC376EC1-FCEC-4F47-B9D3-CE7E57081458}"/>
    <cellStyle name="Normal 10 4 2 8 3" xfId="25189" xr:uid="{65B386D5-0997-46A2-B7F6-A5F2CF6E47B5}"/>
    <cellStyle name="Normal 10 4 2 8 4" xfId="41948" xr:uid="{8C6AE677-185B-4151-857B-9052EDC2A617}"/>
    <cellStyle name="Normal 10 4 2 9" xfId="8835" xr:uid="{4E6B2F72-5A83-45A6-84A7-E6D68094C1C3}"/>
    <cellStyle name="Normal 10 4 2 9 2" xfId="17215" xr:uid="{4E285B99-C366-43C9-8066-96657A5A90C3}"/>
    <cellStyle name="Normal 10 4 2 9 2 2" xfId="33975" xr:uid="{2FCBFF6C-8E2F-418C-8EDF-627C904AE788}"/>
    <cellStyle name="Normal 10 4 2 9 2 3" xfId="50734" xr:uid="{ED062F1D-6B1C-412B-96E2-82BE43B12A92}"/>
    <cellStyle name="Normal 10 4 2 9 3" xfId="25595" xr:uid="{2A97F3EB-CDDB-481D-BD87-7C21E9B7D6F5}"/>
    <cellStyle name="Normal 10 4 2 9 4" xfId="42354" xr:uid="{0A04AE52-0B0B-4A61-962E-83C850272689}"/>
    <cellStyle name="Normal 10 4 3" xfId="1327" xr:uid="{BE23B575-D208-4FD7-AC34-6C5FF422845A}"/>
    <cellStyle name="Normal 10 4 3 10" xfId="9392" xr:uid="{58CD5525-3A87-40A9-8F04-3695862775E2}"/>
    <cellStyle name="Normal 10 4 3 10 2" xfId="17772" xr:uid="{F217F638-7732-464D-BD57-8BB7AD5786A7}"/>
    <cellStyle name="Normal 10 4 3 10 2 2" xfId="34532" xr:uid="{6F063E86-9864-457E-AE86-126550FC6A17}"/>
    <cellStyle name="Normal 10 4 3 10 2 3" xfId="51291" xr:uid="{96E1B245-F188-4502-8AE7-5315EF9D48F5}"/>
    <cellStyle name="Normal 10 4 3 10 3" xfId="26152" xr:uid="{BB8B6E77-496E-4E49-80CB-60AF986EE6FC}"/>
    <cellStyle name="Normal 10 4 3 10 4" xfId="42911" xr:uid="{1C84646F-913A-43E0-B55A-982FA2F3B09E}"/>
    <cellStyle name="Normal 10 4 3 11" xfId="3087" xr:uid="{9FCDFF95-C946-4FAA-9088-4E9F6914F17C}"/>
    <cellStyle name="Normal 10 4 3 11 2" xfId="11464" xr:uid="{83914228-911A-47BE-AD8E-A2CB9BF59D29}"/>
    <cellStyle name="Normal 10 4 3 11 2 2" xfId="28224" xr:uid="{4716409E-E262-41DC-998E-5141617E342E}"/>
    <cellStyle name="Normal 10 4 3 11 2 3" xfId="44983" xr:uid="{97AE9160-003E-4DC0-A18E-EBA631438052}"/>
    <cellStyle name="Normal 10 4 3 11 3" xfId="19844" xr:uid="{9D2F1585-CC10-49E0-96EA-504E90183F79}"/>
    <cellStyle name="Normal 10 4 3 11 4" xfId="36603" xr:uid="{A322A490-916E-4207-90A3-DC7823C71AEA}"/>
    <cellStyle name="Normal 10 4 3 12" xfId="9661" xr:uid="{8C9B655B-BF5C-45CD-ACA0-EC09B4D8DF33}"/>
    <cellStyle name="Normal 10 4 3 12 2" xfId="26421" xr:uid="{376B0DA7-ACB0-4911-BB73-DEF49134C25A}"/>
    <cellStyle name="Normal 10 4 3 12 3" xfId="43180" xr:uid="{0A50D051-AC1A-49B0-A3FF-6FA418FA6720}"/>
    <cellStyle name="Normal 10 4 3 13" xfId="18041" xr:uid="{39F5315C-DC68-4224-A909-A0D357BD3921}"/>
    <cellStyle name="Normal 10 4 3 14" xfId="34800" xr:uid="{3C452D0E-4818-45C4-A5E6-DD06A019CE9D}"/>
    <cellStyle name="Normal 10 4 3 2" xfId="1707" xr:uid="{BF9B2C15-D12C-48C5-8510-BD96C90DC27F}"/>
    <cellStyle name="Normal 10 4 3 2 2" xfId="5089" xr:uid="{871E0C00-21D0-417B-BBFC-0BB0270A727B}"/>
    <cellStyle name="Normal 10 4 3 2 2 2" xfId="13467" xr:uid="{AB83BCFA-4BE7-44C8-A974-233659DF3BF9}"/>
    <cellStyle name="Normal 10 4 3 2 2 2 2" xfId="30227" xr:uid="{0C23F4FB-A4B4-4382-9A74-90C0896298C1}"/>
    <cellStyle name="Normal 10 4 3 2 2 2 3" xfId="46986" xr:uid="{279D4EA5-D15B-49DA-BC48-03C6A0E8B14D}"/>
    <cellStyle name="Normal 10 4 3 2 2 3" xfId="21847" xr:uid="{D9F71689-4A2B-4B9E-9308-8B54FB3F37BC}"/>
    <cellStyle name="Normal 10 4 3 2 2 4" xfId="38606" xr:uid="{8ABAFD82-1B50-4C6D-9E2F-B03B66AE5810}"/>
    <cellStyle name="Normal 10 4 3 2 3" xfId="6774" xr:uid="{8839085D-A9E3-4BF2-95A4-273888FDC5BC}"/>
    <cellStyle name="Normal 10 4 3 2 3 2" xfId="15154" xr:uid="{A28D088E-3AD0-40EB-B03A-6A8A4925CC8D}"/>
    <cellStyle name="Normal 10 4 3 2 3 2 2" xfId="31914" xr:uid="{1121A109-11D8-4F43-A907-8D3F1965301C}"/>
    <cellStyle name="Normal 10 4 3 2 3 2 3" xfId="48673" xr:uid="{857798C0-83A7-4E75-A55A-2123ED4C1AE6}"/>
    <cellStyle name="Normal 10 4 3 2 3 3" xfId="23534" xr:uid="{D7095D15-EBBE-4E61-908A-DA6CD976FA88}"/>
    <cellStyle name="Normal 10 4 3 2 3 4" xfId="40293" xr:uid="{413C30EB-48E9-4D66-9A3B-0093A5E46232}"/>
    <cellStyle name="Normal 10 4 3 2 4" xfId="3514" xr:uid="{73DE5A36-294D-4B85-822A-C223A47152A0}"/>
    <cellStyle name="Normal 10 4 3 2 4 2" xfId="11890" xr:uid="{37A6775A-6D3C-407F-903A-87C182ED3F1A}"/>
    <cellStyle name="Normal 10 4 3 2 4 2 2" xfId="28650" xr:uid="{FBA6FAD5-ED7C-402A-97CF-B7F1710985A7}"/>
    <cellStyle name="Normal 10 4 3 2 4 2 3" xfId="45409" xr:uid="{093F13AF-DF2B-4538-9D7F-9D3B053199A9}"/>
    <cellStyle name="Normal 10 4 3 2 4 3" xfId="20270" xr:uid="{03710381-329C-42F5-9F36-8E99D370E57A}"/>
    <cellStyle name="Normal 10 4 3 2 4 4" xfId="37029" xr:uid="{8468BAE3-1573-4837-A8AE-67DFF7720AD7}"/>
    <cellStyle name="Normal 10 4 3 2 5" xfId="10087" xr:uid="{46C2B254-A1B9-4D3F-8C25-5168D30FFD82}"/>
    <cellStyle name="Normal 10 4 3 2 5 2" xfId="26847" xr:uid="{65F16CC2-BAD0-45DF-B9E4-5795EA77FDEA}"/>
    <cellStyle name="Normal 10 4 3 2 5 3" xfId="43606" xr:uid="{017D0E4A-A74E-4DB2-B8E7-2FD885EC4E9A}"/>
    <cellStyle name="Normal 10 4 3 2 6" xfId="18467" xr:uid="{8C5F3424-BDB9-4E68-BF7A-06C52A990DFF}"/>
    <cellStyle name="Normal 10 4 3 2 7" xfId="35226" xr:uid="{B43ED2AB-CA1E-4D28-91A2-2E9BD82CD9C4}"/>
    <cellStyle name="Normal 10 4 3 3" xfId="2135" xr:uid="{63F02A43-687B-49E5-9332-464EA152CF07}"/>
    <cellStyle name="Normal 10 4 3 3 2" xfId="5515" xr:uid="{60A534D1-3D39-491D-ACEB-E6364B4BC5A3}"/>
    <cellStyle name="Normal 10 4 3 3 2 2" xfId="13895" xr:uid="{A02E3B01-23B5-40D4-9114-07E2F9E933DD}"/>
    <cellStyle name="Normal 10 4 3 3 2 2 2" xfId="30655" xr:uid="{3BFF51BB-938A-4B27-B64D-9F833F314384}"/>
    <cellStyle name="Normal 10 4 3 3 2 2 3" xfId="47414" xr:uid="{43D39BD2-ACFA-47A7-8AE6-73097431130A}"/>
    <cellStyle name="Normal 10 4 3 3 2 3" xfId="22275" xr:uid="{0AC0775C-9D7D-4C8E-BE7F-49DC4A697083}"/>
    <cellStyle name="Normal 10 4 3 3 2 4" xfId="39034" xr:uid="{43188998-221F-47E5-BD04-E5056E45FCFA}"/>
    <cellStyle name="Normal 10 4 3 3 3" xfId="7202" xr:uid="{E2F9F74F-4517-4CD4-B7E6-075E09768422}"/>
    <cellStyle name="Normal 10 4 3 3 3 2" xfId="15582" xr:uid="{C8AF54B6-5E0E-431D-B7EE-DE5B40746BAC}"/>
    <cellStyle name="Normal 10 4 3 3 3 2 2" xfId="32342" xr:uid="{4389B6E0-D51D-4203-84EE-017F79DFB446}"/>
    <cellStyle name="Normal 10 4 3 3 3 2 3" xfId="49101" xr:uid="{C1DB875C-1A6F-4A89-B542-10EFC7E9A164}"/>
    <cellStyle name="Normal 10 4 3 3 3 3" xfId="23962" xr:uid="{685116A5-CFE8-421A-B900-2096638BC6D6}"/>
    <cellStyle name="Normal 10 4 3 3 3 4" xfId="40721" xr:uid="{BE765E1A-15D6-435B-ACA4-F5E0DC97921F}"/>
    <cellStyle name="Normal 10 4 3 3 4" xfId="3942" xr:uid="{E3670EB2-E57E-4582-91F0-49BAD7E0988A}"/>
    <cellStyle name="Normal 10 4 3 3 4 2" xfId="12318" xr:uid="{310D5148-6BFD-4B78-89C5-B769D515BA96}"/>
    <cellStyle name="Normal 10 4 3 3 4 2 2" xfId="29078" xr:uid="{74086CDE-8293-46F0-A376-8FF8496860B5}"/>
    <cellStyle name="Normal 10 4 3 3 4 2 3" xfId="45837" xr:uid="{405357DA-1D5C-4945-84DD-58C94407C841}"/>
    <cellStyle name="Normal 10 4 3 3 4 3" xfId="20698" xr:uid="{052211D6-F0E8-486B-BF6C-FBDF3F4DEE48}"/>
    <cellStyle name="Normal 10 4 3 3 4 4" xfId="37457" xr:uid="{985D6820-560A-4522-BC31-5402F5911198}"/>
    <cellStyle name="Normal 10 4 3 3 5" xfId="10515" xr:uid="{99E78238-4FFE-429E-9FC1-A6BA0C833931}"/>
    <cellStyle name="Normal 10 4 3 3 5 2" xfId="27275" xr:uid="{A7A1BBB5-8FC2-4616-8E65-E129F4AF41A9}"/>
    <cellStyle name="Normal 10 4 3 3 5 3" xfId="44034" xr:uid="{C3E84564-1080-49F3-B134-FCBA0F49A8EE}"/>
    <cellStyle name="Normal 10 4 3 3 6" xfId="18895" xr:uid="{D5875BF3-1491-4345-8E3E-D668E3C82284}"/>
    <cellStyle name="Normal 10 4 3 3 7" xfId="35654" xr:uid="{4C734055-064F-40CC-8C3F-DF25CF2FA734}"/>
    <cellStyle name="Normal 10 4 3 4" xfId="2699" xr:uid="{D67470BC-B1A8-4272-BE1E-3A9BB4497D3D}"/>
    <cellStyle name="Normal 10 4 3 4 2" xfId="6081" xr:uid="{C4BAF473-2856-483D-AD54-A3DC46FA05FD}"/>
    <cellStyle name="Normal 10 4 3 4 2 2" xfId="14461" xr:uid="{7B5AEC76-5E53-43A9-AA39-FAC7D2CD233A}"/>
    <cellStyle name="Normal 10 4 3 4 2 2 2" xfId="31221" xr:uid="{87477808-A451-4B4A-921C-623ED3E1B43E}"/>
    <cellStyle name="Normal 10 4 3 4 2 2 3" xfId="47980" xr:uid="{47E67BC8-376A-4DDB-A80A-0374639736AE}"/>
    <cellStyle name="Normal 10 4 3 4 2 3" xfId="22841" xr:uid="{09D3663C-CB1D-4D80-8FB2-658C0235763A}"/>
    <cellStyle name="Normal 10 4 3 4 2 4" xfId="39600" xr:uid="{2759C918-079D-45D0-9B32-442424A55440}"/>
    <cellStyle name="Normal 10 4 3 4 3" xfId="7768" xr:uid="{3BD95088-097D-4889-AAB9-0C75C58544C3}"/>
    <cellStyle name="Normal 10 4 3 4 3 2" xfId="16148" xr:uid="{2C6114D1-3AE4-4422-A66C-5E33F32FC6B0}"/>
    <cellStyle name="Normal 10 4 3 4 3 2 2" xfId="32908" xr:uid="{8E213371-66CA-4B53-8CEA-032E5DB0EF7C}"/>
    <cellStyle name="Normal 10 4 3 4 3 2 3" xfId="49667" xr:uid="{C84B6540-66E1-4394-80DA-1BF342CE105E}"/>
    <cellStyle name="Normal 10 4 3 4 3 3" xfId="24528" xr:uid="{E1233849-304D-4B35-81F0-942ADAB84CF5}"/>
    <cellStyle name="Normal 10 4 3 4 3 4" xfId="41287" xr:uid="{BD67A82A-EA10-4A5D-A49D-B5E54BDF7F32}"/>
    <cellStyle name="Normal 10 4 3 4 4" xfId="4395" xr:uid="{DDD42EA9-DC34-40C2-8425-F9E54A1DB961}"/>
    <cellStyle name="Normal 10 4 3 4 4 2" xfId="12771" xr:uid="{6136FB9F-8E26-4765-A145-A2CF0DD783DD}"/>
    <cellStyle name="Normal 10 4 3 4 4 2 2" xfId="29531" xr:uid="{C052141C-F49A-408E-BF7B-0B038702B179}"/>
    <cellStyle name="Normal 10 4 3 4 4 2 3" xfId="46290" xr:uid="{E4C90235-5DA3-409D-8E92-5BC44746BD25}"/>
    <cellStyle name="Normal 10 4 3 4 4 3" xfId="21151" xr:uid="{E54A0DD3-7079-4146-B565-C452465AF6D9}"/>
    <cellStyle name="Normal 10 4 3 4 4 4" xfId="37910" xr:uid="{D9A78FF1-4D3A-4C0C-844C-E6DC384118C7}"/>
    <cellStyle name="Normal 10 4 3 4 5" xfId="11081" xr:uid="{D864A1DF-EE71-49B0-B537-FB463A6770E0}"/>
    <cellStyle name="Normal 10 4 3 4 5 2" xfId="27841" xr:uid="{4F3CD927-E7F8-4F07-8B72-0BA2EA0C76B5}"/>
    <cellStyle name="Normal 10 4 3 4 5 3" xfId="44600" xr:uid="{C197EC2F-926B-43AB-B4AF-96DD8A83AF6A}"/>
    <cellStyle name="Normal 10 4 3 4 6" xfId="19461" xr:uid="{FD751C3C-9B97-44B5-A597-0127FF8AF8F5}"/>
    <cellStyle name="Normal 10 4 3 4 7" xfId="36220" xr:uid="{4896C173-761D-4D3B-8637-62B669AD9C50}"/>
    <cellStyle name="Normal 10 4 3 5" xfId="4815" xr:uid="{86977EF1-1152-4DA7-93A8-4CA2382BFFEC}"/>
    <cellStyle name="Normal 10 4 3 5 2" xfId="13191" xr:uid="{4C11AE9A-E2B2-4254-939E-21ED8EB74B64}"/>
    <cellStyle name="Normal 10 4 3 5 2 2" xfId="29951" xr:uid="{5B9C1D3F-F845-4F78-8011-DB26A48E8859}"/>
    <cellStyle name="Normal 10 4 3 5 2 3" xfId="46710" xr:uid="{02BF1BB4-7019-4355-9483-966D971570B9}"/>
    <cellStyle name="Normal 10 4 3 5 3" xfId="21571" xr:uid="{704B9B0C-912B-493C-B0D3-4F4A8E586249}"/>
    <cellStyle name="Normal 10 4 3 5 4" xfId="38330" xr:uid="{7B4458C3-4AAC-40D2-A99D-62AE19EAFA11}"/>
    <cellStyle name="Normal 10 4 3 6" xfId="6348" xr:uid="{7F13CB62-A39E-4E9B-8374-CD1496E76533}"/>
    <cellStyle name="Normal 10 4 3 6 2" xfId="14728" xr:uid="{CABEF839-92CF-4DB4-8843-335BA6C9D619}"/>
    <cellStyle name="Normal 10 4 3 6 2 2" xfId="31488" xr:uid="{2E6A1D7D-D74D-4930-8874-ED150FDDAC0E}"/>
    <cellStyle name="Normal 10 4 3 6 2 3" xfId="48247" xr:uid="{23D07F32-19FF-4866-A825-CA3DF8995C4F}"/>
    <cellStyle name="Normal 10 4 3 6 3" xfId="23108" xr:uid="{445EDC72-759D-45B9-B7B0-CA2BCE6D0F58}"/>
    <cellStyle name="Normal 10 4 3 6 4" xfId="39867" xr:uid="{A3AE4248-0DB4-4FBE-A5CA-CEAED78A77F9}"/>
    <cellStyle name="Normal 10 4 3 7" xfId="8174" xr:uid="{45F289FB-53D2-4CC2-9B5C-3B961953D375}"/>
    <cellStyle name="Normal 10 4 3 7 2" xfId="16554" xr:uid="{B7800558-86D6-4845-9BBD-AABA734DFC5A}"/>
    <cellStyle name="Normal 10 4 3 7 2 2" xfId="33314" xr:uid="{350FA3D8-7F4E-492D-8FF5-BBF4EC1E8231}"/>
    <cellStyle name="Normal 10 4 3 7 2 3" xfId="50073" xr:uid="{9A55C683-3A83-4D09-9493-4A4D6C8B1AE9}"/>
    <cellStyle name="Normal 10 4 3 7 3" xfId="24934" xr:uid="{3FC608D0-C652-4FB3-96B1-F2755D4EFAB9}"/>
    <cellStyle name="Normal 10 4 3 7 4" xfId="41693" xr:uid="{27E5A1D9-D505-4E06-B89A-36FF55B8BF2F}"/>
    <cellStyle name="Normal 10 4 3 8" xfId="8580" xr:uid="{5F2F269E-5043-4E04-B664-AB21C409DDBB}"/>
    <cellStyle name="Normal 10 4 3 8 2" xfId="16960" xr:uid="{147ADDBB-D588-4E00-AAD8-0567000D8732}"/>
    <cellStyle name="Normal 10 4 3 8 2 2" xfId="33720" xr:uid="{C8FC2BB3-DCF2-4FAA-B649-9BF73B37DD67}"/>
    <cellStyle name="Normal 10 4 3 8 2 3" xfId="50479" xr:uid="{004858BB-B61D-4C69-A824-04D1A79F209D}"/>
    <cellStyle name="Normal 10 4 3 8 3" xfId="25340" xr:uid="{515AF3D7-7869-401F-915E-48922B8E1859}"/>
    <cellStyle name="Normal 10 4 3 8 4" xfId="42099" xr:uid="{F618DBE5-93B9-4DF2-8088-A20889C33C20}"/>
    <cellStyle name="Normal 10 4 3 9" xfId="8986" xr:uid="{C2E1A6A8-FABD-4AEE-88DE-62D81FAEDA99}"/>
    <cellStyle name="Normal 10 4 3 9 2" xfId="17366" xr:uid="{FB7B877D-72B4-484A-A2C2-D48828E4689C}"/>
    <cellStyle name="Normal 10 4 3 9 2 2" xfId="34126" xr:uid="{55C68424-4438-4655-88B7-CE56EF389DCD}"/>
    <cellStyle name="Normal 10 4 3 9 2 3" xfId="50885" xr:uid="{0B394A94-C680-4D2B-9AC7-ED904CC7EBA3}"/>
    <cellStyle name="Normal 10 4 3 9 3" xfId="25746" xr:uid="{4D51F9D3-E39F-4487-A4C7-76729BB3A3A4}"/>
    <cellStyle name="Normal 10 4 3 9 4" xfId="42505" xr:uid="{6F8C30AE-AF1C-47F6-B5CA-E7653EFC682E}"/>
    <cellStyle name="Normal 10 4 4" xfId="1621" xr:uid="{8C848076-9C08-4480-B971-3AA50222C558}"/>
    <cellStyle name="Normal 10 4 4 2" xfId="5003" xr:uid="{47FD83E2-61AE-4E3D-B7A0-E888F294203F}"/>
    <cellStyle name="Normal 10 4 4 2 2" xfId="13381" xr:uid="{47EB8D61-2F7C-4DF8-B41F-D411D030E626}"/>
    <cellStyle name="Normal 10 4 4 2 2 2" xfId="30141" xr:uid="{888D3176-B9FE-488C-8637-9AB7533EFCB8}"/>
    <cellStyle name="Normal 10 4 4 2 2 3" xfId="46900" xr:uid="{22D8A9C3-CF7A-4994-A556-FF2A59692C16}"/>
    <cellStyle name="Normal 10 4 4 2 3" xfId="21761" xr:uid="{C20299AF-7F65-4794-87E8-F68E62622625}"/>
    <cellStyle name="Normal 10 4 4 2 4" xfId="38520" xr:uid="{87C51983-1B7C-4DEF-AAAE-CCA0443C1366}"/>
    <cellStyle name="Normal 10 4 4 3" xfId="6688" xr:uid="{4AD2D430-6256-495C-AFFA-E2CE6501F14D}"/>
    <cellStyle name="Normal 10 4 4 3 2" xfId="15068" xr:uid="{77698507-C3AD-454F-944A-62CF375BD32C}"/>
    <cellStyle name="Normal 10 4 4 3 2 2" xfId="31828" xr:uid="{C5534F5E-71A2-40DA-A2BD-72A827FEE06F}"/>
    <cellStyle name="Normal 10 4 4 3 2 3" xfId="48587" xr:uid="{8E8FCAB0-7E97-43F5-80FC-DF03F8A863B0}"/>
    <cellStyle name="Normal 10 4 4 3 3" xfId="23448" xr:uid="{D0DE283F-0FDB-4CD0-8996-DC405C1FBB6B}"/>
    <cellStyle name="Normal 10 4 4 3 4" xfId="40207" xr:uid="{601C7D7A-7687-4845-BD9B-C656517AA700}"/>
    <cellStyle name="Normal 10 4 4 4" xfId="3428" xr:uid="{72005DF5-809A-4FE8-B51E-826D3BD2EE93}"/>
    <cellStyle name="Normal 10 4 4 4 2" xfId="11804" xr:uid="{F035AC6A-B9F1-4E92-BA50-E53992EE12FA}"/>
    <cellStyle name="Normal 10 4 4 4 2 2" xfId="28564" xr:uid="{96FF164E-229D-480C-8475-E38066915FBA}"/>
    <cellStyle name="Normal 10 4 4 4 2 3" xfId="45323" xr:uid="{3F00C7F9-3C8B-46B4-BC70-6E07008ECCD6}"/>
    <cellStyle name="Normal 10 4 4 4 3" xfId="20184" xr:uid="{D6FFE7A3-1DD4-462B-B08D-FF59F03B758B}"/>
    <cellStyle name="Normal 10 4 4 4 4" xfId="36943" xr:uid="{C204BE36-45A2-4A83-B06B-C255770144D6}"/>
    <cellStyle name="Normal 10 4 4 5" xfId="10001" xr:uid="{58AE9344-4C55-4CFD-9107-0DE56466AF31}"/>
    <cellStyle name="Normal 10 4 4 5 2" xfId="26761" xr:uid="{0A92843C-509C-4217-8AFF-096D138A0075}"/>
    <cellStyle name="Normal 10 4 4 5 3" xfId="43520" xr:uid="{4CD0F63E-AD24-4C2D-86A3-EB96F2563CF6}"/>
    <cellStyle name="Normal 10 4 4 6" xfId="18381" xr:uid="{2615D3C1-A8ED-4DF0-9F90-5EC38BA4D167}"/>
    <cellStyle name="Normal 10 4 4 7" xfId="35140" xr:uid="{F049360E-E7FB-46D0-8010-B9DA75D69405}"/>
    <cellStyle name="Normal 10 4 5" xfId="2049" xr:uid="{EE364DB9-39C8-4604-AFFD-2F4381A70B7D}"/>
    <cellStyle name="Normal 10 4 5 2" xfId="5429" xr:uid="{54281409-C77F-4680-8431-34BDB1D940A4}"/>
    <cellStyle name="Normal 10 4 5 2 2" xfId="13809" xr:uid="{F9BFDA1B-5AD7-49E7-B7B8-D5685F8732BE}"/>
    <cellStyle name="Normal 10 4 5 2 2 2" xfId="30569" xr:uid="{AFEE2845-9416-4BCC-8BE7-39A497249AAE}"/>
    <cellStyle name="Normal 10 4 5 2 2 3" xfId="47328" xr:uid="{F834CC1B-9A22-48F4-A23C-9F5D230652E0}"/>
    <cellStyle name="Normal 10 4 5 2 3" xfId="22189" xr:uid="{D8699BF5-CEF2-48FC-96ED-6C81C4EBD753}"/>
    <cellStyle name="Normal 10 4 5 2 4" xfId="38948" xr:uid="{293A5513-259C-4938-8502-10C618F9B306}"/>
    <cellStyle name="Normal 10 4 5 3" xfId="7116" xr:uid="{C68BE060-08DD-4C99-9282-17BA6966C453}"/>
    <cellStyle name="Normal 10 4 5 3 2" xfId="15496" xr:uid="{296DDAF2-5423-425A-A62E-4B2C616D2A21}"/>
    <cellStyle name="Normal 10 4 5 3 2 2" xfId="32256" xr:uid="{E4083996-5464-4EF0-B735-4B2F48F62B4D}"/>
    <cellStyle name="Normal 10 4 5 3 2 3" xfId="49015" xr:uid="{7C924DCF-DA04-4662-A969-53525EA9BE0F}"/>
    <cellStyle name="Normal 10 4 5 3 3" xfId="23876" xr:uid="{36A9DEE4-D470-4641-8117-9904AAC0C365}"/>
    <cellStyle name="Normal 10 4 5 3 4" xfId="40635" xr:uid="{27112D36-2CB7-4538-82E9-C4F43EC83EB6}"/>
    <cellStyle name="Normal 10 4 5 4" xfId="3856" xr:uid="{60C9D517-8E4A-497F-AE6E-B1DB07AC15FA}"/>
    <cellStyle name="Normal 10 4 5 4 2" xfId="12232" xr:uid="{322A97CF-7D99-4796-A35E-6EB5B7ACB979}"/>
    <cellStyle name="Normal 10 4 5 4 2 2" xfId="28992" xr:uid="{E1A6ADCD-2F58-4634-BBE9-00BC9B816BB5}"/>
    <cellStyle name="Normal 10 4 5 4 2 3" xfId="45751" xr:uid="{D42602E3-D646-4C4B-B81F-73E757220356}"/>
    <cellStyle name="Normal 10 4 5 4 3" xfId="20612" xr:uid="{F70788BD-671B-48D9-B630-BE4C27EAEA81}"/>
    <cellStyle name="Normal 10 4 5 4 4" xfId="37371" xr:uid="{B2F3764A-7390-43D0-8CD0-8CC412EC5BC9}"/>
    <cellStyle name="Normal 10 4 5 5" xfId="10429" xr:uid="{F0904A73-8181-43E5-BDB4-08505DDCA5B7}"/>
    <cellStyle name="Normal 10 4 5 5 2" xfId="27189" xr:uid="{47D7EE30-3C3F-40C3-88E5-643BBEB2176D}"/>
    <cellStyle name="Normal 10 4 5 5 3" xfId="43948" xr:uid="{814791A3-2F3C-4D49-8BDD-D39D7C26F34E}"/>
    <cellStyle name="Normal 10 4 5 6" xfId="18809" xr:uid="{F539028F-A0FA-4C19-82E2-DEA4680246A7}"/>
    <cellStyle name="Normal 10 4 5 7" xfId="35568" xr:uid="{EF7D723E-C260-4C43-B186-CA3E59C52F7F}"/>
    <cellStyle name="Normal 10 4 6" xfId="2429" xr:uid="{8DFF4F7D-F6B8-4E36-B659-D575233D8F5D}"/>
    <cellStyle name="Normal 10 4 6 2" xfId="5810" xr:uid="{FA750527-DCDD-47EE-B2E1-C2C6B438BBA6}"/>
    <cellStyle name="Normal 10 4 6 2 2" xfId="14190" xr:uid="{11C422FF-ED42-4B75-9ADA-0DFD6EFB84A2}"/>
    <cellStyle name="Normal 10 4 6 2 2 2" xfId="30950" xr:uid="{94139437-E331-44DF-B981-ECE2AD3A5E8A}"/>
    <cellStyle name="Normal 10 4 6 2 2 3" xfId="47709" xr:uid="{FF1B4179-D831-49C2-B052-184409C30344}"/>
    <cellStyle name="Normal 10 4 6 2 3" xfId="22570" xr:uid="{32DEF73B-1FCD-4411-9BCD-6E89C4BB0C8C}"/>
    <cellStyle name="Normal 10 4 6 2 4" xfId="39329" xr:uid="{B0DBC4D8-BC65-4DC2-9713-67CDD423F2CE}"/>
    <cellStyle name="Normal 10 4 6 3" xfId="7497" xr:uid="{BC7637EB-9D2C-46FB-9E0A-AFA720CD81C0}"/>
    <cellStyle name="Normal 10 4 6 3 2" xfId="15877" xr:uid="{2D856B21-015E-44D6-A353-CA7EC27670E5}"/>
    <cellStyle name="Normal 10 4 6 3 2 2" xfId="32637" xr:uid="{D1B2B0F8-A43F-40C8-8575-EDCA05C22636}"/>
    <cellStyle name="Normal 10 4 6 3 2 3" xfId="49396" xr:uid="{AC92008D-38F7-4E74-96F2-D17DA7198A7D}"/>
    <cellStyle name="Normal 10 4 6 3 3" xfId="24257" xr:uid="{DA2230A4-74B4-457E-862A-E8C99C065BCF}"/>
    <cellStyle name="Normal 10 4 6 3 4" xfId="41016" xr:uid="{21F2A10B-3976-41C8-A2FA-346FD474C043}"/>
    <cellStyle name="Normal 10 4 6 4" xfId="2999" xr:uid="{43AAE40A-0E47-460E-8FFD-72A559DACFA1}"/>
    <cellStyle name="Normal 10 4 6 4 2" xfId="11378" xr:uid="{1B50FC3E-7A7E-4DDC-BF9E-FFB166FCEBE0}"/>
    <cellStyle name="Normal 10 4 6 4 2 2" xfId="28138" xr:uid="{632B23BE-DBF5-4EEA-B94C-9DA6FB7AFF7D}"/>
    <cellStyle name="Normal 10 4 6 4 2 3" xfId="44897" xr:uid="{41638BE2-1E88-417F-AAE8-2862485CC6F0}"/>
    <cellStyle name="Normal 10 4 6 4 3" xfId="19758" xr:uid="{F3233354-A3BD-456D-BDC6-CFE6CAA13D12}"/>
    <cellStyle name="Normal 10 4 6 4 4" xfId="36517" xr:uid="{03E2CCCF-3F31-4B3B-A2D5-34A9421FFBD9}"/>
    <cellStyle name="Normal 10 4 6 5" xfId="10810" xr:uid="{53A23990-9F25-431C-BE64-4974827C258D}"/>
    <cellStyle name="Normal 10 4 6 5 2" xfId="27570" xr:uid="{5914769B-D49C-4A4A-9D8F-8390177E6FCA}"/>
    <cellStyle name="Normal 10 4 6 5 3" xfId="44329" xr:uid="{AB7BE0AF-E1A0-4FBB-8CF0-76CD0B74A258}"/>
    <cellStyle name="Normal 10 4 6 6" xfId="19190" xr:uid="{67C4A497-C795-48AE-9D03-82E49246490B}"/>
    <cellStyle name="Normal 10 4 6 7" xfId="35949" xr:uid="{0F6247CC-E9BA-4323-AEEC-32C53A5C44FA}"/>
    <cellStyle name="Normal 10 4 7" xfId="4543" xr:uid="{3222D544-21FE-4BC7-AFE7-6F93628CF14F}"/>
    <cellStyle name="Normal 10 4 7 2" xfId="12919" xr:uid="{F2E0F601-4B35-4C1C-9C02-1A8CAD2E868D}"/>
    <cellStyle name="Normal 10 4 7 2 2" xfId="29679" xr:uid="{54CBC6A0-A5EE-47A3-B5A2-346F095FDE2F}"/>
    <cellStyle name="Normal 10 4 7 2 3" xfId="46438" xr:uid="{046E5478-883F-43B8-AD45-D230223CCD51}"/>
    <cellStyle name="Normal 10 4 7 3" xfId="21299" xr:uid="{DBD6649A-9A60-4FCC-AD32-0B1B8F108830}"/>
    <cellStyle name="Normal 10 4 7 4" xfId="38058" xr:uid="{54BBC37A-CF55-4378-9C18-000C523376B9}"/>
    <cellStyle name="Normal 10 4 8" xfId="6262" xr:uid="{7481E6DB-2E43-4C73-B027-2B95565C3FE0}"/>
    <cellStyle name="Normal 10 4 8 2" xfId="14642" xr:uid="{D519D5F2-5C55-4058-84D8-2F6A962B45F4}"/>
    <cellStyle name="Normal 10 4 8 2 2" xfId="31402" xr:uid="{0E5523F6-8D16-4F3D-A36F-BA7C78CE5F1D}"/>
    <cellStyle name="Normal 10 4 8 2 3" xfId="48161" xr:uid="{BB5D641C-EEDE-4A24-AAC4-760C5550DD62}"/>
    <cellStyle name="Normal 10 4 8 3" xfId="23022" xr:uid="{1E0E5CE7-20F0-447C-B4DC-5AE11FABDA63}"/>
    <cellStyle name="Normal 10 4 8 4" xfId="39781" xr:uid="{5240388C-369A-4C43-AB29-011A68BE49CC}"/>
    <cellStyle name="Normal 10 4 9" xfId="7903" xr:uid="{51C88CCC-9EB2-46EC-A3AD-23EEDF71959E}"/>
    <cellStyle name="Normal 10 4 9 2" xfId="16283" xr:uid="{A29C023F-F7CE-47E1-B988-329EA562B86A}"/>
    <cellStyle name="Normal 10 4 9 2 2" xfId="33043" xr:uid="{F99E6CE9-840E-4426-8CB4-24CBD102BC42}"/>
    <cellStyle name="Normal 10 4 9 2 3" xfId="49802" xr:uid="{92614A2B-4133-4D9E-94E2-204AE5A94D25}"/>
    <cellStyle name="Normal 10 4 9 3" xfId="24663" xr:uid="{68BF4516-3614-4BBA-AEE8-2304854B1CF7}"/>
    <cellStyle name="Normal 10 4 9 4" xfId="41422" xr:uid="{2E38907D-0362-4BBA-9BD1-40572045D960}"/>
    <cellStyle name="Normal 10 5" xfId="752" xr:uid="{F5D46E15-F410-417E-A682-765076846974}"/>
    <cellStyle name="Normal 10 5 10" xfId="8310" xr:uid="{E5CEA47D-D79B-4A34-A227-E0A536AF0ABB}"/>
    <cellStyle name="Normal 10 5 10 2" xfId="16690" xr:uid="{5AD9405C-930E-44C1-841F-AE677CF36C24}"/>
    <cellStyle name="Normal 10 5 10 2 2" xfId="33450" xr:uid="{E2FADFFB-D424-48F6-B6C3-CCCC0F6DEACF}"/>
    <cellStyle name="Normal 10 5 10 2 3" xfId="50209" xr:uid="{55F97DC2-1AD1-4BC2-B0EE-CC278AEAFABC}"/>
    <cellStyle name="Normal 10 5 10 3" xfId="25070" xr:uid="{D5D83389-F17C-4FF1-A676-F71AE4A73365}"/>
    <cellStyle name="Normal 10 5 10 4" xfId="41829" xr:uid="{40B78373-D03E-4D3B-9EA2-B092C4234744}"/>
    <cellStyle name="Normal 10 5 11" xfId="8716" xr:uid="{70242F6D-CB2D-4573-A855-BFB182F876EC}"/>
    <cellStyle name="Normal 10 5 11 2" xfId="17096" xr:uid="{C27AADE3-3842-4AF2-B03D-B9FB2A70E7D5}"/>
    <cellStyle name="Normal 10 5 11 2 2" xfId="33856" xr:uid="{4061557A-8086-463A-98EC-885516B7AEC5}"/>
    <cellStyle name="Normal 10 5 11 2 3" xfId="50615" xr:uid="{FA91525A-043C-48C8-B15E-97ABD6CCFF44}"/>
    <cellStyle name="Normal 10 5 11 3" xfId="25476" xr:uid="{D832D4B9-E96B-495B-A170-09D5BA018022}"/>
    <cellStyle name="Normal 10 5 11 4" xfId="42235" xr:uid="{D9A619D0-6D6C-4D31-8CF1-4EB1D471EF9C}"/>
    <cellStyle name="Normal 10 5 12" xfId="9122" xr:uid="{D0203F89-8EF3-4637-945E-4FB0A7CDC079}"/>
    <cellStyle name="Normal 10 5 12 2" xfId="17502" xr:uid="{3D6785D9-631D-45D2-9922-DDEF3AC23B40}"/>
    <cellStyle name="Normal 10 5 12 2 2" xfId="34262" xr:uid="{7BAF98D3-2204-4897-9173-2B2F2D3EB5A7}"/>
    <cellStyle name="Normal 10 5 12 2 3" xfId="51021" xr:uid="{4713A8E4-F732-437B-B259-FC43A206990E}"/>
    <cellStyle name="Normal 10 5 12 3" xfId="25882" xr:uid="{55E89DB9-8D35-4FB2-9D95-487391E6E60C}"/>
    <cellStyle name="Normal 10 5 12 4" xfId="42641" xr:uid="{76AED80D-7BF7-4296-B304-B88DA8DA347E}"/>
    <cellStyle name="Normal 10 5 13" xfId="2847" xr:uid="{2CE7418D-09EF-4FD8-A1AB-443142A53703}"/>
    <cellStyle name="Normal 10 5 13 2" xfId="11229" xr:uid="{4491037D-4FE7-4927-BF63-3A7FE0012399}"/>
    <cellStyle name="Normal 10 5 13 2 2" xfId="27989" xr:uid="{5C98D053-F0C6-4535-916D-E48A13B53485}"/>
    <cellStyle name="Normal 10 5 13 2 3" xfId="44748" xr:uid="{0B894C53-C05D-4B43-837A-62D5565C1477}"/>
    <cellStyle name="Normal 10 5 13 3" xfId="19609" xr:uid="{71FA37C3-05CA-4A31-B616-47AAEAD5DFF7}"/>
    <cellStyle name="Normal 10 5 13 4" xfId="36368" xr:uid="{303EA940-74AB-4714-B43A-8E9209E0A632}"/>
    <cellStyle name="Normal 10 5 14" xfId="9558" xr:uid="{202C310E-0E23-41F6-ACA0-3857EF851F29}"/>
    <cellStyle name="Normal 10 5 14 2" xfId="26318" xr:uid="{D1C6D491-A58D-428C-BB50-D79ADF913989}"/>
    <cellStyle name="Normal 10 5 14 3" xfId="43077" xr:uid="{09DE8A72-97CD-4C21-BCD1-ACFEF1B0E1A3}"/>
    <cellStyle name="Normal 10 5 15" xfId="17938" xr:uid="{1835E765-9E70-45F6-AA2C-196DBEBA4F55}"/>
    <cellStyle name="Normal 10 5 16" xfId="34697" xr:uid="{27B24413-5134-4FAB-87FE-EA7E9A986B95}"/>
    <cellStyle name="Normal 10 5 2" xfId="1328" xr:uid="{10F42C5F-0B21-469C-BBBB-792092BD75AA}"/>
    <cellStyle name="Normal 10 5 2 10" xfId="9242" xr:uid="{40684BA3-DDCF-44EB-92AC-FA88E154336F}"/>
    <cellStyle name="Normal 10 5 2 10 2" xfId="17622" xr:uid="{D1D279F1-B9FC-4FE6-9CDC-2609C8AB31B2}"/>
    <cellStyle name="Normal 10 5 2 10 2 2" xfId="34382" xr:uid="{AD9E0094-5787-42AD-BA49-E2F7B98D9BD5}"/>
    <cellStyle name="Normal 10 5 2 10 2 3" xfId="51141" xr:uid="{D601FD3A-EE13-4B66-8A8D-70412D024DDD}"/>
    <cellStyle name="Normal 10 5 2 10 3" xfId="26002" xr:uid="{2EC91C94-6456-4D47-84F6-ABA9788D16DF}"/>
    <cellStyle name="Normal 10 5 2 10 4" xfId="42761" xr:uid="{F36EDEBB-1789-4C27-9B0B-FE621B6C21C9}"/>
    <cellStyle name="Normal 10 5 2 11" xfId="3088" xr:uid="{E24980E8-5E44-45A8-8A63-826770E81B64}"/>
    <cellStyle name="Normal 10 5 2 11 2" xfId="11465" xr:uid="{91813AC7-915D-4A4F-B955-FD5AD2810B8F}"/>
    <cellStyle name="Normal 10 5 2 11 2 2" xfId="28225" xr:uid="{CFA6A9C2-7288-44D5-A437-DE250B164728}"/>
    <cellStyle name="Normal 10 5 2 11 2 3" xfId="44984" xr:uid="{89A02075-A480-4D94-AE59-DC3563401B33}"/>
    <cellStyle name="Normal 10 5 2 11 3" xfId="19845" xr:uid="{1B3D35F1-883E-474A-99F4-FF7470EBEF87}"/>
    <cellStyle name="Normal 10 5 2 11 4" xfId="36604" xr:uid="{2BE37843-E551-4358-B655-EAD599E61D3F}"/>
    <cellStyle name="Normal 10 5 2 12" xfId="9662" xr:uid="{6F3C428A-0CF8-484B-9D1D-7E863CA42670}"/>
    <cellStyle name="Normal 10 5 2 12 2" xfId="26422" xr:uid="{CCEAF51F-238C-4926-9E51-DB50AD769628}"/>
    <cellStyle name="Normal 10 5 2 12 3" xfId="43181" xr:uid="{2D7E36FF-E4F6-4CF1-A41E-58D728335BBE}"/>
    <cellStyle name="Normal 10 5 2 13" xfId="18042" xr:uid="{6914672C-B742-4D48-89C1-0F58FAAF8FF7}"/>
    <cellStyle name="Normal 10 5 2 14" xfId="34801" xr:uid="{C229C324-8D8D-4BD2-AEFA-287B3431D15B}"/>
    <cellStyle name="Normal 10 5 2 2" xfId="1708" xr:uid="{DCE64F04-80EC-4565-8E6C-B73142FFA1EC}"/>
    <cellStyle name="Normal 10 5 2 2 2" xfId="5090" xr:uid="{30C80834-8795-4003-99BF-2D40CE1B5ED9}"/>
    <cellStyle name="Normal 10 5 2 2 2 2" xfId="13468" xr:uid="{4646DEB9-DAE3-43E5-AB4D-A8BFDDA27C4F}"/>
    <cellStyle name="Normal 10 5 2 2 2 2 2" xfId="30228" xr:uid="{F72708FC-F5E0-4AF2-8B57-BB2ED4730AA0}"/>
    <cellStyle name="Normal 10 5 2 2 2 2 3" xfId="46987" xr:uid="{79770367-244E-4436-9F1C-06EA9CD02762}"/>
    <cellStyle name="Normal 10 5 2 2 2 3" xfId="21848" xr:uid="{4EAA2E29-671D-495B-AC5A-6B2BD54177EF}"/>
    <cellStyle name="Normal 10 5 2 2 2 4" xfId="38607" xr:uid="{9E070B78-379D-498A-ACF5-B6C54DB01F18}"/>
    <cellStyle name="Normal 10 5 2 2 3" xfId="6775" xr:uid="{4872C76E-2184-46E9-B3B6-BC49BDFA36BE}"/>
    <cellStyle name="Normal 10 5 2 2 3 2" xfId="15155" xr:uid="{05D874D8-3799-4AA0-A548-EC0D4D7F9E08}"/>
    <cellStyle name="Normal 10 5 2 2 3 2 2" xfId="31915" xr:uid="{DAEBEE94-4C96-4A89-8BE1-5F681223342B}"/>
    <cellStyle name="Normal 10 5 2 2 3 2 3" xfId="48674" xr:uid="{DC46827D-DCA6-407A-9F12-88C02BE34142}"/>
    <cellStyle name="Normal 10 5 2 2 3 3" xfId="23535" xr:uid="{971192CF-C3D1-4738-A1C1-F28ACD3695A4}"/>
    <cellStyle name="Normal 10 5 2 2 3 4" xfId="40294" xr:uid="{3370CD5A-BEA3-4D38-8CF7-A4F574B7981C}"/>
    <cellStyle name="Normal 10 5 2 2 4" xfId="3515" xr:uid="{E8DB594E-8433-4BD1-8934-02BAE2F309EC}"/>
    <cellStyle name="Normal 10 5 2 2 4 2" xfId="11891" xr:uid="{B86159B1-6EBF-4836-BEA8-17C3B8447E34}"/>
    <cellStyle name="Normal 10 5 2 2 4 2 2" xfId="28651" xr:uid="{3A0B9FBD-7CC3-4274-9FD2-B1CA8070E1D6}"/>
    <cellStyle name="Normal 10 5 2 2 4 2 3" xfId="45410" xr:uid="{83BA2D82-6292-432E-BFFC-7F4484B9A77C}"/>
    <cellStyle name="Normal 10 5 2 2 4 3" xfId="20271" xr:uid="{3FF7BDFA-E3BD-479F-9753-334192FD3D78}"/>
    <cellStyle name="Normal 10 5 2 2 4 4" xfId="37030" xr:uid="{883E1882-99C1-4B4A-84A0-C6269DD61CCA}"/>
    <cellStyle name="Normal 10 5 2 2 5" xfId="10088" xr:uid="{F35BE838-24BF-4130-A0C2-424F7C446BB6}"/>
    <cellStyle name="Normal 10 5 2 2 5 2" xfId="26848" xr:uid="{5D51445C-6B39-45D7-834B-CB83DF8D1073}"/>
    <cellStyle name="Normal 10 5 2 2 5 3" xfId="43607" xr:uid="{58A0AF95-733A-4936-8556-A21149519076}"/>
    <cellStyle name="Normal 10 5 2 2 6" xfId="18468" xr:uid="{9BB76D3D-7B72-4441-93EC-B687202F2AE6}"/>
    <cellStyle name="Normal 10 5 2 2 7" xfId="35227" xr:uid="{426AA82D-F8C8-42EF-99E5-3A301BA14E2E}"/>
    <cellStyle name="Normal 10 5 2 3" xfId="2136" xr:uid="{495D9070-BD5D-4CF6-9F3C-CC003B36F9B8}"/>
    <cellStyle name="Normal 10 5 2 3 2" xfId="5516" xr:uid="{D32594FC-043E-44CE-8714-FD073FB44A1C}"/>
    <cellStyle name="Normal 10 5 2 3 2 2" xfId="13896" xr:uid="{EB5D5040-2940-4F02-A3A5-EAD4A8CB0145}"/>
    <cellStyle name="Normal 10 5 2 3 2 2 2" xfId="30656" xr:uid="{68CBF12C-6B76-4094-B6B1-7163C4ACEFA7}"/>
    <cellStyle name="Normal 10 5 2 3 2 2 3" xfId="47415" xr:uid="{52B1AF6D-FA2A-463B-8EC1-9BDDE2A84140}"/>
    <cellStyle name="Normal 10 5 2 3 2 3" xfId="22276" xr:uid="{AA7A8F74-D9E8-4C61-864C-B1E202A30F32}"/>
    <cellStyle name="Normal 10 5 2 3 2 4" xfId="39035" xr:uid="{1AF7E121-599E-4D5D-90E8-CCB7E2D044AE}"/>
    <cellStyle name="Normal 10 5 2 3 3" xfId="7203" xr:uid="{736AB63B-5112-42A2-80B4-66A88AA9D45A}"/>
    <cellStyle name="Normal 10 5 2 3 3 2" xfId="15583" xr:uid="{68BC84EA-7B15-4E2A-97E2-CE6A6B7EB417}"/>
    <cellStyle name="Normal 10 5 2 3 3 2 2" xfId="32343" xr:uid="{1872014E-9323-41D7-9611-7D99AB4964DA}"/>
    <cellStyle name="Normal 10 5 2 3 3 2 3" xfId="49102" xr:uid="{AB7BBA6E-8424-49E2-98DA-821751F4F6AE}"/>
    <cellStyle name="Normal 10 5 2 3 3 3" xfId="23963" xr:uid="{01BF216F-0A0C-4655-8D54-B9430DA7E99B}"/>
    <cellStyle name="Normal 10 5 2 3 3 4" xfId="40722" xr:uid="{0ECEE4B3-F22A-4D9B-8886-BC467D98B177}"/>
    <cellStyle name="Normal 10 5 2 3 4" xfId="3943" xr:uid="{F958E633-82B4-4A8B-929B-1458B24448C5}"/>
    <cellStyle name="Normal 10 5 2 3 4 2" xfId="12319" xr:uid="{C3231E00-B16A-4E2B-882C-A4976897421F}"/>
    <cellStyle name="Normal 10 5 2 3 4 2 2" xfId="29079" xr:uid="{F86E0900-990C-4C7A-831F-D64F447EA4AF}"/>
    <cellStyle name="Normal 10 5 2 3 4 2 3" xfId="45838" xr:uid="{BCFCA3C7-5F0C-4893-9AF8-990C3685427B}"/>
    <cellStyle name="Normal 10 5 2 3 4 3" xfId="20699" xr:uid="{F97B76A6-0E8C-4CBA-ABE9-447EE612AB5A}"/>
    <cellStyle name="Normal 10 5 2 3 4 4" xfId="37458" xr:uid="{A5EBF01F-9D77-4309-B398-08CFF62A2794}"/>
    <cellStyle name="Normal 10 5 2 3 5" xfId="10516" xr:uid="{E2BD4827-1F7B-4EBC-80B4-196DCA7352E9}"/>
    <cellStyle name="Normal 10 5 2 3 5 2" xfId="27276" xr:uid="{42C2DBB9-F000-46DB-8302-682CF758AA03}"/>
    <cellStyle name="Normal 10 5 2 3 5 3" xfId="44035" xr:uid="{2912A543-2E67-43A5-8A54-2C8E96C8BBE5}"/>
    <cellStyle name="Normal 10 5 2 3 6" xfId="18896" xr:uid="{1D0EA0A2-52BB-4D6C-973A-9EF964A61FCF}"/>
    <cellStyle name="Normal 10 5 2 3 7" xfId="35655" xr:uid="{C5A7D3A9-E208-4EDB-B8B6-0BE4E29AE287}"/>
    <cellStyle name="Normal 10 5 2 4" xfId="2549" xr:uid="{186419CC-D862-4EAA-BBDC-AF0626691B52}"/>
    <cellStyle name="Normal 10 5 2 4 2" xfId="5931" xr:uid="{677D7710-AEF1-43AE-AB1F-082212805AC5}"/>
    <cellStyle name="Normal 10 5 2 4 2 2" xfId="14311" xr:uid="{8CC74CB6-1B4E-477F-B1F1-3D27FECAA29F}"/>
    <cellStyle name="Normal 10 5 2 4 2 2 2" xfId="31071" xr:uid="{21AFA570-F56E-4330-AE4B-49156476568C}"/>
    <cellStyle name="Normal 10 5 2 4 2 2 3" xfId="47830" xr:uid="{D684E276-47EE-4FC7-8637-98D3AE0AE501}"/>
    <cellStyle name="Normal 10 5 2 4 2 3" xfId="22691" xr:uid="{626762EA-3035-47CA-A9C1-1B0BEA5D70A5}"/>
    <cellStyle name="Normal 10 5 2 4 2 4" xfId="39450" xr:uid="{D3B00F82-F16B-49E6-8138-256F9CD99F32}"/>
    <cellStyle name="Normal 10 5 2 4 3" xfId="7618" xr:uid="{F15FA102-A20B-48BC-BE91-CBA9283779C2}"/>
    <cellStyle name="Normal 10 5 2 4 3 2" xfId="15998" xr:uid="{2B1955D0-D259-41DF-A2A7-FE9C7F15DC10}"/>
    <cellStyle name="Normal 10 5 2 4 3 2 2" xfId="32758" xr:uid="{D77322B1-2C00-430E-9F9D-448B538E6076}"/>
    <cellStyle name="Normal 10 5 2 4 3 2 3" xfId="49517" xr:uid="{12D50B5A-4E96-466B-AA8D-F0970EC1C3C3}"/>
    <cellStyle name="Normal 10 5 2 4 3 3" xfId="24378" xr:uid="{2B68C18F-407E-4F16-9852-AB033076FABF}"/>
    <cellStyle name="Normal 10 5 2 4 3 4" xfId="41137" xr:uid="{C3F7B34D-453F-4FCA-8B28-585089B27F8F}"/>
    <cellStyle name="Normal 10 5 2 4 4" xfId="4246" xr:uid="{098AAAE3-5A8A-4B8C-959A-FEB4A5067D11}"/>
    <cellStyle name="Normal 10 5 2 4 4 2" xfId="12622" xr:uid="{61E5BDF0-34D5-4D6A-AE46-5C6FEDD9B32D}"/>
    <cellStyle name="Normal 10 5 2 4 4 2 2" xfId="29382" xr:uid="{1CC011C9-4A9E-4568-A4CD-8C652C8D1440}"/>
    <cellStyle name="Normal 10 5 2 4 4 2 3" xfId="46141" xr:uid="{7CDF4F1C-834C-45B0-ABC9-F52A15FA6247}"/>
    <cellStyle name="Normal 10 5 2 4 4 3" xfId="21002" xr:uid="{C6602F4F-BCF8-43C5-BF6E-964FDCE49BD0}"/>
    <cellStyle name="Normal 10 5 2 4 4 4" xfId="37761" xr:uid="{98DE4E34-D873-47FF-B3F7-E99269EA90A9}"/>
    <cellStyle name="Normal 10 5 2 4 5" xfId="10931" xr:uid="{C20399ED-E398-4061-BD95-5428142DA06F}"/>
    <cellStyle name="Normal 10 5 2 4 5 2" xfId="27691" xr:uid="{1B868F31-538D-403B-BA49-60C1AA2FF128}"/>
    <cellStyle name="Normal 10 5 2 4 5 3" xfId="44450" xr:uid="{BB26AAEA-0487-4AF8-8D43-74E161B92EDD}"/>
    <cellStyle name="Normal 10 5 2 4 6" xfId="19311" xr:uid="{AAF725AC-4C19-44F8-800F-BEF87ED90323}"/>
    <cellStyle name="Normal 10 5 2 4 7" xfId="36070" xr:uid="{67FBDCE5-403B-4CE4-AF47-2F337982CC88}"/>
    <cellStyle name="Normal 10 5 2 5" xfId="4665" xr:uid="{83D340F3-43FD-4BC5-8B5B-CE850AF4F269}"/>
    <cellStyle name="Normal 10 5 2 5 2" xfId="13041" xr:uid="{FFFE2760-0F41-4D8D-A8DF-961D51EB5C7A}"/>
    <cellStyle name="Normal 10 5 2 5 2 2" xfId="29801" xr:uid="{292ABA44-147B-4F67-A1B5-8C651F5774BD}"/>
    <cellStyle name="Normal 10 5 2 5 2 3" xfId="46560" xr:uid="{885DE400-E18F-493C-9809-0AE66AB5BC03}"/>
    <cellStyle name="Normal 10 5 2 5 3" xfId="21421" xr:uid="{44EAC79A-3A66-44E2-A06C-63B467E66622}"/>
    <cellStyle name="Normal 10 5 2 5 4" xfId="38180" xr:uid="{F09EA66A-9A94-4433-B1C1-A69E0B6261A1}"/>
    <cellStyle name="Normal 10 5 2 6" xfId="6349" xr:uid="{952D865A-6ED8-48DC-A9D2-A6858C7808ED}"/>
    <cellStyle name="Normal 10 5 2 6 2" xfId="14729" xr:uid="{979B6482-7A73-4927-A160-551FA41E9301}"/>
    <cellStyle name="Normal 10 5 2 6 2 2" xfId="31489" xr:uid="{A0C7451E-9D95-47E3-A6CB-E999B2A8549C}"/>
    <cellStyle name="Normal 10 5 2 6 2 3" xfId="48248" xr:uid="{12F26C7E-9657-4113-84AE-B9884E7865F0}"/>
    <cellStyle name="Normal 10 5 2 6 3" xfId="23109" xr:uid="{2C1F9EE0-05A8-47E8-9689-AD1164D9A34A}"/>
    <cellStyle name="Normal 10 5 2 6 4" xfId="39868" xr:uid="{109A75AD-0D62-493B-9063-AA2D9D30E4AA}"/>
    <cellStyle name="Normal 10 5 2 7" xfId="8024" xr:uid="{83C3BF0E-8A2C-4E7D-878C-37C83832AAB5}"/>
    <cellStyle name="Normal 10 5 2 7 2" xfId="16404" xr:uid="{5214E0A4-DA4F-45FF-8793-70E70EAE7ED0}"/>
    <cellStyle name="Normal 10 5 2 7 2 2" xfId="33164" xr:uid="{7742F60B-ED12-48FB-88CB-446E7D73CA19}"/>
    <cellStyle name="Normal 10 5 2 7 2 3" xfId="49923" xr:uid="{DBA00F0A-6E38-4655-9F4F-1F5311F4824E}"/>
    <cellStyle name="Normal 10 5 2 7 3" xfId="24784" xr:uid="{7C456837-1A21-4409-AE34-895F95FE60F4}"/>
    <cellStyle name="Normal 10 5 2 7 4" xfId="41543" xr:uid="{C3447611-7C9D-4494-B79E-E2EDE9728104}"/>
    <cellStyle name="Normal 10 5 2 8" xfId="8430" xr:uid="{D6C523C8-949C-4E64-81D0-63A42F71F832}"/>
    <cellStyle name="Normal 10 5 2 8 2" xfId="16810" xr:uid="{FC6E7059-4123-4AFD-882B-BDBE10373377}"/>
    <cellStyle name="Normal 10 5 2 8 2 2" xfId="33570" xr:uid="{8B36C4D8-EA97-4523-A343-13E154DE88EA}"/>
    <cellStyle name="Normal 10 5 2 8 2 3" xfId="50329" xr:uid="{4BD78256-E51A-42AA-8128-DE64E12D63CD}"/>
    <cellStyle name="Normal 10 5 2 8 3" xfId="25190" xr:uid="{1E1EBF33-8725-4C03-9FB7-DE2312E3DAAE}"/>
    <cellStyle name="Normal 10 5 2 8 4" xfId="41949" xr:uid="{6DC618F3-7130-4F3D-B9D4-4FC19B5149F4}"/>
    <cellStyle name="Normal 10 5 2 9" xfId="8836" xr:uid="{AF46E56E-CB66-4D9F-861B-3CFC4385F1C1}"/>
    <cellStyle name="Normal 10 5 2 9 2" xfId="17216" xr:uid="{D23055D2-EE56-4DD7-AD5C-5F00C54FDBE8}"/>
    <cellStyle name="Normal 10 5 2 9 2 2" xfId="33976" xr:uid="{E1C788FE-7563-4F7A-9A12-3B4A87CE98B1}"/>
    <cellStyle name="Normal 10 5 2 9 2 3" xfId="50735" xr:uid="{AC6E8290-E816-4F4D-9A24-65E8CA948B55}"/>
    <cellStyle name="Normal 10 5 2 9 3" xfId="25596" xr:uid="{D998B630-6875-4E94-8817-AFDE8DB9B439}"/>
    <cellStyle name="Normal 10 5 2 9 4" xfId="42355" xr:uid="{0137AE06-8469-4B2A-806F-2C613CD5E0CF}"/>
    <cellStyle name="Normal 10 5 3" xfId="1329" xr:uid="{5DAE6846-B640-450F-BF66-60DE5AB9DE04}"/>
    <cellStyle name="Normal 10 5 3 10" xfId="9393" xr:uid="{42A7F4EB-9A72-4D34-B3FC-69CC0CD0C522}"/>
    <cellStyle name="Normal 10 5 3 10 2" xfId="17773" xr:uid="{080E99CF-C637-4C75-84CA-98B884821B2D}"/>
    <cellStyle name="Normal 10 5 3 10 2 2" xfId="34533" xr:uid="{B4F1F57F-BEC8-4B26-A60C-32EF5A97AFBD}"/>
    <cellStyle name="Normal 10 5 3 10 2 3" xfId="51292" xr:uid="{4DDE52DE-C2AF-4D76-937C-389A06E9305A}"/>
    <cellStyle name="Normal 10 5 3 10 3" xfId="26153" xr:uid="{9AB80D34-E091-4DD6-BCE5-B56039F705AF}"/>
    <cellStyle name="Normal 10 5 3 10 4" xfId="42912" xr:uid="{8D05B9E2-9FF1-41D3-A210-74151962B9BA}"/>
    <cellStyle name="Normal 10 5 3 11" xfId="3089" xr:uid="{77C66537-BCAE-4807-8DF5-9D2E120731DA}"/>
    <cellStyle name="Normal 10 5 3 11 2" xfId="11466" xr:uid="{548B57AF-0705-42AB-960D-00A16696620B}"/>
    <cellStyle name="Normal 10 5 3 11 2 2" xfId="28226" xr:uid="{5B2CBE79-6BEF-47C5-B8B3-FC3CDAAB0232}"/>
    <cellStyle name="Normal 10 5 3 11 2 3" xfId="44985" xr:uid="{7A8509C1-C324-4C1B-912A-962253A5DBD0}"/>
    <cellStyle name="Normal 10 5 3 11 3" xfId="19846" xr:uid="{65D837EF-746C-4825-A7E3-A3E902898DED}"/>
    <cellStyle name="Normal 10 5 3 11 4" xfId="36605" xr:uid="{7F5BABC2-F128-4AA4-9D20-2CEF5055C68C}"/>
    <cellStyle name="Normal 10 5 3 12" xfId="9663" xr:uid="{6548BEF7-110E-4201-BE72-E87DADFE411C}"/>
    <cellStyle name="Normal 10 5 3 12 2" xfId="26423" xr:uid="{3CC1530A-EE6F-4EA9-87A8-8E3E34137055}"/>
    <cellStyle name="Normal 10 5 3 12 3" xfId="43182" xr:uid="{0E895DAA-A2A5-4337-9781-B102CA90939F}"/>
    <cellStyle name="Normal 10 5 3 13" xfId="18043" xr:uid="{8AB6937C-977A-45ED-9576-A61F7DAE340C}"/>
    <cellStyle name="Normal 10 5 3 14" xfId="34802" xr:uid="{63425D5D-C430-4A4A-A745-E8A38510B2A0}"/>
    <cellStyle name="Normal 10 5 3 2" xfId="1709" xr:uid="{8E1C32E0-9FDB-4F32-BB5C-156A38E7B9E7}"/>
    <cellStyle name="Normal 10 5 3 2 2" xfId="5091" xr:uid="{B62B0BE1-CC86-4F94-87B8-7C0AEBC164C6}"/>
    <cellStyle name="Normal 10 5 3 2 2 2" xfId="13469" xr:uid="{AE0CF634-187D-4B62-8772-E61BFDD6452A}"/>
    <cellStyle name="Normal 10 5 3 2 2 2 2" xfId="30229" xr:uid="{F1333FDE-FD93-4498-BF62-0CE686F6DA6B}"/>
    <cellStyle name="Normal 10 5 3 2 2 2 3" xfId="46988" xr:uid="{FF575BA5-4D77-4BEF-988B-8EBF8DA39B89}"/>
    <cellStyle name="Normal 10 5 3 2 2 3" xfId="21849" xr:uid="{533F7EF4-2A21-4F7D-A4B2-9EFFF1489A41}"/>
    <cellStyle name="Normal 10 5 3 2 2 4" xfId="38608" xr:uid="{17E6D502-F9A1-4145-B543-94E35B3D6D13}"/>
    <cellStyle name="Normal 10 5 3 2 3" xfId="6776" xr:uid="{F9082CA6-A9BD-43FE-92FC-85D03D238F8F}"/>
    <cellStyle name="Normal 10 5 3 2 3 2" xfId="15156" xr:uid="{8EC146F9-CC3A-432F-BB5D-55933218D726}"/>
    <cellStyle name="Normal 10 5 3 2 3 2 2" xfId="31916" xr:uid="{47D39B6C-E919-4846-953E-1428AF80B741}"/>
    <cellStyle name="Normal 10 5 3 2 3 2 3" xfId="48675" xr:uid="{E22DB5CB-9752-40F4-8D14-ECADC0F5DCB5}"/>
    <cellStyle name="Normal 10 5 3 2 3 3" xfId="23536" xr:uid="{0D865D04-552A-4F0F-B4AC-AEE419EBF1AB}"/>
    <cellStyle name="Normal 10 5 3 2 3 4" xfId="40295" xr:uid="{DA3C9EA6-E9F3-4A26-BA8D-82F3B6E9D339}"/>
    <cellStyle name="Normal 10 5 3 2 4" xfId="3516" xr:uid="{E8081919-6AE4-400B-B894-BD62EFEDE75B}"/>
    <cellStyle name="Normal 10 5 3 2 4 2" xfId="11892" xr:uid="{EA6C5291-B851-4BF8-8D2B-959E56DBD610}"/>
    <cellStyle name="Normal 10 5 3 2 4 2 2" xfId="28652" xr:uid="{A6D63981-DCC6-4E60-8A09-02AB63EB90B3}"/>
    <cellStyle name="Normal 10 5 3 2 4 2 3" xfId="45411" xr:uid="{0F8647D0-87CC-40A1-BC8A-D8B56AD1E6C2}"/>
    <cellStyle name="Normal 10 5 3 2 4 3" xfId="20272" xr:uid="{C5C87EAE-2F12-4584-8542-09B8E9A646C4}"/>
    <cellStyle name="Normal 10 5 3 2 4 4" xfId="37031" xr:uid="{BA7EFBF3-BB04-4034-BC77-A89094F7605C}"/>
    <cellStyle name="Normal 10 5 3 2 5" xfId="10089" xr:uid="{0FDC9606-91ED-4FA8-817A-69782B8EF0D7}"/>
    <cellStyle name="Normal 10 5 3 2 5 2" xfId="26849" xr:uid="{8C242E48-8007-4010-94F1-CCC36E4233DA}"/>
    <cellStyle name="Normal 10 5 3 2 5 3" xfId="43608" xr:uid="{8AB5FF00-8647-4A0B-B49C-A43FE5012086}"/>
    <cellStyle name="Normal 10 5 3 2 6" xfId="18469" xr:uid="{98684B57-A7E0-4C99-9A17-B5C53C2B9B91}"/>
    <cellStyle name="Normal 10 5 3 2 7" xfId="35228" xr:uid="{1C982252-BEBE-4C2E-B21D-D9F688124872}"/>
    <cellStyle name="Normal 10 5 3 3" xfId="2137" xr:uid="{6271FF60-3A56-4BC0-9920-920DE5055E11}"/>
    <cellStyle name="Normal 10 5 3 3 2" xfId="5517" xr:uid="{D4BA5BC3-0392-4FA4-9A66-33AF5F325DB9}"/>
    <cellStyle name="Normal 10 5 3 3 2 2" xfId="13897" xr:uid="{21825EF6-4E72-4DDB-BF78-A38527C4A6EF}"/>
    <cellStyle name="Normal 10 5 3 3 2 2 2" xfId="30657" xr:uid="{0FB8C4FA-05A1-40F5-9F71-56491E55D12A}"/>
    <cellStyle name="Normal 10 5 3 3 2 2 3" xfId="47416" xr:uid="{A383F7B1-2D7B-4A85-8C0C-E9B8C42474A3}"/>
    <cellStyle name="Normal 10 5 3 3 2 3" xfId="22277" xr:uid="{FB2B5DDA-F292-4957-905B-97D747DCAF14}"/>
    <cellStyle name="Normal 10 5 3 3 2 4" xfId="39036" xr:uid="{3ABFF7AB-25F1-4E39-A8BD-008BE98CC16B}"/>
    <cellStyle name="Normal 10 5 3 3 3" xfId="7204" xr:uid="{3EC6C8DF-A30F-4C4D-BA5C-CB936DCA8C77}"/>
    <cellStyle name="Normal 10 5 3 3 3 2" xfId="15584" xr:uid="{671D0233-14E8-4501-9FAA-7E157773C53E}"/>
    <cellStyle name="Normal 10 5 3 3 3 2 2" xfId="32344" xr:uid="{F74A78ED-DED3-4574-AFE7-EA78E718726D}"/>
    <cellStyle name="Normal 10 5 3 3 3 2 3" xfId="49103" xr:uid="{BBA81A54-272A-403F-9A0A-7EFCCD4B147E}"/>
    <cellStyle name="Normal 10 5 3 3 3 3" xfId="23964" xr:uid="{A6F31426-7A56-49C6-92E1-58B08F17D180}"/>
    <cellStyle name="Normal 10 5 3 3 3 4" xfId="40723" xr:uid="{BA733346-6821-4158-9423-4D64F44290A8}"/>
    <cellStyle name="Normal 10 5 3 3 4" xfId="3944" xr:uid="{12A03DC9-1971-424B-8C0F-27BA3BA84325}"/>
    <cellStyle name="Normal 10 5 3 3 4 2" xfId="12320" xr:uid="{4A275FF0-6936-4B74-8456-D97E513133A2}"/>
    <cellStyle name="Normal 10 5 3 3 4 2 2" xfId="29080" xr:uid="{92379321-07BD-444F-8C70-66DFC306D96D}"/>
    <cellStyle name="Normal 10 5 3 3 4 2 3" xfId="45839" xr:uid="{2F9CFB97-5106-428B-B0C0-43AD8BCBD9B6}"/>
    <cellStyle name="Normal 10 5 3 3 4 3" xfId="20700" xr:uid="{EE500AFC-AB26-468A-BB02-02C0CF3C6927}"/>
    <cellStyle name="Normal 10 5 3 3 4 4" xfId="37459" xr:uid="{2A66443A-1AA8-4957-80A6-FD9489AE1763}"/>
    <cellStyle name="Normal 10 5 3 3 5" xfId="10517" xr:uid="{A0B08955-A29A-464E-963B-94CE7C6AE4F8}"/>
    <cellStyle name="Normal 10 5 3 3 5 2" xfId="27277" xr:uid="{3259C60F-E37A-4B0F-813F-676DE024DBC8}"/>
    <cellStyle name="Normal 10 5 3 3 5 3" xfId="44036" xr:uid="{CEF4C03A-625A-4206-88AB-E54127565E16}"/>
    <cellStyle name="Normal 10 5 3 3 6" xfId="18897" xr:uid="{AB03F8FD-907D-402A-9DD1-CA03C609CD18}"/>
    <cellStyle name="Normal 10 5 3 3 7" xfId="35656" xr:uid="{8DF21EE5-F0F8-4F49-87DD-878931E88D85}"/>
    <cellStyle name="Normal 10 5 3 4" xfId="2700" xr:uid="{ADE052EC-E606-40D9-9CA8-810B87BE0FF6}"/>
    <cellStyle name="Normal 10 5 3 4 2" xfId="6082" xr:uid="{307CFC28-BAA5-4C62-A67A-4AC4681D3D86}"/>
    <cellStyle name="Normal 10 5 3 4 2 2" xfId="14462" xr:uid="{47F79D8F-B3AD-4DD8-9755-8402C820BEE8}"/>
    <cellStyle name="Normal 10 5 3 4 2 2 2" xfId="31222" xr:uid="{271DA3A2-F5CC-43DF-9570-844569F11703}"/>
    <cellStyle name="Normal 10 5 3 4 2 2 3" xfId="47981" xr:uid="{E9CCB97C-EE51-4916-AA75-658EC67F5FE2}"/>
    <cellStyle name="Normal 10 5 3 4 2 3" xfId="22842" xr:uid="{1CEBF459-14CD-4118-B30F-32CA8ACB7A4D}"/>
    <cellStyle name="Normal 10 5 3 4 2 4" xfId="39601" xr:uid="{6DBFA171-F862-4664-8A78-86CC324E9BA1}"/>
    <cellStyle name="Normal 10 5 3 4 3" xfId="7769" xr:uid="{EE502093-94A9-41C5-BD38-9605F5667859}"/>
    <cellStyle name="Normal 10 5 3 4 3 2" xfId="16149" xr:uid="{7437F02E-3599-4C57-8A9C-BBCBC668DACB}"/>
    <cellStyle name="Normal 10 5 3 4 3 2 2" xfId="32909" xr:uid="{AF66BB63-7F23-42DD-9C7A-DE6A6432A0EE}"/>
    <cellStyle name="Normal 10 5 3 4 3 2 3" xfId="49668" xr:uid="{93D6F66E-577D-4D79-A50D-35DEC45A2C51}"/>
    <cellStyle name="Normal 10 5 3 4 3 3" xfId="24529" xr:uid="{79C87529-75E5-4CF4-A9BE-725BE645334B}"/>
    <cellStyle name="Normal 10 5 3 4 3 4" xfId="41288" xr:uid="{35892CF2-4B00-4401-877C-8D299C05422E}"/>
    <cellStyle name="Normal 10 5 3 4 4" xfId="4396" xr:uid="{34767535-4820-47F0-A1DE-1423EDB6C940}"/>
    <cellStyle name="Normal 10 5 3 4 4 2" xfId="12772" xr:uid="{EC4BA08B-D586-4134-AF68-E9AC2BEDE1EA}"/>
    <cellStyle name="Normal 10 5 3 4 4 2 2" xfId="29532" xr:uid="{E234FD4C-528D-4E1B-8152-9BA3B6044FC0}"/>
    <cellStyle name="Normal 10 5 3 4 4 2 3" xfId="46291" xr:uid="{C7396325-DABC-4705-AEE8-9640D2E4DC3D}"/>
    <cellStyle name="Normal 10 5 3 4 4 3" xfId="21152" xr:uid="{8976677F-ADDD-46FD-A734-FF9AC5A0807B}"/>
    <cellStyle name="Normal 10 5 3 4 4 4" xfId="37911" xr:uid="{5FC479AF-CAA5-4153-A5D4-74B752461DA4}"/>
    <cellStyle name="Normal 10 5 3 4 5" xfId="11082" xr:uid="{8538997D-6081-4913-9DA0-1E21F40F1F8D}"/>
    <cellStyle name="Normal 10 5 3 4 5 2" xfId="27842" xr:uid="{F5AD9EE9-CA39-46F3-9948-A71516BBEDE9}"/>
    <cellStyle name="Normal 10 5 3 4 5 3" xfId="44601" xr:uid="{7975CE25-7F64-4989-9CE2-4BA374ED5BE3}"/>
    <cellStyle name="Normal 10 5 3 4 6" xfId="19462" xr:uid="{A6B8B29F-1BA5-4150-A5B5-70B0968C0228}"/>
    <cellStyle name="Normal 10 5 3 4 7" xfId="36221" xr:uid="{9EB5BED6-FE2C-4694-83B9-B5EF5626853A}"/>
    <cellStyle name="Normal 10 5 3 5" xfId="4816" xr:uid="{521E5670-80EE-4673-B4D1-0438BB6DC5C2}"/>
    <cellStyle name="Normal 10 5 3 5 2" xfId="13192" xr:uid="{322B209F-6D90-45F3-9C56-ECC8C1FE5FEB}"/>
    <cellStyle name="Normal 10 5 3 5 2 2" xfId="29952" xr:uid="{C27CDCD1-6276-48FB-B0A9-6B869E528D59}"/>
    <cellStyle name="Normal 10 5 3 5 2 3" xfId="46711" xr:uid="{B13D1685-2545-492B-8AB7-1F547ACC45D8}"/>
    <cellStyle name="Normal 10 5 3 5 3" xfId="21572" xr:uid="{2ADCECA8-5FA3-47CC-80DD-28B66E8C465B}"/>
    <cellStyle name="Normal 10 5 3 5 4" xfId="38331" xr:uid="{2F9C5314-F89B-43B9-9696-75464391121F}"/>
    <cellStyle name="Normal 10 5 3 6" xfId="6350" xr:uid="{D0253F14-D39D-40CD-BFFB-3C47FABF4B3C}"/>
    <cellStyle name="Normal 10 5 3 6 2" xfId="14730" xr:uid="{E146ED20-F622-4919-B7A5-8BC26AD26AA0}"/>
    <cellStyle name="Normal 10 5 3 6 2 2" xfId="31490" xr:uid="{8CEE2ABE-8BC5-4801-8B40-C360962708FB}"/>
    <cellStyle name="Normal 10 5 3 6 2 3" xfId="48249" xr:uid="{E483CD17-56D5-4372-BE6D-0DEC4A9AA17F}"/>
    <cellStyle name="Normal 10 5 3 6 3" xfId="23110" xr:uid="{4E33D8A2-0B7F-427F-BA66-11F6869EBA33}"/>
    <cellStyle name="Normal 10 5 3 6 4" xfId="39869" xr:uid="{32A77A79-BDFD-4F45-B6E3-D88276FF4824}"/>
    <cellStyle name="Normal 10 5 3 7" xfId="8175" xr:uid="{DA3DB454-AB06-42A6-9163-DF6BF7BA34C2}"/>
    <cellStyle name="Normal 10 5 3 7 2" xfId="16555" xr:uid="{2FECCEC8-A0B7-4561-A751-070982DC43E2}"/>
    <cellStyle name="Normal 10 5 3 7 2 2" xfId="33315" xr:uid="{9F0A0CCC-EC46-4ED2-9F43-CD4BF0A59B31}"/>
    <cellStyle name="Normal 10 5 3 7 2 3" xfId="50074" xr:uid="{2F987484-F5B6-4862-B716-3A33E5885E47}"/>
    <cellStyle name="Normal 10 5 3 7 3" xfId="24935" xr:uid="{DD20505A-E996-459C-9449-F47FA0849EFB}"/>
    <cellStyle name="Normal 10 5 3 7 4" xfId="41694" xr:uid="{4815EDBE-9D47-4FD7-9DC6-220F9225EC24}"/>
    <cellStyle name="Normal 10 5 3 8" xfId="8581" xr:uid="{8EE9369C-1A9A-42F9-8C15-25FAEDAAFF6F}"/>
    <cellStyle name="Normal 10 5 3 8 2" xfId="16961" xr:uid="{3A18DA29-683D-4AA5-9EC9-28532C1B354B}"/>
    <cellStyle name="Normal 10 5 3 8 2 2" xfId="33721" xr:uid="{9FEEC8D2-5FD0-44A4-B0C8-6C736A1D88A9}"/>
    <cellStyle name="Normal 10 5 3 8 2 3" xfId="50480" xr:uid="{DA81CF55-DC99-482D-B753-63DC652BCC21}"/>
    <cellStyle name="Normal 10 5 3 8 3" xfId="25341" xr:uid="{8C075340-AD0C-466E-80A0-3402E8E55624}"/>
    <cellStyle name="Normal 10 5 3 8 4" xfId="42100" xr:uid="{2208453F-8C45-470A-9113-F09E2E69D420}"/>
    <cellStyle name="Normal 10 5 3 9" xfId="8987" xr:uid="{4B7B17F3-90BE-4F2A-B7A2-C2725BC2BBCA}"/>
    <cellStyle name="Normal 10 5 3 9 2" xfId="17367" xr:uid="{9EBE217F-31C3-40EF-90AA-3819C786F1F7}"/>
    <cellStyle name="Normal 10 5 3 9 2 2" xfId="34127" xr:uid="{0753BFAE-999D-482E-8475-428D726CCEE8}"/>
    <cellStyle name="Normal 10 5 3 9 2 3" xfId="50886" xr:uid="{E62D43F2-72D2-4A68-AE88-B3027AE4A342}"/>
    <cellStyle name="Normal 10 5 3 9 3" xfId="25747" xr:uid="{62CD696D-A7D7-4671-B1D7-0CAE46661602}"/>
    <cellStyle name="Normal 10 5 3 9 4" xfId="42506" xr:uid="{5A96E8C3-9AD7-475A-9AAE-84FF39D49650}"/>
    <cellStyle name="Normal 10 5 4" xfId="1606" xr:uid="{30519DAA-93F5-4E30-BE9A-C304A814F6D9}"/>
    <cellStyle name="Normal 10 5 4 2" xfId="4988" xr:uid="{69DE3C6F-1543-49FD-A7F2-DE1CA098E08D}"/>
    <cellStyle name="Normal 10 5 4 2 2" xfId="13364" xr:uid="{7ED4F777-A7DA-47E1-8BAA-77CFF9FAB460}"/>
    <cellStyle name="Normal 10 5 4 2 2 2" xfId="30124" xr:uid="{3205F48A-5534-47F6-A1D2-1E34B87A7324}"/>
    <cellStyle name="Normal 10 5 4 2 2 3" xfId="46883" xr:uid="{D727F18F-480D-4ACD-AB91-2DB0BC98F8A8}"/>
    <cellStyle name="Normal 10 5 4 2 3" xfId="21744" xr:uid="{B31DCD47-D7B7-4377-8FD0-88449098D770}"/>
    <cellStyle name="Normal 10 5 4 2 4" xfId="38503" xr:uid="{0B61FB30-660F-4781-A5AE-12CEAC23B1F1}"/>
    <cellStyle name="Normal 10 5 4 3" xfId="6671" xr:uid="{39224337-574F-45F5-A693-06484ED3BFD3}"/>
    <cellStyle name="Normal 10 5 4 3 2" xfId="15051" xr:uid="{6304D0D7-CC78-4282-A5F2-2D424AC99483}"/>
    <cellStyle name="Normal 10 5 4 3 2 2" xfId="31811" xr:uid="{8D28D3CB-B2C0-49FE-9C93-A8F1A5B3CA66}"/>
    <cellStyle name="Normal 10 5 4 3 2 3" xfId="48570" xr:uid="{4FF46100-72DE-4CA1-993C-B48D7D494857}"/>
    <cellStyle name="Normal 10 5 4 3 3" xfId="23431" xr:uid="{4EE4EA54-0622-43D9-9E82-221BBBC5F8C1}"/>
    <cellStyle name="Normal 10 5 4 3 4" xfId="40190" xr:uid="{0F2B1BF4-8B1A-404B-993D-8B2E5B06D05F}"/>
    <cellStyle name="Normal 10 5 4 4" xfId="3411" xr:uid="{5BF9C7E3-FA8E-48BF-B6FE-E1431A6F8AC4}"/>
    <cellStyle name="Normal 10 5 4 4 2" xfId="11787" xr:uid="{A1844692-07EF-42CF-AA91-3CE9D3844904}"/>
    <cellStyle name="Normal 10 5 4 4 2 2" xfId="28547" xr:uid="{5236AEDD-2680-4FE3-967E-70C5EB3067E3}"/>
    <cellStyle name="Normal 10 5 4 4 2 3" xfId="45306" xr:uid="{FD3A350A-6C59-4DA4-9027-0438EC711E75}"/>
    <cellStyle name="Normal 10 5 4 4 3" xfId="20167" xr:uid="{2FBE3F34-E72D-459C-9F92-94EBD0C69C86}"/>
    <cellStyle name="Normal 10 5 4 4 4" xfId="36926" xr:uid="{F7E8FDA6-6F2A-44CE-8A56-332CBAF12D43}"/>
    <cellStyle name="Normal 10 5 4 5" xfId="9984" xr:uid="{5AB1A368-B110-4605-A14B-A210C01819C0}"/>
    <cellStyle name="Normal 10 5 4 5 2" xfId="26744" xr:uid="{200E2C32-24CA-4384-8E50-887731D6ADA4}"/>
    <cellStyle name="Normal 10 5 4 5 3" xfId="43503" xr:uid="{A3A7B690-F728-4216-8862-0F6366D6985C}"/>
    <cellStyle name="Normal 10 5 4 6" xfId="18364" xr:uid="{13DCEF5C-227C-40B3-B221-0773FED86EAA}"/>
    <cellStyle name="Normal 10 5 4 7" xfId="35123" xr:uid="{37A63ED1-76FB-41C5-BADD-13BC5BC04B1D}"/>
    <cellStyle name="Normal 10 5 5" xfId="2033" xr:uid="{8ED4C256-1EE1-4AD5-9250-4CECC87303F8}"/>
    <cellStyle name="Normal 10 5 5 2" xfId="5412" xr:uid="{03170810-6490-466B-AC83-0F6D92B49D21}"/>
    <cellStyle name="Normal 10 5 5 2 2" xfId="13792" xr:uid="{7FAC1CA3-13F7-4115-B448-D3EA31ACE3BD}"/>
    <cellStyle name="Normal 10 5 5 2 2 2" xfId="30552" xr:uid="{147DC1F0-42C3-40F8-BF14-1DF8E774332F}"/>
    <cellStyle name="Normal 10 5 5 2 2 3" xfId="47311" xr:uid="{312905D6-66A7-45B1-B749-A1189F970D40}"/>
    <cellStyle name="Normal 10 5 5 2 3" xfId="22172" xr:uid="{8A5BF9EB-4C06-4025-82D7-1B843E2B7549}"/>
    <cellStyle name="Normal 10 5 5 2 4" xfId="38931" xr:uid="{31607E8F-1596-4CC5-8C4F-85950436E1FE}"/>
    <cellStyle name="Normal 10 5 5 3" xfId="7099" xr:uid="{72ADFF78-C5CF-4244-8987-97389372DF88}"/>
    <cellStyle name="Normal 10 5 5 3 2" xfId="15479" xr:uid="{A44A29E8-9F28-40E4-B148-2E3FF74408B1}"/>
    <cellStyle name="Normal 10 5 5 3 2 2" xfId="32239" xr:uid="{F5BB9FE2-D236-4C70-A981-EE6F519CED49}"/>
    <cellStyle name="Normal 10 5 5 3 2 3" xfId="48998" xr:uid="{5AEEFD51-2BA0-4356-B37D-A48C37E54A13}"/>
    <cellStyle name="Normal 10 5 5 3 3" xfId="23859" xr:uid="{FFA1A6C2-BF7D-4113-A641-B68CC5DB9CDA}"/>
    <cellStyle name="Normal 10 5 5 3 4" xfId="40618" xr:uid="{035326B7-EEC4-493A-BFB2-5E86DE017B5E}"/>
    <cellStyle name="Normal 10 5 5 4" xfId="3839" xr:uid="{0B0E0F97-9305-494D-B9B0-1495D686F71A}"/>
    <cellStyle name="Normal 10 5 5 4 2" xfId="12215" xr:uid="{D3ADFBE2-AE7E-4376-AFB0-DCBE58B60E67}"/>
    <cellStyle name="Normal 10 5 5 4 2 2" xfId="28975" xr:uid="{5B852F0C-E74C-4BE8-BBB5-D03492D77052}"/>
    <cellStyle name="Normal 10 5 5 4 2 3" xfId="45734" xr:uid="{FC4C9F6B-45AE-4B68-B110-BA7A473BAD77}"/>
    <cellStyle name="Normal 10 5 5 4 3" xfId="20595" xr:uid="{C8134A1E-7C82-4EEB-BB3E-0F5CAEA94AB4}"/>
    <cellStyle name="Normal 10 5 5 4 4" xfId="37354" xr:uid="{D4D73F44-486C-467B-ABD6-D03531836CBA}"/>
    <cellStyle name="Normal 10 5 5 5" xfId="10412" xr:uid="{7888ECD6-2065-4D51-9B70-32494F1F2743}"/>
    <cellStyle name="Normal 10 5 5 5 2" xfId="27172" xr:uid="{9DF727DF-A2A1-4FB4-A149-B3ACF8603E65}"/>
    <cellStyle name="Normal 10 5 5 5 3" xfId="43931" xr:uid="{FC3BE08A-F1E7-46EC-8B62-1DE6A9E38158}"/>
    <cellStyle name="Normal 10 5 5 6" xfId="18792" xr:uid="{CDB85D1E-1986-4634-9A62-614BC85E6F91}"/>
    <cellStyle name="Normal 10 5 5 7" xfId="35551" xr:uid="{E50391D6-4C24-4F2F-ABDD-3863E9F69980}"/>
    <cellStyle name="Normal 10 5 6" xfId="2430" xr:uid="{6F9977C7-B615-4E77-8AF2-171F8073932D}"/>
    <cellStyle name="Normal 10 5 6 2" xfId="5811" xr:uid="{D32F0FE9-BFB6-41FE-B38B-29EF7A15B6D7}"/>
    <cellStyle name="Normal 10 5 6 2 2" xfId="14191" xr:uid="{6363C009-1C54-4EF0-9307-71AA7A440E27}"/>
    <cellStyle name="Normal 10 5 6 2 2 2" xfId="30951" xr:uid="{D91049F4-1738-43C8-8AF7-0C161FB63A5E}"/>
    <cellStyle name="Normal 10 5 6 2 2 3" xfId="47710" xr:uid="{292831E4-D382-48F1-9917-952B43C5E934}"/>
    <cellStyle name="Normal 10 5 6 2 3" xfId="22571" xr:uid="{F1AFDBB0-46BC-4368-A297-273332F457C8}"/>
    <cellStyle name="Normal 10 5 6 2 4" xfId="39330" xr:uid="{17D98911-597D-4BF6-80E4-540A5F1EDB55}"/>
    <cellStyle name="Normal 10 5 6 3" xfId="7498" xr:uid="{41EED7F2-A141-4313-A5D4-248D1D2C5E1A}"/>
    <cellStyle name="Normal 10 5 6 3 2" xfId="15878" xr:uid="{5C39C746-5E7A-454A-87D2-006B59B186E0}"/>
    <cellStyle name="Normal 10 5 6 3 2 2" xfId="32638" xr:uid="{BFCBE882-9228-4E34-BF1B-6BD9B4A4D241}"/>
    <cellStyle name="Normal 10 5 6 3 2 3" xfId="49397" xr:uid="{D3E35041-D8F4-4218-ABBC-00C5DE91A954}"/>
    <cellStyle name="Normal 10 5 6 3 3" xfId="24258" xr:uid="{3841ACF6-A10A-4225-B70D-0B6D8CD998B6}"/>
    <cellStyle name="Normal 10 5 6 3 4" xfId="41017" xr:uid="{69CE666E-DF23-438D-85CB-034CD6C75494}"/>
    <cellStyle name="Normal 10 5 6 4" xfId="2983" xr:uid="{8574E2D8-15A8-4156-BE8A-F6C7231E42B2}"/>
    <cellStyle name="Normal 10 5 6 4 2" xfId="11361" xr:uid="{6145B83A-504D-452A-B2A8-31197CC56B82}"/>
    <cellStyle name="Normal 10 5 6 4 2 2" xfId="28121" xr:uid="{53A12CF7-AE27-40A0-BEFF-DE9137E8CA07}"/>
    <cellStyle name="Normal 10 5 6 4 2 3" xfId="44880" xr:uid="{85DF4FF0-5507-43BA-8FE3-7E31D0D2D38F}"/>
    <cellStyle name="Normal 10 5 6 4 3" xfId="19741" xr:uid="{87DB8B38-7E42-4058-B27D-B2DA5DDE2019}"/>
    <cellStyle name="Normal 10 5 6 4 4" xfId="36500" xr:uid="{211CA774-00EC-4234-A427-2D80FED5876D}"/>
    <cellStyle name="Normal 10 5 6 5" xfId="10811" xr:uid="{59218454-4A57-48E0-A2C8-56963D7A15F5}"/>
    <cellStyle name="Normal 10 5 6 5 2" xfId="27571" xr:uid="{E5D34B0D-1CF4-4C63-9D2D-7F4E0AFDE8A3}"/>
    <cellStyle name="Normal 10 5 6 5 3" xfId="44330" xr:uid="{D18C6428-2407-40AD-A4DD-6A4E6EDF7F1F}"/>
    <cellStyle name="Normal 10 5 6 6" xfId="19191" xr:uid="{5AF442B3-2D34-407D-8B7C-D21DA44D98D1}"/>
    <cellStyle name="Normal 10 5 6 7" xfId="35950" xr:uid="{ABDAE628-EE90-4491-9A72-7D8A6289DE21}"/>
    <cellStyle name="Normal 10 5 7" xfId="4544" xr:uid="{AB2E14DA-2D54-4980-AE4B-7A92F9F913C4}"/>
    <cellStyle name="Normal 10 5 7 2" xfId="12920" xr:uid="{BB7D0692-4A69-49AD-841F-A453B8A7BE8C}"/>
    <cellStyle name="Normal 10 5 7 2 2" xfId="29680" xr:uid="{0AE21FCA-9506-42F0-A379-477DC1F7E547}"/>
    <cellStyle name="Normal 10 5 7 2 3" xfId="46439" xr:uid="{1857C13B-3D53-4EA0-92CC-8BB58501B874}"/>
    <cellStyle name="Normal 10 5 7 3" xfId="21300" xr:uid="{9FF3BA7E-E09B-45DF-9297-BD7ABA2CE68F}"/>
    <cellStyle name="Normal 10 5 7 4" xfId="38059" xr:uid="{88029E7F-2FC8-4750-925E-C669D37B3F55}"/>
    <cellStyle name="Normal 10 5 8" xfId="6245" xr:uid="{B0298AB1-21AA-40E0-8D2C-83D707E3A30D}"/>
    <cellStyle name="Normal 10 5 8 2" xfId="14625" xr:uid="{D6E3620D-AC22-46B5-A2A3-359D1CFA079C}"/>
    <cellStyle name="Normal 10 5 8 2 2" xfId="31385" xr:uid="{BF98C576-5427-41DA-9215-B207EF815C3D}"/>
    <cellStyle name="Normal 10 5 8 2 3" xfId="48144" xr:uid="{0E1ECCD0-5AB8-4EB8-91D1-D8F4781C1EC1}"/>
    <cellStyle name="Normal 10 5 8 3" xfId="23005" xr:uid="{1BBFFA20-1F39-4EFA-8A7D-BCBE6CED7084}"/>
    <cellStyle name="Normal 10 5 8 4" xfId="39764" xr:uid="{8EF002FE-16AB-4917-9BB0-1097C7532681}"/>
    <cellStyle name="Normal 10 5 9" xfId="7904" xr:uid="{D39C30FC-5FAA-42FE-B0B1-EDDB454D10CB}"/>
    <cellStyle name="Normal 10 5 9 2" xfId="16284" xr:uid="{E7F496D3-27B7-430B-A1B1-3005BF23AFC1}"/>
    <cellStyle name="Normal 10 5 9 2 2" xfId="33044" xr:uid="{BB1D9751-5F33-49BA-A323-AAC50E6E0F3F}"/>
    <cellStyle name="Normal 10 5 9 2 3" xfId="49803" xr:uid="{708BA39B-94BE-4D79-BA3B-0C7D8DC041F9}"/>
    <cellStyle name="Normal 10 5 9 3" xfId="24664" xr:uid="{6C00CA28-62A0-43F7-B789-062E7828BACB}"/>
    <cellStyle name="Normal 10 5 9 4" xfId="41423" xr:uid="{0E3B9195-45CF-4DDA-A2E0-D8F91CF7E7F8}"/>
    <cellStyle name="Normal 10 6" xfId="753" xr:uid="{EA2369A0-1FC3-42D3-BC25-F597B0FC911E}"/>
    <cellStyle name="Normal 10 6 10" xfId="8311" xr:uid="{2DF8D8F6-DFA8-40CF-8ED2-39EFD3DB6F5B}"/>
    <cellStyle name="Normal 10 6 10 2" xfId="16691" xr:uid="{68C948A8-5AD3-48A5-BACE-AB38ACFEC25A}"/>
    <cellStyle name="Normal 10 6 10 2 2" xfId="33451" xr:uid="{934525EC-A484-4F13-B469-E8AB794DA07B}"/>
    <cellStyle name="Normal 10 6 10 2 3" xfId="50210" xr:uid="{AAEFD7C4-7571-452C-950C-2F6DB4DF8B7A}"/>
    <cellStyle name="Normal 10 6 10 3" xfId="25071" xr:uid="{8678880A-31AC-46A2-A119-04A86A74E4F7}"/>
    <cellStyle name="Normal 10 6 10 4" xfId="41830" xr:uid="{F228118F-F0B6-484F-8E6F-00CCFDB0C546}"/>
    <cellStyle name="Normal 10 6 11" xfId="8717" xr:uid="{FE7D01CF-3923-43E7-BCB3-B0C3B906FF40}"/>
    <cellStyle name="Normal 10 6 11 2" xfId="17097" xr:uid="{66345071-2E63-4BF0-B6B1-E3F03BBAC3CB}"/>
    <cellStyle name="Normal 10 6 11 2 2" xfId="33857" xr:uid="{AAA6F99A-7B99-4849-BB9B-FC620999C2E2}"/>
    <cellStyle name="Normal 10 6 11 2 3" xfId="50616" xr:uid="{33BF57C1-1FA1-4666-A0E5-BCBECEC10D33}"/>
    <cellStyle name="Normal 10 6 11 3" xfId="25477" xr:uid="{1C1142E3-D878-48EC-AA2B-9D304810FD39}"/>
    <cellStyle name="Normal 10 6 11 4" xfId="42236" xr:uid="{E0242C7C-5D41-4406-97B4-FF58E61BB83A}"/>
    <cellStyle name="Normal 10 6 12" xfId="9123" xr:uid="{05701287-4D09-4DE8-BE1A-BE8AC29FBA19}"/>
    <cellStyle name="Normal 10 6 12 2" xfId="17503" xr:uid="{808E609E-75A1-4C8E-B410-C2982E9AF410}"/>
    <cellStyle name="Normal 10 6 12 2 2" xfId="34263" xr:uid="{9E17D046-F0A7-4758-9994-ECB03702542B}"/>
    <cellStyle name="Normal 10 6 12 2 3" xfId="51022" xr:uid="{5CB4FA94-10EF-44D9-A9B0-A8C1D21945B7}"/>
    <cellStyle name="Normal 10 6 12 3" xfId="25883" xr:uid="{EA5C3A51-E270-4D96-A071-8062A29D2682}"/>
    <cellStyle name="Normal 10 6 12 4" xfId="42642" xr:uid="{89AD6AFE-7DA3-448B-8EE7-DCD379AB3F24}"/>
    <cellStyle name="Normal 10 6 13" xfId="2875" xr:uid="{B78F2B2F-C2E5-4E30-959D-84B74D8BD03C}"/>
    <cellStyle name="Normal 10 6 13 2" xfId="11257" xr:uid="{030DE87C-6803-4877-9E6C-81AE534C1AAB}"/>
    <cellStyle name="Normal 10 6 13 2 2" xfId="28017" xr:uid="{1B17B153-EF38-4F8F-9BA2-5BD2505586E4}"/>
    <cellStyle name="Normal 10 6 13 2 3" xfId="44776" xr:uid="{C279540C-21E0-48D2-B407-724EFDCCAB36}"/>
    <cellStyle name="Normal 10 6 13 3" xfId="19637" xr:uid="{69AB8682-D6DE-485A-90C3-29803791E136}"/>
    <cellStyle name="Normal 10 6 13 4" xfId="36396" xr:uid="{5D9237CF-EA41-42A5-8450-86E9A5ABDC34}"/>
    <cellStyle name="Normal 10 6 14" xfId="9664" xr:uid="{C7FF8720-45F8-47F7-9CBF-B7532C53FD8F}"/>
    <cellStyle name="Normal 10 6 14 2" xfId="26424" xr:uid="{7752A4A0-FE70-42FC-A844-BE5A7DD08C04}"/>
    <cellStyle name="Normal 10 6 14 3" xfId="43183" xr:uid="{DEE9E93C-82FA-4B90-89DC-D001AFC669E9}"/>
    <cellStyle name="Normal 10 6 15" xfId="18044" xr:uid="{07763C09-3FEF-40B2-A69B-6A76CA9A2EEF}"/>
    <cellStyle name="Normal 10 6 16" xfId="34803" xr:uid="{A2BF15EB-44AD-4621-BD39-7D0F19DEE4AC}"/>
    <cellStyle name="Normal 10 6 2" xfId="1330" xr:uid="{3ED71DF4-3DD6-45F8-B635-BBD22B113E36}"/>
    <cellStyle name="Normal 10 6 2 10" xfId="9243" xr:uid="{8C4A1C1C-EBB2-4750-B8C8-FA3A92EA02FF}"/>
    <cellStyle name="Normal 10 6 2 10 2" xfId="17623" xr:uid="{438C0DCB-C607-41EC-BE02-43ABFDC47081}"/>
    <cellStyle name="Normal 10 6 2 10 2 2" xfId="34383" xr:uid="{C6BC51F7-A3BE-4DB1-935E-3C6D3D3A2DE7}"/>
    <cellStyle name="Normal 10 6 2 10 2 3" xfId="51142" xr:uid="{67A44721-B858-49CE-BE08-75DB701EF245}"/>
    <cellStyle name="Normal 10 6 2 10 3" xfId="26003" xr:uid="{CD3FB5A0-32A2-4D8A-B952-F564319F63E5}"/>
    <cellStyle name="Normal 10 6 2 10 4" xfId="42762" xr:uid="{567E6D27-381A-4A32-9140-696C0EC619B1}"/>
    <cellStyle name="Normal 10 6 2 11" xfId="3091" xr:uid="{A13266BA-6B3A-4A3E-B337-409FAEA9F61F}"/>
    <cellStyle name="Normal 10 6 2 11 2" xfId="11468" xr:uid="{97046A2A-FFE5-455B-BFE7-41160A2198C2}"/>
    <cellStyle name="Normal 10 6 2 11 2 2" xfId="28228" xr:uid="{4B9E7297-E724-4C63-A362-2A6A7352A269}"/>
    <cellStyle name="Normal 10 6 2 11 2 3" xfId="44987" xr:uid="{E497471E-643E-45E0-944A-C0A69B9FD3D2}"/>
    <cellStyle name="Normal 10 6 2 11 3" xfId="19848" xr:uid="{D71EE41D-74B1-45CA-B85A-F9D4F369506D}"/>
    <cellStyle name="Normal 10 6 2 11 4" xfId="36607" xr:uid="{9B1D68A7-42F5-493E-96F2-922028600B2B}"/>
    <cellStyle name="Normal 10 6 2 12" xfId="9665" xr:uid="{070AC78C-180A-4CA5-93FB-3A226C1C0F2C}"/>
    <cellStyle name="Normal 10 6 2 12 2" xfId="26425" xr:uid="{391315C4-9E95-42F8-884E-DB2EF62FD0E5}"/>
    <cellStyle name="Normal 10 6 2 12 3" xfId="43184" xr:uid="{F1734568-ED32-4F70-B21A-09A935DD7787}"/>
    <cellStyle name="Normal 10 6 2 13" xfId="18045" xr:uid="{90F3360C-937F-4952-85EA-B6EA1E6081B5}"/>
    <cellStyle name="Normal 10 6 2 14" xfId="34804" xr:uid="{95E5D8A5-A4E8-43F6-8791-1D52C6CFC014}"/>
    <cellStyle name="Normal 10 6 2 2" xfId="1711" xr:uid="{D615A26C-75AD-4DB1-AD9E-B90D6224B61B}"/>
    <cellStyle name="Normal 10 6 2 2 2" xfId="5093" xr:uid="{85F92752-8ECC-4C87-8085-0E315B44DA9C}"/>
    <cellStyle name="Normal 10 6 2 2 2 2" xfId="13471" xr:uid="{DE757F81-D195-4645-B81A-AAD6D7D9ACEC}"/>
    <cellStyle name="Normal 10 6 2 2 2 2 2" xfId="30231" xr:uid="{1901029D-EB47-4229-8D4F-8C18E6210DD6}"/>
    <cellStyle name="Normal 10 6 2 2 2 2 3" xfId="46990" xr:uid="{FA5F4E2F-AA0A-4CCA-9E89-578514DE0CAD}"/>
    <cellStyle name="Normal 10 6 2 2 2 3" xfId="21851" xr:uid="{7AECA0E5-4AD1-4FCF-B7A3-130507092D21}"/>
    <cellStyle name="Normal 10 6 2 2 2 4" xfId="38610" xr:uid="{504C837D-A2A7-4D7A-8FB9-19664277221A}"/>
    <cellStyle name="Normal 10 6 2 2 3" xfId="6778" xr:uid="{1C67BAC4-5A14-464A-8C9D-01BBA72AEDBF}"/>
    <cellStyle name="Normal 10 6 2 2 3 2" xfId="15158" xr:uid="{F9A1A3E1-5699-49B1-A9DA-484FDA8E3F60}"/>
    <cellStyle name="Normal 10 6 2 2 3 2 2" xfId="31918" xr:uid="{BD1C717C-0D87-40E8-9AB4-99FFDF876D1B}"/>
    <cellStyle name="Normal 10 6 2 2 3 2 3" xfId="48677" xr:uid="{CEEA0CBC-89CD-4223-B081-1F6BA8BC6775}"/>
    <cellStyle name="Normal 10 6 2 2 3 3" xfId="23538" xr:uid="{EB0827E9-AE0D-4647-A45F-691DDA6D6D75}"/>
    <cellStyle name="Normal 10 6 2 2 3 4" xfId="40297" xr:uid="{F8B8687C-B7FB-4AFA-8D81-A78A43E22EDD}"/>
    <cellStyle name="Normal 10 6 2 2 4" xfId="3518" xr:uid="{9A72A92C-814A-4940-B62A-FDF67CFC0FBB}"/>
    <cellStyle name="Normal 10 6 2 2 4 2" xfId="11894" xr:uid="{E6ECC610-8571-4F7C-8F41-CE1F7334C667}"/>
    <cellStyle name="Normal 10 6 2 2 4 2 2" xfId="28654" xr:uid="{E3FFFCDA-F31D-4E9D-9D46-1B86C6CF40AB}"/>
    <cellStyle name="Normal 10 6 2 2 4 2 3" xfId="45413" xr:uid="{731F5C8F-ECB8-4387-93E8-34CBB6AEA133}"/>
    <cellStyle name="Normal 10 6 2 2 4 3" xfId="20274" xr:uid="{4D3E646A-8666-44BD-9473-50326BCE2268}"/>
    <cellStyle name="Normal 10 6 2 2 4 4" xfId="37033" xr:uid="{9F425422-556E-424C-AC66-89150E306E00}"/>
    <cellStyle name="Normal 10 6 2 2 5" xfId="10091" xr:uid="{8E416CC1-6E08-4381-8CF2-87EA6D6DA10F}"/>
    <cellStyle name="Normal 10 6 2 2 5 2" xfId="26851" xr:uid="{C0455F47-77FD-4822-8464-50BBE64E34F7}"/>
    <cellStyle name="Normal 10 6 2 2 5 3" xfId="43610" xr:uid="{E41B4BE6-EFB3-49FC-8E86-7B96CD6399DB}"/>
    <cellStyle name="Normal 10 6 2 2 6" xfId="18471" xr:uid="{DC9684E4-F499-4B1D-B492-675649AB04DD}"/>
    <cellStyle name="Normal 10 6 2 2 7" xfId="35230" xr:uid="{C782E1E3-B494-4F01-8EB6-54AB86D68B18}"/>
    <cellStyle name="Normal 10 6 2 3" xfId="2139" xr:uid="{26CEED7A-0290-418E-A86B-1CC8EC6378C5}"/>
    <cellStyle name="Normal 10 6 2 3 2" xfId="5519" xr:uid="{67FF5C53-08E2-4C2C-A689-7646771A6707}"/>
    <cellStyle name="Normal 10 6 2 3 2 2" xfId="13899" xr:uid="{D07A15E9-8574-489C-A542-385E5BBE0C1A}"/>
    <cellStyle name="Normal 10 6 2 3 2 2 2" xfId="30659" xr:uid="{A1DE4BE2-DD1D-4435-B23E-BA2CA175B0DB}"/>
    <cellStyle name="Normal 10 6 2 3 2 2 3" xfId="47418" xr:uid="{992F2E08-BB77-4F9A-9EAB-261556B5BA4D}"/>
    <cellStyle name="Normal 10 6 2 3 2 3" xfId="22279" xr:uid="{B36F2087-7594-4BBA-AEB7-C6A67ABE8A3A}"/>
    <cellStyle name="Normal 10 6 2 3 2 4" xfId="39038" xr:uid="{C46521A4-B271-4118-A872-F6644448CC8B}"/>
    <cellStyle name="Normal 10 6 2 3 3" xfId="7206" xr:uid="{D403F614-526A-42AC-8B20-F979C242144B}"/>
    <cellStyle name="Normal 10 6 2 3 3 2" xfId="15586" xr:uid="{292B8195-C0B4-4549-A0B0-EABFE019EC33}"/>
    <cellStyle name="Normal 10 6 2 3 3 2 2" xfId="32346" xr:uid="{AC8EF109-173A-4844-A709-05EDF6B00259}"/>
    <cellStyle name="Normal 10 6 2 3 3 2 3" xfId="49105" xr:uid="{EA89C219-3DB0-4428-A910-0549FC704899}"/>
    <cellStyle name="Normal 10 6 2 3 3 3" xfId="23966" xr:uid="{F99B6691-1803-4778-8DF1-DEF232E23A44}"/>
    <cellStyle name="Normal 10 6 2 3 3 4" xfId="40725" xr:uid="{765CAFDD-A8A6-4134-9F1F-58CEE27CB91C}"/>
    <cellStyle name="Normal 10 6 2 3 4" xfId="3946" xr:uid="{B12B4B19-0302-4D78-A865-16F3AEA9FC64}"/>
    <cellStyle name="Normal 10 6 2 3 4 2" xfId="12322" xr:uid="{7BB8A364-EFBF-4C9D-AEE1-A683081EB00C}"/>
    <cellStyle name="Normal 10 6 2 3 4 2 2" xfId="29082" xr:uid="{43EE5F73-49FD-4D74-9186-E8B88E9C96F9}"/>
    <cellStyle name="Normal 10 6 2 3 4 2 3" xfId="45841" xr:uid="{35BFB06A-A2C1-402A-BCE0-A7613A21BF32}"/>
    <cellStyle name="Normal 10 6 2 3 4 3" xfId="20702" xr:uid="{9FAB0764-D33D-4970-BF13-D3F7DC957B5E}"/>
    <cellStyle name="Normal 10 6 2 3 4 4" xfId="37461" xr:uid="{AD102AFA-6360-4BF2-90FD-0B5C68502E01}"/>
    <cellStyle name="Normal 10 6 2 3 5" xfId="10519" xr:uid="{05007977-45F0-4EE4-9074-B67B086A7B9B}"/>
    <cellStyle name="Normal 10 6 2 3 5 2" xfId="27279" xr:uid="{826A2313-DBBB-451E-A506-DD77881AD798}"/>
    <cellStyle name="Normal 10 6 2 3 5 3" xfId="44038" xr:uid="{411BFF4A-C2BF-4773-A231-55B0DB5D7C59}"/>
    <cellStyle name="Normal 10 6 2 3 6" xfId="18899" xr:uid="{4929578D-25EC-46C6-BEC1-66F683E61E80}"/>
    <cellStyle name="Normal 10 6 2 3 7" xfId="35658" xr:uid="{3FAEA6DD-DCD5-4D43-ACBA-435730B536CE}"/>
    <cellStyle name="Normal 10 6 2 4" xfId="2550" xr:uid="{B9A027A4-0400-4E36-8FE9-3789193F6ECC}"/>
    <cellStyle name="Normal 10 6 2 4 2" xfId="5932" xr:uid="{10D02CA1-C62E-4B60-BD58-B354CCBC43EE}"/>
    <cellStyle name="Normal 10 6 2 4 2 2" xfId="14312" xr:uid="{0928F8D0-476D-459B-9607-CA73D20D7737}"/>
    <cellStyle name="Normal 10 6 2 4 2 2 2" xfId="31072" xr:uid="{6C83F749-FDE2-4F8F-AFAD-FE59ADE37037}"/>
    <cellStyle name="Normal 10 6 2 4 2 2 3" xfId="47831" xr:uid="{70F4B424-871C-4827-97D5-52433B6F0296}"/>
    <cellStyle name="Normal 10 6 2 4 2 3" xfId="22692" xr:uid="{54F27563-80FF-442D-A61C-E05AB08403B0}"/>
    <cellStyle name="Normal 10 6 2 4 2 4" xfId="39451" xr:uid="{CFF82A54-D710-4B9B-95AE-AFA3FB910D35}"/>
    <cellStyle name="Normal 10 6 2 4 3" xfId="7619" xr:uid="{A6CFEFA6-9BBF-4F3E-9440-F567B7149A76}"/>
    <cellStyle name="Normal 10 6 2 4 3 2" xfId="15999" xr:uid="{051F3F12-B9DE-43D2-8E37-0E356410658A}"/>
    <cellStyle name="Normal 10 6 2 4 3 2 2" xfId="32759" xr:uid="{113B2703-E276-482D-BE1E-E43CCEF4E2A3}"/>
    <cellStyle name="Normal 10 6 2 4 3 2 3" xfId="49518" xr:uid="{A1D03CBA-9979-4A67-A068-8E39911B4937}"/>
    <cellStyle name="Normal 10 6 2 4 3 3" xfId="24379" xr:uid="{855D0D7D-C729-4609-9541-EF9B0D39FB61}"/>
    <cellStyle name="Normal 10 6 2 4 3 4" xfId="41138" xr:uid="{6D4EB5A9-A1B4-4529-A8C5-B3FCE42492F2}"/>
    <cellStyle name="Normal 10 6 2 4 4" xfId="4247" xr:uid="{C550EDB1-4DF5-42C4-A713-CD34C39EBD15}"/>
    <cellStyle name="Normal 10 6 2 4 4 2" xfId="12623" xr:uid="{D4285FBD-0AA2-455F-9A0F-7E76AE1EBEAB}"/>
    <cellStyle name="Normal 10 6 2 4 4 2 2" xfId="29383" xr:uid="{613CD207-B527-42AB-A81F-08852180EA6F}"/>
    <cellStyle name="Normal 10 6 2 4 4 2 3" xfId="46142" xr:uid="{B656839E-72EB-40DF-A73B-B796C2AADFC0}"/>
    <cellStyle name="Normal 10 6 2 4 4 3" xfId="21003" xr:uid="{E220FFC3-3AC4-4D45-B2A0-9AA9BC0DF39F}"/>
    <cellStyle name="Normal 10 6 2 4 4 4" xfId="37762" xr:uid="{3FB3B2FF-8489-42A6-9116-E8DF5E087E2F}"/>
    <cellStyle name="Normal 10 6 2 4 5" xfId="10932" xr:uid="{FE2A171D-BF16-41CC-97FD-1CEBE13214AB}"/>
    <cellStyle name="Normal 10 6 2 4 5 2" xfId="27692" xr:uid="{F7250D20-FC62-4AC5-9787-F8B36F2338D5}"/>
    <cellStyle name="Normal 10 6 2 4 5 3" xfId="44451" xr:uid="{2D781CCF-8459-49CA-A08C-AF0FF39995B9}"/>
    <cellStyle name="Normal 10 6 2 4 6" xfId="19312" xr:uid="{71F217C1-B087-4F09-B8BB-DD983CC80A96}"/>
    <cellStyle name="Normal 10 6 2 4 7" xfId="36071" xr:uid="{CC09FDC7-4779-456E-A56D-7B0BA8B0D52F}"/>
    <cellStyle name="Normal 10 6 2 5" xfId="4666" xr:uid="{C9F00BEC-E331-4581-98FC-898BFD0D5D33}"/>
    <cellStyle name="Normal 10 6 2 5 2" xfId="13042" xr:uid="{39497E9A-BE6E-4364-875B-A1A742FBA97B}"/>
    <cellStyle name="Normal 10 6 2 5 2 2" xfId="29802" xr:uid="{8242048B-EF2F-42E0-8897-A2CE64989A96}"/>
    <cellStyle name="Normal 10 6 2 5 2 3" xfId="46561" xr:uid="{9FA103C1-27C8-459C-AB91-32FAD5555BD8}"/>
    <cellStyle name="Normal 10 6 2 5 3" xfId="21422" xr:uid="{B098CD96-5B79-4FAE-97CE-DBFCE79856D9}"/>
    <cellStyle name="Normal 10 6 2 5 4" xfId="38181" xr:uid="{51F26B33-E9F1-41DA-829B-2C78F7707A24}"/>
    <cellStyle name="Normal 10 6 2 6" xfId="6352" xr:uid="{450A14AC-A75A-4A35-A90F-E3A19068ECD0}"/>
    <cellStyle name="Normal 10 6 2 6 2" xfId="14732" xr:uid="{F548079B-41A2-4BBC-94A3-58CD7833FD02}"/>
    <cellStyle name="Normal 10 6 2 6 2 2" xfId="31492" xr:uid="{C30EB828-58EC-452C-BAE9-12C829D14F5D}"/>
    <cellStyle name="Normal 10 6 2 6 2 3" xfId="48251" xr:uid="{5DAF8F97-CB08-4436-AA9B-65C679260996}"/>
    <cellStyle name="Normal 10 6 2 6 3" xfId="23112" xr:uid="{4A0A77A3-0CEB-4FB8-B83D-F4F25F851BA1}"/>
    <cellStyle name="Normal 10 6 2 6 4" xfId="39871" xr:uid="{B4C6DFA5-EA1C-4DC2-A870-D14910C602AB}"/>
    <cellStyle name="Normal 10 6 2 7" xfId="8025" xr:uid="{54A587AB-0E65-4CC9-B8D4-796335F49716}"/>
    <cellStyle name="Normal 10 6 2 7 2" xfId="16405" xr:uid="{4571F720-71E2-4D71-A402-F452E3AD5B40}"/>
    <cellStyle name="Normal 10 6 2 7 2 2" xfId="33165" xr:uid="{DE2E1E79-D779-439A-85C6-08E919A3E69B}"/>
    <cellStyle name="Normal 10 6 2 7 2 3" xfId="49924" xr:uid="{FBDEFEC2-B76C-49B7-91EE-645872152732}"/>
    <cellStyle name="Normal 10 6 2 7 3" xfId="24785" xr:uid="{5382034F-0C32-45A9-B067-CA701C449DE2}"/>
    <cellStyle name="Normal 10 6 2 7 4" xfId="41544" xr:uid="{F6CFCAB5-A579-4AF3-A409-81BBD0214269}"/>
    <cellStyle name="Normal 10 6 2 8" xfId="8431" xr:uid="{5602C1AF-5D0D-4530-B872-3BD178B1A1C3}"/>
    <cellStyle name="Normal 10 6 2 8 2" xfId="16811" xr:uid="{3DF53D9F-2D53-43D5-81BD-03009FDA8094}"/>
    <cellStyle name="Normal 10 6 2 8 2 2" xfId="33571" xr:uid="{9D28E2B2-7230-4A27-8825-58FEB011B4CE}"/>
    <cellStyle name="Normal 10 6 2 8 2 3" xfId="50330" xr:uid="{9C12426B-5217-469E-81C9-1930ACE95926}"/>
    <cellStyle name="Normal 10 6 2 8 3" xfId="25191" xr:uid="{2F35E021-0929-4BA0-92AF-C003963A2756}"/>
    <cellStyle name="Normal 10 6 2 8 4" xfId="41950" xr:uid="{18DCF624-F2C5-4C8A-9519-F0D4788F3056}"/>
    <cellStyle name="Normal 10 6 2 9" xfId="8837" xr:uid="{2DBB26B2-0D42-4B7E-989D-B5FF785C3EDD}"/>
    <cellStyle name="Normal 10 6 2 9 2" xfId="17217" xr:uid="{526912B6-F902-425F-90C0-4D2A6479E758}"/>
    <cellStyle name="Normal 10 6 2 9 2 2" xfId="33977" xr:uid="{CB88AA63-103C-4322-B22D-2184206F758B}"/>
    <cellStyle name="Normal 10 6 2 9 2 3" xfId="50736" xr:uid="{764183AD-067E-4D7C-85E5-51E92306CBD1}"/>
    <cellStyle name="Normal 10 6 2 9 3" xfId="25597" xr:uid="{64F719DB-25B8-435B-86D6-1246B3334BB2}"/>
    <cellStyle name="Normal 10 6 2 9 4" xfId="42356" xr:uid="{536B4260-1BB4-472E-A17E-248B3B06B356}"/>
    <cellStyle name="Normal 10 6 3" xfId="1331" xr:uid="{F0A36F7D-847B-466C-999F-C3759A2AB1BE}"/>
    <cellStyle name="Normal 10 6 3 10" xfId="9394" xr:uid="{77E2ADC2-0989-4AB3-9BE6-0228BAB5D8AE}"/>
    <cellStyle name="Normal 10 6 3 10 2" xfId="17774" xr:uid="{FA8021F6-3A38-467E-B493-4AFAE6B6B303}"/>
    <cellStyle name="Normal 10 6 3 10 2 2" xfId="34534" xr:uid="{2FAA5FE1-0B78-4884-8A5D-6935B1F4319F}"/>
    <cellStyle name="Normal 10 6 3 10 2 3" xfId="51293" xr:uid="{D6488874-6A05-4997-A789-E22970FE3156}"/>
    <cellStyle name="Normal 10 6 3 10 3" xfId="26154" xr:uid="{CCB136C1-C72E-44D7-BFF0-12123D29518F}"/>
    <cellStyle name="Normal 10 6 3 10 4" xfId="42913" xr:uid="{9BE25BFC-4BD8-4124-8A22-A28E6130B235}"/>
    <cellStyle name="Normal 10 6 3 11" xfId="3092" xr:uid="{EE379392-384A-44FA-AC30-6290F5F2134B}"/>
    <cellStyle name="Normal 10 6 3 11 2" xfId="11469" xr:uid="{8CE8194F-EF31-4D66-A024-DE3754C9D185}"/>
    <cellStyle name="Normal 10 6 3 11 2 2" xfId="28229" xr:uid="{8102FD95-8AF3-4432-9C5F-E91003F9B59A}"/>
    <cellStyle name="Normal 10 6 3 11 2 3" xfId="44988" xr:uid="{6DB6CAC2-53B6-4C11-825F-0F4DE0A6082E}"/>
    <cellStyle name="Normal 10 6 3 11 3" xfId="19849" xr:uid="{FD447EB4-9571-47CA-9C57-AB8E68F135DB}"/>
    <cellStyle name="Normal 10 6 3 11 4" xfId="36608" xr:uid="{7A9B7AF9-D95A-4ABB-92A8-C3DA4911883A}"/>
    <cellStyle name="Normal 10 6 3 12" xfId="9666" xr:uid="{A548FAAE-5267-493A-AE70-4337A89922FA}"/>
    <cellStyle name="Normal 10 6 3 12 2" xfId="26426" xr:uid="{0615D40D-C1AF-4BE5-8F99-51FDC9A32223}"/>
    <cellStyle name="Normal 10 6 3 12 3" xfId="43185" xr:uid="{B1BAB943-AD99-49D8-A48A-EF2B9BB70341}"/>
    <cellStyle name="Normal 10 6 3 13" xfId="18046" xr:uid="{9F1E646C-05DB-429D-B9AB-8409CFC3829A}"/>
    <cellStyle name="Normal 10 6 3 14" xfId="34805" xr:uid="{2DC87A7D-A843-4434-911C-22B78F517905}"/>
    <cellStyle name="Normal 10 6 3 2" xfId="1712" xr:uid="{C1FDECCE-42EC-4DC0-A7B4-DC3E78F29ACF}"/>
    <cellStyle name="Normal 10 6 3 2 2" xfId="5094" xr:uid="{D87DB4FC-6E93-4737-9A92-913AE2D470B8}"/>
    <cellStyle name="Normal 10 6 3 2 2 2" xfId="13472" xr:uid="{378D7FB5-D976-4751-8921-8FC388655D7D}"/>
    <cellStyle name="Normal 10 6 3 2 2 2 2" xfId="30232" xr:uid="{7F01AD66-49C2-4A02-928A-08BF358D1174}"/>
    <cellStyle name="Normal 10 6 3 2 2 2 3" xfId="46991" xr:uid="{7EEA0613-FDF7-462B-A2FF-910689891224}"/>
    <cellStyle name="Normal 10 6 3 2 2 3" xfId="21852" xr:uid="{DB20FD9D-B4DE-4F48-88F3-D787815AFA88}"/>
    <cellStyle name="Normal 10 6 3 2 2 4" xfId="38611" xr:uid="{36414B06-3A23-42C7-AE69-3226A7CB21FF}"/>
    <cellStyle name="Normal 10 6 3 2 3" xfId="6779" xr:uid="{969472DC-AC62-4126-9E66-FE2BA737C0A7}"/>
    <cellStyle name="Normal 10 6 3 2 3 2" xfId="15159" xr:uid="{5BBAC876-F93D-405C-B070-B40ADC747765}"/>
    <cellStyle name="Normal 10 6 3 2 3 2 2" xfId="31919" xr:uid="{63CBF7BC-395B-4077-AC1B-096ADE78A92E}"/>
    <cellStyle name="Normal 10 6 3 2 3 2 3" xfId="48678" xr:uid="{5F74736C-7F5E-41B1-AD55-427F1293D54C}"/>
    <cellStyle name="Normal 10 6 3 2 3 3" xfId="23539" xr:uid="{C2558ACD-DDFA-4222-8E07-5FE764FBDA86}"/>
    <cellStyle name="Normal 10 6 3 2 3 4" xfId="40298" xr:uid="{4A522732-BF27-4BD6-B9BA-8CB60FEC80D8}"/>
    <cellStyle name="Normal 10 6 3 2 4" xfId="3519" xr:uid="{17DC516F-350A-4E67-886D-BFF4E8F250E0}"/>
    <cellStyle name="Normal 10 6 3 2 4 2" xfId="11895" xr:uid="{6636D9D7-8E7B-4155-B2FF-06222F6AF063}"/>
    <cellStyle name="Normal 10 6 3 2 4 2 2" xfId="28655" xr:uid="{3A1FB8E6-295C-4F42-8731-8275B78DF277}"/>
    <cellStyle name="Normal 10 6 3 2 4 2 3" xfId="45414" xr:uid="{8D8FB1CC-1C18-48A4-B924-E2DF595263E0}"/>
    <cellStyle name="Normal 10 6 3 2 4 3" xfId="20275" xr:uid="{0FC315B6-2DA5-43F0-A301-1D291AA0222D}"/>
    <cellStyle name="Normal 10 6 3 2 4 4" xfId="37034" xr:uid="{5670DC2C-4FF4-4D3C-88ED-F411215A5537}"/>
    <cellStyle name="Normal 10 6 3 2 5" xfId="10092" xr:uid="{251C8E4B-B9CC-465F-9A66-8ADEF77BD438}"/>
    <cellStyle name="Normal 10 6 3 2 5 2" xfId="26852" xr:uid="{89CAEAB7-89E0-45F3-93C7-E95085B51ABD}"/>
    <cellStyle name="Normal 10 6 3 2 5 3" xfId="43611" xr:uid="{B0E99209-5270-47DE-AACA-CC067373CAD5}"/>
    <cellStyle name="Normal 10 6 3 2 6" xfId="18472" xr:uid="{3294314F-4286-4DFC-BD48-CE34AE904165}"/>
    <cellStyle name="Normal 10 6 3 2 7" xfId="35231" xr:uid="{6343F2E2-EAAB-46A4-9C7D-2BCAC39C978C}"/>
    <cellStyle name="Normal 10 6 3 3" xfId="2140" xr:uid="{5AC7E653-BBAC-4252-9CA3-E00E63F13722}"/>
    <cellStyle name="Normal 10 6 3 3 2" xfId="5520" xr:uid="{FBC9CF48-5004-4FCF-B3A8-20E2F1F387D5}"/>
    <cellStyle name="Normal 10 6 3 3 2 2" xfId="13900" xr:uid="{C5058E9D-3472-4890-AB66-E98AA7B30A08}"/>
    <cellStyle name="Normal 10 6 3 3 2 2 2" xfId="30660" xr:uid="{5F2AB204-AC1F-4988-9370-56AFC17F0489}"/>
    <cellStyle name="Normal 10 6 3 3 2 2 3" xfId="47419" xr:uid="{F21CECEB-E5EB-49AB-9E59-89F4E7D7437A}"/>
    <cellStyle name="Normal 10 6 3 3 2 3" xfId="22280" xr:uid="{D4A85778-3B00-41A1-B53C-364E086BB609}"/>
    <cellStyle name="Normal 10 6 3 3 2 4" xfId="39039" xr:uid="{63886137-7BFD-4D22-A867-FBE3E46A2306}"/>
    <cellStyle name="Normal 10 6 3 3 3" xfId="7207" xr:uid="{0D6D05E9-F082-41EE-9D38-F680BB34680C}"/>
    <cellStyle name="Normal 10 6 3 3 3 2" xfId="15587" xr:uid="{8BD67D57-A194-4D88-B873-D213B8519A80}"/>
    <cellStyle name="Normal 10 6 3 3 3 2 2" xfId="32347" xr:uid="{756FE4EA-9AAB-4D98-9654-1A83B7D8D154}"/>
    <cellStyle name="Normal 10 6 3 3 3 2 3" xfId="49106" xr:uid="{5AF4007C-41F3-4410-9031-DBB572CDAB1E}"/>
    <cellStyle name="Normal 10 6 3 3 3 3" xfId="23967" xr:uid="{8A3A13E9-3287-4136-8F9C-5C28617D0A40}"/>
    <cellStyle name="Normal 10 6 3 3 3 4" xfId="40726" xr:uid="{423CC5F8-AAC2-4237-A6B2-41F281BC328A}"/>
    <cellStyle name="Normal 10 6 3 3 4" xfId="3947" xr:uid="{B7D9F2EB-9552-4505-A028-E4856062E65B}"/>
    <cellStyle name="Normal 10 6 3 3 4 2" xfId="12323" xr:uid="{AC142888-19D5-41A4-8780-AD40DC23E0FF}"/>
    <cellStyle name="Normal 10 6 3 3 4 2 2" xfId="29083" xr:uid="{08D18959-E59B-4165-A54E-F6FF992E06D3}"/>
    <cellStyle name="Normal 10 6 3 3 4 2 3" xfId="45842" xr:uid="{56CB00BA-9C0D-453F-8747-C0FFC6C5E90A}"/>
    <cellStyle name="Normal 10 6 3 3 4 3" xfId="20703" xr:uid="{1A2C62AF-C0A4-4A45-8F3A-FA2086401BB7}"/>
    <cellStyle name="Normal 10 6 3 3 4 4" xfId="37462" xr:uid="{D81A90D5-9E65-4CEC-BE7F-B3B536F9B0AA}"/>
    <cellStyle name="Normal 10 6 3 3 5" xfId="10520" xr:uid="{C2E991B6-2D9E-4D5B-87D4-250245922414}"/>
    <cellStyle name="Normal 10 6 3 3 5 2" xfId="27280" xr:uid="{9000B91E-C281-460B-87EE-DB15ED4F27F6}"/>
    <cellStyle name="Normal 10 6 3 3 5 3" xfId="44039" xr:uid="{C0415040-080E-4BC0-8C36-7ACF46C8E527}"/>
    <cellStyle name="Normal 10 6 3 3 6" xfId="18900" xr:uid="{6F99466E-4676-4E8C-9355-34404ADBE46B}"/>
    <cellStyle name="Normal 10 6 3 3 7" xfId="35659" xr:uid="{E6CBCD63-E00E-4CB3-88E9-4A1EBAC8AEF0}"/>
    <cellStyle name="Normal 10 6 3 4" xfId="2701" xr:uid="{781B923A-AFDB-4E5E-A1DA-486CD4EC2D81}"/>
    <cellStyle name="Normal 10 6 3 4 2" xfId="6083" xr:uid="{AB88C989-FBEB-4452-99C2-76AD24D22ABE}"/>
    <cellStyle name="Normal 10 6 3 4 2 2" xfId="14463" xr:uid="{84EECB56-46FD-43E9-AF38-2713A397D0D1}"/>
    <cellStyle name="Normal 10 6 3 4 2 2 2" xfId="31223" xr:uid="{DC97CA5B-45E4-4DD1-8CDC-78F144B43D86}"/>
    <cellStyle name="Normal 10 6 3 4 2 2 3" xfId="47982" xr:uid="{825BFC06-FF6F-488F-B4F9-8F850EEE1C8A}"/>
    <cellStyle name="Normal 10 6 3 4 2 3" xfId="22843" xr:uid="{55D7458D-4CD0-4D1E-933B-C53BD664A958}"/>
    <cellStyle name="Normal 10 6 3 4 2 4" xfId="39602" xr:uid="{CBBF520A-0A68-43B9-8945-E7C1D88D0B85}"/>
    <cellStyle name="Normal 10 6 3 4 3" xfId="7770" xr:uid="{26BD8047-DC7F-4A08-96C1-2B35D02E1484}"/>
    <cellStyle name="Normal 10 6 3 4 3 2" xfId="16150" xr:uid="{B796BFAB-BE26-48A8-861F-F0BEF59EE590}"/>
    <cellStyle name="Normal 10 6 3 4 3 2 2" xfId="32910" xr:uid="{D66A848D-6835-4821-B572-21FC6D39913D}"/>
    <cellStyle name="Normal 10 6 3 4 3 2 3" xfId="49669" xr:uid="{F8F81ACD-A0AE-4FA8-ADE5-C3C489A859F5}"/>
    <cellStyle name="Normal 10 6 3 4 3 3" xfId="24530" xr:uid="{4EC93755-C69D-414B-BE89-07297212FCD4}"/>
    <cellStyle name="Normal 10 6 3 4 3 4" xfId="41289" xr:uid="{001C18D5-9CD3-43F0-96E5-7A57A17877CD}"/>
    <cellStyle name="Normal 10 6 3 4 4" xfId="4397" xr:uid="{0D3A2032-0F71-46D6-932E-BCB44DB467C6}"/>
    <cellStyle name="Normal 10 6 3 4 4 2" xfId="12773" xr:uid="{B9F81837-5FF5-4367-8349-A14D877189E7}"/>
    <cellStyle name="Normal 10 6 3 4 4 2 2" xfId="29533" xr:uid="{9DAB1E3D-ADD1-4B3A-9837-1B2373A0590B}"/>
    <cellStyle name="Normal 10 6 3 4 4 2 3" xfId="46292" xr:uid="{8B03574C-6E28-47DF-B29E-F13073D6D076}"/>
    <cellStyle name="Normal 10 6 3 4 4 3" xfId="21153" xr:uid="{BD5B245C-A65D-4BBD-871C-AED25E6B545F}"/>
    <cellStyle name="Normal 10 6 3 4 4 4" xfId="37912" xr:uid="{12F9B023-D576-4924-BC3B-CD524722F703}"/>
    <cellStyle name="Normal 10 6 3 4 5" xfId="11083" xr:uid="{4BDB3DFA-6139-433A-BBCD-EF89437F61EF}"/>
    <cellStyle name="Normal 10 6 3 4 5 2" xfId="27843" xr:uid="{A2DA4BF0-A1A1-4822-8F1D-48C824E0B781}"/>
    <cellStyle name="Normal 10 6 3 4 5 3" xfId="44602" xr:uid="{1B8050A1-9DAC-4FD9-A1D7-1B265F3671F6}"/>
    <cellStyle name="Normal 10 6 3 4 6" xfId="19463" xr:uid="{24C58EC8-940F-41BF-858D-914BAAD5CAC3}"/>
    <cellStyle name="Normal 10 6 3 4 7" xfId="36222" xr:uid="{D7D7C693-1E31-49EA-8273-EC33A1817651}"/>
    <cellStyle name="Normal 10 6 3 5" xfId="4817" xr:uid="{B035086A-7014-4D64-B556-9EC37518144D}"/>
    <cellStyle name="Normal 10 6 3 5 2" xfId="13193" xr:uid="{58753FE3-95A5-498C-9841-BE889D8B1621}"/>
    <cellStyle name="Normal 10 6 3 5 2 2" xfId="29953" xr:uid="{01365223-D2CD-42BC-AA71-FEACEB7C9A53}"/>
    <cellStyle name="Normal 10 6 3 5 2 3" xfId="46712" xr:uid="{A21EC691-0C03-4C82-B5E1-D71657B20D17}"/>
    <cellStyle name="Normal 10 6 3 5 3" xfId="21573" xr:uid="{A9AAF60C-FD90-4393-89B4-7122D7845CB0}"/>
    <cellStyle name="Normal 10 6 3 5 4" xfId="38332" xr:uid="{D390893C-7EDA-499E-8D38-E7F431B968EF}"/>
    <cellStyle name="Normal 10 6 3 6" xfId="6353" xr:uid="{8D427835-FA7C-4484-B423-0BE672A5F859}"/>
    <cellStyle name="Normal 10 6 3 6 2" xfId="14733" xr:uid="{19948C4B-29A0-43E9-90D4-CBC42A2FAB08}"/>
    <cellStyle name="Normal 10 6 3 6 2 2" xfId="31493" xr:uid="{B6E8C6D6-5311-4AD7-A59B-25504BC30529}"/>
    <cellStyle name="Normal 10 6 3 6 2 3" xfId="48252" xr:uid="{1BC77160-8D7F-4EEA-B2BE-4CFBC58D96BE}"/>
    <cellStyle name="Normal 10 6 3 6 3" xfId="23113" xr:uid="{675E2D2D-763B-4664-97DD-2F257D0F5501}"/>
    <cellStyle name="Normal 10 6 3 6 4" xfId="39872" xr:uid="{809F1858-6A40-4A58-9AE1-B8B74287281E}"/>
    <cellStyle name="Normal 10 6 3 7" xfId="8176" xr:uid="{02A6F746-743D-496E-8317-41B6252D1905}"/>
    <cellStyle name="Normal 10 6 3 7 2" xfId="16556" xr:uid="{CD218486-6F60-4376-8672-EF83B6957455}"/>
    <cellStyle name="Normal 10 6 3 7 2 2" xfId="33316" xr:uid="{2C9A97DD-AF12-44D4-926D-C3982F269E16}"/>
    <cellStyle name="Normal 10 6 3 7 2 3" xfId="50075" xr:uid="{314FE73C-F960-496B-8191-AF353E3A4822}"/>
    <cellStyle name="Normal 10 6 3 7 3" xfId="24936" xr:uid="{3806157C-5876-4A1A-B9FC-8DA09C1A0E00}"/>
    <cellStyle name="Normal 10 6 3 7 4" xfId="41695" xr:uid="{BC4D3029-4116-4819-93E8-79F43EADF762}"/>
    <cellStyle name="Normal 10 6 3 8" xfId="8582" xr:uid="{A3AB8D14-427A-47A8-A170-7CAAF7D3AF95}"/>
    <cellStyle name="Normal 10 6 3 8 2" xfId="16962" xr:uid="{CBE4C117-BE0A-4B25-AE61-150512FFBFA2}"/>
    <cellStyle name="Normal 10 6 3 8 2 2" xfId="33722" xr:uid="{D89CFB7E-6D11-4387-B056-E14C16F5A737}"/>
    <cellStyle name="Normal 10 6 3 8 2 3" xfId="50481" xr:uid="{6A608A3E-C4DA-41C7-B61F-7FD5B0C8F54A}"/>
    <cellStyle name="Normal 10 6 3 8 3" xfId="25342" xr:uid="{940B387B-B452-4137-BA26-34C8C708FA50}"/>
    <cellStyle name="Normal 10 6 3 8 4" xfId="42101" xr:uid="{CB1DA5C9-2588-4D8A-82DD-F5BA9A583677}"/>
    <cellStyle name="Normal 10 6 3 9" xfId="8988" xr:uid="{612FA0B1-4807-41E9-8011-A70AEF2987C9}"/>
    <cellStyle name="Normal 10 6 3 9 2" xfId="17368" xr:uid="{AE903E75-7ADD-4F29-A2BB-2CAA148FB6BB}"/>
    <cellStyle name="Normal 10 6 3 9 2 2" xfId="34128" xr:uid="{B35F4356-FAA5-461E-A380-2FBB775ADBD5}"/>
    <cellStyle name="Normal 10 6 3 9 2 3" xfId="50887" xr:uid="{79DF42F6-2FE1-4197-8E02-14DDE1F4D4CA}"/>
    <cellStyle name="Normal 10 6 3 9 3" xfId="25748" xr:uid="{3C1259F5-CB5B-41B1-BA2E-464937B7B471}"/>
    <cellStyle name="Normal 10 6 3 9 4" xfId="42507" xr:uid="{B4818D0D-7090-44B6-BB88-DF4193E533AB}"/>
    <cellStyle name="Normal 10 6 4" xfId="1710" xr:uid="{CEC6BEE8-7B06-48CE-9457-B8CA5B1AF3AD}"/>
    <cellStyle name="Normal 10 6 4 2" xfId="5092" xr:uid="{79593F0E-36D1-4F20-9382-D758E6260EDF}"/>
    <cellStyle name="Normal 10 6 4 2 2" xfId="13470" xr:uid="{095D6EE5-0782-4F72-8A2A-75812B44AB46}"/>
    <cellStyle name="Normal 10 6 4 2 2 2" xfId="30230" xr:uid="{476056CD-563A-4C6E-8190-C9420A82C0D3}"/>
    <cellStyle name="Normal 10 6 4 2 2 3" xfId="46989" xr:uid="{65B4671E-E2CA-4D1E-ADEE-DA49CDBA5A94}"/>
    <cellStyle name="Normal 10 6 4 2 3" xfId="21850" xr:uid="{69D0B817-D528-4AAE-886B-97F93295FB63}"/>
    <cellStyle name="Normal 10 6 4 2 4" xfId="38609" xr:uid="{F07D9706-DDB4-4719-B09D-F1BEF677046E}"/>
    <cellStyle name="Normal 10 6 4 3" xfId="6777" xr:uid="{14BF1EBF-4A3B-46FA-B258-EA27919B92A6}"/>
    <cellStyle name="Normal 10 6 4 3 2" xfId="15157" xr:uid="{E9EDCB33-A77C-4ED7-BB79-2232EA922417}"/>
    <cellStyle name="Normal 10 6 4 3 2 2" xfId="31917" xr:uid="{CC2365E4-E64E-4A96-BCB8-A2AFF5F77199}"/>
    <cellStyle name="Normal 10 6 4 3 2 3" xfId="48676" xr:uid="{879A269C-1EE4-429E-A12A-9551CE8D8172}"/>
    <cellStyle name="Normal 10 6 4 3 3" xfId="23537" xr:uid="{20234A02-D88E-44A6-868A-43FF048A6BD2}"/>
    <cellStyle name="Normal 10 6 4 3 4" xfId="40296" xr:uid="{D2EB51F1-7CCE-4916-8EB2-94374DF1D9A8}"/>
    <cellStyle name="Normal 10 6 4 4" xfId="3517" xr:uid="{6BD7B32D-E912-47CC-AD84-2BBFC6F0400D}"/>
    <cellStyle name="Normal 10 6 4 4 2" xfId="11893" xr:uid="{14283272-4004-4D5C-BDBE-50B0433DB7FD}"/>
    <cellStyle name="Normal 10 6 4 4 2 2" xfId="28653" xr:uid="{974662B7-829F-4175-8DBA-DA31D661C142}"/>
    <cellStyle name="Normal 10 6 4 4 2 3" xfId="45412" xr:uid="{300881C3-C98E-41EA-B2F3-8F24E33E5B52}"/>
    <cellStyle name="Normal 10 6 4 4 3" xfId="20273" xr:uid="{D70F5A84-BD77-446C-A19C-2F70E982D6BB}"/>
    <cellStyle name="Normal 10 6 4 4 4" xfId="37032" xr:uid="{4E5AB2F7-7A68-4447-9A8E-93E98435DE60}"/>
    <cellStyle name="Normal 10 6 4 5" xfId="10090" xr:uid="{21B3640D-F0AD-4BD6-8C40-C22ED4BE4848}"/>
    <cellStyle name="Normal 10 6 4 5 2" xfId="26850" xr:uid="{1354C744-3A4E-4210-BFD5-FFFD508BA37A}"/>
    <cellStyle name="Normal 10 6 4 5 3" xfId="43609" xr:uid="{10EBEE90-6ECE-41ED-B331-996C01C39093}"/>
    <cellStyle name="Normal 10 6 4 6" xfId="18470" xr:uid="{0F40E62E-6CFA-49A7-8649-6F042268B39F}"/>
    <cellStyle name="Normal 10 6 4 7" xfId="35229" xr:uid="{86C4301B-219E-426E-BB55-0E0A4D19DE89}"/>
    <cellStyle name="Normal 10 6 5" xfId="2138" xr:uid="{8692A527-D259-4F87-8DF1-727DC76A1BE5}"/>
    <cellStyle name="Normal 10 6 5 2" xfId="5518" xr:uid="{75723359-2888-486A-9D3A-9A93C74D59FF}"/>
    <cellStyle name="Normal 10 6 5 2 2" xfId="13898" xr:uid="{7C22A5D8-0CEC-41EE-969C-152407FABE73}"/>
    <cellStyle name="Normal 10 6 5 2 2 2" xfId="30658" xr:uid="{3DF8D859-3427-4370-B394-8E83977B81BA}"/>
    <cellStyle name="Normal 10 6 5 2 2 3" xfId="47417" xr:uid="{4B8405B4-C38F-48F3-AD0E-4AD6AB905D4C}"/>
    <cellStyle name="Normal 10 6 5 2 3" xfId="22278" xr:uid="{1A61E6FC-4D3F-4079-A5B0-4EFC7C47975C}"/>
    <cellStyle name="Normal 10 6 5 2 4" xfId="39037" xr:uid="{987608BE-322D-4A83-90E8-B94B1E85D0E9}"/>
    <cellStyle name="Normal 10 6 5 3" xfId="7205" xr:uid="{858BE3FC-E888-4221-824E-88E0F6B6914D}"/>
    <cellStyle name="Normal 10 6 5 3 2" xfId="15585" xr:uid="{6944F525-2262-47F9-BA40-6E7B24583972}"/>
    <cellStyle name="Normal 10 6 5 3 2 2" xfId="32345" xr:uid="{C472CE1C-EEBA-4171-9E58-831BC3F0D385}"/>
    <cellStyle name="Normal 10 6 5 3 2 3" xfId="49104" xr:uid="{8942B249-FDF9-46EB-ACB9-CD996EBD0C12}"/>
    <cellStyle name="Normal 10 6 5 3 3" xfId="23965" xr:uid="{84D72570-4DED-4949-AD14-E5ACE8FB2E1E}"/>
    <cellStyle name="Normal 10 6 5 3 4" xfId="40724" xr:uid="{1A27343D-0B82-40AC-9EC6-2FF1B8B2E825}"/>
    <cellStyle name="Normal 10 6 5 4" xfId="3945" xr:uid="{B3F6175A-0982-4FBF-B471-7A0365FBC460}"/>
    <cellStyle name="Normal 10 6 5 4 2" xfId="12321" xr:uid="{AB9E59A3-3297-4EAC-B5F1-7D8549F78764}"/>
    <cellStyle name="Normal 10 6 5 4 2 2" xfId="29081" xr:uid="{C5BA69A5-63EC-40B9-BFCA-8B45847B3839}"/>
    <cellStyle name="Normal 10 6 5 4 2 3" xfId="45840" xr:uid="{7DC36C52-68F6-43BA-8917-F9FE3BDC86E9}"/>
    <cellStyle name="Normal 10 6 5 4 3" xfId="20701" xr:uid="{B7ABAB81-8820-4F7C-B914-E3A1128BE589}"/>
    <cellStyle name="Normal 10 6 5 4 4" xfId="37460" xr:uid="{8D84E8FA-705A-4FE5-9870-F699F898F39B}"/>
    <cellStyle name="Normal 10 6 5 5" xfId="10518" xr:uid="{1CF4439B-97B9-4E25-8D0F-FFE1C8010DC4}"/>
    <cellStyle name="Normal 10 6 5 5 2" xfId="27278" xr:uid="{FCEF2F0F-2390-4D07-AFBE-5DB4483B7960}"/>
    <cellStyle name="Normal 10 6 5 5 3" xfId="44037" xr:uid="{6A063A0C-3ED7-4F22-BB19-8349246E9D5A}"/>
    <cellStyle name="Normal 10 6 5 6" xfId="18898" xr:uid="{D8841E8F-9530-4DD5-A1CC-EAFD5C031E9E}"/>
    <cellStyle name="Normal 10 6 5 7" xfId="35657" xr:uid="{575A9559-5420-4233-BE67-20081F20F77A}"/>
    <cellStyle name="Normal 10 6 6" xfId="2431" xr:uid="{A67AFF05-8E89-46AD-9645-3F61BA7AFA95}"/>
    <cellStyle name="Normal 10 6 6 2" xfId="5812" xr:uid="{3436DD0F-4CFE-4D60-9E06-54BD7649023D}"/>
    <cellStyle name="Normal 10 6 6 2 2" xfId="14192" xr:uid="{62D9D1E5-69DF-4C6C-8B5D-390C0C15A6C1}"/>
    <cellStyle name="Normal 10 6 6 2 2 2" xfId="30952" xr:uid="{DDC9B02D-4133-4651-A9AA-0CF2E0DB84EA}"/>
    <cellStyle name="Normal 10 6 6 2 2 3" xfId="47711" xr:uid="{F3F4651B-F9BD-456B-A19D-21584F934343}"/>
    <cellStyle name="Normal 10 6 6 2 3" xfId="22572" xr:uid="{8D7317F3-4337-45AE-AB98-EADD1DDF1BDC}"/>
    <cellStyle name="Normal 10 6 6 2 4" xfId="39331" xr:uid="{2D24EB89-2571-4FE0-B942-50007B0F85E5}"/>
    <cellStyle name="Normal 10 6 6 3" xfId="7499" xr:uid="{DCAA1746-9571-4AE0-949D-D13B419E3843}"/>
    <cellStyle name="Normal 10 6 6 3 2" xfId="15879" xr:uid="{1504F618-ACF1-4341-B933-D71129F9C545}"/>
    <cellStyle name="Normal 10 6 6 3 2 2" xfId="32639" xr:uid="{CA8CAFE2-1C6C-4EA0-B07A-AA86DC63A454}"/>
    <cellStyle name="Normal 10 6 6 3 2 3" xfId="49398" xr:uid="{B86F4EC6-6690-454F-BDD5-B8B95BEF8217}"/>
    <cellStyle name="Normal 10 6 6 3 3" xfId="24259" xr:uid="{61D0AB2A-3F4A-4316-80B1-AF7174167FB0}"/>
    <cellStyle name="Normal 10 6 6 3 4" xfId="41018" xr:uid="{F7FD886E-474B-4535-B933-C3C8B19D2216}"/>
    <cellStyle name="Normal 10 6 6 4" xfId="3090" xr:uid="{1DBC4A04-9192-4667-ADA9-A932769948A2}"/>
    <cellStyle name="Normal 10 6 6 4 2" xfId="11467" xr:uid="{A84979C7-B707-4EA7-95C2-F7130773E90C}"/>
    <cellStyle name="Normal 10 6 6 4 2 2" xfId="28227" xr:uid="{ABC2386E-6E47-4C65-B957-D18579D3CCEA}"/>
    <cellStyle name="Normal 10 6 6 4 2 3" xfId="44986" xr:uid="{73F3AA3A-6309-41D4-A195-A8B2F41A2EF1}"/>
    <cellStyle name="Normal 10 6 6 4 3" xfId="19847" xr:uid="{A6F45C4E-E6FE-48E1-B91F-D71ECBA0053D}"/>
    <cellStyle name="Normal 10 6 6 4 4" xfId="36606" xr:uid="{0C1403DC-E1C8-4ED4-97F4-24C256FA1540}"/>
    <cellStyle name="Normal 10 6 6 5" xfId="10812" xr:uid="{054583A8-432C-46AC-B3D5-3024414D8450}"/>
    <cellStyle name="Normal 10 6 6 5 2" xfId="27572" xr:uid="{27DAD6BD-11F1-4563-B84E-09DA018F20FA}"/>
    <cellStyle name="Normal 10 6 6 5 3" xfId="44331" xr:uid="{8F38A93E-C9C4-4603-93B8-EE43F8145440}"/>
    <cellStyle name="Normal 10 6 6 6" xfId="19192" xr:uid="{1149812C-B5C5-4B56-8FE2-6A47531EA743}"/>
    <cellStyle name="Normal 10 6 6 7" xfId="35951" xr:uid="{98E36C4A-D95A-469D-91FC-8934A89B5CD1}"/>
    <cellStyle name="Normal 10 6 7" xfId="4545" xr:uid="{0AF2EB08-5DA5-441A-B6EB-2A4B4410AD29}"/>
    <cellStyle name="Normal 10 6 7 2" xfId="12921" xr:uid="{F62A4139-D341-4EEC-9904-3F0540364E8C}"/>
    <cellStyle name="Normal 10 6 7 2 2" xfId="29681" xr:uid="{9C955E8B-4B20-4A15-8C0D-FE8F01D1EEB1}"/>
    <cellStyle name="Normal 10 6 7 2 3" xfId="46440" xr:uid="{4006713D-866D-41C8-B3F4-4FC2C7BABB50}"/>
    <cellStyle name="Normal 10 6 7 3" xfId="21301" xr:uid="{5496070B-B9C0-478F-AF38-084CABA280DF}"/>
    <cellStyle name="Normal 10 6 7 4" xfId="38060" xr:uid="{49D734BB-A825-4F2F-AF8C-A131B03F17C9}"/>
    <cellStyle name="Normal 10 6 8" xfId="6351" xr:uid="{820A4944-1785-4D0F-96DA-032434FA13AD}"/>
    <cellStyle name="Normal 10 6 8 2" xfId="14731" xr:uid="{88E8DFFB-C348-40C4-AA8B-D3CADA7E6002}"/>
    <cellStyle name="Normal 10 6 8 2 2" xfId="31491" xr:uid="{99FB5D58-B680-44C5-8140-56EACC29AC3B}"/>
    <cellStyle name="Normal 10 6 8 2 3" xfId="48250" xr:uid="{F54018FE-7820-494A-A4C6-1898A5A7064A}"/>
    <cellStyle name="Normal 10 6 8 3" xfId="23111" xr:uid="{EC610FEE-FE65-41BB-869C-E75642DFDBAC}"/>
    <cellStyle name="Normal 10 6 8 4" xfId="39870" xr:uid="{71209C63-C87B-4A42-889F-493A1520DF56}"/>
    <cellStyle name="Normal 10 6 9" xfId="7905" xr:uid="{91319E73-7D36-4730-81C9-BA320E1CA543}"/>
    <cellStyle name="Normal 10 6 9 2" xfId="16285" xr:uid="{9792CEC8-0FBD-4CB3-9B44-7C601138160E}"/>
    <cellStyle name="Normal 10 6 9 2 2" xfId="33045" xr:uid="{96D3CA09-02C5-4F17-B2F7-CAD4C3CC28A9}"/>
    <cellStyle name="Normal 10 6 9 2 3" xfId="49804" xr:uid="{4FD6C97B-F2B0-4DC2-9FC3-E09EBEB5D1BE}"/>
    <cellStyle name="Normal 10 6 9 3" xfId="24665" xr:uid="{AA24F01E-59C0-4CB5-8DB8-EB816ABFC944}"/>
    <cellStyle name="Normal 10 6 9 4" xfId="41424" xr:uid="{E7A2F53A-0B92-47FA-AB6D-A150AC7E13F4}"/>
    <cellStyle name="Normal 10 7" xfId="754" xr:uid="{7C2B7BBF-A39D-4572-8ADF-0997DFC0405B}"/>
    <cellStyle name="Normal 10 7 10" xfId="8392" xr:uid="{8B1C1913-0283-4061-8C8E-193D0E6B0F4A}"/>
    <cellStyle name="Normal 10 7 10 2" xfId="16772" xr:uid="{E107E00D-7BE1-4E65-A72B-55CE521E5CB2}"/>
    <cellStyle name="Normal 10 7 10 2 2" xfId="33532" xr:uid="{7B3C952B-1990-4A83-A910-76B8A7D4A251}"/>
    <cellStyle name="Normal 10 7 10 2 3" xfId="50291" xr:uid="{6B5032E5-C486-4348-ADB3-52B07E8CD9DC}"/>
    <cellStyle name="Normal 10 7 10 3" xfId="25152" xr:uid="{08A0CBDF-C361-47BF-8D68-8B777BA32387}"/>
    <cellStyle name="Normal 10 7 10 4" xfId="41911" xr:uid="{8F1C4670-70FA-4D43-BF29-DEC64E82FC79}"/>
    <cellStyle name="Normal 10 7 11" xfId="8798" xr:uid="{80A2C451-E6E4-4CE4-8DB5-C22C51B649DC}"/>
    <cellStyle name="Normal 10 7 11 2" xfId="17178" xr:uid="{9EBA357F-B834-42A5-9180-E7BFD9C1CDC5}"/>
    <cellStyle name="Normal 10 7 11 2 2" xfId="33938" xr:uid="{6D17C737-E746-4FE1-BB91-74B8EB9FB719}"/>
    <cellStyle name="Normal 10 7 11 2 3" xfId="50697" xr:uid="{1F1B1B47-3273-4190-90AA-43BE07E0886A}"/>
    <cellStyle name="Normal 10 7 11 3" xfId="25558" xr:uid="{DEBE4DA4-3D6E-47B6-8A74-34706FF64B2F}"/>
    <cellStyle name="Normal 10 7 11 4" xfId="42317" xr:uid="{8134EB5D-4111-415E-B0F8-467ABB1885F0}"/>
    <cellStyle name="Normal 10 7 12" xfId="9204" xr:uid="{965B0F04-FD2E-4168-90C2-C665CFD9AEF9}"/>
    <cellStyle name="Normal 10 7 12 2" xfId="17584" xr:uid="{8F19A2BC-3C50-48CF-9650-5933626BE1FC}"/>
    <cellStyle name="Normal 10 7 12 2 2" xfId="34344" xr:uid="{15741A99-4A83-4CD8-B995-C650E20C4103}"/>
    <cellStyle name="Normal 10 7 12 2 3" xfId="51103" xr:uid="{5FE9C6F3-C3D8-4E45-A0EB-AB2886D3EC85}"/>
    <cellStyle name="Normal 10 7 12 3" xfId="25964" xr:uid="{CFD4F189-2F3F-4D04-8C0B-6B6116CC2656}"/>
    <cellStyle name="Normal 10 7 12 4" xfId="42723" xr:uid="{10DB4756-7A3B-4817-87B8-2A58F5DC59D4}"/>
    <cellStyle name="Normal 10 7 13" xfId="2897" xr:uid="{7027981D-403C-4390-8F3B-DB2DFA0335DB}"/>
    <cellStyle name="Normal 10 7 13 2" xfId="11279" xr:uid="{AAA29E89-1F2E-451C-BEE0-852E594999F4}"/>
    <cellStyle name="Normal 10 7 13 2 2" xfId="28039" xr:uid="{5B037120-C594-4725-A78F-D9B1145F31FF}"/>
    <cellStyle name="Normal 10 7 13 2 3" xfId="44798" xr:uid="{D2E451AE-7FCE-4B3A-8D3D-614314184BF5}"/>
    <cellStyle name="Normal 10 7 13 3" xfId="19659" xr:uid="{3580A05C-4E42-4856-B3E8-1857BE4C51FE}"/>
    <cellStyle name="Normal 10 7 13 4" xfId="36418" xr:uid="{69B985CE-C220-450A-B1C6-A0289EC3CA27}"/>
    <cellStyle name="Normal 10 7 14" xfId="9667" xr:uid="{C40867A1-D5FC-41E2-968E-3B1DE0EFC5D4}"/>
    <cellStyle name="Normal 10 7 14 2" xfId="26427" xr:uid="{D8A682FF-981C-4FD3-85F4-F0E693637BF1}"/>
    <cellStyle name="Normal 10 7 14 3" xfId="43186" xr:uid="{57F0B3E7-9B59-4C33-A600-81E686E1F3E5}"/>
    <cellStyle name="Normal 10 7 15" xfId="18047" xr:uid="{15918D5E-A4A5-4856-A500-9B448DBFD014}"/>
    <cellStyle name="Normal 10 7 16" xfId="34806" xr:uid="{3897C585-C7FC-4724-8A2B-F3358FA1BF0A}"/>
    <cellStyle name="Normal 10 7 2" xfId="1332" xr:uid="{74F47E35-3396-4EE7-8E82-1BE516C12B2F}"/>
    <cellStyle name="Normal 10 7 2 10" xfId="9244" xr:uid="{FA1F6D62-918A-422C-B116-4CD07DDB5781}"/>
    <cellStyle name="Normal 10 7 2 10 2" xfId="17624" xr:uid="{E8679E59-2EAB-4EAE-A88B-178D0E36D02C}"/>
    <cellStyle name="Normal 10 7 2 10 2 2" xfId="34384" xr:uid="{32FBCAC6-B185-402E-97BB-F59C03A273F1}"/>
    <cellStyle name="Normal 10 7 2 10 2 3" xfId="51143" xr:uid="{C5A7D29F-5952-4DC8-845C-7DDD042D4A83}"/>
    <cellStyle name="Normal 10 7 2 10 3" xfId="26004" xr:uid="{B490B709-2E1E-4263-A3F1-CC384ECC4141}"/>
    <cellStyle name="Normal 10 7 2 10 4" xfId="42763" xr:uid="{04FD2DDD-8CF8-4F8F-B8FF-3EC24D981B7C}"/>
    <cellStyle name="Normal 10 7 2 11" xfId="3094" xr:uid="{EF00809F-E3C1-4A17-A08D-9A16C8B333A5}"/>
    <cellStyle name="Normal 10 7 2 11 2" xfId="11471" xr:uid="{33041930-B6BB-4503-B975-F9E5AAA83E86}"/>
    <cellStyle name="Normal 10 7 2 11 2 2" xfId="28231" xr:uid="{AC2BB7DD-FCBE-410B-9CC0-C41260A9AFC8}"/>
    <cellStyle name="Normal 10 7 2 11 2 3" xfId="44990" xr:uid="{90BCBDEF-ED87-4F9F-A274-7ADB6100715E}"/>
    <cellStyle name="Normal 10 7 2 11 3" xfId="19851" xr:uid="{DF52FEFB-8CE3-4F96-B364-84540A5E3B68}"/>
    <cellStyle name="Normal 10 7 2 11 4" xfId="36610" xr:uid="{5D628BCA-AE34-4530-8F68-3C939C9E7518}"/>
    <cellStyle name="Normal 10 7 2 12" xfId="9668" xr:uid="{87B16824-FD06-4DAF-A55A-25F804C9EBCD}"/>
    <cellStyle name="Normal 10 7 2 12 2" xfId="26428" xr:uid="{FF28FF8B-3AFB-413A-AD82-830602FFD92B}"/>
    <cellStyle name="Normal 10 7 2 12 3" xfId="43187" xr:uid="{382C4026-8F67-4E16-9F49-B1E993FED6A5}"/>
    <cellStyle name="Normal 10 7 2 13" xfId="18048" xr:uid="{09B348CB-F7EA-46E5-A1DF-273427B0AEE5}"/>
    <cellStyle name="Normal 10 7 2 14" xfId="34807" xr:uid="{EF68CC70-3949-493D-BAE6-2D725CBCB96E}"/>
    <cellStyle name="Normal 10 7 2 2" xfId="1714" xr:uid="{038BDD98-5E61-4468-936F-247FFE138636}"/>
    <cellStyle name="Normal 10 7 2 2 2" xfId="5096" xr:uid="{7C2CECBE-7CF5-431E-95A7-008DDD03FE44}"/>
    <cellStyle name="Normal 10 7 2 2 2 2" xfId="13474" xr:uid="{13F488B9-CB9B-4D20-88BE-7BEAF8A3ADE1}"/>
    <cellStyle name="Normal 10 7 2 2 2 2 2" xfId="30234" xr:uid="{60EDE682-37E5-4F10-8431-B5C61C9A7972}"/>
    <cellStyle name="Normal 10 7 2 2 2 2 3" xfId="46993" xr:uid="{22CD217D-15AC-43DD-8B64-8C2FFA45F9F5}"/>
    <cellStyle name="Normal 10 7 2 2 2 3" xfId="21854" xr:uid="{BE9708B2-C459-4135-955D-0376042A8476}"/>
    <cellStyle name="Normal 10 7 2 2 2 4" xfId="38613" xr:uid="{1C8B2B56-0A5F-40FF-9457-B2CEF2688DB0}"/>
    <cellStyle name="Normal 10 7 2 2 3" xfId="6781" xr:uid="{07786F1F-8607-4633-8FD8-460A142BFEDE}"/>
    <cellStyle name="Normal 10 7 2 2 3 2" xfId="15161" xr:uid="{57A30E97-355C-44DC-9DA6-37050B78B51C}"/>
    <cellStyle name="Normal 10 7 2 2 3 2 2" xfId="31921" xr:uid="{DE391310-695C-4F36-8D48-350874CCDC6B}"/>
    <cellStyle name="Normal 10 7 2 2 3 2 3" xfId="48680" xr:uid="{3551DC58-17BF-4EF6-A2EE-41E77C6D69A1}"/>
    <cellStyle name="Normal 10 7 2 2 3 3" xfId="23541" xr:uid="{79CB017B-7B4D-46EF-B793-4E9CFC2F2F9E}"/>
    <cellStyle name="Normal 10 7 2 2 3 4" xfId="40300" xr:uid="{C7655C79-4843-4609-A3C6-C6CCA2CD2790}"/>
    <cellStyle name="Normal 10 7 2 2 4" xfId="3521" xr:uid="{1E9C6BD9-E719-4629-A675-DB1579152F90}"/>
    <cellStyle name="Normal 10 7 2 2 4 2" xfId="11897" xr:uid="{E9E5C371-F45C-47A5-A19C-344F930E4C8F}"/>
    <cellStyle name="Normal 10 7 2 2 4 2 2" xfId="28657" xr:uid="{FA4686A2-A1EF-4F87-B0D9-46A255E5AFA6}"/>
    <cellStyle name="Normal 10 7 2 2 4 2 3" xfId="45416" xr:uid="{A8FBF854-BC3E-454A-888A-BAE1912C79AB}"/>
    <cellStyle name="Normal 10 7 2 2 4 3" xfId="20277" xr:uid="{2171B606-F345-4CCB-A078-49A24475C5EB}"/>
    <cellStyle name="Normal 10 7 2 2 4 4" xfId="37036" xr:uid="{757C32A1-0089-4EE2-9508-31B08F9C8239}"/>
    <cellStyle name="Normal 10 7 2 2 5" xfId="10094" xr:uid="{811929C8-2F44-4ADC-B1BD-AD3672EB89B6}"/>
    <cellStyle name="Normal 10 7 2 2 5 2" xfId="26854" xr:uid="{D35BAD24-76DC-4DC2-9D5E-B2A954C1721F}"/>
    <cellStyle name="Normal 10 7 2 2 5 3" xfId="43613" xr:uid="{EE62E9D4-704E-4499-BA15-624264E42091}"/>
    <cellStyle name="Normal 10 7 2 2 6" xfId="18474" xr:uid="{B84E20A6-2B06-43E4-B28A-F19FE8372F9D}"/>
    <cellStyle name="Normal 10 7 2 2 7" xfId="35233" xr:uid="{D825B9EB-8568-4B8C-BAC9-2A57FA4F35A0}"/>
    <cellStyle name="Normal 10 7 2 3" xfId="2142" xr:uid="{5539F4E0-39CC-4D0F-B1A1-D15EC0661182}"/>
    <cellStyle name="Normal 10 7 2 3 2" xfId="5522" xr:uid="{BFFA8B53-00F2-4130-9B6E-4CA800802DA5}"/>
    <cellStyle name="Normal 10 7 2 3 2 2" xfId="13902" xr:uid="{A26C495A-1F83-45B6-A010-6B11E2523A79}"/>
    <cellStyle name="Normal 10 7 2 3 2 2 2" xfId="30662" xr:uid="{2E1D25FB-C668-4E02-9E2D-DE9013213FAF}"/>
    <cellStyle name="Normal 10 7 2 3 2 2 3" xfId="47421" xr:uid="{EB1B5D29-3DA1-4DDA-B19E-0CE307AD900D}"/>
    <cellStyle name="Normal 10 7 2 3 2 3" xfId="22282" xr:uid="{278C586F-FFB6-4216-9DC5-67F645FEAF2F}"/>
    <cellStyle name="Normal 10 7 2 3 2 4" xfId="39041" xr:uid="{603089A2-A41D-4F63-809C-F1520B83CBEE}"/>
    <cellStyle name="Normal 10 7 2 3 3" xfId="7209" xr:uid="{2D196846-5B79-4011-BE43-9347A3EC5A87}"/>
    <cellStyle name="Normal 10 7 2 3 3 2" xfId="15589" xr:uid="{9093705A-36B9-46F5-BAB3-B88BC64DB030}"/>
    <cellStyle name="Normal 10 7 2 3 3 2 2" xfId="32349" xr:uid="{8755447B-CC9F-4E7A-AB0D-24F9434BD483}"/>
    <cellStyle name="Normal 10 7 2 3 3 2 3" xfId="49108" xr:uid="{C7BD8338-92EC-4893-8307-3D66BCB8EF4E}"/>
    <cellStyle name="Normal 10 7 2 3 3 3" xfId="23969" xr:uid="{F2E62F4C-CDC7-4DDA-A4C7-B7E14393C03C}"/>
    <cellStyle name="Normal 10 7 2 3 3 4" xfId="40728" xr:uid="{EC94147D-270D-43AE-AF3C-B65862B16BD6}"/>
    <cellStyle name="Normal 10 7 2 3 4" xfId="3949" xr:uid="{D6FB1C48-98E9-4102-84E3-7183B3EFE076}"/>
    <cellStyle name="Normal 10 7 2 3 4 2" xfId="12325" xr:uid="{93053EE0-0754-4BFA-93F8-E82202F835AA}"/>
    <cellStyle name="Normal 10 7 2 3 4 2 2" xfId="29085" xr:uid="{89B7CC54-F0BD-48C6-ACAB-6DD4C34D7593}"/>
    <cellStyle name="Normal 10 7 2 3 4 2 3" xfId="45844" xr:uid="{5ABA1F99-6BC3-4F40-BEB8-72FCA658AAAA}"/>
    <cellStyle name="Normal 10 7 2 3 4 3" xfId="20705" xr:uid="{73C6870A-B5F7-4292-A254-544C2170CA2B}"/>
    <cellStyle name="Normal 10 7 2 3 4 4" xfId="37464" xr:uid="{154063FA-A5F2-4D4B-A727-39CBC15C72A3}"/>
    <cellStyle name="Normal 10 7 2 3 5" xfId="10522" xr:uid="{B5BBBDFA-DB47-4657-A67B-BB04CC57A748}"/>
    <cellStyle name="Normal 10 7 2 3 5 2" xfId="27282" xr:uid="{621AF20B-5DB8-4048-B6F9-9F416930A4D5}"/>
    <cellStyle name="Normal 10 7 2 3 5 3" xfId="44041" xr:uid="{7CCEE279-F673-4C29-A3F9-0A4C8802EBC6}"/>
    <cellStyle name="Normal 10 7 2 3 6" xfId="18902" xr:uid="{44D61814-21D0-466F-9F5B-5E6BA5735910}"/>
    <cellStyle name="Normal 10 7 2 3 7" xfId="35661" xr:uid="{5916DBAC-2B09-41D0-A1BD-BCD1B52C83EC}"/>
    <cellStyle name="Normal 10 7 2 4" xfId="2551" xr:uid="{BFA01FB5-1D5C-4652-AD4D-849A01907335}"/>
    <cellStyle name="Normal 10 7 2 4 2" xfId="5933" xr:uid="{7A0A3AA5-D457-4151-BE2E-B062C75631ED}"/>
    <cellStyle name="Normal 10 7 2 4 2 2" xfId="14313" xr:uid="{5645E7E9-F29D-4754-B3C2-C86FAA971230}"/>
    <cellStyle name="Normal 10 7 2 4 2 2 2" xfId="31073" xr:uid="{2931BC6A-B972-44FB-A0F9-DDC90A2B0969}"/>
    <cellStyle name="Normal 10 7 2 4 2 2 3" xfId="47832" xr:uid="{45DEC1EE-3BF9-4D3B-8A8E-0F7BED54ED7C}"/>
    <cellStyle name="Normal 10 7 2 4 2 3" xfId="22693" xr:uid="{6892D714-9D7D-4438-B55E-9F7FE15C6074}"/>
    <cellStyle name="Normal 10 7 2 4 2 4" xfId="39452" xr:uid="{D6D3416B-F996-4384-995D-8382559388D7}"/>
    <cellStyle name="Normal 10 7 2 4 3" xfId="7620" xr:uid="{442B87B5-A5CD-4328-B2FD-CF79E250CF3C}"/>
    <cellStyle name="Normal 10 7 2 4 3 2" xfId="16000" xr:uid="{076E224E-11EC-41D2-A538-BF54BCC6A4AB}"/>
    <cellStyle name="Normal 10 7 2 4 3 2 2" xfId="32760" xr:uid="{AB8C5069-2B02-4C9B-BCEB-E47273398345}"/>
    <cellStyle name="Normal 10 7 2 4 3 2 3" xfId="49519" xr:uid="{EDFE8EF8-7D15-4AE4-941B-24E08AA5F71D}"/>
    <cellStyle name="Normal 10 7 2 4 3 3" xfId="24380" xr:uid="{AD4971DD-E5AC-42BB-91FF-55386F5F5C63}"/>
    <cellStyle name="Normal 10 7 2 4 3 4" xfId="41139" xr:uid="{DD5B4A13-ABB2-4DC8-B945-4E7C191542E9}"/>
    <cellStyle name="Normal 10 7 2 4 4" xfId="4248" xr:uid="{CCC13430-47A7-4B20-B2A5-504096CA5A0D}"/>
    <cellStyle name="Normal 10 7 2 4 4 2" xfId="12624" xr:uid="{E0C9161E-BED4-4428-88E0-2F8937EE2FD2}"/>
    <cellStyle name="Normal 10 7 2 4 4 2 2" xfId="29384" xr:uid="{AA1A3B56-6F0D-4C53-A2C3-8369B1737810}"/>
    <cellStyle name="Normal 10 7 2 4 4 2 3" xfId="46143" xr:uid="{73EC8278-B2C3-4E44-A6C2-63C6E91410A5}"/>
    <cellStyle name="Normal 10 7 2 4 4 3" xfId="21004" xr:uid="{3A70BC29-8BC2-4A1C-B55C-2597FCB3C8C2}"/>
    <cellStyle name="Normal 10 7 2 4 4 4" xfId="37763" xr:uid="{A81ADA29-5977-4B37-8244-CC8B623471D8}"/>
    <cellStyle name="Normal 10 7 2 4 5" xfId="10933" xr:uid="{8C2E80F6-BE5B-481B-B521-92A7D5908F96}"/>
    <cellStyle name="Normal 10 7 2 4 5 2" xfId="27693" xr:uid="{54AB5571-01CD-400A-A755-95FE626A342B}"/>
    <cellStyle name="Normal 10 7 2 4 5 3" xfId="44452" xr:uid="{888DA37E-F70E-445C-B990-586D67BA45D4}"/>
    <cellStyle name="Normal 10 7 2 4 6" xfId="19313" xr:uid="{2B761210-B3AF-4269-A788-78FE9706AA9C}"/>
    <cellStyle name="Normal 10 7 2 4 7" xfId="36072" xr:uid="{EB391FB7-9CA3-40FA-A19F-0DBEBFB7E079}"/>
    <cellStyle name="Normal 10 7 2 5" xfId="4667" xr:uid="{EF7FBDDE-C36D-4C9B-B8CA-BDCEB85E62DE}"/>
    <cellStyle name="Normal 10 7 2 5 2" xfId="13043" xr:uid="{0234B841-3794-47F1-AC16-98040354A9C2}"/>
    <cellStyle name="Normal 10 7 2 5 2 2" xfId="29803" xr:uid="{56DD78B3-28EF-479A-A167-BB9599D7F710}"/>
    <cellStyle name="Normal 10 7 2 5 2 3" xfId="46562" xr:uid="{5A2EEEF5-47F5-4814-8D9F-B0C4C89A0B8D}"/>
    <cellStyle name="Normal 10 7 2 5 3" xfId="21423" xr:uid="{349613AA-F5A6-42C8-918E-D714BF381643}"/>
    <cellStyle name="Normal 10 7 2 5 4" xfId="38182" xr:uid="{7CBC4D07-4F4D-4776-8462-B98F1EFBF781}"/>
    <cellStyle name="Normal 10 7 2 6" xfId="6355" xr:uid="{47800073-7F9F-4B1D-9F2E-71CCE379CC12}"/>
    <cellStyle name="Normal 10 7 2 6 2" xfId="14735" xr:uid="{DBA92BDB-7D62-4FB7-9042-B38F8EF2246A}"/>
    <cellStyle name="Normal 10 7 2 6 2 2" xfId="31495" xr:uid="{F2914C95-32B1-498A-9EAF-A299CC987200}"/>
    <cellStyle name="Normal 10 7 2 6 2 3" xfId="48254" xr:uid="{F3056BC9-9D80-4BA9-89DB-5B8CD795F270}"/>
    <cellStyle name="Normal 10 7 2 6 3" xfId="23115" xr:uid="{E9BFFA29-25DB-4B52-A62E-CADAB75CA2C5}"/>
    <cellStyle name="Normal 10 7 2 6 4" xfId="39874" xr:uid="{23609555-2DC0-4406-8EC7-331D8DC90855}"/>
    <cellStyle name="Normal 10 7 2 7" xfId="8026" xr:uid="{28710B81-020F-433D-B46D-D7DD2F9B55B0}"/>
    <cellStyle name="Normal 10 7 2 7 2" xfId="16406" xr:uid="{B8FFD6CC-86FD-4556-869F-CA6F287CFC77}"/>
    <cellStyle name="Normal 10 7 2 7 2 2" xfId="33166" xr:uid="{AAAA8F49-2DBF-4A4D-AD53-77255F4AA8A9}"/>
    <cellStyle name="Normal 10 7 2 7 2 3" xfId="49925" xr:uid="{9D6BDEEA-5C10-4693-9E09-72328E1CE77C}"/>
    <cellStyle name="Normal 10 7 2 7 3" xfId="24786" xr:uid="{EEA64995-381B-4643-84D0-2F241723F876}"/>
    <cellStyle name="Normal 10 7 2 7 4" xfId="41545" xr:uid="{556E2C76-39DB-4750-9E13-927F263538A5}"/>
    <cellStyle name="Normal 10 7 2 8" xfId="8432" xr:uid="{A4854FE9-B96C-4533-A2B6-D333C5D36918}"/>
    <cellStyle name="Normal 10 7 2 8 2" xfId="16812" xr:uid="{6A019A34-E82D-4062-956C-472D13C701FD}"/>
    <cellStyle name="Normal 10 7 2 8 2 2" xfId="33572" xr:uid="{5E92FF38-A955-4140-BD50-5567B5831858}"/>
    <cellStyle name="Normal 10 7 2 8 2 3" xfId="50331" xr:uid="{04E7E6AC-B45F-47C0-A267-ABDE4284D62C}"/>
    <cellStyle name="Normal 10 7 2 8 3" xfId="25192" xr:uid="{52C42D5D-8622-4CB9-A316-AEEDA220BAD9}"/>
    <cellStyle name="Normal 10 7 2 8 4" xfId="41951" xr:uid="{32166DC5-391C-48CE-B003-9FF10AAA4312}"/>
    <cellStyle name="Normal 10 7 2 9" xfId="8838" xr:uid="{0B53881F-55E0-4D54-BC3C-9CFD6AB6A705}"/>
    <cellStyle name="Normal 10 7 2 9 2" xfId="17218" xr:uid="{154F9F07-E81D-4B09-B777-71516C280E4B}"/>
    <cellStyle name="Normal 10 7 2 9 2 2" xfId="33978" xr:uid="{1D504799-6FC4-4740-9002-A64ABC363CB4}"/>
    <cellStyle name="Normal 10 7 2 9 2 3" xfId="50737" xr:uid="{22B50DF2-6EDF-4768-9AEF-9F631208CD7F}"/>
    <cellStyle name="Normal 10 7 2 9 3" xfId="25598" xr:uid="{3FD6B5D6-1FBD-4A4D-8728-D99B0C406521}"/>
    <cellStyle name="Normal 10 7 2 9 4" xfId="42357" xr:uid="{85BF947B-78C6-443A-B964-220A3F85AA69}"/>
    <cellStyle name="Normal 10 7 3" xfId="1333" xr:uid="{175BCF2F-4F5D-4FC5-84F6-95BFA6EC01A7}"/>
    <cellStyle name="Normal 10 7 3 10" xfId="9475" xr:uid="{2D83C787-12B4-4CE3-8364-C025EC91E2B4}"/>
    <cellStyle name="Normal 10 7 3 10 2" xfId="17855" xr:uid="{177E3BD7-A215-417D-991A-7DFB376064E5}"/>
    <cellStyle name="Normal 10 7 3 10 2 2" xfId="34615" xr:uid="{027FD641-43DB-4D67-99BE-910DDF8BF8CB}"/>
    <cellStyle name="Normal 10 7 3 10 2 3" xfId="51374" xr:uid="{B54F99C1-7BC0-4ABA-B6B5-68AD9E2457F2}"/>
    <cellStyle name="Normal 10 7 3 10 3" xfId="26235" xr:uid="{3417F298-A4BE-4B30-A4CD-E5BA357320DD}"/>
    <cellStyle name="Normal 10 7 3 10 4" xfId="42994" xr:uid="{3326E839-A2EE-448A-8CF1-6E0D76FA93D0}"/>
    <cellStyle name="Normal 10 7 3 11" xfId="3095" xr:uid="{7CECB26B-4458-4C3E-BF82-248310AF7D60}"/>
    <cellStyle name="Normal 10 7 3 11 2" xfId="11472" xr:uid="{84537D5C-3B5A-4D4E-983E-C9446DEC566C}"/>
    <cellStyle name="Normal 10 7 3 11 2 2" xfId="28232" xr:uid="{C45FC235-121F-4735-B577-247B44ED0542}"/>
    <cellStyle name="Normal 10 7 3 11 2 3" xfId="44991" xr:uid="{0F91B88F-2BF1-42D8-872F-C622BE390E5D}"/>
    <cellStyle name="Normal 10 7 3 11 3" xfId="19852" xr:uid="{264DADF9-7162-486C-956D-499FE6A4E81D}"/>
    <cellStyle name="Normal 10 7 3 11 4" xfId="36611" xr:uid="{9787E3D2-7D6F-4CD2-B7D5-937122D214A3}"/>
    <cellStyle name="Normal 10 7 3 12" xfId="9669" xr:uid="{B1B0DAB1-7895-41EA-BCFE-57B817E17C46}"/>
    <cellStyle name="Normal 10 7 3 12 2" xfId="26429" xr:uid="{D91D1F9D-D283-48E1-98D6-E00311CB1E4C}"/>
    <cellStyle name="Normal 10 7 3 12 3" xfId="43188" xr:uid="{F539DEDF-5938-4527-B945-BA547771CEF5}"/>
    <cellStyle name="Normal 10 7 3 13" xfId="18049" xr:uid="{384E62ED-8034-4ECF-8890-C88D5F1A1F36}"/>
    <cellStyle name="Normal 10 7 3 14" xfId="34808" xr:uid="{E13659E9-D38E-41CA-8921-E4B337E9DA1A}"/>
    <cellStyle name="Normal 10 7 3 2" xfId="1715" xr:uid="{4D3DA7D8-923F-4611-8C0C-549CBD85C0A2}"/>
    <cellStyle name="Normal 10 7 3 2 2" xfId="5097" xr:uid="{04453CF2-A235-47C7-A804-FB06C513A183}"/>
    <cellStyle name="Normal 10 7 3 2 2 2" xfId="13475" xr:uid="{A05509B4-4606-4795-9057-1D7EFDE5CEFE}"/>
    <cellStyle name="Normal 10 7 3 2 2 2 2" xfId="30235" xr:uid="{6FF5E822-B9EA-4E1C-8C6C-F8446ADB6931}"/>
    <cellStyle name="Normal 10 7 3 2 2 2 3" xfId="46994" xr:uid="{E7AF84EE-27BA-48D0-883E-0EC14259BDBA}"/>
    <cellStyle name="Normal 10 7 3 2 2 3" xfId="21855" xr:uid="{3067DCD0-D5B7-44E0-A795-38C6B2DD9F91}"/>
    <cellStyle name="Normal 10 7 3 2 2 4" xfId="38614" xr:uid="{B27BA860-4E55-447F-90AA-AE43FD1D0C06}"/>
    <cellStyle name="Normal 10 7 3 2 3" xfId="6782" xr:uid="{6D4EBF7F-4FFE-41E0-944F-7FE095099F83}"/>
    <cellStyle name="Normal 10 7 3 2 3 2" xfId="15162" xr:uid="{77AA0BBB-DA39-42C1-BB3C-EC034A8D8C01}"/>
    <cellStyle name="Normal 10 7 3 2 3 2 2" xfId="31922" xr:uid="{A6BFAAC1-42D9-4646-985C-C6C0E755113A}"/>
    <cellStyle name="Normal 10 7 3 2 3 2 3" xfId="48681" xr:uid="{007AC512-03D2-4729-A056-34EED6A108C4}"/>
    <cellStyle name="Normal 10 7 3 2 3 3" xfId="23542" xr:uid="{35A69145-5DEB-4932-89FD-EB0AD6F84485}"/>
    <cellStyle name="Normal 10 7 3 2 3 4" xfId="40301" xr:uid="{C49F1FDF-2720-482F-87FE-9E35BEBA84FF}"/>
    <cellStyle name="Normal 10 7 3 2 4" xfId="3522" xr:uid="{18BC8718-3A7E-40DE-AD8A-3DE549156BB7}"/>
    <cellStyle name="Normal 10 7 3 2 4 2" xfId="11898" xr:uid="{A07BD7DF-0B69-495E-A61C-67DE0FF80D4E}"/>
    <cellStyle name="Normal 10 7 3 2 4 2 2" xfId="28658" xr:uid="{98EA9114-EFAF-4FB6-B439-C6787AC6A980}"/>
    <cellStyle name="Normal 10 7 3 2 4 2 3" xfId="45417" xr:uid="{6F6769BE-EC5C-44F3-9D45-3407090B36E7}"/>
    <cellStyle name="Normal 10 7 3 2 4 3" xfId="20278" xr:uid="{F0315854-F371-48BD-9313-45F245355C36}"/>
    <cellStyle name="Normal 10 7 3 2 4 4" xfId="37037" xr:uid="{B54FB88D-9947-44E2-B256-05642090197A}"/>
    <cellStyle name="Normal 10 7 3 2 5" xfId="10095" xr:uid="{D600F4E0-BAE0-41CA-AD53-8B1BD6958142}"/>
    <cellStyle name="Normal 10 7 3 2 5 2" xfId="26855" xr:uid="{335651B3-A98C-4A0D-812B-B6D490A56D17}"/>
    <cellStyle name="Normal 10 7 3 2 5 3" xfId="43614" xr:uid="{4958E794-A657-4EA5-83A6-33C034E1A426}"/>
    <cellStyle name="Normal 10 7 3 2 6" xfId="18475" xr:uid="{F0C1C3D6-C492-4639-A73B-5C800B7A05E3}"/>
    <cellStyle name="Normal 10 7 3 2 7" xfId="35234" xr:uid="{300B3549-AE52-4B7B-AD1D-AD6CE0B13325}"/>
    <cellStyle name="Normal 10 7 3 3" xfId="2143" xr:uid="{3EEBE5FC-DA0D-41B9-A98D-7BCBFC0821C7}"/>
    <cellStyle name="Normal 10 7 3 3 2" xfId="5523" xr:uid="{C658397C-D438-4D21-A316-5BFD5A06E357}"/>
    <cellStyle name="Normal 10 7 3 3 2 2" xfId="13903" xr:uid="{F4FE60A9-6DE2-4106-B509-1FB03D76A049}"/>
    <cellStyle name="Normal 10 7 3 3 2 2 2" xfId="30663" xr:uid="{00273522-BED8-4743-8C05-16D7BAA00651}"/>
    <cellStyle name="Normal 10 7 3 3 2 2 3" xfId="47422" xr:uid="{C91B99E2-AF3D-49E1-870C-E57C3431D6F3}"/>
    <cellStyle name="Normal 10 7 3 3 2 3" xfId="22283" xr:uid="{96FC026C-C604-490A-B106-228FF47AA751}"/>
    <cellStyle name="Normal 10 7 3 3 2 4" xfId="39042" xr:uid="{473F6742-03E4-439F-A3E7-FC5CE337C8CE}"/>
    <cellStyle name="Normal 10 7 3 3 3" xfId="7210" xr:uid="{519849B3-81BE-48F9-84EF-CD309F20FD97}"/>
    <cellStyle name="Normal 10 7 3 3 3 2" xfId="15590" xr:uid="{CCC2D16D-255A-4F8F-9121-1DFD88DF3620}"/>
    <cellStyle name="Normal 10 7 3 3 3 2 2" xfId="32350" xr:uid="{6C93E9D7-27CC-4237-9CCA-ABB0A7DD9F42}"/>
    <cellStyle name="Normal 10 7 3 3 3 2 3" xfId="49109" xr:uid="{C61DE019-147B-4A93-A2BB-8F0285281313}"/>
    <cellStyle name="Normal 10 7 3 3 3 3" xfId="23970" xr:uid="{E935A53C-6E45-486E-B6C9-AB2D8B00D1A7}"/>
    <cellStyle name="Normal 10 7 3 3 3 4" xfId="40729" xr:uid="{929A3F96-123C-4E1A-A2F1-E7E7DF5EB667}"/>
    <cellStyle name="Normal 10 7 3 3 4" xfId="3950" xr:uid="{3585AAF4-5935-4387-97A7-0B0CB56CBD4E}"/>
    <cellStyle name="Normal 10 7 3 3 4 2" xfId="12326" xr:uid="{F936B5E1-5999-42CE-A968-C3E6231C552D}"/>
    <cellStyle name="Normal 10 7 3 3 4 2 2" xfId="29086" xr:uid="{733AE805-EA19-4D04-BED6-03E74960FE49}"/>
    <cellStyle name="Normal 10 7 3 3 4 2 3" xfId="45845" xr:uid="{275158D5-4BEC-4266-8D95-915A62650687}"/>
    <cellStyle name="Normal 10 7 3 3 4 3" xfId="20706" xr:uid="{BFBDA92F-BE61-418C-A0AE-A3D43A023960}"/>
    <cellStyle name="Normal 10 7 3 3 4 4" xfId="37465" xr:uid="{23A6AB8C-0FD5-4975-A418-3DFDA0ED6A05}"/>
    <cellStyle name="Normal 10 7 3 3 5" xfId="10523" xr:uid="{6EF642E4-14F7-4362-8F53-9E047F590D21}"/>
    <cellStyle name="Normal 10 7 3 3 5 2" xfId="27283" xr:uid="{59911AE3-4ED2-4933-94D6-26807344EAA3}"/>
    <cellStyle name="Normal 10 7 3 3 5 3" xfId="44042" xr:uid="{20F7AC01-8C5B-4A2A-912E-EF9E966B9E80}"/>
    <cellStyle name="Normal 10 7 3 3 6" xfId="18903" xr:uid="{3CBA9452-CB37-4779-B04E-2711CF08EBA2}"/>
    <cellStyle name="Normal 10 7 3 3 7" xfId="35662" xr:uid="{447BD6D6-BF0F-4171-8F49-2A34347232CB}"/>
    <cellStyle name="Normal 10 7 3 4" xfId="2782" xr:uid="{EB435ED9-64ED-43DF-995B-570438E2728C}"/>
    <cellStyle name="Normal 10 7 3 4 2" xfId="6164" xr:uid="{D0BDBB5E-BB9D-42DF-92A7-3191DCB3D28F}"/>
    <cellStyle name="Normal 10 7 3 4 2 2" xfId="14544" xr:uid="{B4791D77-DF0F-49EF-AAD7-8581C8570EAE}"/>
    <cellStyle name="Normal 10 7 3 4 2 2 2" xfId="31304" xr:uid="{3B316A53-CBFB-4A7F-9F50-8FEAF4B7CB82}"/>
    <cellStyle name="Normal 10 7 3 4 2 2 3" xfId="48063" xr:uid="{C59580DA-ABDF-49F6-92FD-0636F6AE2FC9}"/>
    <cellStyle name="Normal 10 7 3 4 2 3" xfId="22924" xr:uid="{1A5E4518-F1F4-4CAF-85A0-FB87B94F21DA}"/>
    <cellStyle name="Normal 10 7 3 4 2 4" xfId="39683" xr:uid="{600DB45D-0EF8-4B6A-8829-41C706536146}"/>
    <cellStyle name="Normal 10 7 3 4 3" xfId="7851" xr:uid="{E1C8AE30-9393-4722-BFD4-A1C1BCF133EF}"/>
    <cellStyle name="Normal 10 7 3 4 3 2" xfId="16231" xr:uid="{7B1030A1-1EE6-4513-AD91-5E92C51BE8D0}"/>
    <cellStyle name="Normal 10 7 3 4 3 2 2" xfId="32991" xr:uid="{70F4C1B5-28B8-4010-AC82-C3F9390CF64D}"/>
    <cellStyle name="Normal 10 7 3 4 3 2 3" xfId="49750" xr:uid="{D594C7C2-E77A-46F9-B5FE-1D37ABC418E4}"/>
    <cellStyle name="Normal 10 7 3 4 3 3" xfId="24611" xr:uid="{59EE038E-0016-4C96-AD5C-4CCF7DA7F791}"/>
    <cellStyle name="Normal 10 7 3 4 3 4" xfId="41370" xr:uid="{F1764486-37A1-4E78-92A9-504080E44E97}"/>
    <cellStyle name="Normal 10 7 3 4 4" xfId="4478" xr:uid="{D208C96A-9C18-4BDE-9726-73FD6C8F6B3B}"/>
    <cellStyle name="Normal 10 7 3 4 4 2" xfId="12854" xr:uid="{1E346EF0-482C-4412-91A6-62EE4171EFD7}"/>
    <cellStyle name="Normal 10 7 3 4 4 2 2" xfId="29614" xr:uid="{613365E9-57C6-4E91-B170-6413F1B0613E}"/>
    <cellStyle name="Normal 10 7 3 4 4 2 3" xfId="46373" xr:uid="{FAEBCE27-300B-4E8C-BA4D-A97E030DBE16}"/>
    <cellStyle name="Normal 10 7 3 4 4 3" xfId="21234" xr:uid="{D44577F7-8881-492A-8763-0C34F965114E}"/>
    <cellStyle name="Normal 10 7 3 4 4 4" xfId="37993" xr:uid="{825AF042-99E0-4E2F-A0B0-5C326F9C94F7}"/>
    <cellStyle name="Normal 10 7 3 4 5" xfId="11164" xr:uid="{32810FB7-8CE0-4DE5-A045-83CEF63CEDB3}"/>
    <cellStyle name="Normal 10 7 3 4 5 2" xfId="27924" xr:uid="{5C866E35-C97F-46E5-9E7A-E249FD5DFC2A}"/>
    <cellStyle name="Normal 10 7 3 4 5 3" xfId="44683" xr:uid="{7DADBDC7-E1C9-47BB-AFCB-EEDA2F21FAD9}"/>
    <cellStyle name="Normal 10 7 3 4 6" xfId="19544" xr:uid="{210F0E54-85A7-40A5-AAC5-435E33023A25}"/>
    <cellStyle name="Normal 10 7 3 4 7" xfId="36303" xr:uid="{A9C075C8-D671-4770-A97E-3DBEE7C4A92F}"/>
    <cellStyle name="Normal 10 7 3 5" xfId="4898" xr:uid="{5EE0D04F-76E8-4D67-B24D-9DCE4483F795}"/>
    <cellStyle name="Normal 10 7 3 5 2" xfId="13274" xr:uid="{6DE2E2F5-AFC9-4A54-AA96-5F77E166A3EE}"/>
    <cellStyle name="Normal 10 7 3 5 2 2" xfId="30034" xr:uid="{9FE3C697-BC2A-4713-A07C-19ADE0B8B6F9}"/>
    <cellStyle name="Normal 10 7 3 5 2 3" xfId="46793" xr:uid="{ED68EC39-796A-4754-B4D3-7E288DDCE29D}"/>
    <cellStyle name="Normal 10 7 3 5 3" xfId="21654" xr:uid="{C2A7276E-9ED4-4BDE-894E-2386379950A0}"/>
    <cellStyle name="Normal 10 7 3 5 4" xfId="38413" xr:uid="{18E1A220-40A1-4BA8-AF8D-45CF957D23A8}"/>
    <cellStyle name="Normal 10 7 3 6" xfId="6356" xr:uid="{3EC1A57F-8608-4186-BD95-7C6F72068BD2}"/>
    <cellStyle name="Normal 10 7 3 6 2" xfId="14736" xr:uid="{EA176E2C-F17F-4C85-9C60-D28C9AF54D61}"/>
    <cellStyle name="Normal 10 7 3 6 2 2" xfId="31496" xr:uid="{25F6DFFA-371C-423F-8A0D-AEC481497453}"/>
    <cellStyle name="Normal 10 7 3 6 2 3" xfId="48255" xr:uid="{3CF89FDB-F972-4203-A229-7A9DE10ECA9B}"/>
    <cellStyle name="Normal 10 7 3 6 3" xfId="23116" xr:uid="{BE021AD5-2378-4B22-84C9-BD90935D0BE1}"/>
    <cellStyle name="Normal 10 7 3 6 4" xfId="39875" xr:uid="{D4C85945-F11E-498E-B977-2D0C7713F915}"/>
    <cellStyle name="Normal 10 7 3 7" xfId="8257" xr:uid="{84085110-6D47-4FB9-AC4C-FD576C79B515}"/>
    <cellStyle name="Normal 10 7 3 7 2" xfId="16637" xr:uid="{F45B01FC-F1F5-4E7B-8489-86EE98437293}"/>
    <cellStyle name="Normal 10 7 3 7 2 2" xfId="33397" xr:uid="{176F1EFA-A9E2-48EE-8154-D2817586B7DB}"/>
    <cellStyle name="Normal 10 7 3 7 2 3" xfId="50156" xr:uid="{EC027F05-32F3-454E-A289-33A2A21840CA}"/>
    <cellStyle name="Normal 10 7 3 7 3" xfId="25017" xr:uid="{886FC2F5-FC5E-49D7-8E54-A28D8BF48CF1}"/>
    <cellStyle name="Normal 10 7 3 7 4" xfId="41776" xr:uid="{426B410D-600E-4181-A815-158B8E48707C}"/>
    <cellStyle name="Normal 10 7 3 8" xfId="8663" xr:uid="{FF12F265-B279-4B6D-95CD-7DCD48DEE72B}"/>
    <cellStyle name="Normal 10 7 3 8 2" xfId="17043" xr:uid="{337D2B68-C44C-441B-9E20-EA76CDA70E67}"/>
    <cellStyle name="Normal 10 7 3 8 2 2" xfId="33803" xr:uid="{78B775E0-B359-457A-8CAD-2F1C7372C6DC}"/>
    <cellStyle name="Normal 10 7 3 8 2 3" xfId="50562" xr:uid="{953C0CA4-26C8-4B9F-88EB-C37C7204E65F}"/>
    <cellStyle name="Normal 10 7 3 8 3" xfId="25423" xr:uid="{DA15F524-CF2E-40BD-810B-ED2E3BE806A5}"/>
    <cellStyle name="Normal 10 7 3 8 4" xfId="42182" xr:uid="{C76AE3B2-88F0-4167-89BE-8E9A3D589ECA}"/>
    <cellStyle name="Normal 10 7 3 9" xfId="9069" xr:uid="{0C9C6F16-B228-4CAB-B734-C570AA0437BA}"/>
    <cellStyle name="Normal 10 7 3 9 2" xfId="17449" xr:uid="{81FA97D6-D72E-4AC5-A241-9EC8B45D5AA7}"/>
    <cellStyle name="Normal 10 7 3 9 2 2" xfId="34209" xr:uid="{77C6CEA5-6CC9-4E04-B567-EA91CEAB681C}"/>
    <cellStyle name="Normal 10 7 3 9 2 3" xfId="50968" xr:uid="{2E6563EA-A448-45B2-BE3B-C6739386363E}"/>
    <cellStyle name="Normal 10 7 3 9 3" xfId="25829" xr:uid="{9E909C0E-114E-458F-BA68-3EB6716D5C2A}"/>
    <cellStyle name="Normal 10 7 3 9 4" xfId="42588" xr:uid="{AA93D16B-AB6E-43ED-AED8-40DC2834FF2A}"/>
    <cellStyle name="Normal 10 7 4" xfId="1713" xr:uid="{48B54395-A71A-4637-A965-1DD1B3D7CE81}"/>
    <cellStyle name="Normal 10 7 4 2" xfId="5095" xr:uid="{8B677DCF-4C4E-44E5-A41B-E8D879F35F41}"/>
    <cellStyle name="Normal 10 7 4 2 2" xfId="13473" xr:uid="{13F56704-9795-43C8-A419-5815F6C4F6C2}"/>
    <cellStyle name="Normal 10 7 4 2 2 2" xfId="30233" xr:uid="{17A20FA7-67BD-4AC8-8A93-CB6ACCA19962}"/>
    <cellStyle name="Normal 10 7 4 2 2 3" xfId="46992" xr:uid="{E4B22A90-1639-4939-8D99-88CAD77B210B}"/>
    <cellStyle name="Normal 10 7 4 2 3" xfId="21853" xr:uid="{77D9B7C4-0E3E-4C8E-9FF7-8A4BF3B977CC}"/>
    <cellStyle name="Normal 10 7 4 2 4" xfId="38612" xr:uid="{3B6A0870-699D-44D6-BDE7-31653D127332}"/>
    <cellStyle name="Normal 10 7 4 3" xfId="6780" xr:uid="{699CB6C1-D9D1-40CB-B39F-1EFDA2ACAB52}"/>
    <cellStyle name="Normal 10 7 4 3 2" xfId="15160" xr:uid="{A66733D5-31BC-4FFA-AB6E-E1CD51412D8F}"/>
    <cellStyle name="Normal 10 7 4 3 2 2" xfId="31920" xr:uid="{C08E3E52-2365-4048-9FE4-B757115C8399}"/>
    <cellStyle name="Normal 10 7 4 3 2 3" xfId="48679" xr:uid="{61851F75-CAA4-48D7-AA21-5631F0C62E47}"/>
    <cellStyle name="Normal 10 7 4 3 3" xfId="23540" xr:uid="{46BCB9B1-56BE-4D3B-8EC1-78D409154193}"/>
    <cellStyle name="Normal 10 7 4 3 4" xfId="40299" xr:uid="{29601AC3-0737-4BFF-ACE4-694524CC470B}"/>
    <cellStyle name="Normal 10 7 4 4" xfId="3520" xr:uid="{4A96C7CC-54F1-4FCB-B972-80019E42F85B}"/>
    <cellStyle name="Normal 10 7 4 4 2" xfId="11896" xr:uid="{CED4A317-C778-4F71-B39D-28E4CEBCECEF}"/>
    <cellStyle name="Normal 10 7 4 4 2 2" xfId="28656" xr:uid="{4688B89A-526F-46E2-ADD9-345CF1D495B2}"/>
    <cellStyle name="Normal 10 7 4 4 2 3" xfId="45415" xr:uid="{01DBE2A6-0BF3-4EFB-9C6D-C84F8CE04E1C}"/>
    <cellStyle name="Normal 10 7 4 4 3" xfId="20276" xr:uid="{2F155F5D-4F5D-4B04-94D1-36696BC63C03}"/>
    <cellStyle name="Normal 10 7 4 4 4" xfId="37035" xr:uid="{D54A5957-7D71-4D2D-8A47-319AA7E2E5BE}"/>
    <cellStyle name="Normal 10 7 4 5" xfId="10093" xr:uid="{61A96406-C592-4361-98D1-1A08369D9DB9}"/>
    <cellStyle name="Normal 10 7 4 5 2" xfId="26853" xr:uid="{B2981219-EC31-4D41-9A12-B76DDB572FAE}"/>
    <cellStyle name="Normal 10 7 4 5 3" xfId="43612" xr:uid="{AFFDF839-46F3-42ED-B0A3-79CE6BB87BB1}"/>
    <cellStyle name="Normal 10 7 4 6" xfId="18473" xr:uid="{859ABEE9-C3D1-43C0-B0A4-3C26092E0EA9}"/>
    <cellStyle name="Normal 10 7 4 7" xfId="35232" xr:uid="{4971936B-C300-4917-921D-077607529C02}"/>
    <cellStyle name="Normal 10 7 5" xfId="2141" xr:uid="{AD0B840A-EEF6-4293-B115-AC57A26C5850}"/>
    <cellStyle name="Normal 10 7 5 2" xfId="5521" xr:uid="{50ACCAFF-D7F9-4312-8094-5A8B97964244}"/>
    <cellStyle name="Normal 10 7 5 2 2" xfId="13901" xr:uid="{A45DC8A5-46AB-45BB-BBCD-0972A0F454DA}"/>
    <cellStyle name="Normal 10 7 5 2 2 2" xfId="30661" xr:uid="{7D98AD6B-E161-4A41-B214-78FF488C1FA7}"/>
    <cellStyle name="Normal 10 7 5 2 2 3" xfId="47420" xr:uid="{39D1991F-D8FE-4A4D-8305-5FFFADB374B3}"/>
    <cellStyle name="Normal 10 7 5 2 3" xfId="22281" xr:uid="{FBB379EF-35DF-4C51-8BDE-AF3AFA7D0412}"/>
    <cellStyle name="Normal 10 7 5 2 4" xfId="39040" xr:uid="{BAA8614A-12C8-4C9E-AE38-6CD843E59D4C}"/>
    <cellStyle name="Normal 10 7 5 3" xfId="7208" xr:uid="{D3D55C02-5E79-4F44-A383-F7C584C54679}"/>
    <cellStyle name="Normal 10 7 5 3 2" xfId="15588" xr:uid="{2C48B76F-01EE-4010-91C6-021CC9BE97D2}"/>
    <cellStyle name="Normal 10 7 5 3 2 2" xfId="32348" xr:uid="{913849FA-EFCD-4114-AF1D-77F76C271B32}"/>
    <cellStyle name="Normal 10 7 5 3 2 3" xfId="49107" xr:uid="{34C28708-0743-4A3F-BFDE-8A791C07B4EE}"/>
    <cellStyle name="Normal 10 7 5 3 3" xfId="23968" xr:uid="{9DA110AE-B109-4246-8E06-23E64C8E4107}"/>
    <cellStyle name="Normal 10 7 5 3 4" xfId="40727" xr:uid="{DE5D1859-DD6B-4B02-946D-66016160ACBA}"/>
    <cellStyle name="Normal 10 7 5 4" xfId="3948" xr:uid="{4CBCC141-8D5B-45FA-B674-E4EB4FF6003D}"/>
    <cellStyle name="Normal 10 7 5 4 2" xfId="12324" xr:uid="{AD3D9D09-9AC7-45E0-9A7D-6BC83F0AE3F0}"/>
    <cellStyle name="Normal 10 7 5 4 2 2" xfId="29084" xr:uid="{7FAB950C-BD06-44DA-9ADA-A6D222E2DAAB}"/>
    <cellStyle name="Normal 10 7 5 4 2 3" xfId="45843" xr:uid="{6000AE4F-A17A-401A-9278-EE0644874DC8}"/>
    <cellStyle name="Normal 10 7 5 4 3" xfId="20704" xr:uid="{6D49B427-65BB-4B7B-B9FB-8683B74726CC}"/>
    <cellStyle name="Normal 10 7 5 4 4" xfId="37463" xr:uid="{82612A62-7813-4E05-8C85-1873812794B8}"/>
    <cellStyle name="Normal 10 7 5 5" xfId="10521" xr:uid="{EB8430F4-8396-4954-BFA4-78FAD2AD8E3F}"/>
    <cellStyle name="Normal 10 7 5 5 2" xfId="27281" xr:uid="{F3065042-55EC-4F99-9DF6-999412829690}"/>
    <cellStyle name="Normal 10 7 5 5 3" xfId="44040" xr:uid="{81FF59A7-5E34-4E53-A795-33AD0B639EA6}"/>
    <cellStyle name="Normal 10 7 5 6" xfId="18901" xr:uid="{393790AC-41D5-4C1F-8365-C75BC6D55428}"/>
    <cellStyle name="Normal 10 7 5 7" xfId="35660" xr:uid="{B80EEB52-F07A-41B1-9F01-E93D07C75D4C}"/>
    <cellStyle name="Normal 10 7 6" xfId="2511" xr:uid="{1B4E612E-1004-45C1-B19D-CE9AB95D928F}"/>
    <cellStyle name="Normal 10 7 6 2" xfId="5893" xr:uid="{4E5D0627-BAA7-4426-8BDD-85B0A2520E6E}"/>
    <cellStyle name="Normal 10 7 6 2 2" xfId="14273" xr:uid="{77A843BD-DDD4-4732-B454-0F490641D077}"/>
    <cellStyle name="Normal 10 7 6 2 2 2" xfId="31033" xr:uid="{197239E8-0CE6-4EB9-B3DB-86B37324B8EA}"/>
    <cellStyle name="Normal 10 7 6 2 2 3" xfId="47792" xr:uid="{59186CD8-E8E7-47D0-AF0C-F0CC8874CB39}"/>
    <cellStyle name="Normal 10 7 6 2 3" xfId="22653" xr:uid="{2C4F1A2E-7BF1-47CC-B441-93E9F36F6EB9}"/>
    <cellStyle name="Normal 10 7 6 2 4" xfId="39412" xr:uid="{3BC84A27-7EF1-4850-82AA-FC9A0E1F18A2}"/>
    <cellStyle name="Normal 10 7 6 3" xfId="7580" xr:uid="{53E5F64D-E517-4894-BF34-7F39F4374C2D}"/>
    <cellStyle name="Normal 10 7 6 3 2" xfId="15960" xr:uid="{2980AC07-53FD-48BC-A14C-74AD1C3BCCAC}"/>
    <cellStyle name="Normal 10 7 6 3 2 2" xfId="32720" xr:uid="{C198EDE5-EBF5-4E72-AF75-17EF74C0506B}"/>
    <cellStyle name="Normal 10 7 6 3 2 3" xfId="49479" xr:uid="{E8189D5E-8572-4530-AA5A-81E284C14881}"/>
    <cellStyle name="Normal 10 7 6 3 3" xfId="24340" xr:uid="{17AD6D72-6CB1-45D1-91A0-FBF41FD3FCDF}"/>
    <cellStyle name="Normal 10 7 6 3 4" xfId="41099" xr:uid="{C128E622-BC2C-4E22-A890-C8B6CCDB821F}"/>
    <cellStyle name="Normal 10 7 6 4" xfId="3093" xr:uid="{02C6ACA9-D023-4DA9-B9F4-95CA28CD528B}"/>
    <cellStyle name="Normal 10 7 6 4 2" xfId="11470" xr:uid="{1CC82824-6D2F-43B2-9E2F-58D15F046C06}"/>
    <cellStyle name="Normal 10 7 6 4 2 2" xfId="28230" xr:uid="{200E5C39-C6F5-4363-9FCD-FE4EC7D25D7F}"/>
    <cellStyle name="Normal 10 7 6 4 2 3" xfId="44989" xr:uid="{F864C6F5-1F82-4DD1-9B5E-A228ED39C00B}"/>
    <cellStyle name="Normal 10 7 6 4 3" xfId="19850" xr:uid="{3C130A50-DD49-4991-B5FF-590B601E9603}"/>
    <cellStyle name="Normal 10 7 6 4 4" xfId="36609" xr:uid="{6782F760-F4CA-405B-947F-1884CE855F3F}"/>
    <cellStyle name="Normal 10 7 6 5" xfId="10893" xr:uid="{4AE8CC94-BCC5-4CCB-85C0-CD96B2E48A2D}"/>
    <cellStyle name="Normal 10 7 6 5 2" xfId="27653" xr:uid="{AE0E4940-BE02-4E2A-B13A-44A26D11DFEA}"/>
    <cellStyle name="Normal 10 7 6 5 3" xfId="44412" xr:uid="{84E2D6D8-84FC-4531-ADE2-40C560635AD6}"/>
    <cellStyle name="Normal 10 7 6 6" xfId="19273" xr:uid="{93116B1C-F1FA-4AC0-8C8A-04E202B438AC}"/>
    <cellStyle name="Normal 10 7 6 7" xfId="36032" xr:uid="{8A913ED9-F9D1-4548-8BD5-AB3D29C06ABF}"/>
    <cellStyle name="Normal 10 7 7" xfId="4627" xr:uid="{A23259E1-174D-493D-B958-5945777CD33C}"/>
    <cellStyle name="Normal 10 7 7 2" xfId="13003" xr:uid="{0FCE57DD-AA09-40AA-B8C5-2EFB703BE0C2}"/>
    <cellStyle name="Normal 10 7 7 2 2" xfId="29763" xr:uid="{01C27BF6-83FF-454B-8B6D-2E34E79395A1}"/>
    <cellStyle name="Normal 10 7 7 2 3" xfId="46522" xr:uid="{9E20BB05-A0C4-479D-8FDF-49CFAAC22E29}"/>
    <cellStyle name="Normal 10 7 7 3" xfId="21383" xr:uid="{B2F3D4A2-ED57-486C-86DC-46F13DD2B479}"/>
    <cellStyle name="Normal 10 7 7 4" xfId="38142" xr:uid="{A28BAB20-DBD4-45A9-B724-86F68B6C3571}"/>
    <cellStyle name="Normal 10 7 8" xfId="6354" xr:uid="{5598B93B-A11D-4B80-A750-67A67BB8869D}"/>
    <cellStyle name="Normal 10 7 8 2" xfId="14734" xr:uid="{26C3C14F-B3E0-4507-905D-BFFBF3F4169F}"/>
    <cellStyle name="Normal 10 7 8 2 2" xfId="31494" xr:uid="{E4FB5260-0C42-4079-B636-70C136FD31B0}"/>
    <cellStyle name="Normal 10 7 8 2 3" xfId="48253" xr:uid="{D1528B65-DEFE-457A-9E57-12A058F15308}"/>
    <cellStyle name="Normal 10 7 8 3" xfId="23114" xr:uid="{6F319BAE-8F43-4C61-8103-4AA536BA3134}"/>
    <cellStyle name="Normal 10 7 8 4" xfId="39873" xr:uid="{A6A14225-8848-42E8-979D-4F5F508D28F5}"/>
    <cellStyle name="Normal 10 7 9" xfId="7986" xr:uid="{C87021B6-F157-48CC-95EC-FE9C3C1E96A1}"/>
    <cellStyle name="Normal 10 7 9 2" xfId="16366" xr:uid="{BB7B02D7-7F73-4F25-A1E9-F5535D31F486}"/>
    <cellStyle name="Normal 10 7 9 2 2" xfId="33126" xr:uid="{BB417348-5725-4734-BCEE-63C4887A7003}"/>
    <cellStyle name="Normal 10 7 9 2 3" xfId="49885" xr:uid="{3FBA4C1A-4122-4809-BF98-0FF904845B54}"/>
    <cellStyle name="Normal 10 7 9 3" xfId="24746" xr:uid="{FD5F6ACB-F241-4F56-9799-BF8A27D287CF}"/>
    <cellStyle name="Normal 10 7 9 4" xfId="41505" xr:uid="{7B14C105-F2BD-4F17-AD0B-68DBCA52FB4A}"/>
    <cellStyle name="Normal 10 8" xfId="755" xr:uid="{6B582D46-AB9A-4E25-9865-98ADCE43EF08}"/>
    <cellStyle name="Normal 10 8 10" xfId="9232" xr:uid="{7E2FB0E2-4AC9-470B-86F4-D3FE812D62A4}"/>
    <cellStyle name="Normal 10 8 10 2" xfId="17612" xr:uid="{0666E38C-F659-40B3-8133-281564E43776}"/>
    <cellStyle name="Normal 10 8 10 2 2" xfId="34372" xr:uid="{8B02A689-C98A-489D-A3A6-4324AF2886E1}"/>
    <cellStyle name="Normal 10 8 10 2 3" xfId="51131" xr:uid="{E377B685-5228-47D4-901B-1F47495D70AB}"/>
    <cellStyle name="Normal 10 8 10 3" xfId="25992" xr:uid="{2515C339-E455-4DF6-8242-7314967BC13C}"/>
    <cellStyle name="Normal 10 8 10 4" xfId="42751" xr:uid="{CAFB2415-9749-4F5E-9DA0-8241A578F75F}"/>
    <cellStyle name="Normal 10 8 11" xfId="3096" xr:uid="{5BFDC386-66D0-4D5A-9EBA-B183F700D480}"/>
    <cellStyle name="Normal 10 8 11 2" xfId="11473" xr:uid="{39D391FE-4AC2-4766-BC30-74AB8CCA791F}"/>
    <cellStyle name="Normal 10 8 11 2 2" xfId="28233" xr:uid="{4939ECB7-C6BA-487B-974C-D06FDF32689E}"/>
    <cellStyle name="Normal 10 8 11 2 3" xfId="44992" xr:uid="{EF007773-E294-474E-BAB3-AF30BFDB0BDE}"/>
    <cellStyle name="Normal 10 8 11 3" xfId="19853" xr:uid="{E44AA6B1-9A50-4FB2-BF5E-ED09E5F2CA1F}"/>
    <cellStyle name="Normal 10 8 11 4" xfId="36612" xr:uid="{120D0BDE-46A6-4A1F-A2E6-3585749ABDC4}"/>
    <cellStyle name="Normal 10 8 12" xfId="9670" xr:uid="{5431153B-B026-47CA-AE8F-2BBB22CA008C}"/>
    <cellStyle name="Normal 10 8 12 2" xfId="26430" xr:uid="{F810C028-797B-4126-B1B9-D8BCA79D223B}"/>
    <cellStyle name="Normal 10 8 12 3" xfId="43189" xr:uid="{71111D6E-FD28-452A-B3DD-019DE3F2369F}"/>
    <cellStyle name="Normal 10 8 13" xfId="18050" xr:uid="{3A93A6D8-2677-4577-967A-882D43801DD5}"/>
    <cellStyle name="Normal 10 8 14" xfId="34809" xr:uid="{28A40838-AB8A-472B-AB90-1A4BF5E15E33}"/>
    <cellStyle name="Normal 10 8 15" xfId="1334" xr:uid="{7DAF10DA-FFE7-48AB-A1B9-8BFED87057B3}"/>
    <cellStyle name="Normal 10 8 2" xfId="1716" xr:uid="{BC3DA4F7-968D-4633-B807-12D72221EEF5}"/>
    <cellStyle name="Normal 10 8 2 2" xfId="5098" xr:uid="{BD84A8F8-BD61-44F7-8EF5-5B32C2EB0186}"/>
    <cellStyle name="Normal 10 8 2 2 2" xfId="13476" xr:uid="{F2DBB34B-EA6E-449B-AF6A-479871BBD9A5}"/>
    <cellStyle name="Normal 10 8 2 2 2 2" xfId="30236" xr:uid="{004DBEDB-5782-461A-ACE6-3DEF93AACFDA}"/>
    <cellStyle name="Normal 10 8 2 2 2 3" xfId="46995" xr:uid="{FB07BA9B-4FB8-4B88-B939-BB6A8B6C6E40}"/>
    <cellStyle name="Normal 10 8 2 2 3" xfId="21856" xr:uid="{D3EA902D-6E91-41AD-ADA8-65A5C2C4255A}"/>
    <cellStyle name="Normal 10 8 2 2 4" xfId="38615" xr:uid="{DE60F693-6424-463E-9E80-2BDCD86BDB0C}"/>
    <cellStyle name="Normal 10 8 2 3" xfId="6783" xr:uid="{F03A2076-4A22-44D7-A227-B9711A60C640}"/>
    <cellStyle name="Normal 10 8 2 3 2" xfId="15163" xr:uid="{FABDA675-0F27-4BB7-9C97-71128AA7451C}"/>
    <cellStyle name="Normal 10 8 2 3 2 2" xfId="31923" xr:uid="{BC3D8B8E-3D34-420D-B320-5C849D9E1031}"/>
    <cellStyle name="Normal 10 8 2 3 2 3" xfId="48682" xr:uid="{4D32C144-2C19-4D89-B0EF-9A1573A144B7}"/>
    <cellStyle name="Normal 10 8 2 3 3" xfId="23543" xr:uid="{11BF8AE5-EF01-4676-ABF5-AF9F2F5D7A1A}"/>
    <cellStyle name="Normal 10 8 2 3 4" xfId="40302" xr:uid="{9476EC4A-579B-4202-89AB-0A4C79A6B0B9}"/>
    <cellStyle name="Normal 10 8 2 4" xfId="3523" xr:uid="{A691C54A-FF02-41F5-9A75-1B020608BF28}"/>
    <cellStyle name="Normal 10 8 2 4 2" xfId="11899" xr:uid="{1AD099FC-3D54-4AF4-9333-E39DC80794D4}"/>
    <cellStyle name="Normal 10 8 2 4 2 2" xfId="28659" xr:uid="{AE826422-DD62-49C9-8D92-3C176DC88BB2}"/>
    <cellStyle name="Normal 10 8 2 4 2 3" xfId="45418" xr:uid="{63DD28EA-55AB-473C-85A2-51EBC39D5DB4}"/>
    <cellStyle name="Normal 10 8 2 4 3" xfId="20279" xr:uid="{EE78242E-2168-4EC9-B2DE-D52A20B46B11}"/>
    <cellStyle name="Normal 10 8 2 4 4" xfId="37038" xr:uid="{27AF3774-2556-43C8-9017-8863A44450C8}"/>
    <cellStyle name="Normal 10 8 2 5" xfId="10096" xr:uid="{C5597324-46A3-4695-A97B-27BA49A93F2F}"/>
    <cellStyle name="Normal 10 8 2 5 2" xfId="26856" xr:uid="{974D7FDA-D890-4556-BEBF-A93B8B3D04A5}"/>
    <cellStyle name="Normal 10 8 2 5 3" xfId="43615" xr:uid="{C03C1B18-5B78-49E8-A7AC-788956A230A2}"/>
    <cellStyle name="Normal 10 8 2 6" xfId="18476" xr:uid="{B22BF0C2-6753-45DF-B32E-8653B875058C}"/>
    <cellStyle name="Normal 10 8 2 7" xfId="35235" xr:uid="{C43E3BB1-75CE-43B1-A658-2FE1B7D9916D}"/>
    <cellStyle name="Normal 10 8 3" xfId="2144" xr:uid="{5F0347F1-9033-4ACF-AEE0-F5E95CEF874E}"/>
    <cellStyle name="Normal 10 8 3 2" xfId="5524" xr:uid="{376CE342-154D-46CD-A6F8-F8A9DF67A513}"/>
    <cellStyle name="Normal 10 8 3 2 2" xfId="13904" xr:uid="{0E974D43-A99D-49A5-B9E0-F74960F70631}"/>
    <cellStyle name="Normal 10 8 3 2 2 2" xfId="30664" xr:uid="{5A822EBE-C12B-4ECB-82CE-33747DC22C2C}"/>
    <cellStyle name="Normal 10 8 3 2 2 3" xfId="47423" xr:uid="{53CAE7AD-16F7-48AB-935E-CAE9E842C4A0}"/>
    <cellStyle name="Normal 10 8 3 2 3" xfId="22284" xr:uid="{5F168C65-84DC-4D26-95D2-2CDEA213F5BA}"/>
    <cellStyle name="Normal 10 8 3 2 4" xfId="39043" xr:uid="{42833DCF-FBE9-4FE1-903F-668F91CA686E}"/>
    <cellStyle name="Normal 10 8 3 3" xfId="7211" xr:uid="{B2F5B676-2ECC-4D9F-AEAA-1AE3352B8F54}"/>
    <cellStyle name="Normal 10 8 3 3 2" xfId="15591" xr:uid="{BB743B15-E551-4498-9AA6-4C5AF7940235}"/>
    <cellStyle name="Normal 10 8 3 3 2 2" xfId="32351" xr:uid="{86D33E99-BAD5-4109-872C-7521FC97ACD2}"/>
    <cellStyle name="Normal 10 8 3 3 2 3" xfId="49110" xr:uid="{E616B662-E01E-4AA0-8401-92B936C3B334}"/>
    <cellStyle name="Normal 10 8 3 3 3" xfId="23971" xr:uid="{358FED6E-F618-4824-A901-1DA2A898ABA8}"/>
    <cellStyle name="Normal 10 8 3 3 4" xfId="40730" xr:uid="{53FC3DEF-A48D-430A-8816-586510D3102B}"/>
    <cellStyle name="Normal 10 8 3 4" xfId="3951" xr:uid="{827568FF-C29D-4508-A23E-8009BE110D7B}"/>
    <cellStyle name="Normal 10 8 3 4 2" xfId="12327" xr:uid="{C22819B0-B99F-46D2-82B7-9AE97147C629}"/>
    <cellStyle name="Normal 10 8 3 4 2 2" xfId="29087" xr:uid="{74126408-6898-4741-B60C-7688CC41F72F}"/>
    <cellStyle name="Normal 10 8 3 4 2 3" xfId="45846" xr:uid="{8203A838-9457-4D57-9E42-E3C43555A4C3}"/>
    <cellStyle name="Normal 10 8 3 4 3" xfId="20707" xr:uid="{22A7A9B4-8583-4063-8FCE-B1AE9008D1BE}"/>
    <cellStyle name="Normal 10 8 3 4 4" xfId="37466" xr:uid="{36204431-AD03-4A94-8E25-50F8CB4990B9}"/>
    <cellStyle name="Normal 10 8 3 5" xfId="10524" xr:uid="{0B95AE58-FEF4-42B8-A1F5-35147484F75D}"/>
    <cellStyle name="Normal 10 8 3 5 2" xfId="27284" xr:uid="{DCC4316A-64DE-4F24-BD2C-EE01A6DC9987}"/>
    <cellStyle name="Normal 10 8 3 5 3" xfId="44043" xr:uid="{D08D66FE-BC91-4D77-A9F5-5B23D158E208}"/>
    <cellStyle name="Normal 10 8 3 6" xfId="18904" xr:uid="{B2F8C976-93C9-4B28-9B2C-48011A9F5469}"/>
    <cellStyle name="Normal 10 8 3 7" xfId="35663" xr:uid="{826B4F5C-4D5F-4492-A203-0963B6448107}"/>
    <cellStyle name="Normal 10 8 4" xfId="2539" xr:uid="{B7ACAADE-16A0-4CFC-B55C-22FABC80FD0E}"/>
    <cellStyle name="Normal 10 8 4 2" xfId="5921" xr:uid="{C2B5BFDA-2255-4F92-B8AB-1E56A65BFE8E}"/>
    <cellStyle name="Normal 10 8 4 2 2" xfId="14301" xr:uid="{36113736-5947-4AFF-921A-5246AAE22A70}"/>
    <cellStyle name="Normal 10 8 4 2 2 2" xfId="31061" xr:uid="{4779DB34-79A0-4B89-8611-573C7B552C66}"/>
    <cellStyle name="Normal 10 8 4 2 2 3" xfId="47820" xr:uid="{6B713DB9-37B2-4FCB-BCB0-C269A710B2CD}"/>
    <cellStyle name="Normal 10 8 4 2 3" xfId="22681" xr:uid="{B29B5351-E80F-4F24-96FF-E3579678AB39}"/>
    <cellStyle name="Normal 10 8 4 2 4" xfId="39440" xr:uid="{8F5BF902-7E84-49D5-9B00-4606E372495C}"/>
    <cellStyle name="Normal 10 8 4 3" xfId="7608" xr:uid="{D5E95D7E-C330-4056-AFA3-74F8583BFEF5}"/>
    <cellStyle name="Normal 10 8 4 3 2" xfId="15988" xr:uid="{D9EDD3B9-9974-49EC-B7B8-03C5DAB76000}"/>
    <cellStyle name="Normal 10 8 4 3 2 2" xfId="32748" xr:uid="{361D0F1F-3AEF-445B-94DC-5EF891F7EA4C}"/>
    <cellStyle name="Normal 10 8 4 3 2 3" xfId="49507" xr:uid="{DF370E68-69AC-4899-BA45-97A496773765}"/>
    <cellStyle name="Normal 10 8 4 3 3" xfId="24368" xr:uid="{F0CFD675-262C-42BE-BC2C-7C15D1A9F1B6}"/>
    <cellStyle name="Normal 10 8 4 3 4" xfId="41127" xr:uid="{4B828460-3007-4439-B465-84DC85ED9226}"/>
    <cellStyle name="Normal 10 8 4 4" xfId="4236" xr:uid="{7AC26705-B91F-45F1-944F-56C70DEF24D0}"/>
    <cellStyle name="Normal 10 8 4 4 2" xfId="12612" xr:uid="{010DA63F-0958-416E-AF66-E0D3253373F7}"/>
    <cellStyle name="Normal 10 8 4 4 2 2" xfId="29372" xr:uid="{B3A24472-55FA-4825-B7F4-35D59E410DF9}"/>
    <cellStyle name="Normal 10 8 4 4 2 3" xfId="46131" xr:uid="{22FC7B37-F6C9-4DB1-A8B8-104E3929A65A}"/>
    <cellStyle name="Normal 10 8 4 4 3" xfId="20992" xr:uid="{23C03612-1F25-4B6B-86D5-475081F4254B}"/>
    <cellStyle name="Normal 10 8 4 4 4" xfId="37751" xr:uid="{19465DF5-D2BE-4E27-B43B-17BF3203642D}"/>
    <cellStyle name="Normal 10 8 4 5" xfId="10921" xr:uid="{09240477-4237-49F9-97F7-FE7BB83F4BCD}"/>
    <cellStyle name="Normal 10 8 4 5 2" xfId="27681" xr:uid="{46CB0588-8375-4E8C-870D-B5A461334ABD}"/>
    <cellStyle name="Normal 10 8 4 5 3" xfId="44440" xr:uid="{48D03356-6C21-4F8F-91BD-2A34119241B9}"/>
    <cellStyle name="Normal 10 8 4 6" xfId="19301" xr:uid="{C5F622C8-DE87-49E4-8495-1DAF5752881C}"/>
    <cellStyle name="Normal 10 8 4 7" xfId="36060" xr:uid="{3699AFAB-FB35-4063-976C-49969F6559DF}"/>
    <cellStyle name="Normal 10 8 5" xfId="4655" xr:uid="{D142105F-735F-432E-BB9B-C59D22C2734F}"/>
    <cellStyle name="Normal 10 8 5 2" xfId="13031" xr:uid="{6C016B69-4F69-4370-A9D8-D6BB61C6458A}"/>
    <cellStyle name="Normal 10 8 5 2 2" xfId="29791" xr:uid="{1671E545-D953-4C88-B88E-37BF7FA76536}"/>
    <cellStyle name="Normal 10 8 5 2 3" xfId="46550" xr:uid="{9F6C95CD-1E2D-4EC8-8C86-F5A7DC35DB5C}"/>
    <cellStyle name="Normal 10 8 5 3" xfId="21411" xr:uid="{473E760E-407A-402B-969F-ADD1FA554A6D}"/>
    <cellStyle name="Normal 10 8 5 4" xfId="38170" xr:uid="{7D1CAD0C-A877-4F0E-92AC-7B8D6B787932}"/>
    <cellStyle name="Normal 10 8 6" xfId="6357" xr:uid="{4705C36B-5104-487B-9BAC-5AC8F277195C}"/>
    <cellStyle name="Normal 10 8 6 2" xfId="14737" xr:uid="{C81940AF-71BC-4E08-9B32-2871D07443EC}"/>
    <cellStyle name="Normal 10 8 6 2 2" xfId="31497" xr:uid="{6E7DE647-9A33-43AF-A8A4-FFA038CD10EB}"/>
    <cellStyle name="Normal 10 8 6 2 3" xfId="48256" xr:uid="{D87527FD-8FBD-4453-964F-35C35F1A4E0D}"/>
    <cellStyle name="Normal 10 8 6 3" xfId="23117" xr:uid="{2F09E4BB-2465-4A25-8850-19CD00015B26}"/>
    <cellStyle name="Normal 10 8 6 4" xfId="39876" xr:uid="{D9C775BF-5A65-47B2-9F38-AED5E3CB4745}"/>
    <cellStyle name="Normal 10 8 7" xfId="8014" xr:uid="{A8D7EAEF-563D-4AF6-A735-24F34E3CB472}"/>
    <cellStyle name="Normal 10 8 7 2" xfId="16394" xr:uid="{5B793F0B-5B84-49EF-B7FE-C986A35B4817}"/>
    <cellStyle name="Normal 10 8 7 2 2" xfId="33154" xr:uid="{6653BBED-76F8-4F48-9B0A-16471A96E5CA}"/>
    <cellStyle name="Normal 10 8 7 2 3" xfId="49913" xr:uid="{9C02A786-2C24-45D1-9AE3-5B4AF079C892}"/>
    <cellStyle name="Normal 10 8 7 3" xfId="24774" xr:uid="{C1350ADB-02DC-474E-A747-EAD7BFBBC924}"/>
    <cellStyle name="Normal 10 8 7 4" xfId="41533" xr:uid="{396D27B4-E980-49A6-9555-3CAD675C9E69}"/>
    <cellStyle name="Normal 10 8 8" xfId="8420" xr:uid="{4D62EC94-E18F-4E33-88C9-F2698F201CB8}"/>
    <cellStyle name="Normal 10 8 8 2" xfId="16800" xr:uid="{BF39B0C8-0C55-41CC-9691-1FDDE7FE46D8}"/>
    <cellStyle name="Normal 10 8 8 2 2" xfId="33560" xr:uid="{C79629B7-DD77-48A7-8CE2-E052D1F2C07D}"/>
    <cellStyle name="Normal 10 8 8 2 3" xfId="50319" xr:uid="{06D0E449-B301-4D50-96AC-0F98FF999B94}"/>
    <cellStyle name="Normal 10 8 8 3" xfId="25180" xr:uid="{F45D0084-1D80-4CDB-9E60-17130F4C764B}"/>
    <cellStyle name="Normal 10 8 8 4" xfId="41939" xr:uid="{E0B0DFA1-5924-4F59-9670-6D5334CD779E}"/>
    <cellStyle name="Normal 10 8 9" xfId="8826" xr:uid="{049B52D0-98D9-4D43-A4D4-DCBEF5CCF43E}"/>
    <cellStyle name="Normal 10 8 9 2" xfId="17206" xr:uid="{329E7EE8-35C8-41C8-9480-AC3BECC60CA9}"/>
    <cellStyle name="Normal 10 8 9 2 2" xfId="33966" xr:uid="{9B38E5E9-CA32-4DDC-962E-D7A982486B8E}"/>
    <cellStyle name="Normal 10 8 9 2 3" xfId="50725" xr:uid="{C917A71D-002C-4E91-B420-4F36EF6ED25B}"/>
    <cellStyle name="Normal 10 8 9 3" xfId="25586" xr:uid="{14F53664-FC50-4A48-9987-149FCFE9784F}"/>
    <cellStyle name="Normal 10 8 9 4" xfId="42345" xr:uid="{EFC5973E-B191-472B-91FD-2BBEEBBF4A5E}"/>
    <cellStyle name="Normal 10 9" xfId="756" xr:uid="{EE10C7DC-2749-494E-9F06-6F75D077172E}"/>
    <cellStyle name="Normal 10 9 10" xfId="9365" xr:uid="{BDCD4C8E-2C4F-495E-AFDA-F2EBCA88A1E3}"/>
    <cellStyle name="Normal 10 9 10 2" xfId="17745" xr:uid="{FE4B3252-6ABA-4065-9852-4C85D348F87A}"/>
    <cellStyle name="Normal 10 9 10 2 2" xfId="34505" xr:uid="{4ECB627D-69B3-4C3B-88BD-61F46795D839}"/>
    <cellStyle name="Normal 10 9 10 2 3" xfId="51264" xr:uid="{44D59771-9D96-4BB4-B230-E385BA166067}"/>
    <cellStyle name="Normal 10 9 10 3" xfId="26125" xr:uid="{F252447A-DBD8-4451-A6D0-F460138E2F14}"/>
    <cellStyle name="Normal 10 9 10 4" xfId="42884" xr:uid="{4AF7ACB0-DC6D-48AD-9361-B8E79547F97B}"/>
    <cellStyle name="Normal 10 9 11" xfId="3097" xr:uid="{639144D9-2AE8-4A4A-8375-CEDF92FC0B81}"/>
    <cellStyle name="Normal 10 9 11 2" xfId="11474" xr:uid="{220DC8CA-7C2D-4286-8F75-92CB7A7119E8}"/>
    <cellStyle name="Normal 10 9 11 2 2" xfId="28234" xr:uid="{A1FA8F7A-2B53-4863-9A02-1C12F5CC9F4E}"/>
    <cellStyle name="Normal 10 9 11 2 3" xfId="44993" xr:uid="{07141C6F-C3DE-4DE6-933B-16B243121841}"/>
    <cellStyle name="Normal 10 9 11 3" xfId="19854" xr:uid="{98E8B667-D4D6-41B0-A5FF-52C79853BA0E}"/>
    <cellStyle name="Normal 10 9 11 4" xfId="36613" xr:uid="{ECAE6618-BEEE-4924-9A01-F4A86DEA8425}"/>
    <cellStyle name="Normal 10 9 12" xfId="9671" xr:uid="{1A09695D-5E6C-44FD-B361-EC3066B842BC}"/>
    <cellStyle name="Normal 10 9 12 2" xfId="26431" xr:uid="{D5D26CFA-11A7-44C3-ABD3-9F67204C9539}"/>
    <cellStyle name="Normal 10 9 12 3" xfId="43190" xr:uid="{C4EC2604-2A16-4B07-85ED-D01EF77DEE46}"/>
    <cellStyle name="Normal 10 9 13" xfId="18051" xr:uid="{11C0A9E7-CECF-4835-A38D-272D9EE9811A}"/>
    <cellStyle name="Normal 10 9 14" xfId="34810" xr:uid="{CA07161D-5E55-4686-860E-88B1D9654545}"/>
    <cellStyle name="Normal 10 9 15" xfId="1335" xr:uid="{06D39920-EB11-40CB-96C4-46AE61DF482D}"/>
    <cellStyle name="Normal 10 9 2" xfId="1717" xr:uid="{E7A485E9-5D5E-4F74-AAA9-960F2FEABFBB}"/>
    <cellStyle name="Normal 10 9 2 2" xfId="5099" xr:uid="{7BDB05FA-3988-4A87-A43F-A9F0BA6B0949}"/>
    <cellStyle name="Normal 10 9 2 2 2" xfId="13477" xr:uid="{5464AB3D-9599-4869-860C-36EB9A8092BE}"/>
    <cellStyle name="Normal 10 9 2 2 2 2" xfId="30237" xr:uid="{C20D26EB-8FAD-45EA-9B4A-A33682016D6C}"/>
    <cellStyle name="Normal 10 9 2 2 2 3" xfId="46996" xr:uid="{893917A7-783F-4C97-A160-6BDDACA53611}"/>
    <cellStyle name="Normal 10 9 2 2 3" xfId="21857" xr:uid="{8BB4AB48-D31A-4826-958C-ED1FDEF0E04B}"/>
    <cellStyle name="Normal 10 9 2 2 4" xfId="38616" xr:uid="{0D080F98-157A-4AFA-88D5-B165A4B3E7E4}"/>
    <cellStyle name="Normal 10 9 2 3" xfId="6784" xr:uid="{1168CAB3-C370-45EB-87BA-2DB64ADF51F4}"/>
    <cellStyle name="Normal 10 9 2 3 2" xfId="15164" xr:uid="{62D2A563-E7F2-4073-AFC6-8BFDC2553B50}"/>
    <cellStyle name="Normal 10 9 2 3 2 2" xfId="31924" xr:uid="{8927F8CC-BF8F-4829-A9AE-89CB3886AB87}"/>
    <cellStyle name="Normal 10 9 2 3 2 3" xfId="48683" xr:uid="{51518356-89E0-423A-8E5C-2FD33C556304}"/>
    <cellStyle name="Normal 10 9 2 3 3" xfId="23544" xr:uid="{18547C90-E41E-4020-8998-F30F38F2372D}"/>
    <cellStyle name="Normal 10 9 2 3 4" xfId="40303" xr:uid="{1DA16BB6-626C-43F8-8AF7-6C24B9E2D84E}"/>
    <cellStyle name="Normal 10 9 2 4" xfId="3524" xr:uid="{7182797A-C73E-4D2B-8A49-ED26CA4CC41F}"/>
    <cellStyle name="Normal 10 9 2 4 2" xfId="11900" xr:uid="{4BDAE4EB-CC1B-4B4E-84A0-01763D460B2D}"/>
    <cellStyle name="Normal 10 9 2 4 2 2" xfId="28660" xr:uid="{3E50C847-5330-4B47-9C95-EC6773504DD2}"/>
    <cellStyle name="Normal 10 9 2 4 2 3" xfId="45419" xr:uid="{DAF8C4BF-4729-45B2-8262-6DE8A22A924E}"/>
    <cellStyle name="Normal 10 9 2 4 3" xfId="20280" xr:uid="{81DEE63F-5262-4436-9857-805F65AC0A41}"/>
    <cellStyle name="Normal 10 9 2 4 4" xfId="37039" xr:uid="{1B144B52-80B3-4E81-BC4B-2002424D572C}"/>
    <cellStyle name="Normal 10 9 2 5" xfId="10097" xr:uid="{9E583604-2172-418A-A350-A23F093EDB6F}"/>
    <cellStyle name="Normal 10 9 2 5 2" xfId="26857" xr:uid="{16AA13D0-ADAA-42A4-A881-BAD5C3D2A31C}"/>
    <cellStyle name="Normal 10 9 2 5 3" xfId="43616" xr:uid="{E23DC6EA-3C06-4ED0-9B06-D244B959DEA9}"/>
    <cellStyle name="Normal 10 9 2 6" xfId="18477" xr:uid="{8E1AF1E3-ABAC-40AE-8D62-D5F366F13FCB}"/>
    <cellStyle name="Normal 10 9 2 7" xfId="35236" xr:uid="{AC7801BE-85BC-40D9-812A-052BAD7DBA19}"/>
    <cellStyle name="Normal 10 9 3" xfId="2145" xr:uid="{CFB85F59-816A-4529-B8CE-1E6F4C133E27}"/>
    <cellStyle name="Normal 10 9 3 2" xfId="5525" xr:uid="{14F55554-3298-48C1-8518-681A25946190}"/>
    <cellStyle name="Normal 10 9 3 2 2" xfId="13905" xr:uid="{2E761C95-EBB6-4032-9D81-63DBBFDF8935}"/>
    <cellStyle name="Normal 10 9 3 2 2 2" xfId="30665" xr:uid="{5EFC68D2-6F1C-46FE-AB88-93ABA043D779}"/>
    <cellStyle name="Normal 10 9 3 2 2 3" xfId="47424" xr:uid="{A02C704F-579B-4829-9725-40C0A5B91E8C}"/>
    <cellStyle name="Normal 10 9 3 2 3" xfId="22285" xr:uid="{D72576F0-2101-4DF9-BC26-39E1F341F0D8}"/>
    <cellStyle name="Normal 10 9 3 2 4" xfId="39044" xr:uid="{E2FBFB19-587C-4E9A-AC96-D629B0164191}"/>
    <cellStyle name="Normal 10 9 3 3" xfId="7212" xr:uid="{6FCBE193-6084-46F2-B10F-C0CD8A956888}"/>
    <cellStyle name="Normal 10 9 3 3 2" xfId="15592" xr:uid="{DB297C40-9C98-4D4D-A9CA-DA64A45B1E4C}"/>
    <cellStyle name="Normal 10 9 3 3 2 2" xfId="32352" xr:uid="{1875F1ED-D61A-4B36-A74A-55820D52BD2B}"/>
    <cellStyle name="Normal 10 9 3 3 2 3" xfId="49111" xr:uid="{BA06B0CE-7932-4D2E-B9A3-D54C86090BAC}"/>
    <cellStyle name="Normal 10 9 3 3 3" xfId="23972" xr:uid="{B5A2CADE-8672-43A0-9642-0B82DF972CCD}"/>
    <cellStyle name="Normal 10 9 3 3 4" xfId="40731" xr:uid="{9B1EED8F-4E0F-4428-B0C5-9988ED4D7F5E}"/>
    <cellStyle name="Normal 10 9 3 4" xfId="3952" xr:uid="{798588A8-B213-4FF8-A820-E684BC7FDEC8}"/>
    <cellStyle name="Normal 10 9 3 4 2" xfId="12328" xr:uid="{A947A5B2-2F41-4EE0-A275-96A9677E26AB}"/>
    <cellStyle name="Normal 10 9 3 4 2 2" xfId="29088" xr:uid="{390BC196-85DA-4695-A703-D3829AC59DBF}"/>
    <cellStyle name="Normal 10 9 3 4 2 3" xfId="45847" xr:uid="{2521B5ED-5FEC-4D60-B3CF-741F70F3C563}"/>
    <cellStyle name="Normal 10 9 3 4 3" xfId="20708" xr:uid="{D2EC1788-CDFD-4F82-A06C-9F55EFE3C5E6}"/>
    <cellStyle name="Normal 10 9 3 4 4" xfId="37467" xr:uid="{963A7A17-B38F-4673-BE13-B20267345B91}"/>
    <cellStyle name="Normal 10 9 3 5" xfId="10525" xr:uid="{F20C2143-2B45-4A40-BE32-F7477F5C6F32}"/>
    <cellStyle name="Normal 10 9 3 5 2" xfId="27285" xr:uid="{9512C660-A6ED-4AD9-81D9-2FC14EF69E28}"/>
    <cellStyle name="Normal 10 9 3 5 3" xfId="44044" xr:uid="{1A63A02B-44AD-4BFE-8458-9955331731E6}"/>
    <cellStyle name="Normal 10 9 3 6" xfId="18905" xr:uid="{0176B02E-D68A-409B-A315-E1A132147A2A}"/>
    <cellStyle name="Normal 10 9 3 7" xfId="35664" xr:uid="{6BBB24A8-A6EE-45BC-A0A6-137AD6550808}"/>
    <cellStyle name="Normal 10 9 4" xfId="2672" xr:uid="{B49D700D-83C1-441A-81EE-6DAD777829CB}"/>
    <cellStyle name="Normal 10 9 4 2" xfId="6054" xr:uid="{44C1E010-0803-4850-AEE3-1C31923D03E0}"/>
    <cellStyle name="Normal 10 9 4 2 2" xfId="14434" xr:uid="{254A8583-138F-43D7-AF5F-834C6ACD07D3}"/>
    <cellStyle name="Normal 10 9 4 2 2 2" xfId="31194" xr:uid="{13AA00AB-FEF7-4418-832D-88BA961DB047}"/>
    <cellStyle name="Normal 10 9 4 2 2 3" xfId="47953" xr:uid="{1C05F586-59D0-4D98-A57D-35C711617703}"/>
    <cellStyle name="Normal 10 9 4 2 3" xfId="22814" xr:uid="{601A5CFE-E80E-4285-A01E-24ADE5402949}"/>
    <cellStyle name="Normal 10 9 4 2 4" xfId="39573" xr:uid="{90D57161-5198-4C61-ABE0-C019E31C83FA}"/>
    <cellStyle name="Normal 10 9 4 3" xfId="7741" xr:uid="{857F81ED-0EEB-4C6B-9B40-0AE3AE3B3CB9}"/>
    <cellStyle name="Normal 10 9 4 3 2" xfId="16121" xr:uid="{851B6ECD-AD5E-47A6-BD6C-417766264277}"/>
    <cellStyle name="Normal 10 9 4 3 2 2" xfId="32881" xr:uid="{3124518E-80A5-469C-A12C-6D02E2137C2A}"/>
    <cellStyle name="Normal 10 9 4 3 2 3" xfId="49640" xr:uid="{F91B9D19-EDAB-4532-819A-BD7C6B90803B}"/>
    <cellStyle name="Normal 10 9 4 3 3" xfId="24501" xr:uid="{C936D7AD-4EBD-4F63-8614-0EC2C4986CA3}"/>
    <cellStyle name="Normal 10 9 4 3 4" xfId="41260" xr:uid="{E69EA87B-6372-4B6F-91CC-1C02BDB244DE}"/>
    <cellStyle name="Normal 10 9 4 4" xfId="4368" xr:uid="{723BFE26-7813-4090-B678-82C3C4D829AD}"/>
    <cellStyle name="Normal 10 9 4 4 2" xfId="12744" xr:uid="{9374B66A-7F1F-481D-8CCB-640FC0A876E4}"/>
    <cellStyle name="Normal 10 9 4 4 2 2" xfId="29504" xr:uid="{5E10B212-F552-4328-B958-25AB89698391}"/>
    <cellStyle name="Normal 10 9 4 4 2 3" xfId="46263" xr:uid="{98D0F800-5A65-4B5B-AD3F-19DA61C4324B}"/>
    <cellStyle name="Normal 10 9 4 4 3" xfId="21124" xr:uid="{5545EB0F-8D3B-45C7-B2C9-43E2484B8EB6}"/>
    <cellStyle name="Normal 10 9 4 4 4" xfId="37883" xr:uid="{6EF5BE06-2E32-490B-85AA-520FC8751326}"/>
    <cellStyle name="Normal 10 9 4 5" xfId="11054" xr:uid="{9438ABC2-1C8C-4429-81E5-1D719A5005CA}"/>
    <cellStyle name="Normal 10 9 4 5 2" xfId="27814" xr:uid="{56E4D2E0-B990-4C55-8837-2640C9227585}"/>
    <cellStyle name="Normal 10 9 4 5 3" xfId="44573" xr:uid="{6EA18014-941D-4D78-B3F5-AD7D8DC0E021}"/>
    <cellStyle name="Normal 10 9 4 6" xfId="19434" xr:uid="{668A2BB6-5CAC-408C-84BC-4E59DA80FB61}"/>
    <cellStyle name="Normal 10 9 4 7" xfId="36193" xr:uid="{7B3B1FD4-A925-4182-98F9-4900C1F85292}"/>
    <cellStyle name="Normal 10 9 5" xfId="4788" xr:uid="{89A7B7D5-F35F-439F-AE5B-6A3609059559}"/>
    <cellStyle name="Normal 10 9 5 2" xfId="13164" xr:uid="{1BBAA5DB-E69E-407F-868B-AFDAC5A80CBE}"/>
    <cellStyle name="Normal 10 9 5 2 2" xfId="29924" xr:uid="{15E1328E-B92F-47B9-B6B8-A59207C548D3}"/>
    <cellStyle name="Normal 10 9 5 2 3" xfId="46683" xr:uid="{A5045A7A-A4B9-4885-8B4B-E5B2D0E5140E}"/>
    <cellStyle name="Normal 10 9 5 3" xfId="21544" xr:uid="{A390E1A7-2306-4E94-8F87-6DA5D74BF959}"/>
    <cellStyle name="Normal 10 9 5 4" xfId="38303" xr:uid="{40B05113-53CF-4593-9FD1-DDD9B473354F}"/>
    <cellStyle name="Normal 10 9 6" xfId="6358" xr:uid="{2CD1B59B-19B6-47B4-9AE9-04C9733ED532}"/>
    <cellStyle name="Normal 10 9 6 2" xfId="14738" xr:uid="{5BFEC9B3-1C36-491D-BFBE-3277881AE450}"/>
    <cellStyle name="Normal 10 9 6 2 2" xfId="31498" xr:uid="{2DE9E3BA-6028-47A2-8A46-8D3A76ED3527}"/>
    <cellStyle name="Normal 10 9 6 2 3" xfId="48257" xr:uid="{9BB38BEE-B375-4841-BEDC-64CB830B9F92}"/>
    <cellStyle name="Normal 10 9 6 3" xfId="23118" xr:uid="{D94A18A7-3AF7-46B5-9EEE-0E42000C898E}"/>
    <cellStyle name="Normal 10 9 6 4" xfId="39877" xr:uid="{C0CE8B73-791A-439A-96D2-30706F5BEDAB}"/>
    <cellStyle name="Normal 10 9 7" xfId="8147" xr:uid="{0DD85030-42B7-4B5B-98D6-6361C7971D9C}"/>
    <cellStyle name="Normal 10 9 7 2" xfId="16527" xr:uid="{7FBD63C6-4BBA-49E6-B70B-C811130570B3}"/>
    <cellStyle name="Normal 10 9 7 2 2" xfId="33287" xr:uid="{BB604272-EE6B-4C49-BD49-7A6E1CED78B1}"/>
    <cellStyle name="Normal 10 9 7 2 3" xfId="50046" xr:uid="{EEC28C4C-6F50-47CC-A2F6-237E6FE85D64}"/>
    <cellStyle name="Normal 10 9 7 3" xfId="24907" xr:uid="{3B386929-BCF6-4FBC-B3BB-9AE1A86CE3A1}"/>
    <cellStyle name="Normal 10 9 7 4" xfId="41666" xr:uid="{FD759F48-79C3-4C25-B7FA-0C189FD29CB1}"/>
    <cellStyle name="Normal 10 9 8" xfId="8553" xr:uid="{E06EA99F-E4C7-41F6-B729-2B236108A75A}"/>
    <cellStyle name="Normal 10 9 8 2" xfId="16933" xr:uid="{8F716AD9-B363-49C2-943E-4E51B533A680}"/>
    <cellStyle name="Normal 10 9 8 2 2" xfId="33693" xr:uid="{9FEE1E52-FC30-4819-93E3-674D73416904}"/>
    <cellStyle name="Normal 10 9 8 2 3" xfId="50452" xr:uid="{C2BF2F44-EDC9-4BB7-BA02-92BAC49CB4F8}"/>
    <cellStyle name="Normal 10 9 8 3" xfId="25313" xr:uid="{570F16F5-8960-4041-9A06-48ECB664C819}"/>
    <cellStyle name="Normal 10 9 8 4" xfId="42072" xr:uid="{55F4CAAD-05BC-4818-8602-C33EECB4D36E}"/>
    <cellStyle name="Normal 10 9 9" xfId="8959" xr:uid="{FA69574E-5AAA-441D-8E8C-A1600885568F}"/>
    <cellStyle name="Normal 10 9 9 2" xfId="17339" xr:uid="{C4AFFB7D-0F24-4733-823D-F2A79C205FF0}"/>
    <cellStyle name="Normal 10 9 9 2 2" xfId="34099" xr:uid="{ED25EA4C-4A77-4209-8CFC-F6323950831F}"/>
    <cellStyle name="Normal 10 9 9 2 3" xfId="50858" xr:uid="{9C475CF9-71F3-4CFD-A09D-67A1C2ABE343}"/>
    <cellStyle name="Normal 10 9 9 3" xfId="25719" xr:uid="{B987962E-1F56-4F48-ACDB-0986A9893089}"/>
    <cellStyle name="Normal 10 9 9 4" xfId="42478" xr:uid="{F76CA62C-66B6-44ED-84C9-7062E994B179}"/>
    <cellStyle name="Normal 11" xfId="150" xr:uid="{6BB6446E-0E7B-4A00-B5F9-F15C667BBBB6}"/>
    <cellStyle name="Normal 11 10" xfId="1975" xr:uid="{7B8EE5E4-795D-4787-A439-871C779E5AB7}"/>
    <cellStyle name="Normal 11 10 2" xfId="5354" xr:uid="{38899F67-0492-4539-8ED9-55BF129D8898}"/>
    <cellStyle name="Normal 11 10 2 2" xfId="13734" xr:uid="{BD9D33F6-1717-4646-AF0C-3A7D6D449BD7}"/>
    <cellStyle name="Normal 11 10 2 2 2" xfId="30494" xr:uid="{DA682C67-4937-4A06-AF27-D3776546ADD4}"/>
    <cellStyle name="Normal 11 10 2 2 3" xfId="47253" xr:uid="{C51FB8EE-EA7E-4BB1-8B62-37A7DF87A9A8}"/>
    <cellStyle name="Normal 11 10 2 3" xfId="22114" xr:uid="{B9D1CBAF-A338-495D-A3C6-901CB3B66A3F}"/>
    <cellStyle name="Normal 11 10 2 4" xfId="38873" xr:uid="{C94E701D-1996-44E7-A86C-A37576F61582}"/>
    <cellStyle name="Normal 11 10 3" xfId="7041" xr:uid="{3BF2A54F-88B6-4BFA-BA34-26589B973624}"/>
    <cellStyle name="Normal 11 10 3 2" xfId="15421" xr:uid="{6D0A1435-0BA8-4185-851C-A07CE15EB722}"/>
    <cellStyle name="Normal 11 10 3 2 2" xfId="32181" xr:uid="{A82568F3-ECB0-4EAE-8B0A-502324507D5A}"/>
    <cellStyle name="Normal 11 10 3 2 3" xfId="48940" xr:uid="{48DF9FC2-4194-4B29-8BA9-20037C34D2F9}"/>
    <cellStyle name="Normal 11 10 3 3" xfId="23801" xr:uid="{6C58F8AE-357F-443B-9850-F3803B9EE3DC}"/>
    <cellStyle name="Normal 11 10 3 4" xfId="40560" xr:uid="{9C7E856A-9071-4ABF-B97A-1CECCD268729}"/>
    <cellStyle name="Normal 11 10 4" xfId="3781" xr:uid="{EE46084E-6505-4348-9D89-C0186FC7AFFE}"/>
    <cellStyle name="Normal 11 10 4 2" xfId="12157" xr:uid="{A92CF068-A5CC-4201-861D-D135AF2C77F3}"/>
    <cellStyle name="Normal 11 10 4 2 2" xfId="28917" xr:uid="{3601E4A9-ADB3-4E73-9655-4768B997C66D}"/>
    <cellStyle name="Normal 11 10 4 2 3" xfId="45676" xr:uid="{F29E580F-DBE5-4381-8F94-AAAB61638CCD}"/>
    <cellStyle name="Normal 11 10 4 3" xfId="20537" xr:uid="{86AD300D-84BA-49DC-A141-DB2391484E74}"/>
    <cellStyle name="Normal 11 10 4 4" xfId="37296" xr:uid="{81C3DD6E-9EA9-4F72-BBE8-CF48FE604B65}"/>
    <cellStyle name="Normal 11 10 5" xfId="10354" xr:uid="{88AE50C5-6EA8-41C9-920C-A925E85A16BD}"/>
    <cellStyle name="Normal 11 10 5 2" xfId="27114" xr:uid="{9F94FEC4-C0F0-4513-8AB9-303F82110689}"/>
    <cellStyle name="Normal 11 10 5 3" xfId="43873" xr:uid="{FE1179B2-2D66-469C-8FBD-6E0CA149493A}"/>
    <cellStyle name="Normal 11 10 6" xfId="18734" xr:uid="{9F4B9B23-94FD-4ED8-9E17-6F261BA59EE8}"/>
    <cellStyle name="Normal 11 10 7" xfId="35493" xr:uid="{423A4A9F-630C-4358-BF3C-5DECDC0CEE0B}"/>
    <cellStyle name="Normal 11 11" xfId="2404" xr:uid="{DD5F5EB0-544D-4DF9-BD38-9F77B99FD4CD}"/>
    <cellStyle name="Normal 11 11 2" xfId="5785" xr:uid="{97888DF1-C1D5-474F-9122-75F4C514AF3A}"/>
    <cellStyle name="Normal 11 11 2 2" xfId="14165" xr:uid="{6207205A-C50B-4AF4-920C-99BBD7B0C7A6}"/>
    <cellStyle name="Normal 11 11 2 2 2" xfId="30925" xr:uid="{FE5E0212-E192-48BB-9DE3-DD8829874E3A}"/>
    <cellStyle name="Normal 11 11 2 2 3" xfId="47684" xr:uid="{97CFAA18-D5E0-4150-8C5E-E74DE4E9C90B}"/>
    <cellStyle name="Normal 11 11 2 3" xfId="22545" xr:uid="{20CADE11-9939-4E8C-8AC8-98F305F2809F}"/>
    <cellStyle name="Normal 11 11 2 4" xfId="39304" xr:uid="{AD636E60-5F3B-4956-AB4E-2AD441863177}"/>
    <cellStyle name="Normal 11 11 3" xfId="7472" xr:uid="{5748B618-BFDA-4151-B331-D500E3259A63}"/>
    <cellStyle name="Normal 11 11 3 2" xfId="15852" xr:uid="{2117D855-21B2-4A34-BB51-00394C76F98B}"/>
    <cellStyle name="Normal 11 11 3 2 2" xfId="32612" xr:uid="{E06629F5-C4EB-4B3F-8E72-51E74D1E0C35}"/>
    <cellStyle name="Normal 11 11 3 2 3" xfId="49371" xr:uid="{FAC6174A-2C9F-4257-A520-6A4A9D5F6456}"/>
    <cellStyle name="Normal 11 11 3 3" xfId="24232" xr:uid="{BF8CE924-C190-4EB7-B966-541322604E81}"/>
    <cellStyle name="Normal 11 11 3 4" xfId="40991" xr:uid="{445EE5CC-8227-40B6-9D73-FAD65E8E58B8}"/>
    <cellStyle name="Normal 11 11 4" xfId="2921" xr:uid="{46EF03E3-0906-4EE4-9F6D-A40FA212686D}"/>
    <cellStyle name="Normal 11 11 4 2" xfId="11303" xr:uid="{2DA08B83-3F77-405A-B4A1-8F56282FD801}"/>
    <cellStyle name="Normal 11 11 4 2 2" xfId="28063" xr:uid="{01CA239F-5827-42B0-83CB-EDC4B67EF78B}"/>
    <cellStyle name="Normal 11 11 4 2 3" xfId="44822" xr:uid="{2AB7DF44-E780-4A65-86FD-0BFF5D005156}"/>
    <cellStyle name="Normal 11 11 4 3" xfId="19683" xr:uid="{BA291F9B-5135-48CB-8493-A00544B1D57E}"/>
    <cellStyle name="Normal 11 11 4 4" xfId="36442" xr:uid="{E1AADD90-6E02-4ABF-95BA-713EE643AB2D}"/>
    <cellStyle name="Normal 11 11 5" xfId="10785" xr:uid="{A30DB064-963C-4D01-BFAE-BFC5FD5FE38A}"/>
    <cellStyle name="Normal 11 11 5 2" xfId="27545" xr:uid="{55E2CFBF-1D4D-474A-A8DD-22A2D777B42F}"/>
    <cellStyle name="Normal 11 11 5 3" xfId="44304" xr:uid="{5F107C0A-16BD-45E9-BE0D-1B8EDA55504A}"/>
    <cellStyle name="Normal 11 11 6" xfId="19165" xr:uid="{FCEA8A13-811A-41E7-B9AD-D5D227CD2D2F}"/>
    <cellStyle name="Normal 11 11 7" xfId="35924" xr:uid="{2443FABB-0C93-49B1-B5C9-AD5B9B7C3ED6}"/>
    <cellStyle name="Normal 11 12" xfId="4505" xr:uid="{24B0D2C4-C925-46AC-AB58-3FF64AF66F11}"/>
    <cellStyle name="Normal 11 12 2" xfId="12881" xr:uid="{93592547-24F2-46AC-AD08-93B4709487D9}"/>
    <cellStyle name="Normal 11 12 2 2" xfId="29641" xr:uid="{061BDE28-C4C0-4018-B1D5-30E190114272}"/>
    <cellStyle name="Normal 11 12 2 3" xfId="46400" xr:uid="{B9E53FDF-7010-4F3C-846F-2744EC46B978}"/>
    <cellStyle name="Normal 11 12 3" xfId="21261" xr:uid="{313F05B8-AD20-493E-80FC-9857C54FE14D}"/>
    <cellStyle name="Normal 11 12 4" xfId="38020" xr:uid="{A2ACF6E5-FC0B-406F-99AF-F603A3294391}"/>
    <cellStyle name="Normal 11 13" xfId="6187" xr:uid="{A98A67AB-71C3-43B3-9AA5-3589D51E9931}"/>
    <cellStyle name="Normal 11 13 2" xfId="14567" xr:uid="{C2D6FDC8-65B2-47D0-997A-3390294AE71C}"/>
    <cellStyle name="Normal 11 13 2 2" xfId="31327" xr:uid="{ACC98EA8-BAE8-4A04-AF8D-2F08667B818E}"/>
    <cellStyle name="Normal 11 13 2 3" xfId="48086" xr:uid="{2103CAEA-63A0-4FA6-A9D6-548C83C603A6}"/>
    <cellStyle name="Normal 11 13 3" xfId="22947" xr:uid="{2AAF63FB-E417-4D72-91DA-410A7FA96210}"/>
    <cellStyle name="Normal 11 13 4" xfId="39706" xr:uid="{CD6F0140-7CBD-4B05-86F2-01985659BB0E}"/>
    <cellStyle name="Normal 11 14" xfId="7878" xr:uid="{77F6AEF4-A28C-4ED5-952C-2DA1CCED9DEB}"/>
    <cellStyle name="Normal 11 14 2" xfId="16258" xr:uid="{3B5E3CA1-3489-456D-8067-2D03F5ABE3E1}"/>
    <cellStyle name="Normal 11 14 2 2" xfId="33018" xr:uid="{2C02899C-6384-4570-9CAD-A56147B6DFFA}"/>
    <cellStyle name="Normal 11 14 2 3" xfId="49777" xr:uid="{5397C3E6-B3D2-499D-A299-FA623C2D9D47}"/>
    <cellStyle name="Normal 11 14 3" xfId="24638" xr:uid="{BBAE446F-EB41-4AC5-B757-C99384439E5F}"/>
    <cellStyle name="Normal 11 14 4" xfId="41397" xr:uid="{E76FFA40-B76B-4AE4-A22A-00A00AF37AE3}"/>
    <cellStyle name="Normal 11 15" xfId="8284" xr:uid="{F0712DFC-44F3-4C77-B344-0286F78B02F4}"/>
    <cellStyle name="Normal 11 15 2" xfId="16664" xr:uid="{22A8DAFA-D374-4D67-BA93-EDB31FD2B9AA}"/>
    <cellStyle name="Normal 11 15 2 2" xfId="33424" xr:uid="{ADF6E6EA-0175-4340-88A6-FC47F3D70D65}"/>
    <cellStyle name="Normal 11 15 2 3" xfId="50183" xr:uid="{BBC6E374-ABA2-456A-8342-AF4EC5711962}"/>
    <cellStyle name="Normal 11 15 3" xfId="25044" xr:uid="{3EA76523-C110-4568-B67E-FC17E0658E5B}"/>
    <cellStyle name="Normal 11 15 4" xfId="41803" xr:uid="{219815B6-AB8A-4B1F-A8F0-7009E103415D}"/>
    <cellStyle name="Normal 11 16" xfId="8690" xr:uid="{D54B77F1-FACC-4F8F-B2C7-AC08A6F55F65}"/>
    <cellStyle name="Normal 11 16 2" xfId="17070" xr:uid="{247F9F4E-5048-4502-A16C-50A47F0BFF84}"/>
    <cellStyle name="Normal 11 16 2 2" xfId="33830" xr:uid="{0FCE8CC0-51BE-4299-B3B6-08309C76826F}"/>
    <cellStyle name="Normal 11 16 2 3" xfId="50589" xr:uid="{DCFBE184-FBB0-407E-B3C8-362BFFC8DDEE}"/>
    <cellStyle name="Normal 11 16 3" xfId="25450" xr:uid="{F4377CFA-101F-4629-A604-B2EBC5F60EB1}"/>
    <cellStyle name="Normal 11 16 4" xfId="42209" xr:uid="{A5D0B8E6-F532-4D77-86A4-1C1F54DA46A8}"/>
    <cellStyle name="Normal 11 17" xfId="9096" xr:uid="{2910AE51-E142-45B0-A2CD-B2F69488BC57}"/>
    <cellStyle name="Normal 11 17 2" xfId="17476" xr:uid="{04E1C696-9710-4518-BCE1-44EB946BE135}"/>
    <cellStyle name="Normal 11 17 2 2" xfId="34236" xr:uid="{04C7E6FF-4962-4F59-9CFA-CA2E10F0781B}"/>
    <cellStyle name="Normal 11 17 2 3" xfId="50995" xr:uid="{80446752-CEA8-471F-A6D9-ECB1628448C9}"/>
    <cellStyle name="Normal 11 17 3" xfId="25856" xr:uid="{CB6DFF36-5A4E-4E71-A592-1231ED037157}"/>
    <cellStyle name="Normal 11 17 4" xfId="42615" xr:uid="{4ECDE882-85D6-4869-9270-C1CE2A50408B}"/>
    <cellStyle name="Normal 11 18" xfId="2809" xr:uid="{37CA6A27-2D9A-45C7-9738-1C7A53EAE9F2}"/>
    <cellStyle name="Normal 11 18 2" xfId="11191" xr:uid="{B9931511-9951-460F-93E0-72E19D42D082}"/>
    <cellStyle name="Normal 11 18 2 2" xfId="27951" xr:uid="{F94E7FA0-8E4C-44A0-9E4A-5EFE924BBDA5}"/>
    <cellStyle name="Normal 11 18 2 3" xfId="44710" xr:uid="{C8B6C284-3FEC-47AA-94DE-463F79FDEF96}"/>
    <cellStyle name="Normal 11 18 3" xfId="19571" xr:uid="{F9329B6D-8C64-45F7-A7F9-8BA5BBFEFF5F}"/>
    <cellStyle name="Normal 11 18 4" xfId="36330" xr:uid="{9551858D-F558-4C70-B090-98441DB31468}"/>
    <cellStyle name="Normal 11 19" xfId="9500" xr:uid="{3529E90F-0C7C-4722-8EFB-0BDC472503A3}"/>
    <cellStyle name="Normal 11 19 2" xfId="26260" xr:uid="{6F6CAE9A-D854-4983-8573-4BF81596F3CC}"/>
    <cellStyle name="Normal 11 19 3" xfId="43019" xr:uid="{3694ECF7-0953-4C51-BC05-C22A1F84CADC}"/>
    <cellStyle name="Normal 11 2" xfId="73" xr:uid="{42B0BA92-C890-4D08-8E62-844E2B2128EB}"/>
    <cellStyle name="Normal 11 2 10" xfId="2405" xr:uid="{8FC08ED4-E6AA-479E-B238-667AD419707D}"/>
    <cellStyle name="Normal 11 2 10 2" xfId="5786" xr:uid="{5E7C4053-36CA-4A31-B5EF-99C00D90943F}"/>
    <cellStyle name="Normal 11 2 10 2 2" xfId="14166" xr:uid="{ADEFD3BE-A73F-4D32-87F0-881D33EBC05D}"/>
    <cellStyle name="Normal 11 2 10 2 2 2" xfId="30926" xr:uid="{531EC19F-1417-48CA-ABEE-4FCCB1084AC2}"/>
    <cellStyle name="Normal 11 2 10 2 2 3" xfId="47685" xr:uid="{A3175B7A-C3CD-48D8-BC6B-BD846712FD1E}"/>
    <cellStyle name="Normal 11 2 10 2 3" xfId="22546" xr:uid="{68F770A6-49EB-4220-B4A2-2E3DAE5C0C85}"/>
    <cellStyle name="Normal 11 2 10 2 4" xfId="39305" xr:uid="{06A4D999-3F59-44AF-9392-4BB77FA21FCF}"/>
    <cellStyle name="Normal 11 2 10 3" xfId="7473" xr:uid="{B4981681-7498-4110-BFC8-0AF5BE57BE17}"/>
    <cellStyle name="Normal 11 2 10 3 2" xfId="15853" xr:uid="{B1FB24AA-9149-4451-BC3F-F09D8F1843DA}"/>
    <cellStyle name="Normal 11 2 10 3 2 2" xfId="32613" xr:uid="{548188F9-AA65-4C44-94C6-74E86EBF767A}"/>
    <cellStyle name="Normal 11 2 10 3 2 3" xfId="49372" xr:uid="{D21C6379-28C0-4903-A65F-04AA95895D44}"/>
    <cellStyle name="Normal 11 2 10 3 3" xfId="24233" xr:uid="{974990B0-0F23-48EE-BE4B-32FF325DB590}"/>
    <cellStyle name="Normal 11 2 10 3 4" xfId="40992" xr:uid="{58DA0758-7EB8-4495-9002-89B297B66122}"/>
    <cellStyle name="Normal 11 2 10 4" xfId="2928" xr:uid="{9A59F8DF-5CD0-4B72-9CFB-B4A2AC904B0C}"/>
    <cellStyle name="Normal 11 2 10 4 2" xfId="11310" xr:uid="{697D54C7-E1A6-42CB-B31F-6C7B17A04F59}"/>
    <cellStyle name="Normal 11 2 10 4 2 2" xfId="28070" xr:uid="{C1D52978-8952-4AB9-B592-D93F950BEC0B}"/>
    <cellStyle name="Normal 11 2 10 4 2 3" xfId="44829" xr:uid="{0E3B11E5-D684-454A-A54E-4D3649A81EBC}"/>
    <cellStyle name="Normal 11 2 10 4 3" xfId="19690" xr:uid="{206BD5B6-DB1E-45B2-8EBF-75BEC729C3C5}"/>
    <cellStyle name="Normal 11 2 10 4 4" xfId="36449" xr:uid="{04A8ACE8-CB03-4EA1-BDF3-F0BF9C849E8A}"/>
    <cellStyle name="Normal 11 2 10 5" xfId="10786" xr:uid="{0ADB362B-96E9-4826-933E-CE4759514F2F}"/>
    <cellStyle name="Normal 11 2 10 5 2" xfId="27546" xr:uid="{1DA4C9F3-5A14-469C-82B6-FBD9E4854144}"/>
    <cellStyle name="Normal 11 2 10 5 3" xfId="44305" xr:uid="{C820F8D5-46F3-41B0-B381-EC21EC5DA9ED}"/>
    <cellStyle name="Normal 11 2 10 6" xfId="19166" xr:uid="{4C9E6037-3462-4F8A-8C8E-57AAB6C5512D}"/>
    <cellStyle name="Normal 11 2 10 7" xfId="35925" xr:uid="{BE78B529-1AF5-4C18-A780-BA2A20BCD587}"/>
    <cellStyle name="Normal 11 2 11" xfId="4506" xr:uid="{E2154A2F-DB38-4D14-A6CE-57345AF4FC13}"/>
    <cellStyle name="Normal 11 2 11 2" xfId="12882" xr:uid="{0B1BDA47-31E5-4758-9F82-F26AB46E0547}"/>
    <cellStyle name="Normal 11 2 11 2 2" xfId="29642" xr:uid="{6C304C64-64D3-4B36-A802-FAA29FE6FA9F}"/>
    <cellStyle name="Normal 11 2 11 2 3" xfId="46401" xr:uid="{85C6A6B3-BF19-4CC7-9846-F9CA362C64CB}"/>
    <cellStyle name="Normal 11 2 11 3" xfId="21262" xr:uid="{A32C8F2C-8805-484D-8E53-8B79D6091EB8}"/>
    <cellStyle name="Normal 11 2 11 4" xfId="38021" xr:uid="{883F3F3A-57BC-4874-8C71-6E5C0F5BE06C}"/>
    <cellStyle name="Normal 11 2 12" xfId="6194" xr:uid="{8159067F-33C9-4C49-8F90-73B490617CBB}"/>
    <cellStyle name="Normal 11 2 12 2" xfId="14574" xr:uid="{9DEC6B4F-4ABE-442C-9553-49628E90B22E}"/>
    <cellStyle name="Normal 11 2 12 2 2" xfId="31334" xr:uid="{5989D54A-388B-48B6-921E-5EF0833F8242}"/>
    <cellStyle name="Normal 11 2 12 2 3" xfId="48093" xr:uid="{9E8CE92A-C5A2-4DA6-BF66-9CCB31DBA82A}"/>
    <cellStyle name="Normal 11 2 12 3" xfId="22954" xr:uid="{538E8DE9-D43A-4793-8194-6570F614FF38}"/>
    <cellStyle name="Normal 11 2 12 4" xfId="39713" xr:uid="{49434A2A-66A8-457C-803D-7E2696499C36}"/>
    <cellStyle name="Normal 11 2 13" xfId="7879" xr:uid="{BACCB362-EF26-475E-8C08-62363FD3CED2}"/>
    <cellStyle name="Normal 11 2 13 2" xfId="16259" xr:uid="{54A6BEA1-FC75-4BBE-ADDE-0D20F7893ECB}"/>
    <cellStyle name="Normal 11 2 13 2 2" xfId="33019" xr:uid="{0F7FAC75-3834-4FAE-9D74-CF9AAAA89E14}"/>
    <cellStyle name="Normal 11 2 13 2 3" xfId="49778" xr:uid="{BD897CC6-6D47-4E8F-8C8D-9720554EDA07}"/>
    <cellStyle name="Normal 11 2 13 3" xfId="24639" xr:uid="{902825C0-384A-4DDF-A10C-25FD4BAB9EF2}"/>
    <cellStyle name="Normal 11 2 13 4" xfId="41398" xr:uid="{B2452E60-7C96-4104-ACF4-163687C297EC}"/>
    <cellStyle name="Normal 11 2 14" xfId="8285" xr:uid="{E9A13BAF-D2BA-4924-9966-A85E3892B046}"/>
    <cellStyle name="Normal 11 2 14 2" xfId="16665" xr:uid="{ED4DFAF9-6A6A-4557-A76D-D894291A60E0}"/>
    <cellStyle name="Normal 11 2 14 2 2" xfId="33425" xr:uid="{0B3997AA-8136-4E52-8345-A7D4E1FF58B0}"/>
    <cellStyle name="Normal 11 2 14 2 3" xfId="50184" xr:uid="{09FD45DA-7035-4B46-B9B9-A923700B63B1}"/>
    <cellStyle name="Normal 11 2 14 3" xfId="25045" xr:uid="{5BF16768-AE90-4BC8-A6C8-F3E93F7F3A45}"/>
    <cellStyle name="Normal 11 2 14 4" xfId="41804" xr:uid="{9645F55A-33A0-4FE5-BDAB-E6399BF3840C}"/>
    <cellStyle name="Normal 11 2 15" xfId="8691" xr:uid="{D1CE3CC5-7BFF-409F-B338-58E950FCFD16}"/>
    <cellStyle name="Normal 11 2 15 2" xfId="17071" xr:uid="{10AEF788-DA54-4562-8C7B-AB14A1FD02A6}"/>
    <cellStyle name="Normal 11 2 15 2 2" xfId="33831" xr:uid="{96812C33-B1CE-4821-A40F-151AB58EA708}"/>
    <cellStyle name="Normal 11 2 15 2 3" xfId="50590" xr:uid="{9E472C80-72C5-4643-A72E-2875EDAE9440}"/>
    <cellStyle name="Normal 11 2 15 3" xfId="25451" xr:uid="{AD312D30-3F08-4226-803F-8B3710130292}"/>
    <cellStyle name="Normal 11 2 15 4" xfId="42210" xr:uid="{4FD9F8F0-976B-42D0-B952-3584A3D8B966}"/>
    <cellStyle name="Normal 11 2 16" xfId="9097" xr:uid="{9D4FBF29-50B9-4AAC-AEF4-A2691187A357}"/>
    <cellStyle name="Normal 11 2 16 2" xfId="17477" xr:uid="{99823670-4624-4322-B48E-BCABD646DE98}"/>
    <cellStyle name="Normal 11 2 16 2 2" xfId="34237" xr:uid="{65E45BE8-58BB-435D-AC0F-6322C1666E33}"/>
    <cellStyle name="Normal 11 2 16 2 3" xfId="50996" xr:uid="{5F7BF3C3-67C9-42D3-BF14-A0B31E3E384C}"/>
    <cellStyle name="Normal 11 2 16 3" xfId="25857" xr:uid="{9CEF2884-7AF3-4734-BFC9-1B374A666C13}"/>
    <cellStyle name="Normal 11 2 16 4" xfId="42616" xr:uid="{6C8E7AF8-934F-4250-8587-55BDA2B097BE}"/>
    <cellStyle name="Normal 11 2 17" xfId="2816" xr:uid="{4A8CBA3A-BBDE-46E0-BECC-AB8D26C2719B}"/>
    <cellStyle name="Normal 11 2 17 2" xfId="11198" xr:uid="{3F6947D1-E36D-4424-BF11-F6B69C900DEC}"/>
    <cellStyle name="Normal 11 2 17 2 2" xfId="27958" xr:uid="{5838F3A2-A4AA-4350-B71C-50D4D2EFB364}"/>
    <cellStyle name="Normal 11 2 17 2 3" xfId="44717" xr:uid="{9B380F0D-EAC6-4168-B245-155958F06A4E}"/>
    <cellStyle name="Normal 11 2 17 3" xfId="19578" xr:uid="{F479205E-E439-46F0-B5A2-67136D25C5D8}"/>
    <cellStyle name="Normal 11 2 17 4" xfId="36337" xr:uid="{EB353099-37C6-4A10-8C0A-5C8536D50511}"/>
    <cellStyle name="Normal 11 2 18" xfId="9507" xr:uid="{C1F8C1D7-DF89-4E5F-8435-11C42ED6600E}"/>
    <cellStyle name="Normal 11 2 18 2" xfId="26267" xr:uid="{0BCFC025-1446-4219-BB16-60CBCCA45BE3}"/>
    <cellStyle name="Normal 11 2 18 3" xfId="43026" xr:uid="{B690597C-0FCE-4244-B719-613E30B645F2}"/>
    <cellStyle name="Normal 11 2 19" xfId="17887" xr:uid="{B4F5F4FD-2606-47AC-88BB-41BB5B45027D}"/>
    <cellStyle name="Normal 11 2 2" xfId="224" xr:uid="{833B0738-FBCF-44B0-A733-E77CC2D9D716}"/>
    <cellStyle name="Normal 11 2 2 10" xfId="7906" xr:uid="{11EAF6E5-B874-4897-9EE8-B5335D5A2FB5}"/>
    <cellStyle name="Normal 11 2 2 10 2" xfId="16286" xr:uid="{CA8D443A-468E-4140-8147-E97715A2A6E0}"/>
    <cellStyle name="Normal 11 2 2 10 2 2" xfId="33046" xr:uid="{3EE38DDE-3F4D-437F-8C4A-12A13FE48DAE}"/>
    <cellStyle name="Normal 11 2 2 10 2 3" xfId="49805" xr:uid="{EB876D42-37A2-4123-9C6A-665A2AF35668}"/>
    <cellStyle name="Normal 11 2 2 10 3" xfId="24666" xr:uid="{F80D25CD-5AB4-43B0-8D11-6760D820480B}"/>
    <cellStyle name="Normal 11 2 2 10 4" xfId="41425" xr:uid="{944B0D09-B2FA-49CE-9B7E-E43EB46B0B1B}"/>
    <cellStyle name="Normal 11 2 2 11" xfId="8312" xr:uid="{11660B37-19D6-4656-967D-21A03EE029BA}"/>
    <cellStyle name="Normal 11 2 2 11 2" xfId="16692" xr:uid="{399610CF-DC3B-41DB-9C38-C03EA210BD1B}"/>
    <cellStyle name="Normal 11 2 2 11 2 2" xfId="33452" xr:uid="{5CDA8163-3811-4E7E-9DC1-F70051C1F683}"/>
    <cellStyle name="Normal 11 2 2 11 2 3" xfId="50211" xr:uid="{6DE6CBD0-C15F-4F66-8C77-AADA3781986F}"/>
    <cellStyle name="Normal 11 2 2 11 3" xfId="25072" xr:uid="{B9F9EDB8-C6BB-4BF9-AFF5-4E1DDF96836A}"/>
    <cellStyle name="Normal 11 2 2 11 4" xfId="41831" xr:uid="{66042ED1-2E40-4E56-BCDF-DD0A48DE7034}"/>
    <cellStyle name="Normal 11 2 2 12" xfId="8718" xr:uid="{11E43301-E1BE-4498-B0C1-76512909DAA6}"/>
    <cellStyle name="Normal 11 2 2 12 2" xfId="17098" xr:uid="{6B84DDD8-4260-4F78-9878-3BC1D6E9B44D}"/>
    <cellStyle name="Normal 11 2 2 12 2 2" xfId="33858" xr:uid="{41D096D4-A206-46CD-82D4-A6CD05B5C9FA}"/>
    <cellStyle name="Normal 11 2 2 12 2 3" xfId="50617" xr:uid="{7F647B89-5312-4049-8630-4BC15BD1D654}"/>
    <cellStyle name="Normal 11 2 2 12 3" xfId="25478" xr:uid="{450D2725-0318-4F46-AD58-6CCDCD3339B1}"/>
    <cellStyle name="Normal 11 2 2 12 4" xfId="42237" xr:uid="{97BBEE19-BAE6-41C2-819D-7B20A20688D7}"/>
    <cellStyle name="Normal 11 2 2 13" xfId="9124" xr:uid="{BAE0AA3D-F3BC-4D22-8A88-B9F03B19D089}"/>
    <cellStyle name="Normal 11 2 2 13 2" xfId="17504" xr:uid="{A177D5AB-88B2-47F1-9BAB-3F720E636F3A}"/>
    <cellStyle name="Normal 11 2 2 13 2 2" xfId="34264" xr:uid="{4D61886F-32CB-4419-9E59-CE82C95451F7}"/>
    <cellStyle name="Normal 11 2 2 13 2 3" xfId="51023" xr:uid="{05E3F6CA-1701-4ECE-B933-D16361048BD2}"/>
    <cellStyle name="Normal 11 2 2 13 3" xfId="25884" xr:uid="{F39B03A4-FAC4-48AF-B51C-56CE0D1AECE2}"/>
    <cellStyle name="Normal 11 2 2 13 4" xfId="42643" xr:uid="{7E76FF78-A8A2-4701-9FE1-FBC375BDBF76}"/>
    <cellStyle name="Normal 11 2 2 14" xfId="2834" xr:uid="{5D627B40-79EE-4D21-B86A-7FA0CCCE514B}"/>
    <cellStyle name="Normal 11 2 2 14 2" xfId="11216" xr:uid="{DC118B80-7505-4505-86E3-B8C2C15114C3}"/>
    <cellStyle name="Normal 11 2 2 14 2 2" xfId="27976" xr:uid="{B55CC078-7080-495B-9BBD-E0E53F0BCB39}"/>
    <cellStyle name="Normal 11 2 2 14 2 3" xfId="44735" xr:uid="{72D6FBF9-4C0F-49D6-87AD-0CDF3F4F1B8C}"/>
    <cellStyle name="Normal 11 2 2 14 3" xfId="19596" xr:uid="{5F18D0CA-2AF9-4574-8830-1C5BE811B3DD}"/>
    <cellStyle name="Normal 11 2 2 14 4" xfId="36355" xr:uid="{97855E15-8AE4-449F-BE8A-3BE9BB52AC68}"/>
    <cellStyle name="Normal 11 2 2 15" xfId="9535" xr:uid="{EDA590E8-30E0-453E-B161-AC7378BB6018}"/>
    <cellStyle name="Normal 11 2 2 15 2" xfId="26295" xr:uid="{756400E7-E856-4927-AFBC-D2C47E47C71A}"/>
    <cellStyle name="Normal 11 2 2 15 3" xfId="43054" xr:uid="{9964B516-6193-49FC-8E57-3D801688FE52}"/>
    <cellStyle name="Normal 11 2 2 16" xfId="17915" xr:uid="{7F36802B-4F13-4AC8-A235-8EEA7BE2D1B8}"/>
    <cellStyle name="Normal 11 2 2 17" xfId="34674" xr:uid="{B8BBCA09-EA39-4226-A032-28597B519419}"/>
    <cellStyle name="Normal 11 2 2 18" xfId="757" xr:uid="{B6985149-C556-4A97-88D5-46B60E973270}"/>
    <cellStyle name="Normal 11 2 2 2" xfId="758" xr:uid="{E99EA9BC-B020-45D5-AB82-F313CFCF7B8B}"/>
    <cellStyle name="Normal 11 2 2 2 10" xfId="8372" xr:uid="{AD8BB145-9B81-47C3-846B-65BB6FC78BCD}"/>
    <cellStyle name="Normal 11 2 2 2 10 2" xfId="16752" xr:uid="{3AE49609-08C1-439F-92D2-F861264DA65B}"/>
    <cellStyle name="Normal 11 2 2 2 10 2 2" xfId="33512" xr:uid="{DEBF8E98-2611-48A5-B98F-AF1D08A44193}"/>
    <cellStyle name="Normal 11 2 2 2 10 2 3" xfId="50271" xr:uid="{73426334-FD51-4AD2-A348-930C95CED8E7}"/>
    <cellStyle name="Normal 11 2 2 2 10 3" xfId="25132" xr:uid="{ECAF7E41-5401-4C48-B5FE-3B5983C781A1}"/>
    <cellStyle name="Normal 11 2 2 2 10 4" xfId="41891" xr:uid="{C467D717-940B-4213-838F-20179F532B66}"/>
    <cellStyle name="Normal 11 2 2 2 11" xfId="8778" xr:uid="{BA417BF3-BAD6-4072-838E-1DA50CD93152}"/>
    <cellStyle name="Normal 11 2 2 2 11 2" xfId="17158" xr:uid="{762FC416-7C8E-4DF6-BC0B-0B44043EAF0E}"/>
    <cellStyle name="Normal 11 2 2 2 11 2 2" xfId="33918" xr:uid="{41CF6A7E-077F-4669-99D5-EA9BB875DC31}"/>
    <cellStyle name="Normal 11 2 2 2 11 2 3" xfId="50677" xr:uid="{E384DF3B-BD86-45D2-B4EE-F60ED67C99DF}"/>
    <cellStyle name="Normal 11 2 2 2 11 3" xfId="25538" xr:uid="{00568F2C-9440-4BCA-8B38-DC227E5150B2}"/>
    <cellStyle name="Normal 11 2 2 2 11 4" xfId="42297" xr:uid="{FE8D39F6-4BF9-48D2-A289-7F4B951D6486}"/>
    <cellStyle name="Normal 11 2 2 2 12" xfId="9184" xr:uid="{FCA4E1D9-A249-4932-B714-A1B1A6AED550}"/>
    <cellStyle name="Normal 11 2 2 2 12 2" xfId="17564" xr:uid="{F1F15EFF-4487-4D7D-98B8-E87DE614718A}"/>
    <cellStyle name="Normal 11 2 2 2 12 2 2" xfId="34324" xr:uid="{9BAC85B4-5D8C-4891-A780-315BC06E9A39}"/>
    <cellStyle name="Normal 11 2 2 2 12 2 3" xfId="51083" xr:uid="{530D7CD6-0B2B-42AE-A198-571573A797B8}"/>
    <cellStyle name="Normal 11 2 2 2 12 3" xfId="25944" xr:uid="{96E32154-1BC0-4FA1-899E-900446D56AA8}"/>
    <cellStyle name="Normal 11 2 2 2 12 4" xfId="42703" xr:uid="{CF7D25C9-9EBC-491B-BD3B-81203C58BDF2}"/>
    <cellStyle name="Normal 11 2 2 2 13" xfId="3033" xr:uid="{47874592-5F1C-4C89-BA36-21A94E34B391}"/>
    <cellStyle name="Normal 11 2 2 2 13 2" xfId="11412" xr:uid="{27E96471-E852-4F0A-B1F6-C11726D29DE7}"/>
    <cellStyle name="Normal 11 2 2 2 13 2 2" xfId="28172" xr:uid="{71BEE6FC-3D3A-4EE0-AB68-A8BDCC37A0AA}"/>
    <cellStyle name="Normal 11 2 2 2 13 2 3" xfId="44931" xr:uid="{3855DA81-A45E-4D70-9312-E778F57C71AB}"/>
    <cellStyle name="Normal 11 2 2 2 13 3" xfId="19792" xr:uid="{210926BA-2177-4669-BA8F-F2F13E7DDA0C}"/>
    <cellStyle name="Normal 11 2 2 2 13 4" xfId="36551" xr:uid="{94C36C94-83DC-4AFF-B7D4-855F50756D8B}"/>
    <cellStyle name="Normal 11 2 2 2 14" xfId="9609" xr:uid="{F794798D-7329-46B0-AE33-4D7C55CCCE6C}"/>
    <cellStyle name="Normal 11 2 2 2 14 2" xfId="26369" xr:uid="{84608781-C086-4239-ADF2-8D737450EA6C}"/>
    <cellStyle name="Normal 11 2 2 2 14 3" xfId="43128" xr:uid="{BFDBF435-3D7A-4836-9574-9073567537CB}"/>
    <cellStyle name="Normal 11 2 2 2 15" xfId="17989" xr:uid="{01DD3D8D-D590-48E5-85EF-52EC307CBC8A}"/>
    <cellStyle name="Normal 11 2 2 2 16" xfId="34748" xr:uid="{032CF5D5-2DC9-4338-8C90-603A1E3B72A7}"/>
    <cellStyle name="Normal 11 2 2 2 2" xfId="1336" xr:uid="{FAE6A649-3CE7-4B78-B5DF-82C2E7023680}"/>
    <cellStyle name="Normal 11 2 2 2 2 10" xfId="9248" xr:uid="{7CDE62ED-8249-4F17-AEED-7FC97AD3CA28}"/>
    <cellStyle name="Normal 11 2 2 2 2 10 2" xfId="17628" xr:uid="{6D729983-E95C-4795-987B-0931E6BAC963}"/>
    <cellStyle name="Normal 11 2 2 2 2 10 2 2" xfId="34388" xr:uid="{BB190AE3-EF2C-4269-8626-7D5632107862}"/>
    <cellStyle name="Normal 11 2 2 2 2 10 2 3" xfId="51147" xr:uid="{225001F3-09EA-469F-B7CF-D58582F60099}"/>
    <cellStyle name="Normal 11 2 2 2 2 10 3" xfId="26008" xr:uid="{CEFF9E97-16A0-4D82-836C-4453F28FF4BD}"/>
    <cellStyle name="Normal 11 2 2 2 2 10 4" xfId="42767" xr:uid="{BA42F038-15B3-4903-BC92-D10EEE57C483}"/>
    <cellStyle name="Normal 11 2 2 2 2 11" xfId="3098" xr:uid="{5D6E2A16-D4C2-4850-8EB3-8696B49B7A60}"/>
    <cellStyle name="Normal 11 2 2 2 2 11 2" xfId="11475" xr:uid="{0D11C3CF-3E91-44BB-A493-24BF37A5E7C4}"/>
    <cellStyle name="Normal 11 2 2 2 2 11 2 2" xfId="28235" xr:uid="{92473452-9852-4496-A75F-2D8E43C91A34}"/>
    <cellStyle name="Normal 11 2 2 2 2 11 2 3" xfId="44994" xr:uid="{CDC2394A-AC4D-4ED2-BAC4-F6E33678B238}"/>
    <cellStyle name="Normal 11 2 2 2 2 11 3" xfId="19855" xr:uid="{C9FC7B42-719B-46E1-A56E-B4A6765807F0}"/>
    <cellStyle name="Normal 11 2 2 2 2 11 4" xfId="36614" xr:uid="{42B44508-127B-47E9-AF46-EA55AFBC7C3D}"/>
    <cellStyle name="Normal 11 2 2 2 2 12" xfId="9672" xr:uid="{B1B9B308-4329-448C-9170-91D6E90901A3}"/>
    <cellStyle name="Normal 11 2 2 2 2 12 2" xfId="26432" xr:uid="{11437DBE-62F9-4C0D-9F5F-08066ED86978}"/>
    <cellStyle name="Normal 11 2 2 2 2 12 3" xfId="43191" xr:uid="{3C8B2C11-27EF-4189-84BA-05CBCEF168A1}"/>
    <cellStyle name="Normal 11 2 2 2 2 13" xfId="18052" xr:uid="{F1E9E1D6-E03E-44C4-8E21-737B23906B42}"/>
    <cellStyle name="Normal 11 2 2 2 2 14" xfId="34811" xr:uid="{3DE4F0AE-F772-406A-B52F-8C8B52581515}"/>
    <cellStyle name="Normal 11 2 2 2 2 2" xfId="1718" xr:uid="{27AD7FC1-6B8B-4B3F-8CEE-EF27596FB6A0}"/>
    <cellStyle name="Normal 11 2 2 2 2 2 2" xfId="5100" xr:uid="{2694D03C-774C-442B-9DBC-673384DA49C0}"/>
    <cellStyle name="Normal 11 2 2 2 2 2 2 2" xfId="13478" xr:uid="{FFF3CD96-01D0-4684-B6F2-63D8F9A13E9F}"/>
    <cellStyle name="Normal 11 2 2 2 2 2 2 2 2" xfId="30238" xr:uid="{38911D3A-A940-4225-B48F-496A7E95D6F6}"/>
    <cellStyle name="Normal 11 2 2 2 2 2 2 2 3" xfId="46997" xr:uid="{DB655842-AE13-46C1-90A1-7E03B629D4C2}"/>
    <cellStyle name="Normal 11 2 2 2 2 2 2 3" xfId="21858" xr:uid="{4C6DC00F-0871-4FA3-8202-C5D11211EFC6}"/>
    <cellStyle name="Normal 11 2 2 2 2 2 2 4" xfId="38617" xr:uid="{5712B5F5-A385-4D81-8850-18DAE03BDB74}"/>
    <cellStyle name="Normal 11 2 2 2 2 2 3" xfId="6785" xr:uid="{0D0DEBEA-D0FA-4582-816C-C7B2C2077D2F}"/>
    <cellStyle name="Normal 11 2 2 2 2 2 3 2" xfId="15165" xr:uid="{7351E55B-B945-42BC-9AB8-874FF3A5554F}"/>
    <cellStyle name="Normal 11 2 2 2 2 2 3 2 2" xfId="31925" xr:uid="{5E6AEA70-A5CD-4A28-A380-81B528351909}"/>
    <cellStyle name="Normal 11 2 2 2 2 2 3 2 3" xfId="48684" xr:uid="{FA147E6E-3865-4422-B273-7E3782F0B38A}"/>
    <cellStyle name="Normal 11 2 2 2 2 2 3 3" xfId="23545" xr:uid="{2DE018AF-F084-49E0-9873-8179249BB737}"/>
    <cellStyle name="Normal 11 2 2 2 2 2 3 4" xfId="40304" xr:uid="{E65760C6-CAB3-4F33-8844-2467F3934F80}"/>
    <cellStyle name="Normal 11 2 2 2 2 2 4" xfId="3525" xr:uid="{352DE3BA-6B02-4F30-B7E4-67694F9C0F71}"/>
    <cellStyle name="Normal 11 2 2 2 2 2 4 2" xfId="11901" xr:uid="{8388598D-4934-4309-BB73-59120A4A8B86}"/>
    <cellStyle name="Normal 11 2 2 2 2 2 4 2 2" xfId="28661" xr:uid="{AB77DD85-8B51-4428-9F29-2C88790E8B8A}"/>
    <cellStyle name="Normal 11 2 2 2 2 2 4 2 3" xfId="45420" xr:uid="{134C5E32-5844-4D14-BF6C-5C66FD8E37CF}"/>
    <cellStyle name="Normal 11 2 2 2 2 2 4 3" xfId="20281" xr:uid="{08EDB7E6-3C3D-4B28-936F-4AC6B23559F8}"/>
    <cellStyle name="Normal 11 2 2 2 2 2 4 4" xfId="37040" xr:uid="{FB6C4F55-2CA0-4AA1-BB0D-636ACAD33DBC}"/>
    <cellStyle name="Normal 11 2 2 2 2 2 5" xfId="10098" xr:uid="{ADF29D5D-5C89-4AFE-BFCA-49C637267914}"/>
    <cellStyle name="Normal 11 2 2 2 2 2 5 2" xfId="26858" xr:uid="{00DE8E24-E51E-41FE-BC3C-7BCA5DD90722}"/>
    <cellStyle name="Normal 11 2 2 2 2 2 5 3" xfId="43617" xr:uid="{139CEB1C-9243-49F4-8383-0D4A3712936D}"/>
    <cellStyle name="Normal 11 2 2 2 2 2 6" xfId="18478" xr:uid="{8C0136E6-C7A9-4D26-AA43-25367E14D5DF}"/>
    <cellStyle name="Normal 11 2 2 2 2 2 7" xfId="35237" xr:uid="{E01F6386-93A0-49F7-85CE-5D28E9EDFA4F}"/>
    <cellStyle name="Normal 11 2 2 2 2 3" xfId="2146" xr:uid="{7764FD97-70AB-4E27-9E80-8D5722B367D7}"/>
    <cellStyle name="Normal 11 2 2 2 2 3 2" xfId="5526" xr:uid="{EADD4BCD-198D-4D58-9B3B-B74620F51CC7}"/>
    <cellStyle name="Normal 11 2 2 2 2 3 2 2" xfId="13906" xr:uid="{F68D16B4-A93D-47A2-B4CA-1C683BB513AA}"/>
    <cellStyle name="Normal 11 2 2 2 2 3 2 2 2" xfId="30666" xr:uid="{F5F93916-7ACE-4124-8097-20E6A6F09402}"/>
    <cellStyle name="Normal 11 2 2 2 2 3 2 2 3" xfId="47425" xr:uid="{EEBD3AC4-F7F8-4ABB-9FD4-BAB97C2A7AD4}"/>
    <cellStyle name="Normal 11 2 2 2 2 3 2 3" xfId="22286" xr:uid="{BDAB9807-C927-4DFD-A298-C67F86D7273E}"/>
    <cellStyle name="Normal 11 2 2 2 2 3 2 4" xfId="39045" xr:uid="{546897C6-F26C-411C-BF33-3EFB776B74A3}"/>
    <cellStyle name="Normal 11 2 2 2 2 3 3" xfId="7213" xr:uid="{E82AF3A9-1C20-43E4-84FA-C4CBE2EED698}"/>
    <cellStyle name="Normal 11 2 2 2 2 3 3 2" xfId="15593" xr:uid="{C9BE722F-EC08-4DB4-8393-DAB7E41ED81B}"/>
    <cellStyle name="Normal 11 2 2 2 2 3 3 2 2" xfId="32353" xr:uid="{C8D6FB82-4C81-46B1-86A9-2181A6076429}"/>
    <cellStyle name="Normal 11 2 2 2 2 3 3 2 3" xfId="49112" xr:uid="{8D997B57-E61A-40CF-948C-AF472136F97B}"/>
    <cellStyle name="Normal 11 2 2 2 2 3 3 3" xfId="23973" xr:uid="{944258C5-1175-4A3E-8E85-313FEE5D3BAF}"/>
    <cellStyle name="Normal 11 2 2 2 2 3 3 4" xfId="40732" xr:uid="{DBE5D9CC-D21C-47FE-882E-C7C75BC2E570}"/>
    <cellStyle name="Normal 11 2 2 2 2 3 4" xfId="3953" xr:uid="{8E9DA879-992A-4DC4-84ED-3951AD5A6969}"/>
    <cellStyle name="Normal 11 2 2 2 2 3 4 2" xfId="12329" xr:uid="{A2E83B7D-9706-4F26-83F9-7C46642B96E3}"/>
    <cellStyle name="Normal 11 2 2 2 2 3 4 2 2" xfId="29089" xr:uid="{19D3BBFF-2735-4C99-9A14-79D5C6799D1C}"/>
    <cellStyle name="Normal 11 2 2 2 2 3 4 2 3" xfId="45848" xr:uid="{465956DC-81CB-424B-87CF-6D537E6C2534}"/>
    <cellStyle name="Normal 11 2 2 2 2 3 4 3" xfId="20709" xr:uid="{58BEECF1-F1CB-4DB3-B338-7BD8EF52CFFD}"/>
    <cellStyle name="Normal 11 2 2 2 2 3 4 4" xfId="37468" xr:uid="{17A342CB-B0AF-4CEF-BE33-687566F938D5}"/>
    <cellStyle name="Normal 11 2 2 2 2 3 5" xfId="10526" xr:uid="{CEDF6F24-D52D-482B-9F18-81F3031EF87E}"/>
    <cellStyle name="Normal 11 2 2 2 2 3 5 2" xfId="27286" xr:uid="{8D708FFD-702A-49C9-8526-61EA50448A82}"/>
    <cellStyle name="Normal 11 2 2 2 2 3 5 3" xfId="44045" xr:uid="{3F4D3C1F-BBD5-4669-BB3C-64A30DD13D63}"/>
    <cellStyle name="Normal 11 2 2 2 2 3 6" xfId="18906" xr:uid="{06584DD5-61A3-4A8E-8BC7-D40DA3664B95}"/>
    <cellStyle name="Normal 11 2 2 2 2 3 7" xfId="35665" xr:uid="{B1821CF0-54B5-45B9-B1AA-6609B54775FF}"/>
    <cellStyle name="Normal 11 2 2 2 2 4" xfId="2555" xr:uid="{428D7A31-BF3A-4F4D-8CF3-9CBB0A21DB8D}"/>
    <cellStyle name="Normal 11 2 2 2 2 4 2" xfId="5937" xr:uid="{268DC853-67BE-423D-B089-35EF07986539}"/>
    <cellStyle name="Normal 11 2 2 2 2 4 2 2" xfId="14317" xr:uid="{53F2BB72-C3A6-4367-9951-6C943A706AC1}"/>
    <cellStyle name="Normal 11 2 2 2 2 4 2 2 2" xfId="31077" xr:uid="{D67DEED1-0C9A-4B79-8CEA-4764920E7005}"/>
    <cellStyle name="Normal 11 2 2 2 2 4 2 2 3" xfId="47836" xr:uid="{3E53848E-7DA8-4EA1-82DF-5902F7C98081}"/>
    <cellStyle name="Normal 11 2 2 2 2 4 2 3" xfId="22697" xr:uid="{03956323-62C4-4E05-A0E1-63DB8151E144}"/>
    <cellStyle name="Normal 11 2 2 2 2 4 2 4" xfId="39456" xr:uid="{6D3453A6-223C-4A00-BBB7-D54197948D27}"/>
    <cellStyle name="Normal 11 2 2 2 2 4 3" xfId="7624" xr:uid="{AE8258D5-3E6F-4D7D-BABF-8AEBD563BB1E}"/>
    <cellStyle name="Normal 11 2 2 2 2 4 3 2" xfId="16004" xr:uid="{DBB0621D-6E2C-41AF-BF25-3B9929FA7548}"/>
    <cellStyle name="Normal 11 2 2 2 2 4 3 2 2" xfId="32764" xr:uid="{A5FDCEA1-388A-46C1-B0EB-6BEE1FC146FE}"/>
    <cellStyle name="Normal 11 2 2 2 2 4 3 2 3" xfId="49523" xr:uid="{AA7812D8-7199-4F1C-9DB0-D85C7E506C1C}"/>
    <cellStyle name="Normal 11 2 2 2 2 4 3 3" xfId="24384" xr:uid="{3F5FA074-1589-4F84-B53E-E26014FC54C1}"/>
    <cellStyle name="Normal 11 2 2 2 2 4 3 4" xfId="41143" xr:uid="{CE0C2195-D8E2-46CA-A147-424D05B16787}"/>
    <cellStyle name="Normal 11 2 2 2 2 4 4" xfId="4252" xr:uid="{DFBA90F0-ED48-48C2-8BAA-22EDD183377D}"/>
    <cellStyle name="Normal 11 2 2 2 2 4 4 2" xfId="12628" xr:uid="{A93BC6C1-C3BD-4E11-9EF8-848FBA670E45}"/>
    <cellStyle name="Normal 11 2 2 2 2 4 4 2 2" xfId="29388" xr:uid="{C7628BFC-5147-4015-A3A4-6CDC33D68C0E}"/>
    <cellStyle name="Normal 11 2 2 2 2 4 4 2 3" xfId="46147" xr:uid="{5A69CEC3-1D2F-468A-A73A-28E449744CD8}"/>
    <cellStyle name="Normal 11 2 2 2 2 4 4 3" xfId="21008" xr:uid="{EF38EE39-D95E-4B8B-A004-9270F308701B}"/>
    <cellStyle name="Normal 11 2 2 2 2 4 4 4" xfId="37767" xr:uid="{D859D29F-C502-4ABB-AB1C-67E5B716E0BE}"/>
    <cellStyle name="Normal 11 2 2 2 2 4 5" xfId="10937" xr:uid="{D75989E7-69AD-41CD-B42E-B53FE4AD1FE7}"/>
    <cellStyle name="Normal 11 2 2 2 2 4 5 2" xfId="27697" xr:uid="{81721883-60B0-440F-B276-3F1B6F881BA3}"/>
    <cellStyle name="Normal 11 2 2 2 2 4 5 3" xfId="44456" xr:uid="{E9A3249C-4EB6-4BE4-96C5-C5E66D7D2A13}"/>
    <cellStyle name="Normal 11 2 2 2 2 4 6" xfId="19317" xr:uid="{67E11209-D936-4123-AED3-087DB9D8C971}"/>
    <cellStyle name="Normal 11 2 2 2 2 4 7" xfId="36076" xr:uid="{A8985DDB-DCEE-409B-AF8F-725624D41548}"/>
    <cellStyle name="Normal 11 2 2 2 2 5" xfId="4671" xr:uid="{02CC1BEA-CC64-4034-9DFB-EEEC119F61CE}"/>
    <cellStyle name="Normal 11 2 2 2 2 5 2" xfId="13047" xr:uid="{382B2878-0919-4B93-A45C-00FD275A5AE5}"/>
    <cellStyle name="Normal 11 2 2 2 2 5 2 2" xfId="29807" xr:uid="{55F339E6-0CC1-4AE1-8AD5-8F77712E8F5E}"/>
    <cellStyle name="Normal 11 2 2 2 2 5 2 3" xfId="46566" xr:uid="{78ED7964-0C83-4DDE-9F34-A3A5598E1FE5}"/>
    <cellStyle name="Normal 11 2 2 2 2 5 3" xfId="21427" xr:uid="{B9DC4E8B-4F91-432D-B19A-CA53438808D7}"/>
    <cellStyle name="Normal 11 2 2 2 2 5 4" xfId="38186" xr:uid="{19927C82-DFA5-4183-BD8D-06359B833085}"/>
    <cellStyle name="Normal 11 2 2 2 2 6" xfId="6359" xr:uid="{0A23C425-1800-4DBB-910B-913F5BED60FF}"/>
    <cellStyle name="Normal 11 2 2 2 2 6 2" xfId="14739" xr:uid="{863A94C4-77B4-4BD3-82E8-D01D4CE188A8}"/>
    <cellStyle name="Normal 11 2 2 2 2 6 2 2" xfId="31499" xr:uid="{38877C90-6663-4671-99DA-21D4212ECFFF}"/>
    <cellStyle name="Normal 11 2 2 2 2 6 2 3" xfId="48258" xr:uid="{61785FFE-B989-4351-BD18-31804D9EA654}"/>
    <cellStyle name="Normal 11 2 2 2 2 6 3" xfId="23119" xr:uid="{DD81A355-D03C-40DA-A5AD-5860B366BEC0}"/>
    <cellStyle name="Normal 11 2 2 2 2 6 4" xfId="39878" xr:uid="{F3CA3CD7-52F6-4C99-BC76-E1AD62134BF9}"/>
    <cellStyle name="Normal 11 2 2 2 2 7" xfId="8030" xr:uid="{8C4CE4D8-4091-4C0E-A8C8-AE7FD5CBA139}"/>
    <cellStyle name="Normal 11 2 2 2 2 7 2" xfId="16410" xr:uid="{A881C2F2-91CC-48C5-811A-188EE190A3F0}"/>
    <cellStyle name="Normal 11 2 2 2 2 7 2 2" xfId="33170" xr:uid="{15156B32-89F5-4211-B625-C22024C65434}"/>
    <cellStyle name="Normal 11 2 2 2 2 7 2 3" xfId="49929" xr:uid="{7067656D-5FBB-44B2-805C-C34DA1E6D8DB}"/>
    <cellStyle name="Normal 11 2 2 2 2 7 3" xfId="24790" xr:uid="{CDCEEAED-7BB7-461B-89F7-0D1D550199D7}"/>
    <cellStyle name="Normal 11 2 2 2 2 7 4" xfId="41549" xr:uid="{0AB326A2-4C60-4092-B946-25595FAB27E1}"/>
    <cellStyle name="Normal 11 2 2 2 2 8" xfId="8436" xr:uid="{39719623-0D0B-46AF-B0D4-DC3D93DEE194}"/>
    <cellStyle name="Normal 11 2 2 2 2 8 2" xfId="16816" xr:uid="{8023AEDF-C52D-43B8-AEDC-214A12857AF4}"/>
    <cellStyle name="Normal 11 2 2 2 2 8 2 2" xfId="33576" xr:uid="{1DF17A6E-5453-44FA-B8C4-69CE72A33D64}"/>
    <cellStyle name="Normal 11 2 2 2 2 8 2 3" xfId="50335" xr:uid="{6815EA04-A1B8-443A-8AA1-4ADA8B44DDC4}"/>
    <cellStyle name="Normal 11 2 2 2 2 8 3" xfId="25196" xr:uid="{4252011F-CDDC-4B47-A78A-C967E925D724}"/>
    <cellStyle name="Normal 11 2 2 2 2 8 4" xfId="41955" xr:uid="{07EA204E-30D5-4580-B3DD-9FE96F9F1B0C}"/>
    <cellStyle name="Normal 11 2 2 2 2 9" xfId="8842" xr:uid="{5ABC615F-1780-48EA-854A-70982A0B36B3}"/>
    <cellStyle name="Normal 11 2 2 2 2 9 2" xfId="17222" xr:uid="{7F8C9ECB-56EC-4C4F-9B96-F1B71AC4125C}"/>
    <cellStyle name="Normal 11 2 2 2 2 9 2 2" xfId="33982" xr:uid="{8DE1B668-AEC4-4445-B8D9-2244C41E5FD8}"/>
    <cellStyle name="Normal 11 2 2 2 2 9 2 3" xfId="50741" xr:uid="{0BD6EB81-D499-4999-89CD-4307FAC3B468}"/>
    <cellStyle name="Normal 11 2 2 2 2 9 3" xfId="25602" xr:uid="{27B6AD06-7C50-4416-82D8-F579C7811CF5}"/>
    <cellStyle name="Normal 11 2 2 2 2 9 4" xfId="42361" xr:uid="{AC5DAE30-4C16-4428-9EAC-1C7EAD4C34D0}"/>
    <cellStyle name="Normal 11 2 2 2 3" xfId="1337" xr:uid="{397245DF-2508-4B44-A6AC-4D5F892B10D7}"/>
    <cellStyle name="Normal 11 2 2 2 3 10" xfId="9455" xr:uid="{67FAC988-5C00-4328-8194-3C903DA03918}"/>
    <cellStyle name="Normal 11 2 2 2 3 10 2" xfId="17835" xr:uid="{26B199D9-2BC2-4163-8464-861EC36AA763}"/>
    <cellStyle name="Normal 11 2 2 2 3 10 2 2" xfId="34595" xr:uid="{B8C2513B-ABA1-4AE7-869E-5C17074A9487}"/>
    <cellStyle name="Normal 11 2 2 2 3 10 2 3" xfId="51354" xr:uid="{40181568-A9E3-4A9C-B1FD-3A11E44EEDEA}"/>
    <cellStyle name="Normal 11 2 2 2 3 10 3" xfId="26215" xr:uid="{3AEC0B63-F7E0-41BA-B7A0-959B375EF22A}"/>
    <cellStyle name="Normal 11 2 2 2 3 10 4" xfId="42974" xr:uid="{3A389D3E-4D02-40E3-A7FA-03C57F0FDF11}"/>
    <cellStyle name="Normal 11 2 2 2 3 11" xfId="3099" xr:uid="{38B12A49-EC0D-4328-8BB6-F1F4BA5C7356}"/>
    <cellStyle name="Normal 11 2 2 2 3 11 2" xfId="11476" xr:uid="{1200A5A8-F92A-4EDD-B59A-9891AB83EC2E}"/>
    <cellStyle name="Normal 11 2 2 2 3 11 2 2" xfId="28236" xr:uid="{5F84E10E-0496-4730-A3A1-C6725CF54A39}"/>
    <cellStyle name="Normal 11 2 2 2 3 11 2 3" xfId="44995" xr:uid="{E5CF86F7-5A70-4634-9BCC-5F5FD02A2D77}"/>
    <cellStyle name="Normal 11 2 2 2 3 11 3" xfId="19856" xr:uid="{4973CF05-5676-4A2B-87B4-E7581FB7474A}"/>
    <cellStyle name="Normal 11 2 2 2 3 11 4" xfId="36615" xr:uid="{DB1E0D91-C194-4B93-B71D-9D47D6CDDF78}"/>
    <cellStyle name="Normal 11 2 2 2 3 12" xfId="9673" xr:uid="{18297697-72B0-4442-A921-8A9045AADFF1}"/>
    <cellStyle name="Normal 11 2 2 2 3 12 2" xfId="26433" xr:uid="{4B44BFBE-88BD-487E-A125-93A726EF6258}"/>
    <cellStyle name="Normal 11 2 2 2 3 12 3" xfId="43192" xr:uid="{F4D380DC-7B73-4843-AADA-24127FC003E8}"/>
    <cellStyle name="Normal 11 2 2 2 3 13" xfId="18053" xr:uid="{A61C2016-A749-42A2-986C-3127DDC2D53A}"/>
    <cellStyle name="Normal 11 2 2 2 3 14" xfId="34812" xr:uid="{62EF97D4-AC09-44DB-90BA-3028EC4C6584}"/>
    <cellStyle name="Normal 11 2 2 2 3 2" xfId="1719" xr:uid="{77A32874-E6FC-47CF-9DCC-25BBE3EE80B9}"/>
    <cellStyle name="Normal 11 2 2 2 3 2 2" xfId="5101" xr:uid="{AC97529E-AB70-40A4-B767-32991B85EF14}"/>
    <cellStyle name="Normal 11 2 2 2 3 2 2 2" xfId="13479" xr:uid="{4D4CC051-7ADC-406D-B240-47BD63A6B9D1}"/>
    <cellStyle name="Normal 11 2 2 2 3 2 2 2 2" xfId="30239" xr:uid="{6E236FB1-0B4E-45AD-81F4-951F489A60ED}"/>
    <cellStyle name="Normal 11 2 2 2 3 2 2 2 3" xfId="46998" xr:uid="{E8F30C3A-DE78-47CE-8513-8DFC19AB3DBE}"/>
    <cellStyle name="Normal 11 2 2 2 3 2 2 3" xfId="21859" xr:uid="{57BFF825-5160-48EF-AD45-3F093326590A}"/>
    <cellStyle name="Normal 11 2 2 2 3 2 2 4" xfId="38618" xr:uid="{C08E7729-9A85-4616-9A79-21AEBC238F53}"/>
    <cellStyle name="Normal 11 2 2 2 3 2 3" xfId="6786" xr:uid="{5BABB61F-9D41-4D05-B400-40D03F3C24A4}"/>
    <cellStyle name="Normal 11 2 2 2 3 2 3 2" xfId="15166" xr:uid="{A0C4B3F6-9693-44C2-9560-CFC8EE450835}"/>
    <cellStyle name="Normal 11 2 2 2 3 2 3 2 2" xfId="31926" xr:uid="{5161EC3F-7DAC-43AF-8793-4CA1DDD2B5DA}"/>
    <cellStyle name="Normal 11 2 2 2 3 2 3 2 3" xfId="48685" xr:uid="{AA651C78-B955-4821-8548-867C04CA0F59}"/>
    <cellStyle name="Normal 11 2 2 2 3 2 3 3" xfId="23546" xr:uid="{35B77868-375F-438E-BD87-D8AAA9C29F95}"/>
    <cellStyle name="Normal 11 2 2 2 3 2 3 4" xfId="40305" xr:uid="{40D95CC3-A6F8-4801-8F9B-E848D9255292}"/>
    <cellStyle name="Normal 11 2 2 2 3 2 4" xfId="3526" xr:uid="{11CFA868-2E78-4863-B042-366F80B5450E}"/>
    <cellStyle name="Normal 11 2 2 2 3 2 4 2" xfId="11902" xr:uid="{0399A43D-1AE6-4003-8BE4-FA1B9FACAEB3}"/>
    <cellStyle name="Normal 11 2 2 2 3 2 4 2 2" xfId="28662" xr:uid="{591E65B1-E845-4AE2-B19D-55125B738169}"/>
    <cellStyle name="Normal 11 2 2 2 3 2 4 2 3" xfId="45421" xr:uid="{AF78376A-00D8-42B7-9200-5179F18892FA}"/>
    <cellStyle name="Normal 11 2 2 2 3 2 4 3" xfId="20282" xr:uid="{7328FE7D-BD25-4481-A138-06A9307FD93D}"/>
    <cellStyle name="Normal 11 2 2 2 3 2 4 4" xfId="37041" xr:uid="{1B4199B3-22A4-49CB-8FDD-32DA10D4A0D8}"/>
    <cellStyle name="Normal 11 2 2 2 3 2 5" xfId="10099" xr:uid="{82600810-D6DC-466B-8A02-67556CF28AD1}"/>
    <cellStyle name="Normal 11 2 2 2 3 2 5 2" xfId="26859" xr:uid="{9703DB82-68A1-4109-B32C-A371619AA1F6}"/>
    <cellStyle name="Normal 11 2 2 2 3 2 5 3" xfId="43618" xr:uid="{56C55301-CDB7-4E29-9F95-A43A5E7F0DB6}"/>
    <cellStyle name="Normal 11 2 2 2 3 2 6" xfId="18479" xr:uid="{5B2E85A3-1863-4733-B8D5-2E6E30076029}"/>
    <cellStyle name="Normal 11 2 2 2 3 2 7" xfId="35238" xr:uid="{2799B7C2-35CE-4646-A43B-832CEEC261AF}"/>
    <cellStyle name="Normal 11 2 2 2 3 3" xfId="2147" xr:uid="{F7FDC8EF-805B-4F7D-AF1E-9702431919F7}"/>
    <cellStyle name="Normal 11 2 2 2 3 3 2" xfId="5527" xr:uid="{A399C63D-84C9-4166-96E7-4B3B13F5704E}"/>
    <cellStyle name="Normal 11 2 2 2 3 3 2 2" xfId="13907" xr:uid="{2549C6F3-AEA6-4542-AED5-973C0529D7BC}"/>
    <cellStyle name="Normal 11 2 2 2 3 3 2 2 2" xfId="30667" xr:uid="{D7D8E318-C8C4-4F39-8664-D9C68F1C8AE1}"/>
    <cellStyle name="Normal 11 2 2 2 3 3 2 2 3" xfId="47426" xr:uid="{F8C19DAC-F248-4A9B-832E-628E3B07C9D7}"/>
    <cellStyle name="Normal 11 2 2 2 3 3 2 3" xfId="22287" xr:uid="{E072E59A-C7C8-475E-9912-6FC7A524319A}"/>
    <cellStyle name="Normal 11 2 2 2 3 3 2 4" xfId="39046" xr:uid="{23E93793-FF8C-4C5D-94C7-327E627BD8B3}"/>
    <cellStyle name="Normal 11 2 2 2 3 3 3" xfId="7214" xr:uid="{886B758E-942A-4F72-9553-4BA9FBBE5BE7}"/>
    <cellStyle name="Normal 11 2 2 2 3 3 3 2" xfId="15594" xr:uid="{D961D3D8-B493-4083-9DE6-F46C260395A9}"/>
    <cellStyle name="Normal 11 2 2 2 3 3 3 2 2" xfId="32354" xr:uid="{02E64CAA-478D-4D6D-BC8B-318F8890C6D4}"/>
    <cellStyle name="Normal 11 2 2 2 3 3 3 2 3" xfId="49113" xr:uid="{8C816E6C-6557-49E9-BE4A-9F100CACC412}"/>
    <cellStyle name="Normal 11 2 2 2 3 3 3 3" xfId="23974" xr:uid="{3238EB77-24CD-47EF-827E-C6DED1DFF8D3}"/>
    <cellStyle name="Normal 11 2 2 2 3 3 3 4" xfId="40733" xr:uid="{491B1972-0A40-4435-8DFC-4A1D4603ECF0}"/>
    <cellStyle name="Normal 11 2 2 2 3 3 4" xfId="3954" xr:uid="{EAD13B80-DA35-4A20-A119-0EDC273A5BDC}"/>
    <cellStyle name="Normal 11 2 2 2 3 3 4 2" xfId="12330" xr:uid="{752DCF1B-4543-4F26-9BE1-0A3D60FCD385}"/>
    <cellStyle name="Normal 11 2 2 2 3 3 4 2 2" xfId="29090" xr:uid="{CCDF4831-658E-4B40-9686-681688C27A6A}"/>
    <cellStyle name="Normal 11 2 2 2 3 3 4 2 3" xfId="45849" xr:uid="{3169CEED-D9C9-4D7D-8A3E-37CC066B0C0D}"/>
    <cellStyle name="Normal 11 2 2 2 3 3 4 3" xfId="20710" xr:uid="{94DA001E-C720-4075-8E2A-C31428249EFC}"/>
    <cellStyle name="Normal 11 2 2 2 3 3 4 4" xfId="37469" xr:uid="{2A4B0AEA-C966-48EE-B1F0-D69D57CD83F9}"/>
    <cellStyle name="Normal 11 2 2 2 3 3 5" xfId="10527" xr:uid="{F950B36B-4014-4DF8-B23B-7396E4F05BE7}"/>
    <cellStyle name="Normal 11 2 2 2 3 3 5 2" xfId="27287" xr:uid="{40EEFCA6-C0B8-472C-A963-B18726886262}"/>
    <cellStyle name="Normal 11 2 2 2 3 3 5 3" xfId="44046" xr:uid="{AE75B5B1-55FA-4F9A-9EEE-49FC322C2F59}"/>
    <cellStyle name="Normal 11 2 2 2 3 3 6" xfId="18907" xr:uid="{7F3C81B5-50CE-44EF-B453-1A45B6957059}"/>
    <cellStyle name="Normal 11 2 2 2 3 3 7" xfId="35666" xr:uid="{F6976365-E043-403A-9FD9-67D679606F89}"/>
    <cellStyle name="Normal 11 2 2 2 3 4" xfId="2762" xr:uid="{7CCA3398-2119-4031-9DF8-2FE4C6C5817A}"/>
    <cellStyle name="Normal 11 2 2 2 3 4 2" xfId="6144" xr:uid="{BD4088E1-C44C-4D3C-8533-3703442BAE51}"/>
    <cellStyle name="Normal 11 2 2 2 3 4 2 2" xfId="14524" xr:uid="{2D9B0FF8-77DB-461F-85EA-E7C1A27D9A40}"/>
    <cellStyle name="Normal 11 2 2 2 3 4 2 2 2" xfId="31284" xr:uid="{630FB04F-3652-46DC-8661-FB21F5CB1BDA}"/>
    <cellStyle name="Normal 11 2 2 2 3 4 2 2 3" xfId="48043" xr:uid="{A3A5DE57-BD59-4704-955D-931E5A4807C6}"/>
    <cellStyle name="Normal 11 2 2 2 3 4 2 3" xfId="22904" xr:uid="{D3BFC3F8-774B-4CB0-BFD7-1279CA347951}"/>
    <cellStyle name="Normal 11 2 2 2 3 4 2 4" xfId="39663" xr:uid="{A14C1CBA-8434-4336-ADE0-5EBBF103EFAB}"/>
    <cellStyle name="Normal 11 2 2 2 3 4 3" xfId="7831" xr:uid="{023711FB-67C0-469E-B275-5FE07722D611}"/>
    <cellStyle name="Normal 11 2 2 2 3 4 3 2" xfId="16211" xr:uid="{31BE7EF3-54AA-4485-97E9-0F08187C5233}"/>
    <cellStyle name="Normal 11 2 2 2 3 4 3 2 2" xfId="32971" xr:uid="{49AB71C5-4A0A-4B7B-AD02-F04BE4C1EA66}"/>
    <cellStyle name="Normal 11 2 2 2 3 4 3 2 3" xfId="49730" xr:uid="{CF82E85A-A26D-496C-AE3A-C6384A97B998}"/>
    <cellStyle name="Normal 11 2 2 2 3 4 3 3" xfId="24591" xr:uid="{CCB3643B-4370-476F-840A-6AFAF70F0A1B}"/>
    <cellStyle name="Normal 11 2 2 2 3 4 3 4" xfId="41350" xr:uid="{8EA3F7D2-805B-47C1-9592-FE822A6E6AD5}"/>
    <cellStyle name="Normal 11 2 2 2 3 4 4" xfId="4458" xr:uid="{4B1C4EBC-1C66-4D6A-BB31-AA438028CE75}"/>
    <cellStyle name="Normal 11 2 2 2 3 4 4 2" xfId="12834" xr:uid="{A9F02FD5-6144-425F-B383-23B254E0E72E}"/>
    <cellStyle name="Normal 11 2 2 2 3 4 4 2 2" xfId="29594" xr:uid="{16EFD083-8955-495E-B2CE-36DFF45AF166}"/>
    <cellStyle name="Normal 11 2 2 2 3 4 4 2 3" xfId="46353" xr:uid="{6861476E-0D96-4BD3-BEBD-098BDFBE2C20}"/>
    <cellStyle name="Normal 11 2 2 2 3 4 4 3" xfId="21214" xr:uid="{30CDE052-32EC-48D9-ABDC-33E960F4AB47}"/>
    <cellStyle name="Normal 11 2 2 2 3 4 4 4" xfId="37973" xr:uid="{33C8E7A5-44DC-48E4-A0CE-96C1C3D7BD9B}"/>
    <cellStyle name="Normal 11 2 2 2 3 4 5" xfId="11144" xr:uid="{0015E8E1-E0FB-495B-A4D4-C8D46164F21D}"/>
    <cellStyle name="Normal 11 2 2 2 3 4 5 2" xfId="27904" xr:uid="{0A325FE5-AED6-499E-8BCB-372189FE4564}"/>
    <cellStyle name="Normal 11 2 2 2 3 4 5 3" xfId="44663" xr:uid="{D3B83C4C-B6C2-47D0-AD5E-057D3E16AC1D}"/>
    <cellStyle name="Normal 11 2 2 2 3 4 6" xfId="19524" xr:uid="{A9E7735E-0CA1-41D5-9306-668CF6267B2A}"/>
    <cellStyle name="Normal 11 2 2 2 3 4 7" xfId="36283" xr:uid="{E37A4571-0C94-4066-AF29-41BA87B553A1}"/>
    <cellStyle name="Normal 11 2 2 2 3 5" xfId="4878" xr:uid="{5C0455D4-2E7A-42D5-B289-CB3DFB716270}"/>
    <cellStyle name="Normal 11 2 2 2 3 5 2" xfId="13254" xr:uid="{25A4D9A5-21B2-4FF7-B831-BF46A003D7A1}"/>
    <cellStyle name="Normal 11 2 2 2 3 5 2 2" xfId="30014" xr:uid="{AF463DB3-1A15-49FA-8F90-BF4DFE7CA2C5}"/>
    <cellStyle name="Normal 11 2 2 2 3 5 2 3" xfId="46773" xr:uid="{6AD875AC-69C0-4BD0-A043-E6E189921FD5}"/>
    <cellStyle name="Normal 11 2 2 2 3 5 3" xfId="21634" xr:uid="{AF383C0E-468E-4DB3-872A-DC7C47F91201}"/>
    <cellStyle name="Normal 11 2 2 2 3 5 4" xfId="38393" xr:uid="{4FDD811F-2C0E-4F83-AE06-890CE96283DD}"/>
    <cellStyle name="Normal 11 2 2 2 3 6" xfId="6360" xr:uid="{445C4D3F-1918-4E12-A39F-BBF857503873}"/>
    <cellStyle name="Normal 11 2 2 2 3 6 2" xfId="14740" xr:uid="{8DBF369B-68F2-46D3-B1A9-AFCFEE3FFC6F}"/>
    <cellStyle name="Normal 11 2 2 2 3 6 2 2" xfId="31500" xr:uid="{8330EC0C-2877-4A1B-8AD4-B98CF9C0C4A3}"/>
    <cellStyle name="Normal 11 2 2 2 3 6 2 3" xfId="48259" xr:uid="{65FBB21D-CD1E-4657-ADC9-A314020C9663}"/>
    <cellStyle name="Normal 11 2 2 2 3 6 3" xfId="23120" xr:uid="{91D126F3-F216-4A00-B181-516A104FDA9D}"/>
    <cellStyle name="Normal 11 2 2 2 3 6 4" xfId="39879" xr:uid="{495AAF26-4743-42E0-8BA9-222A52B317B0}"/>
    <cellStyle name="Normal 11 2 2 2 3 7" xfId="8237" xr:uid="{A6F6F314-230A-4462-93C1-CB83A7DFDBE5}"/>
    <cellStyle name="Normal 11 2 2 2 3 7 2" xfId="16617" xr:uid="{4D2EC442-E651-4D2C-9C3F-F3039A58322D}"/>
    <cellStyle name="Normal 11 2 2 2 3 7 2 2" xfId="33377" xr:uid="{7477C94B-08DC-4EB3-B9CE-8BF9DD319A8D}"/>
    <cellStyle name="Normal 11 2 2 2 3 7 2 3" xfId="50136" xr:uid="{E75A7DB4-4843-46A9-8506-ED1DEE73C31B}"/>
    <cellStyle name="Normal 11 2 2 2 3 7 3" xfId="24997" xr:uid="{7098D3C8-D1A9-4EA3-AA15-DAEC3468E2F0}"/>
    <cellStyle name="Normal 11 2 2 2 3 7 4" xfId="41756" xr:uid="{DD2F91B3-DE92-4307-819A-6F5670BF4C4D}"/>
    <cellStyle name="Normal 11 2 2 2 3 8" xfId="8643" xr:uid="{21B81446-F058-4E43-A641-07266D4C0F96}"/>
    <cellStyle name="Normal 11 2 2 2 3 8 2" xfId="17023" xr:uid="{314641F8-6656-4ADD-BD63-39D6D618AED8}"/>
    <cellStyle name="Normal 11 2 2 2 3 8 2 2" xfId="33783" xr:uid="{BD515313-A8AB-44D4-A465-158EF9F47D7A}"/>
    <cellStyle name="Normal 11 2 2 2 3 8 2 3" xfId="50542" xr:uid="{0CD20F43-6139-4367-A990-5DFA308B735E}"/>
    <cellStyle name="Normal 11 2 2 2 3 8 3" xfId="25403" xr:uid="{A8BE48A2-AD94-4B6B-9A07-D5E59380680B}"/>
    <cellStyle name="Normal 11 2 2 2 3 8 4" xfId="42162" xr:uid="{8CB3DE65-D14D-4C08-AC5C-9A565793EE07}"/>
    <cellStyle name="Normal 11 2 2 2 3 9" xfId="9049" xr:uid="{E84CE136-5C65-427C-92B2-73C8D7588C44}"/>
    <cellStyle name="Normal 11 2 2 2 3 9 2" xfId="17429" xr:uid="{335FBDD5-3507-4702-8E36-C07B9036A2F7}"/>
    <cellStyle name="Normal 11 2 2 2 3 9 2 2" xfId="34189" xr:uid="{E9025C3D-1672-4C41-9769-87171C88544E}"/>
    <cellStyle name="Normal 11 2 2 2 3 9 2 3" xfId="50948" xr:uid="{B27329B2-546B-4DE7-847F-D2AC35D553D9}"/>
    <cellStyle name="Normal 11 2 2 2 3 9 3" xfId="25809" xr:uid="{DE7293DE-F381-462F-80DE-73C613F0315A}"/>
    <cellStyle name="Normal 11 2 2 2 3 9 4" xfId="42568" xr:uid="{1626BCBA-728E-46CB-99C5-5BF1DAFB16C6}"/>
    <cellStyle name="Normal 11 2 2 2 4" xfId="1655" xr:uid="{2FC118DC-ED34-4225-817B-F1C757B1F1EC}"/>
    <cellStyle name="Normal 11 2 2 2 4 2" xfId="5037" xr:uid="{63978CB7-E590-42A2-8825-5E1F2BCE99C0}"/>
    <cellStyle name="Normal 11 2 2 2 4 2 2" xfId="13415" xr:uid="{8DD90CB5-99FD-4C33-BDCD-2366FCE6D0F0}"/>
    <cellStyle name="Normal 11 2 2 2 4 2 2 2" xfId="30175" xr:uid="{2D1D8F99-BB91-4725-860F-6FECF4B95EEC}"/>
    <cellStyle name="Normal 11 2 2 2 4 2 2 3" xfId="46934" xr:uid="{ADED12F8-00E2-4DF7-84C2-88E71B0A3378}"/>
    <cellStyle name="Normal 11 2 2 2 4 2 3" xfId="21795" xr:uid="{674D01C1-D598-4695-971E-A39E7A8C7EF5}"/>
    <cellStyle name="Normal 11 2 2 2 4 2 4" xfId="38554" xr:uid="{B1105220-9789-4C06-9FCD-3C8019651A44}"/>
    <cellStyle name="Normal 11 2 2 2 4 3" xfId="6722" xr:uid="{16ADE72E-8CC0-4632-82FD-C140C710705B}"/>
    <cellStyle name="Normal 11 2 2 2 4 3 2" xfId="15102" xr:uid="{67B9E43E-6748-4F29-AA0F-FF973DCBA3DE}"/>
    <cellStyle name="Normal 11 2 2 2 4 3 2 2" xfId="31862" xr:uid="{8A62D032-CEF8-4362-80E0-4C7BA7A8E309}"/>
    <cellStyle name="Normal 11 2 2 2 4 3 2 3" xfId="48621" xr:uid="{B4778860-2F95-43AA-A7E0-17DCC455C3CB}"/>
    <cellStyle name="Normal 11 2 2 2 4 3 3" xfId="23482" xr:uid="{74662008-04F7-4EB3-8B29-363E29922F0A}"/>
    <cellStyle name="Normal 11 2 2 2 4 3 4" xfId="40241" xr:uid="{1E8469DE-7CE0-4635-88B4-BFF009BC1A97}"/>
    <cellStyle name="Normal 11 2 2 2 4 4" xfId="3462" xr:uid="{79BE117F-64B7-4044-AF83-4ACE33894EA5}"/>
    <cellStyle name="Normal 11 2 2 2 4 4 2" xfId="11838" xr:uid="{603511CC-9655-477A-9154-60DA4718C8CB}"/>
    <cellStyle name="Normal 11 2 2 2 4 4 2 2" xfId="28598" xr:uid="{2F2D9D8C-5E6B-4E10-BB41-E89E284C091F}"/>
    <cellStyle name="Normal 11 2 2 2 4 4 2 3" xfId="45357" xr:uid="{3BF8F6C7-ECF1-497E-B840-040450B550D7}"/>
    <cellStyle name="Normal 11 2 2 2 4 4 3" xfId="20218" xr:uid="{99516E1B-501B-40B2-8219-6632338A5689}"/>
    <cellStyle name="Normal 11 2 2 2 4 4 4" xfId="36977" xr:uid="{3E4DDDF6-7972-4493-ACFA-11CCEA35BC35}"/>
    <cellStyle name="Normal 11 2 2 2 4 5" xfId="10035" xr:uid="{6DE332E7-0135-47DF-AEDC-20AC8762C526}"/>
    <cellStyle name="Normal 11 2 2 2 4 5 2" xfId="26795" xr:uid="{C1B86E7A-4684-4CC7-9F84-E94FBED03573}"/>
    <cellStyle name="Normal 11 2 2 2 4 5 3" xfId="43554" xr:uid="{00C0EDC0-6E89-455E-BCDB-BD0CF4DC4EE5}"/>
    <cellStyle name="Normal 11 2 2 2 4 6" xfId="18415" xr:uid="{B61205C3-29A9-4467-B283-0BA850F6B1DE}"/>
    <cellStyle name="Normal 11 2 2 2 4 7" xfId="35174" xr:uid="{9348E51C-AB05-4219-9C0B-B309839EEF2F}"/>
    <cellStyle name="Normal 11 2 2 2 5" xfId="2083" xr:uid="{ED2DA758-216F-4E2C-B39F-A218098F1D3B}"/>
    <cellStyle name="Normal 11 2 2 2 5 2" xfId="5463" xr:uid="{C9BE3C6D-455C-440D-830C-BCB11723773B}"/>
    <cellStyle name="Normal 11 2 2 2 5 2 2" xfId="13843" xr:uid="{9392AC53-86E8-48BA-8EF8-9832D83532C0}"/>
    <cellStyle name="Normal 11 2 2 2 5 2 2 2" xfId="30603" xr:uid="{FABE9C13-8906-4997-9AE5-BAF2ADCC94C8}"/>
    <cellStyle name="Normal 11 2 2 2 5 2 2 3" xfId="47362" xr:uid="{29E557B9-793D-423D-BAB3-023C13945B16}"/>
    <cellStyle name="Normal 11 2 2 2 5 2 3" xfId="22223" xr:uid="{AE463226-810E-4FD5-9B67-C47FA73103FC}"/>
    <cellStyle name="Normal 11 2 2 2 5 2 4" xfId="38982" xr:uid="{9A65C3E8-296C-48BB-B111-97F187D4264C}"/>
    <cellStyle name="Normal 11 2 2 2 5 3" xfId="7150" xr:uid="{D9EEA154-76F4-4D25-A7AD-E045D5776550}"/>
    <cellStyle name="Normal 11 2 2 2 5 3 2" xfId="15530" xr:uid="{E2717C33-5946-4A52-8AE5-BBB0BD385B5D}"/>
    <cellStyle name="Normal 11 2 2 2 5 3 2 2" xfId="32290" xr:uid="{65A5927C-6953-4C96-910A-4246DB68E397}"/>
    <cellStyle name="Normal 11 2 2 2 5 3 2 3" xfId="49049" xr:uid="{61DE5F60-7EE1-4427-AD03-6FDC884619BB}"/>
    <cellStyle name="Normal 11 2 2 2 5 3 3" xfId="23910" xr:uid="{08EE210C-03F1-4696-A2BF-1E8FF5974E62}"/>
    <cellStyle name="Normal 11 2 2 2 5 3 4" xfId="40669" xr:uid="{7C74D135-CB6C-4574-964C-1725D85F9F7E}"/>
    <cellStyle name="Normal 11 2 2 2 5 4" xfId="3890" xr:uid="{DA00E4E3-6F41-4C71-AC19-72D37B070F3C}"/>
    <cellStyle name="Normal 11 2 2 2 5 4 2" xfId="12266" xr:uid="{98EB9BCF-143E-4D6F-A51C-B51A48AD9279}"/>
    <cellStyle name="Normal 11 2 2 2 5 4 2 2" xfId="29026" xr:uid="{580E4671-A69E-466E-B224-0335EF13D875}"/>
    <cellStyle name="Normal 11 2 2 2 5 4 2 3" xfId="45785" xr:uid="{16AAC472-C4D4-4737-95DB-813E62BE1434}"/>
    <cellStyle name="Normal 11 2 2 2 5 4 3" xfId="20646" xr:uid="{409A464C-4619-4395-B498-3E31B0A07585}"/>
    <cellStyle name="Normal 11 2 2 2 5 4 4" xfId="37405" xr:uid="{B11C20E6-BE21-4AAF-8477-EE749BAF0414}"/>
    <cellStyle name="Normal 11 2 2 2 5 5" xfId="10463" xr:uid="{54501EFB-9D5E-42E7-BB27-C3093C984DB6}"/>
    <cellStyle name="Normal 11 2 2 2 5 5 2" xfId="27223" xr:uid="{AD7C93FC-1CB7-4AF4-B316-509817C2431E}"/>
    <cellStyle name="Normal 11 2 2 2 5 5 3" xfId="43982" xr:uid="{A3B53DC2-BB10-47C4-A0EC-64D36E05CAE8}"/>
    <cellStyle name="Normal 11 2 2 2 5 6" xfId="18843" xr:uid="{D8CE3E84-C36D-4B9E-8540-E54832F6B926}"/>
    <cellStyle name="Normal 11 2 2 2 5 7" xfId="35602" xr:uid="{69481077-BCB7-4DE7-9467-5A394C570147}"/>
    <cellStyle name="Normal 11 2 2 2 6" xfId="2491" xr:uid="{792434DD-8AF8-4015-92EC-DADC146AA845}"/>
    <cellStyle name="Normal 11 2 2 2 6 2" xfId="5873" xr:uid="{50AB2D3D-71A6-4AC8-81BE-1DBA1350EEC4}"/>
    <cellStyle name="Normal 11 2 2 2 6 2 2" xfId="14253" xr:uid="{926426AF-A930-47F2-BA8C-C6EF60676304}"/>
    <cellStyle name="Normal 11 2 2 2 6 2 2 2" xfId="31013" xr:uid="{8203871B-773F-4002-B7B3-D891DBCD3602}"/>
    <cellStyle name="Normal 11 2 2 2 6 2 2 3" xfId="47772" xr:uid="{3E9CFD6E-37CF-48A6-8CF4-C9C86EC10A0C}"/>
    <cellStyle name="Normal 11 2 2 2 6 2 3" xfId="22633" xr:uid="{1EBAB3D2-3180-4CE4-BD34-A7A3E80F8163}"/>
    <cellStyle name="Normal 11 2 2 2 6 2 4" xfId="39392" xr:uid="{67AED6F6-5AE1-4972-A6A6-E7BE1D3CCBDB}"/>
    <cellStyle name="Normal 11 2 2 2 6 3" xfId="7560" xr:uid="{70F2E211-7974-4210-B8A7-7F193D954B0C}"/>
    <cellStyle name="Normal 11 2 2 2 6 3 2" xfId="15940" xr:uid="{30DA8276-437F-4040-87F2-F23085E58BCA}"/>
    <cellStyle name="Normal 11 2 2 2 6 3 2 2" xfId="32700" xr:uid="{55764793-ADF4-4D91-A78B-A4D955C9F09F}"/>
    <cellStyle name="Normal 11 2 2 2 6 3 2 3" xfId="49459" xr:uid="{2899A97A-C013-4986-82E2-FA1C0C536637}"/>
    <cellStyle name="Normal 11 2 2 2 6 3 3" xfId="24320" xr:uid="{0BE275B2-781D-4F54-8A26-962A04429A95}"/>
    <cellStyle name="Normal 11 2 2 2 6 3 4" xfId="41079" xr:uid="{7607FB96-ED4D-4AFD-A33A-53CB6D1145C9}"/>
    <cellStyle name="Normal 11 2 2 2 6 4" xfId="4211" xr:uid="{365494A2-340D-47F7-A923-F77ED25E2CD2}"/>
    <cellStyle name="Normal 11 2 2 2 6 4 2" xfId="12587" xr:uid="{4FC6BA79-89FA-493A-B02C-03EC14BF8E8F}"/>
    <cellStyle name="Normal 11 2 2 2 6 4 2 2" xfId="29347" xr:uid="{72D5A94C-9343-439F-910C-552DC72373A8}"/>
    <cellStyle name="Normal 11 2 2 2 6 4 2 3" xfId="46106" xr:uid="{8FFF4932-525B-43DD-8D44-EB7B30899644}"/>
    <cellStyle name="Normal 11 2 2 2 6 4 3" xfId="20967" xr:uid="{5EAC4C4C-8CD5-4728-8871-BEAA1999059D}"/>
    <cellStyle name="Normal 11 2 2 2 6 4 4" xfId="37726" xr:uid="{5B394CBE-966B-428F-97DE-69C2D5298D62}"/>
    <cellStyle name="Normal 11 2 2 2 6 5" xfId="10873" xr:uid="{636B6168-C563-41F4-84B3-EA8D5408B4A4}"/>
    <cellStyle name="Normal 11 2 2 2 6 5 2" xfId="27633" xr:uid="{C8A7F47E-875F-41AF-899F-48F667B09574}"/>
    <cellStyle name="Normal 11 2 2 2 6 5 3" xfId="44392" xr:uid="{D783EC91-220E-466D-84B8-E9066DF25997}"/>
    <cellStyle name="Normal 11 2 2 2 6 6" xfId="19253" xr:uid="{CB6892E8-2B65-4E69-9FAA-0C5F4ADABD68}"/>
    <cellStyle name="Normal 11 2 2 2 6 7" xfId="36012" xr:uid="{CDEDB88A-9447-418B-9ACE-D29F11C6E809}"/>
    <cellStyle name="Normal 11 2 2 2 7" xfId="4607" xr:uid="{45671D83-2A37-484C-9A8D-6BF18009C4F1}"/>
    <cellStyle name="Normal 11 2 2 2 7 2" xfId="12983" xr:uid="{1052A5E7-D564-4BF2-A944-1875A7488C79}"/>
    <cellStyle name="Normal 11 2 2 2 7 2 2" xfId="29743" xr:uid="{598F3BB6-CE70-4061-8F5D-7E9F82989A6B}"/>
    <cellStyle name="Normal 11 2 2 2 7 2 3" xfId="46502" xr:uid="{9DC81099-24F3-48EB-98FA-76D9E11FDB66}"/>
    <cellStyle name="Normal 11 2 2 2 7 3" xfId="21363" xr:uid="{920E7EF1-E737-4956-9872-F607AC14A48B}"/>
    <cellStyle name="Normal 11 2 2 2 7 4" xfId="38122" xr:uid="{7BB65C3B-B958-438F-A9A6-6A1E3B9D08D5}"/>
    <cellStyle name="Normal 11 2 2 2 8" xfId="6296" xr:uid="{87B9D860-B331-4F18-9E40-0C4692BF03A7}"/>
    <cellStyle name="Normal 11 2 2 2 8 2" xfId="14676" xr:uid="{AC42D677-2B8B-4DF8-839C-764A6E4EC781}"/>
    <cellStyle name="Normal 11 2 2 2 8 2 2" xfId="31436" xr:uid="{4D0E7FB8-610E-40CA-8087-A18A79A9A49D}"/>
    <cellStyle name="Normal 11 2 2 2 8 2 3" xfId="48195" xr:uid="{80B87F98-4FBC-40C2-AB6C-990B0AF949E0}"/>
    <cellStyle name="Normal 11 2 2 2 8 3" xfId="23056" xr:uid="{14BFC245-2067-4A9A-A22E-209B3B22B88C}"/>
    <cellStyle name="Normal 11 2 2 2 8 4" xfId="39815" xr:uid="{4B779F27-900B-468A-A695-2946B0BF5154}"/>
    <cellStyle name="Normal 11 2 2 2 9" xfId="7966" xr:uid="{84632F38-6117-46C3-BF69-DDB4387C6728}"/>
    <cellStyle name="Normal 11 2 2 2 9 2" xfId="16346" xr:uid="{723F81F5-A633-439C-B876-A05849F6EE34}"/>
    <cellStyle name="Normal 11 2 2 2 9 2 2" xfId="33106" xr:uid="{FE4CC0EA-13AC-42F5-9F62-C9C3C0F8D16B}"/>
    <cellStyle name="Normal 11 2 2 2 9 2 3" xfId="49865" xr:uid="{26558FB4-0EF4-422A-A792-6FEDC4DBA05E}"/>
    <cellStyle name="Normal 11 2 2 2 9 3" xfId="24726" xr:uid="{81A91793-6E3C-4A92-BDB3-F4D19A78F6C0}"/>
    <cellStyle name="Normal 11 2 2 2 9 4" xfId="41485" xr:uid="{57363784-7241-45FD-A55C-0599660349F7}"/>
    <cellStyle name="Normal 11 2 2 3" xfId="1338" xr:uid="{EFBE752F-8B8A-4351-8269-29907764A890}"/>
    <cellStyle name="Normal 11 2 2 3 10" xfId="9247" xr:uid="{252CC2B3-F43C-4421-8173-FA83870F7540}"/>
    <cellStyle name="Normal 11 2 2 3 10 2" xfId="17627" xr:uid="{CFDAF2BA-5B82-4F13-9333-425D8866200F}"/>
    <cellStyle name="Normal 11 2 2 3 10 2 2" xfId="34387" xr:uid="{2111E997-BF09-44DE-A787-E31B70D98DF6}"/>
    <cellStyle name="Normal 11 2 2 3 10 2 3" xfId="51146" xr:uid="{958B0B2F-99D7-4140-8FD7-C6D67813FC3B}"/>
    <cellStyle name="Normal 11 2 2 3 10 3" xfId="26007" xr:uid="{13FC4A61-5152-4EAC-9924-979BC91EAEDF}"/>
    <cellStyle name="Normal 11 2 2 3 10 4" xfId="42766" xr:uid="{643F1F63-A67A-45D7-9C68-D224D05D55A2}"/>
    <cellStyle name="Normal 11 2 2 3 11" xfId="3100" xr:uid="{2F032728-EC2C-4266-B95D-3047D9889382}"/>
    <cellStyle name="Normal 11 2 2 3 11 2" xfId="11477" xr:uid="{81AEC2FF-372D-4CE8-BBDB-ACA065CFBE4D}"/>
    <cellStyle name="Normal 11 2 2 3 11 2 2" xfId="28237" xr:uid="{F9CBE4F7-E425-4C6A-9983-13643BC43F1F}"/>
    <cellStyle name="Normal 11 2 2 3 11 2 3" xfId="44996" xr:uid="{5DF68C1C-B1BF-45FE-973C-DF43A0148EB0}"/>
    <cellStyle name="Normal 11 2 2 3 11 3" xfId="19857" xr:uid="{D81AEBAF-EB8A-4C35-A835-7376D4927745}"/>
    <cellStyle name="Normal 11 2 2 3 11 4" xfId="36616" xr:uid="{BD5023C0-C3D5-4FE5-B1B2-EB6B6F7D0455}"/>
    <cellStyle name="Normal 11 2 2 3 12" xfId="9674" xr:uid="{EE8FDAD9-3550-411B-9E31-E6D590A564DB}"/>
    <cellStyle name="Normal 11 2 2 3 12 2" xfId="26434" xr:uid="{F468BB52-652E-4008-8C55-CD2EE718940D}"/>
    <cellStyle name="Normal 11 2 2 3 12 3" xfId="43193" xr:uid="{4EECEB3B-A332-415A-983C-D74B2AB6111E}"/>
    <cellStyle name="Normal 11 2 2 3 13" xfId="18054" xr:uid="{35A393F8-3B4D-4180-B0FD-23F42B0C7542}"/>
    <cellStyle name="Normal 11 2 2 3 14" xfId="34813" xr:uid="{D41E04C0-456A-4990-917B-E11663B2BE2C}"/>
    <cellStyle name="Normal 11 2 2 3 2" xfId="1720" xr:uid="{5D3DB9A3-A174-4310-AF7C-A8578DEB87C9}"/>
    <cellStyle name="Normal 11 2 2 3 2 2" xfId="5102" xr:uid="{9FADCFD2-BC9F-49EF-9D68-133CD5CF8F87}"/>
    <cellStyle name="Normal 11 2 2 3 2 2 2" xfId="13480" xr:uid="{5938A898-7152-40C6-93CB-DEBE1A3AE8DB}"/>
    <cellStyle name="Normal 11 2 2 3 2 2 2 2" xfId="30240" xr:uid="{0B95329A-4A7C-407C-B53A-406B97B676EC}"/>
    <cellStyle name="Normal 11 2 2 3 2 2 2 3" xfId="46999" xr:uid="{5D117040-3723-4F3E-B976-9A71A5562330}"/>
    <cellStyle name="Normal 11 2 2 3 2 2 3" xfId="21860" xr:uid="{3AFC0BB9-4EBC-4870-9AF3-7A15397F9B8A}"/>
    <cellStyle name="Normal 11 2 2 3 2 2 4" xfId="38619" xr:uid="{2FF12711-2280-4641-9511-ACB2EAE64D97}"/>
    <cellStyle name="Normal 11 2 2 3 2 3" xfId="6787" xr:uid="{47D5448B-67A4-4DB8-BEC6-E016697EFCBB}"/>
    <cellStyle name="Normal 11 2 2 3 2 3 2" xfId="15167" xr:uid="{5C196605-44DB-4D82-A658-B44EFA2ACA19}"/>
    <cellStyle name="Normal 11 2 2 3 2 3 2 2" xfId="31927" xr:uid="{7640A834-4420-4FB1-B34E-7DDDA6B42188}"/>
    <cellStyle name="Normal 11 2 2 3 2 3 2 3" xfId="48686" xr:uid="{DE8D24FF-43F2-4B03-8579-7E2AE63C036E}"/>
    <cellStyle name="Normal 11 2 2 3 2 3 3" xfId="23547" xr:uid="{B3A00236-2B5D-4A3F-935F-B7F268F23C4B}"/>
    <cellStyle name="Normal 11 2 2 3 2 3 4" xfId="40306" xr:uid="{D7F2CF9A-DF30-42AB-B58F-8640B4ABC1D5}"/>
    <cellStyle name="Normal 11 2 2 3 2 4" xfId="3527" xr:uid="{392975AD-458D-476A-8F77-8A51372215A6}"/>
    <cellStyle name="Normal 11 2 2 3 2 4 2" xfId="11903" xr:uid="{230C93C4-F5D2-4904-8ADC-5742C2D8458C}"/>
    <cellStyle name="Normal 11 2 2 3 2 4 2 2" xfId="28663" xr:uid="{482D68D6-5938-49D9-BD1C-73EF93ECA2BC}"/>
    <cellStyle name="Normal 11 2 2 3 2 4 2 3" xfId="45422" xr:uid="{38EA160C-51ED-4BFD-AFFF-812814AD8E90}"/>
    <cellStyle name="Normal 11 2 2 3 2 4 3" xfId="20283" xr:uid="{42A80FEA-BAD3-43ED-B72C-F292604D9790}"/>
    <cellStyle name="Normal 11 2 2 3 2 4 4" xfId="37042" xr:uid="{B62129BC-8875-4437-87E3-99B546AC13B7}"/>
    <cellStyle name="Normal 11 2 2 3 2 5" xfId="10100" xr:uid="{D349A7D7-03DF-4C4F-A072-E0A2868F1282}"/>
    <cellStyle name="Normal 11 2 2 3 2 5 2" xfId="26860" xr:uid="{9D571DFC-1039-4225-BFBE-7DCCD09673FD}"/>
    <cellStyle name="Normal 11 2 2 3 2 5 3" xfId="43619" xr:uid="{0544FA69-2649-4966-BD83-04480502F587}"/>
    <cellStyle name="Normal 11 2 2 3 2 6" xfId="18480" xr:uid="{667584D1-ED82-4A04-AD4C-00030475FFDA}"/>
    <cellStyle name="Normal 11 2 2 3 2 7" xfId="35239" xr:uid="{2E4869FF-7481-4E30-98C0-8B9C751E1348}"/>
    <cellStyle name="Normal 11 2 2 3 3" xfId="2148" xr:uid="{90E0992A-D0E8-4396-9C25-AF6FC86C2F93}"/>
    <cellStyle name="Normal 11 2 2 3 3 2" xfId="5528" xr:uid="{686F314E-B518-4837-A167-BF91B6FB0DDC}"/>
    <cellStyle name="Normal 11 2 2 3 3 2 2" xfId="13908" xr:uid="{C6CDCFC6-B440-4243-A33C-E74DBDFF6015}"/>
    <cellStyle name="Normal 11 2 2 3 3 2 2 2" xfId="30668" xr:uid="{903E14DC-3A1D-4B78-8E3A-86BD85FC14C9}"/>
    <cellStyle name="Normal 11 2 2 3 3 2 2 3" xfId="47427" xr:uid="{4D56A598-20C2-4ADF-8CF8-AE38F899AFB2}"/>
    <cellStyle name="Normal 11 2 2 3 3 2 3" xfId="22288" xr:uid="{163A2A93-ADE1-4239-BFAB-58BD301ADDBB}"/>
    <cellStyle name="Normal 11 2 2 3 3 2 4" xfId="39047" xr:uid="{FC01ED6B-0878-4BD7-9930-926F7A63D795}"/>
    <cellStyle name="Normal 11 2 2 3 3 3" xfId="7215" xr:uid="{EC7F0C5F-AC83-4947-B1A1-A9E6C74A2EE2}"/>
    <cellStyle name="Normal 11 2 2 3 3 3 2" xfId="15595" xr:uid="{C8B94A37-FE04-4EDF-A690-55497DA9310B}"/>
    <cellStyle name="Normal 11 2 2 3 3 3 2 2" xfId="32355" xr:uid="{D2E1D2D5-ED87-4B38-A472-C8C30290331F}"/>
    <cellStyle name="Normal 11 2 2 3 3 3 2 3" xfId="49114" xr:uid="{5078D2BB-2774-44FA-BAF9-2D75560263D4}"/>
    <cellStyle name="Normal 11 2 2 3 3 3 3" xfId="23975" xr:uid="{A5692776-AAE8-418C-AE3C-D68928A53CAE}"/>
    <cellStyle name="Normal 11 2 2 3 3 3 4" xfId="40734" xr:uid="{76DDA176-39BC-4EC3-9233-2BC9D80143E7}"/>
    <cellStyle name="Normal 11 2 2 3 3 4" xfId="3955" xr:uid="{B97D38F3-BD03-4B14-85B4-10BD6CD005FA}"/>
    <cellStyle name="Normal 11 2 2 3 3 4 2" xfId="12331" xr:uid="{04F69309-A87D-4FD3-907A-1EC70A66462A}"/>
    <cellStyle name="Normal 11 2 2 3 3 4 2 2" xfId="29091" xr:uid="{1E294BDE-C19A-4AA2-B571-6F469ABEB207}"/>
    <cellStyle name="Normal 11 2 2 3 3 4 2 3" xfId="45850" xr:uid="{942168AD-1CF0-4A55-8DF0-7461E56E33A6}"/>
    <cellStyle name="Normal 11 2 2 3 3 4 3" xfId="20711" xr:uid="{EC295E70-E8F5-45B3-A1F2-63CAB3505B62}"/>
    <cellStyle name="Normal 11 2 2 3 3 4 4" xfId="37470" xr:uid="{8AB6679A-47E4-4011-9CB1-E46F0787D2FE}"/>
    <cellStyle name="Normal 11 2 2 3 3 5" xfId="10528" xr:uid="{226105F1-8FB4-4C1A-A1DE-FCB44107924A}"/>
    <cellStyle name="Normal 11 2 2 3 3 5 2" xfId="27288" xr:uid="{C97320E7-56B3-4C24-8927-AFEE92D8868B}"/>
    <cellStyle name="Normal 11 2 2 3 3 5 3" xfId="44047" xr:uid="{FBF48047-8264-4223-8D6A-0E6B41B804F6}"/>
    <cellStyle name="Normal 11 2 2 3 3 6" xfId="18908" xr:uid="{63A9F786-104C-4E8C-857C-2FB866208BA0}"/>
    <cellStyle name="Normal 11 2 2 3 3 7" xfId="35667" xr:uid="{A0553507-6376-4E74-B3D0-41819FF8A3D3}"/>
    <cellStyle name="Normal 11 2 2 3 4" xfId="2554" xr:uid="{3E1D59BA-BBA2-44E8-B492-4D9194160CE1}"/>
    <cellStyle name="Normal 11 2 2 3 4 2" xfId="5936" xr:uid="{23E97091-2A25-46B0-82FD-CAFB9A25FF1A}"/>
    <cellStyle name="Normal 11 2 2 3 4 2 2" xfId="14316" xr:uid="{3CBBD680-B537-4213-AAA8-46C4776BAD95}"/>
    <cellStyle name="Normal 11 2 2 3 4 2 2 2" xfId="31076" xr:uid="{A821EAE1-7C36-4CC4-8443-2D68921AC8C6}"/>
    <cellStyle name="Normal 11 2 2 3 4 2 2 3" xfId="47835" xr:uid="{5A86D9DC-923D-4594-9C7D-62E847631661}"/>
    <cellStyle name="Normal 11 2 2 3 4 2 3" xfId="22696" xr:uid="{2463005C-ADF6-477B-A24A-37966242501D}"/>
    <cellStyle name="Normal 11 2 2 3 4 2 4" xfId="39455" xr:uid="{B82AECE7-3CB6-4BB9-81FC-FE779ECA731D}"/>
    <cellStyle name="Normal 11 2 2 3 4 3" xfId="7623" xr:uid="{E5C29B74-46F9-4255-87CC-99EF082EEB8D}"/>
    <cellStyle name="Normal 11 2 2 3 4 3 2" xfId="16003" xr:uid="{4B987A30-791A-4335-BDA5-2A7F360F4445}"/>
    <cellStyle name="Normal 11 2 2 3 4 3 2 2" xfId="32763" xr:uid="{0F3C65C8-7358-47A2-A279-39F6EA04FA85}"/>
    <cellStyle name="Normal 11 2 2 3 4 3 2 3" xfId="49522" xr:uid="{AFB17904-7898-4DA8-AF61-0926ABBB4AD9}"/>
    <cellStyle name="Normal 11 2 2 3 4 3 3" xfId="24383" xr:uid="{137572C9-D442-48C4-92C3-46CC3EDB1B3E}"/>
    <cellStyle name="Normal 11 2 2 3 4 3 4" xfId="41142" xr:uid="{92CEE7DD-96C4-4965-A36E-08F84B706B08}"/>
    <cellStyle name="Normal 11 2 2 3 4 4" xfId="4251" xr:uid="{4DBE2CE3-AE1C-45F8-B7C3-B0D4C663C739}"/>
    <cellStyle name="Normal 11 2 2 3 4 4 2" xfId="12627" xr:uid="{09E62277-608B-4476-9A64-B652C6B29711}"/>
    <cellStyle name="Normal 11 2 2 3 4 4 2 2" xfId="29387" xr:uid="{0DDF5B3E-95C1-48E1-B6CF-CF22CFF2DCAE}"/>
    <cellStyle name="Normal 11 2 2 3 4 4 2 3" xfId="46146" xr:uid="{42FC21AA-ECB5-42D3-8282-BCA45B975270}"/>
    <cellStyle name="Normal 11 2 2 3 4 4 3" xfId="21007" xr:uid="{09119E5F-8B8D-4B35-AC79-1EDF81855CC3}"/>
    <cellStyle name="Normal 11 2 2 3 4 4 4" xfId="37766" xr:uid="{743C46BE-CB1F-4E6D-AE6E-E999D044FD71}"/>
    <cellStyle name="Normal 11 2 2 3 4 5" xfId="10936" xr:uid="{18AE1314-973D-4F03-8463-AAA4F3F2B3E2}"/>
    <cellStyle name="Normal 11 2 2 3 4 5 2" xfId="27696" xr:uid="{44BA8C9E-1544-4862-B8CE-C2F7575B94B3}"/>
    <cellStyle name="Normal 11 2 2 3 4 5 3" xfId="44455" xr:uid="{95AD23D8-252B-49C9-988E-3F5216C52D17}"/>
    <cellStyle name="Normal 11 2 2 3 4 6" xfId="19316" xr:uid="{B3388DFD-7973-436A-B6DA-19C013960011}"/>
    <cellStyle name="Normal 11 2 2 3 4 7" xfId="36075" xr:uid="{EAD1CA56-C1EC-4F93-962B-83834BD07E7E}"/>
    <cellStyle name="Normal 11 2 2 3 5" xfId="4670" xr:uid="{B6B41840-B52D-433F-9CCA-2BE94F02D381}"/>
    <cellStyle name="Normal 11 2 2 3 5 2" xfId="13046" xr:uid="{66A27645-5614-420B-8CA1-487A31B2B190}"/>
    <cellStyle name="Normal 11 2 2 3 5 2 2" xfId="29806" xr:uid="{B8DB44D7-9E5D-40E3-9DA5-0644650FB8AB}"/>
    <cellStyle name="Normal 11 2 2 3 5 2 3" xfId="46565" xr:uid="{2F79D252-94CB-4266-A5C3-64E1E4BDDD56}"/>
    <cellStyle name="Normal 11 2 2 3 5 3" xfId="21426" xr:uid="{D0B5F8FF-1061-4136-AA9B-4193B5478D56}"/>
    <cellStyle name="Normal 11 2 2 3 5 4" xfId="38185" xr:uid="{37DADD32-60C5-4049-BA61-CC42ECC19477}"/>
    <cellStyle name="Normal 11 2 2 3 6" xfId="6361" xr:uid="{4FC51DF8-2AE4-4846-B68D-9D53797BBECD}"/>
    <cellStyle name="Normal 11 2 2 3 6 2" xfId="14741" xr:uid="{CBBD9DA9-78B6-4AB0-9F8B-64C38AEF26F4}"/>
    <cellStyle name="Normal 11 2 2 3 6 2 2" xfId="31501" xr:uid="{7ACCB9AA-AA0B-483C-B280-5F8A389231F5}"/>
    <cellStyle name="Normal 11 2 2 3 6 2 3" xfId="48260" xr:uid="{8B4BB893-7DB4-4555-B060-7C6425A697AF}"/>
    <cellStyle name="Normal 11 2 2 3 6 3" xfId="23121" xr:uid="{7A9B59EC-7310-41DE-935B-D376641B6C0F}"/>
    <cellStyle name="Normal 11 2 2 3 6 4" xfId="39880" xr:uid="{E956E996-98A7-4752-B48D-7D6D632E3532}"/>
    <cellStyle name="Normal 11 2 2 3 7" xfId="8029" xr:uid="{D6345355-0535-4FCC-96A6-78AC129792BF}"/>
    <cellStyle name="Normal 11 2 2 3 7 2" xfId="16409" xr:uid="{EDF7B66D-9B68-4791-B6CA-E3C55E67F33F}"/>
    <cellStyle name="Normal 11 2 2 3 7 2 2" xfId="33169" xr:uid="{2FF12EA3-134F-4E9A-A78A-397F7EF0139A}"/>
    <cellStyle name="Normal 11 2 2 3 7 2 3" xfId="49928" xr:uid="{0E903D7D-8EBD-4094-BADA-8BF4C0A2B064}"/>
    <cellStyle name="Normal 11 2 2 3 7 3" xfId="24789" xr:uid="{55F04E41-7CAC-4B89-9030-CDF668C9F0BC}"/>
    <cellStyle name="Normal 11 2 2 3 7 4" xfId="41548" xr:uid="{6C623D66-DA87-4297-8187-BD1A36B3B3A7}"/>
    <cellStyle name="Normal 11 2 2 3 8" xfId="8435" xr:uid="{4F040E2A-62BF-4212-8F80-01DB3A3B0745}"/>
    <cellStyle name="Normal 11 2 2 3 8 2" xfId="16815" xr:uid="{8A044022-984B-4964-9D9E-D6AF9BA46A3A}"/>
    <cellStyle name="Normal 11 2 2 3 8 2 2" xfId="33575" xr:uid="{1C98EB32-CCF6-43EC-910B-6810BD66366C}"/>
    <cellStyle name="Normal 11 2 2 3 8 2 3" xfId="50334" xr:uid="{55EE6189-BF28-42B0-A5AE-5D1B3CA7A908}"/>
    <cellStyle name="Normal 11 2 2 3 8 3" xfId="25195" xr:uid="{82BE2702-D887-4FA0-9C78-9B337E241DB7}"/>
    <cellStyle name="Normal 11 2 2 3 8 4" xfId="41954" xr:uid="{E48BE91E-FB21-4EB0-8C4D-8C89030D6AC2}"/>
    <cellStyle name="Normal 11 2 2 3 9" xfId="8841" xr:uid="{1B8834C0-B9A8-4487-A0D7-337FC1A1E60B}"/>
    <cellStyle name="Normal 11 2 2 3 9 2" xfId="17221" xr:uid="{D41F6170-AC85-4DC7-BD8A-67AC06E1AC14}"/>
    <cellStyle name="Normal 11 2 2 3 9 2 2" xfId="33981" xr:uid="{2F649B12-1F6A-466A-AFBD-3B6934D5B74B}"/>
    <cellStyle name="Normal 11 2 2 3 9 2 3" xfId="50740" xr:uid="{E4ECA78C-98FB-4C83-9EF1-2125C1C890F3}"/>
    <cellStyle name="Normal 11 2 2 3 9 3" xfId="25601" xr:uid="{10B94DD2-F8E3-40D7-B9B6-62E5CAA82186}"/>
    <cellStyle name="Normal 11 2 2 3 9 4" xfId="42360" xr:uid="{EF0C4F11-EFFB-4B3C-BB9F-4794EE1270A7}"/>
    <cellStyle name="Normal 11 2 2 4" xfId="1339" xr:uid="{B8E6A8D3-DE34-4C08-8C3F-A52B94FDA88B}"/>
    <cellStyle name="Normal 11 2 2 4 10" xfId="9395" xr:uid="{2240860A-C5A5-4600-840C-9F64C3D59532}"/>
    <cellStyle name="Normal 11 2 2 4 10 2" xfId="17775" xr:uid="{6854E863-772A-4649-BA3D-23DBA7CA84CA}"/>
    <cellStyle name="Normal 11 2 2 4 10 2 2" xfId="34535" xr:uid="{6A72D937-2943-4C2A-8357-1B7D47108D2C}"/>
    <cellStyle name="Normal 11 2 2 4 10 2 3" xfId="51294" xr:uid="{9EB2A7D8-489C-4570-9EE3-4A213621DF4A}"/>
    <cellStyle name="Normal 11 2 2 4 10 3" xfId="26155" xr:uid="{E9DB7AA8-3931-496D-8138-32E363DD4E72}"/>
    <cellStyle name="Normal 11 2 2 4 10 4" xfId="42914" xr:uid="{D5153BF2-DC69-47FA-B6E8-A02E971F30D2}"/>
    <cellStyle name="Normal 11 2 2 4 11" xfId="3101" xr:uid="{6E15B851-B2DE-4296-A565-80D8127DF8F3}"/>
    <cellStyle name="Normal 11 2 2 4 11 2" xfId="11478" xr:uid="{03911AB8-AB44-4A3E-8283-6838BB4CA335}"/>
    <cellStyle name="Normal 11 2 2 4 11 2 2" xfId="28238" xr:uid="{9C3634B1-EDB5-4FC5-92E1-CA89E199E786}"/>
    <cellStyle name="Normal 11 2 2 4 11 2 3" xfId="44997" xr:uid="{8D990D56-E39B-4D47-97E9-E61C4D76A86E}"/>
    <cellStyle name="Normal 11 2 2 4 11 3" xfId="19858" xr:uid="{72DB7D13-AA1E-4005-BD43-403C48CCE557}"/>
    <cellStyle name="Normal 11 2 2 4 11 4" xfId="36617" xr:uid="{6559682F-C81F-4543-A769-D40EC99039CE}"/>
    <cellStyle name="Normal 11 2 2 4 12" xfId="9675" xr:uid="{8F99DC3F-A4F3-4FC3-AA84-00B0C16C5E5E}"/>
    <cellStyle name="Normal 11 2 2 4 12 2" xfId="26435" xr:uid="{F2929B17-8F7D-4AFD-8168-5AAEFF359445}"/>
    <cellStyle name="Normal 11 2 2 4 12 3" xfId="43194" xr:uid="{DC9A4D8E-8F3C-45BE-9EEA-7ED2F2E9CDE7}"/>
    <cellStyle name="Normal 11 2 2 4 13" xfId="18055" xr:uid="{4CEB3C4A-8C05-40A9-8327-21A9C40D652D}"/>
    <cellStyle name="Normal 11 2 2 4 14" xfId="34814" xr:uid="{3FBC35F1-7836-4430-952F-A62B71015D2E}"/>
    <cellStyle name="Normal 11 2 2 4 2" xfId="1721" xr:uid="{57B79E4F-293C-4C08-ACD3-1D72787E60C9}"/>
    <cellStyle name="Normal 11 2 2 4 2 2" xfId="5103" xr:uid="{959F67A2-79FA-40E5-9D52-DE231013692B}"/>
    <cellStyle name="Normal 11 2 2 4 2 2 2" xfId="13481" xr:uid="{B574D8F5-BDB0-49BE-A574-CF8A720CB182}"/>
    <cellStyle name="Normal 11 2 2 4 2 2 2 2" xfId="30241" xr:uid="{5F4C4A27-788A-457B-AF0F-D8CFF234B5E9}"/>
    <cellStyle name="Normal 11 2 2 4 2 2 2 3" xfId="47000" xr:uid="{C38C4EF6-8199-4AC9-BEB6-B692ED0DC054}"/>
    <cellStyle name="Normal 11 2 2 4 2 2 3" xfId="21861" xr:uid="{71E4FEA0-9816-4C14-8CC3-B7BD7BB4CBD1}"/>
    <cellStyle name="Normal 11 2 2 4 2 2 4" xfId="38620" xr:uid="{DA8463D7-1CD5-447F-AC6B-A2445B8F686F}"/>
    <cellStyle name="Normal 11 2 2 4 2 3" xfId="6788" xr:uid="{62CF48A9-1A2E-456A-85FC-C3EF3D9A720E}"/>
    <cellStyle name="Normal 11 2 2 4 2 3 2" xfId="15168" xr:uid="{6CC4D8C0-0F47-4CFB-BDC4-9AEE8CA8781B}"/>
    <cellStyle name="Normal 11 2 2 4 2 3 2 2" xfId="31928" xr:uid="{EF12319D-705D-4431-9CED-A91C47EA0781}"/>
    <cellStyle name="Normal 11 2 2 4 2 3 2 3" xfId="48687" xr:uid="{7EF5D236-DA4C-43E6-94F4-DCE2A3BAB097}"/>
    <cellStyle name="Normal 11 2 2 4 2 3 3" xfId="23548" xr:uid="{29347019-E4D1-4E70-9514-9AA2C0ED6BE3}"/>
    <cellStyle name="Normal 11 2 2 4 2 3 4" xfId="40307" xr:uid="{CFF5BE76-075B-4941-A0A5-ADD485560B68}"/>
    <cellStyle name="Normal 11 2 2 4 2 4" xfId="3528" xr:uid="{8A86931C-C538-45B8-9F36-BA64FB646F7D}"/>
    <cellStyle name="Normal 11 2 2 4 2 4 2" xfId="11904" xr:uid="{5F1865D7-D409-4DF8-BB6F-9E1ED5655DAD}"/>
    <cellStyle name="Normal 11 2 2 4 2 4 2 2" xfId="28664" xr:uid="{3B41DE5C-EF93-42FD-8FF7-753C60DE9EAD}"/>
    <cellStyle name="Normal 11 2 2 4 2 4 2 3" xfId="45423" xr:uid="{5CE8F732-084B-4238-BEF9-DE8130625338}"/>
    <cellStyle name="Normal 11 2 2 4 2 4 3" xfId="20284" xr:uid="{A2566805-15E5-410C-BC1D-F0D0766F8BA8}"/>
    <cellStyle name="Normal 11 2 2 4 2 4 4" xfId="37043" xr:uid="{E4C4E281-807A-4DA6-8D8C-4C3850515208}"/>
    <cellStyle name="Normal 11 2 2 4 2 5" xfId="10101" xr:uid="{3C70982A-BD6B-4757-90AA-385735A60F2E}"/>
    <cellStyle name="Normal 11 2 2 4 2 5 2" xfId="26861" xr:uid="{9502C1EB-4C47-4DA9-B9EB-95774E279222}"/>
    <cellStyle name="Normal 11 2 2 4 2 5 3" xfId="43620" xr:uid="{4D6455FE-C32F-41B7-A5EB-A07B4899DE1E}"/>
    <cellStyle name="Normal 11 2 2 4 2 6" xfId="18481" xr:uid="{6528F1D3-0558-4A57-B470-2F8F331B4734}"/>
    <cellStyle name="Normal 11 2 2 4 2 7" xfId="35240" xr:uid="{7AE9E6AE-43DA-4994-BE4F-3C0679F322E5}"/>
    <cellStyle name="Normal 11 2 2 4 3" xfId="2149" xr:uid="{A882026B-652B-4598-9844-EB716DEE1366}"/>
    <cellStyle name="Normal 11 2 2 4 3 2" xfId="5529" xr:uid="{E69D96B1-EC11-4D1C-922E-D2CFA6885CC0}"/>
    <cellStyle name="Normal 11 2 2 4 3 2 2" xfId="13909" xr:uid="{3D05115C-8272-4DD9-B0CE-5E5F25D1012A}"/>
    <cellStyle name="Normal 11 2 2 4 3 2 2 2" xfId="30669" xr:uid="{E045DC83-E648-48D7-90F9-EED09D533723}"/>
    <cellStyle name="Normal 11 2 2 4 3 2 2 3" xfId="47428" xr:uid="{954C32BF-5A52-45F5-96A4-0002B244FC93}"/>
    <cellStyle name="Normal 11 2 2 4 3 2 3" xfId="22289" xr:uid="{10218099-D189-4278-A87D-97E241C383EB}"/>
    <cellStyle name="Normal 11 2 2 4 3 2 4" xfId="39048" xr:uid="{2684C953-B8CA-4F72-9E2F-F24EA0B93FF5}"/>
    <cellStyle name="Normal 11 2 2 4 3 3" xfId="7216" xr:uid="{D58B3181-AAC2-435B-BD24-D4E30FC7A33D}"/>
    <cellStyle name="Normal 11 2 2 4 3 3 2" xfId="15596" xr:uid="{5BB81AEF-AF5A-4C61-ABDC-C406E97355EB}"/>
    <cellStyle name="Normal 11 2 2 4 3 3 2 2" xfId="32356" xr:uid="{EF973294-AAA3-4346-9D66-2041D376D604}"/>
    <cellStyle name="Normal 11 2 2 4 3 3 2 3" xfId="49115" xr:uid="{74EEF3C6-4781-4F2F-9059-D6B8B20B8DEF}"/>
    <cellStyle name="Normal 11 2 2 4 3 3 3" xfId="23976" xr:uid="{6F7BE80A-0729-4CD8-ABF7-A54E219E4B44}"/>
    <cellStyle name="Normal 11 2 2 4 3 3 4" xfId="40735" xr:uid="{3D96D68E-501A-4553-9621-64907789FC02}"/>
    <cellStyle name="Normal 11 2 2 4 3 4" xfId="3956" xr:uid="{6580F313-BA63-4677-8AC7-766334353E1C}"/>
    <cellStyle name="Normal 11 2 2 4 3 4 2" xfId="12332" xr:uid="{DF793F61-8978-444D-936D-6776F884EEE1}"/>
    <cellStyle name="Normal 11 2 2 4 3 4 2 2" xfId="29092" xr:uid="{2B4091C7-108E-4C94-9A07-E8F37F8A2079}"/>
    <cellStyle name="Normal 11 2 2 4 3 4 2 3" xfId="45851" xr:uid="{2C1D39D7-D342-4090-BA0F-8A1ACCC6F782}"/>
    <cellStyle name="Normal 11 2 2 4 3 4 3" xfId="20712" xr:uid="{D2AB1115-4CF8-4A46-AED1-0039F22D2F99}"/>
    <cellStyle name="Normal 11 2 2 4 3 4 4" xfId="37471" xr:uid="{8632AA94-DA0F-4A40-B754-D3BC01AC1FEA}"/>
    <cellStyle name="Normal 11 2 2 4 3 5" xfId="10529" xr:uid="{5728D2E0-3CE3-424E-AE2E-A6877B4EF775}"/>
    <cellStyle name="Normal 11 2 2 4 3 5 2" xfId="27289" xr:uid="{F952BC69-073D-4FF7-89EE-9DDB3BDC09EE}"/>
    <cellStyle name="Normal 11 2 2 4 3 5 3" xfId="44048" xr:uid="{DC81EB88-ED13-42DA-9F46-9D64B135F03E}"/>
    <cellStyle name="Normal 11 2 2 4 3 6" xfId="18909" xr:uid="{6FC37E7C-EC17-4235-81DD-5AA6C593CE4B}"/>
    <cellStyle name="Normal 11 2 2 4 3 7" xfId="35668" xr:uid="{7883F276-B07C-4CCB-AC35-9D84D18F70C7}"/>
    <cellStyle name="Normal 11 2 2 4 4" xfId="2702" xr:uid="{C97BEA02-CCE4-41F3-A7F5-CD634D93B780}"/>
    <cellStyle name="Normal 11 2 2 4 4 2" xfId="6084" xr:uid="{B2DF9FEA-78F9-4640-AD73-C465AAD538C8}"/>
    <cellStyle name="Normal 11 2 2 4 4 2 2" xfId="14464" xr:uid="{E28C7EC7-679F-462E-BA9A-41AFF9783AF5}"/>
    <cellStyle name="Normal 11 2 2 4 4 2 2 2" xfId="31224" xr:uid="{D464626F-29E9-48CD-9C6A-DC192EA63188}"/>
    <cellStyle name="Normal 11 2 2 4 4 2 2 3" xfId="47983" xr:uid="{7E4AECA2-B138-41E6-A8BA-B3B3CCA4D4F9}"/>
    <cellStyle name="Normal 11 2 2 4 4 2 3" xfId="22844" xr:uid="{9DA20CB6-0A07-42E3-9A7E-82958A8A6B29}"/>
    <cellStyle name="Normal 11 2 2 4 4 2 4" xfId="39603" xr:uid="{633470F4-580A-4547-BF72-843FC5F1C9B3}"/>
    <cellStyle name="Normal 11 2 2 4 4 3" xfId="7771" xr:uid="{E0DB9928-4B31-4499-9323-6A947541AF9F}"/>
    <cellStyle name="Normal 11 2 2 4 4 3 2" xfId="16151" xr:uid="{9A25B80C-F1E6-4B06-B57C-BA0DCBA5FBCA}"/>
    <cellStyle name="Normal 11 2 2 4 4 3 2 2" xfId="32911" xr:uid="{51211586-B426-4FEA-86C2-0C4CAD496A41}"/>
    <cellStyle name="Normal 11 2 2 4 4 3 2 3" xfId="49670" xr:uid="{76F9562A-58BB-47AB-837C-CCF86EDB9AFC}"/>
    <cellStyle name="Normal 11 2 2 4 4 3 3" xfId="24531" xr:uid="{9AB9D67B-F0C6-46A3-999B-EFAF3CDE9671}"/>
    <cellStyle name="Normal 11 2 2 4 4 3 4" xfId="41290" xr:uid="{C8484A76-ED5B-44B0-9BE3-89D32E4EACFB}"/>
    <cellStyle name="Normal 11 2 2 4 4 4" xfId="4398" xr:uid="{9F5CC676-7DC5-45A4-9483-E373FBD1B8EF}"/>
    <cellStyle name="Normal 11 2 2 4 4 4 2" xfId="12774" xr:uid="{88305BC8-23EE-43AC-9CB3-1F6190F16E50}"/>
    <cellStyle name="Normal 11 2 2 4 4 4 2 2" xfId="29534" xr:uid="{781B5449-020B-48FD-8709-1F683EA7F1AD}"/>
    <cellStyle name="Normal 11 2 2 4 4 4 2 3" xfId="46293" xr:uid="{A3CBC0C9-57C2-49D4-89D0-01C48F02C7D6}"/>
    <cellStyle name="Normal 11 2 2 4 4 4 3" xfId="21154" xr:uid="{A68F3A37-292A-4FD0-8970-0DE0959EE9C2}"/>
    <cellStyle name="Normal 11 2 2 4 4 4 4" xfId="37913" xr:uid="{29E2B1BA-DFB4-44CB-9832-E89E6C385540}"/>
    <cellStyle name="Normal 11 2 2 4 4 5" xfId="11084" xr:uid="{2DC786AE-AC38-41CE-ADAD-A0452F1CAF20}"/>
    <cellStyle name="Normal 11 2 2 4 4 5 2" xfId="27844" xr:uid="{9A6ACB84-4A29-4F8C-8721-3E6103F10AA3}"/>
    <cellStyle name="Normal 11 2 2 4 4 5 3" xfId="44603" xr:uid="{8E20A86D-FD45-4C7C-973F-D8C6211C0E4B}"/>
    <cellStyle name="Normal 11 2 2 4 4 6" xfId="19464" xr:uid="{53A2F874-2A7D-4001-9E32-AF1F27E081BA}"/>
    <cellStyle name="Normal 11 2 2 4 4 7" xfId="36223" xr:uid="{E88407C8-4996-4138-A2D8-1F1D2F2BC6C6}"/>
    <cellStyle name="Normal 11 2 2 4 5" xfId="4818" xr:uid="{DCE59E88-2326-4485-BD04-F05E689D5689}"/>
    <cellStyle name="Normal 11 2 2 4 5 2" xfId="13194" xr:uid="{EEE0CD2C-AB50-4846-886A-D8E423B9AC04}"/>
    <cellStyle name="Normal 11 2 2 4 5 2 2" xfId="29954" xr:uid="{07AC17B7-31DB-4C2B-9192-B027D2B3BB4B}"/>
    <cellStyle name="Normal 11 2 2 4 5 2 3" xfId="46713" xr:uid="{DAB294F8-DFDF-4EF9-991F-534490268DED}"/>
    <cellStyle name="Normal 11 2 2 4 5 3" xfId="21574" xr:uid="{B9DC205C-7B00-4ECC-BCD4-6FD152B85730}"/>
    <cellStyle name="Normal 11 2 2 4 5 4" xfId="38333" xr:uid="{6131429C-D0B9-440F-BF37-279158545A73}"/>
    <cellStyle name="Normal 11 2 2 4 6" xfId="6362" xr:uid="{7754C06A-C8DD-4653-BCFA-3EB2B92B4F4B}"/>
    <cellStyle name="Normal 11 2 2 4 6 2" xfId="14742" xr:uid="{86FA8CD8-6CA4-4484-84F2-5BCB9F4DF382}"/>
    <cellStyle name="Normal 11 2 2 4 6 2 2" xfId="31502" xr:uid="{299D3D02-CA6A-408E-8EDF-86D795191028}"/>
    <cellStyle name="Normal 11 2 2 4 6 2 3" xfId="48261" xr:uid="{AA6BF780-3FB8-4831-B989-429FEFF77299}"/>
    <cellStyle name="Normal 11 2 2 4 6 3" xfId="23122" xr:uid="{7AE1ACB4-6D51-45FE-8112-F8CAAEA9E6AD}"/>
    <cellStyle name="Normal 11 2 2 4 6 4" xfId="39881" xr:uid="{8C300160-DB45-496A-BA63-D058DB77930F}"/>
    <cellStyle name="Normal 11 2 2 4 7" xfId="8177" xr:uid="{5039BA10-51E8-41FD-B289-B04C2D939157}"/>
    <cellStyle name="Normal 11 2 2 4 7 2" xfId="16557" xr:uid="{7822865F-2151-47BB-A6FB-1E568EBD0C15}"/>
    <cellStyle name="Normal 11 2 2 4 7 2 2" xfId="33317" xr:uid="{3EB76CBA-5EA4-478B-8080-7469018BC5DE}"/>
    <cellStyle name="Normal 11 2 2 4 7 2 3" xfId="50076" xr:uid="{895B4A01-200B-4989-B2B9-74A3D71A315D}"/>
    <cellStyle name="Normal 11 2 2 4 7 3" xfId="24937" xr:uid="{B5CE1EAF-9ED2-42FE-BEA7-05A9047FE265}"/>
    <cellStyle name="Normal 11 2 2 4 7 4" xfId="41696" xr:uid="{066751F6-D497-422D-A6F5-36B5E28EA69B}"/>
    <cellStyle name="Normal 11 2 2 4 8" xfId="8583" xr:uid="{0F6454F2-BF2B-4CE2-A6AA-8A4EF1930074}"/>
    <cellStyle name="Normal 11 2 2 4 8 2" xfId="16963" xr:uid="{21FE0F8A-1B5D-4B92-AFBD-3E747E9C0ACB}"/>
    <cellStyle name="Normal 11 2 2 4 8 2 2" xfId="33723" xr:uid="{05EB3DAE-83FB-40CA-9373-2FF4657FF1A7}"/>
    <cellStyle name="Normal 11 2 2 4 8 2 3" xfId="50482" xr:uid="{2F89A874-8EFF-4B8D-9C19-268421CCBEF9}"/>
    <cellStyle name="Normal 11 2 2 4 8 3" xfId="25343" xr:uid="{562FBA9E-4769-42B1-8413-F0F1EF15FCB8}"/>
    <cellStyle name="Normal 11 2 2 4 8 4" xfId="42102" xr:uid="{3EC593FD-9405-44F3-9228-85FADE55F79F}"/>
    <cellStyle name="Normal 11 2 2 4 9" xfId="8989" xr:uid="{BFEC497A-8856-46EA-90F1-A6ADAAE55E59}"/>
    <cellStyle name="Normal 11 2 2 4 9 2" xfId="17369" xr:uid="{39A7CB07-1BE3-4F5E-8F61-7993F820267D}"/>
    <cellStyle name="Normal 11 2 2 4 9 2 2" xfId="34129" xr:uid="{8BD22D68-73A6-4CA6-92D6-9FC9C726BFAB}"/>
    <cellStyle name="Normal 11 2 2 4 9 2 3" xfId="50888" xr:uid="{316EB485-C297-4B0B-B86F-C0C739AA623F}"/>
    <cellStyle name="Normal 11 2 2 4 9 3" xfId="25749" xr:uid="{CC6570DB-89AC-4ADD-BB34-104FAA4121A5}"/>
    <cellStyle name="Normal 11 2 2 4 9 4" xfId="42508" xr:uid="{1B3CEBE6-2C7F-4DF3-BFB0-FDE064C9CF40}"/>
    <cellStyle name="Normal 11 2 2 5" xfId="1584" xr:uid="{D52226E8-BFE9-443D-BF31-98C9377D5136}"/>
    <cellStyle name="Normal 11 2 2 5 2" xfId="4965" xr:uid="{0010FAA6-CAFB-4B7A-90F7-D04BADFCEFAE}"/>
    <cellStyle name="Normal 11 2 2 5 2 2" xfId="13341" xr:uid="{D0E8BD53-6704-4E8C-853D-63F4703E882E}"/>
    <cellStyle name="Normal 11 2 2 5 2 2 2" xfId="30101" xr:uid="{40C3923F-D49F-4384-8DA8-DE9E508C6275}"/>
    <cellStyle name="Normal 11 2 2 5 2 2 3" xfId="46860" xr:uid="{28625251-B931-4097-93FB-DB3CE122071A}"/>
    <cellStyle name="Normal 11 2 2 5 2 3" xfId="21721" xr:uid="{70C65A53-9B01-4D11-B0E4-F5F690628FDB}"/>
    <cellStyle name="Normal 11 2 2 5 2 4" xfId="38480" xr:uid="{2ACC7AC7-FCCE-4C4B-B67B-2A32D3A947F2}"/>
    <cellStyle name="Normal 11 2 2 5 3" xfId="6648" xr:uid="{BB7FF57F-3BC8-41BC-9F03-783BD800FF9F}"/>
    <cellStyle name="Normal 11 2 2 5 3 2" xfId="15028" xr:uid="{FB37CE60-F536-4BCD-B7ED-1868A048C09C}"/>
    <cellStyle name="Normal 11 2 2 5 3 2 2" xfId="31788" xr:uid="{43354199-B2D1-4BCF-8B21-4DAB64FA626D}"/>
    <cellStyle name="Normal 11 2 2 5 3 2 3" xfId="48547" xr:uid="{104BB5BE-7137-4CEB-8142-C15FCFB80A7D}"/>
    <cellStyle name="Normal 11 2 2 5 3 3" xfId="23408" xr:uid="{C582BE91-5D12-47F9-869D-ECA96977F59B}"/>
    <cellStyle name="Normal 11 2 2 5 3 4" xfId="40167" xr:uid="{ED62E8C7-5A2E-4728-BAA6-A88F47A38681}"/>
    <cellStyle name="Normal 11 2 2 5 4" xfId="3388" xr:uid="{4C3C34A0-1ADE-4DA7-8749-B6234F7C3382}"/>
    <cellStyle name="Normal 11 2 2 5 4 2" xfId="11764" xr:uid="{ABFF2312-A759-4CD0-98C4-C400EB5D72FE}"/>
    <cellStyle name="Normal 11 2 2 5 4 2 2" xfId="28524" xr:uid="{9959C80E-2AF8-4706-9399-4071894884A0}"/>
    <cellStyle name="Normal 11 2 2 5 4 2 3" xfId="45283" xr:uid="{15CB27F3-1B39-478F-AF31-86AE1C387EE6}"/>
    <cellStyle name="Normal 11 2 2 5 4 3" xfId="20144" xr:uid="{99E0AB93-73DB-4E0A-BF4C-6F70E0CBE920}"/>
    <cellStyle name="Normal 11 2 2 5 4 4" xfId="36903" xr:uid="{86391684-4408-4582-BABD-5468CB513A65}"/>
    <cellStyle name="Normal 11 2 2 5 5" xfId="9961" xr:uid="{8A53E7EC-4C87-456A-B697-842B3B103089}"/>
    <cellStyle name="Normal 11 2 2 5 5 2" xfId="26721" xr:uid="{5BE5D3A2-30A7-4E28-ADE8-7AE21566DD4B}"/>
    <cellStyle name="Normal 11 2 2 5 5 3" xfId="43480" xr:uid="{EA49A315-7D3C-46F9-9C95-41882B73D5D4}"/>
    <cellStyle name="Normal 11 2 2 5 6" xfId="18341" xr:uid="{20697A0B-B925-4E6A-A83B-86CB754B2A5F}"/>
    <cellStyle name="Normal 11 2 2 5 7" xfId="35100" xr:uid="{CA3D8E7E-0515-4A47-B9A3-057542F69C2D}"/>
    <cellStyle name="Normal 11 2 2 6" xfId="2010" xr:uid="{7C86924B-4D0A-4F0A-8BAF-A4EEA1FAB98D}"/>
    <cellStyle name="Normal 11 2 2 6 2" xfId="5389" xr:uid="{BA0DA2FB-E003-47E1-A426-739EC3CEA92C}"/>
    <cellStyle name="Normal 11 2 2 6 2 2" xfId="13769" xr:uid="{D677B196-B92C-467C-9F0A-A4EACC7A3759}"/>
    <cellStyle name="Normal 11 2 2 6 2 2 2" xfId="30529" xr:uid="{363F0BD4-292A-4548-8911-CF29B38701F2}"/>
    <cellStyle name="Normal 11 2 2 6 2 2 3" xfId="47288" xr:uid="{48A72A09-AF29-4DC6-B684-8AACA3536C47}"/>
    <cellStyle name="Normal 11 2 2 6 2 3" xfId="22149" xr:uid="{28BD5080-2B2E-4BA7-8F2B-B4BFCD5056D6}"/>
    <cellStyle name="Normal 11 2 2 6 2 4" xfId="38908" xr:uid="{683ADE6D-631E-454E-89AA-6FD4A9FCF9AA}"/>
    <cellStyle name="Normal 11 2 2 6 3" xfId="7076" xr:uid="{11EBF101-C9CC-4320-85CA-7C8DF442F35D}"/>
    <cellStyle name="Normal 11 2 2 6 3 2" xfId="15456" xr:uid="{74844D97-9DE1-4AE0-8F7C-B4ACFDC1A8B8}"/>
    <cellStyle name="Normal 11 2 2 6 3 2 2" xfId="32216" xr:uid="{7695BA3B-C99B-4949-AB69-66B63F5E3E46}"/>
    <cellStyle name="Normal 11 2 2 6 3 2 3" xfId="48975" xr:uid="{132BDF24-E51E-482F-A1C6-F393CE58A950}"/>
    <cellStyle name="Normal 11 2 2 6 3 3" xfId="23836" xr:uid="{019BB91B-EC5C-47C0-9578-399F2C4399D9}"/>
    <cellStyle name="Normal 11 2 2 6 3 4" xfId="40595" xr:uid="{7D6FCEEF-798C-4CD5-9A86-6D6E8A3468CF}"/>
    <cellStyle name="Normal 11 2 2 6 4" xfId="3816" xr:uid="{11DDA054-104B-432B-BF65-B4D532057CFE}"/>
    <cellStyle name="Normal 11 2 2 6 4 2" xfId="12192" xr:uid="{64944A15-193C-4228-85AB-EA4D28175D7C}"/>
    <cellStyle name="Normal 11 2 2 6 4 2 2" xfId="28952" xr:uid="{CA3F0533-3D04-4715-8552-F3851FD1E2BE}"/>
    <cellStyle name="Normal 11 2 2 6 4 2 3" xfId="45711" xr:uid="{FA86410E-785A-4940-97C1-79326048A5EB}"/>
    <cellStyle name="Normal 11 2 2 6 4 3" xfId="20572" xr:uid="{1F43177F-D8D5-4EBD-904F-E13DC75F4F61}"/>
    <cellStyle name="Normal 11 2 2 6 4 4" xfId="37331" xr:uid="{092D6510-567A-4DE3-A09C-A609BE96EC5E}"/>
    <cellStyle name="Normal 11 2 2 6 5" xfId="10389" xr:uid="{7AF777F9-ED5C-4BF5-9575-299BF5206587}"/>
    <cellStyle name="Normal 11 2 2 6 5 2" xfId="27149" xr:uid="{922E0123-24C7-412F-86C3-B76BEF4CA0B9}"/>
    <cellStyle name="Normal 11 2 2 6 5 3" xfId="43908" xr:uid="{8A763F5B-0B32-455E-88A6-3A9945BD01C2}"/>
    <cellStyle name="Normal 11 2 2 6 6" xfId="18769" xr:uid="{D02DFCC5-5F99-4BF9-AD6C-88F12A38CA44}"/>
    <cellStyle name="Normal 11 2 2 6 7" xfId="35528" xr:uid="{A554DCE7-5821-4772-869F-9F24AF60830C}"/>
    <cellStyle name="Normal 11 2 2 7" xfId="2432" xr:uid="{C961A279-83F9-44E3-B405-2A82F71F581B}"/>
    <cellStyle name="Normal 11 2 2 7 2" xfId="5813" xr:uid="{D2F53452-8E5F-4A49-9C1A-7E88ED0432AF}"/>
    <cellStyle name="Normal 11 2 2 7 2 2" xfId="14193" xr:uid="{4160AC6E-E2C4-4308-B97E-BA2D8C00077E}"/>
    <cellStyle name="Normal 11 2 2 7 2 2 2" xfId="30953" xr:uid="{F3F40E18-44B1-449C-BDBA-4104A44CD5A3}"/>
    <cellStyle name="Normal 11 2 2 7 2 2 3" xfId="47712" xr:uid="{4DF09727-19B3-4DD4-926C-CC6A5121C2B6}"/>
    <cellStyle name="Normal 11 2 2 7 2 3" xfId="22573" xr:uid="{7A70FF49-A526-4496-888C-E13541540133}"/>
    <cellStyle name="Normal 11 2 2 7 2 4" xfId="39332" xr:uid="{5155F6E4-0B51-4218-9227-762195B405A3}"/>
    <cellStyle name="Normal 11 2 2 7 3" xfId="7500" xr:uid="{D37498E0-6A09-4569-9393-C557CD2E6FB2}"/>
    <cellStyle name="Normal 11 2 2 7 3 2" xfId="15880" xr:uid="{7A0031D2-1AB1-4258-8A86-D39279DCBD57}"/>
    <cellStyle name="Normal 11 2 2 7 3 2 2" xfId="32640" xr:uid="{B6373251-AE63-4F91-B898-41CBD18FAB75}"/>
    <cellStyle name="Normal 11 2 2 7 3 2 3" xfId="49399" xr:uid="{323B9835-1CCE-4231-B6C1-1418F1CC07F9}"/>
    <cellStyle name="Normal 11 2 2 7 3 3" xfId="24260" xr:uid="{7FF64DC1-4396-42E3-8ADA-97C529B9EE84}"/>
    <cellStyle name="Normal 11 2 2 7 3 4" xfId="41019" xr:uid="{AD9351C0-B202-4300-A455-BDD902900536}"/>
    <cellStyle name="Normal 11 2 2 7 4" xfId="2957" xr:uid="{C899230D-5C42-4B0F-B2E6-0C8D8FFAAA8B}"/>
    <cellStyle name="Normal 11 2 2 7 4 2" xfId="11338" xr:uid="{B7E3DF13-D418-4659-B737-E0254D97BA26}"/>
    <cellStyle name="Normal 11 2 2 7 4 2 2" xfId="28098" xr:uid="{1AD68D55-193B-4287-A474-10F5EB883192}"/>
    <cellStyle name="Normal 11 2 2 7 4 2 3" xfId="44857" xr:uid="{4AFE769F-EE31-4105-BCDF-06BB8D3BCA6F}"/>
    <cellStyle name="Normal 11 2 2 7 4 3" xfId="19718" xr:uid="{9A698679-7950-4C88-AB0D-5123697630DD}"/>
    <cellStyle name="Normal 11 2 2 7 4 4" xfId="36477" xr:uid="{7C068573-1F05-498C-B7A8-CCF406AEFFB3}"/>
    <cellStyle name="Normal 11 2 2 7 5" xfId="10813" xr:uid="{B13D4F34-DD87-46C4-B75D-2423FE096133}"/>
    <cellStyle name="Normal 11 2 2 7 5 2" xfId="27573" xr:uid="{CEF1A680-709D-48A0-9C70-C1966BB0F8D5}"/>
    <cellStyle name="Normal 11 2 2 7 5 3" xfId="44332" xr:uid="{B136CC2A-B891-4522-B5B1-6266A24E81DB}"/>
    <cellStyle name="Normal 11 2 2 7 6" xfId="19193" xr:uid="{73176CC8-91E4-46A0-BCA0-F5BD3CC33FFD}"/>
    <cellStyle name="Normal 11 2 2 7 7" xfId="35952" xr:uid="{ECB0765A-85F1-4119-9E77-5B67B589E1F5}"/>
    <cellStyle name="Normal 11 2 2 8" xfId="4546" xr:uid="{0817FB56-CA92-4423-9947-E86A1255C039}"/>
    <cellStyle name="Normal 11 2 2 8 2" xfId="12922" xr:uid="{EAFC4F5A-24C3-4133-876B-96834272A7FD}"/>
    <cellStyle name="Normal 11 2 2 8 2 2" xfId="29682" xr:uid="{E47CF315-2E38-4F81-87CC-26765493DE4C}"/>
    <cellStyle name="Normal 11 2 2 8 2 3" xfId="46441" xr:uid="{91E2F4A2-561E-4626-98EE-443B37D1BBCD}"/>
    <cellStyle name="Normal 11 2 2 8 3" xfId="21302" xr:uid="{4B5B1347-6A8E-48F7-AC37-D272FE726A8E}"/>
    <cellStyle name="Normal 11 2 2 8 4" xfId="38061" xr:uid="{ADD19591-7080-4BC8-98CC-BCD959E1A841}"/>
    <cellStyle name="Normal 11 2 2 9" xfId="6222" xr:uid="{D58D0C06-4194-4CE8-AD1E-F5C4BF35815E}"/>
    <cellStyle name="Normal 11 2 2 9 2" xfId="14602" xr:uid="{0C445708-161B-4E0F-95DA-669CABBF444E}"/>
    <cellStyle name="Normal 11 2 2 9 2 2" xfId="31362" xr:uid="{E4FDDDF2-2A60-47F9-B274-26EB51606D25}"/>
    <cellStyle name="Normal 11 2 2 9 2 3" xfId="48121" xr:uid="{B33C4BE2-2042-49AB-82F2-211EB70DB537}"/>
    <cellStyle name="Normal 11 2 2 9 3" xfId="22982" xr:uid="{AB122F16-292F-4E30-BBBB-1A2B3B6DF27C}"/>
    <cellStyle name="Normal 11 2 2 9 4" xfId="39741" xr:uid="{830C521A-2139-4813-89AB-B1C12196709F}"/>
    <cellStyle name="Normal 11 2 20" xfId="34646" xr:uid="{2247D7AD-E070-4188-BAE9-4109D2D8F565}"/>
    <cellStyle name="Normal 11 2 21" xfId="1256" xr:uid="{45946204-3600-4A1E-97EC-C67747CBD81A}"/>
    <cellStyle name="Normal 11 2 3" xfId="759" xr:uid="{165B59E2-3C1E-4E96-BA4B-13301FF5AA4E}"/>
    <cellStyle name="Normal 11 2 3 10" xfId="8313" xr:uid="{500F50C3-76F2-4B21-9EE2-7C5A1935486F}"/>
    <cellStyle name="Normal 11 2 3 10 2" xfId="16693" xr:uid="{291E293B-BB7B-41E5-A6E3-4580A6A224CF}"/>
    <cellStyle name="Normal 11 2 3 10 2 2" xfId="33453" xr:uid="{F4E18A8B-8C32-4603-BEED-72E2BDC7645F}"/>
    <cellStyle name="Normal 11 2 3 10 2 3" xfId="50212" xr:uid="{4DEB62EC-6D7B-430D-96F9-C54E6E689B5F}"/>
    <cellStyle name="Normal 11 2 3 10 3" xfId="25073" xr:uid="{C800230B-EF39-45E4-986C-4CD6BB31128D}"/>
    <cellStyle name="Normal 11 2 3 10 4" xfId="41832" xr:uid="{F0F9151B-762B-41D3-891A-4DE70C3B5213}"/>
    <cellStyle name="Normal 11 2 3 11" xfId="8719" xr:uid="{195672E7-45B7-4869-BA45-431104C939B7}"/>
    <cellStyle name="Normal 11 2 3 11 2" xfId="17099" xr:uid="{F4E6E486-4FA1-48F8-BC8E-472A7CDD6C1C}"/>
    <cellStyle name="Normal 11 2 3 11 2 2" xfId="33859" xr:uid="{98FF4CF5-627C-4347-A73F-A32D8A43961D}"/>
    <cellStyle name="Normal 11 2 3 11 2 3" xfId="50618" xr:uid="{144757FF-01FF-4897-83EF-D7C7E44B881F}"/>
    <cellStyle name="Normal 11 2 3 11 3" xfId="25479" xr:uid="{1FEB1DA5-09B3-4402-AD17-3E65C196539A}"/>
    <cellStyle name="Normal 11 2 3 11 4" xfId="42238" xr:uid="{BCED3515-84BF-4482-8038-7EC52E17C52D}"/>
    <cellStyle name="Normal 11 2 3 12" xfId="9125" xr:uid="{4B8C4469-59AA-481A-A44A-D18B4D8AEE02}"/>
    <cellStyle name="Normal 11 2 3 12 2" xfId="17505" xr:uid="{BFAB5182-AE3F-40BB-A824-A993E5D65821}"/>
    <cellStyle name="Normal 11 2 3 12 2 2" xfId="34265" xr:uid="{A2E03218-A79B-432C-AC69-971E131FBAF2}"/>
    <cellStyle name="Normal 11 2 3 12 2 3" xfId="51024" xr:uid="{595CC0E4-40DF-4C77-8D25-68ED995D9692}"/>
    <cellStyle name="Normal 11 2 3 12 3" xfId="25885" xr:uid="{BA107501-9FFC-4016-9F42-E71D7A8B30D8}"/>
    <cellStyle name="Normal 11 2 3 12 4" xfId="42644" xr:uid="{D9F23D2D-7236-49AE-9C6C-10818044E72C}"/>
    <cellStyle name="Normal 11 2 3 13" xfId="2853" xr:uid="{3762CF34-75E9-4F1C-8D75-36A07ABA0DA8}"/>
    <cellStyle name="Normal 11 2 3 13 2" xfId="11235" xr:uid="{FCD28280-AEE3-4844-AAAF-C8AA4E8C8E28}"/>
    <cellStyle name="Normal 11 2 3 13 2 2" xfId="27995" xr:uid="{D42BCA0F-C879-40EA-A08A-9AB9C99B4CC2}"/>
    <cellStyle name="Normal 11 2 3 13 2 3" xfId="44754" xr:uid="{1916FFCF-A0D9-47EE-AD56-BA019034DDA5}"/>
    <cellStyle name="Normal 11 2 3 13 3" xfId="19615" xr:uid="{D733DAA5-23C3-46CF-91CA-9D924A8909B9}"/>
    <cellStyle name="Normal 11 2 3 13 4" xfId="36374" xr:uid="{9EFB084F-A76E-4551-B797-D8D275B92174}"/>
    <cellStyle name="Normal 11 2 3 14" xfId="9581" xr:uid="{F6C5A4CE-09B9-425C-8F8A-6FD654A5C697}"/>
    <cellStyle name="Normal 11 2 3 14 2" xfId="26341" xr:uid="{125CB3B0-FD97-4311-B6C2-F2AD594973C7}"/>
    <cellStyle name="Normal 11 2 3 14 3" xfId="43100" xr:uid="{2231C0BE-309E-456C-B994-5E243BFA8BF8}"/>
    <cellStyle name="Normal 11 2 3 15" xfId="17961" xr:uid="{79191A21-EC58-4437-810F-932A8E4642E5}"/>
    <cellStyle name="Normal 11 2 3 16" xfId="34720" xr:uid="{540AC561-1A83-4DCF-8540-5FE1AC24107E}"/>
    <cellStyle name="Normal 11 2 3 2" xfId="1340" xr:uid="{6A4F3F81-0212-4EF7-9B6B-4FDABC5EF4F6}"/>
    <cellStyle name="Normal 11 2 3 2 10" xfId="9249" xr:uid="{E6E0BA4C-E146-42FA-9E9F-FE7B6EC0CC25}"/>
    <cellStyle name="Normal 11 2 3 2 10 2" xfId="17629" xr:uid="{7737268E-FE5B-4850-9A02-9B54B4271D46}"/>
    <cellStyle name="Normal 11 2 3 2 10 2 2" xfId="34389" xr:uid="{E82BAEC5-19E9-4117-8B04-B07E2501B33B}"/>
    <cellStyle name="Normal 11 2 3 2 10 2 3" xfId="51148" xr:uid="{597E8A61-8D7C-44B9-8C4F-19C00419BA04}"/>
    <cellStyle name="Normal 11 2 3 2 10 3" xfId="26009" xr:uid="{DD611B77-D643-43A9-8003-54AA9FD9BD96}"/>
    <cellStyle name="Normal 11 2 3 2 10 4" xfId="42768" xr:uid="{A31BA552-EAD9-4539-B7BF-4EC10A677D66}"/>
    <cellStyle name="Normal 11 2 3 2 11" xfId="3102" xr:uid="{37F0CFFE-8E85-40C4-A09F-00A526F7144D}"/>
    <cellStyle name="Normal 11 2 3 2 11 2" xfId="11479" xr:uid="{FC208301-EF8A-432A-9463-6F55653209C4}"/>
    <cellStyle name="Normal 11 2 3 2 11 2 2" xfId="28239" xr:uid="{F8CBEEA1-F2C7-4457-985E-1E1C55DA0016}"/>
    <cellStyle name="Normal 11 2 3 2 11 2 3" xfId="44998" xr:uid="{0A57ACF7-316D-46BC-A475-549E05BE812A}"/>
    <cellStyle name="Normal 11 2 3 2 11 3" xfId="19859" xr:uid="{5A49F982-4646-413A-8BE1-82EAD3765A93}"/>
    <cellStyle name="Normal 11 2 3 2 11 4" xfId="36618" xr:uid="{1765D0AF-2E29-4143-A33A-BA71A554AE34}"/>
    <cellStyle name="Normal 11 2 3 2 12" xfId="9676" xr:uid="{E9BA4934-17D7-45FA-A09B-D3306DC5E273}"/>
    <cellStyle name="Normal 11 2 3 2 12 2" xfId="26436" xr:uid="{1EA982CA-A679-4EDC-8D51-CDEF26AFBAFC}"/>
    <cellStyle name="Normal 11 2 3 2 12 3" xfId="43195" xr:uid="{51965648-6901-4812-B4D9-EB23CB94A831}"/>
    <cellStyle name="Normal 11 2 3 2 13" xfId="18056" xr:uid="{4AA1DFD4-EE99-4E39-8582-61EB256C79F1}"/>
    <cellStyle name="Normal 11 2 3 2 14" xfId="34815" xr:uid="{3643FFD3-F421-4206-927E-91ED01919DE9}"/>
    <cellStyle name="Normal 11 2 3 2 2" xfId="1722" xr:uid="{D55B83D3-EBA3-4F6A-A63C-A91D7719AE4D}"/>
    <cellStyle name="Normal 11 2 3 2 2 2" xfId="5104" xr:uid="{13EB541A-9D1D-4D1E-8C25-68F7A1543598}"/>
    <cellStyle name="Normal 11 2 3 2 2 2 2" xfId="13482" xr:uid="{53FD8F92-D707-4B14-9E53-2AB860BCC8C6}"/>
    <cellStyle name="Normal 11 2 3 2 2 2 2 2" xfId="30242" xr:uid="{C6F57B10-0A37-47B4-BDEC-1F3748F3742B}"/>
    <cellStyle name="Normal 11 2 3 2 2 2 2 3" xfId="47001" xr:uid="{EC22A609-95F8-4CBD-8309-F3E7E83D7524}"/>
    <cellStyle name="Normal 11 2 3 2 2 2 3" xfId="21862" xr:uid="{9DA8F9A0-F394-494C-97D3-8E50CC9536F7}"/>
    <cellStyle name="Normal 11 2 3 2 2 2 4" xfId="38621" xr:uid="{4598D6CC-60A0-47E4-86EA-5164217100D7}"/>
    <cellStyle name="Normal 11 2 3 2 2 3" xfId="6789" xr:uid="{261E680C-BA84-4964-B406-A3564047F9E8}"/>
    <cellStyle name="Normal 11 2 3 2 2 3 2" xfId="15169" xr:uid="{0BF7FE1A-03FC-488E-A38F-3AF54B7991FD}"/>
    <cellStyle name="Normal 11 2 3 2 2 3 2 2" xfId="31929" xr:uid="{B00441AC-ACAE-48AA-B41E-1765714CDA32}"/>
    <cellStyle name="Normal 11 2 3 2 2 3 2 3" xfId="48688" xr:uid="{CAB4F3FE-AB42-473C-A0D5-3EEDC0DF96DE}"/>
    <cellStyle name="Normal 11 2 3 2 2 3 3" xfId="23549" xr:uid="{F419632A-8F27-40AA-B08C-541D5B29EF49}"/>
    <cellStyle name="Normal 11 2 3 2 2 3 4" xfId="40308" xr:uid="{D7909F40-D9D8-468F-9CD9-2C724D866097}"/>
    <cellStyle name="Normal 11 2 3 2 2 4" xfId="3529" xr:uid="{D6D4ABDB-B353-4AB4-9316-E6514F6CE94B}"/>
    <cellStyle name="Normal 11 2 3 2 2 4 2" xfId="11905" xr:uid="{2459EF84-9A75-4229-85AC-23CFE1363259}"/>
    <cellStyle name="Normal 11 2 3 2 2 4 2 2" xfId="28665" xr:uid="{73B8CC50-81F0-4AD7-ACCF-D4104AF8A52F}"/>
    <cellStyle name="Normal 11 2 3 2 2 4 2 3" xfId="45424" xr:uid="{89118B01-2C0C-442A-B6DA-705370DBF24C}"/>
    <cellStyle name="Normal 11 2 3 2 2 4 3" xfId="20285" xr:uid="{AAECEFCC-4DF6-41C7-AF2A-17267AC1FCB0}"/>
    <cellStyle name="Normal 11 2 3 2 2 4 4" xfId="37044" xr:uid="{800F7264-9C81-4599-99C4-9EFA389ACBAA}"/>
    <cellStyle name="Normal 11 2 3 2 2 5" xfId="10102" xr:uid="{58291A0D-5E9B-423C-BDDF-78D6E888D5DC}"/>
    <cellStyle name="Normal 11 2 3 2 2 5 2" xfId="26862" xr:uid="{3A45B29D-F733-42CA-91EA-5589633751F8}"/>
    <cellStyle name="Normal 11 2 3 2 2 5 3" xfId="43621" xr:uid="{0964AE89-00A6-4768-B79A-8B0CD192E633}"/>
    <cellStyle name="Normal 11 2 3 2 2 6" xfId="18482" xr:uid="{B166638C-A2E1-46DE-A176-5E04C93579F5}"/>
    <cellStyle name="Normal 11 2 3 2 2 7" xfId="35241" xr:uid="{11F088CA-DFAF-450F-BAA3-55CF25229839}"/>
    <cellStyle name="Normal 11 2 3 2 3" xfId="2150" xr:uid="{DE77DA87-98C4-4B76-BFE4-CA7EAF64FBC0}"/>
    <cellStyle name="Normal 11 2 3 2 3 2" xfId="5530" xr:uid="{C97885D6-F151-46C7-A2A9-2A7B0C3E44FA}"/>
    <cellStyle name="Normal 11 2 3 2 3 2 2" xfId="13910" xr:uid="{8656481B-1109-4092-AC91-A9A75C1BEC32}"/>
    <cellStyle name="Normal 11 2 3 2 3 2 2 2" xfId="30670" xr:uid="{7EC47DFF-52D9-40F1-934F-FA875B3A0CE6}"/>
    <cellStyle name="Normal 11 2 3 2 3 2 2 3" xfId="47429" xr:uid="{4A3B5B80-5FA9-455B-83F3-5B9946862E04}"/>
    <cellStyle name="Normal 11 2 3 2 3 2 3" xfId="22290" xr:uid="{4479CF79-E1A0-422B-9FB7-6E8FAFE914B9}"/>
    <cellStyle name="Normal 11 2 3 2 3 2 4" xfId="39049" xr:uid="{A617479C-7FA6-4B0D-9875-2DBB84A75391}"/>
    <cellStyle name="Normal 11 2 3 2 3 3" xfId="7217" xr:uid="{6C5D925C-32C6-4B24-B441-311741CB4145}"/>
    <cellStyle name="Normal 11 2 3 2 3 3 2" xfId="15597" xr:uid="{D0DDCCA6-EE08-4001-82F1-EE6CBA724B12}"/>
    <cellStyle name="Normal 11 2 3 2 3 3 2 2" xfId="32357" xr:uid="{C0A58644-AAFA-4FE7-B880-399D5DB843FB}"/>
    <cellStyle name="Normal 11 2 3 2 3 3 2 3" xfId="49116" xr:uid="{AA53964C-F07F-4941-9792-844891469889}"/>
    <cellStyle name="Normal 11 2 3 2 3 3 3" xfId="23977" xr:uid="{4DEDD490-2B52-4819-B8BD-41F8810A205F}"/>
    <cellStyle name="Normal 11 2 3 2 3 3 4" xfId="40736" xr:uid="{0427D7E4-ABC9-4F1F-ABFD-C9673D2F8FAA}"/>
    <cellStyle name="Normal 11 2 3 2 3 4" xfId="3957" xr:uid="{53617A85-3C9C-42EE-9857-20683CA1DAC8}"/>
    <cellStyle name="Normal 11 2 3 2 3 4 2" xfId="12333" xr:uid="{EE946265-9669-40FA-B6A6-255BD45376EE}"/>
    <cellStyle name="Normal 11 2 3 2 3 4 2 2" xfId="29093" xr:uid="{0851BA72-AD32-43F0-8F0B-51F7C7768642}"/>
    <cellStyle name="Normal 11 2 3 2 3 4 2 3" xfId="45852" xr:uid="{C95C26BB-CA1C-42E7-93DC-641EFEE91815}"/>
    <cellStyle name="Normal 11 2 3 2 3 4 3" xfId="20713" xr:uid="{0FE198F7-3645-4611-871D-85B530611B77}"/>
    <cellStyle name="Normal 11 2 3 2 3 4 4" xfId="37472" xr:uid="{257E5C07-2DCB-4E3D-B48E-59FCA3952FB3}"/>
    <cellStyle name="Normal 11 2 3 2 3 5" xfId="10530" xr:uid="{E386ABF7-BADC-46C5-B98A-C3B4A2E0A7DB}"/>
    <cellStyle name="Normal 11 2 3 2 3 5 2" xfId="27290" xr:uid="{4CE187D0-FE64-477E-AB49-715C31F5FE71}"/>
    <cellStyle name="Normal 11 2 3 2 3 5 3" xfId="44049" xr:uid="{E2A90596-7409-4D0E-999D-0A929BE92FDE}"/>
    <cellStyle name="Normal 11 2 3 2 3 6" xfId="18910" xr:uid="{FC0F9890-7F38-4F1F-8569-5660E1AAB38F}"/>
    <cellStyle name="Normal 11 2 3 2 3 7" xfId="35669" xr:uid="{9A6B294F-76C2-4E8B-BA4C-C8D42FF10838}"/>
    <cellStyle name="Normal 11 2 3 2 4" xfId="2556" xr:uid="{B87F9986-CB89-4C52-8BC7-EFCE15C9F1B3}"/>
    <cellStyle name="Normal 11 2 3 2 4 2" xfId="5938" xr:uid="{710E4001-3148-4117-B17B-DBF1774A7623}"/>
    <cellStyle name="Normal 11 2 3 2 4 2 2" xfId="14318" xr:uid="{17E8010A-D06E-4FA3-BEBD-896D3EFF76CF}"/>
    <cellStyle name="Normal 11 2 3 2 4 2 2 2" xfId="31078" xr:uid="{7042AB23-EBF3-40A0-B8F6-4173C1684524}"/>
    <cellStyle name="Normal 11 2 3 2 4 2 2 3" xfId="47837" xr:uid="{27BC1B20-9BB0-4FF8-BEEE-18CA5856D0BA}"/>
    <cellStyle name="Normal 11 2 3 2 4 2 3" xfId="22698" xr:uid="{349E47C0-0B7A-4B38-8F55-47E596C13A83}"/>
    <cellStyle name="Normal 11 2 3 2 4 2 4" xfId="39457" xr:uid="{C28AB8C1-8F33-4DAA-ADB6-E054E62557F0}"/>
    <cellStyle name="Normal 11 2 3 2 4 3" xfId="7625" xr:uid="{11693719-9F38-4FE2-BE7D-98F1FAC0DD0A}"/>
    <cellStyle name="Normal 11 2 3 2 4 3 2" xfId="16005" xr:uid="{9090CD71-A8BD-4765-AF32-DCD041E1E6F0}"/>
    <cellStyle name="Normal 11 2 3 2 4 3 2 2" xfId="32765" xr:uid="{27AB43C0-9F77-4A12-B3AF-0D60E0CA98B3}"/>
    <cellStyle name="Normal 11 2 3 2 4 3 2 3" xfId="49524" xr:uid="{322C99C3-ADCF-4DA1-A348-F2F4DDA8884A}"/>
    <cellStyle name="Normal 11 2 3 2 4 3 3" xfId="24385" xr:uid="{13A265FA-737C-4E81-BBFF-45E2D8DD78FD}"/>
    <cellStyle name="Normal 11 2 3 2 4 3 4" xfId="41144" xr:uid="{155A00EF-281F-452E-BF49-0338DBDB40CE}"/>
    <cellStyle name="Normal 11 2 3 2 4 4" xfId="4253" xr:uid="{917B1049-A9A7-469C-AFD3-5543DD9369A2}"/>
    <cellStyle name="Normal 11 2 3 2 4 4 2" xfId="12629" xr:uid="{2EB3E8D7-302B-416B-A181-26018E7E560D}"/>
    <cellStyle name="Normal 11 2 3 2 4 4 2 2" xfId="29389" xr:uid="{A8CFCA41-0047-406C-AE74-3F478B00A183}"/>
    <cellStyle name="Normal 11 2 3 2 4 4 2 3" xfId="46148" xr:uid="{81F63FE4-2BDC-479B-B07D-350BDD9EB747}"/>
    <cellStyle name="Normal 11 2 3 2 4 4 3" xfId="21009" xr:uid="{16DAF2A9-37E2-44C5-BF54-DC5071EB00CE}"/>
    <cellStyle name="Normal 11 2 3 2 4 4 4" xfId="37768" xr:uid="{7D714DB6-1D9D-476F-8CD5-50B5FFAED2E4}"/>
    <cellStyle name="Normal 11 2 3 2 4 5" xfId="10938" xr:uid="{B74130FB-6285-43E9-BCFF-3956857F93D9}"/>
    <cellStyle name="Normal 11 2 3 2 4 5 2" xfId="27698" xr:uid="{182510A4-CF68-4CA2-A3E9-ED3285ED4352}"/>
    <cellStyle name="Normal 11 2 3 2 4 5 3" xfId="44457" xr:uid="{7A059A4C-0381-4860-AEFF-4FCC48185486}"/>
    <cellStyle name="Normal 11 2 3 2 4 6" xfId="19318" xr:uid="{546207D9-945B-418F-A2FD-D935F6789F50}"/>
    <cellStyle name="Normal 11 2 3 2 4 7" xfId="36077" xr:uid="{0A5D1462-C4E8-4C67-AD64-978819F9C001}"/>
    <cellStyle name="Normal 11 2 3 2 5" xfId="4672" xr:uid="{FCD8291C-446D-422A-B486-AB3FD9A09135}"/>
    <cellStyle name="Normal 11 2 3 2 5 2" xfId="13048" xr:uid="{D673F976-FB57-40E9-8671-FF44411BF649}"/>
    <cellStyle name="Normal 11 2 3 2 5 2 2" xfId="29808" xr:uid="{6D961D43-63A9-43A0-9D15-BCA7AC4D5B63}"/>
    <cellStyle name="Normal 11 2 3 2 5 2 3" xfId="46567" xr:uid="{3765FA35-F36F-4D73-8AFE-DF53652B510D}"/>
    <cellStyle name="Normal 11 2 3 2 5 3" xfId="21428" xr:uid="{E7916552-7AFD-4501-9D6C-752EB1A70CFB}"/>
    <cellStyle name="Normal 11 2 3 2 5 4" xfId="38187" xr:uid="{378A8B51-9DC3-4826-AEE7-B0AFE0BC74FD}"/>
    <cellStyle name="Normal 11 2 3 2 6" xfId="6363" xr:uid="{75F828E0-D7FD-43C2-B1E6-A88913DE5372}"/>
    <cellStyle name="Normal 11 2 3 2 6 2" xfId="14743" xr:uid="{F6D91E74-9255-425F-8A6E-F7E69C4D8576}"/>
    <cellStyle name="Normal 11 2 3 2 6 2 2" xfId="31503" xr:uid="{505D2BA2-4754-4151-B764-5D02E156042F}"/>
    <cellStyle name="Normal 11 2 3 2 6 2 3" xfId="48262" xr:uid="{80C67138-BB41-42AB-9B1B-9EC96622A276}"/>
    <cellStyle name="Normal 11 2 3 2 6 3" xfId="23123" xr:uid="{E40917C4-EA6E-44A7-A446-9684BAE22CD5}"/>
    <cellStyle name="Normal 11 2 3 2 6 4" xfId="39882" xr:uid="{F916A468-C941-49E4-A89A-81DF700EF4C7}"/>
    <cellStyle name="Normal 11 2 3 2 7" xfId="8031" xr:uid="{2B6D7866-06D8-433B-BDD1-298791C799E2}"/>
    <cellStyle name="Normal 11 2 3 2 7 2" xfId="16411" xr:uid="{69C56833-427C-494A-8262-9F90651FE767}"/>
    <cellStyle name="Normal 11 2 3 2 7 2 2" xfId="33171" xr:uid="{05A9B284-F3B2-4C4E-AFDE-02B1C8AAA70B}"/>
    <cellStyle name="Normal 11 2 3 2 7 2 3" xfId="49930" xr:uid="{10DD5866-6B80-4E4E-ABE6-A331DD797922}"/>
    <cellStyle name="Normal 11 2 3 2 7 3" xfId="24791" xr:uid="{C6102FCB-83C7-4007-867C-5C95F978B447}"/>
    <cellStyle name="Normal 11 2 3 2 7 4" xfId="41550" xr:uid="{4D57EDF8-05DE-4F81-A494-1BEF6E8D87B3}"/>
    <cellStyle name="Normal 11 2 3 2 8" xfId="8437" xr:uid="{87CA73DA-3F02-4AF7-9499-A0E07223801E}"/>
    <cellStyle name="Normal 11 2 3 2 8 2" xfId="16817" xr:uid="{B2FC1ED6-277D-42A7-820D-E5808F39BAC3}"/>
    <cellStyle name="Normal 11 2 3 2 8 2 2" xfId="33577" xr:uid="{B8FA1550-C64D-468B-A7C8-686607BA907E}"/>
    <cellStyle name="Normal 11 2 3 2 8 2 3" xfId="50336" xr:uid="{24AE4ADD-6B6C-462A-9012-F811CC131BE0}"/>
    <cellStyle name="Normal 11 2 3 2 8 3" xfId="25197" xr:uid="{2983CCBD-4BCF-468B-8679-6C32D0C2E693}"/>
    <cellStyle name="Normal 11 2 3 2 8 4" xfId="41956" xr:uid="{A0CFE694-3ED5-419D-AC35-2AC5ABFFDB0D}"/>
    <cellStyle name="Normal 11 2 3 2 9" xfId="8843" xr:uid="{6F05B54D-2848-4F84-A87C-5D94E5CEEDE3}"/>
    <cellStyle name="Normal 11 2 3 2 9 2" xfId="17223" xr:uid="{466CF841-A028-4DE1-892F-BD804D96F612}"/>
    <cellStyle name="Normal 11 2 3 2 9 2 2" xfId="33983" xr:uid="{181733FC-1DA6-4F8C-AC74-3785D39766C4}"/>
    <cellStyle name="Normal 11 2 3 2 9 2 3" xfId="50742" xr:uid="{42A3773F-1697-4DDF-9A4E-67467522CD16}"/>
    <cellStyle name="Normal 11 2 3 2 9 3" xfId="25603" xr:uid="{01354E35-FC87-45F6-8DF6-5909FAB243CB}"/>
    <cellStyle name="Normal 11 2 3 2 9 4" xfId="42362" xr:uid="{AE69E012-9AD1-493B-B0E0-927AF8EB5E20}"/>
    <cellStyle name="Normal 11 2 3 3" xfId="1341" xr:uid="{3B0F7BB3-48E8-4A1A-A8FE-B953059AEAAF}"/>
    <cellStyle name="Normal 11 2 3 3 10" xfId="9396" xr:uid="{06C29338-72D0-4B0C-BF08-FF398C8D0208}"/>
    <cellStyle name="Normal 11 2 3 3 10 2" xfId="17776" xr:uid="{9F23995B-7D3A-42FD-B875-F16C1311D38A}"/>
    <cellStyle name="Normal 11 2 3 3 10 2 2" xfId="34536" xr:uid="{FB882EE9-8777-4C5E-8A74-D4629ABABAD4}"/>
    <cellStyle name="Normal 11 2 3 3 10 2 3" xfId="51295" xr:uid="{7F06CFFC-D2A3-4780-A681-52315D232047}"/>
    <cellStyle name="Normal 11 2 3 3 10 3" xfId="26156" xr:uid="{92384370-CAAD-4F7B-8BB2-0E3D87838031}"/>
    <cellStyle name="Normal 11 2 3 3 10 4" xfId="42915" xr:uid="{84584874-0106-4374-A356-23B171990A14}"/>
    <cellStyle name="Normal 11 2 3 3 11" xfId="3103" xr:uid="{7147C396-B047-41AD-B9FC-09B2BA7F268B}"/>
    <cellStyle name="Normal 11 2 3 3 11 2" xfId="11480" xr:uid="{1C91119D-4A42-4099-AB8D-383FC0791EC6}"/>
    <cellStyle name="Normal 11 2 3 3 11 2 2" xfId="28240" xr:uid="{95BFF0A7-EC49-4CA3-AFD5-DB5396DCAC69}"/>
    <cellStyle name="Normal 11 2 3 3 11 2 3" xfId="44999" xr:uid="{782650A8-07A1-49BF-844B-0A4D7C3391D5}"/>
    <cellStyle name="Normal 11 2 3 3 11 3" xfId="19860" xr:uid="{9A47567A-BF39-465B-A229-A768983954A4}"/>
    <cellStyle name="Normal 11 2 3 3 11 4" xfId="36619" xr:uid="{5C6A938B-F660-4884-91F4-8240C382B24A}"/>
    <cellStyle name="Normal 11 2 3 3 12" xfId="9677" xr:uid="{797535EF-FCCB-42A1-B235-974D233450C7}"/>
    <cellStyle name="Normal 11 2 3 3 12 2" xfId="26437" xr:uid="{790916E1-A73E-45A3-A224-12218BE10F63}"/>
    <cellStyle name="Normal 11 2 3 3 12 3" xfId="43196" xr:uid="{7930D7A5-7117-4C51-B0A9-F6528172AB4D}"/>
    <cellStyle name="Normal 11 2 3 3 13" xfId="18057" xr:uid="{22B955F7-D717-49FD-AA7A-7BBFE33155A0}"/>
    <cellStyle name="Normal 11 2 3 3 14" xfId="34816" xr:uid="{B2BA9610-4135-4B93-874B-F0CBFB92836A}"/>
    <cellStyle name="Normal 11 2 3 3 2" xfId="1723" xr:uid="{C1033BFF-6F5B-440C-A8D8-E534C2D7BB34}"/>
    <cellStyle name="Normal 11 2 3 3 2 2" xfId="5105" xr:uid="{4AE80C10-4B9F-4B3A-AE39-C7DAF0B1446D}"/>
    <cellStyle name="Normal 11 2 3 3 2 2 2" xfId="13483" xr:uid="{990A374C-8572-460B-AD41-94B155F0DAE6}"/>
    <cellStyle name="Normal 11 2 3 3 2 2 2 2" xfId="30243" xr:uid="{5AE5135B-7AD7-4D8F-A158-6281FCE3CAD0}"/>
    <cellStyle name="Normal 11 2 3 3 2 2 2 3" xfId="47002" xr:uid="{BAC56555-EBD1-43AB-B046-85F4B434559C}"/>
    <cellStyle name="Normal 11 2 3 3 2 2 3" xfId="21863" xr:uid="{9EA71777-022A-4207-AC3D-64423155610B}"/>
    <cellStyle name="Normal 11 2 3 3 2 2 4" xfId="38622" xr:uid="{EB15BA39-CB18-42A9-8950-8221E1C945B4}"/>
    <cellStyle name="Normal 11 2 3 3 2 3" xfId="6790" xr:uid="{35C5A6CA-21AC-41E0-B0CE-CBBD0F0A3F16}"/>
    <cellStyle name="Normal 11 2 3 3 2 3 2" xfId="15170" xr:uid="{2B39A202-87F7-4E0C-ACF4-5FB9767CAEDB}"/>
    <cellStyle name="Normal 11 2 3 3 2 3 2 2" xfId="31930" xr:uid="{B483CDE6-DC01-4425-BE1A-F11100C01957}"/>
    <cellStyle name="Normal 11 2 3 3 2 3 2 3" xfId="48689" xr:uid="{79FF1529-47C9-4CD1-8B3D-1DEACBD811AC}"/>
    <cellStyle name="Normal 11 2 3 3 2 3 3" xfId="23550" xr:uid="{39B62A37-E05B-4294-8AA1-BC1A1B28EA81}"/>
    <cellStyle name="Normal 11 2 3 3 2 3 4" xfId="40309" xr:uid="{8B464FD9-501A-4E31-9B15-AA0D81F5A0E4}"/>
    <cellStyle name="Normal 11 2 3 3 2 4" xfId="3530" xr:uid="{2449AFAD-9EAE-4412-BDD1-902A7D2A6AF2}"/>
    <cellStyle name="Normal 11 2 3 3 2 4 2" xfId="11906" xr:uid="{C2726832-60D6-4C28-808D-C7A70912B5CA}"/>
    <cellStyle name="Normal 11 2 3 3 2 4 2 2" xfId="28666" xr:uid="{B7B85326-DF6A-4803-9FB8-A619A5491A99}"/>
    <cellStyle name="Normal 11 2 3 3 2 4 2 3" xfId="45425" xr:uid="{2704F2B1-9DB7-4BF5-BBC0-4ED11463C284}"/>
    <cellStyle name="Normal 11 2 3 3 2 4 3" xfId="20286" xr:uid="{A90561ED-3F72-457D-BA59-B5A60A7B4F42}"/>
    <cellStyle name="Normal 11 2 3 3 2 4 4" xfId="37045" xr:uid="{80CCC09D-F485-47DF-962D-86B172DF11EC}"/>
    <cellStyle name="Normal 11 2 3 3 2 5" xfId="10103" xr:uid="{D25E18DF-0FE6-412C-AD26-7796475C5044}"/>
    <cellStyle name="Normal 11 2 3 3 2 5 2" xfId="26863" xr:uid="{C62F792A-64ED-4A67-9C7B-56D839F7FDAF}"/>
    <cellStyle name="Normal 11 2 3 3 2 5 3" xfId="43622" xr:uid="{B36A9FF5-A8FE-4E9B-9E20-C1DF7A106B00}"/>
    <cellStyle name="Normal 11 2 3 3 2 6" xfId="18483" xr:uid="{18C8D0F0-1ECF-48EB-856F-F59881027214}"/>
    <cellStyle name="Normal 11 2 3 3 2 7" xfId="35242" xr:uid="{57CE0AF8-5C00-4604-B22A-B307996B244D}"/>
    <cellStyle name="Normal 11 2 3 3 3" xfId="2151" xr:uid="{32CD7732-BB89-42D0-8BB2-39CDE329FC80}"/>
    <cellStyle name="Normal 11 2 3 3 3 2" xfId="5531" xr:uid="{E1BF3F07-0470-4A79-903D-BD4EABB34919}"/>
    <cellStyle name="Normal 11 2 3 3 3 2 2" xfId="13911" xr:uid="{80BD5CD3-5E87-4A8B-9006-0833EA67026B}"/>
    <cellStyle name="Normal 11 2 3 3 3 2 2 2" xfId="30671" xr:uid="{E8E4B94E-C505-40A6-A202-310E6CDF5346}"/>
    <cellStyle name="Normal 11 2 3 3 3 2 2 3" xfId="47430" xr:uid="{EF02EBE7-3A81-4E64-9A4D-6CCDBBC262BE}"/>
    <cellStyle name="Normal 11 2 3 3 3 2 3" xfId="22291" xr:uid="{C25ED83B-E74C-4F29-9BC9-514732EC839D}"/>
    <cellStyle name="Normal 11 2 3 3 3 2 4" xfId="39050" xr:uid="{91B090F1-3597-4181-B16C-B48093F57459}"/>
    <cellStyle name="Normal 11 2 3 3 3 3" xfId="7218" xr:uid="{0D03ACAE-888C-4C8B-B120-BFFCC5ED50C4}"/>
    <cellStyle name="Normal 11 2 3 3 3 3 2" xfId="15598" xr:uid="{EFF6E595-A844-4CEC-9767-8F3E2062AA68}"/>
    <cellStyle name="Normal 11 2 3 3 3 3 2 2" xfId="32358" xr:uid="{2C873701-EE73-4FEF-A633-51EC6B49D0ED}"/>
    <cellStyle name="Normal 11 2 3 3 3 3 2 3" xfId="49117" xr:uid="{9321B09A-7338-4E38-9C19-124BA0FA7845}"/>
    <cellStyle name="Normal 11 2 3 3 3 3 3" xfId="23978" xr:uid="{01281D02-E6D9-42F9-B385-88D550D298D2}"/>
    <cellStyle name="Normal 11 2 3 3 3 3 4" xfId="40737" xr:uid="{A1BD3E6F-D743-47B4-B193-7D7659B47A98}"/>
    <cellStyle name="Normal 11 2 3 3 3 4" xfId="3958" xr:uid="{D034A231-1F94-4637-BE72-3772F1C9D0E2}"/>
    <cellStyle name="Normal 11 2 3 3 3 4 2" xfId="12334" xr:uid="{ECAC8FA3-7DF2-4BF8-93C4-476A95660520}"/>
    <cellStyle name="Normal 11 2 3 3 3 4 2 2" xfId="29094" xr:uid="{B45081EA-C07B-4E38-838B-0CAC5C54B1C6}"/>
    <cellStyle name="Normal 11 2 3 3 3 4 2 3" xfId="45853" xr:uid="{190EBC90-BD68-466C-823E-FCC6904BF5BC}"/>
    <cellStyle name="Normal 11 2 3 3 3 4 3" xfId="20714" xr:uid="{7E741656-E9DC-4802-B6BD-A9603527EB5A}"/>
    <cellStyle name="Normal 11 2 3 3 3 4 4" xfId="37473" xr:uid="{FD3C0D84-E499-43D7-8AED-659F3603488C}"/>
    <cellStyle name="Normal 11 2 3 3 3 5" xfId="10531" xr:uid="{655029D5-6C54-4AEB-B163-CE73C18C9AC1}"/>
    <cellStyle name="Normal 11 2 3 3 3 5 2" xfId="27291" xr:uid="{4DDE4CAD-4284-464E-BD4E-C69579820FC6}"/>
    <cellStyle name="Normal 11 2 3 3 3 5 3" xfId="44050" xr:uid="{11834AB0-25C8-4732-A917-0F0AB2CE2990}"/>
    <cellStyle name="Normal 11 2 3 3 3 6" xfId="18911" xr:uid="{A720D18C-1973-4AB7-9E4C-7A63883D6192}"/>
    <cellStyle name="Normal 11 2 3 3 3 7" xfId="35670" xr:uid="{F63D3D7B-E3B6-4F63-964F-A45E0307D9F8}"/>
    <cellStyle name="Normal 11 2 3 3 4" xfId="2703" xr:uid="{59815957-0A1B-4A91-BEF8-14DF40733B8E}"/>
    <cellStyle name="Normal 11 2 3 3 4 2" xfId="6085" xr:uid="{4386BBC2-D281-4401-9333-62E981C05E3B}"/>
    <cellStyle name="Normal 11 2 3 3 4 2 2" xfId="14465" xr:uid="{17DBC345-7243-4867-A802-9A2C5A7378CF}"/>
    <cellStyle name="Normal 11 2 3 3 4 2 2 2" xfId="31225" xr:uid="{3212D804-5FCF-4A65-9C96-ECB917525137}"/>
    <cellStyle name="Normal 11 2 3 3 4 2 2 3" xfId="47984" xr:uid="{50C716ED-F3C8-4024-B299-8C0E0BB08481}"/>
    <cellStyle name="Normal 11 2 3 3 4 2 3" xfId="22845" xr:uid="{1E835C4D-29E4-40EF-B063-DCC2174288D7}"/>
    <cellStyle name="Normal 11 2 3 3 4 2 4" xfId="39604" xr:uid="{CCF7F035-700B-431F-BA49-EE34EC8EC244}"/>
    <cellStyle name="Normal 11 2 3 3 4 3" xfId="7772" xr:uid="{516FD70C-B7F7-4520-A33A-8791D44E8930}"/>
    <cellStyle name="Normal 11 2 3 3 4 3 2" xfId="16152" xr:uid="{E4733BF3-CD37-4F52-BCAC-92F904474AF8}"/>
    <cellStyle name="Normal 11 2 3 3 4 3 2 2" xfId="32912" xr:uid="{6F7C3D32-F471-466C-8438-01307C60FDCB}"/>
    <cellStyle name="Normal 11 2 3 3 4 3 2 3" xfId="49671" xr:uid="{6C86E14A-EACA-402D-B823-02F7B45AE056}"/>
    <cellStyle name="Normal 11 2 3 3 4 3 3" xfId="24532" xr:uid="{D60F31BE-2AB1-4EF3-881E-FA920FAE1DFE}"/>
    <cellStyle name="Normal 11 2 3 3 4 3 4" xfId="41291" xr:uid="{6DBBD0B4-51FF-4BB0-A967-E1B0FB8E7724}"/>
    <cellStyle name="Normal 11 2 3 3 4 4" xfId="4399" xr:uid="{C8F89198-ABB5-4085-903C-42BFD7B810C9}"/>
    <cellStyle name="Normal 11 2 3 3 4 4 2" xfId="12775" xr:uid="{AD820464-1D07-4CA9-88EA-D775A8D4D170}"/>
    <cellStyle name="Normal 11 2 3 3 4 4 2 2" xfId="29535" xr:uid="{571758FA-B706-4F10-8B2D-0372352C265C}"/>
    <cellStyle name="Normal 11 2 3 3 4 4 2 3" xfId="46294" xr:uid="{ECBD6C83-35F4-4DE5-BA21-8AAA788B554A}"/>
    <cellStyle name="Normal 11 2 3 3 4 4 3" xfId="21155" xr:uid="{65D0E891-4947-4325-83FE-9A41E18DFAAA}"/>
    <cellStyle name="Normal 11 2 3 3 4 4 4" xfId="37914" xr:uid="{45EB4511-AD5E-4231-9C54-6602F5A407D8}"/>
    <cellStyle name="Normal 11 2 3 3 4 5" xfId="11085" xr:uid="{CC64FD39-2007-4E92-B5BB-8F908697AB92}"/>
    <cellStyle name="Normal 11 2 3 3 4 5 2" xfId="27845" xr:uid="{528A0C3C-FE63-4407-B740-D8166F36A137}"/>
    <cellStyle name="Normal 11 2 3 3 4 5 3" xfId="44604" xr:uid="{A6382DE5-5380-4DA7-872A-2BE8BDBC5361}"/>
    <cellStyle name="Normal 11 2 3 3 4 6" xfId="19465" xr:uid="{DE350B92-86D3-41E0-8CD9-613A2874BEB0}"/>
    <cellStyle name="Normal 11 2 3 3 4 7" xfId="36224" xr:uid="{C79D49F1-AB5C-4A63-99E7-2FDACFE0C728}"/>
    <cellStyle name="Normal 11 2 3 3 5" xfId="4819" xr:uid="{40B7601E-6D95-4D4D-B663-F88764198E7F}"/>
    <cellStyle name="Normal 11 2 3 3 5 2" xfId="13195" xr:uid="{327B7E40-8EB9-4D7F-B884-716BE87AAFB9}"/>
    <cellStyle name="Normal 11 2 3 3 5 2 2" xfId="29955" xr:uid="{390F9AF2-5FB1-438C-A551-966989FA25EE}"/>
    <cellStyle name="Normal 11 2 3 3 5 2 3" xfId="46714" xr:uid="{72A43220-6C13-4B62-90D6-F14C6B571270}"/>
    <cellStyle name="Normal 11 2 3 3 5 3" xfId="21575" xr:uid="{2CB88E3F-F097-42E6-9639-3765DCE56086}"/>
    <cellStyle name="Normal 11 2 3 3 5 4" xfId="38334" xr:uid="{5001A97B-ED78-472B-AC82-7340F03C72C3}"/>
    <cellStyle name="Normal 11 2 3 3 6" xfId="6364" xr:uid="{5B787F7F-DB5D-45D5-9230-7BB96893CED5}"/>
    <cellStyle name="Normal 11 2 3 3 6 2" xfId="14744" xr:uid="{FC53CB2A-6B0B-4625-8067-190CA1965273}"/>
    <cellStyle name="Normal 11 2 3 3 6 2 2" xfId="31504" xr:uid="{B28FFEC5-DBE6-4391-AA27-603BAFC80FB2}"/>
    <cellStyle name="Normal 11 2 3 3 6 2 3" xfId="48263" xr:uid="{CA583FA9-EFD2-449D-87D6-AA02BE2A516F}"/>
    <cellStyle name="Normal 11 2 3 3 6 3" xfId="23124" xr:uid="{CE40954D-2BD2-48A2-9E95-F419CF29D56B}"/>
    <cellStyle name="Normal 11 2 3 3 6 4" xfId="39883" xr:uid="{EBB27464-3502-4E0B-B47C-6917510FE3BD}"/>
    <cellStyle name="Normal 11 2 3 3 7" xfId="8178" xr:uid="{0161F78F-69F4-4445-B313-53F5FB03A76A}"/>
    <cellStyle name="Normal 11 2 3 3 7 2" xfId="16558" xr:uid="{51B165F8-1051-4EF0-BC3E-BEE9F075572D}"/>
    <cellStyle name="Normal 11 2 3 3 7 2 2" xfId="33318" xr:uid="{955FFAD4-1DB0-4641-9351-1A3A64815051}"/>
    <cellStyle name="Normal 11 2 3 3 7 2 3" xfId="50077" xr:uid="{13C0BADC-32AF-4B1D-B1D3-708ACB7A97F2}"/>
    <cellStyle name="Normal 11 2 3 3 7 3" xfId="24938" xr:uid="{11A52740-F38B-46C2-A9A6-87D6CC27BCDF}"/>
    <cellStyle name="Normal 11 2 3 3 7 4" xfId="41697" xr:uid="{008AFB24-01A2-46BF-80FC-F5D1CD5600B5}"/>
    <cellStyle name="Normal 11 2 3 3 8" xfId="8584" xr:uid="{26AB72D9-C345-4789-A0B2-5A3CB1B3C567}"/>
    <cellStyle name="Normal 11 2 3 3 8 2" xfId="16964" xr:uid="{2E6AE66F-C770-4F24-88C7-34F6619A6825}"/>
    <cellStyle name="Normal 11 2 3 3 8 2 2" xfId="33724" xr:uid="{F98F0869-FEA2-4B7A-A6A9-0BA25D2742AC}"/>
    <cellStyle name="Normal 11 2 3 3 8 2 3" xfId="50483" xr:uid="{F0F0DD1E-D6D0-4B4B-BD25-4A98DF3395B0}"/>
    <cellStyle name="Normal 11 2 3 3 8 3" xfId="25344" xr:uid="{4CB5FC73-ECEF-4AD9-A2D4-8094D38D12AD}"/>
    <cellStyle name="Normal 11 2 3 3 8 4" xfId="42103" xr:uid="{AAF3D799-195F-4E8C-9062-AAB5E5BBF46B}"/>
    <cellStyle name="Normal 11 2 3 3 9" xfId="8990" xr:uid="{75DC4B84-394F-4C69-BE28-7F7D5E50D529}"/>
    <cellStyle name="Normal 11 2 3 3 9 2" xfId="17370" xr:uid="{D9F0B71E-FCA0-42DB-8E44-8D91AA869A09}"/>
    <cellStyle name="Normal 11 2 3 3 9 2 2" xfId="34130" xr:uid="{638447C6-3AFD-41F4-9D35-68ECD5EFBE73}"/>
    <cellStyle name="Normal 11 2 3 3 9 2 3" xfId="50889" xr:uid="{32FCC855-C7CC-4743-B44E-88B726B65898}"/>
    <cellStyle name="Normal 11 2 3 3 9 3" xfId="25750" xr:uid="{7E0FF82B-B2AA-4EBA-94E0-C460206F8FA7}"/>
    <cellStyle name="Normal 11 2 3 3 9 4" xfId="42509" xr:uid="{9C12D49F-F489-471D-9674-FFA9143D7D0B}"/>
    <cellStyle name="Normal 11 2 3 4" xfId="1627" xr:uid="{903BC838-D1E6-49B1-97FD-895D3E8A30BE}"/>
    <cellStyle name="Normal 11 2 3 4 2" xfId="5009" xr:uid="{1A7F1DD5-25C2-4911-AF5D-7EC9DF2A44B3}"/>
    <cellStyle name="Normal 11 2 3 4 2 2" xfId="13387" xr:uid="{7DEF7466-B199-4938-A5A2-09908E80386B}"/>
    <cellStyle name="Normal 11 2 3 4 2 2 2" xfId="30147" xr:uid="{D722CCEC-2F7C-4E45-A04C-85AD0BD0195B}"/>
    <cellStyle name="Normal 11 2 3 4 2 2 3" xfId="46906" xr:uid="{1DDDA3DE-5827-4666-8881-1BFFCDFEDF0C}"/>
    <cellStyle name="Normal 11 2 3 4 2 3" xfId="21767" xr:uid="{BF2BE67A-FD23-47F9-82B0-3F5632F5A323}"/>
    <cellStyle name="Normal 11 2 3 4 2 4" xfId="38526" xr:uid="{8721B020-D1A8-4C1B-9C06-26E4C2A73E47}"/>
    <cellStyle name="Normal 11 2 3 4 3" xfId="6694" xr:uid="{CD7CAA34-6358-46D6-8AFF-78E677237263}"/>
    <cellStyle name="Normal 11 2 3 4 3 2" xfId="15074" xr:uid="{44A761D4-4A8D-4D9B-854F-460E986CEFA6}"/>
    <cellStyle name="Normal 11 2 3 4 3 2 2" xfId="31834" xr:uid="{28315378-C1BE-4842-B853-00361E489EA0}"/>
    <cellStyle name="Normal 11 2 3 4 3 2 3" xfId="48593" xr:uid="{41A1B365-8D4B-4755-BF1A-F9B438E50C64}"/>
    <cellStyle name="Normal 11 2 3 4 3 3" xfId="23454" xr:uid="{BCA3EC55-6CEE-446C-9FBC-B3BCDADF2444}"/>
    <cellStyle name="Normal 11 2 3 4 3 4" xfId="40213" xr:uid="{985DD7DF-80B7-4EB9-BB97-413D41D3F3A6}"/>
    <cellStyle name="Normal 11 2 3 4 4" xfId="3434" xr:uid="{546E9A58-BB3A-416A-AE85-3D161C14FAC0}"/>
    <cellStyle name="Normal 11 2 3 4 4 2" xfId="11810" xr:uid="{35A09D6D-8F64-45A6-8B2D-F92BB5F5A0C7}"/>
    <cellStyle name="Normal 11 2 3 4 4 2 2" xfId="28570" xr:uid="{658B4F25-DACC-48CB-B3F6-AB12115A43C5}"/>
    <cellStyle name="Normal 11 2 3 4 4 2 3" xfId="45329" xr:uid="{7D5E7CCF-3D72-4876-A6CD-489DE7607018}"/>
    <cellStyle name="Normal 11 2 3 4 4 3" xfId="20190" xr:uid="{A8DD90BE-F9C6-43EA-9AA1-D7EB19EC16E1}"/>
    <cellStyle name="Normal 11 2 3 4 4 4" xfId="36949" xr:uid="{7F35E6A4-02F0-4E8F-987B-8CF9A97D7CCE}"/>
    <cellStyle name="Normal 11 2 3 4 5" xfId="10007" xr:uid="{176F6F6C-03B1-436F-A612-DF0C6FB6B8F3}"/>
    <cellStyle name="Normal 11 2 3 4 5 2" xfId="26767" xr:uid="{030F48E2-8046-4C99-AAF6-F6188C2BE365}"/>
    <cellStyle name="Normal 11 2 3 4 5 3" xfId="43526" xr:uid="{59CD2AC0-42C4-441C-A804-76F4E0131537}"/>
    <cellStyle name="Normal 11 2 3 4 6" xfId="18387" xr:uid="{950E4CD7-E026-49B4-8E79-D9E82603D84F}"/>
    <cellStyle name="Normal 11 2 3 4 7" xfId="35146" xr:uid="{945B96E9-0380-4AD7-AF7E-760E0F700BCB}"/>
    <cellStyle name="Normal 11 2 3 5" xfId="2055" xr:uid="{177B47A4-D3C9-42CD-B915-C8DE8252B93B}"/>
    <cellStyle name="Normal 11 2 3 5 2" xfId="5435" xr:uid="{AF668322-58E5-4886-91BC-32DE1641F6DF}"/>
    <cellStyle name="Normal 11 2 3 5 2 2" xfId="13815" xr:uid="{6D8BC76E-355E-4386-9AD9-6B94E24106D7}"/>
    <cellStyle name="Normal 11 2 3 5 2 2 2" xfId="30575" xr:uid="{5AD73B41-7234-469E-BFFA-D6F43B810DCF}"/>
    <cellStyle name="Normal 11 2 3 5 2 2 3" xfId="47334" xr:uid="{72F90BD6-CC16-436D-A657-CDC337B24E1F}"/>
    <cellStyle name="Normal 11 2 3 5 2 3" xfId="22195" xr:uid="{A211D5AD-C5D7-4D79-9D76-13B154AA2B70}"/>
    <cellStyle name="Normal 11 2 3 5 2 4" xfId="38954" xr:uid="{A4EEF821-6796-44C4-B905-EB99DC97356B}"/>
    <cellStyle name="Normal 11 2 3 5 3" xfId="7122" xr:uid="{9E930167-7EB0-4296-9534-75FDA9B7DF44}"/>
    <cellStyle name="Normal 11 2 3 5 3 2" xfId="15502" xr:uid="{0FD25A4D-8166-4BB2-A793-0E1D7EC3C113}"/>
    <cellStyle name="Normal 11 2 3 5 3 2 2" xfId="32262" xr:uid="{972063A6-6494-4059-920F-EA371B514F3A}"/>
    <cellStyle name="Normal 11 2 3 5 3 2 3" xfId="49021" xr:uid="{5CCFE479-E22E-4344-B120-615BD646189F}"/>
    <cellStyle name="Normal 11 2 3 5 3 3" xfId="23882" xr:uid="{475D0992-4A30-4FAB-A31D-578105D35FA6}"/>
    <cellStyle name="Normal 11 2 3 5 3 4" xfId="40641" xr:uid="{74BF9417-7E25-479E-B064-B8F32B376323}"/>
    <cellStyle name="Normal 11 2 3 5 4" xfId="3862" xr:uid="{D7C77665-EAF8-4E2D-BE58-18D4E8CA13C6}"/>
    <cellStyle name="Normal 11 2 3 5 4 2" xfId="12238" xr:uid="{14EC9662-F3D8-4B36-A982-E812F979C34D}"/>
    <cellStyle name="Normal 11 2 3 5 4 2 2" xfId="28998" xr:uid="{82920AC8-0AF6-499A-8775-623602C5D6B4}"/>
    <cellStyle name="Normal 11 2 3 5 4 2 3" xfId="45757" xr:uid="{79E3C7D1-9014-4954-81D7-77228B3BFB70}"/>
    <cellStyle name="Normal 11 2 3 5 4 3" xfId="20618" xr:uid="{C1E05ACB-D10F-431D-8F2A-BF12D6CE324F}"/>
    <cellStyle name="Normal 11 2 3 5 4 4" xfId="37377" xr:uid="{36FD7A22-8E76-49C8-9E12-EB62089D5F87}"/>
    <cellStyle name="Normal 11 2 3 5 5" xfId="10435" xr:uid="{ACCC7B57-F086-4A85-B56E-873D5423EECF}"/>
    <cellStyle name="Normal 11 2 3 5 5 2" xfId="27195" xr:uid="{9698F5B6-AE94-4409-956C-C5ED73E9A9DE}"/>
    <cellStyle name="Normal 11 2 3 5 5 3" xfId="43954" xr:uid="{43381E65-C94F-4546-BEF1-52E7C62F10E9}"/>
    <cellStyle name="Normal 11 2 3 5 6" xfId="18815" xr:uid="{46C9D1DE-EA04-46A2-BA65-02CDF0BF0B43}"/>
    <cellStyle name="Normal 11 2 3 5 7" xfId="35574" xr:uid="{65033E14-AAD6-410E-A865-01FD08307C6F}"/>
    <cellStyle name="Normal 11 2 3 6" xfId="2433" xr:uid="{A9AEC613-B4C7-41F2-9D87-9BF75BF9A58E}"/>
    <cellStyle name="Normal 11 2 3 6 2" xfId="5814" xr:uid="{F21F48A3-D30F-4769-AB22-143DE33730BB}"/>
    <cellStyle name="Normal 11 2 3 6 2 2" xfId="14194" xr:uid="{D51399B8-9697-4E0C-B94C-3F3996602283}"/>
    <cellStyle name="Normal 11 2 3 6 2 2 2" xfId="30954" xr:uid="{9A44BA34-F73F-4C2D-BDF4-F73528372A15}"/>
    <cellStyle name="Normal 11 2 3 6 2 2 3" xfId="47713" xr:uid="{981D8626-52B8-4679-AA4E-8856D82FF1C7}"/>
    <cellStyle name="Normal 11 2 3 6 2 3" xfId="22574" xr:uid="{42D1CC2A-37DF-4036-8AE9-44AB8ADF1E2A}"/>
    <cellStyle name="Normal 11 2 3 6 2 4" xfId="39333" xr:uid="{69FF0212-39D7-4B42-AB3F-F6DB669338B9}"/>
    <cellStyle name="Normal 11 2 3 6 3" xfId="7501" xr:uid="{DFE6DE73-56D0-472B-8052-BDEB807E328A}"/>
    <cellStyle name="Normal 11 2 3 6 3 2" xfId="15881" xr:uid="{39B41564-CF81-44D6-89CD-22D750242387}"/>
    <cellStyle name="Normal 11 2 3 6 3 2 2" xfId="32641" xr:uid="{5D7AB545-D369-4BB7-A01F-2B1B3663B64A}"/>
    <cellStyle name="Normal 11 2 3 6 3 2 3" xfId="49400" xr:uid="{38089A00-6FC8-4C1D-8980-E6FB17258880}"/>
    <cellStyle name="Normal 11 2 3 6 3 3" xfId="24261" xr:uid="{F9261C38-8B61-47B5-82BC-3D2A950CE009}"/>
    <cellStyle name="Normal 11 2 3 6 3 4" xfId="41020" xr:uid="{094A3323-9405-41FB-8B2D-D8D92F3A41C2}"/>
    <cellStyle name="Normal 11 2 3 6 4" xfId="3005" xr:uid="{C09489BA-373E-41EA-9597-9504C2FC872D}"/>
    <cellStyle name="Normal 11 2 3 6 4 2" xfId="11384" xr:uid="{5642B357-5D01-458A-8F3B-3D6A6C6B9725}"/>
    <cellStyle name="Normal 11 2 3 6 4 2 2" xfId="28144" xr:uid="{641F0879-509F-4AFA-98DC-DAB37ED229E3}"/>
    <cellStyle name="Normal 11 2 3 6 4 2 3" xfId="44903" xr:uid="{5755565D-7879-49D4-887E-97F525ED162E}"/>
    <cellStyle name="Normal 11 2 3 6 4 3" xfId="19764" xr:uid="{9B812BE5-1B29-430A-B905-C567D3DE3F0C}"/>
    <cellStyle name="Normal 11 2 3 6 4 4" xfId="36523" xr:uid="{42D14623-F80D-4C6F-BE3F-0D55A365F024}"/>
    <cellStyle name="Normal 11 2 3 6 5" xfId="10814" xr:uid="{F00F3D86-21A4-4972-8B79-BD17A638EECA}"/>
    <cellStyle name="Normal 11 2 3 6 5 2" xfId="27574" xr:uid="{C897F5E8-AC9D-4820-8CB6-D9DD50A83962}"/>
    <cellStyle name="Normal 11 2 3 6 5 3" xfId="44333" xr:uid="{96CAB59A-1BDB-4021-A697-BE215DF70551}"/>
    <cellStyle name="Normal 11 2 3 6 6" xfId="19194" xr:uid="{A69662EE-9C8D-4C6C-B2C0-A32344275121}"/>
    <cellStyle name="Normal 11 2 3 6 7" xfId="35953" xr:uid="{31076E6F-147F-4F82-81FD-EFA97C79A8AB}"/>
    <cellStyle name="Normal 11 2 3 7" xfId="4547" xr:uid="{9639BB7F-9548-48D5-9736-860DF227781B}"/>
    <cellStyle name="Normal 11 2 3 7 2" xfId="12923" xr:uid="{61E6F6CC-C6D9-4EC2-8783-5486B5095AA5}"/>
    <cellStyle name="Normal 11 2 3 7 2 2" xfId="29683" xr:uid="{4315CAAD-50E8-497B-9393-268BD0913879}"/>
    <cellStyle name="Normal 11 2 3 7 2 3" xfId="46442" xr:uid="{0A43EAA5-AC9D-470C-827E-0BABDC0E5DF1}"/>
    <cellStyle name="Normal 11 2 3 7 3" xfId="21303" xr:uid="{4728662C-6CFD-4D76-9FD3-6787593AA6FD}"/>
    <cellStyle name="Normal 11 2 3 7 4" xfId="38062" xr:uid="{F4EDC5BF-8AFF-42A2-A18E-E82D6BD040DF}"/>
    <cellStyle name="Normal 11 2 3 8" xfId="6268" xr:uid="{FDEDD799-EE0F-4EBD-8E15-75A7EF7BB22A}"/>
    <cellStyle name="Normal 11 2 3 8 2" xfId="14648" xr:uid="{9E1A4634-905B-491B-864D-52BCCB9CAA0F}"/>
    <cellStyle name="Normal 11 2 3 8 2 2" xfId="31408" xr:uid="{CEB3A9E9-75B6-4D37-9152-F24C0C22BFDA}"/>
    <cellStyle name="Normal 11 2 3 8 2 3" xfId="48167" xr:uid="{8BE490E3-2CC3-472B-88BF-87BDB4EEC234}"/>
    <cellStyle name="Normal 11 2 3 8 3" xfId="23028" xr:uid="{A09A9F70-25D0-4A1A-B212-8D74991EC8AC}"/>
    <cellStyle name="Normal 11 2 3 8 4" xfId="39787" xr:uid="{093A06F1-A7E5-44E0-8636-3FF6C3613DBA}"/>
    <cellStyle name="Normal 11 2 3 9" xfId="7907" xr:uid="{2CBE42F4-4D0B-4F79-8278-69C0452109E9}"/>
    <cellStyle name="Normal 11 2 3 9 2" xfId="16287" xr:uid="{599D0794-70A7-4AF8-8C32-77A529B18327}"/>
    <cellStyle name="Normal 11 2 3 9 2 2" xfId="33047" xr:uid="{565B6EA1-ACAE-4353-979A-A9C98B0DE4B2}"/>
    <cellStyle name="Normal 11 2 3 9 2 3" xfId="49806" xr:uid="{8C81ADCF-9C22-4221-8AC2-27081713E671}"/>
    <cellStyle name="Normal 11 2 3 9 3" xfId="24667" xr:uid="{EA5620ED-A28B-4154-92F8-770C848AF750}"/>
    <cellStyle name="Normal 11 2 3 9 4" xfId="41426" xr:uid="{A0EE9058-E731-4E28-8089-B0173BDD4044}"/>
    <cellStyle name="Normal 11 2 4" xfId="760" xr:uid="{C0044F44-45DD-4AC4-8253-30B3B9884A68}"/>
    <cellStyle name="Normal 11 2 4 10" xfId="8314" xr:uid="{8017CF5E-2E3D-40F1-AD41-5D092C3D8E5A}"/>
    <cellStyle name="Normal 11 2 4 10 2" xfId="16694" xr:uid="{21B84336-20C3-447F-85D7-076D699C076F}"/>
    <cellStyle name="Normal 11 2 4 10 2 2" xfId="33454" xr:uid="{1A44310F-4AF8-4DF8-8274-908E72C9CA5A}"/>
    <cellStyle name="Normal 11 2 4 10 2 3" xfId="50213" xr:uid="{77E2C018-D4EF-4B92-9D7F-F46410094380}"/>
    <cellStyle name="Normal 11 2 4 10 3" xfId="25074" xr:uid="{6C217652-6DCA-4495-9F6C-AFA26626ADC5}"/>
    <cellStyle name="Normal 11 2 4 10 4" xfId="41833" xr:uid="{347E7CD5-6E72-4C78-B5E5-18329C5AF10C}"/>
    <cellStyle name="Normal 11 2 4 11" xfId="8720" xr:uid="{D9758B82-57AE-42F6-B307-D4AEC02C8BEA}"/>
    <cellStyle name="Normal 11 2 4 11 2" xfId="17100" xr:uid="{8E2066A3-73B9-49AC-9210-0EE451472835}"/>
    <cellStyle name="Normal 11 2 4 11 2 2" xfId="33860" xr:uid="{DBB8A73A-54CD-4107-AAA5-513EA89285C1}"/>
    <cellStyle name="Normal 11 2 4 11 2 3" xfId="50619" xr:uid="{776BC759-B597-45CB-9D32-7401DA886D7C}"/>
    <cellStyle name="Normal 11 2 4 11 3" xfId="25480" xr:uid="{098FD492-69A6-45E8-BD00-68EB4DD5CCF4}"/>
    <cellStyle name="Normal 11 2 4 11 4" xfId="42239" xr:uid="{072FCF12-2702-4ECE-8C9C-4667C6A69E58}"/>
    <cellStyle name="Normal 11 2 4 12" xfId="9126" xr:uid="{4A66CC6E-0AEB-4F4C-96F4-F5F6D2A3E75D}"/>
    <cellStyle name="Normal 11 2 4 12 2" xfId="17506" xr:uid="{E9DD20BF-9D3E-4B32-BA38-BC6B5C694D8B}"/>
    <cellStyle name="Normal 11 2 4 12 2 2" xfId="34266" xr:uid="{9B7C804E-A20B-43D5-8042-0BE64B5D5421}"/>
    <cellStyle name="Normal 11 2 4 12 2 3" xfId="51025" xr:uid="{2B460FDD-B8F0-4621-94E3-91727A8790E5}"/>
    <cellStyle name="Normal 11 2 4 12 3" xfId="25886" xr:uid="{1CC14B6C-7204-4833-B0E3-29F392222B3C}"/>
    <cellStyle name="Normal 11 2 4 12 4" xfId="42645" xr:uid="{C5169367-1379-4695-8898-621DA57455A2}"/>
    <cellStyle name="Normal 11 2 4 13" xfId="2881" xr:uid="{C2EC3DEA-19F4-4F42-9F7F-9E5C10B0F811}"/>
    <cellStyle name="Normal 11 2 4 13 2" xfId="11263" xr:uid="{70B27CB7-3CEB-4C54-9CCD-976A37372422}"/>
    <cellStyle name="Normal 11 2 4 13 2 2" xfId="28023" xr:uid="{409754B3-37AC-4620-AD88-928FF724202E}"/>
    <cellStyle name="Normal 11 2 4 13 2 3" xfId="44782" xr:uid="{0F1EC714-8705-413B-B3F5-E088A805637C}"/>
    <cellStyle name="Normal 11 2 4 13 3" xfId="19643" xr:uid="{71599F17-41AF-409B-95ED-94C68B8BE6B1}"/>
    <cellStyle name="Normal 11 2 4 13 4" xfId="36402" xr:uid="{4DA55877-A324-4244-9F5D-8D0EBF562C84}"/>
    <cellStyle name="Normal 11 2 4 14" xfId="9678" xr:uid="{E39C2159-C3DF-418A-B81B-6B3C1CD7E7BB}"/>
    <cellStyle name="Normal 11 2 4 14 2" xfId="26438" xr:uid="{2FB7DAC6-68E6-4F68-A684-705E46AF54FA}"/>
    <cellStyle name="Normal 11 2 4 14 3" xfId="43197" xr:uid="{7D808C67-EEC3-4098-981C-BB7C4CA03B56}"/>
    <cellStyle name="Normal 11 2 4 15" xfId="18058" xr:uid="{43E4E973-0155-459C-B3BD-A5953786DFA0}"/>
    <cellStyle name="Normal 11 2 4 16" xfId="34817" xr:uid="{70E2CAE7-6C4B-4722-81F4-628592F1BCCF}"/>
    <cellStyle name="Normal 11 2 4 2" xfId="1342" xr:uid="{F8EBC1CF-D350-4CD0-9B5A-C0733118CE9E}"/>
    <cellStyle name="Normal 11 2 4 2 10" xfId="9250" xr:uid="{CACAA859-82E6-4CCE-9AF5-96264DD2F2CE}"/>
    <cellStyle name="Normal 11 2 4 2 10 2" xfId="17630" xr:uid="{04812186-BECF-41B7-A350-0F0EFA3BABDF}"/>
    <cellStyle name="Normal 11 2 4 2 10 2 2" xfId="34390" xr:uid="{35ED678A-7B9E-4DD4-9847-1D8EE2CF1FB9}"/>
    <cellStyle name="Normal 11 2 4 2 10 2 3" xfId="51149" xr:uid="{613FDEF4-F7DC-4481-B855-34B3A6862DE5}"/>
    <cellStyle name="Normal 11 2 4 2 10 3" xfId="26010" xr:uid="{18191607-FE73-4F37-A89B-ED69610BDE32}"/>
    <cellStyle name="Normal 11 2 4 2 10 4" xfId="42769" xr:uid="{214660DA-CACE-47EC-B6B1-21E65D7396F5}"/>
    <cellStyle name="Normal 11 2 4 2 11" xfId="3105" xr:uid="{5692CECF-FDF0-4799-B9D6-D38DDBD2A597}"/>
    <cellStyle name="Normal 11 2 4 2 11 2" xfId="11482" xr:uid="{15561BD1-5B34-4355-92AB-88CBD46D10E3}"/>
    <cellStyle name="Normal 11 2 4 2 11 2 2" xfId="28242" xr:uid="{79D76863-D6AE-486F-8090-8F789DE55522}"/>
    <cellStyle name="Normal 11 2 4 2 11 2 3" xfId="45001" xr:uid="{DC9B3D6E-036D-4BA7-9F89-119654D1F37E}"/>
    <cellStyle name="Normal 11 2 4 2 11 3" xfId="19862" xr:uid="{B098E901-9993-4DA2-B5C4-64202BB2A3CB}"/>
    <cellStyle name="Normal 11 2 4 2 11 4" xfId="36621" xr:uid="{0FEFD796-5564-4B7E-8A61-C4D77F268DFC}"/>
    <cellStyle name="Normal 11 2 4 2 12" xfId="9679" xr:uid="{74109BE4-9C06-4003-B137-A01B08C8231C}"/>
    <cellStyle name="Normal 11 2 4 2 12 2" xfId="26439" xr:uid="{99DF7412-C5AB-4DAD-A523-D548ADAC4ABA}"/>
    <cellStyle name="Normal 11 2 4 2 12 3" xfId="43198" xr:uid="{B4ABBF7A-6AFC-40C8-B2F3-32D64363AF27}"/>
    <cellStyle name="Normal 11 2 4 2 13" xfId="18059" xr:uid="{DDEF3AC8-2F0A-4350-8B9C-7AB2DDBE8C06}"/>
    <cellStyle name="Normal 11 2 4 2 14" xfId="34818" xr:uid="{902B6FA3-8B01-444D-AD05-2B46B391B3D2}"/>
    <cellStyle name="Normal 11 2 4 2 2" xfId="1725" xr:uid="{3A841882-AFD6-4C5D-ACF0-98EB52286C9C}"/>
    <cellStyle name="Normal 11 2 4 2 2 2" xfId="5107" xr:uid="{83A6EEB2-0E2A-4738-BA6C-02EE815F5F5C}"/>
    <cellStyle name="Normal 11 2 4 2 2 2 2" xfId="13485" xr:uid="{98A2B6EA-6CDE-43EB-9408-C6AD9FC7B8E3}"/>
    <cellStyle name="Normal 11 2 4 2 2 2 2 2" xfId="30245" xr:uid="{A161048F-A361-483C-A25C-6AC07B378F60}"/>
    <cellStyle name="Normal 11 2 4 2 2 2 2 3" xfId="47004" xr:uid="{75469626-BD98-4CAC-948F-1803B5C9B63D}"/>
    <cellStyle name="Normal 11 2 4 2 2 2 3" xfId="21865" xr:uid="{C01441FF-958F-4C01-8262-CF4536A91CC0}"/>
    <cellStyle name="Normal 11 2 4 2 2 2 4" xfId="38624" xr:uid="{0B0F9448-C313-4927-9F6F-EA747C50C9BA}"/>
    <cellStyle name="Normal 11 2 4 2 2 3" xfId="6792" xr:uid="{50953D10-9093-4A5F-A0CA-6B7633E7E827}"/>
    <cellStyle name="Normal 11 2 4 2 2 3 2" xfId="15172" xr:uid="{DFE49ACC-589A-4DE7-8E21-B7F8153F20EE}"/>
    <cellStyle name="Normal 11 2 4 2 2 3 2 2" xfId="31932" xr:uid="{77CD5B95-3579-4D1A-8434-6EB9F971FF73}"/>
    <cellStyle name="Normal 11 2 4 2 2 3 2 3" xfId="48691" xr:uid="{FA21FD4D-60E7-48DC-99C9-A8473D01AF88}"/>
    <cellStyle name="Normal 11 2 4 2 2 3 3" xfId="23552" xr:uid="{3FEA9737-594F-47C8-88F2-CD6433B0F2A6}"/>
    <cellStyle name="Normal 11 2 4 2 2 3 4" xfId="40311" xr:uid="{5C1A8A6E-725C-472B-974A-792FA0F2D24A}"/>
    <cellStyle name="Normal 11 2 4 2 2 4" xfId="3532" xr:uid="{455F3398-3EB9-432B-BC62-0CDCC79766BE}"/>
    <cellStyle name="Normal 11 2 4 2 2 4 2" xfId="11908" xr:uid="{005F4105-47B9-4DA0-93C3-32B8161B1278}"/>
    <cellStyle name="Normal 11 2 4 2 2 4 2 2" xfId="28668" xr:uid="{B8EE1BE7-C846-45D4-BDD9-9B7BE610D1DC}"/>
    <cellStyle name="Normal 11 2 4 2 2 4 2 3" xfId="45427" xr:uid="{5DBFEE5C-6C40-459A-B643-4F309051E531}"/>
    <cellStyle name="Normal 11 2 4 2 2 4 3" xfId="20288" xr:uid="{87B55AE3-1296-4ECB-AB0D-079C46454CA0}"/>
    <cellStyle name="Normal 11 2 4 2 2 4 4" xfId="37047" xr:uid="{38470B34-FB86-4F51-8F7B-6FE715B6E137}"/>
    <cellStyle name="Normal 11 2 4 2 2 5" xfId="10105" xr:uid="{42E59539-8129-4DFA-BDA3-96D93A09A067}"/>
    <cellStyle name="Normal 11 2 4 2 2 5 2" xfId="26865" xr:uid="{28E0F46D-CD34-484C-973A-5018F447E5C8}"/>
    <cellStyle name="Normal 11 2 4 2 2 5 3" xfId="43624" xr:uid="{28B0E90C-A314-4811-8C05-392F7F717F66}"/>
    <cellStyle name="Normal 11 2 4 2 2 6" xfId="18485" xr:uid="{AB52ED29-B4CA-4B94-A856-4EA94051813A}"/>
    <cellStyle name="Normal 11 2 4 2 2 7" xfId="35244" xr:uid="{024DB52A-9276-4E1B-92FE-A387F350004B}"/>
    <cellStyle name="Normal 11 2 4 2 3" xfId="2153" xr:uid="{0D9316A8-F3F9-4F8C-BCF3-AFBFB1DF2669}"/>
    <cellStyle name="Normal 11 2 4 2 3 2" xfId="5533" xr:uid="{C7F8DA7E-2458-4876-B324-FB3B880AA916}"/>
    <cellStyle name="Normal 11 2 4 2 3 2 2" xfId="13913" xr:uid="{A637B4B8-15D0-4FE3-A4DA-3A3D520EE9B1}"/>
    <cellStyle name="Normal 11 2 4 2 3 2 2 2" xfId="30673" xr:uid="{922B6D9B-74AD-4A8D-B610-97ADE32FEBB1}"/>
    <cellStyle name="Normal 11 2 4 2 3 2 2 3" xfId="47432" xr:uid="{C5AEEB61-0FFA-4329-B80D-2DE32B0CA53B}"/>
    <cellStyle name="Normal 11 2 4 2 3 2 3" xfId="22293" xr:uid="{4B3F20C5-DEF2-4989-ACA1-CE9EDDBF8213}"/>
    <cellStyle name="Normal 11 2 4 2 3 2 4" xfId="39052" xr:uid="{FD0D813A-C77D-4DFB-94B2-CADBBBF79FDA}"/>
    <cellStyle name="Normal 11 2 4 2 3 3" xfId="7220" xr:uid="{F461B3A6-CE41-4199-A50E-00EDF55D35E8}"/>
    <cellStyle name="Normal 11 2 4 2 3 3 2" xfId="15600" xr:uid="{50E5BD18-7680-4444-90B1-40B6056F7404}"/>
    <cellStyle name="Normal 11 2 4 2 3 3 2 2" xfId="32360" xr:uid="{14FA3F36-A1B4-4AA7-A7C4-0B33DB56A77F}"/>
    <cellStyle name="Normal 11 2 4 2 3 3 2 3" xfId="49119" xr:uid="{D7B26DE8-2986-4D9D-A469-EA8077359B6B}"/>
    <cellStyle name="Normal 11 2 4 2 3 3 3" xfId="23980" xr:uid="{F7883904-EB99-4B71-910C-55A1EA4656AB}"/>
    <cellStyle name="Normal 11 2 4 2 3 3 4" xfId="40739" xr:uid="{EE672B2E-E24A-4D1B-9F91-B32DFF839BEC}"/>
    <cellStyle name="Normal 11 2 4 2 3 4" xfId="3960" xr:uid="{292ED27D-E19C-4D8E-86F0-5C33A6457978}"/>
    <cellStyle name="Normal 11 2 4 2 3 4 2" xfId="12336" xr:uid="{8EE2853B-7B1D-4FB0-AAD4-0FB28664183C}"/>
    <cellStyle name="Normal 11 2 4 2 3 4 2 2" xfId="29096" xr:uid="{56C3AAD4-D045-4B10-930D-5AEACDD7C858}"/>
    <cellStyle name="Normal 11 2 4 2 3 4 2 3" xfId="45855" xr:uid="{9C1C85F5-A3D0-4448-B8A6-8943117413F9}"/>
    <cellStyle name="Normal 11 2 4 2 3 4 3" xfId="20716" xr:uid="{53FD6887-6FF7-40EC-BCAD-BAF7DE717B59}"/>
    <cellStyle name="Normal 11 2 4 2 3 4 4" xfId="37475" xr:uid="{D37E0752-F374-4700-9981-310E85C15920}"/>
    <cellStyle name="Normal 11 2 4 2 3 5" xfId="10533" xr:uid="{5B2A1921-8056-4757-A622-C6ADAF5AC21F}"/>
    <cellStyle name="Normal 11 2 4 2 3 5 2" xfId="27293" xr:uid="{44ED9604-4DE7-4D6F-8F75-674AA34145BC}"/>
    <cellStyle name="Normal 11 2 4 2 3 5 3" xfId="44052" xr:uid="{E32FBD9C-3CB0-4956-8EA7-C94FDA000BC1}"/>
    <cellStyle name="Normal 11 2 4 2 3 6" xfId="18913" xr:uid="{732E120D-8483-4A69-8345-95C181872A25}"/>
    <cellStyle name="Normal 11 2 4 2 3 7" xfId="35672" xr:uid="{45C92EE2-5244-429A-B1C1-5ACA89BF9320}"/>
    <cellStyle name="Normal 11 2 4 2 4" xfId="2557" xr:uid="{F64F6B45-8F50-4F05-88EE-41D6DD2FACD0}"/>
    <cellStyle name="Normal 11 2 4 2 4 2" xfId="5939" xr:uid="{C603098F-50B4-4D81-BA26-A10D4E52D7B7}"/>
    <cellStyle name="Normal 11 2 4 2 4 2 2" xfId="14319" xr:uid="{D0C8B162-7D35-43F7-8AEA-6D1453F5A6E1}"/>
    <cellStyle name="Normal 11 2 4 2 4 2 2 2" xfId="31079" xr:uid="{EF623E9E-CB0F-4916-96D2-80383AAFBF83}"/>
    <cellStyle name="Normal 11 2 4 2 4 2 2 3" xfId="47838" xr:uid="{DD073098-1E10-4559-890A-1B114C2F9F06}"/>
    <cellStyle name="Normal 11 2 4 2 4 2 3" xfId="22699" xr:uid="{B0860471-C7FB-4734-B452-5291F2065DFE}"/>
    <cellStyle name="Normal 11 2 4 2 4 2 4" xfId="39458" xr:uid="{BB5403CA-63B0-47F8-974A-68A4B5780E7B}"/>
    <cellStyle name="Normal 11 2 4 2 4 3" xfId="7626" xr:uid="{9CA900D8-8189-4817-9A71-4C0A61F03740}"/>
    <cellStyle name="Normal 11 2 4 2 4 3 2" xfId="16006" xr:uid="{B4FFE668-D002-434C-BBD2-6D786E11027B}"/>
    <cellStyle name="Normal 11 2 4 2 4 3 2 2" xfId="32766" xr:uid="{475F4614-83F0-47B7-8CAC-D2CE316BA3AD}"/>
    <cellStyle name="Normal 11 2 4 2 4 3 2 3" xfId="49525" xr:uid="{80C83852-45B1-4A02-800C-4A1527E44D46}"/>
    <cellStyle name="Normal 11 2 4 2 4 3 3" xfId="24386" xr:uid="{32C54A05-891B-4822-A9B3-8150362B56C5}"/>
    <cellStyle name="Normal 11 2 4 2 4 3 4" xfId="41145" xr:uid="{588E566B-62E2-42FA-9543-AA03C79F2A21}"/>
    <cellStyle name="Normal 11 2 4 2 4 4" xfId="4254" xr:uid="{33B94848-4518-4D51-8E07-D2D12A1BB8D6}"/>
    <cellStyle name="Normal 11 2 4 2 4 4 2" xfId="12630" xr:uid="{97F4FDD3-D0B8-4D60-8298-9644D9F1A5F9}"/>
    <cellStyle name="Normal 11 2 4 2 4 4 2 2" xfId="29390" xr:uid="{6D53DC76-E3EC-4D25-A1A9-8D707BF2683C}"/>
    <cellStyle name="Normal 11 2 4 2 4 4 2 3" xfId="46149" xr:uid="{6E0EB791-34FD-4138-A3A3-5C776ABA8AE1}"/>
    <cellStyle name="Normal 11 2 4 2 4 4 3" xfId="21010" xr:uid="{207E3F0C-56E0-4A69-8EAE-0E18EB53D73A}"/>
    <cellStyle name="Normal 11 2 4 2 4 4 4" xfId="37769" xr:uid="{B03066BB-7D5E-4C59-A4D1-B3C39405D8DF}"/>
    <cellStyle name="Normal 11 2 4 2 4 5" xfId="10939" xr:uid="{724340CB-8938-4DF2-AF8F-51679F3ECCEE}"/>
    <cellStyle name="Normal 11 2 4 2 4 5 2" xfId="27699" xr:uid="{EB6D40E5-01A6-4B23-8F49-759E9E6F6BC5}"/>
    <cellStyle name="Normal 11 2 4 2 4 5 3" xfId="44458" xr:uid="{75E0A710-5515-4F11-99A4-55FDDED5F1F0}"/>
    <cellStyle name="Normal 11 2 4 2 4 6" xfId="19319" xr:uid="{47F3FB6A-560D-45D4-A5E2-A153898B3262}"/>
    <cellStyle name="Normal 11 2 4 2 4 7" xfId="36078" xr:uid="{79076D78-15B5-42D8-B424-92A5FE3B2C51}"/>
    <cellStyle name="Normal 11 2 4 2 5" xfId="4673" xr:uid="{2E8CA0DE-16F7-47B7-A820-ED03FC832843}"/>
    <cellStyle name="Normal 11 2 4 2 5 2" xfId="13049" xr:uid="{0DA12219-AADE-46B1-BF8D-80BFF2C8BA76}"/>
    <cellStyle name="Normal 11 2 4 2 5 2 2" xfId="29809" xr:uid="{99696233-8793-4057-A640-2533393BAF0B}"/>
    <cellStyle name="Normal 11 2 4 2 5 2 3" xfId="46568" xr:uid="{872C52F2-DB3C-439F-A596-A098AF8EF8AA}"/>
    <cellStyle name="Normal 11 2 4 2 5 3" xfId="21429" xr:uid="{B11F4D75-3046-478F-9ADB-79523A663451}"/>
    <cellStyle name="Normal 11 2 4 2 5 4" xfId="38188" xr:uid="{A167CAA2-1372-4993-A740-49704FB37EB1}"/>
    <cellStyle name="Normal 11 2 4 2 6" xfId="6366" xr:uid="{81EB5E40-7D05-420B-9320-CC676ADD2803}"/>
    <cellStyle name="Normal 11 2 4 2 6 2" xfId="14746" xr:uid="{BEEEF635-71FB-47E5-BA4E-BA69E4FDFF02}"/>
    <cellStyle name="Normal 11 2 4 2 6 2 2" xfId="31506" xr:uid="{61DC7193-7E6D-4B80-A337-61AB11C594B7}"/>
    <cellStyle name="Normal 11 2 4 2 6 2 3" xfId="48265" xr:uid="{7CEE3AC0-8EE6-46B7-8A3F-7E09C5E8C68F}"/>
    <cellStyle name="Normal 11 2 4 2 6 3" xfId="23126" xr:uid="{318888F7-B506-4CCE-AF14-99B02D8597AD}"/>
    <cellStyle name="Normal 11 2 4 2 6 4" xfId="39885" xr:uid="{21B30F56-B054-46DE-80B5-B96D3ACDE432}"/>
    <cellStyle name="Normal 11 2 4 2 7" xfId="8032" xr:uid="{A6246B1E-2FF7-4A5C-ADBF-08551640746D}"/>
    <cellStyle name="Normal 11 2 4 2 7 2" xfId="16412" xr:uid="{44C53DC6-42B5-4F28-A3FD-26203DFA3049}"/>
    <cellStyle name="Normal 11 2 4 2 7 2 2" xfId="33172" xr:uid="{063615D3-561A-47A6-9F47-706926253BBC}"/>
    <cellStyle name="Normal 11 2 4 2 7 2 3" xfId="49931" xr:uid="{6C644251-C49C-47D2-81D8-E9C85A4F7483}"/>
    <cellStyle name="Normal 11 2 4 2 7 3" xfId="24792" xr:uid="{0A6EB9F5-E42B-4620-8078-73364FC2DA36}"/>
    <cellStyle name="Normal 11 2 4 2 7 4" xfId="41551" xr:uid="{2659D92D-4B4E-4E0D-969D-D3558F6CA2EC}"/>
    <cellStyle name="Normal 11 2 4 2 8" xfId="8438" xr:uid="{8D7F6CE8-035F-40C5-9B77-259EA56B62BB}"/>
    <cellStyle name="Normal 11 2 4 2 8 2" xfId="16818" xr:uid="{CA65C8E6-D5A4-4208-9217-CA4285AEC10C}"/>
    <cellStyle name="Normal 11 2 4 2 8 2 2" xfId="33578" xr:uid="{0AC6B20E-204A-4C66-AD9F-DF2E52DB974E}"/>
    <cellStyle name="Normal 11 2 4 2 8 2 3" xfId="50337" xr:uid="{C9A0E2CD-4600-4F56-8966-DBA86B485AFA}"/>
    <cellStyle name="Normal 11 2 4 2 8 3" xfId="25198" xr:uid="{CAA9230D-D98F-474F-9A54-B66DB896626F}"/>
    <cellStyle name="Normal 11 2 4 2 8 4" xfId="41957" xr:uid="{21E9E269-708B-45CE-B15C-6A5E6B55E16D}"/>
    <cellStyle name="Normal 11 2 4 2 9" xfId="8844" xr:uid="{8BE00020-A642-42E2-AD98-840A33B73AE7}"/>
    <cellStyle name="Normal 11 2 4 2 9 2" xfId="17224" xr:uid="{911C7979-71FA-46CB-9663-AFED54AD44B7}"/>
    <cellStyle name="Normal 11 2 4 2 9 2 2" xfId="33984" xr:uid="{729AB52C-29A4-4A6A-A289-2055746BF7F9}"/>
    <cellStyle name="Normal 11 2 4 2 9 2 3" xfId="50743" xr:uid="{C3EF882D-5190-4947-A0F5-30AB32868E72}"/>
    <cellStyle name="Normal 11 2 4 2 9 3" xfId="25604" xr:uid="{267C1A53-8C7B-4F55-A2FD-D1BA32905120}"/>
    <cellStyle name="Normal 11 2 4 2 9 4" xfId="42363" xr:uid="{8930E545-4260-431F-B76B-34D8151C0716}"/>
    <cellStyle name="Normal 11 2 4 3" xfId="1343" xr:uid="{A20B9222-0119-4C77-A0DC-F3F83242BD67}"/>
    <cellStyle name="Normal 11 2 4 3 10" xfId="9397" xr:uid="{0548AC36-DDA7-4018-BBF8-1B63C3A0F2EF}"/>
    <cellStyle name="Normal 11 2 4 3 10 2" xfId="17777" xr:uid="{329976D6-77BA-464C-94BC-774784A65D0F}"/>
    <cellStyle name="Normal 11 2 4 3 10 2 2" xfId="34537" xr:uid="{E9E3DCA4-52DC-4E48-8A2F-502C2A425137}"/>
    <cellStyle name="Normal 11 2 4 3 10 2 3" xfId="51296" xr:uid="{26A2585F-B9C7-42B5-8BA3-EB2D87116BD4}"/>
    <cellStyle name="Normal 11 2 4 3 10 3" xfId="26157" xr:uid="{56F9C939-20EC-4647-BC12-ED5A051EE648}"/>
    <cellStyle name="Normal 11 2 4 3 10 4" xfId="42916" xr:uid="{550B8137-A65F-46AF-A167-1803C5AB2268}"/>
    <cellStyle name="Normal 11 2 4 3 11" xfId="3106" xr:uid="{DFFA4CC2-C27C-44AE-8F6E-AD94CB79E04F}"/>
    <cellStyle name="Normal 11 2 4 3 11 2" xfId="11483" xr:uid="{A72F6676-5024-41A5-9C06-6872A3F3A03C}"/>
    <cellStyle name="Normal 11 2 4 3 11 2 2" xfId="28243" xr:uid="{2E728DC5-055C-4745-A901-2014E43FEB19}"/>
    <cellStyle name="Normal 11 2 4 3 11 2 3" xfId="45002" xr:uid="{42B2D474-FA24-440D-AC95-361BCB737C6E}"/>
    <cellStyle name="Normal 11 2 4 3 11 3" xfId="19863" xr:uid="{59902CF2-A950-411A-9708-FC1821E23571}"/>
    <cellStyle name="Normal 11 2 4 3 11 4" xfId="36622" xr:uid="{189777D3-C5D3-44A0-BECD-047E4E1C6937}"/>
    <cellStyle name="Normal 11 2 4 3 12" xfId="9680" xr:uid="{2F4BC039-F6ED-4D3B-87CC-DD9C5C3D31BC}"/>
    <cellStyle name="Normal 11 2 4 3 12 2" xfId="26440" xr:uid="{56DF6DF7-4440-44DB-98BA-19B27E908AC0}"/>
    <cellStyle name="Normal 11 2 4 3 12 3" xfId="43199" xr:uid="{D9828160-458A-47AE-87AF-74AB41DAEED5}"/>
    <cellStyle name="Normal 11 2 4 3 13" xfId="18060" xr:uid="{5F8BF023-DD5A-40FD-B8FB-FAD1C7FB418B}"/>
    <cellStyle name="Normal 11 2 4 3 14" xfId="34819" xr:uid="{A6001E2E-6D81-4E18-934C-BC7A06BB7888}"/>
    <cellStyle name="Normal 11 2 4 3 2" xfId="1726" xr:uid="{64A1508A-E87D-4A83-9A5B-18F119F25D52}"/>
    <cellStyle name="Normal 11 2 4 3 2 2" xfId="5108" xr:uid="{AF17388D-193B-4435-9440-4BF55F92009C}"/>
    <cellStyle name="Normal 11 2 4 3 2 2 2" xfId="13486" xr:uid="{C31E25D9-1665-4AD4-AE87-7C9214645DC1}"/>
    <cellStyle name="Normal 11 2 4 3 2 2 2 2" xfId="30246" xr:uid="{4138E86A-CC4C-401F-A9AA-FF5ED7879139}"/>
    <cellStyle name="Normal 11 2 4 3 2 2 2 3" xfId="47005" xr:uid="{4D7AC7FC-5EFB-4E5B-B288-1566FE50FFC2}"/>
    <cellStyle name="Normal 11 2 4 3 2 2 3" xfId="21866" xr:uid="{36FFF8A5-B756-4D91-9A5F-49200E296BE7}"/>
    <cellStyle name="Normal 11 2 4 3 2 2 4" xfId="38625" xr:uid="{767AE7C2-D5DB-4C6A-9E81-F11FF1B40EE8}"/>
    <cellStyle name="Normal 11 2 4 3 2 3" xfId="6793" xr:uid="{C48F323A-8182-4DE6-8007-CE15C8639ABF}"/>
    <cellStyle name="Normal 11 2 4 3 2 3 2" xfId="15173" xr:uid="{5F041F05-B501-4303-A439-A86391E29578}"/>
    <cellStyle name="Normal 11 2 4 3 2 3 2 2" xfId="31933" xr:uid="{9F3382FB-7A70-455A-8A05-1C9EFFF1FD33}"/>
    <cellStyle name="Normal 11 2 4 3 2 3 2 3" xfId="48692" xr:uid="{D695A606-8389-46A1-91A7-3EE6F5199B43}"/>
    <cellStyle name="Normal 11 2 4 3 2 3 3" xfId="23553" xr:uid="{0338A4EC-8732-425F-9A24-B574FD840238}"/>
    <cellStyle name="Normal 11 2 4 3 2 3 4" xfId="40312" xr:uid="{E006F715-7CA6-4490-88FB-EA603ADC9C69}"/>
    <cellStyle name="Normal 11 2 4 3 2 4" xfId="3533" xr:uid="{9066EB50-0652-4C7C-ACCD-2FEC1090E518}"/>
    <cellStyle name="Normal 11 2 4 3 2 4 2" xfId="11909" xr:uid="{6073BE21-D0E4-41DF-8F75-F3C661D62A57}"/>
    <cellStyle name="Normal 11 2 4 3 2 4 2 2" xfId="28669" xr:uid="{EC1178BC-27AE-41C5-99FA-231B10212A9B}"/>
    <cellStyle name="Normal 11 2 4 3 2 4 2 3" xfId="45428" xr:uid="{9D2D5055-5E0D-4F4E-BC30-A0274C922674}"/>
    <cellStyle name="Normal 11 2 4 3 2 4 3" xfId="20289" xr:uid="{79A4AB9C-EEF9-4054-A943-1F0B4E54F383}"/>
    <cellStyle name="Normal 11 2 4 3 2 4 4" xfId="37048" xr:uid="{863D3C67-7D3E-4DF8-B3BF-8D74144ADCE9}"/>
    <cellStyle name="Normal 11 2 4 3 2 5" xfId="10106" xr:uid="{33710449-BC2E-456D-BB84-2D84C0E6E8A1}"/>
    <cellStyle name="Normal 11 2 4 3 2 5 2" xfId="26866" xr:uid="{5A0C6FB6-BF83-4810-B824-306F58A2B069}"/>
    <cellStyle name="Normal 11 2 4 3 2 5 3" xfId="43625" xr:uid="{CF6A9EA8-738C-41EF-8705-6B4A6593DB61}"/>
    <cellStyle name="Normal 11 2 4 3 2 6" xfId="18486" xr:uid="{B6685AD1-C8C7-4D24-B38E-FC3BD2CFC4E0}"/>
    <cellStyle name="Normal 11 2 4 3 2 7" xfId="35245" xr:uid="{07E16D34-288D-49F0-BA90-953EACF64549}"/>
    <cellStyle name="Normal 11 2 4 3 3" xfId="2154" xr:uid="{A4642F46-BD68-43E4-AD84-B740CC269959}"/>
    <cellStyle name="Normal 11 2 4 3 3 2" xfId="5534" xr:uid="{BF12F7B8-E7C0-4430-B71E-5D9F93E39F70}"/>
    <cellStyle name="Normal 11 2 4 3 3 2 2" xfId="13914" xr:uid="{1EDFFE78-3CF6-41A5-833B-02A0FFA516A8}"/>
    <cellStyle name="Normal 11 2 4 3 3 2 2 2" xfId="30674" xr:uid="{D7324163-7CF9-43FF-8CCC-7EDEBF1B9037}"/>
    <cellStyle name="Normal 11 2 4 3 3 2 2 3" xfId="47433" xr:uid="{02B4FC67-F480-4A68-BA42-17025F9E0CCF}"/>
    <cellStyle name="Normal 11 2 4 3 3 2 3" xfId="22294" xr:uid="{5D7D8EFE-4BB7-454D-9E80-209D511A34EE}"/>
    <cellStyle name="Normal 11 2 4 3 3 2 4" xfId="39053" xr:uid="{E651503A-8E12-425E-A466-4AA21EBBD54D}"/>
    <cellStyle name="Normal 11 2 4 3 3 3" xfId="7221" xr:uid="{F8A8102A-2E79-4484-B439-5296A9E3F3B3}"/>
    <cellStyle name="Normal 11 2 4 3 3 3 2" xfId="15601" xr:uid="{9D56693A-B9EE-4EFD-8C82-DCD5467E21F9}"/>
    <cellStyle name="Normal 11 2 4 3 3 3 2 2" xfId="32361" xr:uid="{B5A05714-D369-4512-8CAB-316AC1779156}"/>
    <cellStyle name="Normal 11 2 4 3 3 3 2 3" xfId="49120" xr:uid="{98BDBC9E-2816-4612-9881-0DA028AD1871}"/>
    <cellStyle name="Normal 11 2 4 3 3 3 3" xfId="23981" xr:uid="{F9D4BEFD-410A-4606-AF93-71E120B46748}"/>
    <cellStyle name="Normal 11 2 4 3 3 3 4" xfId="40740" xr:uid="{1DB94051-72AB-4C79-B92C-2DF85AE6F9EE}"/>
    <cellStyle name="Normal 11 2 4 3 3 4" xfId="3961" xr:uid="{82405582-F3FE-4E1E-88E4-8DBDB57F1B34}"/>
    <cellStyle name="Normal 11 2 4 3 3 4 2" xfId="12337" xr:uid="{CF844E43-F77C-4868-A30F-2F2A0506D386}"/>
    <cellStyle name="Normal 11 2 4 3 3 4 2 2" xfId="29097" xr:uid="{55F30AF8-115C-4685-B776-AC54A4E6C28B}"/>
    <cellStyle name="Normal 11 2 4 3 3 4 2 3" xfId="45856" xr:uid="{DA6EA835-9C2D-40D9-A742-8F368DB4B371}"/>
    <cellStyle name="Normal 11 2 4 3 3 4 3" xfId="20717" xr:uid="{E7DFD992-E058-48F5-B44B-6573AFDDBBF5}"/>
    <cellStyle name="Normal 11 2 4 3 3 4 4" xfId="37476" xr:uid="{5596772D-D5CF-4D25-973A-17A205E85164}"/>
    <cellStyle name="Normal 11 2 4 3 3 5" xfId="10534" xr:uid="{87A916DC-ADC9-4AF0-AC1A-417683DF1589}"/>
    <cellStyle name="Normal 11 2 4 3 3 5 2" xfId="27294" xr:uid="{21BAB5A8-C310-455E-93B2-22208D567012}"/>
    <cellStyle name="Normal 11 2 4 3 3 5 3" xfId="44053" xr:uid="{88B2A393-4FB8-4489-8E29-75D33927078A}"/>
    <cellStyle name="Normal 11 2 4 3 3 6" xfId="18914" xr:uid="{6DCB11E5-1C46-455C-B349-A99D1D488C9D}"/>
    <cellStyle name="Normal 11 2 4 3 3 7" xfId="35673" xr:uid="{274BF5B8-7537-4198-9576-E8A741188875}"/>
    <cellStyle name="Normal 11 2 4 3 4" xfId="2704" xr:uid="{29F47132-DDF7-4884-B575-A5F00AD85363}"/>
    <cellStyle name="Normal 11 2 4 3 4 2" xfId="6086" xr:uid="{B6EA996F-731E-4F34-8E46-E9E07BA4AC78}"/>
    <cellStyle name="Normal 11 2 4 3 4 2 2" xfId="14466" xr:uid="{290A245A-D29D-4EEE-9239-2D995E15E864}"/>
    <cellStyle name="Normal 11 2 4 3 4 2 2 2" xfId="31226" xr:uid="{CE670DB9-BAC5-4B5F-8988-42047F6D5513}"/>
    <cellStyle name="Normal 11 2 4 3 4 2 2 3" xfId="47985" xr:uid="{29262C00-93A0-49CC-A1D3-6D7A1EE74FC2}"/>
    <cellStyle name="Normal 11 2 4 3 4 2 3" xfId="22846" xr:uid="{3E7D7171-4440-43BD-801C-6FED8391F8AA}"/>
    <cellStyle name="Normal 11 2 4 3 4 2 4" xfId="39605" xr:uid="{46B68E25-D21D-4DBA-89F9-9EB31770C8F7}"/>
    <cellStyle name="Normal 11 2 4 3 4 3" xfId="7773" xr:uid="{CB30DC9F-6219-40F5-AF1E-954D284CF440}"/>
    <cellStyle name="Normal 11 2 4 3 4 3 2" xfId="16153" xr:uid="{918C09E2-F2E1-4B17-B012-082A990EF41F}"/>
    <cellStyle name="Normal 11 2 4 3 4 3 2 2" xfId="32913" xr:uid="{185A0537-6453-44E8-998B-BAE937A3353E}"/>
    <cellStyle name="Normal 11 2 4 3 4 3 2 3" xfId="49672" xr:uid="{1705303A-4C11-482F-9835-9D40906CC788}"/>
    <cellStyle name="Normal 11 2 4 3 4 3 3" xfId="24533" xr:uid="{A0235E2D-44C7-4051-A4A8-290669BF5B7D}"/>
    <cellStyle name="Normal 11 2 4 3 4 3 4" xfId="41292" xr:uid="{B5F47C7E-095D-4949-A9F2-3DB48832F1F5}"/>
    <cellStyle name="Normal 11 2 4 3 4 4" xfId="4400" xr:uid="{15F704CB-25B5-4A82-927B-2A421B3D3830}"/>
    <cellStyle name="Normal 11 2 4 3 4 4 2" xfId="12776" xr:uid="{16AAC58D-1CC7-44C0-BE3B-E0AC15004AA4}"/>
    <cellStyle name="Normal 11 2 4 3 4 4 2 2" xfId="29536" xr:uid="{2261956D-CEF0-475B-864C-56D176F3242A}"/>
    <cellStyle name="Normal 11 2 4 3 4 4 2 3" xfId="46295" xr:uid="{85EBE1F5-DD4A-482D-976A-7350E247140D}"/>
    <cellStyle name="Normal 11 2 4 3 4 4 3" xfId="21156" xr:uid="{A2654F3D-2D7E-4DEB-9F96-C8631B01E4C9}"/>
    <cellStyle name="Normal 11 2 4 3 4 4 4" xfId="37915" xr:uid="{63C45685-6E5C-4702-ACE8-AFB60009FB1F}"/>
    <cellStyle name="Normal 11 2 4 3 4 5" xfId="11086" xr:uid="{B9A681B4-C0C5-4AAE-8020-00980ECCC4D4}"/>
    <cellStyle name="Normal 11 2 4 3 4 5 2" xfId="27846" xr:uid="{1DA3877A-9DC1-4974-B968-62307B6F5F19}"/>
    <cellStyle name="Normal 11 2 4 3 4 5 3" xfId="44605" xr:uid="{C5F326C7-8C55-4992-8892-C8165E3596DE}"/>
    <cellStyle name="Normal 11 2 4 3 4 6" xfId="19466" xr:uid="{9EC6571D-2212-4A86-9354-1E5356821D26}"/>
    <cellStyle name="Normal 11 2 4 3 4 7" xfId="36225" xr:uid="{D7ED829C-EA2D-4808-B709-2E080B230C21}"/>
    <cellStyle name="Normal 11 2 4 3 5" xfId="4820" xr:uid="{6ADCC1FC-5D65-4026-827B-1405DC93AA76}"/>
    <cellStyle name="Normal 11 2 4 3 5 2" xfId="13196" xr:uid="{D1326BE0-F084-4360-8923-6068B83A689F}"/>
    <cellStyle name="Normal 11 2 4 3 5 2 2" xfId="29956" xr:uid="{318F50CE-81CB-49EA-B049-F1C729DB1523}"/>
    <cellStyle name="Normal 11 2 4 3 5 2 3" xfId="46715" xr:uid="{14E102D8-DC6D-4ED4-8124-835FAA88DE1B}"/>
    <cellStyle name="Normal 11 2 4 3 5 3" xfId="21576" xr:uid="{AAC04348-11E1-4828-AFA5-06BB343CC6D8}"/>
    <cellStyle name="Normal 11 2 4 3 5 4" xfId="38335" xr:uid="{5EF23483-22A7-4B18-AAFC-3EE9B729CE23}"/>
    <cellStyle name="Normal 11 2 4 3 6" xfId="6367" xr:uid="{02A82D2B-83F1-458B-9295-5B7AD3078A3C}"/>
    <cellStyle name="Normal 11 2 4 3 6 2" xfId="14747" xr:uid="{05A2B233-B6BB-4BB3-9830-899A80F5899C}"/>
    <cellStyle name="Normal 11 2 4 3 6 2 2" xfId="31507" xr:uid="{19F3B71F-E648-44BD-87B1-26935BCA173C}"/>
    <cellStyle name="Normal 11 2 4 3 6 2 3" xfId="48266" xr:uid="{F48034F0-EB9E-44D4-BFE2-374225FA6782}"/>
    <cellStyle name="Normal 11 2 4 3 6 3" xfId="23127" xr:uid="{437F3A8C-CA6A-4153-B0E4-B246C8DB4FE5}"/>
    <cellStyle name="Normal 11 2 4 3 6 4" xfId="39886" xr:uid="{B6D7F7DD-C165-45E4-A07D-5A2CC7BA5B3F}"/>
    <cellStyle name="Normal 11 2 4 3 7" xfId="8179" xr:uid="{B3460F63-4DD9-4F02-864D-A196CC8C94B2}"/>
    <cellStyle name="Normal 11 2 4 3 7 2" xfId="16559" xr:uid="{70A15B9F-64CC-4D47-B39A-219D574B3168}"/>
    <cellStyle name="Normal 11 2 4 3 7 2 2" xfId="33319" xr:uid="{3D1AD7F3-2F60-4CD5-ADF6-F20B616D70F9}"/>
    <cellStyle name="Normal 11 2 4 3 7 2 3" xfId="50078" xr:uid="{EC021D64-1B98-4142-93E1-E30058882E3D}"/>
    <cellStyle name="Normal 11 2 4 3 7 3" xfId="24939" xr:uid="{62F29A83-161F-4200-BECE-56692FD9A284}"/>
    <cellStyle name="Normal 11 2 4 3 7 4" xfId="41698" xr:uid="{C5419808-D018-4CC8-AD0D-373D99D651CA}"/>
    <cellStyle name="Normal 11 2 4 3 8" xfId="8585" xr:uid="{E565DB7C-5B70-4875-BD2C-17E194CBD8DC}"/>
    <cellStyle name="Normal 11 2 4 3 8 2" xfId="16965" xr:uid="{A77199B2-9B97-497E-BAE0-58CD5F4AD717}"/>
    <cellStyle name="Normal 11 2 4 3 8 2 2" xfId="33725" xr:uid="{76A454B3-D4BB-46FB-8D8F-0037D82C69BB}"/>
    <cellStyle name="Normal 11 2 4 3 8 2 3" xfId="50484" xr:uid="{C79839BE-DC1D-4D01-BAA9-53A9E3B1702B}"/>
    <cellStyle name="Normal 11 2 4 3 8 3" xfId="25345" xr:uid="{4961C434-12B6-4DE8-BE7B-D85710CD5A21}"/>
    <cellStyle name="Normal 11 2 4 3 8 4" xfId="42104" xr:uid="{1353BB7A-6F8D-44F0-8902-044F07450947}"/>
    <cellStyle name="Normal 11 2 4 3 9" xfId="8991" xr:uid="{0A3ADA24-99C7-4D61-BE10-F74110662405}"/>
    <cellStyle name="Normal 11 2 4 3 9 2" xfId="17371" xr:uid="{30ABC349-2590-491F-8E37-FCE8E2B4C8D2}"/>
    <cellStyle name="Normal 11 2 4 3 9 2 2" xfId="34131" xr:uid="{6E82F24A-66E4-4E1D-8A26-DE2C78379ADE}"/>
    <cellStyle name="Normal 11 2 4 3 9 2 3" xfId="50890" xr:uid="{ACDAA9EE-0293-4402-B7CE-41E40AB79D01}"/>
    <cellStyle name="Normal 11 2 4 3 9 3" xfId="25751" xr:uid="{F45EC49F-9DFE-4ADA-98DB-5F1409B8394D}"/>
    <cellStyle name="Normal 11 2 4 3 9 4" xfId="42510" xr:uid="{6F2BD19A-8273-4B17-9C8A-BF017E0CEB8B}"/>
    <cellStyle name="Normal 11 2 4 4" xfId="1724" xr:uid="{9408C7E9-5816-48D0-87F3-C9A4EFE9A09D}"/>
    <cellStyle name="Normal 11 2 4 4 2" xfId="5106" xr:uid="{DD8C03EC-5DDE-475F-B82F-BD7485D355E7}"/>
    <cellStyle name="Normal 11 2 4 4 2 2" xfId="13484" xr:uid="{50407A88-AD02-4080-AEC8-EC1E571DBAD0}"/>
    <cellStyle name="Normal 11 2 4 4 2 2 2" xfId="30244" xr:uid="{88A9720B-AC73-48CB-88C1-8ADAA29CCED0}"/>
    <cellStyle name="Normal 11 2 4 4 2 2 3" xfId="47003" xr:uid="{C63605BF-A765-4FBC-A9BA-1DC9C2C20AEF}"/>
    <cellStyle name="Normal 11 2 4 4 2 3" xfId="21864" xr:uid="{E744E1E4-9076-427D-8C95-73D4CD00E23F}"/>
    <cellStyle name="Normal 11 2 4 4 2 4" xfId="38623" xr:uid="{66511427-BBC1-4F78-A5D8-52B90DAF5B53}"/>
    <cellStyle name="Normal 11 2 4 4 3" xfId="6791" xr:uid="{997FD70B-512F-49DA-B808-F2B3E3906807}"/>
    <cellStyle name="Normal 11 2 4 4 3 2" xfId="15171" xr:uid="{9A9757DA-5D2F-4672-BD27-5EE8846DC1FF}"/>
    <cellStyle name="Normal 11 2 4 4 3 2 2" xfId="31931" xr:uid="{95E95698-8574-43AC-A5FC-08D8CDC9A099}"/>
    <cellStyle name="Normal 11 2 4 4 3 2 3" xfId="48690" xr:uid="{400BA2ED-BB49-48D3-80C2-13FA6A51CAB0}"/>
    <cellStyle name="Normal 11 2 4 4 3 3" xfId="23551" xr:uid="{1167F98C-B82D-49D1-8A72-DE81F45C186A}"/>
    <cellStyle name="Normal 11 2 4 4 3 4" xfId="40310" xr:uid="{D1BCABCE-1AFF-4C81-A4A1-EF8C69087B46}"/>
    <cellStyle name="Normal 11 2 4 4 4" xfId="3531" xr:uid="{FF88EDAC-E087-4C04-8F15-842E41E151F2}"/>
    <cellStyle name="Normal 11 2 4 4 4 2" xfId="11907" xr:uid="{956352F9-90FF-4E5C-B9E6-E22541D5F8BB}"/>
    <cellStyle name="Normal 11 2 4 4 4 2 2" xfId="28667" xr:uid="{744F5184-2211-47A6-95D6-F02790E39604}"/>
    <cellStyle name="Normal 11 2 4 4 4 2 3" xfId="45426" xr:uid="{276E3FC9-FA43-4207-BE6F-AFFA56DCE523}"/>
    <cellStyle name="Normal 11 2 4 4 4 3" xfId="20287" xr:uid="{C883B2AD-A4F5-4010-ABC1-36B920A8B687}"/>
    <cellStyle name="Normal 11 2 4 4 4 4" xfId="37046" xr:uid="{FE6103E1-EC33-4030-8F00-7C08E498B7F8}"/>
    <cellStyle name="Normal 11 2 4 4 5" xfId="10104" xr:uid="{75A579F6-7ADB-4BA8-9CB1-CC8BBB1CDDF1}"/>
    <cellStyle name="Normal 11 2 4 4 5 2" xfId="26864" xr:uid="{DA20FC7B-3958-418E-B4FD-7E963595E01D}"/>
    <cellStyle name="Normal 11 2 4 4 5 3" xfId="43623" xr:uid="{29D94A8E-DF60-4677-B4FD-3B8F1244DB8C}"/>
    <cellStyle name="Normal 11 2 4 4 6" xfId="18484" xr:uid="{3DC43474-FF98-4BB6-A593-48A57A60B779}"/>
    <cellStyle name="Normal 11 2 4 4 7" xfId="35243" xr:uid="{0654FBA6-1209-48B7-A414-196EAA88DAE3}"/>
    <cellStyle name="Normal 11 2 4 5" xfId="2152" xr:uid="{B3B18D52-B5F1-4C55-B690-56F31B0D2D4F}"/>
    <cellStyle name="Normal 11 2 4 5 2" xfId="5532" xr:uid="{3B02BDD7-90F5-4934-9660-0ED82ED00E84}"/>
    <cellStyle name="Normal 11 2 4 5 2 2" xfId="13912" xr:uid="{E8723473-B57C-4BE7-9CEB-D106DDCFBEAD}"/>
    <cellStyle name="Normal 11 2 4 5 2 2 2" xfId="30672" xr:uid="{EB3FD479-F297-47D9-A60C-97E5532A04E6}"/>
    <cellStyle name="Normal 11 2 4 5 2 2 3" xfId="47431" xr:uid="{1975A60F-7151-4E40-896D-37EF4C4B010A}"/>
    <cellStyle name="Normal 11 2 4 5 2 3" xfId="22292" xr:uid="{A7208BD3-0627-437C-AE9D-C8B773043A08}"/>
    <cellStyle name="Normal 11 2 4 5 2 4" xfId="39051" xr:uid="{F82EA3FE-7B99-4B84-83F7-6E6A6561C310}"/>
    <cellStyle name="Normal 11 2 4 5 3" xfId="7219" xr:uid="{26AC91BD-5DE8-4B9D-9F19-3C0C8114E8F9}"/>
    <cellStyle name="Normal 11 2 4 5 3 2" xfId="15599" xr:uid="{2EFB10F7-5816-48E8-9832-A4F2FC487437}"/>
    <cellStyle name="Normal 11 2 4 5 3 2 2" xfId="32359" xr:uid="{B319CD98-6910-4B16-BB01-CC2AD050548D}"/>
    <cellStyle name="Normal 11 2 4 5 3 2 3" xfId="49118" xr:uid="{3C0EA2E0-8051-4296-A7B4-96B986282B8C}"/>
    <cellStyle name="Normal 11 2 4 5 3 3" xfId="23979" xr:uid="{F6E473B4-3786-4A17-82EC-D6FC48CEFCF2}"/>
    <cellStyle name="Normal 11 2 4 5 3 4" xfId="40738" xr:uid="{C764A14A-4956-4492-BABA-D02ED01C794A}"/>
    <cellStyle name="Normal 11 2 4 5 4" xfId="3959" xr:uid="{70B255E7-9328-487C-B6D4-8AD956F627B8}"/>
    <cellStyle name="Normal 11 2 4 5 4 2" xfId="12335" xr:uid="{736501D2-7E00-415C-926F-0C2E49560D7A}"/>
    <cellStyle name="Normal 11 2 4 5 4 2 2" xfId="29095" xr:uid="{6B6BA339-0C47-4DB0-A157-49AEC9605F7D}"/>
    <cellStyle name="Normal 11 2 4 5 4 2 3" xfId="45854" xr:uid="{9426C623-85A3-4A04-80A0-0A628A632397}"/>
    <cellStyle name="Normal 11 2 4 5 4 3" xfId="20715" xr:uid="{BAC11F61-D189-4AAB-A77B-B0FB6C0C27DD}"/>
    <cellStyle name="Normal 11 2 4 5 4 4" xfId="37474" xr:uid="{F2B06A8D-5414-46BE-BBE6-B71A0C0FF4C1}"/>
    <cellStyle name="Normal 11 2 4 5 5" xfId="10532" xr:uid="{56826E4A-568C-4E83-A9D0-9467F11D4476}"/>
    <cellStyle name="Normal 11 2 4 5 5 2" xfId="27292" xr:uid="{D454970F-93B4-4F1A-BFC2-DCDE0D09291F}"/>
    <cellStyle name="Normal 11 2 4 5 5 3" xfId="44051" xr:uid="{0A1DCB56-B193-4159-B8FF-9AF2AF015B1A}"/>
    <cellStyle name="Normal 11 2 4 5 6" xfId="18912" xr:uid="{3ECC4C69-9960-43E8-9A6B-32A201AFD9CD}"/>
    <cellStyle name="Normal 11 2 4 5 7" xfId="35671" xr:uid="{F71170D6-71EC-4400-9EC8-89A64215A149}"/>
    <cellStyle name="Normal 11 2 4 6" xfId="2434" xr:uid="{9CB52295-DEAB-4C52-A08F-C914D3C71824}"/>
    <cellStyle name="Normal 11 2 4 6 2" xfId="5815" xr:uid="{4803EFF7-8CF2-40F3-88E5-17C07D9D5B99}"/>
    <cellStyle name="Normal 11 2 4 6 2 2" xfId="14195" xr:uid="{B7C0BB86-7831-47FC-A6B2-1CCBF35842CE}"/>
    <cellStyle name="Normal 11 2 4 6 2 2 2" xfId="30955" xr:uid="{37945251-4E5C-4F66-BF79-6FEDC79F0DA9}"/>
    <cellStyle name="Normal 11 2 4 6 2 2 3" xfId="47714" xr:uid="{915698A6-8F01-43E4-8B12-7B465C554823}"/>
    <cellStyle name="Normal 11 2 4 6 2 3" xfId="22575" xr:uid="{003104DC-BB59-4677-B29D-F18FBEC283C6}"/>
    <cellStyle name="Normal 11 2 4 6 2 4" xfId="39334" xr:uid="{EEBA41FD-61BE-4ADA-BC9F-B5A627AAD701}"/>
    <cellStyle name="Normal 11 2 4 6 3" xfId="7502" xr:uid="{85210DE7-62AB-48D1-B20B-50A6BA9DBE55}"/>
    <cellStyle name="Normal 11 2 4 6 3 2" xfId="15882" xr:uid="{BEB92287-A927-4CA1-B1BB-46AD51ADB15C}"/>
    <cellStyle name="Normal 11 2 4 6 3 2 2" xfId="32642" xr:uid="{CA2A23FD-15C5-4ED4-AB92-0DD38E973DF4}"/>
    <cellStyle name="Normal 11 2 4 6 3 2 3" xfId="49401" xr:uid="{02B585AC-19E1-4967-94E5-B1D3F84A6F3E}"/>
    <cellStyle name="Normal 11 2 4 6 3 3" xfId="24262" xr:uid="{1D301DCE-5B20-4F25-9003-51628533B960}"/>
    <cellStyle name="Normal 11 2 4 6 3 4" xfId="41021" xr:uid="{A42E5371-60A6-417F-9D6F-C03D185E4466}"/>
    <cellStyle name="Normal 11 2 4 6 4" xfId="3104" xr:uid="{D9003D44-3BDA-4B66-8D4A-9793E8ECA665}"/>
    <cellStyle name="Normal 11 2 4 6 4 2" xfId="11481" xr:uid="{1F40235B-845E-4688-A872-72BBE2509EEC}"/>
    <cellStyle name="Normal 11 2 4 6 4 2 2" xfId="28241" xr:uid="{A804D769-2AB1-4FCF-9041-3995D3470F55}"/>
    <cellStyle name="Normal 11 2 4 6 4 2 3" xfId="45000" xr:uid="{0417254E-69CD-47DF-B420-BD224720A59F}"/>
    <cellStyle name="Normal 11 2 4 6 4 3" xfId="19861" xr:uid="{97692C97-0598-422D-A32D-0CC7D724AA12}"/>
    <cellStyle name="Normal 11 2 4 6 4 4" xfId="36620" xr:uid="{00948D88-CA7E-46F9-9536-75C1EEDCC0EA}"/>
    <cellStyle name="Normal 11 2 4 6 5" xfId="10815" xr:uid="{4917019D-877F-4C03-BE4C-F866CDD193E1}"/>
    <cellStyle name="Normal 11 2 4 6 5 2" xfId="27575" xr:uid="{2686ED5C-0781-40BE-A872-B0D8174A83AB}"/>
    <cellStyle name="Normal 11 2 4 6 5 3" xfId="44334" xr:uid="{26C7A4AE-43A9-42F8-8EFE-F381022E1611}"/>
    <cellStyle name="Normal 11 2 4 6 6" xfId="19195" xr:uid="{4B7D03B6-9CE4-46E8-A964-BA7504976D6C}"/>
    <cellStyle name="Normal 11 2 4 6 7" xfId="35954" xr:uid="{2DC660E4-67D4-4527-9217-E6EE5D515A8E}"/>
    <cellStyle name="Normal 11 2 4 7" xfId="4548" xr:uid="{014ADED2-04F3-4399-92F3-DF4C0AC2D9B1}"/>
    <cellStyle name="Normal 11 2 4 7 2" xfId="12924" xr:uid="{E05D1B0A-760F-4BDC-A72E-5D7C0C88BC35}"/>
    <cellStyle name="Normal 11 2 4 7 2 2" xfId="29684" xr:uid="{EB5D9DBD-96E0-4F3D-9AB8-DCF275851397}"/>
    <cellStyle name="Normal 11 2 4 7 2 3" xfId="46443" xr:uid="{4D5C3397-BF9A-40AA-B55C-D37891E73621}"/>
    <cellStyle name="Normal 11 2 4 7 3" xfId="21304" xr:uid="{1C1303A3-B071-438D-9BAF-DF1F7306D3B9}"/>
    <cellStyle name="Normal 11 2 4 7 4" xfId="38063" xr:uid="{89403918-AE03-4DCE-8397-6508F649C975}"/>
    <cellStyle name="Normal 11 2 4 8" xfId="6365" xr:uid="{2C28EE5C-2E76-490C-BFCE-02ECB3989C80}"/>
    <cellStyle name="Normal 11 2 4 8 2" xfId="14745" xr:uid="{2110C937-1845-4556-B38E-6024779D4BF0}"/>
    <cellStyle name="Normal 11 2 4 8 2 2" xfId="31505" xr:uid="{3BE786F4-1135-45AF-9F22-17F83525C9CE}"/>
    <cellStyle name="Normal 11 2 4 8 2 3" xfId="48264" xr:uid="{E09D0E55-A9F4-43C3-85C7-07218810BCD1}"/>
    <cellStyle name="Normal 11 2 4 8 3" xfId="23125" xr:uid="{71195AFA-0E84-49CB-9B00-F06EC05B85C1}"/>
    <cellStyle name="Normal 11 2 4 8 4" xfId="39884" xr:uid="{6903F6AB-C5BB-4DBE-B9C1-1B4AE80DF941}"/>
    <cellStyle name="Normal 11 2 4 9" xfId="7908" xr:uid="{E88B8F3F-C48A-4D53-99FB-CF5DE2E17D8F}"/>
    <cellStyle name="Normal 11 2 4 9 2" xfId="16288" xr:uid="{4314E2D9-1206-4DA6-A2CC-1BAB119EBB27}"/>
    <cellStyle name="Normal 11 2 4 9 2 2" xfId="33048" xr:uid="{4F7A5599-E35E-4D0C-A55C-FC74D448655C}"/>
    <cellStyle name="Normal 11 2 4 9 2 3" xfId="49807" xr:uid="{1F068A0C-BA52-4CA1-B3B2-C59CA7D9AC7E}"/>
    <cellStyle name="Normal 11 2 4 9 3" xfId="24668" xr:uid="{AEF72C35-CF39-4B26-9277-0688C5FA7A1A}"/>
    <cellStyle name="Normal 11 2 4 9 4" xfId="41427" xr:uid="{760FEBD7-5716-429E-A5F8-16E1FF8D609D}"/>
    <cellStyle name="Normal 11 2 5" xfId="761" xr:uid="{64C0DEC0-E0ED-4349-A1A6-ABB5F166292E}"/>
    <cellStyle name="Normal 11 2 5 10" xfId="8398" xr:uid="{C80092FB-3FFC-4760-852F-027F9A559500}"/>
    <cellStyle name="Normal 11 2 5 10 2" xfId="16778" xr:uid="{6A67A5CB-73C7-4E88-8511-D51F64652F4C}"/>
    <cellStyle name="Normal 11 2 5 10 2 2" xfId="33538" xr:uid="{E4FF4C35-578F-4747-A310-68DB9B7BFB1F}"/>
    <cellStyle name="Normal 11 2 5 10 2 3" xfId="50297" xr:uid="{071F9A45-65F3-41A5-AEFC-C6954172362D}"/>
    <cellStyle name="Normal 11 2 5 10 3" xfId="25158" xr:uid="{E0B76C79-A3B2-42FF-8187-AF79544DA1D9}"/>
    <cellStyle name="Normal 11 2 5 10 4" xfId="41917" xr:uid="{CE2F9254-D4E1-40EE-A35C-A99CC1299095}"/>
    <cellStyle name="Normal 11 2 5 11" xfId="8804" xr:uid="{1BBE1E95-E5B6-40AD-A29B-895A3A78A71F}"/>
    <cellStyle name="Normal 11 2 5 11 2" xfId="17184" xr:uid="{B2545783-7F7F-4471-8F4C-6E83D135A866}"/>
    <cellStyle name="Normal 11 2 5 11 2 2" xfId="33944" xr:uid="{A9A82989-251C-4FA9-9F5E-64537DA8AF8B}"/>
    <cellStyle name="Normal 11 2 5 11 2 3" xfId="50703" xr:uid="{8BE2188F-7A29-494B-BD18-FF43B252C0D5}"/>
    <cellStyle name="Normal 11 2 5 11 3" xfId="25564" xr:uid="{FC8AFF66-D63E-413A-BE7B-19818F25BE9D}"/>
    <cellStyle name="Normal 11 2 5 11 4" xfId="42323" xr:uid="{FD42F443-5099-4F42-8179-AC4E7542D992}"/>
    <cellStyle name="Normal 11 2 5 12" xfId="9210" xr:uid="{B4866F25-9031-4380-B19D-79193ED7B562}"/>
    <cellStyle name="Normal 11 2 5 12 2" xfId="17590" xr:uid="{31EE0297-2072-4541-8457-1A53758CAD9D}"/>
    <cellStyle name="Normal 11 2 5 12 2 2" xfId="34350" xr:uid="{4FCA1109-36E5-47FE-8636-0A5DB57D21E3}"/>
    <cellStyle name="Normal 11 2 5 12 2 3" xfId="51109" xr:uid="{2F7E1458-C533-40FF-B075-CD3BCDD16193}"/>
    <cellStyle name="Normal 11 2 5 12 3" xfId="25970" xr:uid="{9A1CD006-BA02-4A6F-B3DE-5553526BCBC9}"/>
    <cellStyle name="Normal 11 2 5 12 4" xfId="42729" xr:uid="{2776DABF-93C9-4BC7-A21C-3776252D52CC}"/>
    <cellStyle name="Normal 11 2 5 13" xfId="2903" xr:uid="{81476CB3-2E63-4A6B-9F7C-C606DC159758}"/>
    <cellStyle name="Normal 11 2 5 13 2" xfId="11285" xr:uid="{F762CAF9-94A1-4420-BE67-BC612F9AE3E4}"/>
    <cellStyle name="Normal 11 2 5 13 2 2" xfId="28045" xr:uid="{796EB356-FAD2-4CC2-994D-08C94D420301}"/>
    <cellStyle name="Normal 11 2 5 13 2 3" xfId="44804" xr:uid="{10549105-497D-4577-9AFD-F357F9E8125C}"/>
    <cellStyle name="Normal 11 2 5 13 3" xfId="19665" xr:uid="{5D1D5C95-F177-4C22-B9AE-EB9ACB05AC3C}"/>
    <cellStyle name="Normal 11 2 5 13 4" xfId="36424" xr:uid="{99E89773-FAD1-4087-A583-AF91368A9AC4}"/>
    <cellStyle name="Normal 11 2 5 14" xfId="9681" xr:uid="{68F3882B-1B06-477C-9E04-1B256180F443}"/>
    <cellStyle name="Normal 11 2 5 14 2" xfId="26441" xr:uid="{9961FD64-4D9F-434F-8939-828106676903}"/>
    <cellStyle name="Normal 11 2 5 14 3" xfId="43200" xr:uid="{5C05FF0D-24A7-4053-8A0C-1863E03BDACB}"/>
    <cellStyle name="Normal 11 2 5 15" xfId="18061" xr:uid="{2297779B-CA11-4A84-9DA0-E36DA31C136D}"/>
    <cellStyle name="Normal 11 2 5 16" xfId="34820" xr:uid="{6FD77A72-8F9F-4547-A21B-81791FA21710}"/>
    <cellStyle name="Normal 11 2 5 2" xfId="1344" xr:uid="{288B3029-E0D7-4B49-A580-D400653A654F}"/>
    <cellStyle name="Normal 11 2 5 2 10" xfId="9251" xr:uid="{1E6EA80D-5BEA-4F31-BF7B-C82D83E088AE}"/>
    <cellStyle name="Normal 11 2 5 2 10 2" xfId="17631" xr:uid="{3BDDA8BB-5F04-4ABE-843E-5FD26DF1DA82}"/>
    <cellStyle name="Normal 11 2 5 2 10 2 2" xfId="34391" xr:uid="{883CB69B-6C8B-4883-BB67-621A334C5E7F}"/>
    <cellStyle name="Normal 11 2 5 2 10 2 3" xfId="51150" xr:uid="{F59450B0-06D6-4612-AF51-A3665210EB31}"/>
    <cellStyle name="Normal 11 2 5 2 10 3" xfId="26011" xr:uid="{D12BC0D4-9712-41BD-A927-A72789573B89}"/>
    <cellStyle name="Normal 11 2 5 2 10 4" xfId="42770" xr:uid="{204B404A-57E9-4917-825A-26087666BA06}"/>
    <cellStyle name="Normal 11 2 5 2 11" xfId="3108" xr:uid="{BA654B8D-0CCC-4743-8154-44DB3CBE1E79}"/>
    <cellStyle name="Normal 11 2 5 2 11 2" xfId="11485" xr:uid="{442FA9D7-DD60-4FB5-8790-72FC14494D12}"/>
    <cellStyle name="Normal 11 2 5 2 11 2 2" xfId="28245" xr:uid="{28811412-10D0-486B-8765-E92E96240A4C}"/>
    <cellStyle name="Normal 11 2 5 2 11 2 3" xfId="45004" xr:uid="{F8E5B8FC-01CA-40E1-A7BF-0877C0F990E1}"/>
    <cellStyle name="Normal 11 2 5 2 11 3" xfId="19865" xr:uid="{781767A3-70D6-435F-9CA9-569706B7EF87}"/>
    <cellStyle name="Normal 11 2 5 2 11 4" xfId="36624" xr:uid="{C6B72806-0ACE-4B11-9C90-A97FD3B0A1A2}"/>
    <cellStyle name="Normal 11 2 5 2 12" xfId="9682" xr:uid="{35D2F540-D31B-4EF6-BADD-DC5A147E5C86}"/>
    <cellStyle name="Normal 11 2 5 2 12 2" xfId="26442" xr:uid="{79F93013-B6B0-49A2-95E9-4ABD9A1F4804}"/>
    <cellStyle name="Normal 11 2 5 2 12 3" xfId="43201" xr:uid="{4404C421-CF9F-4370-BD72-EE0B534E4EF7}"/>
    <cellStyle name="Normal 11 2 5 2 13" xfId="18062" xr:uid="{4293313E-A1A1-458C-8E0E-5EB2B9C62BAC}"/>
    <cellStyle name="Normal 11 2 5 2 14" xfId="34821" xr:uid="{A104C98C-584F-45D5-97BD-203B43564C6A}"/>
    <cellStyle name="Normal 11 2 5 2 2" xfId="1728" xr:uid="{AACFC8D6-9346-4F4C-8901-5EA58AECFB54}"/>
    <cellStyle name="Normal 11 2 5 2 2 2" xfId="5110" xr:uid="{CD3F3BAE-CF1A-4E12-B8BC-EFD53AA862A7}"/>
    <cellStyle name="Normal 11 2 5 2 2 2 2" xfId="13488" xr:uid="{C6C93AED-9AF2-45FD-BB37-6C99811EB8C2}"/>
    <cellStyle name="Normal 11 2 5 2 2 2 2 2" xfId="30248" xr:uid="{A4DB2F0E-6751-47B1-936D-3D49BBD36710}"/>
    <cellStyle name="Normal 11 2 5 2 2 2 2 3" xfId="47007" xr:uid="{6798BD8D-CE39-4AE3-B6F3-33D87F9DB41E}"/>
    <cellStyle name="Normal 11 2 5 2 2 2 3" xfId="21868" xr:uid="{25177531-5525-48D1-8C99-0C676E5B0909}"/>
    <cellStyle name="Normal 11 2 5 2 2 2 4" xfId="38627" xr:uid="{78BAA0B6-2217-45C8-825A-A825A3EE8CD2}"/>
    <cellStyle name="Normal 11 2 5 2 2 3" xfId="6795" xr:uid="{C1238E5B-C3E1-436E-8C5C-ACA991E56FBC}"/>
    <cellStyle name="Normal 11 2 5 2 2 3 2" xfId="15175" xr:uid="{0C2AB411-A78C-43E3-9BFD-87721D035293}"/>
    <cellStyle name="Normal 11 2 5 2 2 3 2 2" xfId="31935" xr:uid="{CA90C1CD-3084-4D1A-969D-5DE8F522380D}"/>
    <cellStyle name="Normal 11 2 5 2 2 3 2 3" xfId="48694" xr:uid="{F4D22169-1B71-40A1-93D0-1127C9C8CEB6}"/>
    <cellStyle name="Normal 11 2 5 2 2 3 3" xfId="23555" xr:uid="{49AFFFD0-A312-46DC-B857-1FF909D44393}"/>
    <cellStyle name="Normal 11 2 5 2 2 3 4" xfId="40314" xr:uid="{6620B03B-FA8A-476E-90B1-36C3DC9963C7}"/>
    <cellStyle name="Normal 11 2 5 2 2 4" xfId="3535" xr:uid="{32508A69-B4E9-40D1-A7F1-79788F76525A}"/>
    <cellStyle name="Normal 11 2 5 2 2 4 2" xfId="11911" xr:uid="{B2ACEA41-88F5-4D71-A953-34C8F2DED959}"/>
    <cellStyle name="Normal 11 2 5 2 2 4 2 2" xfId="28671" xr:uid="{1B925C62-F106-4D68-A237-014E67BC341E}"/>
    <cellStyle name="Normal 11 2 5 2 2 4 2 3" xfId="45430" xr:uid="{FA252AA0-EAC5-46BD-9666-C81F57B0E6E7}"/>
    <cellStyle name="Normal 11 2 5 2 2 4 3" xfId="20291" xr:uid="{15CB6DDC-7869-4EAE-9D11-57A7143AB284}"/>
    <cellStyle name="Normal 11 2 5 2 2 4 4" xfId="37050" xr:uid="{9FBD4733-AC47-4F4A-B901-3780CFFAA564}"/>
    <cellStyle name="Normal 11 2 5 2 2 5" xfId="10108" xr:uid="{F0EBE7AF-A19D-4F33-AE30-1382D496A40E}"/>
    <cellStyle name="Normal 11 2 5 2 2 5 2" xfId="26868" xr:uid="{1A958C24-D8CF-4EF4-9B63-D00FF3F74337}"/>
    <cellStyle name="Normal 11 2 5 2 2 5 3" xfId="43627" xr:uid="{0DE3B9D9-C6F8-48F3-931C-16A0C3D4F46B}"/>
    <cellStyle name="Normal 11 2 5 2 2 6" xfId="18488" xr:uid="{39B681B1-EF7B-4ADB-9858-DD2C474FA571}"/>
    <cellStyle name="Normal 11 2 5 2 2 7" xfId="35247" xr:uid="{59814AF1-664C-46A7-819D-F24BDE4F353B}"/>
    <cellStyle name="Normal 11 2 5 2 3" xfId="2156" xr:uid="{29599FA9-1767-4BB9-B814-A9C98D9F56EE}"/>
    <cellStyle name="Normal 11 2 5 2 3 2" xfId="5536" xr:uid="{33E9485B-4C64-473E-B525-D91F16805FE8}"/>
    <cellStyle name="Normal 11 2 5 2 3 2 2" xfId="13916" xr:uid="{C50E8DDE-1CF5-48C0-A8E7-A54E47534E97}"/>
    <cellStyle name="Normal 11 2 5 2 3 2 2 2" xfId="30676" xr:uid="{662C1B2D-3E88-4A56-BF3A-4FBC6810983E}"/>
    <cellStyle name="Normal 11 2 5 2 3 2 2 3" xfId="47435" xr:uid="{4FBDCAA5-B1A0-4B35-8ACB-7D7FE0EC1D0A}"/>
    <cellStyle name="Normal 11 2 5 2 3 2 3" xfId="22296" xr:uid="{3808EDD0-58AD-4588-9BA1-A5EDB895F366}"/>
    <cellStyle name="Normal 11 2 5 2 3 2 4" xfId="39055" xr:uid="{39C96424-6A30-4993-8E6A-EE3984068983}"/>
    <cellStyle name="Normal 11 2 5 2 3 3" xfId="7223" xr:uid="{A44395FB-69EC-4D7F-99AC-338C9F992608}"/>
    <cellStyle name="Normal 11 2 5 2 3 3 2" xfId="15603" xr:uid="{5392A8F3-390B-4928-9875-9EB6366A1B1C}"/>
    <cellStyle name="Normal 11 2 5 2 3 3 2 2" xfId="32363" xr:uid="{03C7C015-5C5E-40BC-8C60-B6F5C3BD0DC9}"/>
    <cellStyle name="Normal 11 2 5 2 3 3 2 3" xfId="49122" xr:uid="{0B521211-0161-417F-8961-06D37F89752F}"/>
    <cellStyle name="Normal 11 2 5 2 3 3 3" xfId="23983" xr:uid="{8B2F845C-FC4D-4BF3-8018-1D5C78EB8002}"/>
    <cellStyle name="Normal 11 2 5 2 3 3 4" xfId="40742" xr:uid="{E0C20A25-7C28-42EE-8955-80B621EE80EB}"/>
    <cellStyle name="Normal 11 2 5 2 3 4" xfId="3963" xr:uid="{C3957F19-47C9-432A-8919-D801A2DF2628}"/>
    <cellStyle name="Normal 11 2 5 2 3 4 2" xfId="12339" xr:uid="{88F41B4A-96F9-4ABC-9CE8-7ED17602CB47}"/>
    <cellStyle name="Normal 11 2 5 2 3 4 2 2" xfId="29099" xr:uid="{8AFCDDAA-EC4B-4D88-9670-9D146E6FBB76}"/>
    <cellStyle name="Normal 11 2 5 2 3 4 2 3" xfId="45858" xr:uid="{3F5BC39F-86D9-4EB2-A0DA-1B306B94B2D5}"/>
    <cellStyle name="Normal 11 2 5 2 3 4 3" xfId="20719" xr:uid="{C5A95737-DAF0-4198-8424-227FB04E0262}"/>
    <cellStyle name="Normal 11 2 5 2 3 4 4" xfId="37478" xr:uid="{C3DB0354-E13B-420C-9D8D-318EB083629A}"/>
    <cellStyle name="Normal 11 2 5 2 3 5" xfId="10536" xr:uid="{34642483-7860-4D44-91C0-82CDA68826EE}"/>
    <cellStyle name="Normal 11 2 5 2 3 5 2" xfId="27296" xr:uid="{B5F68EE0-6D8E-445A-B95E-A1603F0BFDA6}"/>
    <cellStyle name="Normal 11 2 5 2 3 5 3" xfId="44055" xr:uid="{8D8DBBFC-8B70-47D8-A614-4261C7D4C96F}"/>
    <cellStyle name="Normal 11 2 5 2 3 6" xfId="18916" xr:uid="{F999B082-D371-4092-9A1F-D84D2D8BC075}"/>
    <cellStyle name="Normal 11 2 5 2 3 7" xfId="35675" xr:uid="{9BDB3531-A895-4E1F-9E7C-6D7A7485D93B}"/>
    <cellStyle name="Normal 11 2 5 2 4" xfId="2558" xr:uid="{BE6C861A-934D-4ED2-8A89-AEA5CD03C04B}"/>
    <cellStyle name="Normal 11 2 5 2 4 2" xfId="5940" xr:uid="{2BF6159A-C056-44D8-89B7-8FB8AE1B7D2A}"/>
    <cellStyle name="Normal 11 2 5 2 4 2 2" xfId="14320" xr:uid="{178A3886-0E4B-4A08-9AB5-E62A83062B34}"/>
    <cellStyle name="Normal 11 2 5 2 4 2 2 2" xfId="31080" xr:uid="{26C61FAD-6785-446A-A38F-3862D84F959C}"/>
    <cellStyle name="Normal 11 2 5 2 4 2 2 3" xfId="47839" xr:uid="{7089188E-8B7A-43A7-B117-9E1E40D81AF3}"/>
    <cellStyle name="Normal 11 2 5 2 4 2 3" xfId="22700" xr:uid="{DB0B5214-2132-4710-BE27-12C84A6D32B0}"/>
    <cellStyle name="Normal 11 2 5 2 4 2 4" xfId="39459" xr:uid="{80B596BD-CEED-43CD-8B61-99DA350F5097}"/>
    <cellStyle name="Normal 11 2 5 2 4 3" xfId="7627" xr:uid="{1D57914C-C8D8-4826-B8DF-A191FFE23A89}"/>
    <cellStyle name="Normal 11 2 5 2 4 3 2" xfId="16007" xr:uid="{E935E357-591C-4D69-A2BA-F893B25C325A}"/>
    <cellStyle name="Normal 11 2 5 2 4 3 2 2" xfId="32767" xr:uid="{7E986FBB-2032-467B-A10D-5F445892FDDE}"/>
    <cellStyle name="Normal 11 2 5 2 4 3 2 3" xfId="49526" xr:uid="{33516353-3347-47CE-B589-6E2A0BA0D2B5}"/>
    <cellStyle name="Normal 11 2 5 2 4 3 3" xfId="24387" xr:uid="{D0BA745C-434E-42C2-8FB0-9ABA75C44C36}"/>
    <cellStyle name="Normal 11 2 5 2 4 3 4" xfId="41146" xr:uid="{FA48B14E-CEC1-45EE-AF57-A7F4E5FFB59C}"/>
    <cellStyle name="Normal 11 2 5 2 4 4" xfId="4255" xr:uid="{48838488-650C-459B-8E80-A0BDBDA0B7C3}"/>
    <cellStyle name="Normal 11 2 5 2 4 4 2" xfId="12631" xr:uid="{B85B43AE-63FE-4086-825E-D121954CBCE0}"/>
    <cellStyle name="Normal 11 2 5 2 4 4 2 2" xfId="29391" xr:uid="{F1C9B6F4-BB44-44A2-9046-49C4E589F366}"/>
    <cellStyle name="Normal 11 2 5 2 4 4 2 3" xfId="46150" xr:uid="{361BD7C3-89C5-4E06-B2EF-4BE6FD32A47E}"/>
    <cellStyle name="Normal 11 2 5 2 4 4 3" xfId="21011" xr:uid="{4F501CA9-CCF4-48D9-A33A-044DB69D4AFC}"/>
    <cellStyle name="Normal 11 2 5 2 4 4 4" xfId="37770" xr:uid="{3796F3A7-E5B0-461D-8BF1-5EFF4A71BB1F}"/>
    <cellStyle name="Normal 11 2 5 2 4 5" xfId="10940" xr:uid="{0B181AF8-B9F1-4EC2-A074-3AB22E1BA730}"/>
    <cellStyle name="Normal 11 2 5 2 4 5 2" xfId="27700" xr:uid="{81809088-4095-4BA5-861D-49D29E5FD43C}"/>
    <cellStyle name="Normal 11 2 5 2 4 5 3" xfId="44459" xr:uid="{31C054DE-405A-412D-9D47-54FF5B167E9D}"/>
    <cellStyle name="Normal 11 2 5 2 4 6" xfId="19320" xr:uid="{B308C1B8-F21C-4582-9A21-22B06A5A2907}"/>
    <cellStyle name="Normal 11 2 5 2 4 7" xfId="36079" xr:uid="{0CBFFA88-7C88-4165-9A97-0A8DB947EB01}"/>
    <cellStyle name="Normal 11 2 5 2 5" xfId="4674" xr:uid="{16F38950-4366-4D94-905E-DAB25E09300C}"/>
    <cellStyle name="Normal 11 2 5 2 5 2" xfId="13050" xr:uid="{8E533FEF-18B3-4A59-BA4C-3B9122EA8E45}"/>
    <cellStyle name="Normal 11 2 5 2 5 2 2" xfId="29810" xr:uid="{0A659ADA-0B81-4CE8-8B6E-4D479C07179A}"/>
    <cellStyle name="Normal 11 2 5 2 5 2 3" xfId="46569" xr:uid="{A1B800CF-D4DD-45C7-ACA5-E4B14F04B690}"/>
    <cellStyle name="Normal 11 2 5 2 5 3" xfId="21430" xr:uid="{299C2DFA-DC2C-4B33-8E81-AFB0B916B828}"/>
    <cellStyle name="Normal 11 2 5 2 5 4" xfId="38189" xr:uid="{24FF6F6A-1BF5-42DE-A55A-B7EE3727E321}"/>
    <cellStyle name="Normal 11 2 5 2 6" xfId="6369" xr:uid="{287E7763-0F0B-441E-9FF7-AACFDA75E930}"/>
    <cellStyle name="Normal 11 2 5 2 6 2" xfId="14749" xr:uid="{1B35C99E-111A-4ECB-ACA5-B10171D2FCDD}"/>
    <cellStyle name="Normal 11 2 5 2 6 2 2" xfId="31509" xr:uid="{A88DA957-EB79-47B0-8F80-1AB6A130C7FB}"/>
    <cellStyle name="Normal 11 2 5 2 6 2 3" xfId="48268" xr:uid="{76455048-6817-4B9C-AEF0-059AB0120A6F}"/>
    <cellStyle name="Normal 11 2 5 2 6 3" xfId="23129" xr:uid="{7CA5A231-D334-4CBC-A2F1-BA9660B9AEF3}"/>
    <cellStyle name="Normal 11 2 5 2 6 4" xfId="39888" xr:uid="{D0227F29-29DD-40A6-A126-BBB895B154DC}"/>
    <cellStyle name="Normal 11 2 5 2 7" xfId="8033" xr:uid="{07A6FE4B-A856-4141-999F-B07E6790750C}"/>
    <cellStyle name="Normal 11 2 5 2 7 2" xfId="16413" xr:uid="{194E84BF-BC21-499E-B691-CA2ACECD1CFA}"/>
    <cellStyle name="Normal 11 2 5 2 7 2 2" xfId="33173" xr:uid="{23D1813A-CEAD-4FA9-BC6F-396776E0B367}"/>
    <cellStyle name="Normal 11 2 5 2 7 2 3" xfId="49932" xr:uid="{68607B3D-2CF8-478F-BAF5-A126B7687BDC}"/>
    <cellStyle name="Normal 11 2 5 2 7 3" xfId="24793" xr:uid="{2E21F86C-AE1B-4386-BEC2-024E9119F784}"/>
    <cellStyle name="Normal 11 2 5 2 7 4" xfId="41552" xr:uid="{56253181-BFAB-49D3-91DA-5F4D80B7B20E}"/>
    <cellStyle name="Normal 11 2 5 2 8" xfId="8439" xr:uid="{91B2E512-0596-44F0-B9B3-09D70B528704}"/>
    <cellStyle name="Normal 11 2 5 2 8 2" xfId="16819" xr:uid="{9FCB47CA-C366-41A6-B4C3-D950B4691535}"/>
    <cellStyle name="Normal 11 2 5 2 8 2 2" xfId="33579" xr:uid="{86DD32F9-1599-4514-A2E8-3CD9F44ECE5A}"/>
    <cellStyle name="Normal 11 2 5 2 8 2 3" xfId="50338" xr:uid="{F4924D1C-E858-4A57-8889-B1A0F82F586C}"/>
    <cellStyle name="Normal 11 2 5 2 8 3" xfId="25199" xr:uid="{4D95DBE2-5575-4B4A-AEC4-3A0F9018DED3}"/>
    <cellStyle name="Normal 11 2 5 2 8 4" xfId="41958" xr:uid="{57687C2B-789A-4AE5-86D4-B30CD2D16D18}"/>
    <cellStyle name="Normal 11 2 5 2 9" xfId="8845" xr:uid="{8021C974-FA8C-4A50-8DBA-46034154C860}"/>
    <cellStyle name="Normal 11 2 5 2 9 2" xfId="17225" xr:uid="{F4217765-FB0A-49D4-ABDD-EE9F12779ABA}"/>
    <cellStyle name="Normal 11 2 5 2 9 2 2" xfId="33985" xr:uid="{8EFC5FE4-87D9-4A4A-87E3-DEC94145866D}"/>
    <cellStyle name="Normal 11 2 5 2 9 2 3" xfId="50744" xr:uid="{26F66C0B-8C97-425D-84FC-AC4CAE00D374}"/>
    <cellStyle name="Normal 11 2 5 2 9 3" xfId="25605" xr:uid="{642BA00D-4E7A-4034-91EA-5D70DED205D7}"/>
    <cellStyle name="Normal 11 2 5 2 9 4" xfId="42364" xr:uid="{1C16FF8E-F79A-4B54-8871-00D58737DFA4}"/>
    <cellStyle name="Normal 11 2 5 3" xfId="1345" xr:uid="{7C337AFE-686F-4D18-85C9-CC41432E369A}"/>
    <cellStyle name="Normal 11 2 5 3 10" xfId="9481" xr:uid="{B13D17E1-4AF0-48FF-8783-2B6422C30311}"/>
    <cellStyle name="Normal 11 2 5 3 10 2" xfId="17861" xr:uid="{B55DCCF0-A765-4462-8BDF-A9B8091FE5D0}"/>
    <cellStyle name="Normal 11 2 5 3 10 2 2" xfId="34621" xr:uid="{588F628A-8D44-4C5A-8FC4-451AC817E9CD}"/>
    <cellStyle name="Normal 11 2 5 3 10 2 3" xfId="51380" xr:uid="{BEA16FBB-4737-4015-AB1E-9BC1893730E3}"/>
    <cellStyle name="Normal 11 2 5 3 10 3" xfId="26241" xr:uid="{2E468AF3-3396-476F-A81F-D58AD134EA3C}"/>
    <cellStyle name="Normal 11 2 5 3 10 4" xfId="43000" xr:uid="{0708CCAF-7702-44EB-BBBA-D8118E27DDA0}"/>
    <cellStyle name="Normal 11 2 5 3 11" xfId="3109" xr:uid="{39D2BACA-E5ED-41BB-92D3-BABB06759EE3}"/>
    <cellStyle name="Normal 11 2 5 3 11 2" xfId="11486" xr:uid="{ABE1AAB2-1BA1-47E7-84CA-204AB7D4926E}"/>
    <cellStyle name="Normal 11 2 5 3 11 2 2" xfId="28246" xr:uid="{FD60D12E-2C09-4EF0-93FA-E14DEFEAA1A4}"/>
    <cellStyle name="Normal 11 2 5 3 11 2 3" xfId="45005" xr:uid="{80B3DCFA-C362-44E9-98E6-32BA75C55CA3}"/>
    <cellStyle name="Normal 11 2 5 3 11 3" xfId="19866" xr:uid="{1FE7BAD6-E326-4D0F-A2A4-56ADD74CAFB8}"/>
    <cellStyle name="Normal 11 2 5 3 11 4" xfId="36625" xr:uid="{D652263C-86B2-4745-B3C0-92893A7260E3}"/>
    <cellStyle name="Normal 11 2 5 3 12" xfId="9683" xr:uid="{06DB5E74-8B08-429E-AA84-EC9D0448D93D}"/>
    <cellStyle name="Normal 11 2 5 3 12 2" xfId="26443" xr:uid="{18F94697-90A9-4F0C-8DAB-1176C066274D}"/>
    <cellStyle name="Normal 11 2 5 3 12 3" xfId="43202" xr:uid="{988F98E0-728C-4655-8C27-C47A2E1CA107}"/>
    <cellStyle name="Normal 11 2 5 3 13" xfId="18063" xr:uid="{BED366D4-22B7-4CE3-9F69-6D72A0DD4E93}"/>
    <cellStyle name="Normal 11 2 5 3 14" xfId="34822" xr:uid="{2E331528-6804-49A9-B91F-AC0DF36AA1F7}"/>
    <cellStyle name="Normal 11 2 5 3 2" xfId="1729" xr:uid="{0B95B98F-1967-423B-8272-A46656E61C7F}"/>
    <cellStyle name="Normal 11 2 5 3 2 2" xfId="5111" xr:uid="{91D8C80E-C472-47F2-93F5-B50FFE7466E3}"/>
    <cellStyle name="Normal 11 2 5 3 2 2 2" xfId="13489" xr:uid="{82C86852-5997-4D10-94F6-559CCE77161B}"/>
    <cellStyle name="Normal 11 2 5 3 2 2 2 2" xfId="30249" xr:uid="{FE20D57C-596F-4CFB-A54D-B695FF104F11}"/>
    <cellStyle name="Normal 11 2 5 3 2 2 2 3" xfId="47008" xr:uid="{80EF680F-CFCD-4A42-B394-69EAA21FDDEA}"/>
    <cellStyle name="Normal 11 2 5 3 2 2 3" xfId="21869" xr:uid="{DD60F5A9-4DF8-4360-8368-738B018A56EA}"/>
    <cellStyle name="Normal 11 2 5 3 2 2 4" xfId="38628" xr:uid="{E76D7ADE-2F6E-4139-A249-DE02105E42F7}"/>
    <cellStyle name="Normal 11 2 5 3 2 3" xfId="6796" xr:uid="{30B756C7-AE3F-447F-9847-5AF3800FF3DD}"/>
    <cellStyle name="Normal 11 2 5 3 2 3 2" xfId="15176" xr:uid="{E1750A44-C3F1-46DD-A767-5B2112F7D237}"/>
    <cellStyle name="Normal 11 2 5 3 2 3 2 2" xfId="31936" xr:uid="{C7E90909-6890-4A6B-A886-99C13DB6BF0A}"/>
    <cellStyle name="Normal 11 2 5 3 2 3 2 3" xfId="48695" xr:uid="{73427209-8ADE-4C3E-BBE9-9FD262FA2E38}"/>
    <cellStyle name="Normal 11 2 5 3 2 3 3" xfId="23556" xr:uid="{8E323981-F5A4-4816-8588-BE4998196247}"/>
    <cellStyle name="Normal 11 2 5 3 2 3 4" xfId="40315" xr:uid="{2416FCF1-6D2B-44C0-A0F0-AC1F206FCAF3}"/>
    <cellStyle name="Normal 11 2 5 3 2 4" xfId="3536" xr:uid="{985CC31F-22BF-4812-B331-5F60318E95C0}"/>
    <cellStyle name="Normal 11 2 5 3 2 4 2" xfId="11912" xr:uid="{17CDD71A-ADC7-4976-B15C-FD5AEACE8A3B}"/>
    <cellStyle name="Normal 11 2 5 3 2 4 2 2" xfId="28672" xr:uid="{E61C1911-C636-40B9-88C3-054A57A1D07B}"/>
    <cellStyle name="Normal 11 2 5 3 2 4 2 3" xfId="45431" xr:uid="{6A15016E-9271-4D4D-9AC6-2FAADA92C8ED}"/>
    <cellStyle name="Normal 11 2 5 3 2 4 3" xfId="20292" xr:uid="{8A228DC7-F24D-4132-A489-8D8ED8D0246A}"/>
    <cellStyle name="Normal 11 2 5 3 2 4 4" xfId="37051" xr:uid="{9D648649-D512-48CB-9674-DA0C8ACE8BB7}"/>
    <cellStyle name="Normal 11 2 5 3 2 5" xfId="10109" xr:uid="{AE76876B-88E6-4E52-9E0A-A67820F23FD6}"/>
    <cellStyle name="Normal 11 2 5 3 2 5 2" xfId="26869" xr:uid="{16AAF03F-8C5E-4B8B-9D77-060A4985B32F}"/>
    <cellStyle name="Normal 11 2 5 3 2 5 3" xfId="43628" xr:uid="{F19CE89B-E771-4F19-8C76-A0C9B7EECABC}"/>
    <cellStyle name="Normal 11 2 5 3 2 6" xfId="18489" xr:uid="{8A89FDDB-BF9F-4104-92E2-2268F6CD2F17}"/>
    <cellStyle name="Normal 11 2 5 3 2 7" xfId="35248" xr:uid="{C3404437-A4B1-4625-B78C-143C3AC2D6F2}"/>
    <cellStyle name="Normal 11 2 5 3 3" xfId="2157" xr:uid="{FFA915C3-1971-47EB-B499-8F4A960476A5}"/>
    <cellStyle name="Normal 11 2 5 3 3 2" xfId="5537" xr:uid="{3F02E322-5879-47EE-AF70-B49AF28E1D50}"/>
    <cellStyle name="Normal 11 2 5 3 3 2 2" xfId="13917" xr:uid="{8A872422-D02B-41A7-9118-6DB871E80634}"/>
    <cellStyle name="Normal 11 2 5 3 3 2 2 2" xfId="30677" xr:uid="{0F56C03A-825E-427C-95B4-0C6288B2571C}"/>
    <cellStyle name="Normal 11 2 5 3 3 2 2 3" xfId="47436" xr:uid="{30385DA0-EC1D-49B7-806F-EAA6F8A8905A}"/>
    <cellStyle name="Normal 11 2 5 3 3 2 3" xfId="22297" xr:uid="{49DACD3A-6007-4387-9991-30BB12D7BB05}"/>
    <cellStyle name="Normal 11 2 5 3 3 2 4" xfId="39056" xr:uid="{33D44ECB-BE25-4529-8B60-256A9CA11F99}"/>
    <cellStyle name="Normal 11 2 5 3 3 3" xfId="7224" xr:uid="{4C6A4727-DB00-4BE7-A59D-0226D84CF382}"/>
    <cellStyle name="Normal 11 2 5 3 3 3 2" xfId="15604" xr:uid="{D700B8C4-30EA-43AF-9759-485236B0337C}"/>
    <cellStyle name="Normal 11 2 5 3 3 3 2 2" xfId="32364" xr:uid="{4F8557F0-83F5-4D12-B8ED-3E4FB63D3DF1}"/>
    <cellStyle name="Normal 11 2 5 3 3 3 2 3" xfId="49123" xr:uid="{8DD406B1-5732-40FC-A21D-C5E08E9C3AEB}"/>
    <cellStyle name="Normal 11 2 5 3 3 3 3" xfId="23984" xr:uid="{B2BE60B1-B92E-4E79-8221-CC3C4E60087B}"/>
    <cellStyle name="Normal 11 2 5 3 3 3 4" xfId="40743" xr:uid="{1DD12F41-4E35-4994-B500-454CD8A8FBCF}"/>
    <cellStyle name="Normal 11 2 5 3 3 4" xfId="3964" xr:uid="{D6A703C2-996D-4833-B12F-69DDAD8E9ED8}"/>
    <cellStyle name="Normal 11 2 5 3 3 4 2" xfId="12340" xr:uid="{65D8DC17-9A8E-49EA-AD96-5EB3935DD1B0}"/>
    <cellStyle name="Normal 11 2 5 3 3 4 2 2" xfId="29100" xr:uid="{0BE37C0C-E464-4077-BE3A-B51BF1D3242A}"/>
    <cellStyle name="Normal 11 2 5 3 3 4 2 3" xfId="45859" xr:uid="{C37AE181-4667-4E6A-BA03-A4DC16EF7DF9}"/>
    <cellStyle name="Normal 11 2 5 3 3 4 3" xfId="20720" xr:uid="{AADFD4A9-9C6E-4EA7-A98F-1A571A06938A}"/>
    <cellStyle name="Normal 11 2 5 3 3 4 4" xfId="37479" xr:uid="{5A2CAD69-D160-4D07-B729-3445E2C467DD}"/>
    <cellStyle name="Normal 11 2 5 3 3 5" xfId="10537" xr:uid="{61D8710B-FA8B-4EAF-9E0D-DDC5F8A50D32}"/>
    <cellStyle name="Normal 11 2 5 3 3 5 2" xfId="27297" xr:uid="{35BADE97-B6A8-4538-B230-561116DC203A}"/>
    <cellStyle name="Normal 11 2 5 3 3 5 3" xfId="44056" xr:uid="{2E3B7BE0-6AE2-45E7-B95B-9E0C20D0FD34}"/>
    <cellStyle name="Normal 11 2 5 3 3 6" xfId="18917" xr:uid="{2227EB4A-CE98-4930-B8D5-F0248177B02B}"/>
    <cellStyle name="Normal 11 2 5 3 3 7" xfId="35676" xr:uid="{599776A8-883D-4890-BF41-7C8ABCAEAE18}"/>
    <cellStyle name="Normal 11 2 5 3 4" xfId="2788" xr:uid="{25CD1175-F6B5-4923-8234-6863339816D8}"/>
    <cellStyle name="Normal 11 2 5 3 4 2" xfId="6170" xr:uid="{5A98E4B8-1E02-4D4E-8CE1-7D32F23B6CC1}"/>
    <cellStyle name="Normal 11 2 5 3 4 2 2" xfId="14550" xr:uid="{44C11554-F8E8-40F6-95A6-AC0BD0D7DD46}"/>
    <cellStyle name="Normal 11 2 5 3 4 2 2 2" xfId="31310" xr:uid="{6B62D8CA-E0DF-4CB3-AB69-A559FA5A6792}"/>
    <cellStyle name="Normal 11 2 5 3 4 2 2 3" xfId="48069" xr:uid="{7D560D29-F981-4A30-A535-CBC5FFB6199D}"/>
    <cellStyle name="Normal 11 2 5 3 4 2 3" xfId="22930" xr:uid="{F630C743-BE3F-43A0-8DC5-B5D282FF4E04}"/>
    <cellStyle name="Normal 11 2 5 3 4 2 4" xfId="39689" xr:uid="{C3A31A22-1855-48E3-BF32-7A031B044C43}"/>
    <cellStyle name="Normal 11 2 5 3 4 3" xfId="7857" xr:uid="{C4DA6CB2-E72E-4F96-A14C-C0E7F21090F8}"/>
    <cellStyle name="Normal 11 2 5 3 4 3 2" xfId="16237" xr:uid="{AB8AB5B6-CF3F-4A9A-9514-A7394C7342C5}"/>
    <cellStyle name="Normal 11 2 5 3 4 3 2 2" xfId="32997" xr:uid="{240C96B9-B568-41F1-A845-8E4B3F29B4BF}"/>
    <cellStyle name="Normal 11 2 5 3 4 3 2 3" xfId="49756" xr:uid="{E6FDF47A-D9FA-408C-BD5A-AB8956594744}"/>
    <cellStyle name="Normal 11 2 5 3 4 3 3" xfId="24617" xr:uid="{EAA42101-B289-4550-855F-AE96A1F9DEC0}"/>
    <cellStyle name="Normal 11 2 5 3 4 3 4" xfId="41376" xr:uid="{DD63B3A5-F85A-4569-878D-142297866A25}"/>
    <cellStyle name="Normal 11 2 5 3 4 4" xfId="4484" xr:uid="{8C3A26A0-F439-48B7-89DB-66CF438706E1}"/>
    <cellStyle name="Normal 11 2 5 3 4 4 2" xfId="12860" xr:uid="{F5F9E7E8-3221-48DD-8D4D-F0451EC97A41}"/>
    <cellStyle name="Normal 11 2 5 3 4 4 2 2" xfId="29620" xr:uid="{CC6FA0C0-A9BA-43D1-8860-83279BBFCD89}"/>
    <cellStyle name="Normal 11 2 5 3 4 4 2 3" xfId="46379" xr:uid="{10CD5C1B-F81E-46AD-8969-863C428B8CD7}"/>
    <cellStyle name="Normal 11 2 5 3 4 4 3" xfId="21240" xr:uid="{DB5504B8-2500-4EF8-AD84-5A317A766709}"/>
    <cellStyle name="Normal 11 2 5 3 4 4 4" xfId="37999" xr:uid="{A11D6A6C-D914-48E1-ABA7-3B441E63CD81}"/>
    <cellStyle name="Normal 11 2 5 3 4 5" xfId="11170" xr:uid="{A3D964E7-C770-4168-BA02-58A86A75867A}"/>
    <cellStyle name="Normal 11 2 5 3 4 5 2" xfId="27930" xr:uid="{8E6A5769-DC2B-4A4D-90E0-5C749D370410}"/>
    <cellStyle name="Normal 11 2 5 3 4 5 3" xfId="44689" xr:uid="{C19197F2-E39F-494A-A638-A08A5D5BFC0A}"/>
    <cellStyle name="Normal 11 2 5 3 4 6" xfId="19550" xr:uid="{473F64FD-BEA4-4879-B9F0-344CC2DDCF77}"/>
    <cellStyle name="Normal 11 2 5 3 4 7" xfId="36309" xr:uid="{B89611B1-B6EF-4169-8BD6-EEC07B3DBAE8}"/>
    <cellStyle name="Normal 11 2 5 3 5" xfId="4904" xr:uid="{8CCF18F1-AA4A-4C4F-BFF4-56CCB0DD9C9D}"/>
    <cellStyle name="Normal 11 2 5 3 5 2" xfId="13280" xr:uid="{67AA9464-AF87-41E9-8946-FA643B2AAA59}"/>
    <cellStyle name="Normal 11 2 5 3 5 2 2" xfId="30040" xr:uid="{FFE383D6-435C-4ED8-8634-87067EE2788C}"/>
    <cellStyle name="Normal 11 2 5 3 5 2 3" xfId="46799" xr:uid="{E03131A2-382B-4305-96E3-CEAE4AE52274}"/>
    <cellStyle name="Normal 11 2 5 3 5 3" xfId="21660" xr:uid="{1D20E54C-CF44-4024-9DE9-8CB0CAE15624}"/>
    <cellStyle name="Normal 11 2 5 3 5 4" xfId="38419" xr:uid="{2FFA66B5-0448-4405-B2C3-65BDD4BE6337}"/>
    <cellStyle name="Normal 11 2 5 3 6" xfId="6370" xr:uid="{7E3EBEA8-074B-407B-A0D7-779CA4ED3B4A}"/>
    <cellStyle name="Normal 11 2 5 3 6 2" xfId="14750" xr:uid="{839C91D7-68E4-4999-99AB-E8B44FBAD941}"/>
    <cellStyle name="Normal 11 2 5 3 6 2 2" xfId="31510" xr:uid="{808DF389-F186-431C-8F92-CE1612376411}"/>
    <cellStyle name="Normal 11 2 5 3 6 2 3" xfId="48269" xr:uid="{754A3DA3-AF82-4691-B0A1-9BF5CACA5539}"/>
    <cellStyle name="Normal 11 2 5 3 6 3" xfId="23130" xr:uid="{64083AB2-E43A-41A4-A503-EC64E0F47EC4}"/>
    <cellStyle name="Normal 11 2 5 3 6 4" xfId="39889" xr:uid="{CEC3FECF-A702-48C0-B7BA-80A6AC94BEE9}"/>
    <cellStyle name="Normal 11 2 5 3 7" xfId="8263" xr:uid="{6CEE09CE-71C4-4F7F-97CC-924210CB4A38}"/>
    <cellStyle name="Normal 11 2 5 3 7 2" xfId="16643" xr:uid="{F08D5E13-E49E-4EE4-AA86-2695209668F8}"/>
    <cellStyle name="Normal 11 2 5 3 7 2 2" xfId="33403" xr:uid="{3247A591-0D99-4C42-8731-CA355C22B56D}"/>
    <cellStyle name="Normal 11 2 5 3 7 2 3" xfId="50162" xr:uid="{2C5962F4-BF5F-46B7-87E4-4D9DDD61B25C}"/>
    <cellStyle name="Normal 11 2 5 3 7 3" xfId="25023" xr:uid="{6AEDBDF3-DCD8-465A-B4BD-57FD0C1190B3}"/>
    <cellStyle name="Normal 11 2 5 3 7 4" xfId="41782" xr:uid="{564F4A03-19DF-49C2-AB20-A024870016DD}"/>
    <cellStyle name="Normal 11 2 5 3 8" xfId="8669" xr:uid="{7F6B947A-0F8A-4E1E-ACD4-F91725A44047}"/>
    <cellStyle name="Normal 11 2 5 3 8 2" xfId="17049" xr:uid="{C2DC965B-FFA2-47DC-B37B-934AB6DC0C06}"/>
    <cellStyle name="Normal 11 2 5 3 8 2 2" xfId="33809" xr:uid="{44FCCE59-C0D3-4A48-B8F2-0CAA3537C7A9}"/>
    <cellStyle name="Normal 11 2 5 3 8 2 3" xfId="50568" xr:uid="{95A86988-CF50-4E43-946F-8400C25AEF88}"/>
    <cellStyle name="Normal 11 2 5 3 8 3" xfId="25429" xr:uid="{BF36F0E6-1B00-40E3-9C96-9B2617D87797}"/>
    <cellStyle name="Normal 11 2 5 3 8 4" xfId="42188" xr:uid="{73540BE0-27FD-41F8-8479-96CC67DECDAA}"/>
    <cellStyle name="Normal 11 2 5 3 9" xfId="9075" xr:uid="{34D27D50-8045-41A2-971D-F0D533FF080A}"/>
    <cellStyle name="Normal 11 2 5 3 9 2" xfId="17455" xr:uid="{749BD40F-3549-44B8-843A-BC056C248F9D}"/>
    <cellStyle name="Normal 11 2 5 3 9 2 2" xfId="34215" xr:uid="{5A68E5AF-A377-4080-A3DC-99E9ED4438C2}"/>
    <cellStyle name="Normal 11 2 5 3 9 2 3" xfId="50974" xr:uid="{3807117F-7040-4E16-8F4E-DC6FE497EB9A}"/>
    <cellStyle name="Normal 11 2 5 3 9 3" xfId="25835" xr:uid="{0E755E52-C4F3-42BE-BA50-81B305B4DD5F}"/>
    <cellStyle name="Normal 11 2 5 3 9 4" xfId="42594" xr:uid="{F284AE17-2C30-407C-BCE2-0B5A32FF94BE}"/>
    <cellStyle name="Normal 11 2 5 4" xfId="1727" xr:uid="{32481FC5-E20E-4435-A382-8743D8CCD91F}"/>
    <cellStyle name="Normal 11 2 5 4 2" xfId="5109" xr:uid="{09EA6A57-0E00-42AF-AC2C-8F1EB30A2910}"/>
    <cellStyle name="Normal 11 2 5 4 2 2" xfId="13487" xr:uid="{E5523CBA-6791-4DD7-8F3C-C800C1C69E5F}"/>
    <cellStyle name="Normal 11 2 5 4 2 2 2" xfId="30247" xr:uid="{5AEEFA33-394D-4886-A1A1-2689FDEFA395}"/>
    <cellStyle name="Normal 11 2 5 4 2 2 3" xfId="47006" xr:uid="{B2A3D765-0F5D-4815-8D20-D5BA728C4BB7}"/>
    <cellStyle name="Normal 11 2 5 4 2 3" xfId="21867" xr:uid="{855AB9E5-F4D5-42DB-ACD2-0DCCF60EDBD9}"/>
    <cellStyle name="Normal 11 2 5 4 2 4" xfId="38626" xr:uid="{84255E60-B60D-4306-85DF-CB78DB7774D9}"/>
    <cellStyle name="Normal 11 2 5 4 3" xfId="6794" xr:uid="{F003D276-0889-4E34-ACB0-C77E2656B373}"/>
    <cellStyle name="Normal 11 2 5 4 3 2" xfId="15174" xr:uid="{F9D1B104-2E8A-4022-820D-B77563D582E3}"/>
    <cellStyle name="Normal 11 2 5 4 3 2 2" xfId="31934" xr:uid="{F18FD9DB-50F8-48B1-BDD4-771D91BA9683}"/>
    <cellStyle name="Normal 11 2 5 4 3 2 3" xfId="48693" xr:uid="{1647A8BD-8F22-409E-A655-C1D54CE92D90}"/>
    <cellStyle name="Normal 11 2 5 4 3 3" xfId="23554" xr:uid="{E98B2D5E-14C4-4317-9C16-9FFDE0804B77}"/>
    <cellStyle name="Normal 11 2 5 4 3 4" xfId="40313" xr:uid="{0B8F7E8A-0FED-464C-AAA8-A60761D4DF61}"/>
    <cellStyle name="Normal 11 2 5 4 4" xfId="3534" xr:uid="{C62C75F9-784E-4523-A955-2574803B565A}"/>
    <cellStyle name="Normal 11 2 5 4 4 2" xfId="11910" xr:uid="{F25D7D36-0EAF-4490-9652-2AFFCB109820}"/>
    <cellStyle name="Normal 11 2 5 4 4 2 2" xfId="28670" xr:uid="{39453693-9A7F-43FC-A8D2-5BB219F432C6}"/>
    <cellStyle name="Normal 11 2 5 4 4 2 3" xfId="45429" xr:uid="{B9BE06CE-B828-4776-B9EA-C44E762E8941}"/>
    <cellStyle name="Normal 11 2 5 4 4 3" xfId="20290" xr:uid="{BEFB5379-E179-404C-8876-A09027FFC304}"/>
    <cellStyle name="Normal 11 2 5 4 4 4" xfId="37049" xr:uid="{727FD44B-1257-4078-A810-171521A7C968}"/>
    <cellStyle name="Normal 11 2 5 4 5" xfId="10107" xr:uid="{EA360041-4CFF-49B1-BE6A-70D5F85D8581}"/>
    <cellStyle name="Normal 11 2 5 4 5 2" xfId="26867" xr:uid="{BED42E21-B548-46BD-8955-939216E530E6}"/>
    <cellStyle name="Normal 11 2 5 4 5 3" xfId="43626" xr:uid="{4115E9D5-7D59-4637-B1DD-524FD1FC0D74}"/>
    <cellStyle name="Normal 11 2 5 4 6" xfId="18487" xr:uid="{F63D51C9-3CB6-41BC-981E-242C307ED167}"/>
    <cellStyle name="Normal 11 2 5 4 7" xfId="35246" xr:uid="{7C5F33AC-6C6C-40A3-BFB9-37BF82A6BC1A}"/>
    <cellStyle name="Normal 11 2 5 5" xfId="2155" xr:uid="{C982FFB0-416E-489A-9D8A-2956F83D5034}"/>
    <cellStyle name="Normal 11 2 5 5 2" xfId="5535" xr:uid="{1DAEE24E-AC2A-4515-870D-A21F965D1D2E}"/>
    <cellStyle name="Normal 11 2 5 5 2 2" xfId="13915" xr:uid="{63A4CABD-B861-4702-8A0D-36B28EE26695}"/>
    <cellStyle name="Normal 11 2 5 5 2 2 2" xfId="30675" xr:uid="{14034353-63B1-4AD9-A4D6-84B3A51D43BF}"/>
    <cellStyle name="Normal 11 2 5 5 2 2 3" xfId="47434" xr:uid="{1E627426-8C44-4DE6-91CB-A0B7C3A4FEB4}"/>
    <cellStyle name="Normal 11 2 5 5 2 3" xfId="22295" xr:uid="{D4345A17-54EE-4B9A-BD69-F52ADDDA2AA4}"/>
    <cellStyle name="Normal 11 2 5 5 2 4" xfId="39054" xr:uid="{69140736-9656-4D4E-BFE3-77E518CDA795}"/>
    <cellStyle name="Normal 11 2 5 5 3" xfId="7222" xr:uid="{B7B50721-AA5F-4D30-899D-04CB607DFDD2}"/>
    <cellStyle name="Normal 11 2 5 5 3 2" xfId="15602" xr:uid="{950A373B-27BB-4018-A63A-BFDFA3189036}"/>
    <cellStyle name="Normal 11 2 5 5 3 2 2" xfId="32362" xr:uid="{057021BA-75E7-46A1-A9FA-19FCC6D27614}"/>
    <cellStyle name="Normal 11 2 5 5 3 2 3" xfId="49121" xr:uid="{F960BDFB-032F-4A13-87EB-6660CEA03A66}"/>
    <cellStyle name="Normal 11 2 5 5 3 3" xfId="23982" xr:uid="{E8F5C1E2-EF40-4A90-8750-022611190460}"/>
    <cellStyle name="Normal 11 2 5 5 3 4" xfId="40741" xr:uid="{6216F6EE-2EDC-4B90-85E4-5E36BD49AC82}"/>
    <cellStyle name="Normal 11 2 5 5 4" xfId="3962" xr:uid="{DEFCEE20-D806-4F0B-882A-34F16E3982E9}"/>
    <cellStyle name="Normal 11 2 5 5 4 2" xfId="12338" xr:uid="{2D6D7312-6596-4434-931F-D72FFF2FCB61}"/>
    <cellStyle name="Normal 11 2 5 5 4 2 2" xfId="29098" xr:uid="{FCEF2517-CB3C-4302-A3A0-8547E8D93998}"/>
    <cellStyle name="Normal 11 2 5 5 4 2 3" xfId="45857" xr:uid="{E91EA56F-47D0-4F03-8047-1676B3FAB90A}"/>
    <cellStyle name="Normal 11 2 5 5 4 3" xfId="20718" xr:uid="{3C867397-87FE-4545-BFE6-93AE75303DE2}"/>
    <cellStyle name="Normal 11 2 5 5 4 4" xfId="37477" xr:uid="{60061523-43B2-4B7F-885C-70F1EB2FB006}"/>
    <cellStyle name="Normal 11 2 5 5 5" xfId="10535" xr:uid="{160F1FD7-1431-48A8-AF85-0FE55781021F}"/>
    <cellStyle name="Normal 11 2 5 5 5 2" xfId="27295" xr:uid="{26398856-B1F3-4CFE-9ACA-12B0AB8E7CDE}"/>
    <cellStyle name="Normal 11 2 5 5 5 3" xfId="44054" xr:uid="{44EA97CC-921B-4386-B385-0B4C2C020E07}"/>
    <cellStyle name="Normal 11 2 5 5 6" xfId="18915" xr:uid="{AB40A7E6-0FAF-4275-BF2A-1C6084D39432}"/>
    <cellStyle name="Normal 11 2 5 5 7" xfId="35674" xr:uid="{109AB604-9D9B-451A-A46B-474A84B622C2}"/>
    <cellStyle name="Normal 11 2 5 6" xfId="2517" xr:uid="{D9D45F4D-5DB7-47C8-B74B-5472CBEC068A}"/>
    <cellStyle name="Normal 11 2 5 6 2" xfId="5899" xr:uid="{3F79B32D-2921-4FF5-BF30-E48B17FA2BFF}"/>
    <cellStyle name="Normal 11 2 5 6 2 2" xfId="14279" xr:uid="{966CAEE1-D078-46C6-A7A1-44AEA07C6FD5}"/>
    <cellStyle name="Normal 11 2 5 6 2 2 2" xfId="31039" xr:uid="{137CDA90-7F05-4C69-AE82-0C57E1C113E9}"/>
    <cellStyle name="Normal 11 2 5 6 2 2 3" xfId="47798" xr:uid="{E150AE7F-3D99-4B1D-AB08-06417FB0322E}"/>
    <cellStyle name="Normal 11 2 5 6 2 3" xfId="22659" xr:uid="{2346A014-CCA7-4DDE-B6EC-3914836C1BCA}"/>
    <cellStyle name="Normal 11 2 5 6 2 4" xfId="39418" xr:uid="{4FFC6282-FEA4-441D-A005-DF4CF28BF698}"/>
    <cellStyle name="Normal 11 2 5 6 3" xfId="7586" xr:uid="{C9673035-84FF-4327-A2C6-AB45F60148C5}"/>
    <cellStyle name="Normal 11 2 5 6 3 2" xfId="15966" xr:uid="{30E98FF9-F1BF-4AE8-9BE4-44041AD3FEE4}"/>
    <cellStyle name="Normal 11 2 5 6 3 2 2" xfId="32726" xr:uid="{3D244AA4-0485-4E5D-92C4-AD4B71000573}"/>
    <cellStyle name="Normal 11 2 5 6 3 2 3" xfId="49485" xr:uid="{F30CF931-9180-4161-B24A-3EBE5E9B9E1D}"/>
    <cellStyle name="Normal 11 2 5 6 3 3" xfId="24346" xr:uid="{34AF8BBB-811F-4CEE-8169-421027C882A5}"/>
    <cellStyle name="Normal 11 2 5 6 3 4" xfId="41105" xr:uid="{2A2B9970-A88C-4CD3-B43C-B7F11D12A7AB}"/>
    <cellStyle name="Normal 11 2 5 6 4" xfId="3107" xr:uid="{40FF3728-3E7B-452E-82D9-73D3294862F4}"/>
    <cellStyle name="Normal 11 2 5 6 4 2" xfId="11484" xr:uid="{FAF65FA3-7460-438E-A458-A3A2DF453FC7}"/>
    <cellStyle name="Normal 11 2 5 6 4 2 2" xfId="28244" xr:uid="{7E903218-85C8-417D-B3FA-95110105B383}"/>
    <cellStyle name="Normal 11 2 5 6 4 2 3" xfId="45003" xr:uid="{6D2D7C01-CD0F-4A29-BEEC-4E11984F80E9}"/>
    <cellStyle name="Normal 11 2 5 6 4 3" xfId="19864" xr:uid="{2041FB02-19F3-427B-BA2E-B5F853ACF6D0}"/>
    <cellStyle name="Normal 11 2 5 6 4 4" xfId="36623" xr:uid="{6CD185EC-55AD-401F-B26B-703C15CC2EA0}"/>
    <cellStyle name="Normal 11 2 5 6 5" xfId="10899" xr:uid="{195CE96D-CEAD-45E3-8A02-8D840A9D9C3A}"/>
    <cellStyle name="Normal 11 2 5 6 5 2" xfId="27659" xr:uid="{6D39B461-A732-4BAF-A245-A6D7395DC7F2}"/>
    <cellStyle name="Normal 11 2 5 6 5 3" xfId="44418" xr:uid="{C5123046-D83C-41DF-99FC-901BD757A68F}"/>
    <cellStyle name="Normal 11 2 5 6 6" xfId="19279" xr:uid="{A0CC767E-3A4E-4569-9CA2-5D0C6A2346F0}"/>
    <cellStyle name="Normal 11 2 5 6 7" xfId="36038" xr:uid="{917F28AF-1310-4F04-80C7-3620689D03B2}"/>
    <cellStyle name="Normal 11 2 5 7" xfId="4633" xr:uid="{B1EAF933-7398-40E2-A71B-8F7D895672ED}"/>
    <cellStyle name="Normal 11 2 5 7 2" xfId="13009" xr:uid="{9AFD9C9B-05ED-4BAE-B18D-E73712092B04}"/>
    <cellStyle name="Normal 11 2 5 7 2 2" xfId="29769" xr:uid="{E103183C-291C-4A99-A596-2E9B54AA1640}"/>
    <cellStyle name="Normal 11 2 5 7 2 3" xfId="46528" xr:uid="{1F3FEFF4-BBBA-4BC0-98DC-80C6F7697620}"/>
    <cellStyle name="Normal 11 2 5 7 3" xfId="21389" xr:uid="{BC4C0990-E483-42D2-98B5-FFBBB5A9C5F5}"/>
    <cellStyle name="Normal 11 2 5 7 4" xfId="38148" xr:uid="{30B20406-62FF-445D-9F5D-AC400B5A6869}"/>
    <cellStyle name="Normal 11 2 5 8" xfId="6368" xr:uid="{A7AE8C12-D2D3-422A-A6B4-5FE7CDD84C81}"/>
    <cellStyle name="Normal 11 2 5 8 2" xfId="14748" xr:uid="{3853BF61-9A26-4F9B-9BC2-867B420848C5}"/>
    <cellStyle name="Normal 11 2 5 8 2 2" xfId="31508" xr:uid="{055A6193-2D0C-40EA-BE45-F3AFBFFCF7E5}"/>
    <cellStyle name="Normal 11 2 5 8 2 3" xfId="48267" xr:uid="{38238959-D6A6-430E-8ABE-71DBC2D108E8}"/>
    <cellStyle name="Normal 11 2 5 8 3" xfId="23128" xr:uid="{0A1CC2EB-CFC2-4A36-967D-184D782063E4}"/>
    <cellStyle name="Normal 11 2 5 8 4" xfId="39887" xr:uid="{82576785-1D1D-4EAB-82B2-5CB91728D2C7}"/>
    <cellStyle name="Normal 11 2 5 9" xfId="7992" xr:uid="{9B0143A9-0C57-4622-8778-1CFA7D452E6B}"/>
    <cellStyle name="Normal 11 2 5 9 2" xfId="16372" xr:uid="{79C91903-3785-4195-892D-C4F28576A7FA}"/>
    <cellStyle name="Normal 11 2 5 9 2 2" xfId="33132" xr:uid="{73EB9BA8-020B-4708-AC1A-D3C7593FA4DC}"/>
    <cellStyle name="Normal 11 2 5 9 2 3" xfId="49891" xr:uid="{8F7DA03A-D5EF-42F5-B9E6-F5CBCA5BA726}"/>
    <cellStyle name="Normal 11 2 5 9 3" xfId="24752" xr:uid="{0607C05C-E295-4509-8E8F-65C4D12D933A}"/>
    <cellStyle name="Normal 11 2 5 9 4" xfId="41511" xr:uid="{E798E503-DB32-4880-8AED-EC1D3584E735}"/>
    <cellStyle name="Normal 11 2 6" xfId="762" xr:uid="{AB83E7D1-9495-4E32-B8FE-DF49CAA0469C}"/>
    <cellStyle name="Normal 11 2 6 10" xfId="9246" xr:uid="{1AB2D806-34EA-40EE-A937-AF261906D374}"/>
    <cellStyle name="Normal 11 2 6 10 2" xfId="17626" xr:uid="{10EEEFEC-C9C8-47EE-AD17-5CBB603EB788}"/>
    <cellStyle name="Normal 11 2 6 10 2 2" xfId="34386" xr:uid="{BADE5C48-C36A-4F0A-8252-A2F4D2D7506A}"/>
    <cellStyle name="Normal 11 2 6 10 2 3" xfId="51145" xr:uid="{8C8DCCAF-2CAE-4CB1-AC08-6ADA4EB89FFC}"/>
    <cellStyle name="Normal 11 2 6 10 3" xfId="26006" xr:uid="{5C322DC7-7983-48FE-A89C-F5FB1112B80A}"/>
    <cellStyle name="Normal 11 2 6 10 4" xfId="42765" xr:uid="{7384F550-80F0-4AAE-BC98-0E761CF790DE}"/>
    <cellStyle name="Normal 11 2 6 11" xfId="3110" xr:uid="{C17B329F-D1BE-4F17-8ACD-BE9E2F3538A0}"/>
    <cellStyle name="Normal 11 2 6 11 2" xfId="11487" xr:uid="{84523A43-5161-49B9-83C0-CCE4DD060555}"/>
    <cellStyle name="Normal 11 2 6 11 2 2" xfId="28247" xr:uid="{A84D5DDB-7C89-41FE-A96A-D8E3035BC3F6}"/>
    <cellStyle name="Normal 11 2 6 11 2 3" xfId="45006" xr:uid="{B160E241-1BF1-4083-9480-3A70D1263FB3}"/>
    <cellStyle name="Normal 11 2 6 11 3" xfId="19867" xr:uid="{37863A56-C2E2-4894-8A61-A096DC8CE471}"/>
    <cellStyle name="Normal 11 2 6 11 4" xfId="36626" xr:uid="{E47CAAC2-BA27-4B57-9809-5BE59ACE89F9}"/>
    <cellStyle name="Normal 11 2 6 12" xfId="9684" xr:uid="{5EBA643E-39EE-4770-B972-55553BC8C5DC}"/>
    <cellStyle name="Normal 11 2 6 12 2" xfId="26444" xr:uid="{4B447488-3C5F-44CB-BAFA-22719273796D}"/>
    <cellStyle name="Normal 11 2 6 12 3" xfId="43203" xr:uid="{3DCEFFEF-9798-43FB-94E7-89DD5D270270}"/>
    <cellStyle name="Normal 11 2 6 13" xfId="18064" xr:uid="{298D2D06-0A77-403C-804C-488A3F4A7970}"/>
    <cellStyle name="Normal 11 2 6 14" xfId="34823" xr:uid="{005E34CC-FEDB-4BEE-8D17-405DE2108C7C}"/>
    <cellStyle name="Normal 11 2 6 15" xfId="1346" xr:uid="{A625E9D3-8D2C-4C4B-B492-FE2873D13A50}"/>
    <cellStyle name="Normal 11 2 6 2" xfId="1730" xr:uid="{91077ECC-BAAF-49C5-B1C4-73EA9A0E86B4}"/>
    <cellStyle name="Normal 11 2 6 2 2" xfId="5112" xr:uid="{8AB30CBB-968E-4F6F-A751-F255D5D7AB09}"/>
    <cellStyle name="Normal 11 2 6 2 2 2" xfId="13490" xr:uid="{CF024C5E-483E-4B8C-9D51-222A3E0EB3E8}"/>
    <cellStyle name="Normal 11 2 6 2 2 2 2" xfId="30250" xr:uid="{4CD8F623-92CE-4212-97DD-EC69BE80492A}"/>
    <cellStyle name="Normal 11 2 6 2 2 2 3" xfId="47009" xr:uid="{04806D5E-F0AF-48D6-986E-4068770F120A}"/>
    <cellStyle name="Normal 11 2 6 2 2 3" xfId="21870" xr:uid="{77488E94-3C15-4F79-AE4E-1D1F6A2DC3B7}"/>
    <cellStyle name="Normal 11 2 6 2 2 4" xfId="38629" xr:uid="{E817D2FF-812C-4240-916A-76BC48891121}"/>
    <cellStyle name="Normal 11 2 6 2 3" xfId="6797" xr:uid="{C668A303-331F-42B5-8670-C3906D369B23}"/>
    <cellStyle name="Normal 11 2 6 2 3 2" xfId="15177" xr:uid="{EB54C42B-0ACD-4B0E-BF61-A02BE5118178}"/>
    <cellStyle name="Normal 11 2 6 2 3 2 2" xfId="31937" xr:uid="{FD90995D-7BD6-4125-A25F-7AE69D12BF71}"/>
    <cellStyle name="Normal 11 2 6 2 3 2 3" xfId="48696" xr:uid="{86A7394D-CAEB-4917-9E4D-4A4328D79909}"/>
    <cellStyle name="Normal 11 2 6 2 3 3" xfId="23557" xr:uid="{26F5902A-F274-4ABA-892D-CD383442E2C6}"/>
    <cellStyle name="Normal 11 2 6 2 3 4" xfId="40316" xr:uid="{603FA622-B408-4B67-932A-CBC7287B2B7F}"/>
    <cellStyle name="Normal 11 2 6 2 4" xfId="3537" xr:uid="{CA4F7BC6-A2E1-42C4-A7A3-067CBBDBF425}"/>
    <cellStyle name="Normal 11 2 6 2 4 2" xfId="11913" xr:uid="{121E29EB-D1F1-46C6-9D2E-85EFBD974A3F}"/>
    <cellStyle name="Normal 11 2 6 2 4 2 2" xfId="28673" xr:uid="{56A5C549-0B9E-43C0-A4A3-0E8DA32CDA64}"/>
    <cellStyle name="Normal 11 2 6 2 4 2 3" xfId="45432" xr:uid="{57571A88-E37B-47DB-A8D1-EBF331ADF861}"/>
    <cellStyle name="Normal 11 2 6 2 4 3" xfId="20293" xr:uid="{B3EF6DE7-8108-4FD4-8ABD-55F8A149DE0C}"/>
    <cellStyle name="Normal 11 2 6 2 4 4" xfId="37052" xr:uid="{BA32CF86-200F-4FF5-9FE4-73C6B900D094}"/>
    <cellStyle name="Normal 11 2 6 2 5" xfId="10110" xr:uid="{3B623E3A-7731-4706-A0D4-834C9000791D}"/>
    <cellStyle name="Normal 11 2 6 2 5 2" xfId="26870" xr:uid="{291BF23F-6621-42C0-B2E1-E022864FB1D8}"/>
    <cellStyle name="Normal 11 2 6 2 5 3" xfId="43629" xr:uid="{BB90F589-3FDC-4112-A4FB-FA05D80D9DA2}"/>
    <cellStyle name="Normal 11 2 6 2 6" xfId="18490" xr:uid="{F8B83389-558C-4C49-963E-29D4EB97B411}"/>
    <cellStyle name="Normal 11 2 6 2 7" xfId="35249" xr:uid="{CB02643C-019F-4941-8C43-E87AE2D5EBED}"/>
    <cellStyle name="Normal 11 2 6 3" xfId="2158" xr:uid="{4D28F84F-5116-4305-9631-B77F11AB229B}"/>
    <cellStyle name="Normal 11 2 6 3 2" xfId="5538" xr:uid="{346E692C-5A4C-421C-A6EA-FF7E2FC0B653}"/>
    <cellStyle name="Normal 11 2 6 3 2 2" xfId="13918" xr:uid="{22BEA3B4-A156-4047-AA65-4BE2146186ED}"/>
    <cellStyle name="Normal 11 2 6 3 2 2 2" xfId="30678" xr:uid="{D69AB3A0-E62B-4617-A5FC-61A65A7C1593}"/>
    <cellStyle name="Normal 11 2 6 3 2 2 3" xfId="47437" xr:uid="{59D58FE9-FF06-477A-9D56-D995EB778364}"/>
    <cellStyle name="Normal 11 2 6 3 2 3" xfId="22298" xr:uid="{9B412041-3051-4371-A02D-59FFE9AA67CE}"/>
    <cellStyle name="Normal 11 2 6 3 2 4" xfId="39057" xr:uid="{2385F545-1D1A-4D3D-B233-3FFF12A5703E}"/>
    <cellStyle name="Normal 11 2 6 3 3" xfId="7225" xr:uid="{8266B2A2-1507-4F02-AD60-3AF961BF2214}"/>
    <cellStyle name="Normal 11 2 6 3 3 2" xfId="15605" xr:uid="{D813FD53-986A-468A-955B-4050AA60B427}"/>
    <cellStyle name="Normal 11 2 6 3 3 2 2" xfId="32365" xr:uid="{DB77F491-E836-4A93-9CA3-8EC81153D56A}"/>
    <cellStyle name="Normal 11 2 6 3 3 2 3" xfId="49124" xr:uid="{C93ED887-862F-47DD-B4E1-45D766B9378D}"/>
    <cellStyle name="Normal 11 2 6 3 3 3" xfId="23985" xr:uid="{268AE6B0-4F9D-4C90-806F-83167D09AB20}"/>
    <cellStyle name="Normal 11 2 6 3 3 4" xfId="40744" xr:uid="{AB6F2F08-601A-4B33-AF3A-35961B9DE618}"/>
    <cellStyle name="Normal 11 2 6 3 4" xfId="3965" xr:uid="{69AC0EDB-567D-4D3C-8F87-98BD88C3B124}"/>
    <cellStyle name="Normal 11 2 6 3 4 2" xfId="12341" xr:uid="{87D5D986-14EF-4088-9377-82E8277E47ED}"/>
    <cellStyle name="Normal 11 2 6 3 4 2 2" xfId="29101" xr:uid="{C5436C3C-25B6-434F-AF5C-80FA9094FC58}"/>
    <cellStyle name="Normal 11 2 6 3 4 2 3" xfId="45860" xr:uid="{E918C0B1-6889-4A0A-BD34-F1FDF51655A1}"/>
    <cellStyle name="Normal 11 2 6 3 4 3" xfId="20721" xr:uid="{79B1D96F-041C-4200-991E-62715C4B11E1}"/>
    <cellStyle name="Normal 11 2 6 3 4 4" xfId="37480" xr:uid="{28D18860-E968-4349-9323-0FED1D2F938B}"/>
    <cellStyle name="Normal 11 2 6 3 5" xfId="10538" xr:uid="{20EE956F-C43D-46ED-8D52-C9C38C5671E4}"/>
    <cellStyle name="Normal 11 2 6 3 5 2" xfId="27298" xr:uid="{418454EF-819F-4C94-8181-5226A1AC62A3}"/>
    <cellStyle name="Normal 11 2 6 3 5 3" xfId="44057" xr:uid="{591E5DFC-E4E8-4DD3-BC84-DA16C1B13DC9}"/>
    <cellStyle name="Normal 11 2 6 3 6" xfId="18918" xr:uid="{5CA106DD-5A3C-4D95-AD5F-3E3A54375CB2}"/>
    <cellStyle name="Normal 11 2 6 3 7" xfId="35677" xr:uid="{62B4215A-BF93-4737-B947-29778830B183}"/>
    <cellStyle name="Normal 11 2 6 4" xfId="2553" xr:uid="{26CC1595-3988-4DA3-8960-724A628DE474}"/>
    <cellStyle name="Normal 11 2 6 4 2" xfId="5935" xr:uid="{9779AF10-4D35-4B65-9581-7CF76EC5F986}"/>
    <cellStyle name="Normal 11 2 6 4 2 2" xfId="14315" xr:uid="{F9048ED8-F462-4DC8-984E-49D3E4BA2B73}"/>
    <cellStyle name="Normal 11 2 6 4 2 2 2" xfId="31075" xr:uid="{722D21E5-478A-4BDD-92E2-50E1AD95F844}"/>
    <cellStyle name="Normal 11 2 6 4 2 2 3" xfId="47834" xr:uid="{4F00D689-6BC9-4C0D-BB49-53AC08BCCD4F}"/>
    <cellStyle name="Normal 11 2 6 4 2 3" xfId="22695" xr:uid="{25EB615A-0E3B-4D3C-B2EA-94DC3579DF78}"/>
    <cellStyle name="Normal 11 2 6 4 2 4" xfId="39454" xr:uid="{848BCAD5-5D69-44D6-A6E4-43D186B1029D}"/>
    <cellStyle name="Normal 11 2 6 4 3" xfId="7622" xr:uid="{5DA0E23E-2637-4C18-9E8A-7BEEC28601A2}"/>
    <cellStyle name="Normal 11 2 6 4 3 2" xfId="16002" xr:uid="{179AA5EB-06E6-4923-850A-2C3D52E0E49D}"/>
    <cellStyle name="Normal 11 2 6 4 3 2 2" xfId="32762" xr:uid="{A7E3AB8C-3820-44EA-92C7-58588D414615}"/>
    <cellStyle name="Normal 11 2 6 4 3 2 3" xfId="49521" xr:uid="{6D811F93-6B75-4399-876A-A52DED58DC0B}"/>
    <cellStyle name="Normal 11 2 6 4 3 3" xfId="24382" xr:uid="{68DAFE3E-0CD8-4C96-8A92-218346817DD0}"/>
    <cellStyle name="Normal 11 2 6 4 3 4" xfId="41141" xr:uid="{0666980D-2BD7-490C-A43A-322943C2109A}"/>
    <cellStyle name="Normal 11 2 6 4 4" xfId="4250" xr:uid="{221008EA-1D43-4851-A16E-FA042ABF1C55}"/>
    <cellStyle name="Normal 11 2 6 4 4 2" xfId="12626" xr:uid="{1C745033-1C44-48F4-897E-1637B6D06F03}"/>
    <cellStyle name="Normal 11 2 6 4 4 2 2" xfId="29386" xr:uid="{88154C0F-B06E-487E-8483-DC8DDE1A646F}"/>
    <cellStyle name="Normal 11 2 6 4 4 2 3" xfId="46145" xr:uid="{E216B8C6-5070-4388-8121-B56741B89CBE}"/>
    <cellStyle name="Normal 11 2 6 4 4 3" xfId="21006" xr:uid="{F8DA8727-9052-495D-BF7B-3FC0B16E4B95}"/>
    <cellStyle name="Normal 11 2 6 4 4 4" xfId="37765" xr:uid="{636A0AA9-ADA8-4056-B467-13A632D7E2DB}"/>
    <cellStyle name="Normal 11 2 6 4 5" xfId="10935" xr:uid="{EDC0B871-7805-4509-B19F-7660400425AD}"/>
    <cellStyle name="Normal 11 2 6 4 5 2" xfId="27695" xr:uid="{F1B07EB2-C888-448D-906E-30C0FCAA8DCA}"/>
    <cellStyle name="Normal 11 2 6 4 5 3" xfId="44454" xr:uid="{F8D9E1DB-C251-4E6F-A329-B02A59EBBD56}"/>
    <cellStyle name="Normal 11 2 6 4 6" xfId="19315" xr:uid="{114CA260-9747-44FC-AA13-1BA4FAFB971E}"/>
    <cellStyle name="Normal 11 2 6 4 7" xfId="36074" xr:uid="{CB4CAED8-A66D-417E-82ED-D35977E168E6}"/>
    <cellStyle name="Normal 11 2 6 5" xfId="4669" xr:uid="{DCDF1D8E-CE58-45A6-A567-35AB82034ADD}"/>
    <cellStyle name="Normal 11 2 6 5 2" xfId="13045" xr:uid="{CFA9D335-AD06-48F4-AE9F-C35D54CD21B2}"/>
    <cellStyle name="Normal 11 2 6 5 2 2" xfId="29805" xr:uid="{1E399BC7-D19E-44CA-85E9-CFC15976CB58}"/>
    <cellStyle name="Normal 11 2 6 5 2 3" xfId="46564" xr:uid="{C141096D-ABBB-4E2C-86E0-37A5B770902A}"/>
    <cellStyle name="Normal 11 2 6 5 3" xfId="21425" xr:uid="{5CB68770-2412-4041-B3D3-4E0047B75002}"/>
    <cellStyle name="Normal 11 2 6 5 4" xfId="38184" xr:uid="{9A7ED727-FFAA-4D9A-89AE-87F144C68B31}"/>
    <cellStyle name="Normal 11 2 6 6" xfId="6371" xr:uid="{216C0FD1-0FC1-4555-9536-36298B075042}"/>
    <cellStyle name="Normal 11 2 6 6 2" xfId="14751" xr:uid="{1D5F9FCA-C247-4792-9EA2-62AEEA6A2DA0}"/>
    <cellStyle name="Normal 11 2 6 6 2 2" xfId="31511" xr:uid="{855A94D9-8434-497B-9F69-D4C1A9D40BCA}"/>
    <cellStyle name="Normal 11 2 6 6 2 3" xfId="48270" xr:uid="{A3CDF0F4-AF03-4739-8B9C-988D4A64282C}"/>
    <cellStyle name="Normal 11 2 6 6 3" xfId="23131" xr:uid="{7142B3BB-D0F2-42D7-A6CD-937C253139AA}"/>
    <cellStyle name="Normal 11 2 6 6 4" xfId="39890" xr:uid="{1C64B08A-77D1-4B7A-AB11-505144E98F86}"/>
    <cellStyle name="Normal 11 2 6 7" xfId="8028" xr:uid="{4F03242C-0E5D-4C33-868B-A8CE9C795A9A}"/>
    <cellStyle name="Normal 11 2 6 7 2" xfId="16408" xr:uid="{906A2BD2-4CB8-404D-B56A-6C615BD57BE2}"/>
    <cellStyle name="Normal 11 2 6 7 2 2" xfId="33168" xr:uid="{CE5002C1-8D9C-4183-99F6-25A0E897884A}"/>
    <cellStyle name="Normal 11 2 6 7 2 3" xfId="49927" xr:uid="{8C512076-E6B1-42A0-9861-C6CDA96F73DB}"/>
    <cellStyle name="Normal 11 2 6 7 3" xfId="24788" xr:uid="{261765E0-5ABC-46E0-A067-04E7A981ECDB}"/>
    <cellStyle name="Normal 11 2 6 7 4" xfId="41547" xr:uid="{A27D1AA0-E7AE-45EB-A8ED-75E0C9547E80}"/>
    <cellStyle name="Normal 11 2 6 8" xfId="8434" xr:uid="{A2C35E04-50B7-483C-A274-56718DF0AA88}"/>
    <cellStyle name="Normal 11 2 6 8 2" xfId="16814" xr:uid="{CD8DF9C1-8AC4-4887-A2F1-31AF97A13232}"/>
    <cellStyle name="Normal 11 2 6 8 2 2" xfId="33574" xr:uid="{546C48DE-EF3C-44DC-AEE5-7E5F3DE2636F}"/>
    <cellStyle name="Normal 11 2 6 8 2 3" xfId="50333" xr:uid="{6C6889FC-E490-4039-AE7B-FC4746DAF710}"/>
    <cellStyle name="Normal 11 2 6 8 3" xfId="25194" xr:uid="{57F0B148-A769-4051-B20E-C1CF633ECA7A}"/>
    <cellStyle name="Normal 11 2 6 8 4" xfId="41953" xr:uid="{5A67B21F-B65F-4B29-A815-0A5FC50FA226}"/>
    <cellStyle name="Normal 11 2 6 9" xfId="8840" xr:uid="{8E4A114C-BBC6-4344-976E-D353D5693820}"/>
    <cellStyle name="Normal 11 2 6 9 2" xfId="17220" xr:uid="{947E461E-98EB-4EEF-9A03-781EB0990505}"/>
    <cellStyle name="Normal 11 2 6 9 2 2" xfId="33980" xr:uid="{20DABC63-1C38-4AA8-BFF9-8568564E0E7A}"/>
    <cellStyle name="Normal 11 2 6 9 2 3" xfId="50739" xr:uid="{1776D58D-5647-4555-82E1-8A45B6D6E172}"/>
    <cellStyle name="Normal 11 2 6 9 3" xfId="25600" xr:uid="{7FA169B3-0533-4871-8441-7322B21E343C}"/>
    <cellStyle name="Normal 11 2 6 9 4" xfId="42359" xr:uid="{3DDDE733-3AAB-4554-9658-1A1DD7367818}"/>
    <cellStyle name="Normal 11 2 7" xfId="1347" xr:uid="{8824490A-5F04-44D2-B94E-EC1DCE1FE469}"/>
    <cellStyle name="Normal 11 2 7 10" xfId="9368" xr:uid="{276A4EAA-2A6E-4A81-88D3-76B716208DB5}"/>
    <cellStyle name="Normal 11 2 7 10 2" xfId="17748" xr:uid="{B911E0A2-C93A-4570-B564-8A69A1DFAC79}"/>
    <cellStyle name="Normal 11 2 7 10 2 2" xfId="34508" xr:uid="{8E2F1152-03A4-4019-99E6-518E0A9656FD}"/>
    <cellStyle name="Normal 11 2 7 10 2 3" xfId="51267" xr:uid="{87EFEFFF-B946-40A6-8034-3A6200CEE146}"/>
    <cellStyle name="Normal 11 2 7 10 3" xfId="26128" xr:uid="{E335ECE2-BE8C-464A-B3B9-461EBAA839C3}"/>
    <cellStyle name="Normal 11 2 7 10 4" xfId="42887" xr:uid="{5C5E176C-4707-4929-B381-1AF817D4DEB3}"/>
    <cellStyle name="Normal 11 2 7 11" xfId="3111" xr:uid="{E51CB2C9-CB01-4933-8FFE-D4987CCAD284}"/>
    <cellStyle name="Normal 11 2 7 11 2" xfId="11488" xr:uid="{3B795959-2EE6-4F1E-81A4-8AF1A6DE0498}"/>
    <cellStyle name="Normal 11 2 7 11 2 2" xfId="28248" xr:uid="{9A3256B5-6F8C-4D78-BE42-7A2FEE24A7A5}"/>
    <cellStyle name="Normal 11 2 7 11 2 3" xfId="45007" xr:uid="{00DB0020-8F14-4239-96B1-1DF48A5A08E3}"/>
    <cellStyle name="Normal 11 2 7 11 3" xfId="19868" xr:uid="{426C2443-E775-406F-8CCF-9A9CC8E37192}"/>
    <cellStyle name="Normal 11 2 7 11 4" xfId="36627" xr:uid="{7B77C02F-CC20-423B-807D-3D0A4395E986}"/>
    <cellStyle name="Normal 11 2 7 12" xfId="9685" xr:uid="{C0086BC6-2B78-47B7-B7E9-2AA6F3AFA55D}"/>
    <cellStyle name="Normal 11 2 7 12 2" xfId="26445" xr:uid="{55B7A319-CBAF-454D-B64A-EED29E51FE5A}"/>
    <cellStyle name="Normal 11 2 7 12 3" xfId="43204" xr:uid="{BF0BBC73-7821-41E6-BDBF-54C895A3A4D8}"/>
    <cellStyle name="Normal 11 2 7 13" xfId="18065" xr:uid="{B323B344-39DD-42A0-8816-A678A415D74C}"/>
    <cellStyle name="Normal 11 2 7 14" xfId="34824" xr:uid="{6CE0CC5D-08C7-433F-9302-172429188216}"/>
    <cellStyle name="Normal 11 2 7 2" xfId="1731" xr:uid="{6350C72B-1755-4A33-85B5-C7EB6DF06B5B}"/>
    <cellStyle name="Normal 11 2 7 2 2" xfId="5113" xr:uid="{ADE4D1EC-5A03-4B27-B8E3-8FA0DBC100B9}"/>
    <cellStyle name="Normal 11 2 7 2 2 2" xfId="13491" xr:uid="{382BD6F2-116A-4BA2-A2E5-A79C47441FB2}"/>
    <cellStyle name="Normal 11 2 7 2 2 2 2" xfId="30251" xr:uid="{80A4E5FB-FFD9-4187-8E2F-459F4F5ABEC8}"/>
    <cellStyle name="Normal 11 2 7 2 2 2 3" xfId="47010" xr:uid="{DCA695F3-DC75-4C4A-BA68-DF6BF5EB7E8A}"/>
    <cellStyle name="Normal 11 2 7 2 2 3" xfId="21871" xr:uid="{A8CAC270-BC8E-4528-ADBC-04243BBD3721}"/>
    <cellStyle name="Normal 11 2 7 2 2 4" xfId="38630" xr:uid="{8D124B85-4575-46AF-9B03-308E3C5FB8B5}"/>
    <cellStyle name="Normal 11 2 7 2 3" xfId="6798" xr:uid="{0C7E886A-C1AA-4C82-A0B7-502CB7FF27BA}"/>
    <cellStyle name="Normal 11 2 7 2 3 2" xfId="15178" xr:uid="{E22F9815-70C3-441F-B581-5F37673F784A}"/>
    <cellStyle name="Normal 11 2 7 2 3 2 2" xfId="31938" xr:uid="{C5B99899-DB2A-4F31-A95E-B3B9FC4404EB}"/>
    <cellStyle name="Normal 11 2 7 2 3 2 3" xfId="48697" xr:uid="{EF8DC8D8-9E09-4F1F-A843-BD858533B9AE}"/>
    <cellStyle name="Normal 11 2 7 2 3 3" xfId="23558" xr:uid="{43EFE3A9-E864-4531-A7D4-F5C459892100}"/>
    <cellStyle name="Normal 11 2 7 2 3 4" xfId="40317" xr:uid="{AB5B6CBF-E5F1-4124-9C79-F0D10CEECA97}"/>
    <cellStyle name="Normal 11 2 7 2 4" xfId="3538" xr:uid="{990586E7-91F0-4307-A363-EF871CEEE74A}"/>
    <cellStyle name="Normal 11 2 7 2 4 2" xfId="11914" xr:uid="{76FB7A10-BCC5-44E6-AE51-735A4C7DE76C}"/>
    <cellStyle name="Normal 11 2 7 2 4 2 2" xfId="28674" xr:uid="{69750A54-7C5B-4BD9-8B0E-FD934DEACD7A}"/>
    <cellStyle name="Normal 11 2 7 2 4 2 3" xfId="45433" xr:uid="{0F8871AF-7B37-4B5D-A4A1-62155895F7B0}"/>
    <cellStyle name="Normal 11 2 7 2 4 3" xfId="20294" xr:uid="{A828320A-73BF-448C-8C80-BBD233C08857}"/>
    <cellStyle name="Normal 11 2 7 2 4 4" xfId="37053" xr:uid="{607C177D-DC9F-427E-805B-E3AAC52DDE17}"/>
    <cellStyle name="Normal 11 2 7 2 5" xfId="10111" xr:uid="{099DE562-DD7C-4E18-A9AC-385971B664C1}"/>
    <cellStyle name="Normal 11 2 7 2 5 2" xfId="26871" xr:uid="{BF35B3A3-B50F-412A-A767-E9FF9DE6542A}"/>
    <cellStyle name="Normal 11 2 7 2 5 3" xfId="43630" xr:uid="{23CFB2B8-AEF8-4157-88D4-CC07AB8A47EE}"/>
    <cellStyle name="Normal 11 2 7 2 6" xfId="18491" xr:uid="{0B8A4BC9-12CD-4419-A1E8-1255E0619AD8}"/>
    <cellStyle name="Normal 11 2 7 2 7" xfId="35250" xr:uid="{4F303ECD-E072-4208-95DB-F48D47F5585F}"/>
    <cellStyle name="Normal 11 2 7 3" xfId="2159" xr:uid="{0064B8BB-AE7C-4750-8A57-EB75E6A963C2}"/>
    <cellStyle name="Normal 11 2 7 3 2" xfId="5539" xr:uid="{C6E32B8F-AD85-45B7-B78F-3A2B0E25B7F5}"/>
    <cellStyle name="Normal 11 2 7 3 2 2" xfId="13919" xr:uid="{E3B62F69-2891-4607-803A-8FE38CFA4BE1}"/>
    <cellStyle name="Normal 11 2 7 3 2 2 2" xfId="30679" xr:uid="{4A8D6C58-9A32-4DA0-9BAC-52E56BC9127F}"/>
    <cellStyle name="Normal 11 2 7 3 2 2 3" xfId="47438" xr:uid="{567F2CC3-3C80-4C43-BC8F-185E3A0518B8}"/>
    <cellStyle name="Normal 11 2 7 3 2 3" xfId="22299" xr:uid="{C7F02A54-09CA-4C5A-93A8-28A27C78ECEA}"/>
    <cellStyle name="Normal 11 2 7 3 2 4" xfId="39058" xr:uid="{E8EBEB97-9621-4A85-A1BF-FB0F243B75AB}"/>
    <cellStyle name="Normal 11 2 7 3 3" xfId="7226" xr:uid="{263A3FDD-F937-4287-8DEF-0B797B92AB5E}"/>
    <cellStyle name="Normal 11 2 7 3 3 2" xfId="15606" xr:uid="{635FEA68-5D2A-4C3A-93CE-1A87FDBFFDCF}"/>
    <cellStyle name="Normal 11 2 7 3 3 2 2" xfId="32366" xr:uid="{53E7B7F9-21E4-45B8-9D8C-498E1049D20D}"/>
    <cellStyle name="Normal 11 2 7 3 3 2 3" xfId="49125" xr:uid="{F9B0A424-3621-4A3E-88A0-EFB99A6EBD19}"/>
    <cellStyle name="Normal 11 2 7 3 3 3" xfId="23986" xr:uid="{8F9E63A7-F933-4370-889B-F58E61AE1A76}"/>
    <cellStyle name="Normal 11 2 7 3 3 4" xfId="40745" xr:uid="{62D2FDE7-526A-49B9-B625-12376C09FF70}"/>
    <cellStyle name="Normal 11 2 7 3 4" xfId="3966" xr:uid="{86921D86-2C17-4338-9B90-C790C340C929}"/>
    <cellStyle name="Normal 11 2 7 3 4 2" xfId="12342" xr:uid="{0FF515B6-D020-4ACA-8014-FA330BFEBA1B}"/>
    <cellStyle name="Normal 11 2 7 3 4 2 2" xfId="29102" xr:uid="{E4F59D72-3D30-41F4-AFFF-CBADB64A5BE7}"/>
    <cellStyle name="Normal 11 2 7 3 4 2 3" xfId="45861" xr:uid="{92E2D8AE-8149-44F1-B2E3-C2B9EEF2FA44}"/>
    <cellStyle name="Normal 11 2 7 3 4 3" xfId="20722" xr:uid="{25421132-ED7C-4803-832F-D4E90B458499}"/>
    <cellStyle name="Normal 11 2 7 3 4 4" xfId="37481" xr:uid="{E95EDAF2-CD6B-483A-A83B-9B60244086FB}"/>
    <cellStyle name="Normal 11 2 7 3 5" xfId="10539" xr:uid="{FE3E9CF8-46D6-4800-8DBC-C1F4A5BDF6C3}"/>
    <cellStyle name="Normal 11 2 7 3 5 2" xfId="27299" xr:uid="{D6115537-B68A-4B1B-8F33-80D76423AC0D}"/>
    <cellStyle name="Normal 11 2 7 3 5 3" xfId="44058" xr:uid="{40B9767F-3A2D-4C5A-AAA9-DBB3DA289E3D}"/>
    <cellStyle name="Normal 11 2 7 3 6" xfId="18919" xr:uid="{82068E83-4F66-4554-B58A-34DA1141C8FC}"/>
    <cellStyle name="Normal 11 2 7 3 7" xfId="35678" xr:uid="{559AFFE2-B20E-42D8-976B-6B1C85779952}"/>
    <cellStyle name="Normal 11 2 7 4" xfId="2675" xr:uid="{EFA96A09-521C-417F-9E7D-04E8CCAF9AA3}"/>
    <cellStyle name="Normal 11 2 7 4 2" xfId="6057" xr:uid="{34EB6973-E6FF-4B24-88F6-C045454703E1}"/>
    <cellStyle name="Normal 11 2 7 4 2 2" xfId="14437" xr:uid="{50F68BC1-6F20-43DF-81AD-3CC275201EA7}"/>
    <cellStyle name="Normal 11 2 7 4 2 2 2" xfId="31197" xr:uid="{67D4870A-67CE-425C-A7D9-4A7F061DDAF1}"/>
    <cellStyle name="Normal 11 2 7 4 2 2 3" xfId="47956" xr:uid="{9929805C-4638-4155-B7A7-117DA146B7CA}"/>
    <cellStyle name="Normal 11 2 7 4 2 3" xfId="22817" xr:uid="{36F0F3F7-B913-47AF-A143-168B02A85EEC}"/>
    <cellStyle name="Normal 11 2 7 4 2 4" xfId="39576" xr:uid="{EE4CEEC5-8379-4E4C-BAD0-BAE1D58DB9F5}"/>
    <cellStyle name="Normal 11 2 7 4 3" xfId="7744" xr:uid="{90F24817-A181-4689-982B-FF46D7E6EAE2}"/>
    <cellStyle name="Normal 11 2 7 4 3 2" xfId="16124" xr:uid="{91E73C32-3D54-4A71-86BB-16DCC80FD26C}"/>
    <cellStyle name="Normal 11 2 7 4 3 2 2" xfId="32884" xr:uid="{BD62E5A4-3A3A-48DB-840A-B9DE33A9C2C5}"/>
    <cellStyle name="Normal 11 2 7 4 3 2 3" xfId="49643" xr:uid="{3AB1102C-7FCE-47CA-A64E-7852887DFC48}"/>
    <cellStyle name="Normal 11 2 7 4 3 3" xfId="24504" xr:uid="{B4B5B16E-5B51-4223-AE46-E56CE7FAE7FF}"/>
    <cellStyle name="Normal 11 2 7 4 3 4" xfId="41263" xr:uid="{3F13C7AE-6D6E-4807-918B-31ACEF4372CF}"/>
    <cellStyle name="Normal 11 2 7 4 4" xfId="4371" xr:uid="{C3FCC6EE-F3C0-4E00-8880-9B055662605A}"/>
    <cellStyle name="Normal 11 2 7 4 4 2" xfId="12747" xr:uid="{BE1F528F-BF38-4C74-B980-E4489ABCC997}"/>
    <cellStyle name="Normal 11 2 7 4 4 2 2" xfId="29507" xr:uid="{BB9147B1-6D93-432C-9616-F515466870FB}"/>
    <cellStyle name="Normal 11 2 7 4 4 2 3" xfId="46266" xr:uid="{19505EC1-F720-4BDA-B2C2-74D52910E3F2}"/>
    <cellStyle name="Normal 11 2 7 4 4 3" xfId="21127" xr:uid="{CA6B2470-4259-4F04-8CA8-80199238ED53}"/>
    <cellStyle name="Normal 11 2 7 4 4 4" xfId="37886" xr:uid="{2C93713E-5D8F-43F6-A407-51CC87CAC5D5}"/>
    <cellStyle name="Normal 11 2 7 4 5" xfId="11057" xr:uid="{5B999FAD-1401-49F4-8142-F9FE765565D5}"/>
    <cellStyle name="Normal 11 2 7 4 5 2" xfId="27817" xr:uid="{C0C78426-5BC1-464B-A42C-A5F08FA44F03}"/>
    <cellStyle name="Normal 11 2 7 4 5 3" xfId="44576" xr:uid="{7C4DB7BB-5C0A-4D19-91ED-5824A0D72445}"/>
    <cellStyle name="Normal 11 2 7 4 6" xfId="19437" xr:uid="{46729190-FFA2-4E88-9E63-93F923E5246F}"/>
    <cellStyle name="Normal 11 2 7 4 7" xfId="36196" xr:uid="{CF426D54-B6F7-4339-BCCE-15DF202B2464}"/>
    <cellStyle name="Normal 11 2 7 5" xfId="4791" xr:uid="{956DE4C9-6B44-4C29-89F3-058D5E84CDDF}"/>
    <cellStyle name="Normal 11 2 7 5 2" xfId="13167" xr:uid="{1EC961FE-E89E-466D-96DB-6625740F95B7}"/>
    <cellStyle name="Normal 11 2 7 5 2 2" xfId="29927" xr:uid="{C26CCD54-FCC7-4829-A13A-6D0E367AA8DF}"/>
    <cellStyle name="Normal 11 2 7 5 2 3" xfId="46686" xr:uid="{7941D595-F7B9-4710-9AF2-F4E04B222D80}"/>
    <cellStyle name="Normal 11 2 7 5 3" xfId="21547" xr:uid="{CF1CB89A-BB22-4463-9D19-7EBC90FBE47E}"/>
    <cellStyle name="Normal 11 2 7 5 4" xfId="38306" xr:uid="{F7D1569B-78DF-4D9C-AAFC-D687EF7D99D9}"/>
    <cellStyle name="Normal 11 2 7 6" xfId="6372" xr:uid="{90C2011A-5D73-4F1E-ABE3-ECD12250BCBA}"/>
    <cellStyle name="Normal 11 2 7 6 2" xfId="14752" xr:uid="{EDE59771-5BC2-453C-91B1-CED2795DEA3E}"/>
    <cellStyle name="Normal 11 2 7 6 2 2" xfId="31512" xr:uid="{087479C4-1A63-4257-90BF-1947C95FDBF1}"/>
    <cellStyle name="Normal 11 2 7 6 2 3" xfId="48271" xr:uid="{B89F07EF-9039-41D4-BBB6-BACF7AC79911}"/>
    <cellStyle name="Normal 11 2 7 6 3" xfId="23132" xr:uid="{EBE64685-6FED-42A8-9208-E38CABB3437F}"/>
    <cellStyle name="Normal 11 2 7 6 4" xfId="39891" xr:uid="{E7FB6254-6804-4A86-9E6A-D18E461BA5E9}"/>
    <cellStyle name="Normal 11 2 7 7" xfId="8150" xr:uid="{D6036AAF-E016-468A-AE90-004FBAC106BF}"/>
    <cellStyle name="Normal 11 2 7 7 2" xfId="16530" xr:uid="{7835CE51-B98A-421B-A744-A8A48397B31F}"/>
    <cellStyle name="Normal 11 2 7 7 2 2" xfId="33290" xr:uid="{583643D3-6912-4764-97CD-0D0584535717}"/>
    <cellStyle name="Normal 11 2 7 7 2 3" xfId="50049" xr:uid="{5DFFAB95-B17C-44C5-8396-E63CCAF0F4D3}"/>
    <cellStyle name="Normal 11 2 7 7 3" xfId="24910" xr:uid="{C9257D88-0F63-429A-9CF1-6CDBE5E75A71}"/>
    <cellStyle name="Normal 11 2 7 7 4" xfId="41669" xr:uid="{6C171E75-35E4-4AE6-963A-9AAA35C5026F}"/>
    <cellStyle name="Normal 11 2 7 8" xfId="8556" xr:uid="{45B6B5EE-825D-4766-94B2-FA86260E776B}"/>
    <cellStyle name="Normal 11 2 7 8 2" xfId="16936" xr:uid="{C70CE704-6B9E-4761-B2E4-4B4DD37CB55C}"/>
    <cellStyle name="Normal 11 2 7 8 2 2" xfId="33696" xr:uid="{880FA1DB-14DC-4B4C-8C9C-15722902FD9F}"/>
    <cellStyle name="Normal 11 2 7 8 2 3" xfId="50455" xr:uid="{7F3876F8-48C8-46FA-83BE-1A83DE815B6C}"/>
    <cellStyle name="Normal 11 2 7 8 3" xfId="25316" xr:uid="{60782F86-F410-4072-B3AF-731F3B3511B1}"/>
    <cellStyle name="Normal 11 2 7 8 4" xfId="42075" xr:uid="{5AEE99C2-D301-4B14-A615-964C62AA04C9}"/>
    <cellStyle name="Normal 11 2 7 9" xfId="8962" xr:uid="{6B7DA40A-1BD3-47E1-BF49-AF4934530980}"/>
    <cellStyle name="Normal 11 2 7 9 2" xfId="17342" xr:uid="{BC1B3CAF-BCAD-4E33-94B7-632B465916D4}"/>
    <cellStyle name="Normal 11 2 7 9 2 2" xfId="34102" xr:uid="{2272996E-EA93-4AB4-A63C-6ACA3C6A8928}"/>
    <cellStyle name="Normal 11 2 7 9 2 3" xfId="50861" xr:uid="{A1981783-F7BE-43B9-932E-B7F26A53F340}"/>
    <cellStyle name="Normal 11 2 7 9 3" xfId="25722" xr:uid="{F49E8C5F-6E6D-4157-A839-B77634611CD2}"/>
    <cellStyle name="Normal 11 2 7 9 4" xfId="42481" xr:uid="{5FE9A90B-44C1-41B8-BDA9-B991E851AE25}"/>
    <cellStyle name="Normal 11 2 8" xfId="1558" xr:uid="{A73239F6-664B-4610-9247-7EFE23AB2F15}"/>
    <cellStyle name="Normal 11 2 8 2" xfId="4937" xr:uid="{8DF5B35C-9FF1-44DD-B11D-079CCD67662D}"/>
    <cellStyle name="Normal 11 2 8 2 2" xfId="13313" xr:uid="{69C1A033-7903-4914-BE63-434047B90700}"/>
    <cellStyle name="Normal 11 2 8 2 2 2" xfId="30073" xr:uid="{726F1A06-8E76-415C-9D24-4317124F3717}"/>
    <cellStyle name="Normal 11 2 8 2 2 3" xfId="46832" xr:uid="{28C479D6-216E-4D97-9558-303D1BFF5477}"/>
    <cellStyle name="Normal 11 2 8 2 3" xfId="21693" xr:uid="{6BB78AE6-883C-43FA-854B-63276E92BDAB}"/>
    <cellStyle name="Normal 11 2 8 2 4" xfId="38452" xr:uid="{085A57E9-C9FC-4826-AC37-3356D5BD1935}"/>
    <cellStyle name="Normal 11 2 8 3" xfId="6620" xr:uid="{DA9FDFC9-22A8-418F-A5BB-DDDC885953A4}"/>
    <cellStyle name="Normal 11 2 8 3 2" xfId="15000" xr:uid="{E572901A-5108-43B0-B94E-C998EE18486F}"/>
    <cellStyle name="Normal 11 2 8 3 2 2" xfId="31760" xr:uid="{947DA501-AF29-4A31-9F0B-B24CB72458EB}"/>
    <cellStyle name="Normal 11 2 8 3 2 3" xfId="48519" xr:uid="{96F1EE90-73D5-4115-BCEF-90CC077A2152}"/>
    <cellStyle name="Normal 11 2 8 3 3" xfId="23380" xr:uid="{FAD2AD72-4734-4D30-B9A9-5C79E37E4BB4}"/>
    <cellStyle name="Normal 11 2 8 3 4" xfId="40139" xr:uid="{A2456CD8-3581-49E5-BB64-49FFCD5DD687}"/>
    <cellStyle name="Normal 11 2 8 4" xfId="3360" xr:uid="{D14C47E6-60F4-46A0-A912-F868B17138BE}"/>
    <cellStyle name="Normal 11 2 8 4 2" xfId="11736" xr:uid="{5444CF4B-44B1-4A1D-AFBD-DFAF8A094879}"/>
    <cellStyle name="Normal 11 2 8 4 2 2" xfId="28496" xr:uid="{AA1B28CB-570E-4BD2-A607-326F0E8EBD5E}"/>
    <cellStyle name="Normal 11 2 8 4 2 3" xfId="45255" xr:uid="{5DE7C880-9D62-4F35-A85F-496945A0886C}"/>
    <cellStyle name="Normal 11 2 8 4 3" xfId="20116" xr:uid="{87B67603-5BDA-488E-820F-7A59E6117014}"/>
    <cellStyle name="Normal 11 2 8 4 4" xfId="36875" xr:uid="{4163E2A3-13A9-4567-9B72-5D9E9D0A1DFF}"/>
    <cellStyle name="Normal 11 2 8 5" xfId="9933" xr:uid="{F8259E54-AFE9-49B8-820D-0D0A45642112}"/>
    <cellStyle name="Normal 11 2 8 5 2" xfId="26693" xr:uid="{A293362D-83D7-4013-8641-16F1C326689E}"/>
    <cellStyle name="Normal 11 2 8 5 3" xfId="43452" xr:uid="{4BB0E62D-679B-4783-83DD-0B296D5E9DAC}"/>
    <cellStyle name="Normal 11 2 8 6" xfId="18313" xr:uid="{DE4567F0-B3A9-41BC-999F-A1FA309F23BB}"/>
    <cellStyle name="Normal 11 2 8 7" xfId="35072" xr:uid="{1D9227FD-C955-4D3E-968C-2ABD55A19ED2}"/>
    <cellStyle name="Normal 11 2 9" xfId="1982" xr:uid="{13C3A410-97A1-4A75-9267-17641AB6001E}"/>
    <cellStyle name="Normal 11 2 9 2" xfId="5361" xr:uid="{6B35AC32-D1B7-4AE7-93A1-7214D95462D4}"/>
    <cellStyle name="Normal 11 2 9 2 2" xfId="13741" xr:uid="{E50E40C4-CF58-4C65-A5C6-B40F4A7790BB}"/>
    <cellStyle name="Normal 11 2 9 2 2 2" xfId="30501" xr:uid="{1A4335F4-D434-4A4A-851F-42348781C3FB}"/>
    <cellStyle name="Normal 11 2 9 2 2 3" xfId="47260" xr:uid="{69A12902-6F33-43AA-B8C4-F51559C7F159}"/>
    <cellStyle name="Normal 11 2 9 2 3" xfId="22121" xr:uid="{1402B6B8-F27A-4D81-90B1-34570DB7C6C5}"/>
    <cellStyle name="Normal 11 2 9 2 4" xfId="38880" xr:uid="{A7BAD6EB-8A74-43B9-A885-F7207C98BCE4}"/>
    <cellStyle name="Normal 11 2 9 3" xfId="7048" xr:uid="{0001A85D-CA36-48AA-A94B-FD1C94AE7635}"/>
    <cellStyle name="Normal 11 2 9 3 2" xfId="15428" xr:uid="{0B77E9E4-CA26-4629-A516-862DB55CF56F}"/>
    <cellStyle name="Normal 11 2 9 3 2 2" xfId="32188" xr:uid="{A9C45696-04E0-4AF2-93E6-60205E84D70C}"/>
    <cellStyle name="Normal 11 2 9 3 2 3" xfId="48947" xr:uid="{55CD81AC-02B1-4DF1-94E5-86CDE663E760}"/>
    <cellStyle name="Normal 11 2 9 3 3" xfId="23808" xr:uid="{ED6D53A5-66A2-4354-98BF-BEEB0BF3F6C6}"/>
    <cellStyle name="Normal 11 2 9 3 4" xfId="40567" xr:uid="{F5E81712-05BE-483B-BF17-746F4BDBFC11}"/>
    <cellStyle name="Normal 11 2 9 4" xfId="3788" xr:uid="{9C5F1DDC-5FB6-4309-8440-6FC2F86BE463}"/>
    <cellStyle name="Normal 11 2 9 4 2" xfId="12164" xr:uid="{D85DD7AC-F0D9-419D-ACCA-8BD74953234A}"/>
    <cellStyle name="Normal 11 2 9 4 2 2" xfId="28924" xr:uid="{6F544B75-E281-4C3D-8F63-BA91CCFBC6EE}"/>
    <cellStyle name="Normal 11 2 9 4 2 3" xfId="45683" xr:uid="{D0C467DF-B756-4B09-8CC6-453BB68443A2}"/>
    <cellStyle name="Normal 11 2 9 4 3" xfId="20544" xr:uid="{AD721DE4-DBB2-4764-A671-3B679CA9594F}"/>
    <cellStyle name="Normal 11 2 9 4 4" xfId="37303" xr:uid="{774D269A-D13C-463A-AA25-6B7CC61BFB0B}"/>
    <cellStyle name="Normal 11 2 9 5" xfId="10361" xr:uid="{9B1866FC-3F6C-46B5-8193-2A1EABEF6997}"/>
    <cellStyle name="Normal 11 2 9 5 2" xfId="27121" xr:uid="{B5E274CB-8654-4677-A7CC-1298DDD07428}"/>
    <cellStyle name="Normal 11 2 9 5 3" xfId="43880" xr:uid="{85492440-3E7E-456E-BB73-3AB0B2FA70D7}"/>
    <cellStyle name="Normal 11 2 9 6" xfId="18741" xr:uid="{CA266623-9DC8-484B-9A0B-831E2889EBEC}"/>
    <cellStyle name="Normal 11 2 9 7" xfId="35500" xr:uid="{A741BA70-690D-413F-9266-76D78111B87E}"/>
    <cellStyle name="Normal 11 20" xfId="17880" xr:uid="{A6525515-BD2A-42D9-8AD8-706A9C5CE96A}"/>
    <cellStyle name="Normal 11 21" xfId="34639" xr:uid="{E3A1E3B5-C6A9-4D46-9123-055EF529B9D4}"/>
    <cellStyle name="Normal 11 22" xfId="51637" xr:uid="{73B97307-810B-4D14-AB0D-B7C645CD4711}"/>
    <cellStyle name="Normal 11 23" xfId="1249" xr:uid="{C5FADA34-74CD-4BA0-9F82-C23C5A1ABC7D}"/>
    <cellStyle name="Normal 11 3" xfId="763" xr:uid="{E71D879B-6797-4DD8-884E-7B3E3E1FB24C}"/>
    <cellStyle name="Normal 11 3 10" xfId="7909" xr:uid="{78800C68-5F6F-474C-A383-1D90CA88F50D}"/>
    <cellStyle name="Normal 11 3 10 2" xfId="16289" xr:uid="{5487B4A8-D4A8-4AB4-AF16-3AE9D99710AF}"/>
    <cellStyle name="Normal 11 3 10 2 2" xfId="33049" xr:uid="{20D7CB87-FB2A-4EDA-BDA7-D82ADA269B89}"/>
    <cellStyle name="Normal 11 3 10 2 3" xfId="49808" xr:uid="{5180B26E-063B-450D-AAE5-5C7A1E771013}"/>
    <cellStyle name="Normal 11 3 10 3" xfId="24669" xr:uid="{A2A593F5-82F3-4E63-9504-D180A3EA3F59}"/>
    <cellStyle name="Normal 11 3 10 4" xfId="41428" xr:uid="{E2E222D8-D09E-432D-B960-7C28BAAA2511}"/>
    <cellStyle name="Normal 11 3 11" xfId="8315" xr:uid="{4B3ECB30-31A8-4DCB-8871-A0143887F679}"/>
    <cellStyle name="Normal 11 3 11 2" xfId="16695" xr:uid="{0C970A5E-C9F0-4E60-84A3-34BCD8E3EA40}"/>
    <cellStyle name="Normal 11 3 11 2 2" xfId="33455" xr:uid="{41CBA1B9-608F-439F-8133-BE48AFD0D0E9}"/>
    <cellStyle name="Normal 11 3 11 2 3" xfId="50214" xr:uid="{82E9FEE0-DC92-4E18-B48A-C8E2B3A8D4A4}"/>
    <cellStyle name="Normal 11 3 11 3" xfId="25075" xr:uid="{7DB8629F-5418-44D5-840F-75F5A74101B1}"/>
    <cellStyle name="Normal 11 3 11 4" xfId="41834" xr:uid="{D5EBE3F1-9833-4D5D-9F9E-1F2E880930FB}"/>
    <cellStyle name="Normal 11 3 12" xfId="8721" xr:uid="{2B877974-5BD2-4DEC-A0D2-4C9819FEA4BE}"/>
    <cellStyle name="Normal 11 3 12 2" xfId="17101" xr:uid="{A33299E9-E5E8-4AEF-8CA8-C66FB23F4201}"/>
    <cellStyle name="Normal 11 3 12 2 2" xfId="33861" xr:uid="{0E8702CE-6FE8-48C4-92A3-96CEEF7967E2}"/>
    <cellStyle name="Normal 11 3 12 2 3" xfId="50620" xr:uid="{A457D827-6685-4D0B-8025-D97BFEDF5514}"/>
    <cellStyle name="Normal 11 3 12 3" xfId="25481" xr:uid="{57E98D99-570A-4C5A-B356-5A7CBC498835}"/>
    <cellStyle name="Normal 11 3 12 4" xfId="42240" xr:uid="{574AFE5E-E967-48FB-9C35-5000EAF75684}"/>
    <cellStyle name="Normal 11 3 13" xfId="9127" xr:uid="{CD2C7ECC-86D0-45AC-B6C2-C879A801BFF3}"/>
    <cellStyle name="Normal 11 3 13 2" xfId="17507" xr:uid="{42183908-9E76-4FFB-8B68-78E6471A41FC}"/>
    <cellStyle name="Normal 11 3 13 2 2" xfId="34267" xr:uid="{0C92E372-3E10-4867-B3DB-E1C2A74B0545}"/>
    <cellStyle name="Normal 11 3 13 2 3" xfId="51026" xr:uid="{93CF336E-01CA-44AD-BD40-5169B6169313}"/>
    <cellStyle name="Normal 11 3 13 3" xfId="25887" xr:uid="{095CA7E0-F04D-4A69-AEE9-F0F2099BA99A}"/>
    <cellStyle name="Normal 11 3 13 4" xfId="42646" xr:uid="{BD7CFC79-3215-47D9-81BC-51B747DF39BE}"/>
    <cellStyle name="Normal 11 3 14" xfId="2827" xr:uid="{08D6389E-9357-460D-9FD7-09DA4BE00BD8}"/>
    <cellStyle name="Normal 11 3 14 2" xfId="11209" xr:uid="{DBB6DE3E-1430-4377-862F-7019FB9275F1}"/>
    <cellStyle name="Normal 11 3 14 2 2" xfId="27969" xr:uid="{61DBDCF2-8A91-491B-9056-2B1FB62C715A}"/>
    <cellStyle name="Normal 11 3 14 2 3" xfId="44728" xr:uid="{90CD4505-604C-4E2D-BD1B-DE1594EB6D62}"/>
    <cellStyle name="Normal 11 3 14 3" xfId="19589" xr:uid="{5DC127B9-4CE2-425D-88C0-20E1F28ABA3A}"/>
    <cellStyle name="Normal 11 3 14 4" xfId="36348" xr:uid="{54AF08BA-F2CA-4E0B-BEED-D57D34B1483A}"/>
    <cellStyle name="Normal 11 3 15" xfId="9528" xr:uid="{5F1083F7-4D48-47C5-80B6-2BED866DC664}"/>
    <cellStyle name="Normal 11 3 15 2" xfId="26288" xr:uid="{B31EE9DB-52CA-4DDF-9A8C-9CDA4B86A08D}"/>
    <cellStyle name="Normal 11 3 15 3" xfId="43047" xr:uid="{C26ABFBF-CED8-4807-83A6-3CA80F3FB5F9}"/>
    <cellStyle name="Normal 11 3 16" xfId="17908" xr:uid="{3EB139D5-80B5-47B9-84AE-619CF8CF00EA}"/>
    <cellStyle name="Normal 11 3 17" xfId="34667" xr:uid="{23658BAC-DDA7-471D-9E87-01F93E787031}"/>
    <cellStyle name="Normal 11 3 2" xfId="764" xr:uid="{3A65036D-9CB4-44EF-9C4E-FD4D9680542A}"/>
    <cellStyle name="Normal 11 3 2 10" xfId="8373" xr:uid="{242EA210-0462-4DAB-9FF8-C1C5B678308B}"/>
    <cellStyle name="Normal 11 3 2 10 2" xfId="16753" xr:uid="{562015B8-8915-4D22-A99D-0A7BE10B3E96}"/>
    <cellStyle name="Normal 11 3 2 10 2 2" xfId="33513" xr:uid="{691A45C1-3B17-450E-B52B-F9D61864500C}"/>
    <cellStyle name="Normal 11 3 2 10 2 3" xfId="50272" xr:uid="{91AEC742-E22A-4970-B9D9-A806CFAE41B0}"/>
    <cellStyle name="Normal 11 3 2 10 3" xfId="25133" xr:uid="{67399BBD-59E4-45D4-8964-29FE725B1554}"/>
    <cellStyle name="Normal 11 3 2 10 4" xfId="41892" xr:uid="{F050CEA0-4FC1-4358-8A94-2D6A92A326D7}"/>
    <cellStyle name="Normal 11 3 2 11" xfId="8779" xr:uid="{E8656C10-5728-444C-BB9E-9B90C6E225A1}"/>
    <cellStyle name="Normal 11 3 2 11 2" xfId="17159" xr:uid="{91894E7E-C876-4D8F-9688-DAD56DC2CC1A}"/>
    <cellStyle name="Normal 11 3 2 11 2 2" xfId="33919" xr:uid="{002CA729-ACA6-465A-926C-6CDC6281894A}"/>
    <cellStyle name="Normal 11 3 2 11 2 3" xfId="50678" xr:uid="{773A31ED-9A9B-419F-B6A7-4AE4FE20B548}"/>
    <cellStyle name="Normal 11 3 2 11 3" xfId="25539" xr:uid="{0F1C3DF3-DBE6-475F-BE0E-699E092CA20A}"/>
    <cellStyle name="Normal 11 3 2 11 4" xfId="42298" xr:uid="{272DF32F-F734-4B94-BE77-15462C597714}"/>
    <cellStyle name="Normal 11 3 2 12" xfId="9185" xr:uid="{8E8CC1BA-DD45-46FB-9DDD-FF306E421D99}"/>
    <cellStyle name="Normal 11 3 2 12 2" xfId="17565" xr:uid="{7740447E-3A82-41C8-88E0-7E29ECEC9B8F}"/>
    <cellStyle name="Normal 11 3 2 12 2 2" xfId="34325" xr:uid="{525A34E5-7208-4404-A851-12CBE2AF26AB}"/>
    <cellStyle name="Normal 11 3 2 12 2 3" xfId="51084" xr:uid="{E6306052-79FE-41B8-92EA-086CC79F4085}"/>
    <cellStyle name="Normal 11 3 2 12 3" xfId="25945" xr:uid="{A4D1F573-1A70-4189-BAF4-C605893F9E54}"/>
    <cellStyle name="Normal 11 3 2 12 4" xfId="42704" xr:uid="{91B013D8-EB70-4D03-8B41-1C9A4421E088}"/>
    <cellStyle name="Normal 11 3 2 13" xfId="3026" xr:uid="{58E87F2B-E039-41F7-B7B7-E88C178C985C}"/>
    <cellStyle name="Normal 11 3 2 13 2" xfId="11405" xr:uid="{4A17D9C2-28F7-4F39-909D-FD9D42425C05}"/>
    <cellStyle name="Normal 11 3 2 13 2 2" xfId="28165" xr:uid="{A895F353-4476-4518-B390-FDEA452DD0B1}"/>
    <cellStyle name="Normal 11 3 2 13 2 3" xfId="44924" xr:uid="{346FA5C6-F6F5-4955-8873-23AD61613FDA}"/>
    <cellStyle name="Normal 11 3 2 13 3" xfId="19785" xr:uid="{3346A2F1-9749-4A7D-AA4E-690D6497914E}"/>
    <cellStyle name="Normal 11 3 2 13 4" xfId="36544" xr:uid="{DCFD8C21-AFF9-4070-9A49-9E27177296ED}"/>
    <cellStyle name="Normal 11 3 2 14" xfId="9602" xr:uid="{333900DA-E42E-442D-ADD0-C07DCDBECDEE}"/>
    <cellStyle name="Normal 11 3 2 14 2" xfId="26362" xr:uid="{E2D9AA8E-7FC9-4A98-AD29-82C3DBACCD33}"/>
    <cellStyle name="Normal 11 3 2 14 3" xfId="43121" xr:uid="{F690D4ED-10E1-4E50-90EC-6EDEF04F5336}"/>
    <cellStyle name="Normal 11 3 2 15" xfId="17982" xr:uid="{2675D6AA-A33F-47EF-8D3D-6C7A730244AB}"/>
    <cellStyle name="Normal 11 3 2 16" xfId="34741" xr:uid="{C7B97152-D86A-4F2D-ADF5-967C604115BC}"/>
    <cellStyle name="Normal 11 3 2 2" xfId="1348" xr:uid="{87916659-CD03-4C3A-B7DC-75C3EB9BDAA8}"/>
    <cellStyle name="Normal 11 3 2 2 10" xfId="9253" xr:uid="{E1BED1AD-87BB-434B-BA97-201CCEEDB690}"/>
    <cellStyle name="Normal 11 3 2 2 10 2" xfId="17633" xr:uid="{E363F188-DE42-4DC6-90A9-CBFB9D907AC8}"/>
    <cellStyle name="Normal 11 3 2 2 10 2 2" xfId="34393" xr:uid="{57EC5E2A-FC4D-451E-8E20-DA644FF38F59}"/>
    <cellStyle name="Normal 11 3 2 2 10 2 3" xfId="51152" xr:uid="{E9533537-C495-493E-A64A-4D32446C2E6D}"/>
    <cellStyle name="Normal 11 3 2 2 10 3" xfId="26013" xr:uid="{5779A34F-A859-4BF5-A436-262B5D766961}"/>
    <cellStyle name="Normal 11 3 2 2 10 4" xfId="42772" xr:uid="{0E452B8B-C8C7-41FE-BC8F-0928EC32F44C}"/>
    <cellStyle name="Normal 11 3 2 2 11" xfId="3112" xr:uid="{5A8AA8FE-DF6C-4EED-8DB5-47E78318C989}"/>
    <cellStyle name="Normal 11 3 2 2 11 2" xfId="11489" xr:uid="{92E8224F-DE8F-4B35-88FC-F859D0977A03}"/>
    <cellStyle name="Normal 11 3 2 2 11 2 2" xfId="28249" xr:uid="{A5A188A8-03E4-4BF0-BABC-8FB6708AE14A}"/>
    <cellStyle name="Normal 11 3 2 2 11 2 3" xfId="45008" xr:uid="{6DE17351-119E-49A7-8891-9BCA7CACA5E2}"/>
    <cellStyle name="Normal 11 3 2 2 11 3" xfId="19869" xr:uid="{F80082BC-2A87-4602-9A31-BC378CF1D388}"/>
    <cellStyle name="Normal 11 3 2 2 11 4" xfId="36628" xr:uid="{D90768C0-4AC9-4C4B-BD70-50F49775F9BD}"/>
    <cellStyle name="Normal 11 3 2 2 12" xfId="9686" xr:uid="{38F0C563-F921-4A25-AD4C-DC8CEE9C4D6A}"/>
    <cellStyle name="Normal 11 3 2 2 12 2" xfId="26446" xr:uid="{C0D1B9B9-9BCA-486A-B165-446E5C49C645}"/>
    <cellStyle name="Normal 11 3 2 2 12 3" xfId="43205" xr:uid="{7C8736BA-FE45-4D61-BABE-6E375B57217C}"/>
    <cellStyle name="Normal 11 3 2 2 13" xfId="18066" xr:uid="{9DA30302-3EBA-45B8-8FE6-5D029C6F92CB}"/>
    <cellStyle name="Normal 11 3 2 2 14" xfId="34825" xr:uid="{6484E897-A892-4450-807F-D60E224DE968}"/>
    <cellStyle name="Normal 11 3 2 2 2" xfId="1732" xr:uid="{F5EA4A13-7906-486A-803B-CD266B454E6F}"/>
    <cellStyle name="Normal 11 3 2 2 2 2" xfId="5114" xr:uid="{78B53066-B707-4C66-BFE1-7AFDF6D01824}"/>
    <cellStyle name="Normal 11 3 2 2 2 2 2" xfId="13492" xr:uid="{9885502A-ECA4-4431-ADC9-4C6BC3EA45AE}"/>
    <cellStyle name="Normal 11 3 2 2 2 2 2 2" xfId="30252" xr:uid="{35C05CAB-F853-46FA-9491-904CC343113F}"/>
    <cellStyle name="Normal 11 3 2 2 2 2 2 3" xfId="47011" xr:uid="{103AF2E1-5058-4642-B5DA-021D00B47B12}"/>
    <cellStyle name="Normal 11 3 2 2 2 2 3" xfId="21872" xr:uid="{28FF679B-4359-43DD-947F-20DC3AF85CC4}"/>
    <cellStyle name="Normal 11 3 2 2 2 2 4" xfId="38631" xr:uid="{21B0DBA9-6114-4A34-A934-0A4549E0C9C6}"/>
    <cellStyle name="Normal 11 3 2 2 2 3" xfId="6799" xr:uid="{B692B79F-C853-4068-9AC0-4EDA15B98D6E}"/>
    <cellStyle name="Normal 11 3 2 2 2 3 2" xfId="15179" xr:uid="{9B2A66C3-C0FB-47B3-B24B-E91106B65F30}"/>
    <cellStyle name="Normal 11 3 2 2 2 3 2 2" xfId="31939" xr:uid="{0DDA197D-9462-4EA4-B65F-FDA13C2F9629}"/>
    <cellStyle name="Normal 11 3 2 2 2 3 2 3" xfId="48698" xr:uid="{04B62DF3-BA18-44DA-BE00-6F1757CAFEA0}"/>
    <cellStyle name="Normal 11 3 2 2 2 3 3" xfId="23559" xr:uid="{C0448C96-4CB1-4EB5-A365-682B7F73E59B}"/>
    <cellStyle name="Normal 11 3 2 2 2 3 4" xfId="40318" xr:uid="{F155626B-ECB6-4B22-90A0-280D50C3F100}"/>
    <cellStyle name="Normal 11 3 2 2 2 4" xfId="3539" xr:uid="{A5302EBC-FD69-4DB4-B6D2-AB937F783C7B}"/>
    <cellStyle name="Normal 11 3 2 2 2 4 2" xfId="11915" xr:uid="{FF427E08-3B7B-4302-A651-0D18C78C9724}"/>
    <cellStyle name="Normal 11 3 2 2 2 4 2 2" xfId="28675" xr:uid="{38DF193B-B447-487C-82C3-FBEE672E427B}"/>
    <cellStyle name="Normal 11 3 2 2 2 4 2 3" xfId="45434" xr:uid="{AA9332F9-CEE7-4DE5-9568-BC33C5F56691}"/>
    <cellStyle name="Normal 11 3 2 2 2 4 3" xfId="20295" xr:uid="{EB0B34CB-8BE4-4F72-BC7D-7B33811D7D57}"/>
    <cellStyle name="Normal 11 3 2 2 2 4 4" xfId="37054" xr:uid="{F8DB5484-8FF6-4F67-BD46-1E8EDEEF35C3}"/>
    <cellStyle name="Normal 11 3 2 2 2 5" xfId="10112" xr:uid="{0F076FA5-397C-4C7C-8E3A-9B7BD298C996}"/>
    <cellStyle name="Normal 11 3 2 2 2 5 2" xfId="26872" xr:uid="{6A8B6905-FC9A-4011-A3A6-E5D595086BD7}"/>
    <cellStyle name="Normal 11 3 2 2 2 5 3" xfId="43631" xr:uid="{F0A7C243-7F97-4B07-A231-CB287339F42A}"/>
    <cellStyle name="Normal 11 3 2 2 2 6" xfId="18492" xr:uid="{435A39C3-460C-471B-AD92-BFADE1F3742B}"/>
    <cellStyle name="Normal 11 3 2 2 2 7" xfId="35251" xr:uid="{735D1ABE-DBA5-4356-8659-F462A1EA1D22}"/>
    <cellStyle name="Normal 11 3 2 2 3" xfId="2160" xr:uid="{3F9B132A-B7D0-4B23-B2F1-2332820DFE13}"/>
    <cellStyle name="Normal 11 3 2 2 3 2" xfId="5540" xr:uid="{8DADCD88-CB03-45B3-83FD-960A666BB759}"/>
    <cellStyle name="Normal 11 3 2 2 3 2 2" xfId="13920" xr:uid="{7FA854FD-F4A2-431A-9F62-F2545317647C}"/>
    <cellStyle name="Normal 11 3 2 2 3 2 2 2" xfId="30680" xr:uid="{D86A4BF3-9988-48C1-82FA-0643EAFE633F}"/>
    <cellStyle name="Normal 11 3 2 2 3 2 2 3" xfId="47439" xr:uid="{E77ABAE8-CE60-4F2E-A46B-5ADE1A096A65}"/>
    <cellStyle name="Normal 11 3 2 2 3 2 3" xfId="22300" xr:uid="{FE64307F-7C4B-4C86-8E5F-816133B8B198}"/>
    <cellStyle name="Normal 11 3 2 2 3 2 4" xfId="39059" xr:uid="{73BEE2E4-E96C-49F5-8359-6F66A2F092E8}"/>
    <cellStyle name="Normal 11 3 2 2 3 3" xfId="7227" xr:uid="{37C0AEE9-A532-447F-8286-137B2A78F487}"/>
    <cellStyle name="Normal 11 3 2 2 3 3 2" xfId="15607" xr:uid="{A8999B58-328A-4EC2-A0EC-50E1D2D93746}"/>
    <cellStyle name="Normal 11 3 2 2 3 3 2 2" xfId="32367" xr:uid="{5EA064B6-9BDB-47EE-A3DC-5E19F2459941}"/>
    <cellStyle name="Normal 11 3 2 2 3 3 2 3" xfId="49126" xr:uid="{14C2AA5C-29F9-41FC-BDE3-9A7BAC3624C1}"/>
    <cellStyle name="Normal 11 3 2 2 3 3 3" xfId="23987" xr:uid="{D2E9BC0E-5E26-4616-8D42-EC90DD03FFF6}"/>
    <cellStyle name="Normal 11 3 2 2 3 3 4" xfId="40746" xr:uid="{57C7999B-5F22-4A60-A5A8-27103C0C4A0E}"/>
    <cellStyle name="Normal 11 3 2 2 3 4" xfId="3967" xr:uid="{B5214614-6C15-48DE-BD78-1D689DFCE5D4}"/>
    <cellStyle name="Normal 11 3 2 2 3 4 2" xfId="12343" xr:uid="{A8AEB3F4-0603-40DA-BDE9-9540A07722FC}"/>
    <cellStyle name="Normal 11 3 2 2 3 4 2 2" xfId="29103" xr:uid="{7F90E6C5-584C-4BD7-8760-4D8635098EE0}"/>
    <cellStyle name="Normal 11 3 2 2 3 4 2 3" xfId="45862" xr:uid="{D20BDA39-C4EC-4E2D-AF6E-B1FD569F605A}"/>
    <cellStyle name="Normal 11 3 2 2 3 4 3" xfId="20723" xr:uid="{40BA8EBF-2428-4551-9D79-7102A621B3AE}"/>
    <cellStyle name="Normal 11 3 2 2 3 4 4" xfId="37482" xr:uid="{BB858843-7D6D-4EE6-A2E4-BAFE34BEA9EA}"/>
    <cellStyle name="Normal 11 3 2 2 3 5" xfId="10540" xr:uid="{DACACCEA-53C2-470F-983E-676843284EF7}"/>
    <cellStyle name="Normal 11 3 2 2 3 5 2" xfId="27300" xr:uid="{68DBEC82-0127-4185-9BD4-E0D3B9606828}"/>
    <cellStyle name="Normal 11 3 2 2 3 5 3" xfId="44059" xr:uid="{E3E46EC6-7ECF-4F87-A3F7-0400081644E2}"/>
    <cellStyle name="Normal 11 3 2 2 3 6" xfId="18920" xr:uid="{7A245ADC-9413-46DF-AEFE-4335E2FBB05C}"/>
    <cellStyle name="Normal 11 3 2 2 3 7" xfId="35679" xr:uid="{73C962C9-7A5A-4AA0-A14D-E89C455F2166}"/>
    <cellStyle name="Normal 11 3 2 2 4" xfId="2560" xr:uid="{92C60FE9-2F25-4D56-A03E-6F2588C544DA}"/>
    <cellStyle name="Normal 11 3 2 2 4 2" xfId="5942" xr:uid="{41F8A57E-1C6A-4FB0-A712-53A6D4397DFB}"/>
    <cellStyle name="Normal 11 3 2 2 4 2 2" xfId="14322" xr:uid="{4E48603E-4D65-4DED-92B6-B8B506AE3FC2}"/>
    <cellStyle name="Normal 11 3 2 2 4 2 2 2" xfId="31082" xr:uid="{E884CFF5-C663-49CC-8B36-17D277098A23}"/>
    <cellStyle name="Normal 11 3 2 2 4 2 2 3" xfId="47841" xr:uid="{F68F4897-1DD3-4574-BB5F-878D9E55921D}"/>
    <cellStyle name="Normal 11 3 2 2 4 2 3" xfId="22702" xr:uid="{0D9AA279-2986-48FC-8C56-02834A0F08B5}"/>
    <cellStyle name="Normal 11 3 2 2 4 2 4" xfId="39461" xr:uid="{4073A7A6-2407-4A86-92BE-BBF61C13AD58}"/>
    <cellStyle name="Normal 11 3 2 2 4 3" xfId="7629" xr:uid="{AB16D36E-3361-4E91-9179-1FD7A12DDFFB}"/>
    <cellStyle name="Normal 11 3 2 2 4 3 2" xfId="16009" xr:uid="{D623FAE9-D982-44B4-9839-829211ED9371}"/>
    <cellStyle name="Normal 11 3 2 2 4 3 2 2" xfId="32769" xr:uid="{B6FECA0B-3CC4-4B05-9B4A-B08CBE678F88}"/>
    <cellStyle name="Normal 11 3 2 2 4 3 2 3" xfId="49528" xr:uid="{8D0CEE06-0094-4AF9-BBE8-6B711F062DA7}"/>
    <cellStyle name="Normal 11 3 2 2 4 3 3" xfId="24389" xr:uid="{D4B4F3D8-4F16-499B-8274-1E4AE4408EC7}"/>
    <cellStyle name="Normal 11 3 2 2 4 3 4" xfId="41148" xr:uid="{F4EFEB87-160C-420E-892A-D886FD5DCA3D}"/>
    <cellStyle name="Normal 11 3 2 2 4 4" xfId="4257" xr:uid="{B581C0EA-F50C-4892-A465-4F0595901DEB}"/>
    <cellStyle name="Normal 11 3 2 2 4 4 2" xfId="12633" xr:uid="{8B4C3F72-B9EF-4893-BD12-0E3A286FE5CB}"/>
    <cellStyle name="Normal 11 3 2 2 4 4 2 2" xfId="29393" xr:uid="{C516C8DC-733F-437E-8DAB-72D04199C513}"/>
    <cellStyle name="Normal 11 3 2 2 4 4 2 3" xfId="46152" xr:uid="{C4D65524-1B6A-4DA8-B1E3-E31BAF9ABB0F}"/>
    <cellStyle name="Normal 11 3 2 2 4 4 3" xfId="21013" xr:uid="{2A49F9D6-DAA4-4B8B-BF38-DC0C0B698E9E}"/>
    <cellStyle name="Normal 11 3 2 2 4 4 4" xfId="37772" xr:uid="{FB649FB7-32ED-4802-91E1-2D29D49844FE}"/>
    <cellStyle name="Normal 11 3 2 2 4 5" xfId="10942" xr:uid="{9E230A38-1331-4C4F-B1D8-38ECC8D23D98}"/>
    <cellStyle name="Normal 11 3 2 2 4 5 2" xfId="27702" xr:uid="{20AC8A27-B8EE-4108-BD7C-13BBDB693E49}"/>
    <cellStyle name="Normal 11 3 2 2 4 5 3" xfId="44461" xr:uid="{E8A68355-B74D-4449-B1A1-FE7978FC53D1}"/>
    <cellStyle name="Normal 11 3 2 2 4 6" xfId="19322" xr:uid="{AD88907E-CC56-4B1F-8E8C-771E4009DF9E}"/>
    <cellStyle name="Normal 11 3 2 2 4 7" xfId="36081" xr:uid="{60052D8E-13D3-4F96-BCB3-634D60619BE3}"/>
    <cellStyle name="Normal 11 3 2 2 5" xfId="4676" xr:uid="{06084207-81D5-445C-9FDB-A6E75100E765}"/>
    <cellStyle name="Normal 11 3 2 2 5 2" xfId="13052" xr:uid="{E1BC1111-6973-4DEA-81FC-AB4BF23D43F1}"/>
    <cellStyle name="Normal 11 3 2 2 5 2 2" xfId="29812" xr:uid="{AE41CF8F-9582-4BBC-9889-ECECE047F73C}"/>
    <cellStyle name="Normal 11 3 2 2 5 2 3" xfId="46571" xr:uid="{01D1EB8E-16B4-4C3B-8D07-723398C5A24B}"/>
    <cellStyle name="Normal 11 3 2 2 5 3" xfId="21432" xr:uid="{B1E9B51D-B115-4731-A0AA-177FA69984DD}"/>
    <cellStyle name="Normal 11 3 2 2 5 4" xfId="38191" xr:uid="{479BFA62-CF05-4C9C-871B-35895490BB9E}"/>
    <cellStyle name="Normal 11 3 2 2 6" xfId="6373" xr:uid="{F8223CC3-2E6A-4696-87AC-114D4EA95C43}"/>
    <cellStyle name="Normal 11 3 2 2 6 2" xfId="14753" xr:uid="{4539CEBE-7C97-4CB4-8C3D-5534CEED4D9A}"/>
    <cellStyle name="Normal 11 3 2 2 6 2 2" xfId="31513" xr:uid="{87B5A542-54C4-4DBF-B264-39291885C4FF}"/>
    <cellStyle name="Normal 11 3 2 2 6 2 3" xfId="48272" xr:uid="{2A8179A9-E4CF-4E9A-86CB-435E6374A92E}"/>
    <cellStyle name="Normal 11 3 2 2 6 3" xfId="23133" xr:uid="{3D6738AD-7107-4015-BAD4-1C68BBC2FE4C}"/>
    <cellStyle name="Normal 11 3 2 2 6 4" xfId="39892" xr:uid="{FF3EF6FD-859E-4752-AA3A-B9EF824DEFB7}"/>
    <cellStyle name="Normal 11 3 2 2 7" xfId="8035" xr:uid="{0ED87E8F-4BA2-41FA-9F5C-A31ADE564499}"/>
    <cellStyle name="Normal 11 3 2 2 7 2" xfId="16415" xr:uid="{6540DB87-79EB-41FC-B065-689BB52B53AB}"/>
    <cellStyle name="Normal 11 3 2 2 7 2 2" xfId="33175" xr:uid="{B281D25C-3A64-4CA6-A142-1A3CD98C079C}"/>
    <cellStyle name="Normal 11 3 2 2 7 2 3" xfId="49934" xr:uid="{A077553F-125F-4517-888E-5144078D0813}"/>
    <cellStyle name="Normal 11 3 2 2 7 3" xfId="24795" xr:uid="{39388E23-15AF-4011-BB28-D6D7786E099E}"/>
    <cellStyle name="Normal 11 3 2 2 7 4" xfId="41554" xr:uid="{F96B3CA2-9F0A-4971-8A25-2A0D33DFB432}"/>
    <cellStyle name="Normal 11 3 2 2 8" xfId="8441" xr:uid="{B4462E41-E0F3-4509-AB5A-7E25D87CF677}"/>
    <cellStyle name="Normal 11 3 2 2 8 2" xfId="16821" xr:uid="{6D65A36C-7271-498E-9B6E-FFC5C79249AB}"/>
    <cellStyle name="Normal 11 3 2 2 8 2 2" xfId="33581" xr:uid="{797B7AAE-0798-4DF3-83DA-55EEC5F49585}"/>
    <cellStyle name="Normal 11 3 2 2 8 2 3" xfId="50340" xr:uid="{C8620D90-BAB4-42A9-85AF-AA3626CBF98F}"/>
    <cellStyle name="Normal 11 3 2 2 8 3" xfId="25201" xr:uid="{4CDFAD97-0C8C-4DA2-B59A-0F33C2650521}"/>
    <cellStyle name="Normal 11 3 2 2 8 4" xfId="41960" xr:uid="{421A4123-C6E0-4C18-83CC-B52AD60BDBAB}"/>
    <cellStyle name="Normal 11 3 2 2 9" xfId="8847" xr:uid="{413DF18E-20A7-41D4-A1A9-AB72AC5C2D4E}"/>
    <cellStyle name="Normal 11 3 2 2 9 2" xfId="17227" xr:uid="{2271BB7F-5ED8-495B-80B2-9E1247D38394}"/>
    <cellStyle name="Normal 11 3 2 2 9 2 2" xfId="33987" xr:uid="{EE329177-F038-47A8-85AE-4608A08E369A}"/>
    <cellStyle name="Normal 11 3 2 2 9 2 3" xfId="50746" xr:uid="{4C0A1CB6-D2C8-4323-AE49-224A9C0FFE2E}"/>
    <cellStyle name="Normal 11 3 2 2 9 3" xfId="25607" xr:uid="{5B77DE3B-BFEC-4390-9D11-38C4994F3F27}"/>
    <cellStyle name="Normal 11 3 2 2 9 4" xfId="42366" xr:uid="{90B40A0F-0187-4A7A-9A12-6D2F15C66C0A}"/>
    <cellStyle name="Normal 11 3 2 3" xfId="1349" xr:uid="{659AEA25-3F07-42B0-A755-36A06F81AFCC}"/>
    <cellStyle name="Normal 11 3 2 3 10" xfId="9456" xr:uid="{C30551E3-AF59-46AB-860A-9CA407A71F79}"/>
    <cellStyle name="Normal 11 3 2 3 10 2" xfId="17836" xr:uid="{E77EC9F2-F7D1-4C0F-82CD-15C9A0D175B6}"/>
    <cellStyle name="Normal 11 3 2 3 10 2 2" xfId="34596" xr:uid="{B6A45420-6B93-4794-A0EB-39A66C18027A}"/>
    <cellStyle name="Normal 11 3 2 3 10 2 3" xfId="51355" xr:uid="{8D53EA63-17D0-48B0-ABE9-CEE9A7DE4FAE}"/>
    <cellStyle name="Normal 11 3 2 3 10 3" xfId="26216" xr:uid="{48CC1661-6682-4091-9807-BA920A692F34}"/>
    <cellStyle name="Normal 11 3 2 3 10 4" xfId="42975" xr:uid="{5AD2FFF5-7C4F-4FB0-B76F-059FB841A008}"/>
    <cellStyle name="Normal 11 3 2 3 11" xfId="3113" xr:uid="{F3E90396-76D2-47BA-9C53-2E11E405F4DB}"/>
    <cellStyle name="Normal 11 3 2 3 11 2" xfId="11490" xr:uid="{C858C8AE-B13C-47C0-A7F0-924CD983D9CB}"/>
    <cellStyle name="Normal 11 3 2 3 11 2 2" xfId="28250" xr:uid="{C972C1D2-3D61-45DA-96BA-89E15B9141DB}"/>
    <cellStyle name="Normal 11 3 2 3 11 2 3" xfId="45009" xr:uid="{F3F8CB6F-9532-4595-A049-FF5248BAE286}"/>
    <cellStyle name="Normal 11 3 2 3 11 3" xfId="19870" xr:uid="{AB0C3029-724D-4D9C-AAB1-7C27879A4E7E}"/>
    <cellStyle name="Normal 11 3 2 3 11 4" xfId="36629" xr:uid="{E1C41B45-9653-4CFC-8EDD-C9323EAAEBB5}"/>
    <cellStyle name="Normal 11 3 2 3 12" xfId="9687" xr:uid="{3502B686-B18A-4FBB-9602-9C3A7814ABBB}"/>
    <cellStyle name="Normal 11 3 2 3 12 2" xfId="26447" xr:uid="{1F66D156-F01B-470E-9CD0-27E902D49609}"/>
    <cellStyle name="Normal 11 3 2 3 12 3" xfId="43206" xr:uid="{C7AC777D-C39A-40A7-BC11-4FF9564A55DD}"/>
    <cellStyle name="Normal 11 3 2 3 13" xfId="18067" xr:uid="{7CBA5034-50A5-487F-8CFC-962B165E8FC4}"/>
    <cellStyle name="Normal 11 3 2 3 14" xfId="34826" xr:uid="{2D656558-DB2F-4CA7-B2E6-D741AFB3818E}"/>
    <cellStyle name="Normal 11 3 2 3 2" xfId="1733" xr:uid="{DD36A48A-08C6-4A6B-BCBB-2C08E5862A1E}"/>
    <cellStyle name="Normal 11 3 2 3 2 2" xfId="5115" xr:uid="{8BC02CCF-56F1-4158-AB82-28F665B65BB3}"/>
    <cellStyle name="Normal 11 3 2 3 2 2 2" xfId="13493" xr:uid="{2E023407-798C-46AE-B3EF-4A0A1C955C25}"/>
    <cellStyle name="Normal 11 3 2 3 2 2 2 2" xfId="30253" xr:uid="{9DF241AD-56C7-4245-885B-BABA5D8E5621}"/>
    <cellStyle name="Normal 11 3 2 3 2 2 2 3" xfId="47012" xr:uid="{201309A5-E1B9-4D06-A33F-FE1D8092044A}"/>
    <cellStyle name="Normal 11 3 2 3 2 2 3" xfId="21873" xr:uid="{ECF2AF61-1395-421A-9489-35B783466BF8}"/>
    <cellStyle name="Normal 11 3 2 3 2 2 4" xfId="38632" xr:uid="{60BA9C07-0E21-4D0C-9CFE-B16FB2D36930}"/>
    <cellStyle name="Normal 11 3 2 3 2 3" xfId="6800" xr:uid="{E6BFF359-8E5A-4292-8F1C-3A6FC3257B15}"/>
    <cellStyle name="Normal 11 3 2 3 2 3 2" xfId="15180" xr:uid="{70309EC8-2290-4E1F-8FAD-98C82294A66B}"/>
    <cellStyle name="Normal 11 3 2 3 2 3 2 2" xfId="31940" xr:uid="{17501B59-2686-457A-9083-137515B80B8A}"/>
    <cellStyle name="Normal 11 3 2 3 2 3 2 3" xfId="48699" xr:uid="{CE2330FD-81EE-4ED3-9001-412E47CA0EFB}"/>
    <cellStyle name="Normal 11 3 2 3 2 3 3" xfId="23560" xr:uid="{98E3301A-1CE8-4A43-9672-FAE8CD80F9E8}"/>
    <cellStyle name="Normal 11 3 2 3 2 3 4" xfId="40319" xr:uid="{0A0189E1-633F-4A84-8407-20D0AB94B01B}"/>
    <cellStyle name="Normal 11 3 2 3 2 4" xfId="3540" xr:uid="{659D26C0-5874-4CE0-9E9B-6A87129C04F3}"/>
    <cellStyle name="Normal 11 3 2 3 2 4 2" xfId="11916" xr:uid="{15C5CC2E-867C-48DE-8075-E812BE2C7665}"/>
    <cellStyle name="Normal 11 3 2 3 2 4 2 2" xfId="28676" xr:uid="{9584ADEF-7220-46DF-9011-6775293D1CFB}"/>
    <cellStyle name="Normal 11 3 2 3 2 4 2 3" xfId="45435" xr:uid="{A4C0B1B4-FBDE-4FD0-832C-1E7718E13EEE}"/>
    <cellStyle name="Normal 11 3 2 3 2 4 3" xfId="20296" xr:uid="{B755EDC3-214D-4182-B2DA-F5C0C5F2A1CD}"/>
    <cellStyle name="Normal 11 3 2 3 2 4 4" xfId="37055" xr:uid="{0EA23D45-E04C-44DF-9CFF-E0856E41A7DF}"/>
    <cellStyle name="Normal 11 3 2 3 2 5" xfId="10113" xr:uid="{2E313829-7545-47A5-B5E8-D7A1FB43F961}"/>
    <cellStyle name="Normal 11 3 2 3 2 5 2" xfId="26873" xr:uid="{F60FE639-5D62-4F94-9E4F-B7C471B03305}"/>
    <cellStyle name="Normal 11 3 2 3 2 5 3" xfId="43632" xr:uid="{697A7538-DE3B-447E-A6AE-97FC7A95C2F2}"/>
    <cellStyle name="Normal 11 3 2 3 2 6" xfId="18493" xr:uid="{B77C5993-418C-44AA-A56F-344EEA47CE34}"/>
    <cellStyle name="Normal 11 3 2 3 2 7" xfId="35252" xr:uid="{79394184-3C45-4F65-B798-EB2C4F23A035}"/>
    <cellStyle name="Normal 11 3 2 3 3" xfId="2161" xr:uid="{1239CD02-8166-4067-954A-2A0C3DDE2E24}"/>
    <cellStyle name="Normal 11 3 2 3 3 2" xfId="5541" xr:uid="{BA831AE5-016D-4131-BC90-4921D113A1B4}"/>
    <cellStyle name="Normal 11 3 2 3 3 2 2" xfId="13921" xr:uid="{15BEED01-1204-40CD-826E-62E4F7C9395D}"/>
    <cellStyle name="Normal 11 3 2 3 3 2 2 2" xfId="30681" xr:uid="{D07CEFA1-AF2A-46F0-8A22-8DF554BA5B14}"/>
    <cellStyle name="Normal 11 3 2 3 3 2 2 3" xfId="47440" xr:uid="{D4A708BF-4075-4EF7-B37D-9F55F1AA9995}"/>
    <cellStyle name="Normal 11 3 2 3 3 2 3" xfId="22301" xr:uid="{FEE5570C-8105-4C6C-8290-B53E8C1D9715}"/>
    <cellStyle name="Normal 11 3 2 3 3 2 4" xfId="39060" xr:uid="{1A100F1E-5334-46F1-974F-AE2AF5607510}"/>
    <cellStyle name="Normal 11 3 2 3 3 3" xfId="7228" xr:uid="{BB14658A-0011-4613-9D12-E7EA60AAD814}"/>
    <cellStyle name="Normal 11 3 2 3 3 3 2" xfId="15608" xr:uid="{049D15CE-3974-4FD2-A65C-71A6C9A26E8C}"/>
    <cellStyle name="Normal 11 3 2 3 3 3 2 2" xfId="32368" xr:uid="{699B622D-D72D-4B2C-90BF-E18337B087AE}"/>
    <cellStyle name="Normal 11 3 2 3 3 3 2 3" xfId="49127" xr:uid="{372E8441-F382-4F4E-8C1F-EF7C49D9C93F}"/>
    <cellStyle name="Normal 11 3 2 3 3 3 3" xfId="23988" xr:uid="{1E91BC88-B2CE-411C-9107-9C44ABF528C6}"/>
    <cellStyle name="Normal 11 3 2 3 3 3 4" xfId="40747" xr:uid="{B8BC143E-27AF-471D-80C2-3E24B0DF70DA}"/>
    <cellStyle name="Normal 11 3 2 3 3 4" xfId="3968" xr:uid="{9ADCF8E9-A2E6-4096-BB18-4EED0D4785A1}"/>
    <cellStyle name="Normal 11 3 2 3 3 4 2" xfId="12344" xr:uid="{5774644F-C90E-4EBA-B5C5-FD3E6CF6B62B}"/>
    <cellStyle name="Normal 11 3 2 3 3 4 2 2" xfId="29104" xr:uid="{9D63F557-DA8E-476A-A94F-65C0461E5BCB}"/>
    <cellStyle name="Normal 11 3 2 3 3 4 2 3" xfId="45863" xr:uid="{07A1DE8E-E80E-4246-B159-8FB8DA3EF66C}"/>
    <cellStyle name="Normal 11 3 2 3 3 4 3" xfId="20724" xr:uid="{BD2337F7-D328-4489-B34F-7A0673743236}"/>
    <cellStyle name="Normal 11 3 2 3 3 4 4" xfId="37483" xr:uid="{B5C21394-6903-4669-ADC3-AE37172072A3}"/>
    <cellStyle name="Normal 11 3 2 3 3 5" xfId="10541" xr:uid="{E8B1DE07-9AE4-4A80-93C7-1B9409E6D119}"/>
    <cellStyle name="Normal 11 3 2 3 3 5 2" xfId="27301" xr:uid="{4CF5F18A-2FD5-48AA-84DF-9738B8A3883F}"/>
    <cellStyle name="Normal 11 3 2 3 3 5 3" xfId="44060" xr:uid="{8C57E2E3-E337-4503-A197-8DA3B8539C74}"/>
    <cellStyle name="Normal 11 3 2 3 3 6" xfId="18921" xr:uid="{7F7667AF-DD34-49F2-96B0-828D0530164D}"/>
    <cellStyle name="Normal 11 3 2 3 3 7" xfId="35680" xr:uid="{66E899CB-1DCE-4774-B3DD-27484E767A90}"/>
    <cellStyle name="Normal 11 3 2 3 4" xfId="2763" xr:uid="{195AC4C6-72D8-4D15-AEAE-A77B95B8861F}"/>
    <cellStyle name="Normal 11 3 2 3 4 2" xfId="6145" xr:uid="{1A7139B8-7689-4C3E-844D-EA314D58A8A2}"/>
    <cellStyle name="Normal 11 3 2 3 4 2 2" xfId="14525" xr:uid="{231AB536-5894-46FE-9705-077E3D8F56C7}"/>
    <cellStyle name="Normal 11 3 2 3 4 2 2 2" xfId="31285" xr:uid="{D5685C98-ECFD-4B12-B3D1-BF0B808FECE5}"/>
    <cellStyle name="Normal 11 3 2 3 4 2 2 3" xfId="48044" xr:uid="{69B48E49-90EA-40D4-B77F-B38328CB5991}"/>
    <cellStyle name="Normal 11 3 2 3 4 2 3" xfId="22905" xr:uid="{52511F7B-92E2-45D6-A96A-FE66337508DC}"/>
    <cellStyle name="Normal 11 3 2 3 4 2 4" xfId="39664" xr:uid="{38733B7F-5F6B-4A27-A1D3-00E94BCBC896}"/>
    <cellStyle name="Normal 11 3 2 3 4 3" xfId="7832" xr:uid="{B3C0A7F6-0E83-45E2-B457-4C85E60A8BE5}"/>
    <cellStyle name="Normal 11 3 2 3 4 3 2" xfId="16212" xr:uid="{6FE7605B-3DBA-4C47-B66F-22A549DCC16A}"/>
    <cellStyle name="Normal 11 3 2 3 4 3 2 2" xfId="32972" xr:uid="{4FAF1AC3-C9DC-4370-B19D-85CCED454771}"/>
    <cellStyle name="Normal 11 3 2 3 4 3 2 3" xfId="49731" xr:uid="{F037BFAE-9C7A-4B7B-A0EC-14B982691148}"/>
    <cellStyle name="Normal 11 3 2 3 4 3 3" xfId="24592" xr:uid="{7D996020-5B22-44AF-B792-31034F7E44C1}"/>
    <cellStyle name="Normal 11 3 2 3 4 3 4" xfId="41351" xr:uid="{53766BBB-3603-40F1-9A0D-1F225F0909DE}"/>
    <cellStyle name="Normal 11 3 2 3 4 4" xfId="4459" xr:uid="{296459F2-F43F-4A15-AF14-3C83FB619484}"/>
    <cellStyle name="Normal 11 3 2 3 4 4 2" xfId="12835" xr:uid="{49B8C92B-84A3-4B9E-A81A-648B346B073D}"/>
    <cellStyle name="Normal 11 3 2 3 4 4 2 2" xfId="29595" xr:uid="{10C57E14-441F-4505-A9DA-F273DCF8A9B4}"/>
    <cellStyle name="Normal 11 3 2 3 4 4 2 3" xfId="46354" xr:uid="{52247877-3284-4515-AAAB-93B42B62BBDC}"/>
    <cellStyle name="Normal 11 3 2 3 4 4 3" xfId="21215" xr:uid="{F700A713-14FE-4667-BD3E-673B3C0F92D8}"/>
    <cellStyle name="Normal 11 3 2 3 4 4 4" xfId="37974" xr:uid="{DC963DF1-0AA3-4144-9A2D-2E26FBF98959}"/>
    <cellStyle name="Normal 11 3 2 3 4 5" xfId="11145" xr:uid="{4B7773BA-FCE8-4D76-A726-A4435AF3EABA}"/>
    <cellStyle name="Normal 11 3 2 3 4 5 2" xfId="27905" xr:uid="{C3333F15-9068-4BB5-9D40-2F93A47C2A07}"/>
    <cellStyle name="Normal 11 3 2 3 4 5 3" xfId="44664" xr:uid="{4845E2F2-4291-4DC1-9015-0F8AFC1373DA}"/>
    <cellStyle name="Normal 11 3 2 3 4 6" xfId="19525" xr:uid="{8123035E-162C-4A5A-B590-317FB58FC7AF}"/>
    <cellStyle name="Normal 11 3 2 3 4 7" xfId="36284" xr:uid="{5A1BA8AA-4CBD-47D6-BA7E-F564E9A94567}"/>
    <cellStyle name="Normal 11 3 2 3 5" xfId="4879" xr:uid="{3FCC0A41-66E9-4E73-A5AF-406DF481BEA3}"/>
    <cellStyle name="Normal 11 3 2 3 5 2" xfId="13255" xr:uid="{883D8D76-3953-4190-A335-E9CA26F401D5}"/>
    <cellStyle name="Normal 11 3 2 3 5 2 2" xfId="30015" xr:uid="{7CCB6F17-46C6-406E-AB99-658FCA92E3F0}"/>
    <cellStyle name="Normal 11 3 2 3 5 2 3" xfId="46774" xr:uid="{974F32FB-FFE3-4FD0-9DD4-F82276F2EE44}"/>
    <cellStyle name="Normal 11 3 2 3 5 3" xfId="21635" xr:uid="{BE36ACAA-3FA3-4605-A56B-363E9F8B1574}"/>
    <cellStyle name="Normal 11 3 2 3 5 4" xfId="38394" xr:uid="{DD7DFD3E-65C4-4F28-9D27-BC79C3FED835}"/>
    <cellStyle name="Normal 11 3 2 3 6" xfId="6374" xr:uid="{FE40EDC4-5B4D-48E9-B670-14A09E081244}"/>
    <cellStyle name="Normal 11 3 2 3 6 2" xfId="14754" xr:uid="{99E71CCF-2BB9-43E2-BA62-8C285080B743}"/>
    <cellStyle name="Normal 11 3 2 3 6 2 2" xfId="31514" xr:uid="{1B53096E-28A9-453F-B350-F2B89EA3B887}"/>
    <cellStyle name="Normal 11 3 2 3 6 2 3" xfId="48273" xr:uid="{F9FAB79A-3F64-43A7-B560-0BC5BF62FD31}"/>
    <cellStyle name="Normal 11 3 2 3 6 3" xfId="23134" xr:uid="{E4BF6A30-A3CE-402D-8DE1-3FCA74EE44A6}"/>
    <cellStyle name="Normal 11 3 2 3 6 4" xfId="39893" xr:uid="{B471FDBC-66B9-4B9B-B9FD-E5CE653DE01C}"/>
    <cellStyle name="Normal 11 3 2 3 7" xfId="8238" xr:uid="{B9617D4F-59DD-449E-A3FA-78EE08F2582B}"/>
    <cellStyle name="Normal 11 3 2 3 7 2" xfId="16618" xr:uid="{39604247-C1E4-4AC3-B01C-0D8F98BBAE76}"/>
    <cellStyle name="Normal 11 3 2 3 7 2 2" xfId="33378" xr:uid="{3A25CC88-CC87-42BD-A9BB-F5B56C569A00}"/>
    <cellStyle name="Normal 11 3 2 3 7 2 3" xfId="50137" xr:uid="{6FA9240C-F1F7-4A13-B99F-F69C8A2EC244}"/>
    <cellStyle name="Normal 11 3 2 3 7 3" xfId="24998" xr:uid="{F0DBA0E4-CD43-4956-AD1A-0BB909EB406A}"/>
    <cellStyle name="Normal 11 3 2 3 7 4" xfId="41757" xr:uid="{94D04D8A-17B6-452D-9C14-5C318E42F94A}"/>
    <cellStyle name="Normal 11 3 2 3 8" xfId="8644" xr:uid="{4ABC0F5A-77FC-4702-8FBC-A2A8BCE7DA7C}"/>
    <cellStyle name="Normal 11 3 2 3 8 2" xfId="17024" xr:uid="{6F568060-34F7-4CE8-9BAB-1CCC4F023AEB}"/>
    <cellStyle name="Normal 11 3 2 3 8 2 2" xfId="33784" xr:uid="{DD7A79B4-6CE3-422F-9758-B21E65D62500}"/>
    <cellStyle name="Normal 11 3 2 3 8 2 3" xfId="50543" xr:uid="{DF57B1CC-1E0E-4ED3-8D94-7A0AC78D7150}"/>
    <cellStyle name="Normal 11 3 2 3 8 3" xfId="25404" xr:uid="{C8FE1419-1128-4113-B2BA-AD8A0037E968}"/>
    <cellStyle name="Normal 11 3 2 3 8 4" xfId="42163" xr:uid="{FE53E202-D95E-4D3C-B66E-8A9F200F7E7A}"/>
    <cellStyle name="Normal 11 3 2 3 9" xfId="9050" xr:uid="{5757FD57-FFAF-4404-B48D-B4058018AF83}"/>
    <cellStyle name="Normal 11 3 2 3 9 2" xfId="17430" xr:uid="{DFDC34A1-83EC-48C4-A014-6A1F8D7D3075}"/>
    <cellStyle name="Normal 11 3 2 3 9 2 2" xfId="34190" xr:uid="{F9F46EE0-F6E4-4A0B-A08B-3511C641D5E5}"/>
    <cellStyle name="Normal 11 3 2 3 9 2 3" xfId="50949" xr:uid="{B9AEB6A0-5EAD-4A49-935F-7E23AA83D364}"/>
    <cellStyle name="Normal 11 3 2 3 9 3" xfId="25810" xr:uid="{90BB157E-59B4-4BEF-8269-2E6CB216CABD}"/>
    <cellStyle name="Normal 11 3 2 3 9 4" xfId="42569" xr:uid="{2345295A-C49B-4FAF-B460-4ED1B6F155AA}"/>
    <cellStyle name="Normal 11 3 2 4" xfId="1648" xr:uid="{044871D7-EEF7-44EB-BD9D-E23657726195}"/>
    <cellStyle name="Normal 11 3 2 4 2" xfId="5030" xr:uid="{C0541068-35A1-4CF8-9B83-5E79CF0F03B3}"/>
    <cellStyle name="Normal 11 3 2 4 2 2" xfId="13408" xr:uid="{44D07FF4-BA9D-4784-80B3-DD8326AD59BE}"/>
    <cellStyle name="Normal 11 3 2 4 2 2 2" xfId="30168" xr:uid="{5F8F00A2-D19D-4795-B956-5D8918C39805}"/>
    <cellStyle name="Normal 11 3 2 4 2 2 3" xfId="46927" xr:uid="{7D3CF824-C014-471F-B17E-0EAD23AD201D}"/>
    <cellStyle name="Normal 11 3 2 4 2 3" xfId="21788" xr:uid="{0EEA2FE2-7C9B-4F50-89DA-A495E5854DA3}"/>
    <cellStyle name="Normal 11 3 2 4 2 4" xfId="38547" xr:uid="{57C579DA-2FA3-4CA9-BB73-90F4813ED6FD}"/>
    <cellStyle name="Normal 11 3 2 4 3" xfId="6715" xr:uid="{36D104A0-9A95-4FC1-9FD1-9937081342CC}"/>
    <cellStyle name="Normal 11 3 2 4 3 2" xfId="15095" xr:uid="{21FB4981-A032-4DBB-8044-71AA92B1A56C}"/>
    <cellStyle name="Normal 11 3 2 4 3 2 2" xfId="31855" xr:uid="{A4F49C6F-0DB6-4664-990D-5843511815E5}"/>
    <cellStyle name="Normal 11 3 2 4 3 2 3" xfId="48614" xr:uid="{3490002B-F181-4335-B473-EF4769237B05}"/>
    <cellStyle name="Normal 11 3 2 4 3 3" xfId="23475" xr:uid="{9885772D-CC69-4692-98EF-6667421A91F0}"/>
    <cellStyle name="Normal 11 3 2 4 3 4" xfId="40234" xr:uid="{CCD14E5C-5F18-4676-8CD4-39953440AD49}"/>
    <cellStyle name="Normal 11 3 2 4 4" xfId="3455" xr:uid="{6A74A6DC-3964-494E-B8C5-F16D9D71A327}"/>
    <cellStyle name="Normal 11 3 2 4 4 2" xfId="11831" xr:uid="{E862DF3F-F77B-42F5-93AF-784CB286EF54}"/>
    <cellStyle name="Normal 11 3 2 4 4 2 2" xfId="28591" xr:uid="{2865835A-1635-4B2F-8A4E-B907C8E43E80}"/>
    <cellStyle name="Normal 11 3 2 4 4 2 3" xfId="45350" xr:uid="{DD7208D9-D1DB-43AE-A8E2-C81AAC47ABA5}"/>
    <cellStyle name="Normal 11 3 2 4 4 3" xfId="20211" xr:uid="{DE1ACD10-40D4-461B-B602-8D25ACC97412}"/>
    <cellStyle name="Normal 11 3 2 4 4 4" xfId="36970" xr:uid="{E050DA3E-F760-4CE0-882A-62711E3B01EC}"/>
    <cellStyle name="Normal 11 3 2 4 5" xfId="10028" xr:uid="{CB2F4CF9-B6AF-48F2-B897-A976C6E8CBD6}"/>
    <cellStyle name="Normal 11 3 2 4 5 2" xfId="26788" xr:uid="{422FE85F-7D25-4C7D-88FF-14C1439456B5}"/>
    <cellStyle name="Normal 11 3 2 4 5 3" xfId="43547" xr:uid="{0EA49E34-6ACA-460E-AB30-2ACD97D4AF9C}"/>
    <cellStyle name="Normal 11 3 2 4 6" xfId="18408" xr:uid="{03572C11-CFFB-4A53-9D69-684D1E251C87}"/>
    <cellStyle name="Normal 11 3 2 4 7" xfId="35167" xr:uid="{2098F815-484F-4FA2-8F73-DA829989DD34}"/>
    <cellStyle name="Normal 11 3 2 5" xfId="2076" xr:uid="{0A36A355-D137-42FF-A78E-73B3DF733555}"/>
    <cellStyle name="Normal 11 3 2 5 2" xfId="5456" xr:uid="{4142BF14-CCD7-404B-82FE-F1F645C85A04}"/>
    <cellStyle name="Normal 11 3 2 5 2 2" xfId="13836" xr:uid="{8817B344-8B4C-449B-AD40-1D9E926FCB9A}"/>
    <cellStyle name="Normal 11 3 2 5 2 2 2" xfId="30596" xr:uid="{8FF4546D-D936-4C11-B777-E8FE90ABC8F6}"/>
    <cellStyle name="Normal 11 3 2 5 2 2 3" xfId="47355" xr:uid="{B859AEA5-039A-4E15-A5A1-149AE4069CCB}"/>
    <cellStyle name="Normal 11 3 2 5 2 3" xfId="22216" xr:uid="{114DBF12-73A7-4289-9FE9-556463CCC71B}"/>
    <cellStyle name="Normal 11 3 2 5 2 4" xfId="38975" xr:uid="{8C945953-7896-41E8-ACBC-B81EB8296F45}"/>
    <cellStyle name="Normal 11 3 2 5 3" xfId="7143" xr:uid="{B2452793-E634-425C-89A5-3BA63FF40612}"/>
    <cellStyle name="Normal 11 3 2 5 3 2" xfId="15523" xr:uid="{ECB0A249-DA7A-49FC-9B4C-88CC3B4E10C0}"/>
    <cellStyle name="Normal 11 3 2 5 3 2 2" xfId="32283" xr:uid="{DD7DC72F-D323-4239-BC72-AD12D1DCBA50}"/>
    <cellStyle name="Normal 11 3 2 5 3 2 3" xfId="49042" xr:uid="{B9C68DD9-E417-4B33-BA5B-200201BB07FF}"/>
    <cellStyle name="Normal 11 3 2 5 3 3" xfId="23903" xr:uid="{578329FE-57B9-4154-9073-1E72B4FC6FD8}"/>
    <cellStyle name="Normal 11 3 2 5 3 4" xfId="40662" xr:uid="{9D1B2BD9-6805-4D4C-8BFF-67C1609CED6D}"/>
    <cellStyle name="Normal 11 3 2 5 4" xfId="3883" xr:uid="{387E1F68-FA61-4307-83CC-5A33C131DCA4}"/>
    <cellStyle name="Normal 11 3 2 5 4 2" xfId="12259" xr:uid="{B1AB4018-44F1-4625-8471-9730BC6EBD56}"/>
    <cellStyle name="Normal 11 3 2 5 4 2 2" xfId="29019" xr:uid="{131E53C3-AC78-46A4-87F4-ACCDED4DDA02}"/>
    <cellStyle name="Normal 11 3 2 5 4 2 3" xfId="45778" xr:uid="{76273F12-1795-437E-8060-1E25B6D26293}"/>
    <cellStyle name="Normal 11 3 2 5 4 3" xfId="20639" xr:uid="{7B125991-3DAA-4094-8B09-9EBFAC5F0195}"/>
    <cellStyle name="Normal 11 3 2 5 4 4" xfId="37398" xr:uid="{74BB328A-CB7C-424B-9446-316FFA8A2D2B}"/>
    <cellStyle name="Normal 11 3 2 5 5" xfId="10456" xr:uid="{814036DF-E587-453A-994C-FF02C2DEE789}"/>
    <cellStyle name="Normal 11 3 2 5 5 2" xfId="27216" xr:uid="{DA6AC18B-1B66-466C-A2A8-395E2FD567D1}"/>
    <cellStyle name="Normal 11 3 2 5 5 3" xfId="43975" xr:uid="{961EB931-6450-4C38-B7FC-28129CE509D2}"/>
    <cellStyle name="Normal 11 3 2 5 6" xfId="18836" xr:uid="{19951878-309A-4B43-8232-8DC934E7C642}"/>
    <cellStyle name="Normal 11 3 2 5 7" xfId="35595" xr:uid="{D6A5725D-822D-432D-ADF5-D515B49D1E92}"/>
    <cellStyle name="Normal 11 3 2 6" xfId="2492" xr:uid="{757C8FB2-E584-446D-ADEE-91BFDF03167E}"/>
    <cellStyle name="Normal 11 3 2 6 2" xfId="5874" xr:uid="{E5745BA1-2C32-40BA-B685-13FECC728513}"/>
    <cellStyle name="Normal 11 3 2 6 2 2" xfId="14254" xr:uid="{16AF5013-72D9-4E18-9883-B61AF4D41EE6}"/>
    <cellStyle name="Normal 11 3 2 6 2 2 2" xfId="31014" xr:uid="{1EB892C9-C11B-4BA1-BD52-8F23591FD42A}"/>
    <cellStyle name="Normal 11 3 2 6 2 2 3" xfId="47773" xr:uid="{2329EA01-6DDB-46B6-85E2-EAAD1B62A5E2}"/>
    <cellStyle name="Normal 11 3 2 6 2 3" xfId="22634" xr:uid="{7DAB0DF3-5DB3-413E-AD7E-E69C00686F35}"/>
    <cellStyle name="Normal 11 3 2 6 2 4" xfId="39393" xr:uid="{B3B0B2DB-47ED-4FDD-A9AA-DA372ABCF721}"/>
    <cellStyle name="Normal 11 3 2 6 3" xfId="7561" xr:uid="{79411E80-7B54-4DD7-A1FB-42D8336B9AA5}"/>
    <cellStyle name="Normal 11 3 2 6 3 2" xfId="15941" xr:uid="{995DDB90-04B5-46CE-9DE1-D04EDAB88762}"/>
    <cellStyle name="Normal 11 3 2 6 3 2 2" xfId="32701" xr:uid="{2312DF48-D9F0-4CBE-AB18-B67BDA860413}"/>
    <cellStyle name="Normal 11 3 2 6 3 2 3" xfId="49460" xr:uid="{3882C170-4F5A-49D3-910D-74F2349C7F1B}"/>
    <cellStyle name="Normal 11 3 2 6 3 3" xfId="24321" xr:uid="{401DF93C-0F5D-45CC-A7B4-D183D633351E}"/>
    <cellStyle name="Normal 11 3 2 6 3 4" xfId="41080" xr:uid="{FE5B7490-B618-48F6-A0B9-12FD1354942B}"/>
    <cellStyle name="Normal 11 3 2 6 4" xfId="4212" xr:uid="{5A345CDE-55A8-455C-AC11-04A642763A46}"/>
    <cellStyle name="Normal 11 3 2 6 4 2" xfId="12588" xr:uid="{A6F8AC18-416A-4B21-BDE1-2164CE5550FA}"/>
    <cellStyle name="Normal 11 3 2 6 4 2 2" xfId="29348" xr:uid="{6A4FD2CE-86B6-45CB-A474-FD9F4FB358BE}"/>
    <cellStyle name="Normal 11 3 2 6 4 2 3" xfId="46107" xr:uid="{73FC24E6-3B93-484F-9B00-998C81647C32}"/>
    <cellStyle name="Normal 11 3 2 6 4 3" xfId="20968" xr:uid="{65EC81E5-C532-4B7B-AA16-4D621C6CA205}"/>
    <cellStyle name="Normal 11 3 2 6 4 4" xfId="37727" xr:uid="{1DBEF0EF-DC70-4EA7-84BE-ACB3C59569C2}"/>
    <cellStyle name="Normal 11 3 2 6 5" xfId="10874" xr:uid="{9433EF52-CC0F-4EAD-A337-A14929316515}"/>
    <cellStyle name="Normal 11 3 2 6 5 2" xfId="27634" xr:uid="{5740DDEF-EFCE-4784-A799-153932ACD414}"/>
    <cellStyle name="Normal 11 3 2 6 5 3" xfId="44393" xr:uid="{15A30BD4-13FB-44ED-BC2D-508783AF85E2}"/>
    <cellStyle name="Normal 11 3 2 6 6" xfId="19254" xr:uid="{88286BF5-EFF3-401B-BA6E-D38C00F081E9}"/>
    <cellStyle name="Normal 11 3 2 6 7" xfId="36013" xr:uid="{C5CBB1CC-625F-4E50-8B78-B9BEF7C84ABB}"/>
    <cellStyle name="Normal 11 3 2 7" xfId="4608" xr:uid="{148E0B8D-3B84-4DAC-B93B-620CD268978D}"/>
    <cellStyle name="Normal 11 3 2 7 2" xfId="12984" xr:uid="{50A9FE83-A30E-473F-9BAF-9A6717EF5C82}"/>
    <cellStyle name="Normal 11 3 2 7 2 2" xfId="29744" xr:uid="{2B02AEFB-E2D1-4728-AB12-6EA4C67D7F87}"/>
    <cellStyle name="Normal 11 3 2 7 2 3" xfId="46503" xr:uid="{FDF07D80-5BE2-4E22-A0B6-32F5450834D7}"/>
    <cellStyle name="Normal 11 3 2 7 3" xfId="21364" xr:uid="{2F677F46-8539-4CE8-9584-FE3BBB7D66B3}"/>
    <cellStyle name="Normal 11 3 2 7 4" xfId="38123" xr:uid="{4965764F-F301-433E-9FCC-A028D4A5CEB8}"/>
    <cellStyle name="Normal 11 3 2 8" xfId="6289" xr:uid="{01009C13-A6DF-41C9-8802-6E8D967BE5A8}"/>
    <cellStyle name="Normal 11 3 2 8 2" xfId="14669" xr:uid="{1F624769-1C18-403F-92FD-A420E798C2C3}"/>
    <cellStyle name="Normal 11 3 2 8 2 2" xfId="31429" xr:uid="{90380DAE-BACD-40B8-8F35-60E59594C6ED}"/>
    <cellStyle name="Normal 11 3 2 8 2 3" xfId="48188" xr:uid="{9EC0DF97-211B-410F-9861-72A6F9D234C4}"/>
    <cellStyle name="Normal 11 3 2 8 3" xfId="23049" xr:uid="{89B791A1-A7C4-4448-8060-1BD9CF9FC371}"/>
    <cellStyle name="Normal 11 3 2 8 4" xfId="39808" xr:uid="{294C9F72-119B-4E3D-95B7-8ABDBDDB8BFE}"/>
    <cellStyle name="Normal 11 3 2 9" xfId="7967" xr:uid="{EF2D5B91-A39D-4377-AE11-A1F98D168E77}"/>
    <cellStyle name="Normal 11 3 2 9 2" xfId="16347" xr:uid="{AD7F5432-C326-48D8-A6E4-7C58D5E185DB}"/>
    <cellStyle name="Normal 11 3 2 9 2 2" xfId="33107" xr:uid="{148877D7-D791-47C8-BA6A-1583ED92BFBC}"/>
    <cellStyle name="Normal 11 3 2 9 2 3" xfId="49866" xr:uid="{61439D19-C666-46DC-81D1-1F90136C9596}"/>
    <cellStyle name="Normal 11 3 2 9 3" xfId="24727" xr:uid="{0BECB59D-724C-4CCC-913A-6AFEEFDEB51B}"/>
    <cellStyle name="Normal 11 3 2 9 4" xfId="41486" xr:uid="{17570637-CFBE-45F2-A1C0-188C7CF27F1C}"/>
    <cellStyle name="Normal 11 3 3" xfId="765" xr:uid="{2A89D99B-FB91-4C1C-A5D6-2527504D8401}"/>
    <cellStyle name="Normal 11 3 3 10" xfId="9252" xr:uid="{BCAC3FD6-61AD-4898-A8A9-814C9C6106D3}"/>
    <cellStyle name="Normal 11 3 3 10 2" xfId="17632" xr:uid="{B30076C9-DE67-4B87-B813-BC59126F16C0}"/>
    <cellStyle name="Normal 11 3 3 10 2 2" xfId="34392" xr:uid="{763EC886-F679-458C-ABA3-D4D209124D9A}"/>
    <cellStyle name="Normal 11 3 3 10 2 3" xfId="51151" xr:uid="{A69B1E1C-6CC7-4EE5-A0B5-B3A987A224D5}"/>
    <cellStyle name="Normal 11 3 3 10 3" xfId="26012" xr:uid="{5A38F707-13DB-4014-981C-585B641C764F}"/>
    <cellStyle name="Normal 11 3 3 10 4" xfId="42771" xr:uid="{D4AA9C5F-B0E2-4DAF-BB6C-F0E5900C2129}"/>
    <cellStyle name="Normal 11 3 3 11" xfId="3114" xr:uid="{AAD48771-E057-44BD-81A7-4AA94420BBD2}"/>
    <cellStyle name="Normal 11 3 3 11 2" xfId="11491" xr:uid="{D5970F57-301E-4E0D-8D64-E8EABBCB9CD7}"/>
    <cellStyle name="Normal 11 3 3 11 2 2" xfId="28251" xr:uid="{621839D9-1CAF-4222-B4E3-54D9EDBD48B2}"/>
    <cellStyle name="Normal 11 3 3 11 2 3" xfId="45010" xr:uid="{68DF1870-9B7D-4E9E-84B2-5B06373E0F91}"/>
    <cellStyle name="Normal 11 3 3 11 3" xfId="19871" xr:uid="{CF46AEC3-08EC-4C84-8240-6C0E3F8DF2E7}"/>
    <cellStyle name="Normal 11 3 3 11 4" xfId="36630" xr:uid="{9CF37ECE-B47E-473F-A88E-B321EF6E9802}"/>
    <cellStyle name="Normal 11 3 3 12" xfId="9688" xr:uid="{F0DD139A-760D-49DE-B528-2C55AE0173A8}"/>
    <cellStyle name="Normal 11 3 3 12 2" xfId="26448" xr:uid="{FC69CEC4-CBA1-4746-8A93-0AD3B546E163}"/>
    <cellStyle name="Normal 11 3 3 12 3" xfId="43207" xr:uid="{21EAEE8D-3041-430C-9E9C-911D64ABD1AB}"/>
    <cellStyle name="Normal 11 3 3 13" xfId="18068" xr:uid="{4C1B9A70-F98E-4ECB-B2A9-5D05608BD017}"/>
    <cellStyle name="Normal 11 3 3 14" xfId="34827" xr:uid="{618C14F6-1154-4328-9660-B553F33AD026}"/>
    <cellStyle name="Normal 11 3 3 2" xfId="1734" xr:uid="{EFCA8BE8-3A0E-4E6A-A6C8-021D6A1CDC43}"/>
    <cellStyle name="Normal 11 3 3 2 2" xfId="5116" xr:uid="{17D3C6E4-50A3-4FD2-99A1-4EE1D3477429}"/>
    <cellStyle name="Normal 11 3 3 2 2 2" xfId="13494" xr:uid="{CEE23A8F-A613-4D02-857D-7CBCBF8C608E}"/>
    <cellStyle name="Normal 11 3 3 2 2 2 2" xfId="30254" xr:uid="{CBAD2AF9-A33A-4C12-8A78-79A1B8912BEF}"/>
    <cellStyle name="Normal 11 3 3 2 2 2 3" xfId="47013" xr:uid="{FE630748-8E14-43F6-9364-4C9C5101D5DD}"/>
    <cellStyle name="Normal 11 3 3 2 2 3" xfId="21874" xr:uid="{B9B04168-01F1-4A5D-B203-6112324543AF}"/>
    <cellStyle name="Normal 11 3 3 2 2 4" xfId="38633" xr:uid="{C82BE03A-1A76-4CEF-93ED-B4D2BE8FA8D3}"/>
    <cellStyle name="Normal 11 3 3 2 3" xfId="6801" xr:uid="{843A78C3-F616-4CE4-B5C6-69DD1F47AF25}"/>
    <cellStyle name="Normal 11 3 3 2 3 2" xfId="15181" xr:uid="{AFB9736F-54A0-41AC-8DD5-67D6D966B634}"/>
    <cellStyle name="Normal 11 3 3 2 3 2 2" xfId="31941" xr:uid="{928B837C-D2F6-41D1-83C3-F29B34105A83}"/>
    <cellStyle name="Normal 11 3 3 2 3 2 3" xfId="48700" xr:uid="{90FDE0BC-3977-4EAD-AF52-86FFDC60856E}"/>
    <cellStyle name="Normal 11 3 3 2 3 3" xfId="23561" xr:uid="{BE9D81E3-67FF-411D-AA8F-C81CD8818E60}"/>
    <cellStyle name="Normal 11 3 3 2 3 4" xfId="40320" xr:uid="{4416594D-61C5-4846-97BE-AD48F882D721}"/>
    <cellStyle name="Normal 11 3 3 2 4" xfId="3541" xr:uid="{CDA49588-9698-4058-B1A1-C7F66AAE9AAD}"/>
    <cellStyle name="Normal 11 3 3 2 4 2" xfId="11917" xr:uid="{E1BAA5F3-B552-4416-8E61-335ADA0864D1}"/>
    <cellStyle name="Normal 11 3 3 2 4 2 2" xfId="28677" xr:uid="{04A3F8A9-2B2D-43E2-BFE1-9B5F6F5B163A}"/>
    <cellStyle name="Normal 11 3 3 2 4 2 3" xfId="45436" xr:uid="{E411BB5E-9F9F-45BD-B834-7AC640106D6F}"/>
    <cellStyle name="Normal 11 3 3 2 4 3" xfId="20297" xr:uid="{287C4E5B-D808-4CFD-8312-92C5EC6C896B}"/>
    <cellStyle name="Normal 11 3 3 2 4 4" xfId="37056" xr:uid="{653415B6-B0EB-4750-A5EF-765D6EACCC52}"/>
    <cellStyle name="Normal 11 3 3 2 5" xfId="10114" xr:uid="{F681A2FF-68B9-4E1D-B6B0-031E8EF88387}"/>
    <cellStyle name="Normal 11 3 3 2 5 2" xfId="26874" xr:uid="{DFF38965-ED1C-4892-984B-5A4539D5881B}"/>
    <cellStyle name="Normal 11 3 3 2 5 3" xfId="43633" xr:uid="{14E5159D-DCCA-4884-994C-192A3B8E68A1}"/>
    <cellStyle name="Normal 11 3 3 2 6" xfId="18494" xr:uid="{D47DD361-1FC9-43AC-B49A-C1053168D23F}"/>
    <cellStyle name="Normal 11 3 3 2 7" xfId="35253" xr:uid="{3C2BD042-C6ED-44D6-BCE3-B73DE7D86F5B}"/>
    <cellStyle name="Normal 11 3 3 3" xfId="2162" xr:uid="{9BA15A58-15FE-4D97-8580-7D56B6F05AC1}"/>
    <cellStyle name="Normal 11 3 3 3 2" xfId="5542" xr:uid="{F0F07649-ED4C-4347-8C89-61593FDDE173}"/>
    <cellStyle name="Normal 11 3 3 3 2 2" xfId="13922" xr:uid="{C655D64B-A51A-4E82-BB9B-605A7E75AA7B}"/>
    <cellStyle name="Normal 11 3 3 3 2 2 2" xfId="30682" xr:uid="{5681F8B1-26BB-40A5-B131-352DF583FE08}"/>
    <cellStyle name="Normal 11 3 3 3 2 2 3" xfId="47441" xr:uid="{14A61BAA-511D-46DB-877C-6B75D1B65394}"/>
    <cellStyle name="Normal 11 3 3 3 2 3" xfId="22302" xr:uid="{9DC7779E-897F-4B3D-862F-4F4FB610B89A}"/>
    <cellStyle name="Normal 11 3 3 3 2 4" xfId="39061" xr:uid="{59554C46-85DD-4BC9-919E-A5F43091BB80}"/>
    <cellStyle name="Normal 11 3 3 3 3" xfId="7229" xr:uid="{DADBE80A-1E87-4B90-A7AC-E9C98726932F}"/>
    <cellStyle name="Normal 11 3 3 3 3 2" xfId="15609" xr:uid="{46D810C3-86D6-43F6-8E40-447B280B6B18}"/>
    <cellStyle name="Normal 11 3 3 3 3 2 2" xfId="32369" xr:uid="{6218D28C-734F-4BD2-8A9C-DABDDF13E651}"/>
    <cellStyle name="Normal 11 3 3 3 3 2 3" xfId="49128" xr:uid="{719883A3-650C-4BB7-883F-4DB3BAB20679}"/>
    <cellStyle name="Normal 11 3 3 3 3 3" xfId="23989" xr:uid="{B6319D9C-049A-4744-A50F-9877D3D75615}"/>
    <cellStyle name="Normal 11 3 3 3 3 4" xfId="40748" xr:uid="{CE185BB4-E7F1-4EE8-A2F6-3AEB62D1ED29}"/>
    <cellStyle name="Normal 11 3 3 3 4" xfId="3969" xr:uid="{63C151C1-B1E2-41A0-B65E-5582C45DD6F1}"/>
    <cellStyle name="Normal 11 3 3 3 4 2" xfId="12345" xr:uid="{C2260499-778E-47F4-9E99-C987AFA70FF6}"/>
    <cellStyle name="Normal 11 3 3 3 4 2 2" xfId="29105" xr:uid="{AE495D31-8E11-4736-8DF9-DF20866C3CCD}"/>
    <cellStyle name="Normal 11 3 3 3 4 2 3" xfId="45864" xr:uid="{0D8EAB0F-EBF1-4292-876E-8ECC7DC4576B}"/>
    <cellStyle name="Normal 11 3 3 3 4 3" xfId="20725" xr:uid="{C8B64F30-512F-4855-A7E6-388EC95AEBD0}"/>
    <cellStyle name="Normal 11 3 3 3 4 4" xfId="37484" xr:uid="{9EA2E883-BC01-4765-ACEC-1C3FC989C6B0}"/>
    <cellStyle name="Normal 11 3 3 3 5" xfId="10542" xr:uid="{945EA607-10D9-49BB-9FDB-4E7A3B23F3C9}"/>
    <cellStyle name="Normal 11 3 3 3 5 2" xfId="27302" xr:uid="{E78478F0-35A9-400F-B3E2-C1EBFF84AEAA}"/>
    <cellStyle name="Normal 11 3 3 3 5 3" xfId="44061" xr:uid="{C0E35127-11CE-4C1B-8216-7659FDB78790}"/>
    <cellStyle name="Normal 11 3 3 3 6" xfId="18922" xr:uid="{24A6EF58-A233-47F8-B63F-12859BCE1CC3}"/>
    <cellStyle name="Normal 11 3 3 3 7" xfId="35681" xr:uid="{2C392360-5F2C-41ED-8813-EBAF37FCD07A}"/>
    <cellStyle name="Normal 11 3 3 4" xfId="2559" xr:uid="{5CD0F2E1-8A1C-4124-89BC-EF7D00C04219}"/>
    <cellStyle name="Normal 11 3 3 4 2" xfId="5941" xr:uid="{0C57F422-3625-4611-9D75-FDB3A9AE963E}"/>
    <cellStyle name="Normal 11 3 3 4 2 2" xfId="14321" xr:uid="{56036E1A-EC5D-4A4E-A2D7-C66A6F7EE21F}"/>
    <cellStyle name="Normal 11 3 3 4 2 2 2" xfId="31081" xr:uid="{A9A89506-B946-46BB-9EFB-BEDE5F411DC0}"/>
    <cellStyle name="Normal 11 3 3 4 2 2 3" xfId="47840" xr:uid="{3FA01FD3-F0AE-4E64-A2EE-AA9DA8B3CF5B}"/>
    <cellStyle name="Normal 11 3 3 4 2 3" xfId="22701" xr:uid="{D222F402-81E7-431F-BB65-9C1F55EC429D}"/>
    <cellStyle name="Normal 11 3 3 4 2 4" xfId="39460" xr:uid="{DFBF43C9-8F66-423B-A92B-68055FCB60C1}"/>
    <cellStyle name="Normal 11 3 3 4 3" xfId="7628" xr:uid="{B8EB272F-9BD8-4EB8-B123-C5DB336B2DE5}"/>
    <cellStyle name="Normal 11 3 3 4 3 2" xfId="16008" xr:uid="{324E42AA-BBD6-434D-B74B-966410F69E87}"/>
    <cellStyle name="Normal 11 3 3 4 3 2 2" xfId="32768" xr:uid="{B7163D26-80D3-40D4-8F8F-78647CDE5DAA}"/>
    <cellStyle name="Normal 11 3 3 4 3 2 3" xfId="49527" xr:uid="{E67F9D0C-13AE-4730-B020-9BEB817DB5CA}"/>
    <cellStyle name="Normal 11 3 3 4 3 3" xfId="24388" xr:uid="{B695A322-D9FB-4C4E-B9B6-9AEA53554F6C}"/>
    <cellStyle name="Normal 11 3 3 4 3 4" xfId="41147" xr:uid="{712A4493-245A-498B-A341-72E4F886E925}"/>
    <cellStyle name="Normal 11 3 3 4 4" xfId="4256" xr:uid="{8FFE5878-585E-4ADD-B44C-9C305FDF1FA1}"/>
    <cellStyle name="Normal 11 3 3 4 4 2" xfId="12632" xr:uid="{7016AF22-9E02-4332-B29C-B5D0FAE0963E}"/>
    <cellStyle name="Normal 11 3 3 4 4 2 2" xfId="29392" xr:uid="{0742D1E6-BBFC-4C33-B2B7-F0FCFF29BA70}"/>
    <cellStyle name="Normal 11 3 3 4 4 2 3" xfId="46151" xr:uid="{687A866B-0461-47D0-A49F-57048BBB48CC}"/>
    <cellStyle name="Normal 11 3 3 4 4 3" xfId="21012" xr:uid="{865DF9B7-D9D3-49AB-898B-4C8F667AC042}"/>
    <cellStyle name="Normal 11 3 3 4 4 4" xfId="37771" xr:uid="{0E8527F6-EDEC-4146-AAE6-4F8E76EB6368}"/>
    <cellStyle name="Normal 11 3 3 4 5" xfId="10941" xr:uid="{D60A339B-577D-41DD-8997-6D24C945E21C}"/>
    <cellStyle name="Normal 11 3 3 4 5 2" xfId="27701" xr:uid="{BA0EA5BA-693A-40A5-B1E7-79689E035F33}"/>
    <cellStyle name="Normal 11 3 3 4 5 3" xfId="44460" xr:uid="{5925A8A1-57A2-466B-8163-32B6E4FEC02B}"/>
    <cellStyle name="Normal 11 3 3 4 6" xfId="19321" xr:uid="{5D6A8A03-4A64-4F31-8147-37806DCB0990}"/>
    <cellStyle name="Normal 11 3 3 4 7" xfId="36080" xr:uid="{344B3720-1485-47EC-8CC1-91AC0EA22526}"/>
    <cellStyle name="Normal 11 3 3 5" xfId="4675" xr:uid="{56EFCBB6-70DD-414D-A3E0-F6FDF3C77B89}"/>
    <cellStyle name="Normal 11 3 3 5 2" xfId="13051" xr:uid="{1FC5E892-8A6B-4D34-A4A9-5F31CEC9E829}"/>
    <cellStyle name="Normal 11 3 3 5 2 2" xfId="29811" xr:uid="{6CD40A33-1B7F-4FDE-B5BE-A18E32EDC1F9}"/>
    <cellStyle name="Normal 11 3 3 5 2 3" xfId="46570" xr:uid="{B95EA890-2AAB-48C5-B907-2BF1475DBE1B}"/>
    <cellStyle name="Normal 11 3 3 5 3" xfId="21431" xr:uid="{32304684-1DB1-408A-9F75-FB0738332A35}"/>
    <cellStyle name="Normal 11 3 3 5 4" xfId="38190" xr:uid="{40D64B8D-6545-4474-82CF-9DFE0B79A5CC}"/>
    <cellStyle name="Normal 11 3 3 6" xfId="6375" xr:uid="{2437CF9E-71B5-42D8-AF1F-3B5D25AE81CD}"/>
    <cellStyle name="Normal 11 3 3 6 2" xfId="14755" xr:uid="{889B23F8-6FF5-4946-9A94-B7554FDCFF5C}"/>
    <cellStyle name="Normal 11 3 3 6 2 2" xfId="31515" xr:uid="{D2BF7B75-9FBC-439D-8C68-CA9E4FC1F1A0}"/>
    <cellStyle name="Normal 11 3 3 6 2 3" xfId="48274" xr:uid="{EEA2BDAE-26E9-45A0-9763-FDF7D4D660B1}"/>
    <cellStyle name="Normal 11 3 3 6 3" xfId="23135" xr:uid="{BA186674-7327-48FD-9551-E1426511B3F0}"/>
    <cellStyle name="Normal 11 3 3 6 4" xfId="39894" xr:uid="{6FB67B3C-A0E0-43EF-B1B3-74EE155466DF}"/>
    <cellStyle name="Normal 11 3 3 7" xfId="8034" xr:uid="{736A7064-982F-444D-A80D-24AE06A09373}"/>
    <cellStyle name="Normal 11 3 3 7 2" xfId="16414" xr:uid="{1108C650-F2AB-4CCF-B94B-F4B35787298B}"/>
    <cellStyle name="Normal 11 3 3 7 2 2" xfId="33174" xr:uid="{E17C012E-A989-4DA2-8EB7-6E26A32241BA}"/>
    <cellStyle name="Normal 11 3 3 7 2 3" xfId="49933" xr:uid="{478D762A-AEB4-480B-BB73-CA4AAF4CB9F9}"/>
    <cellStyle name="Normal 11 3 3 7 3" xfId="24794" xr:uid="{A9BE90C3-12DC-4885-8445-6AAFFA31AA24}"/>
    <cellStyle name="Normal 11 3 3 7 4" xfId="41553" xr:uid="{5A911C37-649B-407A-BE79-69688B7FD3B4}"/>
    <cellStyle name="Normal 11 3 3 8" xfId="8440" xr:uid="{1D716B80-1093-444E-95A1-E4FF10014619}"/>
    <cellStyle name="Normal 11 3 3 8 2" xfId="16820" xr:uid="{BFC18BE9-3DE7-49EC-B396-9195604BB78D}"/>
    <cellStyle name="Normal 11 3 3 8 2 2" xfId="33580" xr:uid="{4DC0EC7E-01B3-4ADA-8C6C-6F32E0B8C891}"/>
    <cellStyle name="Normal 11 3 3 8 2 3" xfId="50339" xr:uid="{7DAC3EA9-07A2-4990-863A-1591C89EE6E1}"/>
    <cellStyle name="Normal 11 3 3 8 3" xfId="25200" xr:uid="{E130B2A9-83C7-49CE-8DAB-BE0E267B9FF0}"/>
    <cellStyle name="Normal 11 3 3 8 4" xfId="41959" xr:uid="{EA4A0788-D8EC-47F4-AADE-CC6CF53B723D}"/>
    <cellStyle name="Normal 11 3 3 9" xfId="8846" xr:uid="{D570115D-F59E-41B9-B3DF-C4E425774993}"/>
    <cellStyle name="Normal 11 3 3 9 2" xfId="17226" xr:uid="{7D813A90-2F08-4F7C-B325-FA87169CB250}"/>
    <cellStyle name="Normal 11 3 3 9 2 2" xfId="33986" xr:uid="{0EA69764-5880-434C-B904-F923C3BA3550}"/>
    <cellStyle name="Normal 11 3 3 9 2 3" xfId="50745" xr:uid="{5335ACA7-6F48-427B-9715-71079B60EE34}"/>
    <cellStyle name="Normal 11 3 3 9 3" xfId="25606" xr:uid="{3796E807-D99A-4F35-B2F1-36ACB38FC58C}"/>
    <cellStyle name="Normal 11 3 3 9 4" xfId="42365" xr:uid="{A5ECAF91-F54F-43CC-A450-ADB8CA2AA95D}"/>
    <cellStyle name="Normal 11 3 4" xfId="766" xr:uid="{700C59A3-DCFE-4765-967E-0C5672A4FF7E}"/>
    <cellStyle name="Normal 11 3 4 10" xfId="9398" xr:uid="{CACCD986-B9C5-4FCD-A1FC-FC7362E2234A}"/>
    <cellStyle name="Normal 11 3 4 10 2" xfId="17778" xr:uid="{318E9B02-14F7-4BC2-A793-A1ADB96490F0}"/>
    <cellStyle name="Normal 11 3 4 10 2 2" xfId="34538" xr:uid="{3E4F7804-0FF5-4FA4-A3F8-E7D259A1E0EA}"/>
    <cellStyle name="Normal 11 3 4 10 2 3" xfId="51297" xr:uid="{86849336-ABCC-4895-80EC-1073DDA440B4}"/>
    <cellStyle name="Normal 11 3 4 10 3" xfId="26158" xr:uid="{AB3E789B-644E-4531-B6C8-B3BF2D778635}"/>
    <cellStyle name="Normal 11 3 4 10 4" xfId="42917" xr:uid="{F5E97E7E-3FA2-476D-A9B2-33BB8D2A1510}"/>
    <cellStyle name="Normal 11 3 4 11" xfId="3115" xr:uid="{3EB408BF-7E20-41B3-9B29-ECE8E6E879D6}"/>
    <cellStyle name="Normal 11 3 4 11 2" xfId="11492" xr:uid="{C21E660C-4D32-4F96-93A3-613A1F4591E4}"/>
    <cellStyle name="Normal 11 3 4 11 2 2" xfId="28252" xr:uid="{6BB433AF-2A10-415C-8727-36E92DFF3108}"/>
    <cellStyle name="Normal 11 3 4 11 2 3" xfId="45011" xr:uid="{F85B366E-81EB-4596-A098-140566B23E61}"/>
    <cellStyle name="Normal 11 3 4 11 3" xfId="19872" xr:uid="{EE4FCC17-E141-4633-80F5-B47B44854274}"/>
    <cellStyle name="Normal 11 3 4 11 4" xfId="36631" xr:uid="{D282F85E-CEF7-4083-990A-CDF3926F8AF7}"/>
    <cellStyle name="Normal 11 3 4 12" xfId="9689" xr:uid="{474A7117-59B6-4022-8700-F8B538AAF1AE}"/>
    <cellStyle name="Normal 11 3 4 12 2" xfId="26449" xr:uid="{34616110-50C2-4EC0-A700-D591B9A59B82}"/>
    <cellStyle name="Normal 11 3 4 12 3" xfId="43208" xr:uid="{37283639-6246-4EF3-A561-3D41015E8425}"/>
    <cellStyle name="Normal 11 3 4 13" xfId="18069" xr:uid="{41DC1C9B-05BD-4985-BAFA-377B65F620CF}"/>
    <cellStyle name="Normal 11 3 4 14" xfId="34828" xr:uid="{87D373D8-CA84-40F5-ADDC-98D8C26CC901}"/>
    <cellStyle name="Normal 11 3 4 15" xfId="1350" xr:uid="{0F27F037-02DA-4172-9530-A8BFAD05AD8D}"/>
    <cellStyle name="Normal 11 3 4 2" xfId="1735" xr:uid="{030B6C41-91B9-4A63-8733-615FCDE34677}"/>
    <cellStyle name="Normal 11 3 4 2 2" xfId="5117" xr:uid="{2DFECD79-F52C-41CF-9EC3-22C9675E73BA}"/>
    <cellStyle name="Normal 11 3 4 2 2 2" xfId="13495" xr:uid="{0DBC0762-FBF8-407B-AFA5-454BE33547D9}"/>
    <cellStyle name="Normal 11 3 4 2 2 2 2" xfId="30255" xr:uid="{1517F88E-F869-43EA-87BF-CCFCBEC8B121}"/>
    <cellStyle name="Normal 11 3 4 2 2 2 3" xfId="47014" xr:uid="{57C3272F-E2C8-4BC3-9ED2-CB412B49F71E}"/>
    <cellStyle name="Normal 11 3 4 2 2 3" xfId="21875" xr:uid="{2D3EB086-E150-4488-B5C4-A9E357665742}"/>
    <cellStyle name="Normal 11 3 4 2 2 4" xfId="38634" xr:uid="{117D9E33-40A1-481D-BB51-6DF4BCD00267}"/>
    <cellStyle name="Normal 11 3 4 2 3" xfId="6802" xr:uid="{46097884-68CA-4B5C-A029-967C7BDE4ADE}"/>
    <cellStyle name="Normal 11 3 4 2 3 2" xfId="15182" xr:uid="{540BA571-E596-425E-B9B9-693A9326D40F}"/>
    <cellStyle name="Normal 11 3 4 2 3 2 2" xfId="31942" xr:uid="{8D9C7349-65BD-4B27-8F4C-8301643F4C6F}"/>
    <cellStyle name="Normal 11 3 4 2 3 2 3" xfId="48701" xr:uid="{1BEA778B-50A4-41BE-906A-72A71B7ADC28}"/>
    <cellStyle name="Normal 11 3 4 2 3 3" xfId="23562" xr:uid="{04107B77-80CC-4BAA-9597-4B78F4DD431A}"/>
    <cellStyle name="Normal 11 3 4 2 3 4" xfId="40321" xr:uid="{AA960186-28E3-4887-B679-3C292995CEF4}"/>
    <cellStyle name="Normal 11 3 4 2 4" xfId="3542" xr:uid="{377C0392-86A6-4A11-8457-75CE70DAD705}"/>
    <cellStyle name="Normal 11 3 4 2 4 2" xfId="11918" xr:uid="{A3769CCD-2381-4553-B4C0-6A99A70E593F}"/>
    <cellStyle name="Normal 11 3 4 2 4 2 2" xfId="28678" xr:uid="{0F6FD186-C3C1-4219-B7F0-C86C03AACC59}"/>
    <cellStyle name="Normal 11 3 4 2 4 2 3" xfId="45437" xr:uid="{C90EF09A-AAC3-4A16-A27B-E2E273AAF149}"/>
    <cellStyle name="Normal 11 3 4 2 4 3" xfId="20298" xr:uid="{0A820195-6B63-413C-9143-AA965105E466}"/>
    <cellStyle name="Normal 11 3 4 2 4 4" xfId="37057" xr:uid="{93C62AD0-27BF-411A-8993-A844522210B4}"/>
    <cellStyle name="Normal 11 3 4 2 5" xfId="10115" xr:uid="{47C5D074-C5BD-43ED-92FF-29C2E10A28B5}"/>
    <cellStyle name="Normal 11 3 4 2 5 2" xfId="26875" xr:uid="{8A2F8EAE-6428-484E-B054-8D7F88DAD55E}"/>
    <cellStyle name="Normal 11 3 4 2 5 3" xfId="43634" xr:uid="{CC4B7BAB-9944-4CE4-A0D7-11E6CAFA89D1}"/>
    <cellStyle name="Normal 11 3 4 2 6" xfId="18495" xr:uid="{4809F4B2-ECFC-471C-9F1A-E46BD3B8391F}"/>
    <cellStyle name="Normal 11 3 4 2 7" xfId="35254" xr:uid="{7C2F03C2-95AF-455E-BAAF-CEE4ECD5C2DC}"/>
    <cellStyle name="Normal 11 3 4 3" xfId="2163" xr:uid="{DDA834DE-5A71-4DA2-A5E2-A8D69D0003C1}"/>
    <cellStyle name="Normal 11 3 4 3 2" xfId="5543" xr:uid="{B20D2747-E8CB-4895-877C-E18A1F5BF972}"/>
    <cellStyle name="Normal 11 3 4 3 2 2" xfId="13923" xr:uid="{BD69989D-549D-4024-B6C0-20398F8851BF}"/>
    <cellStyle name="Normal 11 3 4 3 2 2 2" xfId="30683" xr:uid="{02A7C516-1771-4456-A248-E55DF1CA38C2}"/>
    <cellStyle name="Normal 11 3 4 3 2 2 3" xfId="47442" xr:uid="{245F079B-21A1-44DA-B89E-C698414CC636}"/>
    <cellStyle name="Normal 11 3 4 3 2 3" xfId="22303" xr:uid="{4C24B69E-4D74-4A60-8FD3-E3E50CFD3B30}"/>
    <cellStyle name="Normal 11 3 4 3 2 4" xfId="39062" xr:uid="{C20243F5-4173-4D00-99DF-E4716DBD91A7}"/>
    <cellStyle name="Normal 11 3 4 3 3" xfId="7230" xr:uid="{CD3C5824-966E-49F8-9AA2-808F9715AE26}"/>
    <cellStyle name="Normal 11 3 4 3 3 2" xfId="15610" xr:uid="{F53D21EF-9683-45C6-8A6A-1D0FBE22758C}"/>
    <cellStyle name="Normal 11 3 4 3 3 2 2" xfId="32370" xr:uid="{7BC408E3-BDE4-457C-803D-1B7A889FC507}"/>
    <cellStyle name="Normal 11 3 4 3 3 2 3" xfId="49129" xr:uid="{AA65959D-D7B6-45A0-8D4E-D1178021C7D3}"/>
    <cellStyle name="Normal 11 3 4 3 3 3" xfId="23990" xr:uid="{7343D06A-AC7B-4584-AF80-510AACB26AFD}"/>
    <cellStyle name="Normal 11 3 4 3 3 4" xfId="40749" xr:uid="{00742D9C-DB0D-4F3A-BC2E-ED178917ACD1}"/>
    <cellStyle name="Normal 11 3 4 3 4" xfId="3970" xr:uid="{C2013307-7A08-44DC-B7C4-0B84A9E7B1CB}"/>
    <cellStyle name="Normal 11 3 4 3 4 2" xfId="12346" xr:uid="{1C297516-93F9-4EFD-A538-8E422D68FD7A}"/>
    <cellStyle name="Normal 11 3 4 3 4 2 2" xfId="29106" xr:uid="{DEC9753F-0D30-4765-93DA-19AAE1677179}"/>
    <cellStyle name="Normal 11 3 4 3 4 2 3" xfId="45865" xr:uid="{9435C1F5-529D-4098-96FD-CF6EBF16595B}"/>
    <cellStyle name="Normal 11 3 4 3 4 3" xfId="20726" xr:uid="{921F187B-E13A-4CB5-8497-2122516A9678}"/>
    <cellStyle name="Normal 11 3 4 3 4 4" xfId="37485" xr:uid="{84C8CA04-5F33-4B87-9E2C-7125E55EE457}"/>
    <cellStyle name="Normal 11 3 4 3 5" xfId="10543" xr:uid="{55704161-EEF1-4635-9D79-147D942EF198}"/>
    <cellStyle name="Normal 11 3 4 3 5 2" xfId="27303" xr:uid="{0FFE1A7E-1327-44EC-8C96-6AE6E61A0570}"/>
    <cellStyle name="Normal 11 3 4 3 5 3" xfId="44062" xr:uid="{2EA20D0E-7522-4DBE-9DCA-BDB4B1651E31}"/>
    <cellStyle name="Normal 11 3 4 3 6" xfId="18923" xr:uid="{DA44D4AC-B181-4909-93C5-5A8C66A4FEC7}"/>
    <cellStyle name="Normal 11 3 4 3 7" xfId="35682" xr:uid="{28088C99-230B-4AD6-863A-8ECED6FB7EED}"/>
    <cellStyle name="Normal 11 3 4 4" xfId="2705" xr:uid="{82BA0B74-E0F3-4A40-A218-8BC99DDAA211}"/>
    <cellStyle name="Normal 11 3 4 4 2" xfId="6087" xr:uid="{DD26837C-97B1-4802-B8A9-A2D9313C32E5}"/>
    <cellStyle name="Normal 11 3 4 4 2 2" xfId="14467" xr:uid="{9E2CA475-3498-432E-AA31-5F8D0A7D2579}"/>
    <cellStyle name="Normal 11 3 4 4 2 2 2" xfId="31227" xr:uid="{EE0D45EC-1237-4BEE-BE85-FB763DEA55A0}"/>
    <cellStyle name="Normal 11 3 4 4 2 2 3" xfId="47986" xr:uid="{952CF7E0-CFD6-47FD-A60A-FBDD96A955EF}"/>
    <cellStyle name="Normal 11 3 4 4 2 3" xfId="22847" xr:uid="{3E801EFF-E4E3-4A64-89B7-D805D8E51DC8}"/>
    <cellStyle name="Normal 11 3 4 4 2 4" xfId="39606" xr:uid="{8795152D-DEBE-4D4C-AE19-38F353730FF8}"/>
    <cellStyle name="Normal 11 3 4 4 3" xfId="7774" xr:uid="{A6525925-BA7D-484F-885F-968403C4EA0C}"/>
    <cellStyle name="Normal 11 3 4 4 3 2" xfId="16154" xr:uid="{183E97B8-0D24-409D-8A8F-9EA291875C20}"/>
    <cellStyle name="Normal 11 3 4 4 3 2 2" xfId="32914" xr:uid="{D4BCC38C-33B9-4395-98D1-F64B49A19D02}"/>
    <cellStyle name="Normal 11 3 4 4 3 2 3" xfId="49673" xr:uid="{303B98B3-EDE1-48AE-B76D-43966D0C440D}"/>
    <cellStyle name="Normal 11 3 4 4 3 3" xfId="24534" xr:uid="{0DBD4245-9AFC-444A-8917-BCCAF619B7B1}"/>
    <cellStyle name="Normal 11 3 4 4 3 4" xfId="41293" xr:uid="{8CB75EB2-66C4-4257-9C1D-02E3CD6F7904}"/>
    <cellStyle name="Normal 11 3 4 4 4" xfId="4401" xr:uid="{80C63041-C693-464D-AD6E-A47E5EC408D6}"/>
    <cellStyle name="Normal 11 3 4 4 4 2" xfId="12777" xr:uid="{AF6312E6-D60A-42C8-ACF7-731C088E351B}"/>
    <cellStyle name="Normal 11 3 4 4 4 2 2" xfId="29537" xr:uid="{2B1A5C7F-9883-4210-B739-C882312B47A8}"/>
    <cellStyle name="Normal 11 3 4 4 4 2 3" xfId="46296" xr:uid="{8B8AE8BD-827B-4460-B02B-08C20ED77BD0}"/>
    <cellStyle name="Normal 11 3 4 4 4 3" xfId="21157" xr:uid="{77FC6CB2-3A2D-4818-9CE5-4582599C45C8}"/>
    <cellStyle name="Normal 11 3 4 4 4 4" xfId="37916" xr:uid="{7F4FF7E8-4F07-4976-A908-4F9ED115DE9C}"/>
    <cellStyle name="Normal 11 3 4 4 5" xfId="11087" xr:uid="{80FD379A-E5E3-454E-A929-3896EA0DDBFB}"/>
    <cellStyle name="Normal 11 3 4 4 5 2" xfId="27847" xr:uid="{E0E67273-F5C2-48AC-8F4E-D27FAA221745}"/>
    <cellStyle name="Normal 11 3 4 4 5 3" xfId="44606" xr:uid="{FBD34575-3529-4822-B322-022654D02B80}"/>
    <cellStyle name="Normal 11 3 4 4 6" xfId="19467" xr:uid="{6A53F755-F15E-4701-9FC9-2F2AD3760E9F}"/>
    <cellStyle name="Normal 11 3 4 4 7" xfId="36226" xr:uid="{11441D3F-E21D-4780-80BF-873E4CFDADAC}"/>
    <cellStyle name="Normal 11 3 4 5" xfId="4821" xr:uid="{0556BDEE-14EC-4602-90B1-B643B0EE46C8}"/>
    <cellStyle name="Normal 11 3 4 5 2" xfId="13197" xr:uid="{A41B0A37-C323-4392-924F-8C0C581EF0F5}"/>
    <cellStyle name="Normal 11 3 4 5 2 2" xfId="29957" xr:uid="{E9520A07-293C-4D8D-B177-A7031B34F809}"/>
    <cellStyle name="Normal 11 3 4 5 2 3" xfId="46716" xr:uid="{6B1B9D6C-2CB4-49B8-AF6A-D23E79DF1F96}"/>
    <cellStyle name="Normal 11 3 4 5 3" xfId="21577" xr:uid="{E5259A94-C908-4250-A86A-C47A44EA23C7}"/>
    <cellStyle name="Normal 11 3 4 5 4" xfId="38336" xr:uid="{ECB5669A-C9CC-46B8-A85A-CC1257E84ADB}"/>
    <cellStyle name="Normal 11 3 4 6" xfId="6376" xr:uid="{11766B97-B337-4339-8728-00E73EFC3297}"/>
    <cellStyle name="Normal 11 3 4 6 2" xfId="14756" xr:uid="{C6FDC0D5-CE16-4985-AC2D-3A08130E3E36}"/>
    <cellStyle name="Normal 11 3 4 6 2 2" xfId="31516" xr:uid="{5B87BB2D-B4AC-4D3F-84A0-29B9C0877991}"/>
    <cellStyle name="Normal 11 3 4 6 2 3" xfId="48275" xr:uid="{9AD940D5-80D2-4687-BBAA-0AB8020E3753}"/>
    <cellStyle name="Normal 11 3 4 6 3" xfId="23136" xr:uid="{AD44AEEA-5B87-4266-9C19-4C88AE02EB1B}"/>
    <cellStyle name="Normal 11 3 4 6 4" xfId="39895" xr:uid="{66B6E521-51AB-4D06-B8AB-AF162EE80F92}"/>
    <cellStyle name="Normal 11 3 4 7" xfId="8180" xr:uid="{DC6A42FB-3D7A-435C-83D3-D49B6401EF83}"/>
    <cellStyle name="Normal 11 3 4 7 2" xfId="16560" xr:uid="{8A9F7599-A4DC-4639-B8B6-EFF8FBA46304}"/>
    <cellStyle name="Normal 11 3 4 7 2 2" xfId="33320" xr:uid="{CBAE42A5-7DD6-4B8B-9EF7-1AC61BDA601D}"/>
    <cellStyle name="Normal 11 3 4 7 2 3" xfId="50079" xr:uid="{271C7963-EC07-479B-8320-DD619B4B2279}"/>
    <cellStyle name="Normal 11 3 4 7 3" xfId="24940" xr:uid="{8E01BC10-DA8D-4876-8572-EE25FE8C644C}"/>
    <cellStyle name="Normal 11 3 4 7 4" xfId="41699" xr:uid="{B15A2740-6591-474D-952E-FC8165FEC556}"/>
    <cellStyle name="Normal 11 3 4 8" xfId="8586" xr:uid="{1E27A328-5928-4F2A-A4A6-8A3FEF0EC52F}"/>
    <cellStyle name="Normal 11 3 4 8 2" xfId="16966" xr:uid="{294FA837-E110-478C-842B-A6E101124699}"/>
    <cellStyle name="Normal 11 3 4 8 2 2" xfId="33726" xr:uid="{2036416D-3D17-41A3-B4BD-349B1554BC55}"/>
    <cellStyle name="Normal 11 3 4 8 2 3" xfId="50485" xr:uid="{5B7FB306-30C5-4915-8756-59391400DE71}"/>
    <cellStyle name="Normal 11 3 4 8 3" xfId="25346" xr:uid="{75603998-E229-4E4E-9DDB-33AA344E603D}"/>
    <cellStyle name="Normal 11 3 4 8 4" xfId="42105" xr:uid="{B16C325C-8456-45A0-A3A1-DC0C6E5522BD}"/>
    <cellStyle name="Normal 11 3 4 9" xfId="8992" xr:uid="{F97F8995-14AC-4B74-989B-627E7A54AB5F}"/>
    <cellStyle name="Normal 11 3 4 9 2" xfId="17372" xr:uid="{C3FE2CBA-718D-4CC3-A5C2-FA0AECDF20D2}"/>
    <cellStyle name="Normal 11 3 4 9 2 2" xfId="34132" xr:uid="{A2768C5E-39D0-4AC7-B508-B0CB99759C60}"/>
    <cellStyle name="Normal 11 3 4 9 2 3" xfId="50891" xr:uid="{86F8D74D-62BA-4097-BFFC-43D1261ADF07}"/>
    <cellStyle name="Normal 11 3 4 9 3" xfId="25752" xr:uid="{9DEC4066-8900-4601-BB2A-3C7A28DB4DBA}"/>
    <cellStyle name="Normal 11 3 4 9 4" xfId="42511" xr:uid="{D6320C32-5DE4-4D06-A913-98EF1EEE67BD}"/>
    <cellStyle name="Normal 11 3 5" xfId="1577" xr:uid="{BA2B7B92-1ADA-40AF-8378-DD511F451638}"/>
    <cellStyle name="Normal 11 3 5 2" xfId="4958" xr:uid="{7EE0C5F0-E095-4783-9EA4-CF9877D30A10}"/>
    <cellStyle name="Normal 11 3 5 2 2" xfId="13334" xr:uid="{36BBB331-9993-4F7B-AFB1-858A70D958E3}"/>
    <cellStyle name="Normal 11 3 5 2 2 2" xfId="30094" xr:uid="{7E6E2ECF-F6F0-407D-B607-49808FF7F050}"/>
    <cellStyle name="Normal 11 3 5 2 2 3" xfId="46853" xr:uid="{65B0DBEE-DAE8-4CC0-AB74-3879BB820401}"/>
    <cellStyle name="Normal 11 3 5 2 3" xfId="21714" xr:uid="{5411B188-1BA5-4ACD-9872-B8CFA0652DCB}"/>
    <cellStyle name="Normal 11 3 5 2 4" xfId="38473" xr:uid="{6E33DADF-2AAC-4B28-94BD-0C667C8F207E}"/>
    <cellStyle name="Normal 11 3 5 3" xfId="6641" xr:uid="{15D342A6-E276-4250-BD48-B3055ABDF0D1}"/>
    <cellStyle name="Normal 11 3 5 3 2" xfId="15021" xr:uid="{119C16FC-2291-499F-AAB6-D6DFB8648D8E}"/>
    <cellStyle name="Normal 11 3 5 3 2 2" xfId="31781" xr:uid="{6EE47C71-8BB8-47D0-AE47-9F96677E1A8C}"/>
    <cellStyle name="Normal 11 3 5 3 2 3" xfId="48540" xr:uid="{FE960626-3EC4-4DD1-9A2D-5D03DC0BA901}"/>
    <cellStyle name="Normal 11 3 5 3 3" xfId="23401" xr:uid="{38DF310F-6765-452D-8748-8DF6174D4B3A}"/>
    <cellStyle name="Normal 11 3 5 3 4" xfId="40160" xr:uid="{FF3052B7-1BED-4090-960F-925440AAE90E}"/>
    <cellStyle name="Normal 11 3 5 4" xfId="3381" xr:uid="{1E57E6A5-B2F7-483E-8F23-EE89FD971C69}"/>
    <cellStyle name="Normal 11 3 5 4 2" xfId="11757" xr:uid="{455220F3-1539-439D-80C9-213306A71E00}"/>
    <cellStyle name="Normal 11 3 5 4 2 2" xfId="28517" xr:uid="{77FF19E0-2B9B-4C84-B346-F14D6DC90F54}"/>
    <cellStyle name="Normal 11 3 5 4 2 3" xfId="45276" xr:uid="{A479C9AC-1044-47E4-991A-83A44AB3DAC2}"/>
    <cellStyle name="Normal 11 3 5 4 3" xfId="20137" xr:uid="{ADAFB56A-1E32-4A63-9C8D-E6B83D90A719}"/>
    <cellStyle name="Normal 11 3 5 4 4" xfId="36896" xr:uid="{F8742C42-7FD2-40AD-8838-F1C159CA103E}"/>
    <cellStyle name="Normal 11 3 5 5" xfId="9954" xr:uid="{221C19B6-37EC-4257-818D-9033E175B119}"/>
    <cellStyle name="Normal 11 3 5 5 2" xfId="26714" xr:uid="{9D64EE99-B4ED-492C-96CC-F9DAA4A43EED}"/>
    <cellStyle name="Normal 11 3 5 5 3" xfId="43473" xr:uid="{D91860EB-608B-471A-88B9-EB402EAD5692}"/>
    <cellStyle name="Normal 11 3 5 6" xfId="18334" xr:uid="{3AB75918-532E-4D29-B98F-454CEB233C93}"/>
    <cellStyle name="Normal 11 3 5 7" xfId="35093" xr:uid="{63E07F01-6D95-4824-B3D8-7173E9ED75EE}"/>
    <cellStyle name="Normal 11 3 6" xfId="2003" xr:uid="{FAD32A00-9A3C-4805-BC0C-57A10BBD41CD}"/>
    <cellStyle name="Normal 11 3 6 2" xfId="5382" xr:uid="{1FACF7DD-0641-44E4-85E7-B5E4D3521E39}"/>
    <cellStyle name="Normal 11 3 6 2 2" xfId="13762" xr:uid="{F6F71506-77CD-482D-BA70-A8E8EC672F25}"/>
    <cellStyle name="Normal 11 3 6 2 2 2" xfId="30522" xr:uid="{4DAD78B6-8F3D-436C-AABD-CA288ABA602E}"/>
    <cellStyle name="Normal 11 3 6 2 2 3" xfId="47281" xr:uid="{9281006C-C2D5-49F0-9900-03CA96BB68CE}"/>
    <cellStyle name="Normal 11 3 6 2 3" xfId="22142" xr:uid="{B02FCDF6-3BDB-4EB9-A459-A7CF6D4D9D1D}"/>
    <cellStyle name="Normal 11 3 6 2 4" xfId="38901" xr:uid="{3C61A6D1-D2D5-47F2-B063-AC644050925C}"/>
    <cellStyle name="Normal 11 3 6 3" xfId="7069" xr:uid="{80EB1EE1-B721-4CDB-A805-61285123FD61}"/>
    <cellStyle name="Normal 11 3 6 3 2" xfId="15449" xr:uid="{DA64C044-EF76-406A-B9E8-FA554A0B9968}"/>
    <cellStyle name="Normal 11 3 6 3 2 2" xfId="32209" xr:uid="{5273E181-FD62-40EF-8068-A05B332E6EBE}"/>
    <cellStyle name="Normal 11 3 6 3 2 3" xfId="48968" xr:uid="{FA6344E6-B51A-4226-A75A-ACCBB2FAC940}"/>
    <cellStyle name="Normal 11 3 6 3 3" xfId="23829" xr:uid="{4294C1F4-EC65-488F-B00B-72230C42535C}"/>
    <cellStyle name="Normal 11 3 6 3 4" xfId="40588" xr:uid="{1ABD5FFE-6E60-4955-BF19-187078F4C107}"/>
    <cellStyle name="Normal 11 3 6 4" xfId="3809" xr:uid="{D9D880EE-FCDB-4F74-BDB2-460857EDB70E}"/>
    <cellStyle name="Normal 11 3 6 4 2" xfId="12185" xr:uid="{ED85C858-78FB-4A98-856C-3C050D6B7B32}"/>
    <cellStyle name="Normal 11 3 6 4 2 2" xfId="28945" xr:uid="{946734A5-39DE-4EF6-9CDF-638B1F3A271F}"/>
    <cellStyle name="Normal 11 3 6 4 2 3" xfId="45704" xr:uid="{D9A7A454-079F-4D77-BDF3-9BE41DB21834}"/>
    <cellStyle name="Normal 11 3 6 4 3" xfId="20565" xr:uid="{739BC56A-0E9E-4D42-B598-1BAB222BFC72}"/>
    <cellStyle name="Normal 11 3 6 4 4" xfId="37324" xr:uid="{C1E05CB5-9AA2-465B-9049-4B55C01C45FB}"/>
    <cellStyle name="Normal 11 3 6 5" xfId="10382" xr:uid="{C0E05048-199A-4762-B4C7-925BF32A5B80}"/>
    <cellStyle name="Normal 11 3 6 5 2" xfId="27142" xr:uid="{311A87FA-FDBC-499F-85F4-10673533E579}"/>
    <cellStyle name="Normal 11 3 6 5 3" xfId="43901" xr:uid="{4C99219F-24CE-4D89-B875-1D6432F374E1}"/>
    <cellStyle name="Normal 11 3 6 6" xfId="18762" xr:uid="{D87B46C2-D6F0-4A8B-B6C4-3EDEA63DF063}"/>
    <cellStyle name="Normal 11 3 6 7" xfId="35521" xr:uid="{E4EAD047-9180-4ADE-8770-F04E40DD626B}"/>
    <cellStyle name="Normal 11 3 7" xfId="2435" xr:uid="{2FA04DF4-B54B-4CE6-87E0-2C4964AC7CC1}"/>
    <cellStyle name="Normal 11 3 7 2" xfId="5816" xr:uid="{59C430B5-D49E-4EF4-84F4-E95A940A6286}"/>
    <cellStyle name="Normal 11 3 7 2 2" xfId="14196" xr:uid="{CE3D17A2-B990-4661-99F6-9824406C6167}"/>
    <cellStyle name="Normal 11 3 7 2 2 2" xfId="30956" xr:uid="{60B540F1-60EB-4AB5-83E7-47224B427D10}"/>
    <cellStyle name="Normal 11 3 7 2 2 3" xfId="47715" xr:uid="{0F16FF56-71FB-443C-B1F2-0E8DA50606DC}"/>
    <cellStyle name="Normal 11 3 7 2 3" xfId="22576" xr:uid="{9C209BB1-6CB1-4D8F-973D-6945AC3E1F11}"/>
    <cellStyle name="Normal 11 3 7 2 4" xfId="39335" xr:uid="{D2A54159-831C-4D0B-89CF-91F09BED04D7}"/>
    <cellStyle name="Normal 11 3 7 3" xfId="7503" xr:uid="{01C4F835-7E8D-482C-8A11-E94EE6B28647}"/>
    <cellStyle name="Normal 11 3 7 3 2" xfId="15883" xr:uid="{D87C5E59-D63B-4E7F-9580-2CE0A3582D14}"/>
    <cellStyle name="Normal 11 3 7 3 2 2" xfId="32643" xr:uid="{94431DE5-01F5-4C8F-A741-CFBC2AC16B21}"/>
    <cellStyle name="Normal 11 3 7 3 2 3" xfId="49402" xr:uid="{61F1805B-3275-4641-8233-120ECE90F07F}"/>
    <cellStyle name="Normal 11 3 7 3 3" xfId="24263" xr:uid="{A80D8A03-AA9D-44FD-B7A0-90051F006191}"/>
    <cellStyle name="Normal 11 3 7 3 4" xfId="41022" xr:uid="{82603A77-8228-4CA3-9259-60A6DA8A2FBD}"/>
    <cellStyle name="Normal 11 3 7 4" xfId="2950" xr:uid="{D7305261-214D-4899-9C77-E0C3F6BC9E5E}"/>
    <cellStyle name="Normal 11 3 7 4 2" xfId="11331" xr:uid="{B7D66659-3F21-4191-BA44-32E4EB02DF4E}"/>
    <cellStyle name="Normal 11 3 7 4 2 2" xfId="28091" xr:uid="{E2B2D388-6002-416C-BF83-0072D937433F}"/>
    <cellStyle name="Normal 11 3 7 4 2 3" xfId="44850" xr:uid="{013130FE-19DE-4D9A-9DD0-05E0CE54B545}"/>
    <cellStyle name="Normal 11 3 7 4 3" xfId="19711" xr:uid="{C1817B95-0432-4935-A061-B20A68478179}"/>
    <cellStyle name="Normal 11 3 7 4 4" xfId="36470" xr:uid="{9421D4A3-D947-40DB-A607-40B210F75422}"/>
    <cellStyle name="Normal 11 3 7 5" xfId="10816" xr:uid="{1C8A8B04-7412-408C-BE5C-B3D2C979701A}"/>
    <cellStyle name="Normal 11 3 7 5 2" xfId="27576" xr:uid="{2BD547EF-B701-4464-99AF-F9EA8EDA1F6D}"/>
    <cellStyle name="Normal 11 3 7 5 3" xfId="44335" xr:uid="{509278BE-4726-4F4A-A7FF-2E7FF1142729}"/>
    <cellStyle name="Normal 11 3 7 6" xfId="19196" xr:uid="{AD744E26-8DD7-416B-AF20-85903A35F5AA}"/>
    <cellStyle name="Normal 11 3 7 7" xfId="35955" xr:uid="{D6F0B2EF-4646-4624-B20E-A591019CD870}"/>
    <cellStyle name="Normal 11 3 8" xfId="4549" xr:uid="{C9B1FCE7-F211-4918-8E6A-B0850888301E}"/>
    <cellStyle name="Normal 11 3 8 2" xfId="12925" xr:uid="{2918C912-3B0C-467D-AE8C-91BD133F3C98}"/>
    <cellStyle name="Normal 11 3 8 2 2" xfId="29685" xr:uid="{29702252-A9B0-45BE-927B-EADB036E8B12}"/>
    <cellStyle name="Normal 11 3 8 2 3" xfId="46444" xr:uid="{9723FB3F-A244-43C6-A449-B163086B670B}"/>
    <cellStyle name="Normal 11 3 8 3" xfId="21305" xr:uid="{500BCB85-D321-426B-93B0-9BAA8E1B3011}"/>
    <cellStyle name="Normal 11 3 8 4" xfId="38064" xr:uid="{F51CFD7C-AC29-4C49-BF22-CF83DAB6E1F7}"/>
    <cellStyle name="Normal 11 3 9" xfId="6215" xr:uid="{0CE9A614-6462-4BF6-9A05-2DEF4E909F62}"/>
    <cellStyle name="Normal 11 3 9 2" xfId="14595" xr:uid="{099549E6-6715-4E9A-B51F-20057F3A7DB4}"/>
    <cellStyle name="Normal 11 3 9 2 2" xfId="31355" xr:uid="{1C94A663-E4BE-44FB-861D-8D3F642A2F37}"/>
    <cellStyle name="Normal 11 3 9 2 3" xfId="48114" xr:uid="{73580D2A-5C05-49D1-AAE2-DBFECF9CFA9B}"/>
    <cellStyle name="Normal 11 3 9 3" xfId="22975" xr:uid="{AE01CD79-1A90-4813-8294-1CD8983046C1}"/>
    <cellStyle name="Normal 11 3 9 4" xfId="39734" xr:uid="{B29DA8D7-187E-4656-AD6B-04AD9C504C50}"/>
    <cellStyle name="Normal 11 4" xfId="767" xr:uid="{F8B96181-5E64-4A58-847A-03B5D6AAA01B}"/>
    <cellStyle name="Normal 11 4 10" xfId="8316" xr:uid="{CAA500DB-242D-4EAC-B40D-7847547290E7}"/>
    <cellStyle name="Normal 11 4 10 2" xfId="16696" xr:uid="{0527514D-7AC3-455E-9270-CC74125B57D6}"/>
    <cellStyle name="Normal 11 4 10 2 2" xfId="33456" xr:uid="{A0BF675E-7552-40F6-9DB7-61B6A136AED2}"/>
    <cellStyle name="Normal 11 4 10 2 3" xfId="50215" xr:uid="{05B14D06-E3BE-4F46-820E-750E03E34D92}"/>
    <cellStyle name="Normal 11 4 10 3" xfId="25076" xr:uid="{3BDDC8BF-0AEF-485F-ACEA-F12D9ECF3A45}"/>
    <cellStyle name="Normal 11 4 10 4" xfId="41835" xr:uid="{70753399-6492-4677-A5D7-E54F376EC888}"/>
    <cellStyle name="Normal 11 4 11" xfId="8722" xr:uid="{E71D57CD-CAD6-4FEA-B67F-EE838D8392CA}"/>
    <cellStyle name="Normal 11 4 11 2" xfId="17102" xr:uid="{579B7486-0950-4AF5-96AE-C7A8D6DDF527}"/>
    <cellStyle name="Normal 11 4 11 2 2" xfId="33862" xr:uid="{16D73E88-ADB1-459C-90B1-B7027D4F37AF}"/>
    <cellStyle name="Normal 11 4 11 2 3" xfId="50621" xr:uid="{1B0D4642-C9BA-4463-A09D-F62CAB45CD04}"/>
    <cellStyle name="Normal 11 4 11 3" xfId="25482" xr:uid="{3DAD63D6-D5D4-497A-A2DC-35609A274D5C}"/>
    <cellStyle name="Normal 11 4 11 4" xfId="42241" xr:uid="{809A507B-A0D3-4AA5-90AE-CD256452D524}"/>
    <cellStyle name="Normal 11 4 12" xfId="9128" xr:uid="{0958DBDB-DF28-49F6-9C49-AA72237B0068}"/>
    <cellStyle name="Normal 11 4 12 2" xfId="17508" xr:uid="{ECAF351B-69C9-4705-AEF8-ED72A0529849}"/>
    <cellStyle name="Normal 11 4 12 2 2" xfId="34268" xr:uid="{6CE41103-16E7-4BDD-8D7D-90B1FA81C0CC}"/>
    <cellStyle name="Normal 11 4 12 2 3" xfId="51027" xr:uid="{4A8CBFCE-4B71-4FB3-91B5-B9B81155F2AD}"/>
    <cellStyle name="Normal 11 4 12 3" xfId="25888" xr:uid="{94AE4339-0397-473F-916B-7B850084B777}"/>
    <cellStyle name="Normal 11 4 12 4" xfId="42647" xr:uid="{F1051DDF-5769-48E3-B601-D5B3A29DE8F1}"/>
    <cellStyle name="Normal 11 4 13" xfId="2846" xr:uid="{03AB7127-CDFF-47C6-B53A-DF72CCC83851}"/>
    <cellStyle name="Normal 11 4 13 2" xfId="11228" xr:uid="{780AE117-D87E-487B-B881-F920C1B940D7}"/>
    <cellStyle name="Normal 11 4 13 2 2" xfId="27988" xr:uid="{87EC7893-25B5-4065-AB78-410334F29657}"/>
    <cellStyle name="Normal 11 4 13 2 3" xfId="44747" xr:uid="{0D15D8AF-496D-4EA9-83DD-9F3690838130}"/>
    <cellStyle name="Normal 11 4 13 3" xfId="19608" xr:uid="{24428A12-226A-437C-AF57-AA229762E18A}"/>
    <cellStyle name="Normal 11 4 13 4" xfId="36367" xr:uid="{66CE24ED-1C00-46EB-B328-1B7E194A4D53}"/>
    <cellStyle name="Normal 11 4 14" xfId="9574" xr:uid="{DB56CE6C-744C-418F-86D1-60601291134D}"/>
    <cellStyle name="Normal 11 4 14 2" xfId="26334" xr:uid="{9D4A86AA-0F96-499F-8AAD-E1F451995C8F}"/>
    <cellStyle name="Normal 11 4 14 3" xfId="43093" xr:uid="{C721F2EC-4BC9-4032-86F6-FE5A6F1152DE}"/>
    <cellStyle name="Normal 11 4 15" xfId="17954" xr:uid="{4DEA4E3A-B8DB-474B-B9BA-EC5E870ECD9C}"/>
    <cellStyle name="Normal 11 4 16" xfId="34713" xr:uid="{13B5C831-A697-4432-AF3F-2DCC1FF2B87F}"/>
    <cellStyle name="Normal 11 4 2" xfId="768" xr:uid="{C5F3977C-FF08-42E7-8BBB-3B6AF66D4A58}"/>
    <cellStyle name="Normal 11 4 2 10" xfId="9254" xr:uid="{935CF76C-ED60-4743-B3FC-5DE677511865}"/>
    <cellStyle name="Normal 11 4 2 10 2" xfId="17634" xr:uid="{BDCA60E2-4400-4F3D-8D73-44E880A167BC}"/>
    <cellStyle name="Normal 11 4 2 10 2 2" xfId="34394" xr:uid="{6BBDEDA1-4099-477B-96C5-59B6E950E0EC}"/>
    <cellStyle name="Normal 11 4 2 10 2 3" xfId="51153" xr:uid="{70C08910-05AD-4298-909C-A72065598BF2}"/>
    <cellStyle name="Normal 11 4 2 10 3" xfId="26014" xr:uid="{29BD7304-A757-4D02-A356-58602CE4778E}"/>
    <cellStyle name="Normal 11 4 2 10 4" xfId="42773" xr:uid="{4913F6FD-728A-42FF-92F9-9854F3E92B6C}"/>
    <cellStyle name="Normal 11 4 2 11" xfId="3116" xr:uid="{A2D53511-D44B-4FAA-84F7-1A15822F58AF}"/>
    <cellStyle name="Normal 11 4 2 11 2" xfId="11493" xr:uid="{1220F729-58C3-4D19-8221-0DE911ADD1B0}"/>
    <cellStyle name="Normal 11 4 2 11 2 2" xfId="28253" xr:uid="{4669DFCA-646E-426E-B6B1-D881FFDF566D}"/>
    <cellStyle name="Normal 11 4 2 11 2 3" xfId="45012" xr:uid="{C263C86A-0F93-449E-BA99-2BBF70C80A33}"/>
    <cellStyle name="Normal 11 4 2 11 3" xfId="19873" xr:uid="{8AC8249C-8F5E-4A13-B9A0-468D87A57AA0}"/>
    <cellStyle name="Normal 11 4 2 11 4" xfId="36632" xr:uid="{498CF83C-0DC0-40A1-BCB1-7D52E937A19A}"/>
    <cellStyle name="Normal 11 4 2 12" xfId="9690" xr:uid="{81E781AF-3A85-4A92-BDEE-D55CE2784ED0}"/>
    <cellStyle name="Normal 11 4 2 12 2" xfId="26450" xr:uid="{3BB20403-0534-4294-9585-09CE3B239864}"/>
    <cellStyle name="Normal 11 4 2 12 3" xfId="43209" xr:uid="{8A1CD5A1-7794-4849-8074-20E6CA1E1A2D}"/>
    <cellStyle name="Normal 11 4 2 13" xfId="18070" xr:uid="{3C1CF5AF-2CC9-4B47-8277-80D0F8FC3522}"/>
    <cellStyle name="Normal 11 4 2 14" xfId="34829" xr:uid="{3BBF541D-F01B-411D-BDAC-A4CBF0D1DEFB}"/>
    <cellStyle name="Normal 11 4 2 15" xfId="1351" xr:uid="{A0DC2E58-73E1-4EBF-A3B5-20E49735B62D}"/>
    <cellStyle name="Normal 11 4 2 2" xfId="1736" xr:uid="{489DB888-005D-424F-978C-DE413B54080F}"/>
    <cellStyle name="Normal 11 4 2 2 2" xfId="5118" xr:uid="{5F882750-DB28-49E6-A00C-0B4924930A13}"/>
    <cellStyle name="Normal 11 4 2 2 2 2" xfId="13496" xr:uid="{B68E1A42-9D26-4D63-A35F-3DBADE32D6B0}"/>
    <cellStyle name="Normal 11 4 2 2 2 2 2" xfId="30256" xr:uid="{7B09A69C-8181-4565-A217-0020E10BA114}"/>
    <cellStyle name="Normal 11 4 2 2 2 2 3" xfId="47015" xr:uid="{0B268406-6BF1-44D3-8B4A-5222E021BE82}"/>
    <cellStyle name="Normal 11 4 2 2 2 3" xfId="21876" xr:uid="{62A126CE-0336-4988-BFD3-39A82E3F0BCB}"/>
    <cellStyle name="Normal 11 4 2 2 2 4" xfId="38635" xr:uid="{8E36C111-7E6A-42ED-885D-69A8B71C4D62}"/>
    <cellStyle name="Normal 11 4 2 2 3" xfId="6803" xr:uid="{83346302-7D71-40C2-B9DB-B7D0D3D1DF5C}"/>
    <cellStyle name="Normal 11 4 2 2 3 2" xfId="15183" xr:uid="{5217652B-F6D3-45A8-BD35-0B3EC3E36796}"/>
    <cellStyle name="Normal 11 4 2 2 3 2 2" xfId="31943" xr:uid="{9EEF43C4-A5AA-4CD6-BBC8-8EC0FB8B9DB9}"/>
    <cellStyle name="Normal 11 4 2 2 3 2 3" xfId="48702" xr:uid="{1A74C5D1-1940-46E4-9CAA-66A046F54E60}"/>
    <cellStyle name="Normal 11 4 2 2 3 3" xfId="23563" xr:uid="{531D3149-FB5F-4E5E-B278-21F29AB40E12}"/>
    <cellStyle name="Normal 11 4 2 2 3 4" xfId="40322" xr:uid="{12AE4A9A-EA31-4374-97D2-233E1CFD8B83}"/>
    <cellStyle name="Normal 11 4 2 2 4" xfId="3543" xr:uid="{7E94BECE-B10D-4A75-9A0D-EF3C51B0B75D}"/>
    <cellStyle name="Normal 11 4 2 2 4 2" xfId="11919" xr:uid="{2FD9DFAC-D406-41DC-9E81-CAB18936C8D7}"/>
    <cellStyle name="Normal 11 4 2 2 4 2 2" xfId="28679" xr:uid="{B4231DF4-1F9B-43B4-9C93-357C28E59ADF}"/>
    <cellStyle name="Normal 11 4 2 2 4 2 3" xfId="45438" xr:uid="{71582DE7-4575-4201-BDC1-4CE588BDE354}"/>
    <cellStyle name="Normal 11 4 2 2 4 3" xfId="20299" xr:uid="{16035D77-0C35-404A-9646-639596E37810}"/>
    <cellStyle name="Normal 11 4 2 2 4 4" xfId="37058" xr:uid="{8B0E0119-F026-44C8-92E1-C866C9D0510A}"/>
    <cellStyle name="Normal 11 4 2 2 5" xfId="10116" xr:uid="{3E563730-3125-416D-93D6-FEF50C9222FC}"/>
    <cellStyle name="Normal 11 4 2 2 5 2" xfId="26876" xr:uid="{98B4D63B-ECE3-4285-BE43-589905409068}"/>
    <cellStyle name="Normal 11 4 2 2 5 3" xfId="43635" xr:uid="{BE977DE4-85BA-47B0-9D28-C9CF30C6AAE6}"/>
    <cellStyle name="Normal 11 4 2 2 6" xfId="18496" xr:uid="{96AE7BCB-CA5F-4899-BBB6-96EBBBB3FC64}"/>
    <cellStyle name="Normal 11 4 2 2 7" xfId="35255" xr:uid="{1A4B9C45-B1B4-45CD-A523-B0F7E81DBEE6}"/>
    <cellStyle name="Normal 11 4 2 3" xfId="2164" xr:uid="{8EDCF4CC-C932-4804-90BB-C860BBAF3D0C}"/>
    <cellStyle name="Normal 11 4 2 3 2" xfId="5544" xr:uid="{B89D5984-21DE-4AE5-9130-3DFC8814E40B}"/>
    <cellStyle name="Normal 11 4 2 3 2 2" xfId="13924" xr:uid="{8A9FC541-A78E-4BDA-9EB4-D625E90B6477}"/>
    <cellStyle name="Normal 11 4 2 3 2 2 2" xfId="30684" xr:uid="{AB961F7D-BD85-48FA-922E-421B1B04527D}"/>
    <cellStyle name="Normal 11 4 2 3 2 2 3" xfId="47443" xr:uid="{9571EEFE-3C09-485C-8100-4475D075F7B8}"/>
    <cellStyle name="Normal 11 4 2 3 2 3" xfId="22304" xr:uid="{5612AE65-0EE4-4F9F-A8C6-498A7DFEE512}"/>
    <cellStyle name="Normal 11 4 2 3 2 4" xfId="39063" xr:uid="{C45834B1-3A6B-4456-AA6F-0D90AE231987}"/>
    <cellStyle name="Normal 11 4 2 3 3" xfId="7231" xr:uid="{87CBC4B0-E770-48BF-8912-737CDB723D06}"/>
    <cellStyle name="Normal 11 4 2 3 3 2" xfId="15611" xr:uid="{5C7A07EA-180C-4963-A878-C41E3FCF14C1}"/>
    <cellStyle name="Normal 11 4 2 3 3 2 2" xfId="32371" xr:uid="{A2EAD936-9960-42A8-8881-12803EC22C03}"/>
    <cellStyle name="Normal 11 4 2 3 3 2 3" xfId="49130" xr:uid="{36C23B48-4819-4DEC-B7B4-5455C98D966B}"/>
    <cellStyle name="Normal 11 4 2 3 3 3" xfId="23991" xr:uid="{89D24738-5391-4DBF-A104-98AED3EA77CB}"/>
    <cellStyle name="Normal 11 4 2 3 3 4" xfId="40750" xr:uid="{77575601-4B47-4C87-A1FF-C8E300D8BDC6}"/>
    <cellStyle name="Normal 11 4 2 3 4" xfId="3971" xr:uid="{D6075D21-FB49-40E3-8128-CD95D5F64C0C}"/>
    <cellStyle name="Normal 11 4 2 3 4 2" xfId="12347" xr:uid="{325CCC29-D42D-45F4-95EC-5434837A3E22}"/>
    <cellStyle name="Normal 11 4 2 3 4 2 2" xfId="29107" xr:uid="{978C16A0-72CA-468C-908F-C23FCC01CC84}"/>
    <cellStyle name="Normal 11 4 2 3 4 2 3" xfId="45866" xr:uid="{9AB7DE63-21A4-4F73-B0D7-E498353E328F}"/>
    <cellStyle name="Normal 11 4 2 3 4 3" xfId="20727" xr:uid="{94E96612-3396-4A57-8D47-51DA0256C4D4}"/>
    <cellStyle name="Normal 11 4 2 3 4 4" xfId="37486" xr:uid="{5123B986-49C1-4D50-B873-4C2CE86680B8}"/>
    <cellStyle name="Normal 11 4 2 3 5" xfId="10544" xr:uid="{C5EA4BA8-BF1F-4790-AE0B-2377334B8169}"/>
    <cellStyle name="Normal 11 4 2 3 5 2" xfId="27304" xr:uid="{52C9BD72-0B64-4283-98BD-C071B81DD0DF}"/>
    <cellStyle name="Normal 11 4 2 3 5 3" xfId="44063" xr:uid="{88792CD6-46F7-4FAB-875E-0F7D2EA3CDD2}"/>
    <cellStyle name="Normal 11 4 2 3 6" xfId="18924" xr:uid="{4A54F9F8-C926-4DA4-8725-4269D326B5CF}"/>
    <cellStyle name="Normal 11 4 2 3 7" xfId="35683" xr:uid="{AD30BC26-EF3E-4DB9-A572-BECD1F2A3AB8}"/>
    <cellStyle name="Normal 11 4 2 4" xfId="2561" xr:uid="{59BE8D52-6E62-4CC4-8A49-672776D9FABD}"/>
    <cellStyle name="Normal 11 4 2 4 2" xfId="5943" xr:uid="{E88DEFAB-2F1D-4CB2-A380-7CAFCC64ECAB}"/>
    <cellStyle name="Normal 11 4 2 4 2 2" xfId="14323" xr:uid="{88E57902-1B08-4B7B-A74E-9BE5246B7637}"/>
    <cellStyle name="Normal 11 4 2 4 2 2 2" xfId="31083" xr:uid="{CB3CD6E8-1D23-4076-A18D-C10B62B73B40}"/>
    <cellStyle name="Normal 11 4 2 4 2 2 3" xfId="47842" xr:uid="{9A7A137A-7D38-448D-8B79-5065FEF146AD}"/>
    <cellStyle name="Normal 11 4 2 4 2 3" xfId="22703" xr:uid="{37157489-5298-4341-9A54-E15E21C604C2}"/>
    <cellStyle name="Normal 11 4 2 4 2 4" xfId="39462" xr:uid="{9C456012-F5BD-413B-B222-4039307014D1}"/>
    <cellStyle name="Normal 11 4 2 4 3" xfId="7630" xr:uid="{314EBD1D-5665-4272-A7FA-398996A45420}"/>
    <cellStyle name="Normal 11 4 2 4 3 2" xfId="16010" xr:uid="{26185DD2-C7D3-40CE-B500-42AD57A285AC}"/>
    <cellStyle name="Normal 11 4 2 4 3 2 2" xfId="32770" xr:uid="{C5EF933D-051C-4526-A3E1-2CEC927EAD5E}"/>
    <cellStyle name="Normal 11 4 2 4 3 2 3" xfId="49529" xr:uid="{45BED788-5573-4644-BCAE-ADF7B50A7208}"/>
    <cellStyle name="Normal 11 4 2 4 3 3" xfId="24390" xr:uid="{CE5330FB-F1C8-4B42-95BD-AB1915D3EF62}"/>
    <cellStyle name="Normal 11 4 2 4 3 4" xfId="41149" xr:uid="{E1A1F779-793C-4CEA-9C52-2BA7134EEEE4}"/>
    <cellStyle name="Normal 11 4 2 4 4" xfId="4258" xr:uid="{ED9E7617-6653-4877-A9E0-619E35DB5B1C}"/>
    <cellStyle name="Normal 11 4 2 4 4 2" xfId="12634" xr:uid="{D5A0CA19-98B9-4D0F-9073-BE788EE3B17D}"/>
    <cellStyle name="Normal 11 4 2 4 4 2 2" xfId="29394" xr:uid="{12FF3CB0-8A65-47B6-891E-C57C007682ED}"/>
    <cellStyle name="Normal 11 4 2 4 4 2 3" xfId="46153" xr:uid="{22AD1025-9AB9-4E87-B9A0-230FF1D84287}"/>
    <cellStyle name="Normal 11 4 2 4 4 3" xfId="21014" xr:uid="{520AD6E3-A9D9-48D6-886D-E2131060BAA7}"/>
    <cellStyle name="Normal 11 4 2 4 4 4" xfId="37773" xr:uid="{3EDA17D5-7AD8-439B-AE56-6BEB73877D2C}"/>
    <cellStyle name="Normal 11 4 2 4 5" xfId="10943" xr:uid="{4823D0F5-7318-446C-A2C4-5120C66F0A4D}"/>
    <cellStyle name="Normal 11 4 2 4 5 2" xfId="27703" xr:uid="{605A8CF4-3E4E-4AFC-989F-E2F0B6801424}"/>
    <cellStyle name="Normal 11 4 2 4 5 3" xfId="44462" xr:uid="{5CF4085B-D210-4691-86B7-7CF5DA56F7D1}"/>
    <cellStyle name="Normal 11 4 2 4 6" xfId="19323" xr:uid="{552983F5-2FE7-48A1-ABA2-F1A18CAA7D43}"/>
    <cellStyle name="Normal 11 4 2 4 7" xfId="36082" xr:uid="{5CB3A716-119A-4B3B-BB19-944B69324E64}"/>
    <cellStyle name="Normal 11 4 2 5" xfId="4677" xr:uid="{240FAD57-0231-4F91-A0BD-8C8BFF675751}"/>
    <cellStyle name="Normal 11 4 2 5 2" xfId="13053" xr:uid="{419889B5-2851-4E7F-89EF-BD4E710E3EB4}"/>
    <cellStyle name="Normal 11 4 2 5 2 2" xfId="29813" xr:uid="{8B6C20C7-642C-4C1F-BD74-8A27B4641381}"/>
    <cellStyle name="Normal 11 4 2 5 2 3" xfId="46572" xr:uid="{14851167-3066-4A4D-96FD-06D36DAE310A}"/>
    <cellStyle name="Normal 11 4 2 5 3" xfId="21433" xr:uid="{6D02DEFF-C928-4B98-9DF4-0B2A3A35E6A6}"/>
    <cellStyle name="Normal 11 4 2 5 4" xfId="38192" xr:uid="{98386EA0-487D-4F15-94E9-6021B84278F8}"/>
    <cellStyle name="Normal 11 4 2 6" xfId="6377" xr:uid="{FE8FEC25-FBA7-4C19-8724-44FF83A15DAC}"/>
    <cellStyle name="Normal 11 4 2 6 2" xfId="14757" xr:uid="{67D8812A-FACA-40FE-8CCE-3F0BE16DD1A5}"/>
    <cellStyle name="Normal 11 4 2 6 2 2" xfId="31517" xr:uid="{13288E42-DEF9-4314-80CB-2C2ED0291F2E}"/>
    <cellStyle name="Normal 11 4 2 6 2 3" xfId="48276" xr:uid="{E0A4F25D-8421-4F08-890B-5B1B2ADB7894}"/>
    <cellStyle name="Normal 11 4 2 6 3" xfId="23137" xr:uid="{A96A0548-B60D-4A55-94C5-B15A61090BD1}"/>
    <cellStyle name="Normal 11 4 2 6 4" xfId="39896" xr:uid="{EEC05A93-2620-42FA-9631-1784E3A3B9AC}"/>
    <cellStyle name="Normal 11 4 2 7" xfId="8036" xr:uid="{F78AB3CA-B98F-4ECC-B31E-0F2532936F2A}"/>
    <cellStyle name="Normal 11 4 2 7 2" xfId="16416" xr:uid="{89CA0F77-4DEB-4A07-B448-AAA752860BC4}"/>
    <cellStyle name="Normal 11 4 2 7 2 2" xfId="33176" xr:uid="{7EA7D809-82AD-4CB8-88EB-0EEF5E684574}"/>
    <cellStyle name="Normal 11 4 2 7 2 3" xfId="49935" xr:uid="{2F33EC30-3FD9-45C6-8FA7-71E74A72EC04}"/>
    <cellStyle name="Normal 11 4 2 7 3" xfId="24796" xr:uid="{61537060-2B96-4B25-AF4B-745F21FD97CF}"/>
    <cellStyle name="Normal 11 4 2 7 4" xfId="41555" xr:uid="{125059DD-B7ED-456A-9306-E4DE3516D7F2}"/>
    <cellStyle name="Normal 11 4 2 8" xfId="8442" xr:uid="{83E857C8-69E9-4628-AFBC-A29F1E3ED781}"/>
    <cellStyle name="Normal 11 4 2 8 2" xfId="16822" xr:uid="{5898C3E3-7D78-444B-8FDF-A34B8A0BFFAE}"/>
    <cellStyle name="Normal 11 4 2 8 2 2" xfId="33582" xr:uid="{266CF7CE-3DE3-4F14-B0B8-F2E85E1F1EFD}"/>
    <cellStyle name="Normal 11 4 2 8 2 3" xfId="50341" xr:uid="{2CE85F67-0A5B-4633-9F31-A7F621FC9798}"/>
    <cellStyle name="Normal 11 4 2 8 3" xfId="25202" xr:uid="{2403CCF1-2DE2-4E8A-8144-5A418730FC59}"/>
    <cellStyle name="Normal 11 4 2 8 4" xfId="41961" xr:uid="{5153D577-70E5-4F1A-B9D0-BD9C1C5E6076}"/>
    <cellStyle name="Normal 11 4 2 9" xfId="8848" xr:uid="{1A3BC7B5-AF68-4C00-A6B2-A83FB7A4985B}"/>
    <cellStyle name="Normal 11 4 2 9 2" xfId="17228" xr:uid="{238FAC06-B492-4D51-BC73-546955A22992}"/>
    <cellStyle name="Normal 11 4 2 9 2 2" xfId="33988" xr:uid="{9A96D478-C9EA-4943-A14F-93D066301197}"/>
    <cellStyle name="Normal 11 4 2 9 2 3" xfId="50747" xr:uid="{0F1517EE-C52E-4540-9D60-CD62B179C915}"/>
    <cellStyle name="Normal 11 4 2 9 3" xfId="25608" xr:uid="{FBB9C922-1376-43C2-906E-D8E17EE4E5F0}"/>
    <cellStyle name="Normal 11 4 2 9 4" xfId="42367" xr:uid="{F739337F-AC90-4516-BAB7-3C0416E6760C}"/>
    <cellStyle name="Normal 11 4 3" xfId="1352" xr:uid="{78F3AE8E-A4FC-470B-9E42-AD4C548177AC}"/>
    <cellStyle name="Normal 11 4 3 10" xfId="9399" xr:uid="{196F7FF8-8FFE-4B80-AF9A-F609B10E08BF}"/>
    <cellStyle name="Normal 11 4 3 10 2" xfId="17779" xr:uid="{8D5A5DE1-1C5E-4EED-A51F-D517DB39E606}"/>
    <cellStyle name="Normal 11 4 3 10 2 2" xfId="34539" xr:uid="{7EDC11E3-20D3-45BA-BD19-A52D3FB90D5B}"/>
    <cellStyle name="Normal 11 4 3 10 2 3" xfId="51298" xr:uid="{86EC7D2E-E7A2-4963-AA42-6C0EC42A5606}"/>
    <cellStyle name="Normal 11 4 3 10 3" xfId="26159" xr:uid="{BA0F0932-5F94-4A14-BD53-6B133D352EDE}"/>
    <cellStyle name="Normal 11 4 3 10 4" xfId="42918" xr:uid="{9743E8F6-2E2D-48CF-A052-2B7C47A2D3CC}"/>
    <cellStyle name="Normal 11 4 3 11" xfId="3117" xr:uid="{6B2362D5-458C-43F9-8869-E8AEC1EBE842}"/>
    <cellStyle name="Normal 11 4 3 11 2" xfId="11494" xr:uid="{68DF90AD-7D5F-450E-AB39-3F5E54F912EC}"/>
    <cellStyle name="Normal 11 4 3 11 2 2" xfId="28254" xr:uid="{F8DF3929-8D45-47B4-ADC8-F7A0F983E678}"/>
    <cellStyle name="Normal 11 4 3 11 2 3" xfId="45013" xr:uid="{EAD3975F-15FC-408E-83B5-7D4A4FC8897B}"/>
    <cellStyle name="Normal 11 4 3 11 3" xfId="19874" xr:uid="{C454D41D-FC1B-456F-AB31-8707F5DE11E4}"/>
    <cellStyle name="Normal 11 4 3 11 4" xfId="36633" xr:uid="{4FF4B164-905D-47BE-8000-C3AB11951802}"/>
    <cellStyle name="Normal 11 4 3 12" xfId="9691" xr:uid="{393B32E5-821B-4E0F-B321-917DD4C92638}"/>
    <cellStyle name="Normal 11 4 3 12 2" xfId="26451" xr:uid="{1F6CE297-87FF-49D2-B0F9-BF1331D6920D}"/>
    <cellStyle name="Normal 11 4 3 12 3" xfId="43210" xr:uid="{5FD2D6BB-B456-480B-A315-F38A8203F115}"/>
    <cellStyle name="Normal 11 4 3 13" xfId="18071" xr:uid="{EE2CD583-D51B-4BA2-A4D8-F2DA2A61B0BA}"/>
    <cellStyle name="Normal 11 4 3 14" xfId="34830" xr:uid="{3A808AA7-309C-4335-8184-26B64CB676ED}"/>
    <cellStyle name="Normal 11 4 3 2" xfId="1737" xr:uid="{550A04EC-730A-41BA-9C39-9E046B91A35F}"/>
    <cellStyle name="Normal 11 4 3 2 2" xfId="5119" xr:uid="{D9635FAA-8F30-4AAD-9FEF-66D6D4994AD8}"/>
    <cellStyle name="Normal 11 4 3 2 2 2" xfId="13497" xr:uid="{CAF85423-3097-4296-BDEE-A8E435C18ADC}"/>
    <cellStyle name="Normal 11 4 3 2 2 2 2" xfId="30257" xr:uid="{1C53EF29-12F1-4B87-B6EC-D1367424802C}"/>
    <cellStyle name="Normal 11 4 3 2 2 2 3" xfId="47016" xr:uid="{43C8D632-8D7C-4C77-A4A4-E6826A8E1501}"/>
    <cellStyle name="Normal 11 4 3 2 2 3" xfId="21877" xr:uid="{5595771E-C080-42B3-AC0E-F693D0241D7B}"/>
    <cellStyle name="Normal 11 4 3 2 2 4" xfId="38636" xr:uid="{0C5A5A77-3BD1-489B-836E-60A28951548A}"/>
    <cellStyle name="Normal 11 4 3 2 3" xfId="6804" xr:uid="{3A8D61FE-6F2F-4CA2-9BFE-0FB011052E53}"/>
    <cellStyle name="Normal 11 4 3 2 3 2" xfId="15184" xr:uid="{C7B48AB7-9B95-427E-8FB3-1567D62E4E27}"/>
    <cellStyle name="Normal 11 4 3 2 3 2 2" xfId="31944" xr:uid="{3F4F49D6-A6B6-46C9-B04C-FFAE9D5A6C06}"/>
    <cellStyle name="Normal 11 4 3 2 3 2 3" xfId="48703" xr:uid="{EA4D3201-B296-42F1-AB80-18558299EF20}"/>
    <cellStyle name="Normal 11 4 3 2 3 3" xfId="23564" xr:uid="{8FABBA95-FA12-455F-BA02-46E146428D9D}"/>
    <cellStyle name="Normal 11 4 3 2 3 4" xfId="40323" xr:uid="{17B294C5-1188-4BC2-82CB-7C8A841B3FA4}"/>
    <cellStyle name="Normal 11 4 3 2 4" xfId="3544" xr:uid="{DD201E67-54F0-4D6B-99CC-CA99ADB8C0D3}"/>
    <cellStyle name="Normal 11 4 3 2 4 2" xfId="11920" xr:uid="{BF31FB39-A0CE-4B66-9071-B3E0044CAEC1}"/>
    <cellStyle name="Normal 11 4 3 2 4 2 2" xfId="28680" xr:uid="{0C64E8F6-BCAE-472F-927D-31E377916D95}"/>
    <cellStyle name="Normal 11 4 3 2 4 2 3" xfId="45439" xr:uid="{67450AB4-FD4C-43A3-83B7-41C737A0C5A9}"/>
    <cellStyle name="Normal 11 4 3 2 4 3" xfId="20300" xr:uid="{0D9F041E-FF2D-4600-8851-6A0CE580141D}"/>
    <cellStyle name="Normal 11 4 3 2 4 4" xfId="37059" xr:uid="{2A1ACBEB-9EE7-4EFC-A35E-4B9A5CFB7293}"/>
    <cellStyle name="Normal 11 4 3 2 5" xfId="10117" xr:uid="{7ECABE08-4673-4080-B8CA-5536EB81EF66}"/>
    <cellStyle name="Normal 11 4 3 2 5 2" xfId="26877" xr:uid="{6E324F58-1ACF-41F1-837E-085BD2E3154D}"/>
    <cellStyle name="Normal 11 4 3 2 5 3" xfId="43636" xr:uid="{3A8B4177-F210-47C8-80EF-F6622ACAD094}"/>
    <cellStyle name="Normal 11 4 3 2 6" xfId="18497" xr:uid="{DB525067-8598-40CD-A0FC-9CAE992E2257}"/>
    <cellStyle name="Normal 11 4 3 2 7" xfId="35256" xr:uid="{7F187746-F064-46A2-9FEE-D6909E56C9CC}"/>
    <cellStyle name="Normal 11 4 3 3" xfId="2165" xr:uid="{2B588A65-F37D-4FEB-A9ED-F100110B79FC}"/>
    <cellStyle name="Normal 11 4 3 3 2" xfId="5545" xr:uid="{29F3BA94-A07C-482B-BD27-A5B3F07C9B36}"/>
    <cellStyle name="Normal 11 4 3 3 2 2" xfId="13925" xr:uid="{F28CB00F-2A6A-4DF4-890A-66281042703E}"/>
    <cellStyle name="Normal 11 4 3 3 2 2 2" xfId="30685" xr:uid="{F8E19E71-864F-48CF-BCE4-9F5475C85D23}"/>
    <cellStyle name="Normal 11 4 3 3 2 2 3" xfId="47444" xr:uid="{2EA64631-FA64-48CD-A0C4-1CD1C0F55AC7}"/>
    <cellStyle name="Normal 11 4 3 3 2 3" xfId="22305" xr:uid="{6BFA1083-0DB6-448A-8321-989C9E6D180F}"/>
    <cellStyle name="Normal 11 4 3 3 2 4" xfId="39064" xr:uid="{AC5181F5-58E9-401A-BEFE-DDE1285AC7C9}"/>
    <cellStyle name="Normal 11 4 3 3 3" xfId="7232" xr:uid="{BEF22566-3AC4-4C98-9F55-2BB194A38D1A}"/>
    <cellStyle name="Normal 11 4 3 3 3 2" xfId="15612" xr:uid="{F456619B-43DF-4928-9536-261D39F6109A}"/>
    <cellStyle name="Normal 11 4 3 3 3 2 2" xfId="32372" xr:uid="{D36A02A7-40EB-46F9-A9E8-CF01D2A4036F}"/>
    <cellStyle name="Normal 11 4 3 3 3 2 3" xfId="49131" xr:uid="{96E36180-F5F8-4FE2-B2BD-5EB3B64EEE1D}"/>
    <cellStyle name="Normal 11 4 3 3 3 3" xfId="23992" xr:uid="{A66014CE-BAC9-40DE-838B-0E99A637DD38}"/>
    <cellStyle name="Normal 11 4 3 3 3 4" xfId="40751" xr:uid="{CA4BD581-00B1-450F-BFCB-919A0951633C}"/>
    <cellStyle name="Normal 11 4 3 3 4" xfId="3972" xr:uid="{80C53FB9-EE2F-4818-B460-7A9308326FA1}"/>
    <cellStyle name="Normal 11 4 3 3 4 2" xfId="12348" xr:uid="{4EBD5BBC-F569-4F24-8AF3-BA778329F5D0}"/>
    <cellStyle name="Normal 11 4 3 3 4 2 2" xfId="29108" xr:uid="{25FFE6E0-A223-49C9-B860-CBA05ACE0426}"/>
    <cellStyle name="Normal 11 4 3 3 4 2 3" xfId="45867" xr:uid="{6DD78CC8-C822-4449-93FD-4281339C106E}"/>
    <cellStyle name="Normal 11 4 3 3 4 3" xfId="20728" xr:uid="{ADFD33AC-42E8-4DFA-8240-3B8F080271EE}"/>
    <cellStyle name="Normal 11 4 3 3 4 4" xfId="37487" xr:uid="{EC5DCF3A-9FB1-4BC6-8174-035D35520569}"/>
    <cellStyle name="Normal 11 4 3 3 5" xfId="10545" xr:uid="{7781C83D-D39D-4672-A866-8DD643830B4C}"/>
    <cellStyle name="Normal 11 4 3 3 5 2" xfId="27305" xr:uid="{380EBF00-786B-4954-91F7-0BC7ED285FB0}"/>
    <cellStyle name="Normal 11 4 3 3 5 3" xfId="44064" xr:uid="{A2CEDCC8-8739-477B-97ED-CB231C8C0696}"/>
    <cellStyle name="Normal 11 4 3 3 6" xfId="18925" xr:uid="{364F1DD9-E105-4365-9F94-E7D94D51CE4D}"/>
    <cellStyle name="Normal 11 4 3 3 7" xfId="35684" xr:uid="{32D10712-7FBF-4610-A971-B46B2DF1308E}"/>
    <cellStyle name="Normal 11 4 3 4" xfId="2706" xr:uid="{9B9B31E0-7318-4961-BD85-E8D8A135E7D3}"/>
    <cellStyle name="Normal 11 4 3 4 2" xfId="6088" xr:uid="{6583515D-83AD-4E7B-95F0-A741D97C7FAC}"/>
    <cellStyle name="Normal 11 4 3 4 2 2" xfId="14468" xr:uid="{C16B4F2D-8865-4C60-9D72-8EC7C636ED91}"/>
    <cellStyle name="Normal 11 4 3 4 2 2 2" xfId="31228" xr:uid="{B60F9823-ECD4-4F13-AE7A-D86B51E99374}"/>
    <cellStyle name="Normal 11 4 3 4 2 2 3" xfId="47987" xr:uid="{0B17B051-801E-4472-9518-0BFC5FC03BCF}"/>
    <cellStyle name="Normal 11 4 3 4 2 3" xfId="22848" xr:uid="{E592ACD9-A4D7-40F2-9731-F78042BBED6F}"/>
    <cellStyle name="Normal 11 4 3 4 2 4" xfId="39607" xr:uid="{FC20060B-3E88-4B02-ACB4-1119BC92A20C}"/>
    <cellStyle name="Normal 11 4 3 4 3" xfId="7775" xr:uid="{478016C2-EFFB-489A-9E33-2BDE171DF89B}"/>
    <cellStyle name="Normal 11 4 3 4 3 2" xfId="16155" xr:uid="{72659E3A-3629-477B-A6E5-01749836D565}"/>
    <cellStyle name="Normal 11 4 3 4 3 2 2" xfId="32915" xr:uid="{2AC9DFFD-B613-481E-BFF6-B18830981B4C}"/>
    <cellStyle name="Normal 11 4 3 4 3 2 3" xfId="49674" xr:uid="{17364B63-1B53-4BC0-B553-0BD04DAFB13A}"/>
    <cellStyle name="Normal 11 4 3 4 3 3" xfId="24535" xr:uid="{81F40832-2451-49B2-8185-963156362B47}"/>
    <cellStyle name="Normal 11 4 3 4 3 4" xfId="41294" xr:uid="{A9BCFF42-A9F7-4503-8129-891C5B275736}"/>
    <cellStyle name="Normal 11 4 3 4 4" xfId="4402" xr:uid="{9CA74B0E-6F49-48AD-89F9-5D497DCF0E24}"/>
    <cellStyle name="Normal 11 4 3 4 4 2" xfId="12778" xr:uid="{A2EBA956-D8D6-4B73-B5A1-ED0C34B0765D}"/>
    <cellStyle name="Normal 11 4 3 4 4 2 2" xfId="29538" xr:uid="{86AB1CBE-C462-4BB6-9448-73C90BE1B88D}"/>
    <cellStyle name="Normal 11 4 3 4 4 2 3" xfId="46297" xr:uid="{AED110EA-13A2-4041-B0CC-912B49A95435}"/>
    <cellStyle name="Normal 11 4 3 4 4 3" xfId="21158" xr:uid="{9DBD7B03-134E-4DAE-855C-4FDC734A7C4F}"/>
    <cellStyle name="Normal 11 4 3 4 4 4" xfId="37917" xr:uid="{40D66E0A-143D-433F-857C-E59D4BB2719B}"/>
    <cellStyle name="Normal 11 4 3 4 5" xfId="11088" xr:uid="{50B80C27-4AFF-4400-A79B-B0D7AECB80CF}"/>
    <cellStyle name="Normal 11 4 3 4 5 2" xfId="27848" xr:uid="{7CC5C0AC-6A92-45B3-B5F4-2BF5D1CD240B}"/>
    <cellStyle name="Normal 11 4 3 4 5 3" xfId="44607" xr:uid="{62403602-773A-420E-A130-89C3B5D19FA1}"/>
    <cellStyle name="Normal 11 4 3 4 6" xfId="19468" xr:uid="{03318D48-DB01-48B2-B1C3-8F0A2A513D90}"/>
    <cellStyle name="Normal 11 4 3 4 7" xfId="36227" xr:uid="{C0A0A420-A266-4F08-9E5C-5B1455B96643}"/>
    <cellStyle name="Normal 11 4 3 5" xfId="4822" xr:uid="{BC3D0BF9-37E0-4BF2-A6B7-4F8FDC8817F1}"/>
    <cellStyle name="Normal 11 4 3 5 2" xfId="13198" xr:uid="{F38AE9AD-843E-41FB-A5C0-D2E656386E23}"/>
    <cellStyle name="Normal 11 4 3 5 2 2" xfId="29958" xr:uid="{98980A0B-A18F-4721-B404-675209BC2A73}"/>
    <cellStyle name="Normal 11 4 3 5 2 3" xfId="46717" xr:uid="{C6190B27-94E9-4856-8087-B5D9A7A2F004}"/>
    <cellStyle name="Normal 11 4 3 5 3" xfId="21578" xr:uid="{21B15A77-0E2E-4AE8-B109-4B5A180AF7B3}"/>
    <cellStyle name="Normal 11 4 3 5 4" xfId="38337" xr:uid="{F4CA6641-4D55-48E3-97F6-F793DBED22D4}"/>
    <cellStyle name="Normal 11 4 3 6" xfId="6378" xr:uid="{66D1A6BD-2CBE-4AF5-8A8C-8E343FA2DE37}"/>
    <cellStyle name="Normal 11 4 3 6 2" xfId="14758" xr:uid="{62BB2916-A4CC-4A95-B5BF-D4EDB049386D}"/>
    <cellStyle name="Normal 11 4 3 6 2 2" xfId="31518" xr:uid="{2100DA8B-0C9C-421B-9D36-FB14244EA483}"/>
    <cellStyle name="Normal 11 4 3 6 2 3" xfId="48277" xr:uid="{C286A790-8C92-42CA-ADBE-78834B5D7546}"/>
    <cellStyle name="Normal 11 4 3 6 3" xfId="23138" xr:uid="{2EA107B6-4E3E-42F4-8532-80532CB82C89}"/>
    <cellStyle name="Normal 11 4 3 6 4" xfId="39897" xr:uid="{8689D143-A420-4F5D-9AD8-B981984DDDA2}"/>
    <cellStyle name="Normal 11 4 3 7" xfId="8181" xr:uid="{815075AE-004D-4242-8010-B4BDAD0475E7}"/>
    <cellStyle name="Normal 11 4 3 7 2" xfId="16561" xr:uid="{6DDF77E7-2D3E-474C-9CDC-74D17F4AE523}"/>
    <cellStyle name="Normal 11 4 3 7 2 2" xfId="33321" xr:uid="{702CC973-2812-43F4-BB7A-8581D8B44E5D}"/>
    <cellStyle name="Normal 11 4 3 7 2 3" xfId="50080" xr:uid="{1CFD288F-331D-497B-88B7-5BB85C214224}"/>
    <cellStyle name="Normal 11 4 3 7 3" xfId="24941" xr:uid="{C0A92249-A4E3-44DA-8C27-3F37D5312765}"/>
    <cellStyle name="Normal 11 4 3 7 4" xfId="41700" xr:uid="{03F96E58-FFA6-492A-9E09-C56362DCF395}"/>
    <cellStyle name="Normal 11 4 3 8" xfId="8587" xr:uid="{61E7E522-4EA2-48C9-9F11-FFB45345E499}"/>
    <cellStyle name="Normal 11 4 3 8 2" xfId="16967" xr:uid="{962CEE94-26F2-45F9-B8F1-E92B8427C06E}"/>
    <cellStyle name="Normal 11 4 3 8 2 2" xfId="33727" xr:uid="{8ECBFCEA-6932-4690-9113-6B3A6B51FDC3}"/>
    <cellStyle name="Normal 11 4 3 8 2 3" xfId="50486" xr:uid="{9A8DE657-4D74-41CD-8E92-36AC2E7D05BB}"/>
    <cellStyle name="Normal 11 4 3 8 3" xfId="25347" xr:uid="{915F6230-F412-4450-83C9-0BA288DCAC97}"/>
    <cellStyle name="Normal 11 4 3 8 4" xfId="42106" xr:uid="{BE11F204-D659-444C-890E-25ACDB020CE5}"/>
    <cellStyle name="Normal 11 4 3 9" xfId="8993" xr:uid="{6F5F9A08-F89D-4361-A755-51C4420E75D2}"/>
    <cellStyle name="Normal 11 4 3 9 2" xfId="17373" xr:uid="{2C12E668-57B6-48E6-81B5-AC0F99FA3AD7}"/>
    <cellStyle name="Normal 11 4 3 9 2 2" xfId="34133" xr:uid="{CF332D22-4871-4B29-A196-EDFFF69376AF}"/>
    <cellStyle name="Normal 11 4 3 9 2 3" xfId="50892" xr:uid="{C793DD58-35F7-40BC-BC7C-FA129DCC2181}"/>
    <cellStyle name="Normal 11 4 3 9 3" xfId="25753" xr:uid="{D7FD50D9-29AF-40D5-ADFD-204DE1979362}"/>
    <cellStyle name="Normal 11 4 3 9 4" xfId="42512" xr:uid="{E13805EA-BC66-4120-8971-EE99964F244D}"/>
    <cellStyle name="Normal 11 4 4" xfId="1620" xr:uid="{4463219C-BBBE-46EE-BCCD-870F5C2B1226}"/>
    <cellStyle name="Normal 11 4 4 2" xfId="5002" xr:uid="{58869690-2DC9-40BE-A8E9-7790B90B9FAC}"/>
    <cellStyle name="Normal 11 4 4 2 2" xfId="13380" xr:uid="{AE3F521F-5673-4885-A08A-A779414A6EA8}"/>
    <cellStyle name="Normal 11 4 4 2 2 2" xfId="30140" xr:uid="{C30CE121-B09E-457B-9344-73E5C36C25A3}"/>
    <cellStyle name="Normal 11 4 4 2 2 3" xfId="46899" xr:uid="{6233C158-451B-4D0A-A195-BFC9DB8E8CF8}"/>
    <cellStyle name="Normal 11 4 4 2 3" xfId="21760" xr:uid="{A28845B3-A437-461F-B951-7490C56A78AC}"/>
    <cellStyle name="Normal 11 4 4 2 4" xfId="38519" xr:uid="{6BBA6316-8315-455A-B733-F82C6BBCA3CD}"/>
    <cellStyle name="Normal 11 4 4 3" xfId="6687" xr:uid="{15FDD8CB-9332-497E-8CBB-4E9BEAD6F9E1}"/>
    <cellStyle name="Normal 11 4 4 3 2" xfId="15067" xr:uid="{00CDCC3F-684F-4154-B482-1653E65E2B9F}"/>
    <cellStyle name="Normal 11 4 4 3 2 2" xfId="31827" xr:uid="{74A0F2B7-6934-40F0-B301-F45859AA4893}"/>
    <cellStyle name="Normal 11 4 4 3 2 3" xfId="48586" xr:uid="{FCC08E34-7CDA-4BDF-AB7F-3198FF92C128}"/>
    <cellStyle name="Normal 11 4 4 3 3" xfId="23447" xr:uid="{5A03A57A-98C0-4B8C-9F44-512DB1EC8A78}"/>
    <cellStyle name="Normal 11 4 4 3 4" xfId="40206" xr:uid="{DC6DB85A-F8A1-4E6A-80F8-F6386CB8D97D}"/>
    <cellStyle name="Normal 11 4 4 4" xfId="3427" xr:uid="{AA3A1D27-CCE9-4260-9121-2D962A554765}"/>
    <cellStyle name="Normal 11 4 4 4 2" xfId="11803" xr:uid="{A89C66D1-2E78-4731-A700-B8E2341B2C06}"/>
    <cellStyle name="Normal 11 4 4 4 2 2" xfId="28563" xr:uid="{78F6B3F2-1A13-4BEF-BF38-0F04427041AA}"/>
    <cellStyle name="Normal 11 4 4 4 2 3" xfId="45322" xr:uid="{A6CD84A9-E09C-4901-99DB-0486293D0F1F}"/>
    <cellStyle name="Normal 11 4 4 4 3" xfId="20183" xr:uid="{16CC7620-2AA3-48C1-BE41-C0617A9D3F41}"/>
    <cellStyle name="Normal 11 4 4 4 4" xfId="36942" xr:uid="{AE3A298A-4EDA-4669-83F9-6D58B59C249D}"/>
    <cellStyle name="Normal 11 4 4 5" xfId="10000" xr:uid="{8C7C7F9B-DD7C-4CA0-A687-25EBCBD8AA6C}"/>
    <cellStyle name="Normal 11 4 4 5 2" xfId="26760" xr:uid="{39CF71F1-1605-4C90-BBB9-C8BA47BB3CF6}"/>
    <cellStyle name="Normal 11 4 4 5 3" xfId="43519" xr:uid="{2EC4E238-BCFE-4F9B-B078-1F1FE0FFB92C}"/>
    <cellStyle name="Normal 11 4 4 6" xfId="18380" xr:uid="{CAEC9F5A-1486-4519-A973-26B76E191713}"/>
    <cellStyle name="Normal 11 4 4 7" xfId="35139" xr:uid="{6179DAC9-5639-4766-AB53-0C6BC04FF8FC}"/>
    <cellStyle name="Normal 11 4 5" xfId="2048" xr:uid="{2E10043B-69BE-4BEF-B191-F0D1C73C9E08}"/>
    <cellStyle name="Normal 11 4 5 2" xfId="5428" xr:uid="{27ACC02B-A174-4A74-9986-F70DA1298C2E}"/>
    <cellStyle name="Normal 11 4 5 2 2" xfId="13808" xr:uid="{ECBC4FAB-54F7-4997-95F5-27D882FD7DB1}"/>
    <cellStyle name="Normal 11 4 5 2 2 2" xfId="30568" xr:uid="{6BA51ABA-34A0-4FA4-BE55-FD26FA453A8C}"/>
    <cellStyle name="Normal 11 4 5 2 2 3" xfId="47327" xr:uid="{74618B74-C1C6-41B5-8712-4CDA204ED4E4}"/>
    <cellStyle name="Normal 11 4 5 2 3" xfId="22188" xr:uid="{9A8FB200-9701-4A93-A1B4-35A3C8F53052}"/>
    <cellStyle name="Normal 11 4 5 2 4" xfId="38947" xr:uid="{3BA79E25-6058-464F-A4D2-C936F6F503FC}"/>
    <cellStyle name="Normal 11 4 5 3" xfId="7115" xr:uid="{FCA8D154-086C-4DB2-878D-77DF757369A4}"/>
    <cellStyle name="Normal 11 4 5 3 2" xfId="15495" xr:uid="{BA0361FA-3C54-4145-812D-A7F24FEEA9C7}"/>
    <cellStyle name="Normal 11 4 5 3 2 2" xfId="32255" xr:uid="{89C783E5-531B-475A-8A12-43609BEF5608}"/>
    <cellStyle name="Normal 11 4 5 3 2 3" xfId="49014" xr:uid="{0C2D12C8-97E6-4F92-9837-7ABD95D55886}"/>
    <cellStyle name="Normal 11 4 5 3 3" xfId="23875" xr:uid="{C41AD7A1-8A95-4EF3-B1DD-8DA360761A92}"/>
    <cellStyle name="Normal 11 4 5 3 4" xfId="40634" xr:uid="{2DF625F2-3FCD-46B1-A9F1-1274FFA7C84F}"/>
    <cellStyle name="Normal 11 4 5 4" xfId="3855" xr:uid="{443BAA50-F3F4-452F-93B8-2A9E99E37154}"/>
    <cellStyle name="Normal 11 4 5 4 2" xfId="12231" xr:uid="{5E44FB26-BFF6-4236-922E-4DEF65489C78}"/>
    <cellStyle name="Normal 11 4 5 4 2 2" xfId="28991" xr:uid="{CF0BD8AC-2CDA-490C-947B-B6EF5AFC042B}"/>
    <cellStyle name="Normal 11 4 5 4 2 3" xfId="45750" xr:uid="{2F424212-D1D6-49D4-BF59-AE5E304606F1}"/>
    <cellStyle name="Normal 11 4 5 4 3" xfId="20611" xr:uid="{96F5810A-0C5A-40ED-AB62-D94A42072242}"/>
    <cellStyle name="Normal 11 4 5 4 4" xfId="37370" xr:uid="{41CC3111-63FC-4983-9B66-4A5ABC626D5C}"/>
    <cellStyle name="Normal 11 4 5 5" xfId="10428" xr:uid="{F14DA46D-8588-4DAA-AFEF-438267F04919}"/>
    <cellStyle name="Normal 11 4 5 5 2" xfId="27188" xr:uid="{8DE41D41-D29E-49CA-820C-84182CCE117C}"/>
    <cellStyle name="Normal 11 4 5 5 3" xfId="43947" xr:uid="{4BE2AE40-42AD-4350-9C40-68A80C4BEF47}"/>
    <cellStyle name="Normal 11 4 5 6" xfId="18808" xr:uid="{758222F9-6C73-4907-9479-BB04D21FE01D}"/>
    <cellStyle name="Normal 11 4 5 7" xfId="35567" xr:uid="{448A2BEF-891D-429B-A46A-C39AE7149549}"/>
    <cellStyle name="Normal 11 4 6" xfId="2436" xr:uid="{E39D063F-96FB-43D1-8098-27A85BC2B130}"/>
    <cellStyle name="Normal 11 4 6 2" xfId="5817" xr:uid="{637FDAE3-E4A9-426F-A4DA-BAD8EAF0EE71}"/>
    <cellStyle name="Normal 11 4 6 2 2" xfId="14197" xr:uid="{CF74ED84-7A2B-418B-9DC3-E0D30403C614}"/>
    <cellStyle name="Normal 11 4 6 2 2 2" xfId="30957" xr:uid="{07B3B383-02CF-4985-B424-E238A573A699}"/>
    <cellStyle name="Normal 11 4 6 2 2 3" xfId="47716" xr:uid="{45F4FAF6-7853-456A-93F0-F4CA4D06D528}"/>
    <cellStyle name="Normal 11 4 6 2 3" xfId="22577" xr:uid="{CA3AAC92-32D2-4A8D-906C-601B9DAFCA7A}"/>
    <cellStyle name="Normal 11 4 6 2 4" xfId="39336" xr:uid="{F005D77C-CCBC-449C-9F48-70527CE2B5F5}"/>
    <cellStyle name="Normal 11 4 6 3" xfId="7504" xr:uid="{114BAFBB-A39E-4483-B740-3F989DB8F2B0}"/>
    <cellStyle name="Normal 11 4 6 3 2" xfId="15884" xr:uid="{10FFDE55-BB47-48EB-9951-FA8343328796}"/>
    <cellStyle name="Normal 11 4 6 3 2 2" xfId="32644" xr:uid="{5F9659AF-FD61-4E05-9271-9F7806C0A428}"/>
    <cellStyle name="Normal 11 4 6 3 2 3" xfId="49403" xr:uid="{8AB20F1F-F357-486C-8A1A-A8EDA064E648}"/>
    <cellStyle name="Normal 11 4 6 3 3" xfId="24264" xr:uid="{F4903820-CFD3-45B8-8AF8-F6DE2C6C39EB}"/>
    <cellStyle name="Normal 11 4 6 3 4" xfId="41023" xr:uid="{B96232AB-F886-497A-8B3C-15B432C5C712}"/>
    <cellStyle name="Normal 11 4 6 4" xfId="2998" xr:uid="{8E13B4A3-943D-4552-B317-E8041AB68713}"/>
    <cellStyle name="Normal 11 4 6 4 2" xfId="11377" xr:uid="{892326C2-4EA9-486A-BB6C-EA9A1A54D965}"/>
    <cellStyle name="Normal 11 4 6 4 2 2" xfId="28137" xr:uid="{FC54ECD1-8E34-4C6E-9E4F-0E856716E426}"/>
    <cellStyle name="Normal 11 4 6 4 2 3" xfId="44896" xr:uid="{B128BB29-CDFB-4B81-88DA-F9883269474C}"/>
    <cellStyle name="Normal 11 4 6 4 3" xfId="19757" xr:uid="{77078AFD-7252-4A59-AEAE-1BD1CEF9E0BF}"/>
    <cellStyle name="Normal 11 4 6 4 4" xfId="36516" xr:uid="{C4326B6F-A60C-47E1-82D2-21734EFCA9C4}"/>
    <cellStyle name="Normal 11 4 6 5" xfId="10817" xr:uid="{B569C13C-6E7B-4C80-9D14-948C6BC0C6DB}"/>
    <cellStyle name="Normal 11 4 6 5 2" xfId="27577" xr:uid="{4D51E77B-BD38-46B9-A3C5-5816B436C520}"/>
    <cellStyle name="Normal 11 4 6 5 3" xfId="44336" xr:uid="{536C762B-F3E3-470F-A428-7E1AE956D703}"/>
    <cellStyle name="Normal 11 4 6 6" xfId="19197" xr:uid="{00370658-A8D7-4306-A885-C014873D7171}"/>
    <cellStyle name="Normal 11 4 6 7" xfId="35956" xr:uid="{2EC298EA-0D55-4888-8CEA-078ED4EC39DA}"/>
    <cellStyle name="Normal 11 4 7" xfId="4550" xr:uid="{715509CE-924B-4DB4-A931-ECC12E0F3009}"/>
    <cellStyle name="Normal 11 4 7 2" xfId="12926" xr:uid="{A9A7DA99-44EF-4608-9DE8-79FA534B34F8}"/>
    <cellStyle name="Normal 11 4 7 2 2" xfId="29686" xr:uid="{94A5A6C1-DC33-4B60-8593-1C18F3A65532}"/>
    <cellStyle name="Normal 11 4 7 2 3" xfId="46445" xr:uid="{844B0B5D-E8FC-4BE2-9210-86B3A964776D}"/>
    <cellStyle name="Normal 11 4 7 3" xfId="21306" xr:uid="{7B568A8D-CD8F-4412-9634-39E575C25014}"/>
    <cellStyle name="Normal 11 4 7 4" xfId="38065" xr:uid="{9CDE0299-2AE2-448F-9D15-D872AA97F254}"/>
    <cellStyle name="Normal 11 4 8" xfId="6261" xr:uid="{FF0CEB49-E21A-4CB3-BDDA-A00042F2200F}"/>
    <cellStyle name="Normal 11 4 8 2" xfId="14641" xr:uid="{411CE374-2738-4B8E-A1F5-147A2DABD97E}"/>
    <cellStyle name="Normal 11 4 8 2 2" xfId="31401" xr:uid="{231D8933-0B40-43BF-A3E3-CD2036566A44}"/>
    <cellStyle name="Normal 11 4 8 2 3" xfId="48160" xr:uid="{2D5B7C12-4CE8-44E2-8E80-13EFA4BBE9AF}"/>
    <cellStyle name="Normal 11 4 8 3" xfId="23021" xr:uid="{EA9F30CD-1FA4-4E1F-82B5-A65BD7305002}"/>
    <cellStyle name="Normal 11 4 8 4" xfId="39780" xr:uid="{844906A6-D702-41DC-98D4-9FB34C695A61}"/>
    <cellStyle name="Normal 11 4 9" xfId="7910" xr:uid="{C18443EC-99C7-4B89-A5AE-3B8E150CC33E}"/>
    <cellStyle name="Normal 11 4 9 2" xfId="16290" xr:uid="{2263BB83-3514-4512-A492-5F93943DCE60}"/>
    <cellStyle name="Normal 11 4 9 2 2" xfId="33050" xr:uid="{1359769A-6902-48DD-BDF6-BE7890E3AABD}"/>
    <cellStyle name="Normal 11 4 9 2 3" xfId="49809" xr:uid="{CB9CD0B4-2405-4A50-B253-7A20D8BCB127}"/>
    <cellStyle name="Normal 11 4 9 3" xfId="24670" xr:uid="{FB80E26D-01BB-4FAD-B649-722FE5B4C728}"/>
    <cellStyle name="Normal 11 4 9 4" xfId="41429" xr:uid="{D74E7078-F398-4658-B877-5D73683013D9}"/>
    <cellStyle name="Normal 11 5" xfId="769" xr:uid="{F00E093C-994A-4B54-A510-1AA914249A40}"/>
    <cellStyle name="Normal 11 5 10" xfId="8317" xr:uid="{9A6B133D-F7A7-4975-9105-A5797D7B17A3}"/>
    <cellStyle name="Normal 11 5 10 2" xfId="16697" xr:uid="{AFD77B1E-AE89-4F0C-BACB-962633D884FD}"/>
    <cellStyle name="Normal 11 5 10 2 2" xfId="33457" xr:uid="{23C23101-683B-46B9-930B-C2CB30AAB04B}"/>
    <cellStyle name="Normal 11 5 10 2 3" xfId="50216" xr:uid="{090C8197-AA47-4D96-8D8A-933FDFB02466}"/>
    <cellStyle name="Normal 11 5 10 3" xfId="25077" xr:uid="{3A7DDC2E-91B8-49E9-A8AB-36742C4815EE}"/>
    <cellStyle name="Normal 11 5 10 4" xfId="41836" xr:uid="{C9BDA194-6F83-499F-AB5E-0453E6212720}"/>
    <cellStyle name="Normal 11 5 11" xfId="8723" xr:uid="{76392FEA-E839-4FA8-8042-628E472C1558}"/>
    <cellStyle name="Normal 11 5 11 2" xfId="17103" xr:uid="{258B7B5B-3485-42F0-B652-F68BEE31462A}"/>
    <cellStyle name="Normal 11 5 11 2 2" xfId="33863" xr:uid="{62BFEFFF-B97A-4958-BA79-261B31648E60}"/>
    <cellStyle name="Normal 11 5 11 2 3" xfId="50622" xr:uid="{752B9702-EDDF-409A-A0C6-3F55CDEB9B84}"/>
    <cellStyle name="Normal 11 5 11 3" xfId="25483" xr:uid="{3B44D2C6-B9E8-47C1-B997-B1BDB5281017}"/>
    <cellStyle name="Normal 11 5 11 4" xfId="42242" xr:uid="{550079E5-08EF-4B11-854C-4F692F6E31E8}"/>
    <cellStyle name="Normal 11 5 12" xfId="9129" xr:uid="{56E57AA0-E6D7-47DF-9C15-A1280BCF0AC7}"/>
    <cellStyle name="Normal 11 5 12 2" xfId="17509" xr:uid="{4D20DF18-E957-4059-B9B7-F987CB7327A5}"/>
    <cellStyle name="Normal 11 5 12 2 2" xfId="34269" xr:uid="{22249FB4-E2A0-4DBA-A4BA-E0234B673A63}"/>
    <cellStyle name="Normal 11 5 12 2 3" xfId="51028" xr:uid="{D92194BC-7201-4F74-810B-FF84BEDE9603}"/>
    <cellStyle name="Normal 11 5 12 3" xfId="25889" xr:uid="{77D140FC-8826-4F11-8AC6-3127802B5FA6}"/>
    <cellStyle name="Normal 11 5 12 4" xfId="42648" xr:uid="{97D66669-92E2-4425-B74F-614FD5DAAEF0}"/>
    <cellStyle name="Normal 11 5 13" xfId="2874" xr:uid="{3D19DCC4-D634-4E31-BCA2-7FE3E43267EE}"/>
    <cellStyle name="Normal 11 5 13 2" xfId="11256" xr:uid="{9230EBC9-7F33-4B74-B508-68233EB90DE3}"/>
    <cellStyle name="Normal 11 5 13 2 2" xfId="28016" xr:uid="{6DA9030A-2B15-447F-926C-A33FADF8D7F9}"/>
    <cellStyle name="Normal 11 5 13 2 3" xfId="44775" xr:uid="{5957EA81-A6EE-473C-BAF2-62912667BBC7}"/>
    <cellStyle name="Normal 11 5 13 3" xfId="19636" xr:uid="{320B7BBD-0D0B-4B87-A5B1-F3E11B9B2890}"/>
    <cellStyle name="Normal 11 5 13 4" xfId="36395" xr:uid="{2A2192C1-529D-4E30-BDB9-94531C992010}"/>
    <cellStyle name="Normal 11 5 14" xfId="9570" xr:uid="{9EDEC9BB-A6D5-4BF1-9BA6-51019338195C}"/>
    <cellStyle name="Normal 11 5 14 2" xfId="26330" xr:uid="{B49AFDED-267A-4D11-A3F1-840560BCEC45}"/>
    <cellStyle name="Normal 11 5 14 3" xfId="43089" xr:uid="{D8DF7D63-58EC-4AB0-9E31-11FB1B1C6AD4}"/>
    <cellStyle name="Normal 11 5 15" xfId="17950" xr:uid="{F401BFC8-C663-4171-B553-A95ADCA3D732}"/>
    <cellStyle name="Normal 11 5 16" xfId="34709" xr:uid="{3729B586-DBA4-4E78-8F1D-632BF1AE5396}"/>
    <cellStyle name="Normal 11 5 2" xfId="1353" xr:uid="{E0A8C836-F80E-40C5-AE81-9AA70CC08D11}"/>
    <cellStyle name="Normal 11 5 2 10" xfId="9255" xr:uid="{4CBE73F5-73E2-4B8B-B8A3-28B75B9AC2EB}"/>
    <cellStyle name="Normal 11 5 2 10 2" xfId="17635" xr:uid="{C0F1041E-57BE-4094-96B7-21D9BF8ABC11}"/>
    <cellStyle name="Normal 11 5 2 10 2 2" xfId="34395" xr:uid="{706125DA-6B16-4E75-97DB-6D98D5472433}"/>
    <cellStyle name="Normal 11 5 2 10 2 3" xfId="51154" xr:uid="{2ED597AE-1253-4B42-99A6-0A499387DE7A}"/>
    <cellStyle name="Normal 11 5 2 10 3" xfId="26015" xr:uid="{FBF02C49-A0AC-414A-97A0-53F59D6D9333}"/>
    <cellStyle name="Normal 11 5 2 10 4" xfId="42774" xr:uid="{0C67B9F3-F771-4623-A327-DC2F02430057}"/>
    <cellStyle name="Normal 11 5 2 11" xfId="3118" xr:uid="{0BF3A596-3CE2-45F2-A17F-EDE7CF5C4213}"/>
    <cellStyle name="Normal 11 5 2 11 2" xfId="11495" xr:uid="{68D35230-3741-478E-A537-AD86488E1119}"/>
    <cellStyle name="Normal 11 5 2 11 2 2" xfId="28255" xr:uid="{DEF19362-45AE-4FE5-9A54-B51F4321D07B}"/>
    <cellStyle name="Normal 11 5 2 11 2 3" xfId="45014" xr:uid="{D58064D9-A667-46AF-B199-2B78D36066BE}"/>
    <cellStyle name="Normal 11 5 2 11 3" xfId="19875" xr:uid="{7F929C2E-BADB-464E-8219-9D3D5D170A86}"/>
    <cellStyle name="Normal 11 5 2 11 4" xfId="36634" xr:uid="{DA25ABF8-DD99-4F2C-B058-208B01DE00AF}"/>
    <cellStyle name="Normal 11 5 2 12" xfId="9692" xr:uid="{4AFCC707-30FB-4C15-97EB-1F5ACB1C6E07}"/>
    <cellStyle name="Normal 11 5 2 12 2" xfId="26452" xr:uid="{4A2BEFEA-A839-4C03-87BE-D1B8E65E8AF3}"/>
    <cellStyle name="Normal 11 5 2 12 3" xfId="43211" xr:uid="{2F0C61CA-0676-4EC1-A3ED-62C5BF7339FD}"/>
    <cellStyle name="Normal 11 5 2 13" xfId="18072" xr:uid="{D665C4E9-E756-46ED-8295-9524BEEB628A}"/>
    <cellStyle name="Normal 11 5 2 14" xfId="34831" xr:uid="{42C07A26-4B2C-4B27-962B-ED105E94E974}"/>
    <cellStyle name="Normal 11 5 2 2" xfId="1738" xr:uid="{2D43E1BA-7AE0-477D-8FF9-7E73CFB5F26C}"/>
    <cellStyle name="Normal 11 5 2 2 2" xfId="5120" xr:uid="{BDE9A596-2482-4D58-988A-00C9E76662AE}"/>
    <cellStyle name="Normal 11 5 2 2 2 2" xfId="13498" xr:uid="{E4918E74-158B-4E75-BF0E-4818B18F4107}"/>
    <cellStyle name="Normal 11 5 2 2 2 2 2" xfId="30258" xr:uid="{174275CF-A23D-47A5-A485-C6E795C8B424}"/>
    <cellStyle name="Normal 11 5 2 2 2 2 3" xfId="47017" xr:uid="{9A352F4D-6142-40E5-82C8-1DE4A144CC98}"/>
    <cellStyle name="Normal 11 5 2 2 2 3" xfId="21878" xr:uid="{E55E850C-9B40-49F3-BE26-5E422DFE8DD8}"/>
    <cellStyle name="Normal 11 5 2 2 2 4" xfId="38637" xr:uid="{52488608-452D-458C-B1E8-16BAB9EC58F8}"/>
    <cellStyle name="Normal 11 5 2 2 3" xfId="6805" xr:uid="{5BB34807-5946-465A-B282-DF5AB8578909}"/>
    <cellStyle name="Normal 11 5 2 2 3 2" xfId="15185" xr:uid="{A73772D0-CC65-4D3F-AE0B-B2191E413834}"/>
    <cellStyle name="Normal 11 5 2 2 3 2 2" xfId="31945" xr:uid="{5A52DB82-F79D-482E-9ED1-97AD8548D85C}"/>
    <cellStyle name="Normal 11 5 2 2 3 2 3" xfId="48704" xr:uid="{3B3F5F04-32DD-4C17-A43B-8C2F28D6875B}"/>
    <cellStyle name="Normal 11 5 2 2 3 3" xfId="23565" xr:uid="{61EA2765-FFEA-4F45-8E0A-A1B425648300}"/>
    <cellStyle name="Normal 11 5 2 2 3 4" xfId="40324" xr:uid="{61854734-B104-44DC-B929-4C6AA65E6514}"/>
    <cellStyle name="Normal 11 5 2 2 4" xfId="3545" xr:uid="{499E8556-782D-4624-A0D5-F76F2A7D3E3C}"/>
    <cellStyle name="Normal 11 5 2 2 4 2" xfId="11921" xr:uid="{B48F8209-93D7-4136-A7F7-46BDCC535101}"/>
    <cellStyle name="Normal 11 5 2 2 4 2 2" xfId="28681" xr:uid="{E62AB4CE-9EFD-49AF-BA32-B0916A0DA450}"/>
    <cellStyle name="Normal 11 5 2 2 4 2 3" xfId="45440" xr:uid="{E68E0E70-8EE8-4807-9574-D460684C245F}"/>
    <cellStyle name="Normal 11 5 2 2 4 3" xfId="20301" xr:uid="{0FC5D717-CBA0-4C5E-B887-4F09A98306A1}"/>
    <cellStyle name="Normal 11 5 2 2 4 4" xfId="37060" xr:uid="{F2D880EF-C72A-4583-8589-99B745A1B499}"/>
    <cellStyle name="Normal 11 5 2 2 5" xfId="10118" xr:uid="{222B2AE8-3B2B-4304-B517-BD348D424C63}"/>
    <cellStyle name="Normal 11 5 2 2 5 2" xfId="26878" xr:uid="{932B9722-183F-451E-8887-11F74939C720}"/>
    <cellStyle name="Normal 11 5 2 2 5 3" xfId="43637" xr:uid="{FD61F8C9-ABA6-44A7-AEAC-9B4D529E3D1B}"/>
    <cellStyle name="Normal 11 5 2 2 6" xfId="18498" xr:uid="{97AE1157-EB25-446A-A532-0928026897F8}"/>
    <cellStyle name="Normal 11 5 2 2 7" xfId="35257" xr:uid="{58F33B7A-6503-4957-83BC-6DC86632301F}"/>
    <cellStyle name="Normal 11 5 2 3" xfId="2166" xr:uid="{7854F03E-35A1-4319-B6A8-029D9C65B2C2}"/>
    <cellStyle name="Normal 11 5 2 3 2" xfId="5546" xr:uid="{59CAD08A-8A31-4143-882C-E82C4F803019}"/>
    <cellStyle name="Normal 11 5 2 3 2 2" xfId="13926" xr:uid="{1D3C4FFF-6944-4440-AECC-A9762A14F7CE}"/>
    <cellStyle name="Normal 11 5 2 3 2 2 2" xfId="30686" xr:uid="{27B18BA8-8C5E-4432-9D12-139689219FBD}"/>
    <cellStyle name="Normal 11 5 2 3 2 2 3" xfId="47445" xr:uid="{85612C3B-28D5-4B01-B1D3-237F53B03370}"/>
    <cellStyle name="Normal 11 5 2 3 2 3" xfId="22306" xr:uid="{3BB672F1-E507-48A8-B65D-6B284DDDB509}"/>
    <cellStyle name="Normal 11 5 2 3 2 4" xfId="39065" xr:uid="{7CDC65DF-4DBE-4D41-A848-901347DAC61B}"/>
    <cellStyle name="Normal 11 5 2 3 3" xfId="7233" xr:uid="{68A72EFD-5349-4541-A525-1C470B2EE8E3}"/>
    <cellStyle name="Normal 11 5 2 3 3 2" xfId="15613" xr:uid="{9CB60AEB-EC1B-49BA-AD9C-7CA6E773B37B}"/>
    <cellStyle name="Normal 11 5 2 3 3 2 2" xfId="32373" xr:uid="{4D71267D-B030-4E96-80DA-0B59197D41A7}"/>
    <cellStyle name="Normal 11 5 2 3 3 2 3" xfId="49132" xr:uid="{AE34F123-F4F6-418A-8F3A-4E0609D1938E}"/>
    <cellStyle name="Normal 11 5 2 3 3 3" xfId="23993" xr:uid="{E9054F4A-E67C-4DA3-85ED-EAA5870940DE}"/>
    <cellStyle name="Normal 11 5 2 3 3 4" xfId="40752" xr:uid="{DD5DB667-57A8-4E8C-A957-6F565D80544A}"/>
    <cellStyle name="Normal 11 5 2 3 4" xfId="3973" xr:uid="{9002BF75-6670-46CE-8DB1-7004992AC1A4}"/>
    <cellStyle name="Normal 11 5 2 3 4 2" xfId="12349" xr:uid="{66C96450-8A6E-48CC-B3C2-E9F9B574B80E}"/>
    <cellStyle name="Normal 11 5 2 3 4 2 2" xfId="29109" xr:uid="{C3DD7F55-7472-40E4-A7E2-A2038B95D5AE}"/>
    <cellStyle name="Normal 11 5 2 3 4 2 3" xfId="45868" xr:uid="{76CC4070-095A-479F-8F5C-0705630F2712}"/>
    <cellStyle name="Normal 11 5 2 3 4 3" xfId="20729" xr:uid="{2AAC4C10-9C4C-4DE0-82DB-DEC122D9D9B4}"/>
    <cellStyle name="Normal 11 5 2 3 4 4" xfId="37488" xr:uid="{ABF63A15-7AF0-4B8C-BA8D-7593D8BDF793}"/>
    <cellStyle name="Normal 11 5 2 3 5" xfId="10546" xr:uid="{019E22D0-74C1-4BCA-81D1-06AC6DE75A35}"/>
    <cellStyle name="Normal 11 5 2 3 5 2" xfId="27306" xr:uid="{311599A1-7912-4075-8E6F-93D67B0F5AB2}"/>
    <cellStyle name="Normal 11 5 2 3 5 3" xfId="44065" xr:uid="{D4A8A8B1-BF9C-4809-B811-76B207E502C4}"/>
    <cellStyle name="Normal 11 5 2 3 6" xfId="18926" xr:uid="{68C73268-4BA1-4803-8835-2C71B9122282}"/>
    <cellStyle name="Normal 11 5 2 3 7" xfId="35685" xr:uid="{B3AFC004-6360-43B2-AF7A-214A267711C7}"/>
    <cellStyle name="Normal 11 5 2 4" xfId="2562" xr:uid="{DD9540EC-7930-4FBA-815F-B1312A4F358C}"/>
    <cellStyle name="Normal 11 5 2 4 2" xfId="5944" xr:uid="{E2F8A7E8-D615-4D66-B18D-4090E69F9A7F}"/>
    <cellStyle name="Normal 11 5 2 4 2 2" xfId="14324" xr:uid="{18A21384-6FBB-43A7-916A-A9AF0C2A2867}"/>
    <cellStyle name="Normal 11 5 2 4 2 2 2" xfId="31084" xr:uid="{E14C45EA-F41C-48A2-8CE8-7BC6F13E9E76}"/>
    <cellStyle name="Normal 11 5 2 4 2 2 3" xfId="47843" xr:uid="{19DF5DEC-428A-4AF2-9EC8-24718BFA5E52}"/>
    <cellStyle name="Normal 11 5 2 4 2 3" xfId="22704" xr:uid="{1296DFEA-2875-44FA-ACA5-213B994E3046}"/>
    <cellStyle name="Normal 11 5 2 4 2 4" xfId="39463" xr:uid="{484CAA23-4B7F-4880-A794-91D10F314CAB}"/>
    <cellStyle name="Normal 11 5 2 4 3" xfId="7631" xr:uid="{CDC37F74-23EE-4800-8757-BCAB6804BDA8}"/>
    <cellStyle name="Normal 11 5 2 4 3 2" xfId="16011" xr:uid="{D28D9536-97D2-478B-859F-425E06402EC1}"/>
    <cellStyle name="Normal 11 5 2 4 3 2 2" xfId="32771" xr:uid="{64C6C685-F9F3-4FB0-AD85-3E34669CBB5A}"/>
    <cellStyle name="Normal 11 5 2 4 3 2 3" xfId="49530" xr:uid="{1D0A162D-C757-44B7-865C-F790C164CDFB}"/>
    <cellStyle name="Normal 11 5 2 4 3 3" xfId="24391" xr:uid="{8200C175-A9C7-4DED-AAA7-083D25CF3FB2}"/>
    <cellStyle name="Normal 11 5 2 4 3 4" xfId="41150" xr:uid="{9CDE116F-A16F-42A0-A9A0-DFC8603E8697}"/>
    <cellStyle name="Normal 11 5 2 4 4" xfId="4259" xr:uid="{0191C048-0A4E-466C-8272-1FEA19FF728A}"/>
    <cellStyle name="Normal 11 5 2 4 4 2" xfId="12635" xr:uid="{7592374A-FBA9-4BAE-AFCE-F68A9BC82841}"/>
    <cellStyle name="Normal 11 5 2 4 4 2 2" xfId="29395" xr:uid="{01D16D82-632A-4B75-8157-B02389866063}"/>
    <cellStyle name="Normal 11 5 2 4 4 2 3" xfId="46154" xr:uid="{CCB856AF-D8DC-4151-AB7E-02DDD065918F}"/>
    <cellStyle name="Normal 11 5 2 4 4 3" xfId="21015" xr:uid="{BC09F63E-1823-4FA6-B494-DF7A2CFD463F}"/>
    <cellStyle name="Normal 11 5 2 4 4 4" xfId="37774" xr:uid="{ABC0EAE6-8205-4CD2-A0D2-345D4E688146}"/>
    <cellStyle name="Normal 11 5 2 4 5" xfId="10944" xr:uid="{E778E657-5C80-4B1D-AE69-213EC11B7608}"/>
    <cellStyle name="Normal 11 5 2 4 5 2" xfId="27704" xr:uid="{2E90DB4F-E20F-4863-920E-BD4757DED1C1}"/>
    <cellStyle name="Normal 11 5 2 4 5 3" xfId="44463" xr:uid="{A9ED6FFD-9F7E-44BF-87E0-406C92097518}"/>
    <cellStyle name="Normal 11 5 2 4 6" xfId="19324" xr:uid="{66908A32-C5F8-4DFF-A84C-28A18C14EF0C}"/>
    <cellStyle name="Normal 11 5 2 4 7" xfId="36083" xr:uid="{14F7A683-3C96-4764-B37E-88EB5F03A0DE}"/>
    <cellStyle name="Normal 11 5 2 5" xfId="4678" xr:uid="{45CFD93C-F482-47CA-A80B-F228AA618A72}"/>
    <cellStyle name="Normal 11 5 2 5 2" xfId="13054" xr:uid="{F9B405BC-8A58-43C2-845C-A40E86F17833}"/>
    <cellStyle name="Normal 11 5 2 5 2 2" xfId="29814" xr:uid="{EEF42281-61EA-4A8A-87CD-0772680AF686}"/>
    <cellStyle name="Normal 11 5 2 5 2 3" xfId="46573" xr:uid="{EC61EFC2-04F6-465A-B9BB-CDD421D6135B}"/>
    <cellStyle name="Normal 11 5 2 5 3" xfId="21434" xr:uid="{25603DB0-D1B1-4085-AC62-8C3F7C939FD8}"/>
    <cellStyle name="Normal 11 5 2 5 4" xfId="38193" xr:uid="{57289E77-18CC-45FD-9528-BA5BA3A482B5}"/>
    <cellStyle name="Normal 11 5 2 6" xfId="6379" xr:uid="{19FD51A8-8073-4D49-ABB0-EADF322F00F0}"/>
    <cellStyle name="Normal 11 5 2 6 2" xfId="14759" xr:uid="{9A11E24B-DAD1-4AC0-AEFB-810AC1452A54}"/>
    <cellStyle name="Normal 11 5 2 6 2 2" xfId="31519" xr:uid="{1CB103BB-27B9-4FD5-A56E-D0312F8525AF}"/>
    <cellStyle name="Normal 11 5 2 6 2 3" xfId="48278" xr:uid="{DD5A6900-0D31-4833-A798-BF286B1961C7}"/>
    <cellStyle name="Normal 11 5 2 6 3" xfId="23139" xr:uid="{5E962275-9F19-4856-AAF7-7273CDFAF11C}"/>
    <cellStyle name="Normal 11 5 2 6 4" xfId="39898" xr:uid="{1CD4B3E3-F564-47F3-A9C2-2B164CC97530}"/>
    <cellStyle name="Normal 11 5 2 7" xfId="8037" xr:uid="{CBF0D812-4B2C-4AAA-9B3B-EAFF692014DC}"/>
    <cellStyle name="Normal 11 5 2 7 2" xfId="16417" xr:uid="{D972C6C5-00AE-42E5-8F85-63335FFC01A3}"/>
    <cellStyle name="Normal 11 5 2 7 2 2" xfId="33177" xr:uid="{A308748A-2C36-4B4C-A087-956482D126A2}"/>
    <cellStyle name="Normal 11 5 2 7 2 3" xfId="49936" xr:uid="{8D1AC15B-EAA6-4F78-8DB8-9A64BFCC4259}"/>
    <cellStyle name="Normal 11 5 2 7 3" xfId="24797" xr:uid="{03174F6D-0D8E-4017-A4F4-C0298A1F0E4D}"/>
    <cellStyle name="Normal 11 5 2 7 4" xfId="41556" xr:uid="{8702C04F-1414-4E42-94DA-1FC918B07B91}"/>
    <cellStyle name="Normal 11 5 2 8" xfId="8443" xr:uid="{4764EBB3-5259-4FC8-AA43-908444482B80}"/>
    <cellStyle name="Normal 11 5 2 8 2" xfId="16823" xr:uid="{A4695090-4084-4EDF-906E-E505D6E28FDC}"/>
    <cellStyle name="Normal 11 5 2 8 2 2" xfId="33583" xr:uid="{4E7EDA90-A7B1-403C-B239-915BFF119EF5}"/>
    <cellStyle name="Normal 11 5 2 8 2 3" xfId="50342" xr:uid="{884B3CB3-B255-42E2-8010-BFF5ABCC88F2}"/>
    <cellStyle name="Normal 11 5 2 8 3" xfId="25203" xr:uid="{44B8978F-6BC6-4793-AB93-C002F04BCDA2}"/>
    <cellStyle name="Normal 11 5 2 8 4" xfId="41962" xr:uid="{D8C9BF4A-9070-44C5-817F-776673F49E22}"/>
    <cellStyle name="Normal 11 5 2 9" xfId="8849" xr:uid="{A6C97657-94C5-4BB3-85FE-5B3013AD1E85}"/>
    <cellStyle name="Normal 11 5 2 9 2" xfId="17229" xr:uid="{27E97FF2-B79D-4CEE-A626-DE2492691E87}"/>
    <cellStyle name="Normal 11 5 2 9 2 2" xfId="33989" xr:uid="{366680A4-D467-4837-8CDA-AC31BD635AB3}"/>
    <cellStyle name="Normal 11 5 2 9 2 3" xfId="50748" xr:uid="{48915DFF-1909-4CDD-9F08-1C1CE1EA6557}"/>
    <cellStyle name="Normal 11 5 2 9 3" xfId="25609" xr:uid="{0D723A19-DC4B-4F89-97BE-62E866BEC493}"/>
    <cellStyle name="Normal 11 5 2 9 4" xfId="42368" xr:uid="{F14FFBB1-D637-4A76-A290-CAD9BFB283AE}"/>
    <cellStyle name="Normal 11 5 3" xfId="1354" xr:uid="{455ACAA4-2B81-48F0-B560-C87A919E73B9}"/>
    <cellStyle name="Normal 11 5 3 10" xfId="9400" xr:uid="{109CBFDF-BBB4-40C0-A2C4-581E0A5C8E90}"/>
    <cellStyle name="Normal 11 5 3 10 2" xfId="17780" xr:uid="{942AFCF8-6BE4-449E-8C8A-36012E2733FD}"/>
    <cellStyle name="Normal 11 5 3 10 2 2" xfId="34540" xr:uid="{5A5589FE-1F5D-4533-B65A-FBE513B8FBED}"/>
    <cellStyle name="Normal 11 5 3 10 2 3" xfId="51299" xr:uid="{18B5F85E-5F6D-4461-AFD8-4D2C32D76318}"/>
    <cellStyle name="Normal 11 5 3 10 3" xfId="26160" xr:uid="{3E48A2E3-3243-4192-B5FA-8A64D847E1BF}"/>
    <cellStyle name="Normal 11 5 3 10 4" xfId="42919" xr:uid="{261ED78B-DA79-429A-9C80-0D340685F30A}"/>
    <cellStyle name="Normal 11 5 3 11" xfId="3119" xr:uid="{49159F2E-8ED4-4C8D-85DB-00915913F8A1}"/>
    <cellStyle name="Normal 11 5 3 11 2" xfId="11496" xr:uid="{9C053E04-214A-4A7A-8CC6-DC4FA146B029}"/>
    <cellStyle name="Normal 11 5 3 11 2 2" xfId="28256" xr:uid="{A6FBD3B6-8418-41C2-B19B-89037A9BA665}"/>
    <cellStyle name="Normal 11 5 3 11 2 3" xfId="45015" xr:uid="{866F95DB-FB05-42B0-867C-386652D06E9C}"/>
    <cellStyle name="Normal 11 5 3 11 3" xfId="19876" xr:uid="{02B40E43-30EE-4A64-95ED-83B8DA187C85}"/>
    <cellStyle name="Normal 11 5 3 11 4" xfId="36635" xr:uid="{8D3DA29C-BC5C-4018-BEF0-B2785676EA0B}"/>
    <cellStyle name="Normal 11 5 3 12" xfId="9693" xr:uid="{DE94AE0B-179D-4F58-AA9D-594AFF8AD1DF}"/>
    <cellStyle name="Normal 11 5 3 12 2" xfId="26453" xr:uid="{9E2C244D-E899-41B5-937F-1422E16D90A4}"/>
    <cellStyle name="Normal 11 5 3 12 3" xfId="43212" xr:uid="{AA85F9E8-74C9-48CF-8290-C371D6388FB7}"/>
    <cellStyle name="Normal 11 5 3 13" xfId="18073" xr:uid="{089B34B7-9850-4577-B4ED-007B2F7DA1CE}"/>
    <cellStyle name="Normal 11 5 3 14" xfId="34832" xr:uid="{F8009CD3-EAB4-4FDA-A4D7-BE48DC1885C5}"/>
    <cellStyle name="Normal 11 5 3 2" xfId="1739" xr:uid="{F0AC635E-55F0-4C9B-B683-84636EC8C449}"/>
    <cellStyle name="Normal 11 5 3 2 2" xfId="5121" xr:uid="{8A5A43CA-1F3C-49E7-8B80-AB866465C9E0}"/>
    <cellStyle name="Normal 11 5 3 2 2 2" xfId="13499" xr:uid="{1715BC4E-D730-4503-A194-3DD378D809F6}"/>
    <cellStyle name="Normal 11 5 3 2 2 2 2" xfId="30259" xr:uid="{E9394B9B-D1DC-43AC-92A9-7C3E004C9D80}"/>
    <cellStyle name="Normal 11 5 3 2 2 2 3" xfId="47018" xr:uid="{16B39C38-8E74-40D6-9B9E-AFF532CB4D9D}"/>
    <cellStyle name="Normal 11 5 3 2 2 3" xfId="21879" xr:uid="{31573889-9B9A-411A-A921-D74E4AE3D103}"/>
    <cellStyle name="Normal 11 5 3 2 2 4" xfId="38638" xr:uid="{61B36E86-F86F-4C0D-B550-716EF847870A}"/>
    <cellStyle name="Normal 11 5 3 2 3" xfId="6806" xr:uid="{E553B2BA-83CA-4B65-B773-7E9E08C5B4A6}"/>
    <cellStyle name="Normal 11 5 3 2 3 2" xfId="15186" xr:uid="{4E1AAA9A-4596-4138-AFC4-E88974ED66E1}"/>
    <cellStyle name="Normal 11 5 3 2 3 2 2" xfId="31946" xr:uid="{949E1B77-AEE3-4E66-AA1F-5443B798A7D1}"/>
    <cellStyle name="Normal 11 5 3 2 3 2 3" xfId="48705" xr:uid="{66703BCE-586C-4269-886E-09B75259BD3A}"/>
    <cellStyle name="Normal 11 5 3 2 3 3" xfId="23566" xr:uid="{04DCD0E1-8A21-4F60-B7B3-58D43BA9857F}"/>
    <cellStyle name="Normal 11 5 3 2 3 4" xfId="40325" xr:uid="{581F7D91-A747-40C5-9F52-7A46FD8A8ACA}"/>
    <cellStyle name="Normal 11 5 3 2 4" xfId="3546" xr:uid="{CC02995A-F0D4-4C7F-9373-6087969A356F}"/>
    <cellStyle name="Normal 11 5 3 2 4 2" xfId="11922" xr:uid="{568750E9-67EB-4533-AF22-17C949BDBF1A}"/>
    <cellStyle name="Normal 11 5 3 2 4 2 2" xfId="28682" xr:uid="{7E869EEC-E1D1-453C-9B1F-3C0B3CC87F2C}"/>
    <cellStyle name="Normal 11 5 3 2 4 2 3" xfId="45441" xr:uid="{EEDBDD62-9406-42D6-BBDC-2B6986307E31}"/>
    <cellStyle name="Normal 11 5 3 2 4 3" xfId="20302" xr:uid="{B0BE9C53-CFAE-4988-8CC8-D45D8277FCDB}"/>
    <cellStyle name="Normal 11 5 3 2 4 4" xfId="37061" xr:uid="{81E86955-2AC3-4EB0-B5B3-2A4E26FE13B7}"/>
    <cellStyle name="Normal 11 5 3 2 5" xfId="10119" xr:uid="{FB9F7232-3B4D-412E-8D54-A46BB8B5C144}"/>
    <cellStyle name="Normal 11 5 3 2 5 2" xfId="26879" xr:uid="{E234F554-5246-46A2-86F1-DED9EB5031B7}"/>
    <cellStyle name="Normal 11 5 3 2 5 3" xfId="43638" xr:uid="{2542AFA7-934E-45B9-B103-DB978647AFC9}"/>
    <cellStyle name="Normal 11 5 3 2 6" xfId="18499" xr:uid="{05C3AD58-3CF2-4177-80CF-DAAF2A73CA3F}"/>
    <cellStyle name="Normal 11 5 3 2 7" xfId="35258" xr:uid="{A1E34B08-E51E-4B24-9030-C9E6F8E059C2}"/>
    <cellStyle name="Normal 11 5 3 3" xfId="2167" xr:uid="{B895D33F-070C-4792-BE29-8DE29DCCC4FF}"/>
    <cellStyle name="Normal 11 5 3 3 2" xfId="5547" xr:uid="{A8FA8EDD-D5AD-4669-8124-16630B6F2283}"/>
    <cellStyle name="Normal 11 5 3 3 2 2" xfId="13927" xr:uid="{1F082E2D-F98B-4656-8961-CFB91BE7A6E1}"/>
    <cellStyle name="Normal 11 5 3 3 2 2 2" xfId="30687" xr:uid="{803CBB82-42E3-41F7-936A-B0ADE541C5B4}"/>
    <cellStyle name="Normal 11 5 3 3 2 2 3" xfId="47446" xr:uid="{466B8DE7-4F17-4589-970E-18FB02A88F6E}"/>
    <cellStyle name="Normal 11 5 3 3 2 3" xfId="22307" xr:uid="{8A61E17D-2CE2-40D1-89CD-10DC4D31930A}"/>
    <cellStyle name="Normal 11 5 3 3 2 4" xfId="39066" xr:uid="{9AB3C5C5-30B7-4F78-9F46-ED09F3CF83F4}"/>
    <cellStyle name="Normal 11 5 3 3 3" xfId="7234" xr:uid="{DD79B4B8-B9D2-420A-BC6A-EC4C8C6FB0EF}"/>
    <cellStyle name="Normal 11 5 3 3 3 2" xfId="15614" xr:uid="{5A4279ED-DBE3-4EB8-9BC6-0FCDD911B72D}"/>
    <cellStyle name="Normal 11 5 3 3 3 2 2" xfId="32374" xr:uid="{2763ADD7-FFBE-4010-8175-520FAFFF6665}"/>
    <cellStyle name="Normal 11 5 3 3 3 2 3" xfId="49133" xr:uid="{18FA8523-BB05-4FDE-9C41-24031AA511F2}"/>
    <cellStyle name="Normal 11 5 3 3 3 3" xfId="23994" xr:uid="{4B54E763-DAB4-4307-AC0C-E668E01BFC21}"/>
    <cellStyle name="Normal 11 5 3 3 3 4" xfId="40753" xr:uid="{91076738-8F7E-422F-AD09-8ABB7F5F075B}"/>
    <cellStyle name="Normal 11 5 3 3 4" xfId="3974" xr:uid="{F68D8E66-A9FD-4463-AE1A-9664BD20614A}"/>
    <cellStyle name="Normal 11 5 3 3 4 2" xfId="12350" xr:uid="{4751057D-EA8D-4506-8A2E-B50A70571D66}"/>
    <cellStyle name="Normal 11 5 3 3 4 2 2" xfId="29110" xr:uid="{2B9C3761-1E5E-4381-A410-258290012DA6}"/>
    <cellStyle name="Normal 11 5 3 3 4 2 3" xfId="45869" xr:uid="{6F5944DB-8370-488E-A89F-9032A0647B68}"/>
    <cellStyle name="Normal 11 5 3 3 4 3" xfId="20730" xr:uid="{81215747-B928-4BC0-9F5A-26372FA4E133}"/>
    <cellStyle name="Normal 11 5 3 3 4 4" xfId="37489" xr:uid="{B6A5DD35-5D70-48A3-BEC2-415EFE986714}"/>
    <cellStyle name="Normal 11 5 3 3 5" xfId="10547" xr:uid="{C913C2B2-D60B-4E7F-9D13-4C898F2EF095}"/>
    <cellStyle name="Normal 11 5 3 3 5 2" xfId="27307" xr:uid="{948A206C-37CD-4368-A6FE-91EE93A1A728}"/>
    <cellStyle name="Normal 11 5 3 3 5 3" xfId="44066" xr:uid="{C6BC19E0-8CA2-48A9-AD12-3670AB3FBFED}"/>
    <cellStyle name="Normal 11 5 3 3 6" xfId="18927" xr:uid="{CAB611A9-A6FC-4719-9991-8B2CF7342274}"/>
    <cellStyle name="Normal 11 5 3 3 7" xfId="35686" xr:uid="{4A8AB411-54E4-487A-8392-7DEA5BB419BF}"/>
    <cellStyle name="Normal 11 5 3 4" xfId="2707" xr:uid="{ACEDE0D1-E8ED-4BBD-A572-FEC10364F0C1}"/>
    <cellStyle name="Normal 11 5 3 4 2" xfId="6089" xr:uid="{94E20E7D-ADA4-4FE7-AF8D-92D336E6603E}"/>
    <cellStyle name="Normal 11 5 3 4 2 2" xfId="14469" xr:uid="{F5C4F9B1-AF09-4ACE-99EA-6080BF9F05D2}"/>
    <cellStyle name="Normal 11 5 3 4 2 2 2" xfId="31229" xr:uid="{8816E95A-8BEA-4FA1-8111-961D59E4C431}"/>
    <cellStyle name="Normal 11 5 3 4 2 2 3" xfId="47988" xr:uid="{1D2F2BC3-B5C8-4A17-9FFE-00824202CD01}"/>
    <cellStyle name="Normal 11 5 3 4 2 3" xfId="22849" xr:uid="{5601B42B-BC53-4BD1-913F-2F88D573A04C}"/>
    <cellStyle name="Normal 11 5 3 4 2 4" xfId="39608" xr:uid="{F4D42450-6622-44B2-ACB2-6DFBDC2C7883}"/>
    <cellStyle name="Normal 11 5 3 4 3" xfId="7776" xr:uid="{D4C4F357-7ACD-4D8D-ABEE-F197BCA53476}"/>
    <cellStyle name="Normal 11 5 3 4 3 2" xfId="16156" xr:uid="{366CDD53-EF72-4251-961A-29ACB5223249}"/>
    <cellStyle name="Normal 11 5 3 4 3 2 2" xfId="32916" xr:uid="{AC694C9B-2044-455F-8B3B-3A361D067F5E}"/>
    <cellStyle name="Normal 11 5 3 4 3 2 3" xfId="49675" xr:uid="{5F6ABEE3-0529-479B-8027-AD945C9B2BC0}"/>
    <cellStyle name="Normal 11 5 3 4 3 3" xfId="24536" xr:uid="{96600574-3153-4ABE-962E-F976045E6CDA}"/>
    <cellStyle name="Normal 11 5 3 4 3 4" xfId="41295" xr:uid="{A62EF955-1F22-48EA-9101-25A8ED6D06EE}"/>
    <cellStyle name="Normal 11 5 3 4 4" xfId="4403" xr:uid="{D485B7E8-C439-47B4-9EBC-21CF868F6242}"/>
    <cellStyle name="Normal 11 5 3 4 4 2" xfId="12779" xr:uid="{B9A6A8D2-14DC-40DB-9624-911A7D8493D4}"/>
    <cellStyle name="Normal 11 5 3 4 4 2 2" xfId="29539" xr:uid="{1C7B2241-BC49-4E1C-BC2E-1837D2848BF2}"/>
    <cellStyle name="Normal 11 5 3 4 4 2 3" xfId="46298" xr:uid="{021CD257-C4FE-4B96-A431-EB0A03CB1F5C}"/>
    <cellStyle name="Normal 11 5 3 4 4 3" xfId="21159" xr:uid="{960C950D-7A6E-4DE8-B753-E1E75B5FEC35}"/>
    <cellStyle name="Normal 11 5 3 4 4 4" xfId="37918" xr:uid="{37B57BD2-5A40-4962-8E44-9FBE40AF727C}"/>
    <cellStyle name="Normal 11 5 3 4 5" xfId="11089" xr:uid="{A7C371F0-953C-430B-BA86-45F90D1ACFD4}"/>
    <cellStyle name="Normal 11 5 3 4 5 2" xfId="27849" xr:uid="{A6DD54EA-25C0-4D9C-9338-F7AA22664598}"/>
    <cellStyle name="Normal 11 5 3 4 5 3" xfId="44608" xr:uid="{503DED9B-EBAC-4157-A78C-4866C5B59C36}"/>
    <cellStyle name="Normal 11 5 3 4 6" xfId="19469" xr:uid="{B9382984-6162-4E8B-B8D6-60EE00507560}"/>
    <cellStyle name="Normal 11 5 3 4 7" xfId="36228" xr:uid="{DD0CAEA8-218A-4BF0-9A88-9C3E229240A9}"/>
    <cellStyle name="Normal 11 5 3 5" xfId="4823" xr:uid="{A0FB137D-240F-4C53-B2C9-E716D5F8395A}"/>
    <cellStyle name="Normal 11 5 3 5 2" xfId="13199" xr:uid="{7AFA5471-0952-4486-AABA-B76A501905DF}"/>
    <cellStyle name="Normal 11 5 3 5 2 2" xfId="29959" xr:uid="{70425B86-4AE0-464D-BBE9-A4D5E385633E}"/>
    <cellStyle name="Normal 11 5 3 5 2 3" xfId="46718" xr:uid="{78CAB384-1B05-4848-84D6-E01B26644530}"/>
    <cellStyle name="Normal 11 5 3 5 3" xfId="21579" xr:uid="{A2A32290-9ECF-4C53-8962-72604EA12263}"/>
    <cellStyle name="Normal 11 5 3 5 4" xfId="38338" xr:uid="{C003C6BF-E23A-4E40-8720-19F5B60FEE2F}"/>
    <cellStyle name="Normal 11 5 3 6" xfId="6380" xr:uid="{E0CA80C8-BF3A-48A2-8186-D27DB613B9DE}"/>
    <cellStyle name="Normal 11 5 3 6 2" xfId="14760" xr:uid="{65294D83-020D-4AC3-93AD-705C2F62D3C7}"/>
    <cellStyle name="Normal 11 5 3 6 2 2" xfId="31520" xr:uid="{22987D5B-9ACB-4151-B06E-9D9C8DD7918B}"/>
    <cellStyle name="Normal 11 5 3 6 2 3" xfId="48279" xr:uid="{3BADEB1F-017D-4293-9077-3EE3E808B65B}"/>
    <cellStyle name="Normal 11 5 3 6 3" xfId="23140" xr:uid="{9953CADF-CCF7-4306-86D0-BD6153715D49}"/>
    <cellStyle name="Normal 11 5 3 6 4" xfId="39899" xr:uid="{C8D67DCA-9B1E-4DDB-95A8-2E17BC1A0652}"/>
    <cellStyle name="Normal 11 5 3 7" xfId="8182" xr:uid="{3BA0C8AC-EF09-43B2-89F9-188A15C4610A}"/>
    <cellStyle name="Normal 11 5 3 7 2" xfId="16562" xr:uid="{3BF2E917-ED85-421B-9CFD-CEFA8BBD3D3D}"/>
    <cellStyle name="Normal 11 5 3 7 2 2" xfId="33322" xr:uid="{C39AC567-66EC-4717-8825-EA3117D9171F}"/>
    <cellStyle name="Normal 11 5 3 7 2 3" xfId="50081" xr:uid="{214FFF01-A9F2-44BA-A8BD-F75AF7BC7785}"/>
    <cellStyle name="Normal 11 5 3 7 3" xfId="24942" xr:uid="{751573BD-5316-44AA-81AE-FBFA00B01E00}"/>
    <cellStyle name="Normal 11 5 3 7 4" xfId="41701" xr:uid="{E83440A3-4E75-458D-A965-6471A61385EA}"/>
    <cellStyle name="Normal 11 5 3 8" xfId="8588" xr:uid="{0363E23B-C3F5-45AD-B936-7CC8AA52B4E8}"/>
    <cellStyle name="Normal 11 5 3 8 2" xfId="16968" xr:uid="{461BFCB6-54D6-4D97-B134-546A246AA388}"/>
    <cellStyle name="Normal 11 5 3 8 2 2" xfId="33728" xr:uid="{5590C707-0077-45C1-A387-AC446AC98E42}"/>
    <cellStyle name="Normal 11 5 3 8 2 3" xfId="50487" xr:uid="{F848FB45-126D-4BC4-8D43-0A1C45E723ED}"/>
    <cellStyle name="Normal 11 5 3 8 3" xfId="25348" xr:uid="{0ED0AD8E-E4BB-4D4F-9265-06322DF9046B}"/>
    <cellStyle name="Normal 11 5 3 8 4" xfId="42107" xr:uid="{8185BEB1-1551-4C0D-A552-BE19AE450668}"/>
    <cellStyle name="Normal 11 5 3 9" xfId="8994" xr:uid="{F1C33510-D2AD-40FA-AEEE-883D1E422BF3}"/>
    <cellStyle name="Normal 11 5 3 9 2" xfId="17374" xr:uid="{3DC9F843-D710-4DBC-AE05-6449214C8E9C}"/>
    <cellStyle name="Normal 11 5 3 9 2 2" xfId="34134" xr:uid="{49FA5D2B-8CA9-4137-A098-C1CD66CDCBFA}"/>
    <cellStyle name="Normal 11 5 3 9 2 3" xfId="50893" xr:uid="{4B5A59A6-7CA4-4245-912E-32108649BF90}"/>
    <cellStyle name="Normal 11 5 3 9 3" xfId="25754" xr:uid="{F43A1478-D7AA-4310-B90C-F919A474DF47}"/>
    <cellStyle name="Normal 11 5 3 9 4" xfId="42513" xr:uid="{303EE4C0-6084-445F-A55E-170FDB95CFB5}"/>
    <cellStyle name="Normal 11 5 4" xfId="1616" xr:uid="{99B71998-B7E0-4387-A134-4F2FC9161CB0}"/>
    <cellStyle name="Normal 11 5 4 2" xfId="4998" xr:uid="{ECBBC3E9-EFC2-4D8D-8E4D-4402A0B65D6B}"/>
    <cellStyle name="Normal 11 5 4 2 2" xfId="13376" xr:uid="{B68386BE-9A37-4F12-9F57-7324890C187F}"/>
    <cellStyle name="Normal 11 5 4 2 2 2" xfId="30136" xr:uid="{39E89759-02B7-4D8B-81DD-57C4968C8A21}"/>
    <cellStyle name="Normal 11 5 4 2 2 3" xfId="46895" xr:uid="{E229A27B-15DA-4609-B385-41387F71F581}"/>
    <cellStyle name="Normal 11 5 4 2 3" xfId="21756" xr:uid="{336AFCC0-5445-4BBD-B7B9-D914588BE3AC}"/>
    <cellStyle name="Normal 11 5 4 2 4" xfId="38515" xr:uid="{D0F7CA30-B35B-4EF5-BDFE-4A89B4ABF193}"/>
    <cellStyle name="Normal 11 5 4 3" xfId="6683" xr:uid="{B32874E4-8A22-4391-8628-A71E5D34FC25}"/>
    <cellStyle name="Normal 11 5 4 3 2" xfId="15063" xr:uid="{644C3297-58D3-4C00-B315-544C4280FC66}"/>
    <cellStyle name="Normal 11 5 4 3 2 2" xfId="31823" xr:uid="{17179AB2-8535-4876-B94A-16BFB5BE6065}"/>
    <cellStyle name="Normal 11 5 4 3 2 3" xfId="48582" xr:uid="{00C0EFAD-548B-4BCF-BB67-2A5FCC5B6ED0}"/>
    <cellStyle name="Normal 11 5 4 3 3" xfId="23443" xr:uid="{C63A7364-2074-4DF1-B371-B471BBB8DAC9}"/>
    <cellStyle name="Normal 11 5 4 3 4" xfId="40202" xr:uid="{96BB38A1-3C41-4941-97E0-306D524143DC}"/>
    <cellStyle name="Normal 11 5 4 4" xfId="3423" xr:uid="{E6391A8F-B7B8-437F-B0A8-0438F760D304}"/>
    <cellStyle name="Normal 11 5 4 4 2" xfId="11799" xr:uid="{E028A7D0-E15A-49C3-8C6E-4CCB12C7F6C6}"/>
    <cellStyle name="Normal 11 5 4 4 2 2" xfId="28559" xr:uid="{09AD6F68-E015-48CD-8F81-EDEFA303B75B}"/>
    <cellStyle name="Normal 11 5 4 4 2 3" xfId="45318" xr:uid="{84444712-B334-4391-B87F-8D60C86F57F6}"/>
    <cellStyle name="Normal 11 5 4 4 3" xfId="20179" xr:uid="{5FA82163-03A7-40B1-963A-841F5D0F497E}"/>
    <cellStyle name="Normal 11 5 4 4 4" xfId="36938" xr:uid="{5CC76503-6DAD-4B0D-843F-E489BA1F2B5A}"/>
    <cellStyle name="Normal 11 5 4 5" xfId="9996" xr:uid="{2F016ABB-DFAD-45D8-889F-658EE2E38514}"/>
    <cellStyle name="Normal 11 5 4 5 2" xfId="26756" xr:uid="{F86A0C6E-F084-4A5C-B4A4-500660EC92F6}"/>
    <cellStyle name="Normal 11 5 4 5 3" xfId="43515" xr:uid="{9FE1EB95-A836-48A7-9B03-C6559BC5EAA4}"/>
    <cellStyle name="Normal 11 5 4 6" xfId="18376" xr:uid="{21C968FC-5593-43DA-A372-600AF210421D}"/>
    <cellStyle name="Normal 11 5 4 7" xfId="35135" xr:uid="{A5559E32-CF95-4A3A-BB48-DED5269DAED5}"/>
    <cellStyle name="Normal 11 5 5" xfId="2044" xr:uid="{784ACC06-B88F-4A9C-B816-06D12E33FBE2}"/>
    <cellStyle name="Normal 11 5 5 2" xfId="5424" xr:uid="{3EB2D2EB-F376-4E46-80BA-E4BFE2E2E484}"/>
    <cellStyle name="Normal 11 5 5 2 2" xfId="13804" xr:uid="{30D34E9A-F3A0-4579-B062-AC802AA53288}"/>
    <cellStyle name="Normal 11 5 5 2 2 2" xfId="30564" xr:uid="{1F7F6E55-B6A5-4399-A914-D2A531306805}"/>
    <cellStyle name="Normal 11 5 5 2 2 3" xfId="47323" xr:uid="{16102CDC-A12C-4074-BF02-F217D80A7FA6}"/>
    <cellStyle name="Normal 11 5 5 2 3" xfId="22184" xr:uid="{2ACDFAC2-86AE-40A0-9916-D00D21B77759}"/>
    <cellStyle name="Normal 11 5 5 2 4" xfId="38943" xr:uid="{7862CC72-3733-42EF-A69A-251639F9FC6B}"/>
    <cellStyle name="Normal 11 5 5 3" xfId="7111" xr:uid="{FD68399E-9D18-4A2E-BCFC-90F32A996902}"/>
    <cellStyle name="Normal 11 5 5 3 2" xfId="15491" xr:uid="{C2E1D30B-935A-44C4-92D4-919E90D2F037}"/>
    <cellStyle name="Normal 11 5 5 3 2 2" xfId="32251" xr:uid="{1A5F6CCA-4BC6-4C0F-91AC-BDF51F98A994}"/>
    <cellStyle name="Normal 11 5 5 3 2 3" xfId="49010" xr:uid="{E7F0CEBB-8E75-4CF6-B6FD-2A3E7E522356}"/>
    <cellStyle name="Normal 11 5 5 3 3" xfId="23871" xr:uid="{FD8ED0FD-1059-4CFD-94B2-E1EBDCCC0161}"/>
    <cellStyle name="Normal 11 5 5 3 4" xfId="40630" xr:uid="{3D3E68CA-8276-46F1-8C7B-62100B1FAEA6}"/>
    <cellStyle name="Normal 11 5 5 4" xfId="3851" xr:uid="{C35A2213-34BC-4F1F-8280-C9769FCB8A06}"/>
    <cellStyle name="Normal 11 5 5 4 2" xfId="12227" xr:uid="{F9E1C1F4-CF8B-4164-B9FF-65B0FE86E14A}"/>
    <cellStyle name="Normal 11 5 5 4 2 2" xfId="28987" xr:uid="{E45E21CA-CC4F-41FF-AB6F-02DB4121797F}"/>
    <cellStyle name="Normal 11 5 5 4 2 3" xfId="45746" xr:uid="{CB2121B2-D306-4441-8E42-7594C43D45F2}"/>
    <cellStyle name="Normal 11 5 5 4 3" xfId="20607" xr:uid="{DF1440C7-C274-46B8-880E-9D942E9F3125}"/>
    <cellStyle name="Normal 11 5 5 4 4" xfId="37366" xr:uid="{AD462A40-408F-4981-BBD3-A5E925631296}"/>
    <cellStyle name="Normal 11 5 5 5" xfId="10424" xr:uid="{C4F01859-167B-4668-843F-5C063BF4B22A}"/>
    <cellStyle name="Normal 11 5 5 5 2" xfId="27184" xr:uid="{F8723B35-869D-48B4-9FD5-3F91B7324C37}"/>
    <cellStyle name="Normal 11 5 5 5 3" xfId="43943" xr:uid="{35CB98FF-1694-44A8-AF31-AA3319BA5C38}"/>
    <cellStyle name="Normal 11 5 5 6" xfId="18804" xr:uid="{35830397-AD3D-4ADB-9210-337343D21547}"/>
    <cellStyle name="Normal 11 5 5 7" xfId="35563" xr:uid="{BFA7E43D-3E7C-4333-8232-74139BADF2E6}"/>
    <cellStyle name="Normal 11 5 6" xfId="2437" xr:uid="{A4D90F6D-BE01-4E7C-9710-AFD88E39EC08}"/>
    <cellStyle name="Normal 11 5 6 2" xfId="5818" xr:uid="{286F8F57-6442-4CA8-B186-405399DAD0ED}"/>
    <cellStyle name="Normal 11 5 6 2 2" xfId="14198" xr:uid="{79DB47EC-DA2E-4813-BAC1-A57EFE2B114C}"/>
    <cellStyle name="Normal 11 5 6 2 2 2" xfId="30958" xr:uid="{EAEBFCF3-B926-4D0A-89BA-2CDC574AE9F5}"/>
    <cellStyle name="Normal 11 5 6 2 2 3" xfId="47717" xr:uid="{488DC49C-CA11-4A94-B198-6ADC6AEF5EAC}"/>
    <cellStyle name="Normal 11 5 6 2 3" xfId="22578" xr:uid="{A9427AD8-B976-48EC-A614-EADD05E32F47}"/>
    <cellStyle name="Normal 11 5 6 2 4" xfId="39337" xr:uid="{35912E3D-DB26-4952-BEF6-F4D933F4EE71}"/>
    <cellStyle name="Normal 11 5 6 3" xfId="7505" xr:uid="{191023C0-7500-40A0-9938-D327410320C3}"/>
    <cellStyle name="Normal 11 5 6 3 2" xfId="15885" xr:uid="{75F68E81-9A11-4BB2-8B3C-B6D7D8CE2A5E}"/>
    <cellStyle name="Normal 11 5 6 3 2 2" xfId="32645" xr:uid="{4374D68D-023E-40AE-8B35-D16DB270524E}"/>
    <cellStyle name="Normal 11 5 6 3 2 3" xfId="49404" xr:uid="{B4D1EF6B-E748-461A-8F83-43FC83A827E6}"/>
    <cellStyle name="Normal 11 5 6 3 3" xfId="24265" xr:uid="{CFE9CCB7-B905-4A93-A355-7A689FA07909}"/>
    <cellStyle name="Normal 11 5 6 3 4" xfId="41024" xr:uid="{6D3D9B3C-55F5-4CE0-BFC9-74E4CAB34C3D}"/>
    <cellStyle name="Normal 11 5 6 4" xfId="2994" xr:uid="{B0F0A233-B773-41E9-A95C-BCFCEC0CEBB5}"/>
    <cellStyle name="Normal 11 5 6 4 2" xfId="11373" xr:uid="{B3A9818E-898A-428F-8F65-B50F40689D41}"/>
    <cellStyle name="Normal 11 5 6 4 2 2" xfId="28133" xr:uid="{CC72726B-B89D-47E1-A4D7-7920B6123B41}"/>
    <cellStyle name="Normal 11 5 6 4 2 3" xfId="44892" xr:uid="{450FF06A-3626-4D09-A6FD-A75D615D5367}"/>
    <cellStyle name="Normal 11 5 6 4 3" xfId="19753" xr:uid="{B70A6899-0885-4FA6-91B7-D21E7F06DDF5}"/>
    <cellStyle name="Normal 11 5 6 4 4" xfId="36512" xr:uid="{6E000114-C194-4E9A-96F5-496C1DE55ACF}"/>
    <cellStyle name="Normal 11 5 6 5" xfId="10818" xr:uid="{3F5F8D1C-1564-4BA9-B29A-E8AFE0333446}"/>
    <cellStyle name="Normal 11 5 6 5 2" xfId="27578" xr:uid="{5E04EEFA-713B-4A10-8116-94D13510D031}"/>
    <cellStyle name="Normal 11 5 6 5 3" xfId="44337" xr:uid="{BC9B882E-91CD-4BF8-B775-E0A576B73A67}"/>
    <cellStyle name="Normal 11 5 6 6" xfId="19198" xr:uid="{C51CF850-EC0C-4033-9764-F545271082FE}"/>
    <cellStyle name="Normal 11 5 6 7" xfId="35957" xr:uid="{1F4E7EF6-967F-4D09-884A-62D0D5103C6B}"/>
    <cellStyle name="Normal 11 5 7" xfId="4551" xr:uid="{5115A0C0-51F7-4096-B52B-75C793891E9B}"/>
    <cellStyle name="Normal 11 5 7 2" xfId="12927" xr:uid="{2D25CD58-46FC-4829-A61C-B482641CD1A7}"/>
    <cellStyle name="Normal 11 5 7 2 2" xfId="29687" xr:uid="{1CD2DD6D-A166-47B0-B992-82112A0FAE96}"/>
    <cellStyle name="Normal 11 5 7 2 3" xfId="46446" xr:uid="{D94D580C-8B12-46CF-B2E2-2CC880DF38A8}"/>
    <cellStyle name="Normal 11 5 7 3" xfId="21307" xr:uid="{F8546B19-0284-4F5A-BEE9-FFCA22230F61}"/>
    <cellStyle name="Normal 11 5 7 4" xfId="38066" xr:uid="{DD146632-4E1B-4597-B229-1EE5C96D7E8B}"/>
    <cellStyle name="Normal 11 5 8" xfId="6257" xr:uid="{8783784E-9438-40B4-B91E-ADBAE614C5C7}"/>
    <cellStyle name="Normal 11 5 8 2" xfId="14637" xr:uid="{42D3ABE1-312C-429C-9937-440F36CFEBBB}"/>
    <cellStyle name="Normal 11 5 8 2 2" xfId="31397" xr:uid="{5B64D83B-7998-40FD-8ECC-EC9EC821E76B}"/>
    <cellStyle name="Normal 11 5 8 2 3" xfId="48156" xr:uid="{6DA1CED1-1044-4D0D-A5EA-0D4544849E6B}"/>
    <cellStyle name="Normal 11 5 8 3" xfId="23017" xr:uid="{FFE7DC23-E77E-4F48-B13B-7B973EB324C0}"/>
    <cellStyle name="Normal 11 5 8 4" xfId="39776" xr:uid="{197C2523-FB75-4FA5-B0DC-131C4F371880}"/>
    <cellStyle name="Normal 11 5 9" xfId="7911" xr:uid="{8B6FB3B7-43E5-40EA-8DE2-661D764E6287}"/>
    <cellStyle name="Normal 11 5 9 2" xfId="16291" xr:uid="{41CBB933-C9CC-484B-9BA6-A7B8DC2665CE}"/>
    <cellStyle name="Normal 11 5 9 2 2" xfId="33051" xr:uid="{C2D1E3A3-5C8D-4CDD-8EC4-5AFB88FE9224}"/>
    <cellStyle name="Normal 11 5 9 2 3" xfId="49810" xr:uid="{85FE4B5D-52DA-491B-829A-1A491DDD899C}"/>
    <cellStyle name="Normal 11 5 9 3" xfId="24671" xr:uid="{9D0DA816-C821-49F8-986E-3CE114F5F115}"/>
    <cellStyle name="Normal 11 5 9 4" xfId="41430" xr:uid="{E3340788-BDAC-4922-B40C-C5D74CFD21B8}"/>
    <cellStyle name="Normal 11 6" xfId="770" xr:uid="{B720474B-B439-4785-AA18-416F09D20C36}"/>
    <cellStyle name="Normal 11 6 10" xfId="8391" xr:uid="{B0CA1936-419B-42B2-B519-D3EE469F26F0}"/>
    <cellStyle name="Normal 11 6 10 2" xfId="16771" xr:uid="{0E838DA5-FFBD-4844-A65D-9D0BA701188D}"/>
    <cellStyle name="Normal 11 6 10 2 2" xfId="33531" xr:uid="{784FF600-6B49-4FBD-ADE8-F796256707E0}"/>
    <cellStyle name="Normal 11 6 10 2 3" xfId="50290" xr:uid="{B7A41DDB-A0D7-4B37-8A2E-6707C5FFAD2C}"/>
    <cellStyle name="Normal 11 6 10 3" xfId="25151" xr:uid="{320DF735-E701-4ADA-A88A-1AB7A5A5ECE9}"/>
    <cellStyle name="Normal 11 6 10 4" xfId="41910" xr:uid="{97502BE0-3975-488C-BEEF-8E2CEDCB6E56}"/>
    <cellStyle name="Normal 11 6 11" xfId="8797" xr:uid="{DAF3771A-2C71-4A7D-B146-CD161A4162F2}"/>
    <cellStyle name="Normal 11 6 11 2" xfId="17177" xr:uid="{0583CC67-257A-473B-AD39-5172163309B4}"/>
    <cellStyle name="Normal 11 6 11 2 2" xfId="33937" xr:uid="{18716E9A-D76B-4E7F-827F-12B8C8E7EA97}"/>
    <cellStyle name="Normal 11 6 11 2 3" xfId="50696" xr:uid="{703A9D03-0AF9-4EB2-B027-A187DC7E7EA6}"/>
    <cellStyle name="Normal 11 6 11 3" xfId="25557" xr:uid="{D3D06CFE-B9AB-4169-9A13-D970747559C0}"/>
    <cellStyle name="Normal 11 6 11 4" xfId="42316" xr:uid="{76932250-7C7B-488D-B1BE-4504A3674940}"/>
    <cellStyle name="Normal 11 6 12" xfId="9203" xr:uid="{540785F0-1B4B-4885-A8E6-5BAD65649DBA}"/>
    <cellStyle name="Normal 11 6 12 2" xfId="17583" xr:uid="{6ABD1916-FE06-4343-AFF4-BA101949E476}"/>
    <cellStyle name="Normal 11 6 12 2 2" xfId="34343" xr:uid="{69E7D417-2514-40E8-B189-67FD476227EA}"/>
    <cellStyle name="Normal 11 6 12 2 3" xfId="51102" xr:uid="{196A1B45-365C-4211-BB83-F07C9A8EC8F0}"/>
    <cellStyle name="Normal 11 6 12 3" xfId="25963" xr:uid="{30A0B956-BB6A-4699-B5D1-2FA4EC02DE46}"/>
    <cellStyle name="Normal 11 6 12 4" xfId="42722" xr:uid="{34B6B7AE-B7F2-44EE-9623-221716293AA6}"/>
    <cellStyle name="Normal 11 6 13" xfId="2896" xr:uid="{2BCB9D0C-0AB4-4D4D-8EE4-25E415EC8B00}"/>
    <cellStyle name="Normal 11 6 13 2" xfId="11278" xr:uid="{D1369F9B-4B4D-475B-B887-3CF3B7FDD998}"/>
    <cellStyle name="Normal 11 6 13 2 2" xfId="28038" xr:uid="{341764A8-CF38-4879-B167-AC4BD041AF73}"/>
    <cellStyle name="Normal 11 6 13 2 3" xfId="44797" xr:uid="{D5F96CE8-209A-4A81-8EB4-BF2E4BD3C163}"/>
    <cellStyle name="Normal 11 6 13 3" xfId="19658" xr:uid="{FC627975-26DC-40B6-9613-44AADB823134}"/>
    <cellStyle name="Normal 11 6 13 4" xfId="36417" xr:uid="{091B30AE-9D21-4DFA-8779-9A3C4EFEB956}"/>
    <cellStyle name="Normal 11 6 14" xfId="9694" xr:uid="{2739A69E-DACF-4D35-A18A-00970849B4F8}"/>
    <cellStyle name="Normal 11 6 14 2" xfId="26454" xr:uid="{C2BDB2E7-B038-43A1-BEAF-C55E65CBC0AB}"/>
    <cellStyle name="Normal 11 6 14 3" xfId="43213" xr:uid="{D63E0A4C-45EC-4AE1-ADCB-04D1CDF4A99D}"/>
    <cellStyle name="Normal 11 6 15" xfId="18074" xr:uid="{56C26FB3-50FD-4386-9DB1-EA22608B85BE}"/>
    <cellStyle name="Normal 11 6 16" xfId="34833" xr:uid="{4EC32A2B-D582-40CD-9916-0D2C6732093A}"/>
    <cellStyle name="Normal 11 6 2" xfId="1355" xr:uid="{D6BBCE4C-301A-410D-BCFA-2D82D1D66FE0}"/>
    <cellStyle name="Normal 11 6 2 10" xfId="9256" xr:uid="{746DE98F-5177-4A59-9448-22A3104054AD}"/>
    <cellStyle name="Normal 11 6 2 10 2" xfId="17636" xr:uid="{317D1B6F-E513-400C-9B2E-C743C63156E6}"/>
    <cellStyle name="Normal 11 6 2 10 2 2" xfId="34396" xr:uid="{0F1987A3-D6F7-438B-86BC-6816B8D56C56}"/>
    <cellStyle name="Normal 11 6 2 10 2 3" xfId="51155" xr:uid="{90C2204C-E542-40D7-94EE-D58B13A9A4BD}"/>
    <cellStyle name="Normal 11 6 2 10 3" xfId="26016" xr:uid="{DC1628C8-85BE-4D0A-87CA-B568CD201001}"/>
    <cellStyle name="Normal 11 6 2 10 4" xfId="42775" xr:uid="{A0927092-0366-4D13-82E1-C37A06B1FAF5}"/>
    <cellStyle name="Normal 11 6 2 11" xfId="3121" xr:uid="{A87B2C50-D549-46A8-9613-BDCCEB5771E9}"/>
    <cellStyle name="Normal 11 6 2 11 2" xfId="11498" xr:uid="{34339BB2-E93B-414C-A878-E5AA6694C2BF}"/>
    <cellStyle name="Normal 11 6 2 11 2 2" xfId="28258" xr:uid="{4451B889-56EB-413C-B5EC-90675C714AA9}"/>
    <cellStyle name="Normal 11 6 2 11 2 3" xfId="45017" xr:uid="{D049A09E-96BB-4DD4-BF0B-24215AFD7319}"/>
    <cellStyle name="Normal 11 6 2 11 3" xfId="19878" xr:uid="{73DA35B3-973F-4D3A-9D2E-27C5A968A681}"/>
    <cellStyle name="Normal 11 6 2 11 4" xfId="36637" xr:uid="{6028100A-3301-4A38-AAFA-A247FEDEAE09}"/>
    <cellStyle name="Normal 11 6 2 12" xfId="9695" xr:uid="{31FD79F9-C673-4F5B-A186-5CDD9379F876}"/>
    <cellStyle name="Normal 11 6 2 12 2" xfId="26455" xr:uid="{11FC67CE-8B82-4B93-82B2-7A988F1F27FB}"/>
    <cellStyle name="Normal 11 6 2 12 3" xfId="43214" xr:uid="{AC096216-8473-4684-ACE3-1610023CC7DA}"/>
    <cellStyle name="Normal 11 6 2 13" xfId="18075" xr:uid="{8ED54CEF-557A-467D-B2FD-24E9E0DCBEC6}"/>
    <cellStyle name="Normal 11 6 2 14" xfId="34834" xr:uid="{1221F76D-4215-48EF-97FD-BF92019CE66E}"/>
    <cellStyle name="Normal 11 6 2 2" xfId="1741" xr:uid="{BBE3269D-4FC0-4C2B-A71C-BC417D433C61}"/>
    <cellStyle name="Normal 11 6 2 2 2" xfId="5123" xr:uid="{E7CE8262-53C7-4DF0-8C18-4D19C7668AD7}"/>
    <cellStyle name="Normal 11 6 2 2 2 2" xfId="13501" xr:uid="{ED7C97CC-773F-4A7E-BEDF-FBD4CD7AD03C}"/>
    <cellStyle name="Normal 11 6 2 2 2 2 2" xfId="30261" xr:uid="{6237BDF2-BB76-4006-AEFC-EBE147BBDBBC}"/>
    <cellStyle name="Normal 11 6 2 2 2 2 3" xfId="47020" xr:uid="{9D08DC9B-D15C-41EC-AF8A-016242515195}"/>
    <cellStyle name="Normal 11 6 2 2 2 3" xfId="21881" xr:uid="{29AA6B2E-B014-44AF-869A-884B0FF04263}"/>
    <cellStyle name="Normal 11 6 2 2 2 4" xfId="38640" xr:uid="{44A831CC-1461-44DD-B047-AE8E973562DE}"/>
    <cellStyle name="Normal 11 6 2 2 3" xfId="6808" xr:uid="{0E5C70A4-8270-4A59-9381-0C2B902500F5}"/>
    <cellStyle name="Normal 11 6 2 2 3 2" xfId="15188" xr:uid="{FBECE9AC-D4EA-4382-98FF-5D7406ABF02D}"/>
    <cellStyle name="Normal 11 6 2 2 3 2 2" xfId="31948" xr:uid="{54B72369-0223-49CD-9FF4-E6ACFC6A4B4F}"/>
    <cellStyle name="Normal 11 6 2 2 3 2 3" xfId="48707" xr:uid="{18F3360C-4683-4200-AA15-C8C59AD028B6}"/>
    <cellStyle name="Normal 11 6 2 2 3 3" xfId="23568" xr:uid="{7F8F9B53-B576-44ED-A933-3CEAAB550A5C}"/>
    <cellStyle name="Normal 11 6 2 2 3 4" xfId="40327" xr:uid="{141B61BF-63A9-441C-B9CC-667A5D3627E9}"/>
    <cellStyle name="Normal 11 6 2 2 4" xfId="3548" xr:uid="{FB868B0C-5450-4388-8183-23EC35620777}"/>
    <cellStyle name="Normal 11 6 2 2 4 2" xfId="11924" xr:uid="{79429156-975C-4BB4-8C13-8ED2E6072CB2}"/>
    <cellStyle name="Normal 11 6 2 2 4 2 2" xfId="28684" xr:uid="{FB2FA417-3B5C-414A-B0B2-DE3B7E30CBCC}"/>
    <cellStyle name="Normal 11 6 2 2 4 2 3" xfId="45443" xr:uid="{B5A562D5-448F-4F96-BEBE-69E6097FD28A}"/>
    <cellStyle name="Normal 11 6 2 2 4 3" xfId="20304" xr:uid="{51E72788-EBE9-4379-80B8-DF1DF32D3424}"/>
    <cellStyle name="Normal 11 6 2 2 4 4" xfId="37063" xr:uid="{334767BB-38FC-4B67-98F1-CBC9D0CC3DDA}"/>
    <cellStyle name="Normal 11 6 2 2 5" xfId="10121" xr:uid="{C7297E51-74BE-474B-A9C8-9FB692758C8D}"/>
    <cellStyle name="Normal 11 6 2 2 5 2" xfId="26881" xr:uid="{E5B9E1C4-E9F7-44C3-B126-0B6DD5BE0CA7}"/>
    <cellStyle name="Normal 11 6 2 2 5 3" xfId="43640" xr:uid="{A654CB32-FE0D-498A-B719-F7DB02BA97AB}"/>
    <cellStyle name="Normal 11 6 2 2 6" xfId="18501" xr:uid="{D7FDE12C-43FA-4468-BCEA-8F8FD278B4AB}"/>
    <cellStyle name="Normal 11 6 2 2 7" xfId="35260" xr:uid="{7F4DD385-F86D-4485-B60E-D518D43D1A6C}"/>
    <cellStyle name="Normal 11 6 2 3" xfId="2169" xr:uid="{66D21054-E878-48DC-9AC2-F9E7FB49D2D3}"/>
    <cellStyle name="Normal 11 6 2 3 2" xfId="5549" xr:uid="{9873A111-A905-46DA-A509-05FD28BDA823}"/>
    <cellStyle name="Normal 11 6 2 3 2 2" xfId="13929" xr:uid="{6543A4FD-475A-40C2-AB5C-B2F43121C5E6}"/>
    <cellStyle name="Normal 11 6 2 3 2 2 2" xfId="30689" xr:uid="{1A6DF19B-D936-47C6-A458-596106A7BFE9}"/>
    <cellStyle name="Normal 11 6 2 3 2 2 3" xfId="47448" xr:uid="{53328F57-2DFE-4805-932F-4462D9D8346F}"/>
    <cellStyle name="Normal 11 6 2 3 2 3" xfId="22309" xr:uid="{197EBA49-BF34-4F64-AC14-1F3CC49EDA3F}"/>
    <cellStyle name="Normal 11 6 2 3 2 4" xfId="39068" xr:uid="{80DBFE7D-6482-491A-AEEE-79FA4176D5FF}"/>
    <cellStyle name="Normal 11 6 2 3 3" xfId="7236" xr:uid="{538D443B-57E1-4E01-9AA2-877D64DA506F}"/>
    <cellStyle name="Normal 11 6 2 3 3 2" xfId="15616" xr:uid="{D9EAEF3F-840D-4D4B-BE8C-E6DB61DD6473}"/>
    <cellStyle name="Normal 11 6 2 3 3 2 2" xfId="32376" xr:uid="{A64FA89D-65E3-4198-BBF5-A0591EC2F724}"/>
    <cellStyle name="Normal 11 6 2 3 3 2 3" xfId="49135" xr:uid="{4E1E86E2-6032-4901-8F8D-22808A531DD1}"/>
    <cellStyle name="Normal 11 6 2 3 3 3" xfId="23996" xr:uid="{ED8A3120-600A-45F8-9E1D-35FAD584049C}"/>
    <cellStyle name="Normal 11 6 2 3 3 4" xfId="40755" xr:uid="{E7EA5263-CBD1-4BFB-B8C3-4495791E2101}"/>
    <cellStyle name="Normal 11 6 2 3 4" xfId="3976" xr:uid="{31B87B13-80E6-4AA3-8CD1-070849D11204}"/>
    <cellStyle name="Normal 11 6 2 3 4 2" xfId="12352" xr:uid="{D6AD43AE-EF0F-48B7-B6B2-D40D724D62A5}"/>
    <cellStyle name="Normal 11 6 2 3 4 2 2" xfId="29112" xr:uid="{6A283AE0-95DE-4A9F-8421-B100BD15A251}"/>
    <cellStyle name="Normal 11 6 2 3 4 2 3" xfId="45871" xr:uid="{E207E473-33E2-41B7-BA1B-20C242EB8761}"/>
    <cellStyle name="Normal 11 6 2 3 4 3" xfId="20732" xr:uid="{65C5BDA1-1B8F-41A0-8F58-CD2D04E9CB78}"/>
    <cellStyle name="Normal 11 6 2 3 4 4" xfId="37491" xr:uid="{4A86DD3A-5004-46D5-A7DF-5F40295AB67F}"/>
    <cellStyle name="Normal 11 6 2 3 5" xfId="10549" xr:uid="{676AADB9-3901-4F39-8027-249E89E419F8}"/>
    <cellStyle name="Normal 11 6 2 3 5 2" xfId="27309" xr:uid="{13A7C654-2CE9-4A51-820E-A4558BCE23F0}"/>
    <cellStyle name="Normal 11 6 2 3 5 3" xfId="44068" xr:uid="{A5D34FFB-2BB1-4CB5-8D93-EDC29ACC70E2}"/>
    <cellStyle name="Normal 11 6 2 3 6" xfId="18929" xr:uid="{BE2CD218-89EE-4306-8ADE-E0E29D547B54}"/>
    <cellStyle name="Normal 11 6 2 3 7" xfId="35688" xr:uid="{8FB18B97-B6F9-449F-BADD-283B5E45A642}"/>
    <cellStyle name="Normal 11 6 2 4" xfId="2563" xr:uid="{CD817FE5-7E55-4A7F-8C45-0D5E2EA7D421}"/>
    <cellStyle name="Normal 11 6 2 4 2" xfId="5945" xr:uid="{64FDBBCC-02C8-41EF-8BF9-A20FF0B926A1}"/>
    <cellStyle name="Normal 11 6 2 4 2 2" xfId="14325" xr:uid="{43BE5CAD-43B3-4DAF-AEDA-A98383840133}"/>
    <cellStyle name="Normal 11 6 2 4 2 2 2" xfId="31085" xr:uid="{FBA7B71A-AD58-4495-B3E9-B9C4C42BE737}"/>
    <cellStyle name="Normal 11 6 2 4 2 2 3" xfId="47844" xr:uid="{63BD6555-FFDF-4E62-BA2C-426AF518702C}"/>
    <cellStyle name="Normal 11 6 2 4 2 3" xfId="22705" xr:uid="{0D203CE3-9498-4B3D-AA1A-494E87CE194E}"/>
    <cellStyle name="Normal 11 6 2 4 2 4" xfId="39464" xr:uid="{45ADA3A9-6935-4A34-B66B-6B877864D5AE}"/>
    <cellStyle name="Normal 11 6 2 4 3" xfId="7632" xr:uid="{8EBE0427-33F3-460E-AAF4-A5B3928AF575}"/>
    <cellStyle name="Normal 11 6 2 4 3 2" xfId="16012" xr:uid="{41E9406E-0566-41A8-BEE9-532A22597792}"/>
    <cellStyle name="Normal 11 6 2 4 3 2 2" xfId="32772" xr:uid="{8D6167F4-6502-4B00-8793-1EAB0911102C}"/>
    <cellStyle name="Normal 11 6 2 4 3 2 3" xfId="49531" xr:uid="{4C852759-0AA6-4FDB-9E63-3609503E6F7C}"/>
    <cellStyle name="Normal 11 6 2 4 3 3" xfId="24392" xr:uid="{2F16EA36-3A0E-4EBD-9566-CCE94817897D}"/>
    <cellStyle name="Normal 11 6 2 4 3 4" xfId="41151" xr:uid="{AEC0D637-AFB6-4440-BD25-938368614234}"/>
    <cellStyle name="Normal 11 6 2 4 4" xfId="4260" xr:uid="{7A0587D5-A1C7-4D1C-BD08-03B4A6796D50}"/>
    <cellStyle name="Normal 11 6 2 4 4 2" xfId="12636" xr:uid="{4D9A0674-C538-440D-926E-9A4FD55254B4}"/>
    <cellStyle name="Normal 11 6 2 4 4 2 2" xfId="29396" xr:uid="{172C78CE-D281-47A6-AE80-84E71CEAA1FB}"/>
    <cellStyle name="Normal 11 6 2 4 4 2 3" xfId="46155" xr:uid="{015B80DB-3806-448A-8A6D-6DE299D3DEB3}"/>
    <cellStyle name="Normal 11 6 2 4 4 3" xfId="21016" xr:uid="{B51D2274-F0B1-44D3-9972-0A085E3195FD}"/>
    <cellStyle name="Normal 11 6 2 4 4 4" xfId="37775" xr:uid="{D60170F8-1034-45CB-A8A0-C8ED8B4B93C7}"/>
    <cellStyle name="Normal 11 6 2 4 5" xfId="10945" xr:uid="{CDEC3123-08AC-4F32-AD26-18A496273BCD}"/>
    <cellStyle name="Normal 11 6 2 4 5 2" xfId="27705" xr:uid="{410914B3-7905-45B0-A37C-4CDA22C3439D}"/>
    <cellStyle name="Normal 11 6 2 4 5 3" xfId="44464" xr:uid="{195BDBF9-B797-4E50-ADFE-DFEE390F9509}"/>
    <cellStyle name="Normal 11 6 2 4 6" xfId="19325" xr:uid="{B691BEF0-DD6F-4247-A337-629B0DF47D34}"/>
    <cellStyle name="Normal 11 6 2 4 7" xfId="36084" xr:uid="{AC44AA9E-5759-4CCC-BD82-D21BC43FB6C2}"/>
    <cellStyle name="Normal 11 6 2 5" xfId="4679" xr:uid="{1E9A79AC-9995-4003-8505-16CC06C40FD9}"/>
    <cellStyle name="Normal 11 6 2 5 2" xfId="13055" xr:uid="{66E7CFDA-9001-4C84-BB03-AA00043B2409}"/>
    <cellStyle name="Normal 11 6 2 5 2 2" xfId="29815" xr:uid="{BD58F5D1-B663-4133-8A5A-92419C4C1202}"/>
    <cellStyle name="Normal 11 6 2 5 2 3" xfId="46574" xr:uid="{DE154EC5-D05A-47B1-BEA9-D6104716EB21}"/>
    <cellStyle name="Normal 11 6 2 5 3" xfId="21435" xr:uid="{F6CE73D6-4AAF-46A7-AC39-5FDFAD8A6790}"/>
    <cellStyle name="Normal 11 6 2 5 4" xfId="38194" xr:uid="{A08AB9F4-CA1F-4CB6-AB86-5F78C18FC6EA}"/>
    <cellStyle name="Normal 11 6 2 6" xfId="6382" xr:uid="{472D69E8-B59F-497F-B725-137E4EE9C1F4}"/>
    <cellStyle name="Normal 11 6 2 6 2" xfId="14762" xr:uid="{0398A08D-6A8D-4D21-94B0-1FDD926D3A8C}"/>
    <cellStyle name="Normal 11 6 2 6 2 2" xfId="31522" xr:uid="{0958680D-D1B0-436D-8C50-B673F3856645}"/>
    <cellStyle name="Normal 11 6 2 6 2 3" xfId="48281" xr:uid="{61A8877D-9286-4E96-B897-D03A27882EAC}"/>
    <cellStyle name="Normal 11 6 2 6 3" xfId="23142" xr:uid="{F845E837-8B5E-441B-88F0-A82077BD1087}"/>
    <cellStyle name="Normal 11 6 2 6 4" xfId="39901" xr:uid="{6B4EE75A-B5C5-4EB3-94FF-DDF1663F0C2F}"/>
    <cellStyle name="Normal 11 6 2 7" xfId="8038" xr:uid="{0CB92B05-F008-46C0-8CB6-4A2341CC98ED}"/>
    <cellStyle name="Normal 11 6 2 7 2" xfId="16418" xr:uid="{EF6ED6F3-F3DC-4144-80C4-745EFAE7C4FA}"/>
    <cellStyle name="Normal 11 6 2 7 2 2" xfId="33178" xr:uid="{75693D84-9206-4C52-9D62-5BDA741107C1}"/>
    <cellStyle name="Normal 11 6 2 7 2 3" xfId="49937" xr:uid="{34BAC265-F6FA-4195-BC65-DDF8F389EE7A}"/>
    <cellStyle name="Normal 11 6 2 7 3" xfId="24798" xr:uid="{31A2B670-11F8-4CA0-AB31-5A0A4ECA92C3}"/>
    <cellStyle name="Normal 11 6 2 7 4" xfId="41557" xr:uid="{8BC26118-07E1-4604-9C9C-B2C3D689092B}"/>
    <cellStyle name="Normal 11 6 2 8" xfId="8444" xr:uid="{EBD64E26-8C89-4F54-B74C-90BEBBB7776B}"/>
    <cellStyle name="Normal 11 6 2 8 2" xfId="16824" xr:uid="{7D1FE180-C505-439B-9487-6C6049CB2D83}"/>
    <cellStyle name="Normal 11 6 2 8 2 2" xfId="33584" xr:uid="{064DDF4E-7492-4338-9081-89067BC40763}"/>
    <cellStyle name="Normal 11 6 2 8 2 3" xfId="50343" xr:uid="{65C3E1BF-6A0C-4153-A88B-C92025A7BA84}"/>
    <cellStyle name="Normal 11 6 2 8 3" xfId="25204" xr:uid="{50C7FB43-341B-4D30-9DFB-1B11E0C965AC}"/>
    <cellStyle name="Normal 11 6 2 8 4" xfId="41963" xr:uid="{C1AAAF15-9B19-451D-808F-DEEB10EE95BE}"/>
    <cellStyle name="Normal 11 6 2 9" xfId="8850" xr:uid="{E4C8BF73-8376-48D8-8D54-ED074BF1B639}"/>
    <cellStyle name="Normal 11 6 2 9 2" xfId="17230" xr:uid="{E2A5F2B5-ED87-4041-8058-DB87DBC126D9}"/>
    <cellStyle name="Normal 11 6 2 9 2 2" xfId="33990" xr:uid="{1F1298F6-C0CB-4838-8088-220D81B0069B}"/>
    <cellStyle name="Normal 11 6 2 9 2 3" xfId="50749" xr:uid="{B300986A-1202-4364-BB5F-EDD3A4CAD331}"/>
    <cellStyle name="Normal 11 6 2 9 3" xfId="25610" xr:uid="{15830D00-2489-42E8-8A1D-F42A507D853C}"/>
    <cellStyle name="Normal 11 6 2 9 4" xfId="42369" xr:uid="{4933FE02-FBAF-471B-A65B-0F0B1A8136DB}"/>
    <cellStyle name="Normal 11 6 3" xfId="1356" xr:uid="{13591CBA-996A-43B2-A8D2-215F94EF57EC}"/>
    <cellStyle name="Normal 11 6 3 10" xfId="9474" xr:uid="{66DB7C22-1A3A-4ECE-B7FE-06AA0DE93E13}"/>
    <cellStyle name="Normal 11 6 3 10 2" xfId="17854" xr:uid="{7BFF1C2B-F5B2-433F-9D39-824B51137478}"/>
    <cellStyle name="Normal 11 6 3 10 2 2" xfId="34614" xr:uid="{24415EB5-A7E9-49B5-9BD5-70D6799C951B}"/>
    <cellStyle name="Normal 11 6 3 10 2 3" xfId="51373" xr:uid="{4AE6B71F-7835-4554-B38C-93743FEC5C85}"/>
    <cellStyle name="Normal 11 6 3 10 3" xfId="26234" xr:uid="{F8E15948-F92B-4DFC-B3F1-8719EC7739FD}"/>
    <cellStyle name="Normal 11 6 3 10 4" xfId="42993" xr:uid="{6B282EFE-8201-42A7-A2DC-31DE27978F0E}"/>
    <cellStyle name="Normal 11 6 3 11" xfId="3122" xr:uid="{284835F2-0C56-4C47-BFC2-5CCD7543F543}"/>
    <cellStyle name="Normal 11 6 3 11 2" xfId="11499" xr:uid="{0ABEB656-AE7D-4379-AF9F-8425FAA56C6F}"/>
    <cellStyle name="Normal 11 6 3 11 2 2" xfId="28259" xr:uid="{E10150F9-2F3F-4274-82A1-5A1950D49AAE}"/>
    <cellStyle name="Normal 11 6 3 11 2 3" xfId="45018" xr:uid="{915D2DE2-23C5-49A1-B339-598251BCF5F0}"/>
    <cellStyle name="Normal 11 6 3 11 3" xfId="19879" xr:uid="{B75B7DAC-C13A-41BD-8DDF-9838F53DC082}"/>
    <cellStyle name="Normal 11 6 3 11 4" xfId="36638" xr:uid="{B31F3D9F-0683-40AE-AD69-920E70C2D580}"/>
    <cellStyle name="Normal 11 6 3 12" xfId="9696" xr:uid="{F9E9A735-F905-4EB2-BB78-96CE02F176E4}"/>
    <cellStyle name="Normal 11 6 3 12 2" xfId="26456" xr:uid="{1AFBC60F-2B40-4902-81BB-4EC1E1A3232F}"/>
    <cellStyle name="Normal 11 6 3 12 3" xfId="43215" xr:uid="{4E118959-4D5A-439D-B842-E2FB677A3E4E}"/>
    <cellStyle name="Normal 11 6 3 13" xfId="18076" xr:uid="{9464195E-6AB0-419A-AEBA-546410EB2E7C}"/>
    <cellStyle name="Normal 11 6 3 14" xfId="34835" xr:uid="{7C5BE4B8-16E4-4509-B82F-F5E0B8D3F76C}"/>
    <cellStyle name="Normal 11 6 3 2" xfId="1742" xr:uid="{371A1AD6-4CA0-451F-9833-8CB3ED98AA68}"/>
    <cellStyle name="Normal 11 6 3 2 2" xfId="5124" xr:uid="{E59BD7E5-548A-4E50-8279-2A424076118E}"/>
    <cellStyle name="Normal 11 6 3 2 2 2" xfId="13502" xr:uid="{1F528BC1-4F33-4037-9A2D-D96B441BEF0D}"/>
    <cellStyle name="Normal 11 6 3 2 2 2 2" xfId="30262" xr:uid="{C2E7CD20-FE13-469D-9C18-E8F7B086C18F}"/>
    <cellStyle name="Normal 11 6 3 2 2 2 3" xfId="47021" xr:uid="{5A582AD5-F93B-4571-846D-5494F965C4FB}"/>
    <cellStyle name="Normal 11 6 3 2 2 3" xfId="21882" xr:uid="{934572E9-A6A0-47CC-9366-CA23F6E7D610}"/>
    <cellStyle name="Normal 11 6 3 2 2 4" xfId="38641" xr:uid="{0823D782-924E-4FB9-998A-B03E90B01302}"/>
    <cellStyle name="Normal 11 6 3 2 3" xfId="6809" xr:uid="{00A62DB2-AD01-483B-A7B8-EE8AE8C4328C}"/>
    <cellStyle name="Normal 11 6 3 2 3 2" xfId="15189" xr:uid="{1072F850-648A-4288-9671-81A3AE5FCD68}"/>
    <cellStyle name="Normal 11 6 3 2 3 2 2" xfId="31949" xr:uid="{FAFE93DA-2C96-427A-B303-D796D77BCB69}"/>
    <cellStyle name="Normal 11 6 3 2 3 2 3" xfId="48708" xr:uid="{30E22624-0311-4B07-9162-9E0543FF25CB}"/>
    <cellStyle name="Normal 11 6 3 2 3 3" xfId="23569" xr:uid="{0A504A8D-10B1-43A1-94C7-76112764A414}"/>
    <cellStyle name="Normal 11 6 3 2 3 4" xfId="40328" xr:uid="{991B505A-9C8C-4991-888D-C99234AED56E}"/>
    <cellStyle name="Normal 11 6 3 2 4" xfId="3549" xr:uid="{44937698-47C5-4069-9D92-77A263C966AB}"/>
    <cellStyle name="Normal 11 6 3 2 4 2" xfId="11925" xr:uid="{C94DD772-546A-464C-AAC1-3615AF0C4914}"/>
    <cellStyle name="Normal 11 6 3 2 4 2 2" xfId="28685" xr:uid="{285136DF-79AC-4E8B-BBAD-F4229B12130F}"/>
    <cellStyle name="Normal 11 6 3 2 4 2 3" xfId="45444" xr:uid="{552EF869-0DAC-43A2-B313-6F1FE1AF2F43}"/>
    <cellStyle name="Normal 11 6 3 2 4 3" xfId="20305" xr:uid="{4038FF45-2C95-431B-AEB4-2131084B20C1}"/>
    <cellStyle name="Normal 11 6 3 2 4 4" xfId="37064" xr:uid="{AA06D359-544F-4D3E-8E25-C7802471DFF9}"/>
    <cellStyle name="Normal 11 6 3 2 5" xfId="10122" xr:uid="{534C3F4B-C038-4321-B375-4F89FDC75F0C}"/>
    <cellStyle name="Normal 11 6 3 2 5 2" xfId="26882" xr:uid="{F69045F6-A92D-4D8E-BCC2-B6644A641605}"/>
    <cellStyle name="Normal 11 6 3 2 5 3" xfId="43641" xr:uid="{6B713695-666B-41BC-8FF5-DAAA18F843B0}"/>
    <cellStyle name="Normal 11 6 3 2 6" xfId="18502" xr:uid="{A57B33DF-43C4-43B8-8B3A-A8FBF1396127}"/>
    <cellStyle name="Normal 11 6 3 2 7" xfId="35261" xr:uid="{6FF4A34F-FEC2-4722-8C74-BDB26FF8B046}"/>
    <cellStyle name="Normal 11 6 3 3" xfId="2170" xr:uid="{9F682DBB-2CC2-46A7-8FE5-93A0AA8EA4D8}"/>
    <cellStyle name="Normal 11 6 3 3 2" xfId="5550" xr:uid="{95868B1F-AA8E-4D2A-8C9A-A1887829C968}"/>
    <cellStyle name="Normal 11 6 3 3 2 2" xfId="13930" xr:uid="{34895184-F8D5-46F3-9BEF-EC4FB9EBF26D}"/>
    <cellStyle name="Normal 11 6 3 3 2 2 2" xfId="30690" xr:uid="{8C66AB31-C819-4459-840D-A43917457E61}"/>
    <cellStyle name="Normal 11 6 3 3 2 2 3" xfId="47449" xr:uid="{6BA5AC50-6F01-4206-BDD4-94B75629959B}"/>
    <cellStyle name="Normal 11 6 3 3 2 3" xfId="22310" xr:uid="{7E12F6FC-3DBD-4CF2-A91D-2CB252580F9C}"/>
    <cellStyle name="Normal 11 6 3 3 2 4" xfId="39069" xr:uid="{C157C375-D147-4F95-92DA-E129F9F5CBB4}"/>
    <cellStyle name="Normal 11 6 3 3 3" xfId="7237" xr:uid="{2F1623FF-CBBA-473E-A7EB-01360C845558}"/>
    <cellStyle name="Normal 11 6 3 3 3 2" xfId="15617" xr:uid="{F45AB5E2-8248-4578-A351-C8D4340E4603}"/>
    <cellStyle name="Normal 11 6 3 3 3 2 2" xfId="32377" xr:uid="{B523A76C-BE94-4FEA-A988-855C86826E02}"/>
    <cellStyle name="Normal 11 6 3 3 3 2 3" xfId="49136" xr:uid="{671DDB56-BDFB-47F9-B09F-2D85CDC1AA6E}"/>
    <cellStyle name="Normal 11 6 3 3 3 3" xfId="23997" xr:uid="{FE16C631-5891-4DDA-B82D-76FA191037D0}"/>
    <cellStyle name="Normal 11 6 3 3 3 4" xfId="40756" xr:uid="{12CC959E-3E3A-42A8-8184-8D278634B098}"/>
    <cellStyle name="Normal 11 6 3 3 4" xfId="3977" xr:uid="{25599997-03E1-4CB2-A249-AE655CF6A50F}"/>
    <cellStyle name="Normal 11 6 3 3 4 2" xfId="12353" xr:uid="{3D971116-1273-4AED-87E3-0A61BA12B4BF}"/>
    <cellStyle name="Normal 11 6 3 3 4 2 2" xfId="29113" xr:uid="{1E05671B-0C24-4744-996B-5A724C99D1FE}"/>
    <cellStyle name="Normal 11 6 3 3 4 2 3" xfId="45872" xr:uid="{8A41EC4F-59C5-4E4C-AF9D-E83F4ACE9FF4}"/>
    <cellStyle name="Normal 11 6 3 3 4 3" xfId="20733" xr:uid="{A4F4101A-DD00-4836-89FE-042B66B7E003}"/>
    <cellStyle name="Normal 11 6 3 3 4 4" xfId="37492" xr:uid="{2827B5C5-039A-47BA-B486-C6E285312214}"/>
    <cellStyle name="Normal 11 6 3 3 5" xfId="10550" xr:uid="{EAE57B89-5938-43E0-A4A4-ADA9921B642F}"/>
    <cellStyle name="Normal 11 6 3 3 5 2" xfId="27310" xr:uid="{70BD92B5-AAF8-495B-8232-5E6AF01A79C8}"/>
    <cellStyle name="Normal 11 6 3 3 5 3" xfId="44069" xr:uid="{3E201A76-6F93-4629-B5E4-AC21C5FD6C2B}"/>
    <cellStyle name="Normal 11 6 3 3 6" xfId="18930" xr:uid="{4671E170-C8F2-4F47-B341-0B99ECA71667}"/>
    <cellStyle name="Normal 11 6 3 3 7" xfId="35689" xr:uid="{04BB78A9-D63A-48E0-9374-E552F913F47F}"/>
    <cellStyle name="Normal 11 6 3 4" xfId="2781" xr:uid="{1FEDBB2D-66A9-4F41-975C-3AA5BC79EA31}"/>
    <cellStyle name="Normal 11 6 3 4 2" xfId="6163" xr:uid="{452BAAE2-0EF4-43A4-8A11-C5D6B3E09167}"/>
    <cellStyle name="Normal 11 6 3 4 2 2" xfId="14543" xr:uid="{40188AED-B30D-4803-90FC-4B042958E056}"/>
    <cellStyle name="Normal 11 6 3 4 2 2 2" xfId="31303" xr:uid="{C7153A4F-2C83-4B79-88DD-9065C2812194}"/>
    <cellStyle name="Normal 11 6 3 4 2 2 3" xfId="48062" xr:uid="{3FA43960-881D-4239-A54C-521361B609DC}"/>
    <cellStyle name="Normal 11 6 3 4 2 3" xfId="22923" xr:uid="{ACBCE7D6-389C-4055-974F-FED7F64810C5}"/>
    <cellStyle name="Normal 11 6 3 4 2 4" xfId="39682" xr:uid="{8006733E-7B41-4B9B-A85C-35ABFB924F39}"/>
    <cellStyle name="Normal 11 6 3 4 3" xfId="7850" xr:uid="{EA6BC3C2-0796-4D6F-84DE-1B862E5D70B4}"/>
    <cellStyle name="Normal 11 6 3 4 3 2" xfId="16230" xr:uid="{B89DEE03-37B7-47CA-8C5D-80465C1982CD}"/>
    <cellStyle name="Normal 11 6 3 4 3 2 2" xfId="32990" xr:uid="{418D747E-C047-457E-B51E-AF70F5CDBD54}"/>
    <cellStyle name="Normal 11 6 3 4 3 2 3" xfId="49749" xr:uid="{2AB5C1C3-959A-415D-9A8F-DA6CA366F5B7}"/>
    <cellStyle name="Normal 11 6 3 4 3 3" xfId="24610" xr:uid="{74BC755C-1504-43FE-97FC-92203270D2EF}"/>
    <cellStyle name="Normal 11 6 3 4 3 4" xfId="41369" xr:uid="{4402DA27-04EB-4CFC-AECD-453E798185C2}"/>
    <cellStyle name="Normal 11 6 3 4 4" xfId="4477" xr:uid="{5D679FDF-2B51-48F0-8120-DFCC2B4AF601}"/>
    <cellStyle name="Normal 11 6 3 4 4 2" xfId="12853" xr:uid="{65D569D2-6F0E-4262-90D0-16032EE70280}"/>
    <cellStyle name="Normal 11 6 3 4 4 2 2" xfId="29613" xr:uid="{F0CD73BF-CC4B-4C2D-B9B4-791D82827D8A}"/>
    <cellStyle name="Normal 11 6 3 4 4 2 3" xfId="46372" xr:uid="{E6E9EBEB-0C50-4C2B-9B80-8BA2CE6FCB78}"/>
    <cellStyle name="Normal 11 6 3 4 4 3" xfId="21233" xr:uid="{8C54383C-16D5-4DA8-B00A-2DAD921CBE1A}"/>
    <cellStyle name="Normal 11 6 3 4 4 4" xfId="37992" xr:uid="{8A130A89-2563-4ECB-90C2-3D8503378AD4}"/>
    <cellStyle name="Normal 11 6 3 4 5" xfId="11163" xr:uid="{F5C5DBAB-F0F1-46D5-AEFD-850C8D26ECF7}"/>
    <cellStyle name="Normal 11 6 3 4 5 2" xfId="27923" xr:uid="{1FD2099A-4E0D-4B3B-9EF6-8AA0B33737FB}"/>
    <cellStyle name="Normal 11 6 3 4 5 3" xfId="44682" xr:uid="{A983D000-93F7-40D2-88E4-3902B2A14BB5}"/>
    <cellStyle name="Normal 11 6 3 4 6" xfId="19543" xr:uid="{516ABD52-A69A-4075-8E40-598F730190D7}"/>
    <cellStyle name="Normal 11 6 3 4 7" xfId="36302" xr:uid="{A41D748C-6E3A-46B0-9B47-A4C65C2A7676}"/>
    <cellStyle name="Normal 11 6 3 5" xfId="4897" xr:uid="{59E84C46-5843-43CF-AED0-266C2D514F54}"/>
    <cellStyle name="Normal 11 6 3 5 2" xfId="13273" xr:uid="{6B24C0B3-BB77-48F1-A0B4-E1A3A32229FB}"/>
    <cellStyle name="Normal 11 6 3 5 2 2" xfId="30033" xr:uid="{D986B0F2-31FC-4E8A-9BC7-5B85744E27E8}"/>
    <cellStyle name="Normal 11 6 3 5 2 3" xfId="46792" xr:uid="{3FDB2796-77E5-4B82-9B7B-D4B2F8D08D87}"/>
    <cellStyle name="Normal 11 6 3 5 3" xfId="21653" xr:uid="{1AF168A5-1D39-4E5E-B72F-690ADD9C951E}"/>
    <cellStyle name="Normal 11 6 3 5 4" xfId="38412" xr:uid="{BA3B64D9-CE06-479B-8335-F1D7A66F355A}"/>
    <cellStyle name="Normal 11 6 3 6" xfId="6383" xr:uid="{58EE2A9B-7AE5-4AB2-A2F4-EDB3A2647664}"/>
    <cellStyle name="Normal 11 6 3 6 2" xfId="14763" xr:uid="{B04FA65D-B2CB-4D26-BD68-FACB39CD6F38}"/>
    <cellStyle name="Normal 11 6 3 6 2 2" xfId="31523" xr:uid="{2FA4BE2A-D278-46C9-9A5F-05CBBCB38D25}"/>
    <cellStyle name="Normal 11 6 3 6 2 3" xfId="48282" xr:uid="{16F9724B-E98F-4F2F-872C-CBDE4309BC13}"/>
    <cellStyle name="Normal 11 6 3 6 3" xfId="23143" xr:uid="{EDE51919-D277-4DE9-B9E4-A88A694992CB}"/>
    <cellStyle name="Normal 11 6 3 6 4" xfId="39902" xr:uid="{2FE90E6B-025B-44BB-AAC4-B371E81BC224}"/>
    <cellStyle name="Normal 11 6 3 7" xfId="8256" xr:uid="{0C8F61E0-086F-4A1C-97A7-783DEAAA3593}"/>
    <cellStyle name="Normal 11 6 3 7 2" xfId="16636" xr:uid="{95F8F6B1-799A-425A-807F-0F9A33D11B06}"/>
    <cellStyle name="Normal 11 6 3 7 2 2" xfId="33396" xr:uid="{CC474FD2-20D7-4135-949A-0E15377C5A64}"/>
    <cellStyle name="Normal 11 6 3 7 2 3" xfId="50155" xr:uid="{62834B3B-6EEC-4924-805F-CDAB5890A7FB}"/>
    <cellStyle name="Normal 11 6 3 7 3" xfId="25016" xr:uid="{F4FEA89C-88A6-4725-8FC2-4DD727765EA4}"/>
    <cellStyle name="Normal 11 6 3 7 4" xfId="41775" xr:uid="{2486EDB0-84ED-4D8E-9EBA-DC5E755F60CB}"/>
    <cellStyle name="Normal 11 6 3 8" xfId="8662" xr:uid="{7DE07DD8-1260-4C4E-9277-979D58FA0CEC}"/>
    <cellStyle name="Normal 11 6 3 8 2" xfId="17042" xr:uid="{A9F75F08-FF05-44E9-A077-EE0568862FFD}"/>
    <cellStyle name="Normal 11 6 3 8 2 2" xfId="33802" xr:uid="{C5E90226-2901-49C3-BD7B-BE91B5F715E0}"/>
    <cellStyle name="Normal 11 6 3 8 2 3" xfId="50561" xr:uid="{5CF98DEF-6EFE-44E3-8436-0A40A04DB668}"/>
    <cellStyle name="Normal 11 6 3 8 3" xfId="25422" xr:uid="{B9B74818-F5F2-492B-A465-F4C4F0855705}"/>
    <cellStyle name="Normal 11 6 3 8 4" xfId="42181" xr:uid="{962ED22D-788C-415D-8C33-773D8E30A586}"/>
    <cellStyle name="Normal 11 6 3 9" xfId="9068" xr:uid="{C4508013-C9AC-46D1-B044-B767E63180D7}"/>
    <cellStyle name="Normal 11 6 3 9 2" xfId="17448" xr:uid="{89FDF4AC-50E2-4D4A-B865-44ACD4DB35A8}"/>
    <cellStyle name="Normal 11 6 3 9 2 2" xfId="34208" xr:uid="{24624076-FBDC-4DA2-A16F-6BF39970583F}"/>
    <cellStyle name="Normal 11 6 3 9 2 3" xfId="50967" xr:uid="{E6704DB5-FA5A-4391-9148-88C3D1536059}"/>
    <cellStyle name="Normal 11 6 3 9 3" xfId="25828" xr:uid="{04644C55-0CD0-4105-910C-AB7118A15C20}"/>
    <cellStyle name="Normal 11 6 3 9 4" xfId="42587" xr:uid="{AC26B6B7-17E6-4A75-9FB3-28469508C02B}"/>
    <cellStyle name="Normal 11 6 4" xfId="1740" xr:uid="{A166100E-3B7F-489E-B5D9-C15FFB0BEF2D}"/>
    <cellStyle name="Normal 11 6 4 2" xfId="5122" xr:uid="{125324CC-E591-4435-9614-CF11F8E8A7BC}"/>
    <cellStyle name="Normal 11 6 4 2 2" xfId="13500" xr:uid="{D661E7C9-C1F8-4D33-9AE3-477C7D8C4F3F}"/>
    <cellStyle name="Normal 11 6 4 2 2 2" xfId="30260" xr:uid="{462ED070-F4F1-4EF4-A096-502101FFAE79}"/>
    <cellStyle name="Normal 11 6 4 2 2 3" xfId="47019" xr:uid="{212C6262-B66D-4131-81B0-C353FF45ECD4}"/>
    <cellStyle name="Normal 11 6 4 2 3" xfId="21880" xr:uid="{E3485D58-7895-4E1F-A578-031942710E48}"/>
    <cellStyle name="Normal 11 6 4 2 4" xfId="38639" xr:uid="{85D45E8C-07CA-4F45-92F6-A3E1F338832B}"/>
    <cellStyle name="Normal 11 6 4 3" xfId="6807" xr:uid="{2D6ED078-5F64-4647-BB15-7E9ED6391A8B}"/>
    <cellStyle name="Normal 11 6 4 3 2" xfId="15187" xr:uid="{25477609-2256-4388-ACB3-810024C81953}"/>
    <cellStyle name="Normal 11 6 4 3 2 2" xfId="31947" xr:uid="{622F6E62-7589-43E3-AE92-1BFC8EF18141}"/>
    <cellStyle name="Normal 11 6 4 3 2 3" xfId="48706" xr:uid="{EEFFF316-5232-42A2-9085-91DC85B2B77B}"/>
    <cellStyle name="Normal 11 6 4 3 3" xfId="23567" xr:uid="{F8939C51-2436-4887-AA15-4B49DFD0C4B4}"/>
    <cellStyle name="Normal 11 6 4 3 4" xfId="40326" xr:uid="{82A6062F-5C30-4393-ADAC-C64638C36FAA}"/>
    <cellStyle name="Normal 11 6 4 4" xfId="3547" xr:uid="{FB74C087-CB90-4ECB-84BF-AB6BF63755DB}"/>
    <cellStyle name="Normal 11 6 4 4 2" xfId="11923" xr:uid="{C56D6162-8601-4116-944C-C87AE08E5EBF}"/>
    <cellStyle name="Normal 11 6 4 4 2 2" xfId="28683" xr:uid="{93DD7F1F-6FAB-4B6E-B62D-7CC53DC73FEB}"/>
    <cellStyle name="Normal 11 6 4 4 2 3" xfId="45442" xr:uid="{482DE545-BB27-4286-818C-3F20E906C64C}"/>
    <cellStyle name="Normal 11 6 4 4 3" xfId="20303" xr:uid="{2CB29BE9-702F-41E1-AB57-F6B7C44E4273}"/>
    <cellStyle name="Normal 11 6 4 4 4" xfId="37062" xr:uid="{7949E276-169F-4F04-B890-6B51E7BE8563}"/>
    <cellStyle name="Normal 11 6 4 5" xfId="10120" xr:uid="{3FED7D9B-14A3-4FD9-885D-2F1A1119B477}"/>
    <cellStyle name="Normal 11 6 4 5 2" xfId="26880" xr:uid="{6DF16B86-8790-408C-B825-711232F0E566}"/>
    <cellStyle name="Normal 11 6 4 5 3" xfId="43639" xr:uid="{ADA2B80B-0255-4AD2-BE22-E69C9E799FB1}"/>
    <cellStyle name="Normal 11 6 4 6" xfId="18500" xr:uid="{041B1900-1CC2-430D-9308-0E126DF854A2}"/>
    <cellStyle name="Normal 11 6 4 7" xfId="35259" xr:uid="{B481A301-F9CE-43FD-917F-D6353C02945F}"/>
    <cellStyle name="Normal 11 6 5" xfId="2168" xr:uid="{2D2F2D43-6851-440B-A213-88CAE3CFE4B6}"/>
    <cellStyle name="Normal 11 6 5 2" xfId="5548" xr:uid="{4AFBC5A7-B243-4B10-819E-B294F2A0507F}"/>
    <cellStyle name="Normal 11 6 5 2 2" xfId="13928" xr:uid="{112DABC0-3CDD-43A7-8024-E48AD8B8D396}"/>
    <cellStyle name="Normal 11 6 5 2 2 2" xfId="30688" xr:uid="{C3FA99DB-37AA-4268-9183-5E15E9BEBCB8}"/>
    <cellStyle name="Normal 11 6 5 2 2 3" xfId="47447" xr:uid="{FF4483F6-FC05-48FD-ADA7-9DFD379886DC}"/>
    <cellStyle name="Normal 11 6 5 2 3" xfId="22308" xr:uid="{BEDDBB64-3885-46C2-98F5-E0FC24307FEE}"/>
    <cellStyle name="Normal 11 6 5 2 4" xfId="39067" xr:uid="{3C315C28-563A-4235-969A-82715EE4AAE5}"/>
    <cellStyle name="Normal 11 6 5 3" xfId="7235" xr:uid="{E348631E-8936-44F4-A270-29A5A4650E03}"/>
    <cellStyle name="Normal 11 6 5 3 2" xfId="15615" xr:uid="{72204CD9-3EA3-4F44-808E-32C30A930306}"/>
    <cellStyle name="Normal 11 6 5 3 2 2" xfId="32375" xr:uid="{D6ECFBCD-9752-49D3-9D5B-A09A778BFF68}"/>
    <cellStyle name="Normal 11 6 5 3 2 3" xfId="49134" xr:uid="{1C656CF5-6BC6-4CFB-87F7-653E06458308}"/>
    <cellStyle name="Normal 11 6 5 3 3" xfId="23995" xr:uid="{DD157418-B4EB-41A9-81C5-B602AC594E24}"/>
    <cellStyle name="Normal 11 6 5 3 4" xfId="40754" xr:uid="{F1D898F8-EF2B-4958-8A53-93B90EBA71E9}"/>
    <cellStyle name="Normal 11 6 5 4" xfId="3975" xr:uid="{0242EA1D-47DD-4D41-8005-FD526BCF8709}"/>
    <cellStyle name="Normal 11 6 5 4 2" xfId="12351" xr:uid="{75AFB890-38CE-42CB-A09F-5775483401A5}"/>
    <cellStyle name="Normal 11 6 5 4 2 2" xfId="29111" xr:uid="{43C59CC5-7562-4365-AE65-FE787A6799B6}"/>
    <cellStyle name="Normal 11 6 5 4 2 3" xfId="45870" xr:uid="{48B7CEFF-33A5-4314-A287-51CC9AB5053D}"/>
    <cellStyle name="Normal 11 6 5 4 3" xfId="20731" xr:uid="{FBBE643E-1610-4F3B-B9BC-7DD11944A2C3}"/>
    <cellStyle name="Normal 11 6 5 4 4" xfId="37490" xr:uid="{252CF8D7-3F8F-4610-A6B0-6606C11D5D38}"/>
    <cellStyle name="Normal 11 6 5 5" xfId="10548" xr:uid="{74AABC61-F0D7-4F10-A4A7-FD03186F73EC}"/>
    <cellStyle name="Normal 11 6 5 5 2" xfId="27308" xr:uid="{0EC96833-AF0A-4F59-99DA-C0A025EB94BB}"/>
    <cellStyle name="Normal 11 6 5 5 3" xfId="44067" xr:uid="{8E21B0DA-FC02-46AE-BCCC-C37911856982}"/>
    <cellStyle name="Normal 11 6 5 6" xfId="18928" xr:uid="{8771A21B-8128-495B-9820-4E7EEF759D95}"/>
    <cellStyle name="Normal 11 6 5 7" xfId="35687" xr:uid="{C50D0EDC-E362-4F2F-901D-1777F372E191}"/>
    <cellStyle name="Normal 11 6 6" xfId="2510" xr:uid="{03CFC7EA-A7A9-4BC5-B92C-464CB406DDD3}"/>
    <cellStyle name="Normal 11 6 6 2" xfId="5892" xr:uid="{8F102463-01D0-46E6-9581-5ED408123594}"/>
    <cellStyle name="Normal 11 6 6 2 2" xfId="14272" xr:uid="{DEFB28E7-D798-4857-905E-05350DECC020}"/>
    <cellStyle name="Normal 11 6 6 2 2 2" xfId="31032" xr:uid="{22973B1E-2F85-408B-9B52-CC955B568855}"/>
    <cellStyle name="Normal 11 6 6 2 2 3" xfId="47791" xr:uid="{D91C65A1-0FA3-460D-889A-8EBDD5BD02D1}"/>
    <cellStyle name="Normal 11 6 6 2 3" xfId="22652" xr:uid="{0F0304FB-B05B-4E87-B537-B1CC6FF08FD2}"/>
    <cellStyle name="Normal 11 6 6 2 4" xfId="39411" xr:uid="{1DCA8F65-565C-4D19-977F-449FBEE0D68F}"/>
    <cellStyle name="Normal 11 6 6 3" xfId="7579" xr:uid="{441750C8-C77E-4027-8837-9C8651FA8378}"/>
    <cellStyle name="Normal 11 6 6 3 2" xfId="15959" xr:uid="{0B66963B-F73C-4894-AC19-8E19BC57064D}"/>
    <cellStyle name="Normal 11 6 6 3 2 2" xfId="32719" xr:uid="{67BDF3EB-A600-4B82-B1EC-381D70EFADC1}"/>
    <cellStyle name="Normal 11 6 6 3 2 3" xfId="49478" xr:uid="{DF20FAF6-CE06-4090-9D55-87E379CB8B28}"/>
    <cellStyle name="Normal 11 6 6 3 3" xfId="24339" xr:uid="{89643D35-D0D1-4C94-868C-390983E02E48}"/>
    <cellStyle name="Normal 11 6 6 3 4" xfId="41098" xr:uid="{BA1BA14C-1A59-44B3-AB22-C3F77A524228}"/>
    <cellStyle name="Normal 11 6 6 4" xfId="3120" xr:uid="{7C5CDE7E-75AA-4F11-B6B6-D0FE73D78198}"/>
    <cellStyle name="Normal 11 6 6 4 2" xfId="11497" xr:uid="{82FE7A15-2E67-4901-A70D-C4D027FBD553}"/>
    <cellStyle name="Normal 11 6 6 4 2 2" xfId="28257" xr:uid="{02383449-C408-4BE0-BBC5-0D8A2D87D750}"/>
    <cellStyle name="Normal 11 6 6 4 2 3" xfId="45016" xr:uid="{6ADFF08A-6C1F-4CED-B024-E45ECAFBDB8B}"/>
    <cellStyle name="Normal 11 6 6 4 3" xfId="19877" xr:uid="{DA38A76A-AE70-408A-8D84-8E9C827BDDBE}"/>
    <cellStyle name="Normal 11 6 6 4 4" xfId="36636" xr:uid="{43AB89A5-AFCF-49B2-A951-CE7823649D68}"/>
    <cellStyle name="Normal 11 6 6 5" xfId="10892" xr:uid="{747B733D-E00E-4A3D-9E39-F8F11A17BD3E}"/>
    <cellStyle name="Normal 11 6 6 5 2" xfId="27652" xr:uid="{7180832B-7B19-4C8A-A2E7-E706C667DD76}"/>
    <cellStyle name="Normal 11 6 6 5 3" xfId="44411" xr:uid="{3061320F-6B52-4353-B038-BD19845FF357}"/>
    <cellStyle name="Normal 11 6 6 6" xfId="19272" xr:uid="{F14B7AB6-00E2-48D7-AA26-DD3388FFAF95}"/>
    <cellStyle name="Normal 11 6 6 7" xfId="36031" xr:uid="{431835DA-67C0-4E56-B16E-A505D46FD340}"/>
    <cellStyle name="Normal 11 6 7" xfId="4626" xr:uid="{9537ACF6-0D79-4542-B8B9-9D955F93D75E}"/>
    <cellStyle name="Normal 11 6 7 2" xfId="13002" xr:uid="{28ED065E-A69E-4697-9644-4BEC291CE58D}"/>
    <cellStyle name="Normal 11 6 7 2 2" xfId="29762" xr:uid="{EE3EF74A-D16F-47D1-B18B-995FD168F52E}"/>
    <cellStyle name="Normal 11 6 7 2 3" xfId="46521" xr:uid="{92D41D79-85FD-44C1-A15A-C7D0E361BEBD}"/>
    <cellStyle name="Normal 11 6 7 3" xfId="21382" xr:uid="{566FBB51-5AD3-43BD-97E9-178AAA004114}"/>
    <cellStyle name="Normal 11 6 7 4" xfId="38141" xr:uid="{A3EBBAC6-35CD-46F5-AA77-0D7857BEE8DA}"/>
    <cellStyle name="Normal 11 6 8" xfId="6381" xr:uid="{0DC0F3E7-844E-4E30-BED9-63AE096BFBCD}"/>
    <cellStyle name="Normal 11 6 8 2" xfId="14761" xr:uid="{01E06EC9-9EC1-41AD-AD91-B12647F9882B}"/>
    <cellStyle name="Normal 11 6 8 2 2" xfId="31521" xr:uid="{D4C1B303-1578-4B63-BA1F-06E43109DE73}"/>
    <cellStyle name="Normal 11 6 8 2 3" xfId="48280" xr:uid="{A04DC7A8-85D5-4EDB-9A26-35380D1725D7}"/>
    <cellStyle name="Normal 11 6 8 3" xfId="23141" xr:uid="{3F9F1136-2708-4419-BCCE-68E75B7ADE1F}"/>
    <cellStyle name="Normal 11 6 8 4" xfId="39900" xr:uid="{B6220C3E-B865-4C92-A7B5-43421DCA24CA}"/>
    <cellStyle name="Normal 11 6 9" xfId="7985" xr:uid="{61FEE700-E0E6-4199-A60C-7E3648E108F3}"/>
    <cellStyle name="Normal 11 6 9 2" xfId="16365" xr:uid="{B1172F14-77D9-4C5E-8E5D-EF3F3C31FCE0}"/>
    <cellStyle name="Normal 11 6 9 2 2" xfId="33125" xr:uid="{5E44A986-E375-4DF2-94D1-88F853A698AA}"/>
    <cellStyle name="Normal 11 6 9 2 3" xfId="49884" xr:uid="{82D22565-6CD9-46B2-9A1D-630EA47CB399}"/>
    <cellStyle name="Normal 11 6 9 3" xfId="24745" xr:uid="{FFBF42A2-F7DE-4699-B59C-FD6038AFAB40}"/>
    <cellStyle name="Normal 11 6 9 4" xfId="41504" xr:uid="{6DE0AEAB-C9FB-4BFA-8020-0F0F033994D5}"/>
    <cellStyle name="Normal 11 7" xfId="771" xr:uid="{7539EA80-E9CE-4B1F-94BB-90279FE453B2}"/>
    <cellStyle name="Normal 11 7 10" xfId="9245" xr:uid="{AB8D5F9D-AD1A-4280-A627-C32CBE8103F0}"/>
    <cellStyle name="Normal 11 7 10 2" xfId="17625" xr:uid="{CC4ADBA9-31C8-4691-A98A-4FB64083489F}"/>
    <cellStyle name="Normal 11 7 10 2 2" xfId="34385" xr:uid="{6466A224-35CF-4CB1-AB3C-74753495E116}"/>
    <cellStyle name="Normal 11 7 10 2 3" xfId="51144" xr:uid="{166E7664-380D-47BF-893F-762BE4AAF93F}"/>
    <cellStyle name="Normal 11 7 10 3" xfId="26005" xr:uid="{EA789039-B1D3-44D9-9C5C-545629F3ECC0}"/>
    <cellStyle name="Normal 11 7 10 4" xfId="42764" xr:uid="{A2B590D6-C2CD-4817-B5A7-D6642AB7DDD1}"/>
    <cellStyle name="Normal 11 7 11" xfId="3123" xr:uid="{6C735CC2-9208-4D59-B42C-5F6BB3E89023}"/>
    <cellStyle name="Normal 11 7 11 2" xfId="11500" xr:uid="{6DACF93D-9056-4DED-98D1-18116BA83012}"/>
    <cellStyle name="Normal 11 7 11 2 2" xfId="28260" xr:uid="{35F1D642-4CED-4E9C-95DF-CBCF807E8AC5}"/>
    <cellStyle name="Normal 11 7 11 2 3" xfId="45019" xr:uid="{1F04CA87-BA17-440D-A6C2-263E5060F873}"/>
    <cellStyle name="Normal 11 7 11 3" xfId="19880" xr:uid="{C94BB983-B8CE-4FF8-BAC8-D584BBB12742}"/>
    <cellStyle name="Normal 11 7 11 4" xfId="36639" xr:uid="{21597F7F-E1A8-40F6-8BA3-33FB1A747C32}"/>
    <cellStyle name="Normal 11 7 12" xfId="9697" xr:uid="{FDD2DD4D-7BE1-4966-A207-3C89D19C9BB9}"/>
    <cellStyle name="Normal 11 7 12 2" xfId="26457" xr:uid="{074A53DD-61CF-4D1B-876D-0147731F0D75}"/>
    <cellStyle name="Normal 11 7 12 3" xfId="43216" xr:uid="{3DE0242B-F0F4-47F1-8348-2E6A1CFC235D}"/>
    <cellStyle name="Normal 11 7 13" xfId="18077" xr:uid="{96A6004E-532D-423A-9410-B3376F8865E7}"/>
    <cellStyle name="Normal 11 7 14" xfId="34836" xr:uid="{ABA73E20-E585-4B5F-9CFD-E2A16F88E40A}"/>
    <cellStyle name="Normal 11 7 15" xfId="1357" xr:uid="{D6CF99AF-29B9-4D7E-BBD2-B294BCF9D4B1}"/>
    <cellStyle name="Normal 11 7 2" xfId="1743" xr:uid="{595C6C61-0E1D-4461-AF9E-1495DD9C6205}"/>
    <cellStyle name="Normal 11 7 2 2" xfId="5125" xr:uid="{2D0868BF-8F9D-4C46-BFE0-99EA1AAA1A75}"/>
    <cellStyle name="Normal 11 7 2 2 2" xfId="13503" xr:uid="{C8F61A55-1A94-4673-988E-8E8E28625E26}"/>
    <cellStyle name="Normal 11 7 2 2 2 2" xfId="30263" xr:uid="{FE8A3572-AADF-477A-9636-D5E705CFB20A}"/>
    <cellStyle name="Normal 11 7 2 2 2 3" xfId="47022" xr:uid="{66AFFE02-C74E-42CB-9547-A991FAB1D9DD}"/>
    <cellStyle name="Normal 11 7 2 2 3" xfId="21883" xr:uid="{6FA47B72-D102-4774-838E-43E9F06F5293}"/>
    <cellStyle name="Normal 11 7 2 2 4" xfId="38642" xr:uid="{EC29BF53-C3EE-48F5-B2B1-19342EABE1CC}"/>
    <cellStyle name="Normal 11 7 2 3" xfId="6810" xr:uid="{AEB27DF7-47B0-4588-B86C-1B1593717978}"/>
    <cellStyle name="Normal 11 7 2 3 2" xfId="15190" xr:uid="{1B5FBFFB-D757-4E0A-BDC8-38CF8B3BC245}"/>
    <cellStyle name="Normal 11 7 2 3 2 2" xfId="31950" xr:uid="{80532FE4-5771-40E8-9BED-6217D7CCD338}"/>
    <cellStyle name="Normal 11 7 2 3 2 3" xfId="48709" xr:uid="{78078469-4367-4693-AD35-DA6959E1842B}"/>
    <cellStyle name="Normal 11 7 2 3 3" xfId="23570" xr:uid="{F661C4C2-78FD-4282-9E44-7B301C53D5D7}"/>
    <cellStyle name="Normal 11 7 2 3 4" xfId="40329" xr:uid="{7907920D-B342-49E3-BCD9-2A479512B7CE}"/>
    <cellStyle name="Normal 11 7 2 4" xfId="3550" xr:uid="{C231A45A-E99F-4122-9E61-559721D4AB7B}"/>
    <cellStyle name="Normal 11 7 2 4 2" xfId="11926" xr:uid="{9F483B55-FFCB-4E5C-9B06-D0306E2E8523}"/>
    <cellStyle name="Normal 11 7 2 4 2 2" xfId="28686" xr:uid="{E667A115-2456-4277-A49C-E9A3CC603A69}"/>
    <cellStyle name="Normal 11 7 2 4 2 3" xfId="45445" xr:uid="{CC1C3887-345A-476C-AB4F-A4F76168291A}"/>
    <cellStyle name="Normal 11 7 2 4 3" xfId="20306" xr:uid="{FF7BA0EA-C341-4717-ADC2-F09B4C771117}"/>
    <cellStyle name="Normal 11 7 2 4 4" xfId="37065" xr:uid="{BB9B7CE1-56D6-4E9E-9412-A5F718EAFFC9}"/>
    <cellStyle name="Normal 11 7 2 5" xfId="10123" xr:uid="{B988F5EA-53E1-46DC-9458-438D19CD4872}"/>
    <cellStyle name="Normal 11 7 2 5 2" xfId="26883" xr:uid="{35DD9CF5-FA51-41EF-A806-5822451F6159}"/>
    <cellStyle name="Normal 11 7 2 5 3" xfId="43642" xr:uid="{E5F38C7D-2397-41A7-B1F9-AC058B1633C8}"/>
    <cellStyle name="Normal 11 7 2 6" xfId="18503" xr:uid="{61D86155-1FDA-439A-B622-74BBB7E626D9}"/>
    <cellStyle name="Normal 11 7 2 7" xfId="35262" xr:uid="{F1274827-12E8-4456-948E-0EF7A943E44B}"/>
    <cellStyle name="Normal 11 7 3" xfId="2171" xr:uid="{F7FFBECC-61F7-43BA-8E77-76A8A84EA2B7}"/>
    <cellStyle name="Normal 11 7 3 2" xfId="5551" xr:uid="{DC08F83B-0E30-4912-A384-53370A2F46A6}"/>
    <cellStyle name="Normal 11 7 3 2 2" xfId="13931" xr:uid="{5D9441AC-D08C-47B3-823D-C99ACA26B5F1}"/>
    <cellStyle name="Normal 11 7 3 2 2 2" xfId="30691" xr:uid="{51147DB6-F998-45E5-B726-DDA2FFA9752B}"/>
    <cellStyle name="Normal 11 7 3 2 2 3" xfId="47450" xr:uid="{371BD99E-6A7D-4245-BFF1-C114603F4181}"/>
    <cellStyle name="Normal 11 7 3 2 3" xfId="22311" xr:uid="{ACC2BB65-B641-4126-9B90-C2241FA393A8}"/>
    <cellStyle name="Normal 11 7 3 2 4" xfId="39070" xr:uid="{5FC288CE-2462-468A-A1FF-5464A401A785}"/>
    <cellStyle name="Normal 11 7 3 3" xfId="7238" xr:uid="{C29638E4-BB4B-4E09-B1C8-45FABA9E2C40}"/>
    <cellStyle name="Normal 11 7 3 3 2" xfId="15618" xr:uid="{9F11B8B8-6A8F-452C-A39C-42BFB476A707}"/>
    <cellStyle name="Normal 11 7 3 3 2 2" xfId="32378" xr:uid="{7B0C9E6F-6ADC-469D-B02C-E16ACBDD4A77}"/>
    <cellStyle name="Normal 11 7 3 3 2 3" xfId="49137" xr:uid="{BBA62808-C9F8-48A4-8AA3-0540B58FA7E8}"/>
    <cellStyle name="Normal 11 7 3 3 3" xfId="23998" xr:uid="{AEDFF2EE-61D6-44EF-837D-6D789DE5FB24}"/>
    <cellStyle name="Normal 11 7 3 3 4" xfId="40757" xr:uid="{D1DDB8E6-953E-41EF-863D-784FAC4B8E17}"/>
    <cellStyle name="Normal 11 7 3 4" xfId="3978" xr:uid="{3437C9FB-4547-4752-A885-30B7899CE9B8}"/>
    <cellStyle name="Normal 11 7 3 4 2" xfId="12354" xr:uid="{AAF68CF3-4891-4896-A83F-836FFD6F91B0}"/>
    <cellStyle name="Normal 11 7 3 4 2 2" xfId="29114" xr:uid="{BF258F0E-86DA-4D6E-9F43-ABC69D5AC9DB}"/>
    <cellStyle name="Normal 11 7 3 4 2 3" xfId="45873" xr:uid="{0E0BF876-C50F-48E9-BA1D-8ACE3F481A14}"/>
    <cellStyle name="Normal 11 7 3 4 3" xfId="20734" xr:uid="{AB7D2062-C99C-4A16-A4C0-5E034DF64805}"/>
    <cellStyle name="Normal 11 7 3 4 4" xfId="37493" xr:uid="{3530D25F-0307-48E6-ABFE-D4094334BE13}"/>
    <cellStyle name="Normal 11 7 3 5" xfId="10551" xr:uid="{1B567B24-78F2-4191-9062-AA4F4B0F6946}"/>
    <cellStyle name="Normal 11 7 3 5 2" xfId="27311" xr:uid="{F2220B7F-BF7D-4EEB-AB09-1D918ECAABC7}"/>
    <cellStyle name="Normal 11 7 3 5 3" xfId="44070" xr:uid="{3A57DA31-656A-4F05-8D17-2C9ACCBEAF17}"/>
    <cellStyle name="Normal 11 7 3 6" xfId="18931" xr:uid="{DEA05376-CF42-4D07-A822-F7F417DE82F0}"/>
    <cellStyle name="Normal 11 7 3 7" xfId="35690" xr:uid="{F51DF62C-12ED-4A9E-9A56-F3A4A98950B5}"/>
    <cellStyle name="Normal 11 7 4" xfId="2552" xr:uid="{9427BC75-5F50-4DF5-B91A-9744FF13357A}"/>
    <cellStyle name="Normal 11 7 4 2" xfId="5934" xr:uid="{9E001EFB-0D9C-4E76-9E5A-63970AEDE387}"/>
    <cellStyle name="Normal 11 7 4 2 2" xfId="14314" xr:uid="{115E5693-D766-4976-A7B4-2D42876FFF2C}"/>
    <cellStyle name="Normal 11 7 4 2 2 2" xfId="31074" xr:uid="{542C4090-47FF-4268-B207-3A414C27C321}"/>
    <cellStyle name="Normal 11 7 4 2 2 3" xfId="47833" xr:uid="{33D1B8A5-F709-4196-B6CF-D3937B642F12}"/>
    <cellStyle name="Normal 11 7 4 2 3" xfId="22694" xr:uid="{88EBD731-090C-49EF-9799-5F7ED0F8BEA4}"/>
    <cellStyle name="Normal 11 7 4 2 4" xfId="39453" xr:uid="{9CCD2D5F-7EBC-4B8E-988E-432A65E01A27}"/>
    <cellStyle name="Normal 11 7 4 3" xfId="7621" xr:uid="{E2F188BA-D07A-4C62-9396-E6B68A0B94B3}"/>
    <cellStyle name="Normal 11 7 4 3 2" xfId="16001" xr:uid="{817E871F-7AC1-482A-98C8-9DACEB2E443B}"/>
    <cellStyle name="Normal 11 7 4 3 2 2" xfId="32761" xr:uid="{699B7CF7-2EC3-47C9-9B01-5032E271C22F}"/>
    <cellStyle name="Normal 11 7 4 3 2 3" xfId="49520" xr:uid="{5E658F0C-DA4A-4CC8-8179-73C6238E0517}"/>
    <cellStyle name="Normal 11 7 4 3 3" xfId="24381" xr:uid="{21AB7361-199B-4401-81FD-E565EF14DB9C}"/>
    <cellStyle name="Normal 11 7 4 3 4" xfId="41140" xr:uid="{303D0D04-8F1B-48C2-9F95-F0E3F2ACADBB}"/>
    <cellStyle name="Normal 11 7 4 4" xfId="4249" xr:uid="{4792E3A5-8FE6-4EF4-8AF7-5C7DAB180704}"/>
    <cellStyle name="Normal 11 7 4 4 2" xfId="12625" xr:uid="{2695AD0C-08B6-4A2B-9E28-E850742CA0A6}"/>
    <cellStyle name="Normal 11 7 4 4 2 2" xfId="29385" xr:uid="{F2A59F52-0BCF-4F3E-A329-975F06DF5629}"/>
    <cellStyle name="Normal 11 7 4 4 2 3" xfId="46144" xr:uid="{2911F7E4-104D-4C8B-8FA5-0FB15B71CCC7}"/>
    <cellStyle name="Normal 11 7 4 4 3" xfId="21005" xr:uid="{951ED34C-FB3F-415C-8ED1-569C9AD00E55}"/>
    <cellStyle name="Normal 11 7 4 4 4" xfId="37764" xr:uid="{F94B3CD2-FEDA-49FA-91B3-AE9A1AA16D2B}"/>
    <cellStyle name="Normal 11 7 4 5" xfId="10934" xr:uid="{0305769F-7285-4A48-BB71-BB8A8A361946}"/>
    <cellStyle name="Normal 11 7 4 5 2" xfId="27694" xr:uid="{93557D5F-92D8-4388-AC0C-A01B1817020A}"/>
    <cellStyle name="Normal 11 7 4 5 3" xfId="44453" xr:uid="{FE1D252E-F6B0-4860-B8F3-654A15A5AE67}"/>
    <cellStyle name="Normal 11 7 4 6" xfId="19314" xr:uid="{7278C6C9-5349-4F5D-A2D9-2B06BD2AE041}"/>
    <cellStyle name="Normal 11 7 4 7" xfId="36073" xr:uid="{47FA1800-F1E6-4A08-B2FD-5CEA0099B8A8}"/>
    <cellStyle name="Normal 11 7 5" xfId="4668" xr:uid="{CA2A605F-547E-4C21-A6A2-071D6BEFFCD4}"/>
    <cellStyle name="Normal 11 7 5 2" xfId="13044" xr:uid="{1C47F3D9-D44A-46D6-9489-263D63987274}"/>
    <cellStyle name="Normal 11 7 5 2 2" xfId="29804" xr:uid="{131A0586-F11F-4D0C-8FE5-BCE452A4FFB2}"/>
    <cellStyle name="Normal 11 7 5 2 3" xfId="46563" xr:uid="{C51F880E-C6FF-4C83-BA0E-520B086D2883}"/>
    <cellStyle name="Normal 11 7 5 3" xfId="21424" xr:uid="{CB13B9C6-E2C8-4606-90AE-CB5E8CA84BEE}"/>
    <cellStyle name="Normal 11 7 5 4" xfId="38183" xr:uid="{F48372BC-1DE3-4014-8C72-868589A1A3BA}"/>
    <cellStyle name="Normal 11 7 6" xfId="6384" xr:uid="{5001FC1C-0B1D-42C8-93BB-D0D808045695}"/>
    <cellStyle name="Normal 11 7 6 2" xfId="14764" xr:uid="{AD38B9EC-E263-409D-98AC-3A4596460843}"/>
    <cellStyle name="Normal 11 7 6 2 2" xfId="31524" xr:uid="{64117B9B-C7E7-4816-B7F3-7E3FBFFC4220}"/>
    <cellStyle name="Normal 11 7 6 2 3" xfId="48283" xr:uid="{DA6D15E8-DDBF-41BC-AEE5-30223D0B52B4}"/>
    <cellStyle name="Normal 11 7 6 3" xfId="23144" xr:uid="{553FA78D-F355-40EE-BC22-054E1DEF8E12}"/>
    <cellStyle name="Normal 11 7 6 4" xfId="39903" xr:uid="{3E815B1E-E306-4E68-AFC0-E57C8413CB4B}"/>
    <cellStyle name="Normal 11 7 7" xfId="8027" xr:uid="{C7DF11E4-A2E6-490B-992B-7B2D8C6931A6}"/>
    <cellStyle name="Normal 11 7 7 2" xfId="16407" xr:uid="{C2538CE9-B7F5-4CB9-B675-3289A41A31EA}"/>
    <cellStyle name="Normal 11 7 7 2 2" xfId="33167" xr:uid="{5A8580A9-5516-4067-A842-CF3D0EB7A4BE}"/>
    <cellStyle name="Normal 11 7 7 2 3" xfId="49926" xr:uid="{A5197BF0-70EF-489B-BCCA-D14E7F847756}"/>
    <cellStyle name="Normal 11 7 7 3" xfId="24787" xr:uid="{CB90351C-EFFD-4B54-8324-C55CCF954AD6}"/>
    <cellStyle name="Normal 11 7 7 4" xfId="41546" xr:uid="{792E5400-76A1-4E98-9A0F-FA852C8813EE}"/>
    <cellStyle name="Normal 11 7 8" xfId="8433" xr:uid="{70EEFAF4-03D4-4914-8336-5BE698F48822}"/>
    <cellStyle name="Normal 11 7 8 2" xfId="16813" xr:uid="{8666BF7B-F7D6-46D6-9C6D-460EBABB09C7}"/>
    <cellStyle name="Normal 11 7 8 2 2" xfId="33573" xr:uid="{34C3FAD7-00BD-4A60-93F3-57204F7FBACE}"/>
    <cellStyle name="Normal 11 7 8 2 3" xfId="50332" xr:uid="{54920DFE-F71C-468D-B485-9F97B14E6870}"/>
    <cellStyle name="Normal 11 7 8 3" xfId="25193" xr:uid="{7CD64AD2-CFC2-4BDF-A5A9-B54042AC99FA}"/>
    <cellStyle name="Normal 11 7 8 4" xfId="41952" xr:uid="{5DC01C5A-9FD4-4D94-B2AE-14ACF9557563}"/>
    <cellStyle name="Normal 11 7 9" xfId="8839" xr:uid="{39938291-F3EC-49B0-ABBD-0EEAA8AF88B6}"/>
    <cellStyle name="Normal 11 7 9 2" xfId="17219" xr:uid="{59642482-79C0-45B2-8122-DD5566D7D021}"/>
    <cellStyle name="Normal 11 7 9 2 2" xfId="33979" xr:uid="{E54E4F68-2612-4015-AFE0-9E4361AD97EA}"/>
    <cellStyle name="Normal 11 7 9 2 3" xfId="50738" xr:uid="{06DF0097-F08C-43F8-89F2-0F7CF372610F}"/>
    <cellStyle name="Normal 11 7 9 3" xfId="25599" xr:uid="{CE0CA103-B466-42AF-81A2-FCDC0DDC3D0F}"/>
    <cellStyle name="Normal 11 7 9 4" xfId="42358" xr:uid="{AC2DF498-4D6F-4CBB-9AC5-0F49D93FDFA0}"/>
    <cellStyle name="Normal 11 8" xfId="772" xr:uid="{25019A93-E5D9-4EC6-8E28-B00E7686A836}"/>
    <cellStyle name="Normal 11 8 10" xfId="9367" xr:uid="{B6EA0102-49BE-4DE1-9920-EC7F24454B0F}"/>
    <cellStyle name="Normal 11 8 10 2" xfId="17747" xr:uid="{A7ACB9D6-EE22-4F72-909A-6DA9EE15A1EA}"/>
    <cellStyle name="Normal 11 8 10 2 2" xfId="34507" xr:uid="{949DA164-6FB5-480D-B175-39402DCCF967}"/>
    <cellStyle name="Normal 11 8 10 2 3" xfId="51266" xr:uid="{8413F8DA-6045-40E1-A9EA-28CA41FF6386}"/>
    <cellStyle name="Normal 11 8 10 3" xfId="26127" xr:uid="{50303763-4745-4402-83F3-DCAD96DFC59F}"/>
    <cellStyle name="Normal 11 8 10 4" xfId="42886" xr:uid="{B42B1BF2-6923-488B-87AB-2429E7C47ADA}"/>
    <cellStyle name="Normal 11 8 11" xfId="3124" xr:uid="{F11D0C5E-6126-456E-96D9-346B32518513}"/>
    <cellStyle name="Normal 11 8 11 2" xfId="11501" xr:uid="{1959316A-41ED-4D03-BD51-A90F34603259}"/>
    <cellStyle name="Normal 11 8 11 2 2" xfId="28261" xr:uid="{57D49A36-198D-47DE-8066-00F7CF050870}"/>
    <cellStyle name="Normal 11 8 11 2 3" xfId="45020" xr:uid="{3994B503-54E7-4507-BE8D-263626E179DC}"/>
    <cellStyle name="Normal 11 8 11 3" xfId="19881" xr:uid="{B79C2339-CC4E-482E-AF04-D5C485F69A47}"/>
    <cellStyle name="Normal 11 8 11 4" xfId="36640" xr:uid="{C5D9D0BF-2C3E-4CD6-ACFD-F4A18E2E2F76}"/>
    <cellStyle name="Normal 11 8 12" xfId="9698" xr:uid="{FD6965D3-3657-4F3B-89B9-C21A9ED4118C}"/>
    <cellStyle name="Normal 11 8 12 2" xfId="26458" xr:uid="{EB96A5F0-29EB-41A1-AC3F-683727AE615B}"/>
    <cellStyle name="Normal 11 8 12 3" xfId="43217" xr:uid="{C77E7DCE-4510-4080-A14D-5D1A797AC872}"/>
    <cellStyle name="Normal 11 8 13" xfId="18078" xr:uid="{2D4B2178-CB4C-4ECB-80FF-BAC8D1D7D302}"/>
    <cellStyle name="Normal 11 8 14" xfId="34837" xr:uid="{2C9CF0EA-4BC8-454A-AE0E-9971335A4A50}"/>
    <cellStyle name="Normal 11 8 15" xfId="1358" xr:uid="{A6DCC668-11D8-4766-BB14-824C91A14C14}"/>
    <cellStyle name="Normal 11 8 2" xfId="1744" xr:uid="{1ABDD5BB-D9B8-4EF0-AB5F-C80193F3018C}"/>
    <cellStyle name="Normal 11 8 2 2" xfId="5126" xr:uid="{06AECA32-D7D9-41B3-988E-9431BF917698}"/>
    <cellStyle name="Normal 11 8 2 2 2" xfId="13504" xr:uid="{86E6028C-20E1-4CBE-8F7A-668D195C8F40}"/>
    <cellStyle name="Normal 11 8 2 2 2 2" xfId="30264" xr:uid="{A48A1A90-CBFE-43D5-B4EE-A4241FE79F59}"/>
    <cellStyle name="Normal 11 8 2 2 2 3" xfId="47023" xr:uid="{10B4DD22-6E41-4402-908D-FC844E8635CD}"/>
    <cellStyle name="Normal 11 8 2 2 3" xfId="21884" xr:uid="{08CF30FE-75F4-4733-881D-6D418D0A9C0E}"/>
    <cellStyle name="Normal 11 8 2 2 4" xfId="38643" xr:uid="{16FF7479-72E1-4E6A-B940-EEF7A083207A}"/>
    <cellStyle name="Normal 11 8 2 3" xfId="6811" xr:uid="{8ED01C9F-88D5-4804-8D90-CD2B6C2CED66}"/>
    <cellStyle name="Normal 11 8 2 3 2" xfId="15191" xr:uid="{83F3C431-D746-4759-92B0-05A18DCE1C65}"/>
    <cellStyle name="Normal 11 8 2 3 2 2" xfId="31951" xr:uid="{EBBF8C38-6D4F-4081-9C4D-9EF737B3895F}"/>
    <cellStyle name="Normal 11 8 2 3 2 3" xfId="48710" xr:uid="{60CA6168-A195-46AB-BA6D-0A83D4BDC149}"/>
    <cellStyle name="Normal 11 8 2 3 3" xfId="23571" xr:uid="{48F18D97-0601-441D-A33F-0CF7434216F0}"/>
    <cellStyle name="Normal 11 8 2 3 4" xfId="40330" xr:uid="{E4128303-E2D7-4F34-938F-497C930976FE}"/>
    <cellStyle name="Normal 11 8 2 4" xfId="3551" xr:uid="{89AA7F06-14C3-4BD9-89FB-CA220DCAB9E3}"/>
    <cellStyle name="Normal 11 8 2 4 2" xfId="11927" xr:uid="{8F8E6C56-68A7-4A48-9BFF-7E36C83AE117}"/>
    <cellStyle name="Normal 11 8 2 4 2 2" xfId="28687" xr:uid="{64149E91-42A9-4F7A-8F3C-93F44C6BDE39}"/>
    <cellStyle name="Normal 11 8 2 4 2 3" xfId="45446" xr:uid="{04770A08-DF40-4D1C-AD2E-CB983C0636A4}"/>
    <cellStyle name="Normal 11 8 2 4 3" xfId="20307" xr:uid="{2CF50245-5398-48DE-8375-E78E60AC2739}"/>
    <cellStyle name="Normal 11 8 2 4 4" xfId="37066" xr:uid="{39A59DD4-96B2-4733-9ADD-43F1A840DB0B}"/>
    <cellStyle name="Normal 11 8 2 5" xfId="10124" xr:uid="{68B35FB1-8161-4D29-B7A0-3F0552862865}"/>
    <cellStyle name="Normal 11 8 2 5 2" xfId="26884" xr:uid="{E3DE6DFC-4233-47B8-9BF2-1E58BC3BA813}"/>
    <cellStyle name="Normal 11 8 2 5 3" xfId="43643" xr:uid="{6050BDC8-1F22-4F0A-8CFE-F082CA8F0A81}"/>
    <cellStyle name="Normal 11 8 2 6" xfId="18504" xr:uid="{F30ECAE1-0DCF-4DCD-8C31-8BEF97C5257A}"/>
    <cellStyle name="Normal 11 8 2 7" xfId="35263" xr:uid="{FB103115-3574-49F7-941E-18E72171029C}"/>
    <cellStyle name="Normal 11 8 3" xfId="2172" xr:uid="{6E8E03A4-29F5-4D27-B7D9-677B6DF9331F}"/>
    <cellStyle name="Normal 11 8 3 2" xfId="5552" xr:uid="{6D783D54-106D-4AEB-9E37-69E5D70ECD9E}"/>
    <cellStyle name="Normal 11 8 3 2 2" xfId="13932" xr:uid="{AE2879CF-910E-47B6-B267-7BB7D063AFD5}"/>
    <cellStyle name="Normal 11 8 3 2 2 2" xfId="30692" xr:uid="{5530A1C6-D1C2-4840-BF18-C149A3BF6B43}"/>
    <cellStyle name="Normal 11 8 3 2 2 3" xfId="47451" xr:uid="{C38F897B-15BC-4A29-A321-9EAF3BEEA12D}"/>
    <cellStyle name="Normal 11 8 3 2 3" xfId="22312" xr:uid="{8000F7C3-7699-4542-AAEA-DEDBBAFB4F6E}"/>
    <cellStyle name="Normal 11 8 3 2 4" xfId="39071" xr:uid="{5B534919-4500-4700-9439-02E172BBE4DD}"/>
    <cellStyle name="Normal 11 8 3 3" xfId="7239" xr:uid="{486C9833-6B5C-4791-9F99-D33E5BB020BC}"/>
    <cellStyle name="Normal 11 8 3 3 2" xfId="15619" xr:uid="{D9DB9B51-1482-4822-B5E6-C392F48219CE}"/>
    <cellStyle name="Normal 11 8 3 3 2 2" xfId="32379" xr:uid="{294AE985-C422-40EF-BC26-0F7402D5A23E}"/>
    <cellStyle name="Normal 11 8 3 3 2 3" xfId="49138" xr:uid="{E473DEDE-FA8A-48F1-AD40-A17427FC2F38}"/>
    <cellStyle name="Normal 11 8 3 3 3" xfId="23999" xr:uid="{682C298F-A97D-4DA1-9A0C-83ADB6BAE447}"/>
    <cellStyle name="Normal 11 8 3 3 4" xfId="40758" xr:uid="{D49E6B28-9599-46CA-A715-EC87B414F30D}"/>
    <cellStyle name="Normal 11 8 3 4" xfId="3979" xr:uid="{BAE33D37-A3B9-4C26-A11F-54FEE13526DE}"/>
    <cellStyle name="Normal 11 8 3 4 2" xfId="12355" xr:uid="{9C6F2DE8-75B0-4401-8A17-63D95F7EC59C}"/>
    <cellStyle name="Normal 11 8 3 4 2 2" xfId="29115" xr:uid="{5155326A-C613-4842-87AD-73C99F8BF4EF}"/>
    <cellStyle name="Normal 11 8 3 4 2 3" xfId="45874" xr:uid="{704E096B-94B5-448A-94C1-A88AD973822C}"/>
    <cellStyle name="Normal 11 8 3 4 3" xfId="20735" xr:uid="{ACD23717-6783-44F5-ABB6-12483CBB7FA1}"/>
    <cellStyle name="Normal 11 8 3 4 4" xfId="37494" xr:uid="{0E8932C2-6700-43F4-B813-A1E662BD489B}"/>
    <cellStyle name="Normal 11 8 3 5" xfId="10552" xr:uid="{39469D30-C06A-4B49-9C21-5183908A7CF6}"/>
    <cellStyle name="Normal 11 8 3 5 2" xfId="27312" xr:uid="{D9BB38D6-DC1F-4F6D-9CC3-4B14407387FD}"/>
    <cellStyle name="Normal 11 8 3 5 3" xfId="44071" xr:uid="{4219E6C9-1BFB-4FB0-B563-333BB6EE7D06}"/>
    <cellStyle name="Normal 11 8 3 6" xfId="18932" xr:uid="{82A062F6-9B44-4B8C-BA26-D8CB26ED8805}"/>
    <cellStyle name="Normal 11 8 3 7" xfId="35691" xr:uid="{A4889A83-24B4-4E7D-85C4-9CE883D8B272}"/>
    <cellStyle name="Normal 11 8 4" xfId="2674" xr:uid="{7211DAFA-7C05-4866-961E-62E1102E7171}"/>
    <cellStyle name="Normal 11 8 4 2" xfId="6056" xr:uid="{ED73A09C-96B5-4FC0-844E-C2D8E9DD1B4C}"/>
    <cellStyle name="Normal 11 8 4 2 2" xfId="14436" xr:uid="{1F3FF566-C14C-49F4-9FC6-5FC9E32AD984}"/>
    <cellStyle name="Normal 11 8 4 2 2 2" xfId="31196" xr:uid="{B77B469A-141A-49E7-ADAC-D74428DA9AA7}"/>
    <cellStyle name="Normal 11 8 4 2 2 3" xfId="47955" xr:uid="{2796EDA0-F146-4BF7-8B36-0C59C444D40C}"/>
    <cellStyle name="Normal 11 8 4 2 3" xfId="22816" xr:uid="{8FE95E2E-691E-4DCA-80FD-6F8F5E81C1D1}"/>
    <cellStyle name="Normal 11 8 4 2 4" xfId="39575" xr:uid="{51255A3C-B9D5-4034-B858-BD39C6451DB6}"/>
    <cellStyle name="Normal 11 8 4 3" xfId="7743" xr:uid="{A2E23EDB-1C7A-46D8-A931-EF8BFB60D510}"/>
    <cellStyle name="Normal 11 8 4 3 2" xfId="16123" xr:uid="{BB1D2F9B-23FF-41BB-9D64-2BB2F9605E71}"/>
    <cellStyle name="Normal 11 8 4 3 2 2" xfId="32883" xr:uid="{54A0282F-555C-4339-BE49-D791ED4402A3}"/>
    <cellStyle name="Normal 11 8 4 3 2 3" xfId="49642" xr:uid="{28766AE4-D47F-4FD2-AF7D-85D3EB8E6C6B}"/>
    <cellStyle name="Normal 11 8 4 3 3" xfId="24503" xr:uid="{553659F2-DA77-4C8F-A8C1-D4CC911589DE}"/>
    <cellStyle name="Normal 11 8 4 3 4" xfId="41262" xr:uid="{C29F1324-3CB9-4411-BC9A-CA7D9521F025}"/>
    <cellStyle name="Normal 11 8 4 4" xfId="4370" xr:uid="{B9B372AB-D191-458B-847E-EE8B679683E8}"/>
    <cellStyle name="Normal 11 8 4 4 2" xfId="12746" xr:uid="{8C7959DE-7B46-42B2-A5EB-1403E0702D21}"/>
    <cellStyle name="Normal 11 8 4 4 2 2" xfId="29506" xr:uid="{22332BD2-28AA-4FD7-9F8E-E6B5E86ACF36}"/>
    <cellStyle name="Normal 11 8 4 4 2 3" xfId="46265" xr:uid="{33A7D94A-9D97-48D7-8725-3342E8F9DC15}"/>
    <cellStyle name="Normal 11 8 4 4 3" xfId="21126" xr:uid="{33B8D5B7-6E4B-4DA4-A1D9-2B179CEE5707}"/>
    <cellStyle name="Normal 11 8 4 4 4" xfId="37885" xr:uid="{096243C4-D20C-4DAA-9919-E3020F048604}"/>
    <cellStyle name="Normal 11 8 4 5" xfId="11056" xr:uid="{2A41B902-B4BF-49D5-BA59-414CEA90C789}"/>
    <cellStyle name="Normal 11 8 4 5 2" xfId="27816" xr:uid="{9B9D2E35-3879-4C94-9CD2-0C7EA025DD57}"/>
    <cellStyle name="Normal 11 8 4 5 3" xfId="44575" xr:uid="{EDE0F4E8-6EFE-4842-80C1-3444253323F1}"/>
    <cellStyle name="Normal 11 8 4 6" xfId="19436" xr:uid="{C37ECC39-3AF6-4EAC-8818-A3535F72043C}"/>
    <cellStyle name="Normal 11 8 4 7" xfId="36195" xr:uid="{C7665B1F-5CF4-404C-A260-B985B3D68721}"/>
    <cellStyle name="Normal 11 8 5" xfId="4790" xr:uid="{7FE179F4-CE61-4460-B15C-435E9E049E65}"/>
    <cellStyle name="Normal 11 8 5 2" xfId="13166" xr:uid="{34183A7F-16DC-4E66-97A4-5C410D4EFC46}"/>
    <cellStyle name="Normal 11 8 5 2 2" xfId="29926" xr:uid="{461B74AC-83B2-4204-84B7-161120F56842}"/>
    <cellStyle name="Normal 11 8 5 2 3" xfId="46685" xr:uid="{1C75AC29-D0ED-4AD0-A187-6A6AD83F517C}"/>
    <cellStyle name="Normal 11 8 5 3" xfId="21546" xr:uid="{D014F829-B03E-40BD-B428-67CD321ACE18}"/>
    <cellStyle name="Normal 11 8 5 4" xfId="38305" xr:uid="{09812E05-A28F-4598-B180-B4CFAD59E488}"/>
    <cellStyle name="Normal 11 8 6" xfId="6385" xr:uid="{8AE3C53D-5000-4499-9CD9-796E7BD74F30}"/>
    <cellStyle name="Normal 11 8 6 2" xfId="14765" xr:uid="{DB3C8210-D361-4DA6-A840-493C0D052D65}"/>
    <cellStyle name="Normal 11 8 6 2 2" xfId="31525" xr:uid="{FCAFEBD2-DD59-488B-8F85-02D5212318BC}"/>
    <cellStyle name="Normal 11 8 6 2 3" xfId="48284" xr:uid="{E8F998E8-132A-4CA3-B246-DEC27BCEEE94}"/>
    <cellStyle name="Normal 11 8 6 3" xfId="23145" xr:uid="{44890338-BFDA-4C0F-B070-8D1C5D4E0888}"/>
    <cellStyle name="Normal 11 8 6 4" xfId="39904" xr:uid="{C7CB3C0E-A5B1-4D1C-B643-E545FF71EF04}"/>
    <cellStyle name="Normal 11 8 7" xfId="8149" xr:uid="{603C7B48-A890-4B66-B5EB-243038EBF0E9}"/>
    <cellStyle name="Normal 11 8 7 2" xfId="16529" xr:uid="{C12160BF-5054-4EE3-BE93-9AF09288862B}"/>
    <cellStyle name="Normal 11 8 7 2 2" xfId="33289" xr:uid="{2E2B75B8-EB91-4EA6-9A31-BEBA22A944A7}"/>
    <cellStyle name="Normal 11 8 7 2 3" xfId="50048" xr:uid="{16D0F3BD-165D-4A0E-B324-253C01F9AFEA}"/>
    <cellStyle name="Normal 11 8 7 3" xfId="24909" xr:uid="{8176DE8D-E427-4A04-900F-C9C6160BDA61}"/>
    <cellStyle name="Normal 11 8 7 4" xfId="41668" xr:uid="{0D6CAD0E-20CA-4922-B6C0-FCBAA4CBF05A}"/>
    <cellStyle name="Normal 11 8 8" xfId="8555" xr:uid="{899E4A95-BC93-4CA9-B4F7-0771CB6FFEC9}"/>
    <cellStyle name="Normal 11 8 8 2" xfId="16935" xr:uid="{D3AB46E5-E0D9-44E0-BE3D-2074DABCA3A5}"/>
    <cellStyle name="Normal 11 8 8 2 2" xfId="33695" xr:uid="{8E5FDAE9-FC0D-490D-965D-B0F58C14CC77}"/>
    <cellStyle name="Normal 11 8 8 2 3" xfId="50454" xr:uid="{F6A38C24-6183-466C-A569-00D90D28B933}"/>
    <cellStyle name="Normal 11 8 8 3" xfId="25315" xr:uid="{771E04E1-1180-4083-AB72-4374E16E4CEA}"/>
    <cellStyle name="Normal 11 8 8 4" xfId="42074" xr:uid="{EB4887B2-6642-47E4-AA10-EE0A2BE68CCE}"/>
    <cellStyle name="Normal 11 8 9" xfId="8961" xr:uid="{E9832604-C460-4C1D-AF49-B0B9C5F81B5E}"/>
    <cellStyle name="Normal 11 8 9 2" xfId="17341" xr:uid="{FDA2EC6E-441A-488F-BA2B-6F2248F0C0D7}"/>
    <cellStyle name="Normal 11 8 9 2 2" xfId="34101" xr:uid="{9A567753-C8F8-4CB4-B23D-7F322334F236}"/>
    <cellStyle name="Normal 11 8 9 2 3" xfId="50860" xr:uid="{FAE3BFB1-B0F8-4BB8-88AF-384E839D31C5}"/>
    <cellStyle name="Normal 11 8 9 3" xfId="25721" xr:uid="{AE585B66-A9D3-46E8-A618-B2236D3CA702}"/>
    <cellStyle name="Normal 11 8 9 4" xfId="42480" xr:uid="{AE9E2002-9D23-47A5-992B-F9AECDAF9A5C}"/>
    <cellStyle name="Normal 11 9" xfId="1551" xr:uid="{8AFB0096-7CEB-4831-A718-1A64F7C1E379}"/>
    <cellStyle name="Normal 11 9 2" xfId="4930" xr:uid="{2DCCDF58-9407-4F8A-B89C-67F0D7E3670E}"/>
    <cellStyle name="Normal 11 9 2 2" xfId="13306" xr:uid="{1BB2C8E6-50B1-47C3-AE76-8DEE1417DD89}"/>
    <cellStyle name="Normal 11 9 2 2 2" xfId="30066" xr:uid="{4632CA90-F8A6-40D6-BE18-0A61930083C4}"/>
    <cellStyle name="Normal 11 9 2 2 3" xfId="46825" xr:uid="{0BAAC999-1E64-45E6-BA76-DBCE31DA685D}"/>
    <cellStyle name="Normal 11 9 2 3" xfId="21686" xr:uid="{EEE4DD93-475E-49EB-80DA-04F1B61E2AD9}"/>
    <cellStyle name="Normal 11 9 2 4" xfId="38445" xr:uid="{5DD224C6-D042-4937-9DF4-466967E1679D}"/>
    <cellStyle name="Normal 11 9 3" xfId="6613" xr:uid="{2EEA2CD4-182F-4544-B238-6CA4EE1175C3}"/>
    <cellStyle name="Normal 11 9 3 2" xfId="14993" xr:uid="{49DA4CDE-8473-451D-B6D5-97B2AF7285A2}"/>
    <cellStyle name="Normal 11 9 3 2 2" xfId="31753" xr:uid="{90C1AA89-ECBB-4083-A128-2F1C55161BBF}"/>
    <cellStyle name="Normal 11 9 3 2 3" xfId="48512" xr:uid="{45D9AE5F-720D-4DBB-A48A-94DB1FC89816}"/>
    <cellStyle name="Normal 11 9 3 3" xfId="23373" xr:uid="{CFEE2AFC-A140-4E92-90A6-6DE4AA321E54}"/>
    <cellStyle name="Normal 11 9 3 4" xfId="40132" xr:uid="{05FF599D-F5E3-4C63-AF4F-3E54645CED03}"/>
    <cellStyle name="Normal 11 9 4" xfId="3353" xr:uid="{61D0E4AC-B84D-480D-80B2-17C8B378D1B9}"/>
    <cellStyle name="Normal 11 9 4 2" xfId="11729" xr:uid="{780AE509-4F3F-46BF-B920-14C9A99F97F0}"/>
    <cellStyle name="Normal 11 9 4 2 2" xfId="28489" xr:uid="{BB99E8A9-63D6-4E41-A57E-5D8927E72746}"/>
    <cellStyle name="Normal 11 9 4 2 3" xfId="45248" xr:uid="{E8EAEF74-8C5A-466E-ADCD-DF0BBB1CD555}"/>
    <cellStyle name="Normal 11 9 4 3" xfId="20109" xr:uid="{C0C75D66-BD6B-408A-AE88-484D299A4814}"/>
    <cellStyle name="Normal 11 9 4 4" xfId="36868" xr:uid="{55FFD37C-1AE7-4570-B622-B0BE58FDA215}"/>
    <cellStyle name="Normal 11 9 5" xfId="9926" xr:uid="{43DB27A0-55A6-4288-A669-7F12A3150CDF}"/>
    <cellStyle name="Normal 11 9 5 2" xfId="26686" xr:uid="{8419CF68-A4D4-481F-8C42-5C1994B8B5B1}"/>
    <cellStyle name="Normal 11 9 5 3" xfId="43445" xr:uid="{43E3AAB5-C0EA-4CC0-B620-F590F9A3168D}"/>
    <cellStyle name="Normal 11 9 6" xfId="18306" xr:uid="{0CA8D27A-39B2-490F-8457-F819BB6A9A15}"/>
    <cellStyle name="Normal 11 9 7" xfId="35065" xr:uid="{CC2D4645-E95D-47CE-A1BB-1D528CBFEFBD}"/>
    <cellStyle name="Normal 12" xfId="151" xr:uid="{12A5B76D-FAFD-44E1-9A21-4EC130BA3BED}"/>
    <cellStyle name="Normal 12 10" xfId="2406" xr:uid="{B28A8F7A-48F7-42D2-8396-125553B8C91F}"/>
    <cellStyle name="Normal 12 10 2" xfId="5787" xr:uid="{86BFA71D-253A-4AEA-8A31-BEB9A605982A}"/>
    <cellStyle name="Normal 12 10 2 2" xfId="14167" xr:uid="{656DBC73-1EC3-4F17-B1E0-684DE77119CE}"/>
    <cellStyle name="Normal 12 10 2 2 2" xfId="30927" xr:uid="{905739BA-0E5A-4842-BAB9-83A02AD01481}"/>
    <cellStyle name="Normal 12 10 2 2 3" xfId="47686" xr:uid="{0D77F4C8-BD11-402C-83D9-D4ECE696CED7}"/>
    <cellStyle name="Normal 12 10 2 3" xfId="22547" xr:uid="{E18D24A2-C84D-4138-BE48-860BF5809D91}"/>
    <cellStyle name="Normal 12 10 2 4" xfId="39306" xr:uid="{E18871EA-2E5C-499B-A301-4169B1595C27}"/>
    <cellStyle name="Normal 12 10 3" xfId="7474" xr:uid="{4EB9EE9A-238A-495C-920A-A98F9C6EA17C}"/>
    <cellStyle name="Normal 12 10 3 2" xfId="15854" xr:uid="{A4BAD788-43F8-4250-9525-C198D375CA66}"/>
    <cellStyle name="Normal 12 10 3 2 2" xfId="32614" xr:uid="{DD0502FD-4C1F-4A5E-BFFE-8BA80AC95033}"/>
    <cellStyle name="Normal 12 10 3 2 3" xfId="49373" xr:uid="{51330D76-091A-4C4B-80F8-E1891364D68C}"/>
    <cellStyle name="Normal 12 10 3 3" xfId="24234" xr:uid="{D5B0BE77-13DA-4140-8912-C80F69835244}"/>
    <cellStyle name="Normal 12 10 3 4" xfId="40993" xr:uid="{F645668F-C1BA-4989-8759-DA714F34D400}"/>
    <cellStyle name="Normal 12 10 4" xfId="2919" xr:uid="{01C98CD0-5764-4620-8FED-F0937896A221}"/>
    <cellStyle name="Normal 12 10 4 2" xfId="11301" xr:uid="{7E3F99EA-DFD1-4EAF-9A94-EEF5DF73EFC2}"/>
    <cellStyle name="Normal 12 10 4 2 2" xfId="28061" xr:uid="{8ACCE7EE-47F2-4C89-BA49-090DA50BC214}"/>
    <cellStyle name="Normal 12 10 4 2 3" xfId="44820" xr:uid="{E106E153-AF74-445C-8708-46C5344FE3EF}"/>
    <cellStyle name="Normal 12 10 4 3" xfId="19681" xr:uid="{0862A772-BFB6-4E50-891E-ABB57ECAF6A2}"/>
    <cellStyle name="Normal 12 10 4 4" xfId="36440" xr:uid="{DB48A738-8F6B-4C6F-9D21-6863241CEAF6}"/>
    <cellStyle name="Normal 12 10 5" xfId="10787" xr:uid="{08368540-14F8-4C93-898E-706AB5B1CA55}"/>
    <cellStyle name="Normal 12 10 5 2" xfId="27547" xr:uid="{181CABFB-6FEC-462E-8500-FA6F22438F20}"/>
    <cellStyle name="Normal 12 10 5 3" xfId="44306" xr:uid="{BD7F7A4F-E6BA-4A64-985A-E43F004DD7A1}"/>
    <cellStyle name="Normal 12 10 6" xfId="19167" xr:uid="{1F2ADB5C-E349-473C-9537-E4E40B24C2AB}"/>
    <cellStyle name="Normal 12 10 7" xfId="35926" xr:uid="{253F43AE-369D-4861-A499-5A2A3E34654E}"/>
    <cellStyle name="Normal 12 11" xfId="4507" xr:uid="{E333C4FA-AE8B-46EF-BE3B-CA934EDDEC2C}"/>
    <cellStyle name="Normal 12 11 2" xfId="12883" xr:uid="{2E83DDC0-8BD1-42BE-9755-26EBF56D9952}"/>
    <cellStyle name="Normal 12 11 2 2" xfId="29643" xr:uid="{D217FAC3-61CC-463F-8766-CB1818727F06}"/>
    <cellStyle name="Normal 12 11 2 3" xfId="46402" xr:uid="{5D0662DB-14DA-43A1-8731-9E132134A39D}"/>
    <cellStyle name="Normal 12 11 3" xfId="21263" xr:uid="{F7848DF1-EA26-4646-B35E-7E0D05F22354}"/>
    <cellStyle name="Normal 12 11 4" xfId="38022" xr:uid="{2964108A-6532-4138-828C-F2D7D7728FD2}"/>
    <cellStyle name="Normal 12 12" xfId="6185" xr:uid="{5FECA977-C5B8-4629-AB78-B57BA21DE5EA}"/>
    <cellStyle name="Normal 12 12 2" xfId="14565" xr:uid="{542A09D0-6D20-40FD-B29C-788DAE3B0943}"/>
    <cellStyle name="Normal 12 12 2 2" xfId="31325" xr:uid="{3D7B0408-3771-491B-8D1C-F2C0AEB3DCCC}"/>
    <cellStyle name="Normal 12 12 2 3" xfId="48084" xr:uid="{6B920BD7-960E-466D-9D46-27CE4E110008}"/>
    <cellStyle name="Normal 12 12 3" xfId="22945" xr:uid="{3F4A7668-64B4-45B5-8FB9-1C66B8D1F9C5}"/>
    <cellStyle name="Normal 12 12 4" xfId="39704" xr:uid="{06847FFE-AE00-4968-A8F1-BDCB589CFF16}"/>
    <cellStyle name="Normal 12 13" xfId="7880" xr:uid="{D683B3D2-78A3-4AE3-BB2D-032C110D4C50}"/>
    <cellStyle name="Normal 12 13 2" xfId="16260" xr:uid="{2C0C1026-22EB-4506-8D2E-87A13E4171DE}"/>
    <cellStyle name="Normal 12 13 2 2" xfId="33020" xr:uid="{40CAC26B-3EE4-42BC-93A1-6B28E9B8C1B0}"/>
    <cellStyle name="Normal 12 13 2 3" xfId="49779" xr:uid="{76F9C3F7-5E63-4C70-B3CB-15081C147C5E}"/>
    <cellStyle name="Normal 12 13 3" xfId="24640" xr:uid="{DBBF5760-9FD4-4F46-82CD-62349BC7EF2A}"/>
    <cellStyle name="Normal 12 13 4" xfId="41399" xr:uid="{4720B106-8445-4243-9A88-544A2F86CCC6}"/>
    <cellStyle name="Normal 12 14" xfId="8286" xr:uid="{85AD1F60-D504-4EE2-9614-FEE3A991DAA7}"/>
    <cellStyle name="Normal 12 14 2" xfId="16666" xr:uid="{7D8699E8-0B88-49AB-9083-7C28A2B3E971}"/>
    <cellStyle name="Normal 12 14 2 2" xfId="33426" xr:uid="{713FA063-496E-45C8-9006-10AECCB2314F}"/>
    <cellStyle name="Normal 12 14 2 3" xfId="50185" xr:uid="{3F8D7A3D-6F58-439D-B09D-1ADB2DD0C7AC}"/>
    <cellStyle name="Normal 12 14 3" xfId="25046" xr:uid="{67D3A59E-6092-4767-8723-0D56E03FC927}"/>
    <cellStyle name="Normal 12 14 4" xfId="41805" xr:uid="{488ABC27-D33F-45E3-A8F4-FE67A4A23098}"/>
    <cellStyle name="Normal 12 15" xfId="8692" xr:uid="{3D44FD79-B02A-462C-97D6-90EC8BE73D4E}"/>
    <cellStyle name="Normal 12 15 2" xfId="17072" xr:uid="{8DF10C0D-4163-41BD-9D86-CCAF631AE115}"/>
    <cellStyle name="Normal 12 15 2 2" xfId="33832" xr:uid="{B40C8D3B-A30A-46CF-9149-BF53269FB8BF}"/>
    <cellStyle name="Normal 12 15 2 3" xfId="50591" xr:uid="{CC0E2E7F-808A-4BC8-A921-72F4B60C12E0}"/>
    <cellStyle name="Normal 12 15 3" xfId="25452" xr:uid="{9ECB5618-FDE2-40E4-B193-CEC7832A6815}"/>
    <cellStyle name="Normal 12 15 4" xfId="42211" xr:uid="{7C97DA06-D537-44FE-9DEA-45287EA5A168}"/>
    <cellStyle name="Normal 12 16" xfId="9098" xr:uid="{16272903-F2AA-4200-93A6-2247B7B0A58F}"/>
    <cellStyle name="Normal 12 16 2" xfId="17478" xr:uid="{1B487BB5-7985-4947-9550-A94B25A368A9}"/>
    <cellStyle name="Normal 12 16 2 2" xfId="34238" xr:uid="{37A67DCE-EE7A-4F3A-AADD-690E92C02390}"/>
    <cellStyle name="Normal 12 16 2 3" xfId="50997" xr:uid="{15E7107C-9CE1-4FF9-92F7-20281BE9E4D7}"/>
    <cellStyle name="Normal 12 16 3" xfId="25858" xr:uid="{085010F6-8A13-4E8A-A996-C2ED558EA41A}"/>
    <cellStyle name="Normal 12 16 4" xfId="42617" xr:uid="{BF635470-229D-45A0-9F2B-CA2348A07DB5}"/>
    <cellStyle name="Normal 12 17" xfId="2807" xr:uid="{F47CB8EA-8B2E-4284-8B70-C5D931EAE02F}"/>
    <cellStyle name="Normal 12 17 2" xfId="11189" xr:uid="{8E73B50E-55D4-4496-8B80-6D773C54AEF8}"/>
    <cellStyle name="Normal 12 17 2 2" xfId="27949" xr:uid="{C3CB60FB-A554-4FDA-9015-CC05E9AACCEE}"/>
    <cellStyle name="Normal 12 17 2 3" xfId="44708" xr:uid="{2EA81356-4B01-4705-BEEA-2BE27976F44B}"/>
    <cellStyle name="Normal 12 17 3" xfId="19569" xr:uid="{7BCE7505-FC36-4552-9501-5C78C264968D}"/>
    <cellStyle name="Normal 12 17 4" xfId="36328" xr:uid="{97FA1BB2-B96D-49F4-8147-DE67A66AFDED}"/>
    <cellStyle name="Normal 12 18" xfId="9498" xr:uid="{937602EC-D918-4437-AF8A-3CBDABD52CD2}"/>
    <cellStyle name="Normal 12 18 2" xfId="26258" xr:uid="{CE0D3BA4-E834-4AF5-8774-58A044479F7E}"/>
    <cellStyle name="Normal 12 18 3" xfId="43017" xr:uid="{3695CAC6-E6BC-4058-8B9A-6248265979BD}"/>
    <cellStyle name="Normal 12 19" xfId="17878" xr:uid="{4166725E-8A2C-485B-9DB6-BFF0ED7A2F28}"/>
    <cellStyle name="Normal 12 2" xfId="225" xr:uid="{2AD6A2B9-DF9A-4568-B82C-18BB048E7DFE}"/>
    <cellStyle name="Normal 12 2 10" xfId="7912" xr:uid="{74B6B291-B683-4F9D-A435-A2FB0075E900}"/>
    <cellStyle name="Normal 12 2 10 2" xfId="16292" xr:uid="{0086DBC8-7C4A-4A96-B016-4BA12C9FC648}"/>
    <cellStyle name="Normal 12 2 10 2 2" xfId="33052" xr:uid="{7AA9D838-D3B9-44CA-98BB-7EDCFB07A163}"/>
    <cellStyle name="Normal 12 2 10 2 3" xfId="49811" xr:uid="{AD8D9336-B644-445F-9E2F-2E3EA3CF9560}"/>
    <cellStyle name="Normal 12 2 10 3" xfId="24672" xr:uid="{60D64CA9-7269-45C6-AE85-A288F1BEA01C}"/>
    <cellStyle name="Normal 12 2 10 4" xfId="41431" xr:uid="{4BF6662D-0B83-40E5-A67E-E233464A7C45}"/>
    <cellStyle name="Normal 12 2 11" xfId="8318" xr:uid="{F9814D06-F57D-434E-ABD2-F4B8534A3EE6}"/>
    <cellStyle name="Normal 12 2 11 2" xfId="16698" xr:uid="{6AE74043-2E86-4DC1-A678-891A60FCA24B}"/>
    <cellStyle name="Normal 12 2 11 2 2" xfId="33458" xr:uid="{091A2BE7-B602-4132-8617-4EAA4EBEB704}"/>
    <cellStyle name="Normal 12 2 11 2 3" xfId="50217" xr:uid="{19FD3853-9CA0-4D80-8B1B-686470B6634D}"/>
    <cellStyle name="Normal 12 2 11 3" xfId="25078" xr:uid="{B60B2A9B-3E8B-4F37-AFD8-580E21C8DF6F}"/>
    <cellStyle name="Normal 12 2 11 4" xfId="41837" xr:uid="{167E43C9-ACF6-497C-AB58-7FE713223394}"/>
    <cellStyle name="Normal 12 2 12" xfId="8724" xr:uid="{C26DFAF4-1F9E-4718-A094-BAD855790D44}"/>
    <cellStyle name="Normal 12 2 12 2" xfId="17104" xr:uid="{644A8A09-1E67-43D4-988A-EAC63C98E858}"/>
    <cellStyle name="Normal 12 2 12 2 2" xfId="33864" xr:uid="{AFD8813D-C80F-4393-8DF8-6729A4995295}"/>
    <cellStyle name="Normal 12 2 12 2 3" xfId="50623" xr:uid="{A05F633C-998A-4388-9CFE-2281F2BB3C05}"/>
    <cellStyle name="Normal 12 2 12 3" xfId="25484" xr:uid="{FD3A2816-6F2B-4E8C-8576-2C3283901764}"/>
    <cellStyle name="Normal 12 2 12 4" xfId="42243" xr:uid="{5C7CD433-EDF2-4F1D-94DB-405BF370FD9B}"/>
    <cellStyle name="Normal 12 2 13" xfId="9130" xr:uid="{AAE54561-FDB6-4AF0-BABB-9DBB35795F60}"/>
    <cellStyle name="Normal 12 2 13 2" xfId="17510" xr:uid="{5FD9D368-EDF8-4A7B-91CB-3D995507EB57}"/>
    <cellStyle name="Normal 12 2 13 2 2" xfId="34270" xr:uid="{7C598A3F-80EC-4EFD-99D0-4029F94243BC}"/>
    <cellStyle name="Normal 12 2 13 2 3" xfId="51029" xr:uid="{3B34DD51-388C-43B1-B94B-A2DA9E5088E9}"/>
    <cellStyle name="Normal 12 2 13 3" xfId="25890" xr:uid="{79A35A16-10D0-4B4C-9E61-1AE65A48184D}"/>
    <cellStyle name="Normal 12 2 13 4" xfId="42649" xr:uid="{5CB72093-31A3-4E86-94EF-D31AA789515C}"/>
    <cellStyle name="Normal 12 2 14" xfId="2825" xr:uid="{10F60012-99E4-42FB-A840-FEA7333D51E0}"/>
    <cellStyle name="Normal 12 2 14 2" xfId="11207" xr:uid="{AFA452BE-130C-4846-9D0E-8C9C2FE236A6}"/>
    <cellStyle name="Normal 12 2 14 2 2" xfId="27967" xr:uid="{E16C0751-7F9B-4E3E-85CD-709AB033035F}"/>
    <cellStyle name="Normal 12 2 14 2 3" xfId="44726" xr:uid="{02B78662-292D-411C-9B7F-4E31025EADBF}"/>
    <cellStyle name="Normal 12 2 14 3" xfId="19587" xr:uid="{8DC6F7C3-6384-4728-B3BA-0E9119BAD763}"/>
    <cellStyle name="Normal 12 2 14 4" xfId="36346" xr:uid="{FD0E44B0-0B40-4C7E-A55F-F63EA7AE25B1}"/>
    <cellStyle name="Normal 12 2 15" xfId="9526" xr:uid="{FA9513EB-4E57-49FE-949A-97B22F3225A3}"/>
    <cellStyle name="Normal 12 2 15 2" xfId="26286" xr:uid="{7639075C-7E29-41AF-A746-03C4B6CB1929}"/>
    <cellStyle name="Normal 12 2 15 3" xfId="43045" xr:uid="{00BB35D4-AC65-45C9-A221-6E847CD38AC3}"/>
    <cellStyle name="Normal 12 2 16" xfId="17906" xr:uid="{EEEB6F06-4E73-4DD2-82C5-0DE24A824F8C}"/>
    <cellStyle name="Normal 12 2 17" xfId="34665" xr:uid="{941BFB05-1CEA-4902-AB8C-385CCC6523CF}"/>
    <cellStyle name="Normal 12 2 18" xfId="774" xr:uid="{373AF8E9-0677-4E71-8539-6C34FD46C865}"/>
    <cellStyle name="Normal 12 2 2" xfId="775" xr:uid="{EDBC29AE-4B59-4C68-ABE7-4196B50007DA}"/>
    <cellStyle name="Normal 12 2 2 10" xfId="8374" xr:uid="{5C11F348-C8CD-4B99-90EF-38B40286B651}"/>
    <cellStyle name="Normal 12 2 2 10 2" xfId="16754" xr:uid="{DC72DA15-C26C-4AB3-930C-92CFE43D9BC1}"/>
    <cellStyle name="Normal 12 2 2 10 2 2" xfId="33514" xr:uid="{D8132EAD-123D-44FF-8AF9-4732B3ED11DC}"/>
    <cellStyle name="Normal 12 2 2 10 2 3" xfId="50273" xr:uid="{BE8BE538-260C-44C1-8381-D5C1E4D48FF6}"/>
    <cellStyle name="Normal 12 2 2 10 3" xfId="25134" xr:uid="{AB06BB2E-6CFB-49B2-90A4-3DD79D148A34}"/>
    <cellStyle name="Normal 12 2 2 10 4" xfId="41893" xr:uid="{6F7EA1B6-C231-407B-BC27-0942A746ADEA}"/>
    <cellStyle name="Normal 12 2 2 11" xfId="8780" xr:uid="{AE2C9D75-065C-47B4-8130-B01201BA3678}"/>
    <cellStyle name="Normal 12 2 2 11 2" xfId="17160" xr:uid="{CCAC5E97-0DAA-4484-8E68-0D6EA9C9CC00}"/>
    <cellStyle name="Normal 12 2 2 11 2 2" xfId="33920" xr:uid="{4B5B621F-8166-40F1-969B-4EDB7B569D91}"/>
    <cellStyle name="Normal 12 2 2 11 2 3" xfId="50679" xr:uid="{7C527252-3394-449E-A2DF-9E36D803CEB3}"/>
    <cellStyle name="Normal 12 2 2 11 3" xfId="25540" xr:uid="{D4392601-9B30-43FB-A9E5-976C8CDDE723}"/>
    <cellStyle name="Normal 12 2 2 11 4" xfId="42299" xr:uid="{E73BF28C-FC8F-4CD0-9BE8-049BE7F3698F}"/>
    <cellStyle name="Normal 12 2 2 12" xfId="9186" xr:uid="{99858FE7-DFDA-4C06-8EC6-7728A7937D41}"/>
    <cellStyle name="Normal 12 2 2 12 2" xfId="17566" xr:uid="{85D68644-B072-45AC-ADDE-90C37938AA52}"/>
    <cellStyle name="Normal 12 2 2 12 2 2" xfId="34326" xr:uid="{CC9A3494-11D7-4F05-80ED-AC94E6A271A1}"/>
    <cellStyle name="Normal 12 2 2 12 2 3" xfId="51085" xr:uid="{5DC52E9F-D952-4813-AF09-7F2ACA1EBD7C}"/>
    <cellStyle name="Normal 12 2 2 12 3" xfId="25946" xr:uid="{0E9F338E-36C7-47A0-B58E-12520D16422D}"/>
    <cellStyle name="Normal 12 2 2 12 4" xfId="42705" xr:uid="{0492FEDD-B507-49E8-96FE-F5C4E0EEFAFE}"/>
    <cellStyle name="Normal 12 2 2 13" xfId="3024" xr:uid="{B6C550CA-76F1-47DC-BFF3-E5824CD53DC3}"/>
    <cellStyle name="Normal 12 2 2 13 2" xfId="11403" xr:uid="{2EDAF562-C2E7-4A85-9BF8-1A19E0AB3452}"/>
    <cellStyle name="Normal 12 2 2 13 2 2" xfId="28163" xr:uid="{34C2E2A1-D6C5-4AE7-8729-FAF83060CEB6}"/>
    <cellStyle name="Normal 12 2 2 13 2 3" xfId="44922" xr:uid="{5E51C5CB-6FFE-46AC-B424-53C164CF5272}"/>
    <cellStyle name="Normal 12 2 2 13 3" xfId="19783" xr:uid="{FCA7B0D0-7594-4FB0-99D9-64CF0FA4DC38}"/>
    <cellStyle name="Normal 12 2 2 13 4" xfId="36542" xr:uid="{639EC700-DDAE-4E1F-BB22-1C946F1911CA}"/>
    <cellStyle name="Normal 12 2 2 14" xfId="9600" xr:uid="{DC913F8D-92CC-4013-AECE-A533644E3264}"/>
    <cellStyle name="Normal 12 2 2 14 2" xfId="26360" xr:uid="{8DDE46A0-D4CB-4848-803B-F60D181DC90E}"/>
    <cellStyle name="Normal 12 2 2 14 3" xfId="43119" xr:uid="{71513834-12E8-4264-8EA9-F99C522E4B3C}"/>
    <cellStyle name="Normal 12 2 2 15" xfId="17980" xr:uid="{647F918C-1839-4699-9026-15D1944FA190}"/>
    <cellStyle name="Normal 12 2 2 16" xfId="34739" xr:uid="{AC227EF0-4FDB-4154-A32D-C707EE17E691}"/>
    <cellStyle name="Normal 12 2 2 2" xfId="1359" xr:uid="{5E424A11-CDDC-42D5-8F2F-C4C1EDA94CEE}"/>
    <cellStyle name="Normal 12 2 2 2 10" xfId="9259" xr:uid="{B315310F-2EC9-4D45-94D8-4897EE318FC2}"/>
    <cellStyle name="Normal 12 2 2 2 10 2" xfId="17639" xr:uid="{16598C77-7B4C-4D6E-912D-E1E669B5CD7E}"/>
    <cellStyle name="Normal 12 2 2 2 10 2 2" xfId="34399" xr:uid="{F44125E7-823F-4329-A412-2C494C162F75}"/>
    <cellStyle name="Normal 12 2 2 2 10 2 3" xfId="51158" xr:uid="{06F6582A-2785-4111-B591-C4FFD24DAF44}"/>
    <cellStyle name="Normal 12 2 2 2 10 3" xfId="26019" xr:uid="{DCA7FAFF-4C70-4A1E-A5D8-2367E08C4E4F}"/>
    <cellStyle name="Normal 12 2 2 2 10 4" xfId="42778" xr:uid="{A4C88341-3F54-485E-AB64-CC4714DFD4D0}"/>
    <cellStyle name="Normal 12 2 2 2 11" xfId="3125" xr:uid="{B20120EC-98C1-42F5-BA86-248A44F1053C}"/>
    <cellStyle name="Normal 12 2 2 2 11 2" xfId="11502" xr:uid="{C6DCDA41-7EDD-4318-82B1-05F24C4F8B8A}"/>
    <cellStyle name="Normal 12 2 2 2 11 2 2" xfId="28262" xr:uid="{14D2B862-A9FB-49E0-B471-1AAA88F25C60}"/>
    <cellStyle name="Normal 12 2 2 2 11 2 3" xfId="45021" xr:uid="{6DF9F90B-62A9-4AD8-BCA9-B99CF3655667}"/>
    <cellStyle name="Normal 12 2 2 2 11 3" xfId="19882" xr:uid="{53D71072-0876-4890-B1D8-D00DD0DD37E4}"/>
    <cellStyle name="Normal 12 2 2 2 11 4" xfId="36641" xr:uid="{B7A02723-A792-4F77-BCF9-AEA28D9F005F}"/>
    <cellStyle name="Normal 12 2 2 2 12" xfId="9699" xr:uid="{BA3D0983-6172-4F1B-B36F-57A167F867BC}"/>
    <cellStyle name="Normal 12 2 2 2 12 2" xfId="26459" xr:uid="{09E957AC-8C52-494A-A560-71F9F71BBB55}"/>
    <cellStyle name="Normal 12 2 2 2 12 3" xfId="43218" xr:uid="{8EB1C3B3-7A88-4341-B445-3ED2E9292A54}"/>
    <cellStyle name="Normal 12 2 2 2 13" xfId="18079" xr:uid="{C38DAE6E-2BC9-408E-B1AB-80EE40B92839}"/>
    <cellStyle name="Normal 12 2 2 2 14" xfId="34838" xr:uid="{1B9E72B9-B18E-4014-96FB-16A3F3ECE07E}"/>
    <cellStyle name="Normal 12 2 2 2 2" xfId="1745" xr:uid="{43221C87-BB93-4FBA-B0CB-AAC365D887D8}"/>
    <cellStyle name="Normal 12 2 2 2 2 2" xfId="5127" xr:uid="{2AE10EA9-0C22-4021-8C31-C5DC18D88377}"/>
    <cellStyle name="Normal 12 2 2 2 2 2 2" xfId="13505" xr:uid="{2A154B35-247B-4F0E-AE49-05A190A95571}"/>
    <cellStyle name="Normal 12 2 2 2 2 2 2 2" xfId="30265" xr:uid="{92406BE5-313C-4D2E-970B-366ECD0F3086}"/>
    <cellStyle name="Normal 12 2 2 2 2 2 2 3" xfId="47024" xr:uid="{3533F21F-3392-4F55-82AC-DCC9A5D6139E}"/>
    <cellStyle name="Normal 12 2 2 2 2 2 3" xfId="21885" xr:uid="{B5BAFDA0-200A-4ECE-B606-12BA43928022}"/>
    <cellStyle name="Normal 12 2 2 2 2 2 4" xfId="38644" xr:uid="{37402026-8867-4B8E-9B72-E73E353BA567}"/>
    <cellStyle name="Normal 12 2 2 2 2 3" xfId="6812" xr:uid="{627B99E1-CB92-4D7E-8A0F-D6BF4033E6AD}"/>
    <cellStyle name="Normal 12 2 2 2 2 3 2" xfId="15192" xr:uid="{9C688B9F-D026-44F8-AE48-9C22C1493D24}"/>
    <cellStyle name="Normal 12 2 2 2 2 3 2 2" xfId="31952" xr:uid="{29700A3B-F5FC-4B13-A1DC-B0066B658BA0}"/>
    <cellStyle name="Normal 12 2 2 2 2 3 2 3" xfId="48711" xr:uid="{E6686B4D-5090-46D7-B6F3-1B03174E6874}"/>
    <cellStyle name="Normal 12 2 2 2 2 3 3" xfId="23572" xr:uid="{A8A51AF1-4F68-40FC-9465-E7A71074620C}"/>
    <cellStyle name="Normal 12 2 2 2 2 3 4" xfId="40331" xr:uid="{1DCF81D3-630D-4633-8681-F42558B60CF8}"/>
    <cellStyle name="Normal 12 2 2 2 2 4" xfId="3552" xr:uid="{9C1E9560-61A2-45BE-81AA-03A17D129806}"/>
    <cellStyle name="Normal 12 2 2 2 2 4 2" xfId="11928" xr:uid="{3EEEB6AA-CF77-406C-B891-755D9D2431CF}"/>
    <cellStyle name="Normal 12 2 2 2 2 4 2 2" xfId="28688" xr:uid="{3E1F222B-4003-4633-AF98-15BE6AB25522}"/>
    <cellStyle name="Normal 12 2 2 2 2 4 2 3" xfId="45447" xr:uid="{EFA9D7AF-F99B-452C-9594-BA2B23B5D09F}"/>
    <cellStyle name="Normal 12 2 2 2 2 4 3" xfId="20308" xr:uid="{DBAD28AE-F8C1-4391-A897-FA852C4B016F}"/>
    <cellStyle name="Normal 12 2 2 2 2 4 4" xfId="37067" xr:uid="{ADB8E0E3-2CA3-4D7A-B2D2-BC3C86ADA0FB}"/>
    <cellStyle name="Normal 12 2 2 2 2 5" xfId="10125" xr:uid="{CC8DFA17-8A1D-4D9B-AE18-4E57F8652CEB}"/>
    <cellStyle name="Normal 12 2 2 2 2 5 2" xfId="26885" xr:uid="{54A5C8EB-2566-4DA2-9837-B46A7F0BEA11}"/>
    <cellStyle name="Normal 12 2 2 2 2 5 3" xfId="43644" xr:uid="{CD2CA3BC-365C-4199-BA9F-270C77CFF721}"/>
    <cellStyle name="Normal 12 2 2 2 2 6" xfId="18505" xr:uid="{8944C42B-4C89-4C23-BD77-4842E7505DEB}"/>
    <cellStyle name="Normal 12 2 2 2 2 7" xfId="35264" xr:uid="{6B2FA1A7-F512-4DE1-ABF3-72ACB37BC7B5}"/>
    <cellStyle name="Normal 12 2 2 2 3" xfId="2173" xr:uid="{622F9D23-CFFF-42CD-83AB-A38C24C23C62}"/>
    <cellStyle name="Normal 12 2 2 2 3 2" xfId="5553" xr:uid="{E16986CB-0FAD-48A2-9E4A-AE365CCB3EAB}"/>
    <cellStyle name="Normal 12 2 2 2 3 2 2" xfId="13933" xr:uid="{B900E28C-F7E5-47D3-9E31-BF69657F3DA2}"/>
    <cellStyle name="Normal 12 2 2 2 3 2 2 2" xfId="30693" xr:uid="{A4CCB475-8E14-489C-AD20-84CB10ED3169}"/>
    <cellStyle name="Normal 12 2 2 2 3 2 2 3" xfId="47452" xr:uid="{8ABBCB6C-2E0E-42D8-98C2-B6E69229C1A9}"/>
    <cellStyle name="Normal 12 2 2 2 3 2 3" xfId="22313" xr:uid="{0F9F1EC1-E3B8-4E5D-8556-B2741C58E5F1}"/>
    <cellStyle name="Normal 12 2 2 2 3 2 4" xfId="39072" xr:uid="{493809DE-0BC1-48D6-BB8A-9062508E2FAE}"/>
    <cellStyle name="Normal 12 2 2 2 3 3" xfId="7240" xr:uid="{7D85EE42-0FF1-4909-9CAA-10177F6C1FDD}"/>
    <cellStyle name="Normal 12 2 2 2 3 3 2" xfId="15620" xr:uid="{131119D4-F9AE-46D3-B89D-836044F8EC5F}"/>
    <cellStyle name="Normal 12 2 2 2 3 3 2 2" xfId="32380" xr:uid="{161F6CAB-2AAD-4AF0-A819-258DD16EB820}"/>
    <cellStyle name="Normal 12 2 2 2 3 3 2 3" xfId="49139" xr:uid="{55654ED8-3A26-4773-B2F3-7956B03BB21E}"/>
    <cellStyle name="Normal 12 2 2 2 3 3 3" xfId="24000" xr:uid="{1D381678-27DC-4D9D-8AEB-84CB2045FAE7}"/>
    <cellStyle name="Normal 12 2 2 2 3 3 4" xfId="40759" xr:uid="{3DB722CA-9E30-453E-9C0C-DBD6584EBDCB}"/>
    <cellStyle name="Normal 12 2 2 2 3 4" xfId="3980" xr:uid="{8BFAE3A5-F924-4A07-A50C-C2DD4B6799EC}"/>
    <cellStyle name="Normal 12 2 2 2 3 4 2" xfId="12356" xr:uid="{2EA9484D-189D-4668-B598-656AFDC7632D}"/>
    <cellStyle name="Normal 12 2 2 2 3 4 2 2" xfId="29116" xr:uid="{65B1F69E-E119-463F-A074-F5D879C108A5}"/>
    <cellStyle name="Normal 12 2 2 2 3 4 2 3" xfId="45875" xr:uid="{E08DAE61-F653-482F-B14B-203B56E21533}"/>
    <cellStyle name="Normal 12 2 2 2 3 4 3" xfId="20736" xr:uid="{2CBAD6AD-ACA7-40CF-A3F3-63F1C994E8A9}"/>
    <cellStyle name="Normal 12 2 2 2 3 4 4" xfId="37495" xr:uid="{3AB3F7C2-7538-4A67-8F32-35D914D8A4CB}"/>
    <cellStyle name="Normal 12 2 2 2 3 5" xfId="10553" xr:uid="{ADCD98E8-45AC-4DD4-B533-ECE1F042580F}"/>
    <cellStyle name="Normal 12 2 2 2 3 5 2" xfId="27313" xr:uid="{9B261F6A-5A39-4F54-85A6-BE437416D6E2}"/>
    <cellStyle name="Normal 12 2 2 2 3 5 3" xfId="44072" xr:uid="{0E9921E5-E358-468E-A8B7-0E8CAEDD3CA5}"/>
    <cellStyle name="Normal 12 2 2 2 3 6" xfId="18933" xr:uid="{F470E928-6F71-4571-920D-F39C41B8CB75}"/>
    <cellStyle name="Normal 12 2 2 2 3 7" xfId="35692" xr:uid="{DEA7B1EA-2D27-40BF-A490-9AEB27EB88EC}"/>
    <cellStyle name="Normal 12 2 2 2 4" xfId="2566" xr:uid="{6B07DBD7-219F-4651-936C-884B3997F744}"/>
    <cellStyle name="Normal 12 2 2 2 4 2" xfId="5948" xr:uid="{A43808BA-5CE2-4AE1-B194-8DAA4C477BA1}"/>
    <cellStyle name="Normal 12 2 2 2 4 2 2" xfId="14328" xr:uid="{6913364D-AA5E-4907-A07F-251AE90657C9}"/>
    <cellStyle name="Normal 12 2 2 2 4 2 2 2" xfId="31088" xr:uid="{ADAD7510-2E8F-4675-9C07-96432C375D3D}"/>
    <cellStyle name="Normal 12 2 2 2 4 2 2 3" xfId="47847" xr:uid="{47D76288-E126-4708-AB2A-1196EEC8B52F}"/>
    <cellStyle name="Normal 12 2 2 2 4 2 3" xfId="22708" xr:uid="{61783051-4413-4993-ADA9-D08EF01E4C74}"/>
    <cellStyle name="Normal 12 2 2 2 4 2 4" xfId="39467" xr:uid="{1701D6B0-0E0A-4ECF-841F-91659CA875AC}"/>
    <cellStyle name="Normal 12 2 2 2 4 3" xfId="7635" xr:uid="{091256A5-055E-4517-A954-1D451A9347F6}"/>
    <cellStyle name="Normal 12 2 2 2 4 3 2" xfId="16015" xr:uid="{AB45AB92-D9A7-464F-AAD8-D63C938F3DA7}"/>
    <cellStyle name="Normal 12 2 2 2 4 3 2 2" xfId="32775" xr:uid="{070CD901-2ABE-4CEC-A30F-14967682A943}"/>
    <cellStyle name="Normal 12 2 2 2 4 3 2 3" xfId="49534" xr:uid="{34601086-9096-4C87-AB32-69C2AF8B6E48}"/>
    <cellStyle name="Normal 12 2 2 2 4 3 3" xfId="24395" xr:uid="{4234D6D9-F0D0-4205-8613-CB4C160F9965}"/>
    <cellStyle name="Normal 12 2 2 2 4 3 4" xfId="41154" xr:uid="{AB460079-79A4-489C-8235-70FD4545EE06}"/>
    <cellStyle name="Normal 12 2 2 2 4 4" xfId="4263" xr:uid="{523D263C-A67C-460C-8310-E9D9B5F5D8D1}"/>
    <cellStyle name="Normal 12 2 2 2 4 4 2" xfId="12639" xr:uid="{9EA006C4-AF1E-4C70-A559-F347CDF91BBE}"/>
    <cellStyle name="Normal 12 2 2 2 4 4 2 2" xfId="29399" xr:uid="{B640CF1B-67D6-4F2A-82EF-9148F951785E}"/>
    <cellStyle name="Normal 12 2 2 2 4 4 2 3" xfId="46158" xr:uid="{FE6C65B3-DF23-49D2-9FBC-FA273A7726ED}"/>
    <cellStyle name="Normal 12 2 2 2 4 4 3" xfId="21019" xr:uid="{B2F5FFA9-9D88-465F-9446-67FC21898177}"/>
    <cellStyle name="Normal 12 2 2 2 4 4 4" xfId="37778" xr:uid="{CB0BBD06-1644-4EFC-AC97-075EDDA7DCAE}"/>
    <cellStyle name="Normal 12 2 2 2 4 5" xfId="10948" xr:uid="{074807AE-8442-44CC-B907-0EC880AA9B61}"/>
    <cellStyle name="Normal 12 2 2 2 4 5 2" xfId="27708" xr:uid="{3510177B-4FCA-466D-99CF-09A8CAA57DB3}"/>
    <cellStyle name="Normal 12 2 2 2 4 5 3" xfId="44467" xr:uid="{6ED2F011-BC52-4A26-A835-BAE9CF6E8DC8}"/>
    <cellStyle name="Normal 12 2 2 2 4 6" xfId="19328" xr:uid="{67A10EEC-04B3-46C0-BF95-3B5949481ED6}"/>
    <cellStyle name="Normal 12 2 2 2 4 7" xfId="36087" xr:uid="{56270084-42C8-4FDF-B8BA-6EB2A35FA719}"/>
    <cellStyle name="Normal 12 2 2 2 5" xfId="4682" xr:uid="{2465FB88-2D50-4B73-A455-F0C5806B5D4E}"/>
    <cellStyle name="Normal 12 2 2 2 5 2" xfId="13058" xr:uid="{C9CCFE29-44E7-40A8-B07B-B0325EA13E5A}"/>
    <cellStyle name="Normal 12 2 2 2 5 2 2" xfId="29818" xr:uid="{9683CD8D-6C14-4EC9-B232-DDF865F466DE}"/>
    <cellStyle name="Normal 12 2 2 2 5 2 3" xfId="46577" xr:uid="{FF238F01-1561-4E63-9CB9-38434689BDE2}"/>
    <cellStyle name="Normal 12 2 2 2 5 3" xfId="21438" xr:uid="{08C57D61-A4C6-47BA-8592-564A9100C0E4}"/>
    <cellStyle name="Normal 12 2 2 2 5 4" xfId="38197" xr:uid="{B920EFDB-D3AB-4990-86F2-C71909E15261}"/>
    <cellStyle name="Normal 12 2 2 2 6" xfId="6386" xr:uid="{711BEF63-E7DD-4007-9CEB-E0179C0BD9D5}"/>
    <cellStyle name="Normal 12 2 2 2 6 2" xfId="14766" xr:uid="{7BBD5B3B-7306-4FED-940A-2562D3D94095}"/>
    <cellStyle name="Normal 12 2 2 2 6 2 2" xfId="31526" xr:uid="{65457AEB-5B3C-4523-A605-63934D8C80A4}"/>
    <cellStyle name="Normal 12 2 2 2 6 2 3" xfId="48285" xr:uid="{FD195286-5189-4997-B39C-7A94B17ED143}"/>
    <cellStyle name="Normal 12 2 2 2 6 3" xfId="23146" xr:uid="{2495776F-6273-432A-B659-B22008C09EC7}"/>
    <cellStyle name="Normal 12 2 2 2 6 4" xfId="39905" xr:uid="{264771AD-5E18-4329-BE59-62D0470AA9CA}"/>
    <cellStyle name="Normal 12 2 2 2 7" xfId="8041" xr:uid="{97767128-394C-47F4-BA84-4F619C5224E2}"/>
    <cellStyle name="Normal 12 2 2 2 7 2" xfId="16421" xr:uid="{21AB9911-B83A-4929-8E6B-7A71F1DC7D22}"/>
    <cellStyle name="Normal 12 2 2 2 7 2 2" xfId="33181" xr:uid="{EFF1CB4D-B2DB-4AB8-87E6-8E2F3D175D5C}"/>
    <cellStyle name="Normal 12 2 2 2 7 2 3" xfId="49940" xr:uid="{DEFD2964-31DD-4571-A767-D897856A25AC}"/>
    <cellStyle name="Normal 12 2 2 2 7 3" xfId="24801" xr:uid="{0277EFCA-C08A-4224-A0C4-80727C27B483}"/>
    <cellStyle name="Normal 12 2 2 2 7 4" xfId="41560" xr:uid="{2DA39ACA-47B7-4CF3-8DB0-5312428C87C4}"/>
    <cellStyle name="Normal 12 2 2 2 8" xfId="8447" xr:uid="{4BEA54D9-B0B3-444C-A5AB-5F34C519270D}"/>
    <cellStyle name="Normal 12 2 2 2 8 2" xfId="16827" xr:uid="{CDECD9F3-5B97-4068-915F-27D40E79B78C}"/>
    <cellStyle name="Normal 12 2 2 2 8 2 2" xfId="33587" xr:uid="{6615F118-8E79-421D-B60D-536B265396E6}"/>
    <cellStyle name="Normal 12 2 2 2 8 2 3" xfId="50346" xr:uid="{B14DDFAE-C9C0-476B-8D81-B6E3A5B7B6B8}"/>
    <cellStyle name="Normal 12 2 2 2 8 3" xfId="25207" xr:uid="{A5F5A7C5-249F-44B6-9FF9-3DA839EF8DEF}"/>
    <cellStyle name="Normal 12 2 2 2 8 4" xfId="41966" xr:uid="{539395DA-2DD4-4E8F-A486-1C7F0F9566C3}"/>
    <cellStyle name="Normal 12 2 2 2 9" xfId="8853" xr:uid="{64F19A9D-6CDA-4004-8DF9-4D97B9505EDA}"/>
    <cellStyle name="Normal 12 2 2 2 9 2" xfId="17233" xr:uid="{AA10853C-399F-4CDA-A5C2-81F936EC6610}"/>
    <cellStyle name="Normal 12 2 2 2 9 2 2" xfId="33993" xr:uid="{A22A4549-45C3-45B6-9572-A1EEC4D00737}"/>
    <cellStyle name="Normal 12 2 2 2 9 2 3" xfId="50752" xr:uid="{CF6C93F4-D0CB-4A5C-B54D-E7AE97E3231D}"/>
    <cellStyle name="Normal 12 2 2 2 9 3" xfId="25613" xr:uid="{DF8C2892-E093-4B62-8CCF-26D7FD8ECD76}"/>
    <cellStyle name="Normal 12 2 2 2 9 4" xfId="42372" xr:uid="{118671C2-A6A4-4D62-9F52-41CFC027C125}"/>
    <cellStyle name="Normal 12 2 2 3" xfId="1360" xr:uid="{FC1DDDF3-18C1-46AD-AD9B-E05D3C3FDB74}"/>
    <cellStyle name="Normal 12 2 2 3 10" xfId="9457" xr:uid="{889BFB35-1ECC-4D2C-9BDE-6D7F4FCA997A}"/>
    <cellStyle name="Normal 12 2 2 3 10 2" xfId="17837" xr:uid="{A9D07F13-3F41-4089-8A8D-6F4547FA24AC}"/>
    <cellStyle name="Normal 12 2 2 3 10 2 2" xfId="34597" xr:uid="{977AD6A8-B6F5-461B-8808-5F667D206F39}"/>
    <cellStyle name="Normal 12 2 2 3 10 2 3" xfId="51356" xr:uid="{4DBBBED0-5597-456E-8717-B590D364340C}"/>
    <cellStyle name="Normal 12 2 2 3 10 3" xfId="26217" xr:uid="{F958AF67-A1F2-46BF-B7F2-650E3A5EC178}"/>
    <cellStyle name="Normal 12 2 2 3 10 4" xfId="42976" xr:uid="{54DC7926-DEC8-4C0F-A96E-10862D163712}"/>
    <cellStyle name="Normal 12 2 2 3 11" xfId="3126" xr:uid="{BE6B0AB9-7680-435F-8CE9-1AF197E137CF}"/>
    <cellStyle name="Normal 12 2 2 3 11 2" xfId="11503" xr:uid="{0268C975-2354-4DD8-AAAC-0D277E14E51D}"/>
    <cellStyle name="Normal 12 2 2 3 11 2 2" xfId="28263" xr:uid="{951ED2CB-8E5C-435B-BFD6-A701F43132C1}"/>
    <cellStyle name="Normal 12 2 2 3 11 2 3" xfId="45022" xr:uid="{98334940-59C7-40DA-B9D8-A292CCAD4699}"/>
    <cellStyle name="Normal 12 2 2 3 11 3" xfId="19883" xr:uid="{8EEDA681-F2D5-4264-9731-178AAEC10FF5}"/>
    <cellStyle name="Normal 12 2 2 3 11 4" xfId="36642" xr:uid="{7028732D-6196-431C-9864-376462DE9675}"/>
    <cellStyle name="Normal 12 2 2 3 12" xfId="9700" xr:uid="{7C32B468-0E00-4765-A336-699D55D8DD11}"/>
    <cellStyle name="Normal 12 2 2 3 12 2" xfId="26460" xr:uid="{91BC3795-9AB2-45BE-8CC4-7AE70B571433}"/>
    <cellStyle name="Normal 12 2 2 3 12 3" xfId="43219" xr:uid="{9A0EB826-D007-4729-8B99-C62329387049}"/>
    <cellStyle name="Normal 12 2 2 3 13" xfId="18080" xr:uid="{D071414E-A60A-4E0A-9ACB-D240631CA92B}"/>
    <cellStyle name="Normal 12 2 2 3 14" xfId="34839" xr:uid="{4A186122-0FA8-4580-9BF1-3077F5964C10}"/>
    <cellStyle name="Normal 12 2 2 3 2" xfId="1746" xr:uid="{23FC0035-535A-4B93-ABDF-EB9DD79E9F78}"/>
    <cellStyle name="Normal 12 2 2 3 2 2" xfId="5128" xr:uid="{F6FED73B-EB4A-4DFC-B85D-509380C29C93}"/>
    <cellStyle name="Normal 12 2 2 3 2 2 2" xfId="13506" xr:uid="{330DE8B0-7D76-48BC-8078-9868F8BB4729}"/>
    <cellStyle name="Normal 12 2 2 3 2 2 2 2" xfId="30266" xr:uid="{27D8BA39-DB20-4712-B284-84128F01B3F6}"/>
    <cellStyle name="Normal 12 2 2 3 2 2 2 3" xfId="47025" xr:uid="{D8A21C5E-1235-42A3-AEB7-F165B6A52B8D}"/>
    <cellStyle name="Normal 12 2 2 3 2 2 3" xfId="21886" xr:uid="{F195400D-6832-437D-B018-9791095C4F39}"/>
    <cellStyle name="Normal 12 2 2 3 2 2 4" xfId="38645" xr:uid="{ACEBCB25-9F4B-4914-8DF8-438E0F81A0FE}"/>
    <cellStyle name="Normal 12 2 2 3 2 3" xfId="6813" xr:uid="{D423A4F1-34F9-41CF-84CC-0F83F7B97328}"/>
    <cellStyle name="Normal 12 2 2 3 2 3 2" xfId="15193" xr:uid="{ECA56A4D-8891-40FF-8B56-80CFBCAB747C}"/>
    <cellStyle name="Normal 12 2 2 3 2 3 2 2" xfId="31953" xr:uid="{AF60B785-4CC0-4492-8278-C5C344F925B6}"/>
    <cellStyle name="Normal 12 2 2 3 2 3 2 3" xfId="48712" xr:uid="{42AEEE54-312A-44BA-9974-F38A0D0FB484}"/>
    <cellStyle name="Normal 12 2 2 3 2 3 3" xfId="23573" xr:uid="{321830C0-5E7A-45CB-AAD0-FC453867A3DD}"/>
    <cellStyle name="Normal 12 2 2 3 2 3 4" xfId="40332" xr:uid="{769BD466-7067-4804-AFBA-1502D39DD57B}"/>
    <cellStyle name="Normal 12 2 2 3 2 4" xfId="3553" xr:uid="{9736073D-442E-48F9-B36A-931824A436B6}"/>
    <cellStyle name="Normal 12 2 2 3 2 4 2" xfId="11929" xr:uid="{409647E9-C5F8-4D5E-A9DD-8334F9E94ADD}"/>
    <cellStyle name="Normal 12 2 2 3 2 4 2 2" xfId="28689" xr:uid="{AE9081F3-26A7-4681-B39B-7736D1D9680A}"/>
    <cellStyle name="Normal 12 2 2 3 2 4 2 3" xfId="45448" xr:uid="{B4C4FE8F-E2D5-48B0-85F1-BC21413C3BA2}"/>
    <cellStyle name="Normal 12 2 2 3 2 4 3" xfId="20309" xr:uid="{BE0413D2-D4B9-45D0-8421-059AE409E8EF}"/>
    <cellStyle name="Normal 12 2 2 3 2 4 4" xfId="37068" xr:uid="{68E3D968-FA10-4045-877C-EF0BD6E0A607}"/>
    <cellStyle name="Normal 12 2 2 3 2 5" xfId="10126" xr:uid="{35C1137E-5CEA-40DA-AB53-08647612E281}"/>
    <cellStyle name="Normal 12 2 2 3 2 5 2" xfId="26886" xr:uid="{A69D2054-6580-4D13-967C-69DB342502D2}"/>
    <cellStyle name="Normal 12 2 2 3 2 5 3" xfId="43645" xr:uid="{BF165D37-F0A2-4AB8-B36F-0C6DF33DA1F1}"/>
    <cellStyle name="Normal 12 2 2 3 2 6" xfId="18506" xr:uid="{8839897B-F1D3-4D99-8765-B8E27719B665}"/>
    <cellStyle name="Normal 12 2 2 3 2 7" xfId="35265" xr:uid="{F4177B71-6231-4364-889F-6C4F09BB7C1B}"/>
    <cellStyle name="Normal 12 2 2 3 3" xfId="2174" xr:uid="{5081F8D5-0002-47EC-83CB-6BD4B6F362CD}"/>
    <cellStyle name="Normal 12 2 2 3 3 2" xfId="5554" xr:uid="{F424F1BD-E8D3-408C-ADFE-8228E6C686AD}"/>
    <cellStyle name="Normal 12 2 2 3 3 2 2" xfId="13934" xr:uid="{005BCCEB-D969-421E-B812-67EC41FC293E}"/>
    <cellStyle name="Normal 12 2 2 3 3 2 2 2" xfId="30694" xr:uid="{7B8D6AFC-0643-4090-B535-8D60C17451C1}"/>
    <cellStyle name="Normal 12 2 2 3 3 2 2 3" xfId="47453" xr:uid="{89523DE3-4EDC-49E5-85AA-C24E747CA87C}"/>
    <cellStyle name="Normal 12 2 2 3 3 2 3" xfId="22314" xr:uid="{425A1874-104D-4041-95A1-456D09B140B7}"/>
    <cellStyle name="Normal 12 2 2 3 3 2 4" xfId="39073" xr:uid="{37F604FF-0929-4ED9-BF60-59E71C98944B}"/>
    <cellStyle name="Normal 12 2 2 3 3 3" xfId="7241" xr:uid="{F8B0DCCE-B5FB-4E64-8040-78D37B9217FC}"/>
    <cellStyle name="Normal 12 2 2 3 3 3 2" xfId="15621" xr:uid="{9769147C-AE62-4CEA-8363-EC2CAFF64EC3}"/>
    <cellStyle name="Normal 12 2 2 3 3 3 2 2" xfId="32381" xr:uid="{5A51C159-7FF2-49ED-9DA0-4E99E59E7C9E}"/>
    <cellStyle name="Normal 12 2 2 3 3 3 2 3" xfId="49140" xr:uid="{87CD12B4-6A98-456F-AEE6-587C4DC80348}"/>
    <cellStyle name="Normal 12 2 2 3 3 3 3" xfId="24001" xr:uid="{D2332C6D-3877-4EBA-BCE2-5612EE7A87D6}"/>
    <cellStyle name="Normal 12 2 2 3 3 3 4" xfId="40760" xr:uid="{31B85FFE-AC20-4ABF-AF46-9ACFD8AA94C9}"/>
    <cellStyle name="Normal 12 2 2 3 3 4" xfId="3981" xr:uid="{3ACCBC42-C986-4E7C-8FB3-26714F018701}"/>
    <cellStyle name="Normal 12 2 2 3 3 4 2" xfId="12357" xr:uid="{D623D725-68FD-4E27-9D8C-FA80EA4B8D9B}"/>
    <cellStyle name="Normal 12 2 2 3 3 4 2 2" xfId="29117" xr:uid="{9389EE75-292B-4926-AA2A-306754D96AF5}"/>
    <cellStyle name="Normal 12 2 2 3 3 4 2 3" xfId="45876" xr:uid="{03E36339-59AA-4BDE-A714-8E7A716A873E}"/>
    <cellStyle name="Normal 12 2 2 3 3 4 3" xfId="20737" xr:uid="{A1177227-CC7A-4D2C-A9BA-5AC921584825}"/>
    <cellStyle name="Normal 12 2 2 3 3 4 4" xfId="37496" xr:uid="{6B4425E1-56F8-4374-95B7-DB05F45EA875}"/>
    <cellStyle name="Normal 12 2 2 3 3 5" xfId="10554" xr:uid="{13AEE865-116F-4A44-B68C-31FAA93712B5}"/>
    <cellStyle name="Normal 12 2 2 3 3 5 2" xfId="27314" xr:uid="{7C55B000-0EC6-46C9-B5D8-81707A20CAFC}"/>
    <cellStyle name="Normal 12 2 2 3 3 5 3" xfId="44073" xr:uid="{88EC45E6-1179-4D11-96A7-B80208B78812}"/>
    <cellStyle name="Normal 12 2 2 3 3 6" xfId="18934" xr:uid="{92166D1D-D8FF-402E-BF6D-394FD48718FA}"/>
    <cellStyle name="Normal 12 2 2 3 3 7" xfId="35693" xr:uid="{9DE67ACC-000B-4CB2-B31C-EBBB00F8516B}"/>
    <cellStyle name="Normal 12 2 2 3 4" xfId="2764" xr:uid="{D88B7D94-B303-40E3-8925-0B16FE15E0AF}"/>
    <cellStyle name="Normal 12 2 2 3 4 2" xfId="6146" xr:uid="{DA790ACA-734B-4F3C-BBF5-1AD292B960F8}"/>
    <cellStyle name="Normal 12 2 2 3 4 2 2" xfId="14526" xr:uid="{01E82AA7-9D1E-4F98-BBF3-3A653EA606EA}"/>
    <cellStyle name="Normal 12 2 2 3 4 2 2 2" xfId="31286" xr:uid="{E8961750-CB77-4394-9F26-6402D699DBCD}"/>
    <cellStyle name="Normal 12 2 2 3 4 2 2 3" xfId="48045" xr:uid="{A06274D4-C405-4A18-9798-521F5DA550E5}"/>
    <cellStyle name="Normal 12 2 2 3 4 2 3" xfId="22906" xr:uid="{92C69F43-E1F4-4A31-ACB4-312CC8602B88}"/>
    <cellStyle name="Normal 12 2 2 3 4 2 4" xfId="39665" xr:uid="{BF639A27-B436-4F2B-94FF-BF04D672B12A}"/>
    <cellStyle name="Normal 12 2 2 3 4 3" xfId="7833" xr:uid="{A156F061-75E4-4672-BB9F-7BAD99FB23F4}"/>
    <cellStyle name="Normal 12 2 2 3 4 3 2" xfId="16213" xr:uid="{B39ADD14-874D-42EA-81DD-6AC93E1681EE}"/>
    <cellStyle name="Normal 12 2 2 3 4 3 2 2" xfId="32973" xr:uid="{3ADE3FD4-B997-4FEC-835F-4471C8BA91DA}"/>
    <cellStyle name="Normal 12 2 2 3 4 3 2 3" xfId="49732" xr:uid="{CF0D5FB4-FF52-4321-BB91-4A7C55C28693}"/>
    <cellStyle name="Normal 12 2 2 3 4 3 3" xfId="24593" xr:uid="{DE6E32C2-1A4C-4DE7-AAB0-BEB925F31767}"/>
    <cellStyle name="Normal 12 2 2 3 4 3 4" xfId="41352" xr:uid="{DBCDF664-EFBC-45DA-8BE9-457A99CA24AF}"/>
    <cellStyle name="Normal 12 2 2 3 4 4" xfId="4460" xr:uid="{BFC6223B-4ABE-44B3-80CA-C90DD5AB34B5}"/>
    <cellStyle name="Normal 12 2 2 3 4 4 2" xfId="12836" xr:uid="{9E5F12C7-1BEB-4476-982F-B941568BE2A7}"/>
    <cellStyle name="Normal 12 2 2 3 4 4 2 2" xfId="29596" xr:uid="{67A860CB-F1F0-466F-A93E-AF3D1B134E8B}"/>
    <cellStyle name="Normal 12 2 2 3 4 4 2 3" xfId="46355" xr:uid="{CF01CF0F-1EF0-4246-8AFB-EAF506901CA2}"/>
    <cellStyle name="Normal 12 2 2 3 4 4 3" xfId="21216" xr:uid="{094C6444-081C-4101-9371-B240389D7FEF}"/>
    <cellStyle name="Normal 12 2 2 3 4 4 4" xfId="37975" xr:uid="{1C1EBEF7-7831-4BAE-B568-E39E12BCC136}"/>
    <cellStyle name="Normal 12 2 2 3 4 5" xfId="11146" xr:uid="{E91C5FF8-2953-47A8-BA67-BD5F36F41F39}"/>
    <cellStyle name="Normal 12 2 2 3 4 5 2" xfId="27906" xr:uid="{8599EA92-AA71-4A92-ACCE-EED5437DEB6D}"/>
    <cellStyle name="Normal 12 2 2 3 4 5 3" xfId="44665" xr:uid="{96CCAD4F-2C4D-419D-9067-83CC3C065589}"/>
    <cellStyle name="Normal 12 2 2 3 4 6" xfId="19526" xr:uid="{0092CFEC-7F69-4458-AA14-D2E1B559597C}"/>
    <cellStyle name="Normal 12 2 2 3 4 7" xfId="36285" xr:uid="{E1CDBD2D-145C-4D93-99F5-B343196DA63D}"/>
    <cellStyle name="Normal 12 2 2 3 5" xfId="4880" xr:uid="{78710C29-6E01-45C6-801E-5E84082413D5}"/>
    <cellStyle name="Normal 12 2 2 3 5 2" xfId="13256" xr:uid="{6EF53F65-083E-447F-89AE-8BEF3BB42A0B}"/>
    <cellStyle name="Normal 12 2 2 3 5 2 2" xfId="30016" xr:uid="{625D22FC-E4C2-4364-8F25-5E539F6E2462}"/>
    <cellStyle name="Normal 12 2 2 3 5 2 3" xfId="46775" xr:uid="{624F9819-6E88-46DF-A2EF-92E88F3C2637}"/>
    <cellStyle name="Normal 12 2 2 3 5 3" xfId="21636" xr:uid="{63E0BF9E-5DE2-4D3D-8DE6-1C354D04B623}"/>
    <cellStyle name="Normal 12 2 2 3 5 4" xfId="38395" xr:uid="{258ACD75-CF5C-4390-A09C-77EB3BE04165}"/>
    <cellStyle name="Normal 12 2 2 3 6" xfId="6387" xr:uid="{29D2E436-B296-4D87-A2D7-CC64D4A0FE55}"/>
    <cellStyle name="Normal 12 2 2 3 6 2" xfId="14767" xr:uid="{7813B0E1-53C5-4BF7-ABCB-3EE59C5C0AF5}"/>
    <cellStyle name="Normal 12 2 2 3 6 2 2" xfId="31527" xr:uid="{89FC4935-DE77-4DE1-A15E-87131CC1F05C}"/>
    <cellStyle name="Normal 12 2 2 3 6 2 3" xfId="48286" xr:uid="{33E969EE-2F06-4886-8BF8-F0203D6F107E}"/>
    <cellStyle name="Normal 12 2 2 3 6 3" xfId="23147" xr:uid="{7F9B8822-7A73-4F09-BD44-5611B5C1BDDD}"/>
    <cellStyle name="Normal 12 2 2 3 6 4" xfId="39906" xr:uid="{B7DC7DE6-FF05-4140-BB2F-9B7A1018264A}"/>
    <cellStyle name="Normal 12 2 2 3 7" xfId="8239" xr:uid="{E7A4D9FB-50E3-4941-92AA-FB4132838499}"/>
    <cellStyle name="Normal 12 2 2 3 7 2" xfId="16619" xr:uid="{0DEF50EE-B5B5-4BF9-A4AF-C51920927FCD}"/>
    <cellStyle name="Normal 12 2 2 3 7 2 2" xfId="33379" xr:uid="{33E13E10-3BDC-4202-ABB8-EB9A5E5E7DFD}"/>
    <cellStyle name="Normal 12 2 2 3 7 2 3" xfId="50138" xr:uid="{E5A75DD9-E3A3-4C23-A145-533625BF0CAC}"/>
    <cellStyle name="Normal 12 2 2 3 7 3" xfId="24999" xr:uid="{ABA6A347-9CC6-4676-A22F-78406A235AF7}"/>
    <cellStyle name="Normal 12 2 2 3 7 4" xfId="41758" xr:uid="{51BE2289-2A16-40DC-8380-7CFD5960496B}"/>
    <cellStyle name="Normal 12 2 2 3 8" xfId="8645" xr:uid="{2F93C938-B282-43FA-9C41-5FEFBF15A290}"/>
    <cellStyle name="Normal 12 2 2 3 8 2" xfId="17025" xr:uid="{362E6CD3-A4D1-41F5-A6B9-956F2CF659ED}"/>
    <cellStyle name="Normal 12 2 2 3 8 2 2" xfId="33785" xr:uid="{C402D274-C4E5-42C5-9D25-A4569D08DBCA}"/>
    <cellStyle name="Normal 12 2 2 3 8 2 3" xfId="50544" xr:uid="{03EEC651-54B9-4A40-B6FD-E35624CEC46C}"/>
    <cellStyle name="Normal 12 2 2 3 8 3" xfId="25405" xr:uid="{810C02C2-E274-48F1-96AA-D7C2F41D3499}"/>
    <cellStyle name="Normal 12 2 2 3 8 4" xfId="42164" xr:uid="{4AF0052A-9505-4A0F-A0C3-FBD5729A1586}"/>
    <cellStyle name="Normal 12 2 2 3 9" xfId="9051" xr:uid="{6FB24344-916E-4FAC-BD34-0F2A5AE649D9}"/>
    <cellStyle name="Normal 12 2 2 3 9 2" xfId="17431" xr:uid="{3B724B1A-B834-409E-9336-0DCDE3C0D637}"/>
    <cellStyle name="Normal 12 2 2 3 9 2 2" xfId="34191" xr:uid="{06FC961D-D73F-4D4C-9A28-FE278E6F39CE}"/>
    <cellStyle name="Normal 12 2 2 3 9 2 3" xfId="50950" xr:uid="{AA32D7CB-2A62-46EC-8AD5-889344A2A33D}"/>
    <cellStyle name="Normal 12 2 2 3 9 3" xfId="25811" xr:uid="{7F2D2627-6BAA-4814-830E-18C1EF11A6FF}"/>
    <cellStyle name="Normal 12 2 2 3 9 4" xfId="42570" xr:uid="{E217824E-9378-4DDF-9464-51676F63DAC1}"/>
    <cellStyle name="Normal 12 2 2 4" xfId="1646" xr:uid="{0A27D5DC-6768-4248-80FC-C54BFCCC8890}"/>
    <cellStyle name="Normal 12 2 2 4 2" xfId="5028" xr:uid="{B2B78802-9857-470E-A90A-FE6E6E40337F}"/>
    <cellStyle name="Normal 12 2 2 4 2 2" xfId="13406" xr:uid="{8FD369EC-BE5B-4FB4-9C58-70720B828439}"/>
    <cellStyle name="Normal 12 2 2 4 2 2 2" xfId="30166" xr:uid="{6134F9B1-6E16-4655-AFCA-EAAB8852C205}"/>
    <cellStyle name="Normal 12 2 2 4 2 2 3" xfId="46925" xr:uid="{4A6D854E-D306-4B3F-81F5-E3A0FB2B41EA}"/>
    <cellStyle name="Normal 12 2 2 4 2 3" xfId="21786" xr:uid="{DD607245-31AF-4621-9C7B-964A8EFCD433}"/>
    <cellStyle name="Normal 12 2 2 4 2 4" xfId="38545" xr:uid="{A3BFBF67-896E-406A-8809-E925874FD804}"/>
    <cellStyle name="Normal 12 2 2 4 3" xfId="6713" xr:uid="{68614DD4-2B1A-46AB-A21C-F3E67CE60A06}"/>
    <cellStyle name="Normal 12 2 2 4 3 2" xfId="15093" xr:uid="{33025F8F-F1E0-4317-B0A9-9B1ECD15A5D6}"/>
    <cellStyle name="Normal 12 2 2 4 3 2 2" xfId="31853" xr:uid="{22245835-C60C-4998-8FE6-E7289BE0A494}"/>
    <cellStyle name="Normal 12 2 2 4 3 2 3" xfId="48612" xr:uid="{1ED35958-A691-4117-80AB-4CD8CE9FC011}"/>
    <cellStyle name="Normal 12 2 2 4 3 3" xfId="23473" xr:uid="{63BFD323-EF1E-4C85-AAED-905F1208D652}"/>
    <cellStyle name="Normal 12 2 2 4 3 4" xfId="40232" xr:uid="{140023AC-3532-4F66-AE3F-A1481B2AAF38}"/>
    <cellStyle name="Normal 12 2 2 4 4" xfId="3453" xr:uid="{79C4A9D6-AC4F-4AFB-9841-8B77D845AA34}"/>
    <cellStyle name="Normal 12 2 2 4 4 2" xfId="11829" xr:uid="{13B9B55B-DD5E-494B-A0E0-8EFAD1BF27A6}"/>
    <cellStyle name="Normal 12 2 2 4 4 2 2" xfId="28589" xr:uid="{026D7ADD-1F50-4DB1-858E-54B4405D833F}"/>
    <cellStyle name="Normal 12 2 2 4 4 2 3" xfId="45348" xr:uid="{A788EFEF-5EAD-4ADB-B66A-E1C8388E1D59}"/>
    <cellStyle name="Normal 12 2 2 4 4 3" xfId="20209" xr:uid="{55C0DCFA-CB95-473B-8DA5-48103C2C118B}"/>
    <cellStyle name="Normal 12 2 2 4 4 4" xfId="36968" xr:uid="{C47F6981-7230-481E-A69F-CF73284FE43D}"/>
    <cellStyle name="Normal 12 2 2 4 5" xfId="10026" xr:uid="{08F634B9-EEBB-4C18-B189-53C8B883B32A}"/>
    <cellStyle name="Normal 12 2 2 4 5 2" xfId="26786" xr:uid="{CD224D98-58ED-40EB-B555-430B609AE45B}"/>
    <cellStyle name="Normal 12 2 2 4 5 3" xfId="43545" xr:uid="{91A19D99-B57F-478F-995C-22D1C1072633}"/>
    <cellStyle name="Normal 12 2 2 4 6" xfId="18406" xr:uid="{6E05FD1A-DD4C-452B-B4B2-FD9FB05F910E}"/>
    <cellStyle name="Normal 12 2 2 4 7" xfId="35165" xr:uid="{B0C0EE03-D36D-4C2B-874B-B47568D687C8}"/>
    <cellStyle name="Normal 12 2 2 5" xfId="2074" xr:uid="{C0471DDE-7B84-464B-8628-E9AAB76B2AD4}"/>
    <cellStyle name="Normal 12 2 2 5 2" xfId="5454" xr:uid="{09A92722-6A06-4FE7-8600-EEED8EEA54F5}"/>
    <cellStyle name="Normal 12 2 2 5 2 2" xfId="13834" xr:uid="{C320C7FA-B77A-4009-AFF2-3E0E89CA4392}"/>
    <cellStyle name="Normal 12 2 2 5 2 2 2" xfId="30594" xr:uid="{9B7FD6E0-DAFB-4F88-9193-7346659E10E1}"/>
    <cellStyle name="Normal 12 2 2 5 2 2 3" xfId="47353" xr:uid="{9D1C0E28-2597-47BA-A646-615B15AEA786}"/>
    <cellStyle name="Normal 12 2 2 5 2 3" xfId="22214" xr:uid="{AC96E6B2-42E7-47ED-BF8B-74EC4039332C}"/>
    <cellStyle name="Normal 12 2 2 5 2 4" xfId="38973" xr:uid="{864141D4-0016-497F-B381-3D1D87D294F5}"/>
    <cellStyle name="Normal 12 2 2 5 3" xfId="7141" xr:uid="{69D84EB1-60E5-4442-96F1-DFBF83505E6E}"/>
    <cellStyle name="Normal 12 2 2 5 3 2" xfId="15521" xr:uid="{52347E6D-9F6D-4DD2-9B68-A7E23258010A}"/>
    <cellStyle name="Normal 12 2 2 5 3 2 2" xfId="32281" xr:uid="{29939AE5-6C76-45B6-BD0A-F11B418D8926}"/>
    <cellStyle name="Normal 12 2 2 5 3 2 3" xfId="49040" xr:uid="{BE9F6DD2-9E1F-4852-AE81-B0BFBB1CC114}"/>
    <cellStyle name="Normal 12 2 2 5 3 3" xfId="23901" xr:uid="{5C33BEBC-C39A-47F0-BB2E-C9B71DCD79B7}"/>
    <cellStyle name="Normal 12 2 2 5 3 4" xfId="40660" xr:uid="{51B1DD95-B093-4AC3-8498-17FB4026C070}"/>
    <cellStyle name="Normal 12 2 2 5 4" xfId="3881" xr:uid="{08D430A2-6B23-4837-8086-6C8E0B33D99A}"/>
    <cellStyle name="Normal 12 2 2 5 4 2" xfId="12257" xr:uid="{B655EFA2-2A4E-42F0-AF8C-221F5B94FE3A}"/>
    <cellStyle name="Normal 12 2 2 5 4 2 2" xfId="29017" xr:uid="{DCA5C40F-6FE6-4C62-A160-D1EAFAAF5622}"/>
    <cellStyle name="Normal 12 2 2 5 4 2 3" xfId="45776" xr:uid="{C8425C0D-DC6C-4694-8CB6-E8B2EE42A088}"/>
    <cellStyle name="Normal 12 2 2 5 4 3" xfId="20637" xr:uid="{A80EADEA-C4D8-4FC4-BEC6-97527CBB1AFE}"/>
    <cellStyle name="Normal 12 2 2 5 4 4" xfId="37396" xr:uid="{9A9E8785-08E0-413A-A47C-69929E293931}"/>
    <cellStyle name="Normal 12 2 2 5 5" xfId="10454" xr:uid="{1C287EF7-337C-4B7C-A608-1331C5E5B204}"/>
    <cellStyle name="Normal 12 2 2 5 5 2" xfId="27214" xr:uid="{4AE79B2C-799B-4FF7-8D6B-8B4A28A81BFF}"/>
    <cellStyle name="Normal 12 2 2 5 5 3" xfId="43973" xr:uid="{1BE0C50E-92A1-45C6-8F99-9205320EF79F}"/>
    <cellStyle name="Normal 12 2 2 5 6" xfId="18834" xr:uid="{EC0921FE-C99D-43AC-8DBB-3081A1DE7960}"/>
    <cellStyle name="Normal 12 2 2 5 7" xfId="35593" xr:uid="{E075EC5A-714C-481E-94FC-BD4B0F7F067D}"/>
    <cellStyle name="Normal 12 2 2 6" xfId="2493" xr:uid="{9D74DAF3-05FC-48B9-88B7-1A176B1D71CA}"/>
    <cellStyle name="Normal 12 2 2 6 2" xfId="5875" xr:uid="{06B96025-8AE6-4FD0-9A9A-85768A925640}"/>
    <cellStyle name="Normal 12 2 2 6 2 2" xfId="14255" xr:uid="{F3D26490-E42B-40C3-A4E0-9BFA98175A86}"/>
    <cellStyle name="Normal 12 2 2 6 2 2 2" xfId="31015" xr:uid="{DCEB05BB-8A13-4302-B8B4-D24DA0051CA2}"/>
    <cellStyle name="Normal 12 2 2 6 2 2 3" xfId="47774" xr:uid="{3FA11911-E0B3-4340-B7AD-ED71F1AD7D0A}"/>
    <cellStyle name="Normal 12 2 2 6 2 3" xfId="22635" xr:uid="{8327F7B1-F902-435E-9DF2-9D622F571EE5}"/>
    <cellStyle name="Normal 12 2 2 6 2 4" xfId="39394" xr:uid="{66CA8808-99A6-4F57-81DD-AA922FB414FD}"/>
    <cellStyle name="Normal 12 2 2 6 3" xfId="7562" xr:uid="{5E91823F-0A45-4A92-9C1F-C78FACD5D9EB}"/>
    <cellStyle name="Normal 12 2 2 6 3 2" xfId="15942" xr:uid="{98DE5048-43AB-40F7-A596-B2669FD5C707}"/>
    <cellStyle name="Normal 12 2 2 6 3 2 2" xfId="32702" xr:uid="{6FA6A7F8-FD74-42A4-925E-66E7A4AA8B22}"/>
    <cellStyle name="Normal 12 2 2 6 3 2 3" xfId="49461" xr:uid="{67C10CDC-8157-48BD-9925-89A2AF3F2610}"/>
    <cellStyle name="Normal 12 2 2 6 3 3" xfId="24322" xr:uid="{A2EA5E11-8158-4438-9A71-56AE2836B79B}"/>
    <cellStyle name="Normal 12 2 2 6 3 4" xfId="41081" xr:uid="{699533EA-9D64-4A3B-95D7-AF2831FF3DEA}"/>
    <cellStyle name="Normal 12 2 2 6 4" xfId="4213" xr:uid="{8817994D-AEE1-4C5D-9300-DA8D5437249C}"/>
    <cellStyle name="Normal 12 2 2 6 4 2" xfId="12589" xr:uid="{86DF9DC4-9A32-42F8-B2BF-054ADEE50A4B}"/>
    <cellStyle name="Normal 12 2 2 6 4 2 2" xfId="29349" xr:uid="{3E06E724-4046-43FE-9750-1DF90AE9F2BF}"/>
    <cellStyle name="Normal 12 2 2 6 4 2 3" xfId="46108" xr:uid="{15E263A4-45C1-4723-BC24-281C4A06B2B0}"/>
    <cellStyle name="Normal 12 2 2 6 4 3" xfId="20969" xr:uid="{74429C62-92D8-4822-8EC9-3C4E173B7DEC}"/>
    <cellStyle name="Normal 12 2 2 6 4 4" xfId="37728" xr:uid="{02555B05-8EAC-44A6-BDEA-8E8A891D28D9}"/>
    <cellStyle name="Normal 12 2 2 6 5" xfId="10875" xr:uid="{6DD6D721-D4EE-4F9D-BCBE-77F4E3B4A589}"/>
    <cellStyle name="Normal 12 2 2 6 5 2" xfId="27635" xr:uid="{D2CCB24E-2C58-4468-8CC8-3A2CC677CB6A}"/>
    <cellStyle name="Normal 12 2 2 6 5 3" xfId="44394" xr:uid="{EF8BD0B8-0008-4BAA-AE4A-2C5A007C03C4}"/>
    <cellStyle name="Normal 12 2 2 6 6" xfId="19255" xr:uid="{74F8EAAF-46FC-47EB-B4E1-3E70C9141A3F}"/>
    <cellStyle name="Normal 12 2 2 6 7" xfId="36014" xr:uid="{6E331B40-FCE9-4CCA-A064-FEE27620D6E7}"/>
    <cellStyle name="Normal 12 2 2 7" xfId="4609" xr:uid="{36D1B4F6-5DFD-47BE-A811-68FDC4E44556}"/>
    <cellStyle name="Normal 12 2 2 7 2" xfId="12985" xr:uid="{DC5FE6FD-8D98-4904-AB69-ECD14DFC4946}"/>
    <cellStyle name="Normal 12 2 2 7 2 2" xfId="29745" xr:uid="{199B8026-8B56-42A6-A3EB-2C5C89CAF905}"/>
    <cellStyle name="Normal 12 2 2 7 2 3" xfId="46504" xr:uid="{401DAE43-0B37-49DA-9A32-0030D53BF72F}"/>
    <cellStyle name="Normal 12 2 2 7 3" xfId="21365" xr:uid="{86196B0D-1270-4673-BE37-322856F20BDE}"/>
    <cellStyle name="Normal 12 2 2 7 4" xfId="38124" xr:uid="{19199885-6D63-4D93-BD85-89A23540A5D2}"/>
    <cellStyle name="Normal 12 2 2 8" xfId="6287" xr:uid="{0B25958B-2FA4-4FD5-A794-D98993CD9A00}"/>
    <cellStyle name="Normal 12 2 2 8 2" xfId="14667" xr:uid="{D222554E-C6B3-4336-802A-7181EB9B4B6D}"/>
    <cellStyle name="Normal 12 2 2 8 2 2" xfId="31427" xr:uid="{419B8C33-1D18-4947-8A75-7B561814EB2D}"/>
    <cellStyle name="Normal 12 2 2 8 2 3" xfId="48186" xr:uid="{97279EB7-A4F1-475E-8C18-69672827C6C5}"/>
    <cellStyle name="Normal 12 2 2 8 3" xfId="23047" xr:uid="{2803B2EB-6FD0-4BBC-838A-BE18C3E0656C}"/>
    <cellStyle name="Normal 12 2 2 8 4" xfId="39806" xr:uid="{DF3B2A87-EB03-4B96-BD7E-2CF18AE4F77C}"/>
    <cellStyle name="Normal 12 2 2 9" xfId="7968" xr:uid="{F92D25D2-7D0A-464F-910E-3BC6D5778D85}"/>
    <cellStyle name="Normal 12 2 2 9 2" xfId="16348" xr:uid="{EB2E03DD-4B21-4822-9E1E-4071332600E6}"/>
    <cellStyle name="Normal 12 2 2 9 2 2" xfId="33108" xr:uid="{3084DDA8-3EF0-44F9-A7B9-9B2C35779584}"/>
    <cellStyle name="Normal 12 2 2 9 2 3" xfId="49867" xr:uid="{6DD57B50-D4F7-4639-968E-5B56E16AFEAC}"/>
    <cellStyle name="Normal 12 2 2 9 3" xfId="24728" xr:uid="{BFD761B8-F688-44CB-B22C-D1E7876A5138}"/>
    <cellStyle name="Normal 12 2 2 9 4" xfId="41487" xr:uid="{077C6CDD-3F1A-4ED4-B8F0-ACB50DEAFFAF}"/>
    <cellStyle name="Normal 12 2 3" xfId="1361" xr:uid="{AD0A117D-00ED-49CD-9477-3FB74DD2BBA9}"/>
    <cellStyle name="Normal 12 2 3 10" xfId="9258" xr:uid="{F8C7BA69-996E-4920-B91B-C2C8136E7244}"/>
    <cellStyle name="Normal 12 2 3 10 2" xfId="17638" xr:uid="{46138F2A-3A49-4786-8C39-0F31C71776FB}"/>
    <cellStyle name="Normal 12 2 3 10 2 2" xfId="34398" xr:uid="{06B8889B-32E3-49D5-9F2C-086161C4B547}"/>
    <cellStyle name="Normal 12 2 3 10 2 3" xfId="51157" xr:uid="{5499F770-BE4A-4888-99F8-68D2715FA7C5}"/>
    <cellStyle name="Normal 12 2 3 10 3" xfId="26018" xr:uid="{FA81EAF6-DD07-48A9-93F8-362E726B39C2}"/>
    <cellStyle name="Normal 12 2 3 10 4" xfId="42777" xr:uid="{8335E933-3F40-408D-898F-764B75FEF927}"/>
    <cellStyle name="Normal 12 2 3 11" xfId="3127" xr:uid="{64EF9513-B29A-46D0-A59C-93C8AB283F46}"/>
    <cellStyle name="Normal 12 2 3 11 2" xfId="11504" xr:uid="{0AFE24DB-8617-44DB-8064-DE3CA56565D7}"/>
    <cellStyle name="Normal 12 2 3 11 2 2" xfId="28264" xr:uid="{61714AB3-A781-4C6E-A3A8-EE60381F125B}"/>
    <cellStyle name="Normal 12 2 3 11 2 3" xfId="45023" xr:uid="{3EAA1F17-1113-47D0-9259-6D4268804726}"/>
    <cellStyle name="Normal 12 2 3 11 3" xfId="19884" xr:uid="{93607F88-7709-4CE1-9B30-0EAB80AB89E5}"/>
    <cellStyle name="Normal 12 2 3 11 4" xfId="36643" xr:uid="{CB9A8816-C4D0-40A7-AE18-ABFA50D394F3}"/>
    <cellStyle name="Normal 12 2 3 12" xfId="9701" xr:uid="{5E95C06A-918C-4203-8BCF-013A43030630}"/>
    <cellStyle name="Normal 12 2 3 12 2" xfId="26461" xr:uid="{33CF0DBA-83CD-44D9-BDA2-940DEF4BC30F}"/>
    <cellStyle name="Normal 12 2 3 12 3" xfId="43220" xr:uid="{9E0EC91E-F0F0-46D9-9AC2-ADE98724F315}"/>
    <cellStyle name="Normal 12 2 3 13" xfId="18081" xr:uid="{1025BA90-9E91-4751-A908-BEF1DFBC8A44}"/>
    <cellStyle name="Normal 12 2 3 14" xfId="34840" xr:uid="{43F00E4D-E8EC-4BEC-9468-834AE7A59D27}"/>
    <cellStyle name="Normal 12 2 3 2" xfId="1747" xr:uid="{07FFCD83-977E-465B-BCAC-E5969ECD75B3}"/>
    <cellStyle name="Normal 12 2 3 2 2" xfId="5129" xr:uid="{C0E93344-890E-4597-BF39-4F81AACD7D1B}"/>
    <cellStyle name="Normal 12 2 3 2 2 2" xfId="13507" xr:uid="{DA7BF2DB-E71A-45CE-B94E-133F06FD11A3}"/>
    <cellStyle name="Normal 12 2 3 2 2 2 2" xfId="30267" xr:uid="{1F7EBC2E-5097-469E-90F0-035BB641C923}"/>
    <cellStyle name="Normal 12 2 3 2 2 2 3" xfId="47026" xr:uid="{2F6EBBF9-1C50-4103-BE77-82B23D5C538C}"/>
    <cellStyle name="Normal 12 2 3 2 2 3" xfId="21887" xr:uid="{12112280-06CE-4665-B7B1-DD1C3D7132F8}"/>
    <cellStyle name="Normal 12 2 3 2 2 4" xfId="38646" xr:uid="{3F827B32-9A74-4CB2-88C8-84294BE7C89B}"/>
    <cellStyle name="Normal 12 2 3 2 3" xfId="6814" xr:uid="{ED10384E-4880-4256-A514-1F014840A83F}"/>
    <cellStyle name="Normal 12 2 3 2 3 2" xfId="15194" xr:uid="{550E1385-CFD2-4048-BC99-52131F04A1C5}"/>
    <cellStyle name="Normal 12 2 3 2 3 2 2" xfId="31954" xr:uid="{C747B9E1-71A8-4D5F-B59E-C66E5B87878D}"/>
    <cellStyle name="Normal 12 2 3 2 3 2 3" xfId="48713" xr:uid="{9C41CDF5-0CEA-45D9-93CA-6FAAA55C6553}"/>
    <cellStyle name="Normal 12 2 3 2 3 3" xfId="23574" xr:uid="{77966DBA-6D50-4319-92EE-59FADD0A07BC}"/>
    <cellStyle name="Normal 12 2 3 2 3 4" xfId="40333" xr:uid="{C454A65F-8257-4780-9BAA-B943314DD469}"/>
    <cellStyle name="Normal 12 2 3 2 4" xfId="3554" xr:uid="{A4A45DE3-84FE-4028-9784-FBF5C9B08D60}"/>
    <cellStyle name="Normal 12 2 3 2 4 2" xfId="11930" xr:uid="{1D109AD0-EB93-4C02-95E7-604524550BB9}"/>
    <cellStyle name="Normal 12 2 3 2 4 2 2" xfId="28690" xr:uid="{425BDD44-3AEA-40A2-9060-03E669764218}"/>
    <cellStyle name="Normal 12 2 3 2 4 2 3" xfId="45449" xr:uid="{92030FC3-3AED-4DA0-87C4-EC29D0B9E377}"/>
    <cellStyle name="Normal 12 2 3 2 4 3" xfId="20310" xr:uid="{C6C97EE0-F493-41BA-A33B-7EB9217D9AFA}"/>
    <cellStyle name="Normal 12 2 3 2 4 4" xfId="37069" xr:uid="{FFD7EBF8-7BB6-4014-9918-50E6AC8D6E85}"/>
    <cellStyle name="Normal 12 2 3 2 5" xfId="10127" xr:uid="{B404FDDE-D20A-43B1-9D10-F436D639EF27}"/>
    <cellStyle name="Normal 12 2 3 2 5 2" xfId="26887" xr:uid="{D75EEBA4-1D28-4E41-B459-70E48A692997}"/>
    <cellStyle name="Normal 12 2 3 2 5 3" xfId="43646" xr:uid="{8AAD15E6-9E9D-44DC-AEE0-B76CC79E488F}"/>
    <cellStyle name="Normal 12 2 3 2 6" xfId="18507" xr:uid="{00EA6C08-3CDF-43E3-AD21-E379BFD41CDD}"/>
    <cellStyle name="Normal 12 2 3 2 7" xfId="35266" xr:uid="{A1D1B067-7E5E-4663-B99E-2C09210A9A21}"/>
    <cellStyle name="Normal 12 2 3 3" xfId="2175" xr:uid="{020B0F90-0D4E-46E1-B1AB-C3215237FF0C}"/>
    <cellStyle name="Normal 12 2 3 3 2" xfId="5555" xr:uid="{8260570C-5CC0-4015-9D4C-9556509ECF6A}"/>
    <cellStyle name="Normal 12 2 3 3 2 2" xfId="13935" xr:uid="{9E16CD93-1BA9-4D7E-96CC-B0DDBE2A811D}"/>
    <cellStyle name="Normal 12 2 3 3 2 2 2" xfId="30695" xr:uid="{56E01EB5-A714-42F2-A8DF-7C6812EABE69}"/>
    <cellStyle name="Normal 12 2 3 3 2 2 3" xfId="47454" xr:uid="{1E67706D-558D-4540-A559-08EC628C18E1}"/>
    <cellStyle name="Normal 12 2 3 3 2 3" xfId="22315" xr:uid="{3A79E273-F2DD-422B-B29D-5B0E0E5D2C89}"/>
    <cellStyle name="Normal 12 2 3 3 2 4" xfId="39074" xr:uid="{6CBF3EF5-9EF4-4EDD-8528-66984BCF1A08}"/>
    <cellStyle name="Normal 12 2 3 3 3" xfId="7242" xr:uid="{ED9B7D1C-4F4B-46E3-A213-6ECAECB2F5D2}"/>
    <cellStyle name="Normal 12 2 3 3 3 2" xfId="15622" xr:uid="{73C40715-A7B5-4716-A547-0E50DC68B595}"/>
    <cellStyle name="Normal 12 2 3 3 3 2 2" xfId="32382" xr:uid="{83D09AF6-9C07-49CB-A4D5-CDEBE641A064}"/>
    <cellStyle name="Normal 12 2 3 3 3 2 3" xfId="49141" xr:uid="{0AE68926-6EEE-4F8D-BEF9-F963DE9F06FB}"/>
    <cellStyle name="Normal 12 2 3 3 3 3" xfId="24002" xr:uid="{0E2E683D-05F9-453C-AD01-6030206E2DDE}"/>
    <cellStyle name="Normal 12 2 3 3 3 4" xfId="40761" xr:uid="{5FD09477-5036-4AD0-B910-515EAFE72FF9}"/>
    <cellStyle name="Normal 12 2 3 3 4" xfId="3982" xr:uid="{C91EEF5F-01EF-4E15-8A0F-63D664FDDCE2}"/>
    <cellStyle name="Normal 12 2 3 3 4 2" xfId="12358" xr:uid="{53FDCFD2-EFA8-4BF6-AE54-289B40E44360}"/>
    <cellStyle name="Normal 12 2 3 3 4 2 2" xfId="29118" xr:uid="{C525C07D-A48E-4283-AA28-F650DA2DE8C9}"/>
    <cellStyle name="Normal 12 2 3 3 4 2 3" xfId="45877" xr:uid="{B9072E71-0533-43EB-BE09-6BB37D5B411B}"/>
    <cellStyle name="Normal 12 2 3 3 4 3" xfId="20738" xr:uid="{59A6F9D5-B969-4426-8931-D77F6A042153}"/>
    <cellStyle name="Normal 12 2 3 3 4 4" xfId="37497" xr:uid="{845FBAF4-66D1-4CDB-8F0B-D7C872AD475B}"/>
    <cellStyle name="Normal 12 2 3 3 5" xfId="10555" xr:uid="{A68E8FC8-9E60-4754-B4F0-BB52B486BCCB}"/>
    <cellStyle name="Normal 12 2 3 3 5 2" xfId="27315" xr:uid="{CC229C7F-C6E9-41D6-B505-6C133003112E}"/>
    <cellStyle name="Normal 12 2 3 3 5 3" xfId="44074" xr:uid="{0B396E0E-B7D5-42A3-8B73-57738E7994F8}"/>
    <cellStyle name="Normal 12 2 3 3 6" xfId="18935" xr:uid="{00CB140E-3D35-4FA1-B0AB-DCAF59DE4551}"/>
    <cellStyle name="Normal 12 2 3 3 7" xfId="35694" xr:uid="{448EA004-833A-44E3-A16E-70D7B888799E}"/>
    <cellStyle name="Normal 12 2 3 4" xfId="2565" xr:uid="{78A3CB6E-3AB4-4377-B6F6-212FB60FF341}"/>
    <cellStyle name="Normal 12 2 3 4 2" xfId="5947" xr:uid="{B79F8A20-22A4-4D4F-B626-AF24DFCFB592}"/>
    <cellStyle name="Normal 12 2 3 4 2 2" xfId="14327" xr:uid="{8976E16C-13B3-4279-840C-A841348A665E}"/>
    <cellStyle name="Normal 12 2 3 4 2 2 2" xfId="31087" xr:uid="{D9A3B0AC-7C7A-42E7-8D12-D48A13A98EBC}"/>
    <cellStyle name="Normal 12 2 3 4 2 2 3" xfId="47846" xr:uid="{85EC0CFC-7D0F-4DFA-B541-0247FC77FC13}"/>
    <cellStyle name="Normal 12 2 3 4 2 3" xfId="22707" xr:uid="{3ACC6A1D-30F8-4D7E-9F45-2F23335DB412}"/>
    <cellStyle name="Normal 12 2 3 4 2 4" xfId="39466" xr:uid="{812A82A6-4604-4C44-BD29-6F26CE2BF2AD}"/>
    <cellStyle name="Normal 12 2 3 4 3" xfId="7634" xr:uid="{A49E4858-54E2-439A-BE08-38B01C9A8E98}"/>
    <cellStyle name="Normal 12 2 3 4 3 2" xfId="16014" xr:uid="{24C947B9-C835-4CA3-B432-0D6B2B8ACCF3}"/>
    <cellStyle name="Normal 12 2 3 4 3 2 2" xfId="32774" xr:uid="{8CA351B9-BCB1-4668-871D-07EFD82C66A9}"/>
    <cellStyle name="Normal 12 2 3 4 3 2 3" xfId="49533" xr:uid="{5C392E54-90CA-4AF4-9A2E-3B2E51ACBC54}"/>
    <cellStyle name="Normal 12 2 3 4 3 3" xfId="24394" xr:uid="{74FD020F-63AE-4EAC-8343-FD1F454F5577}"/>
    <cellStyle name="Normal 12 2 3 4 3 4" xfId="41153" xr:uid="{71EACD10-D7E1-455C-9932-1AB32B0BB433}"/>
    <cellStyle name="Normal 12 2 3 4 4" xfId="4262" xr:uid="{31547BBA-F46A-4189-A9FF-550DCF6D85F1}"/>
    <cellStyle name="Normal 12 2 3 4 4 2" xfId="12638" xr:uid="{34A6388D-2843-4555-B0FE-62889B0FCDA9}"/>
    <cellStyle name="Normal 12 2 3 4 4 2 2" xfId="29398" xr:uid="{2D1C8F2F-D414-4EF6-9306-472FBAC78774}"/>
    <cellStyle name="Normal 12 2 3 4 4 2 3" xfId="46157" xr:uid="{01975610-53D2-46C1-9969-B08ED9C812C5}"/>
    <cellStyle name="Normal 12 2 3 4 4 3" xfId="21018" xr:uid="{C383F4C8-F6B8-4D35-841B-D8755BEE5032}"/>
    <cellStyle name="Normal 12 2 3 4 4 4" xfId="37777" xr:uid="{8CA56F78-E092-4035-84A0-A996CF9B7FA3}"/>
    <cellStyle name="Normal 12 2 3 4 5" xfId="10947" xr:uid="{F8D766AE-3878-48D7-8184-61DD2E84E992}"/>
    <cellStyle name="Normal 12 2 3 4 5 2" xfId="27707" xr:uid="{7F378130-D47C-4255-A10E-D9EA8767CA01}"/>
    <cellStyle name="Normal 12 2 3 4 5 3" xfId="44466" xr:uid="{2715F77B-D072-4EA0-B9B8-779E55B0CC79}"/>
    <cellStyle name="Normal 12 2 3 4 6" xfId="19327" xr:uid="{760BCB8F-D4A9-41FD-80E8-8F03016C2043}"/>
    <cellStyle name="Normal 12 2 3 4 7" xfId="36086" xr:uid="{7FDA39BA-0C3A-48FD-A561-1EC3A1A5444B}"/>
    <cellStyle name="Normal 12 2 3 5" xfId="4681" xr:uid="{A27C49EE-6DE1-4AE4-91B0-A03D5FB456B0}"/>
    <cellStyle name="Normal 12 2 3 5 2" xfId="13057" xr:uid="{5E4ED9F9-C16B-4C65-B84A-3F0634B1C199}"/>
    <cellStyle name="Normal 12 2 3 5 2 2" xfId="29817" xr:uid="{6DB712DB-5E6F-4702-B0FD-6BC96350E3D6}"/>
    <cellStyle name="Normal 12 2 3 5 2 3" xfId="46576" xr:uid="{C2BC07F6-0622-4318-84A7-3176EEA60F2F}"/>
    <cellStyle name="Normal 12 2 3 5 3" xfId="21437" xr:uid="{B39CE279-36A5-470E-A50F-5CF1B3F963B8}"/>
    <cellStyle name="Normal 12 2 3 5 4" xfId="38196" xr:uid="{07B02B77-8A3B-46AF-97B3-46D3CCD32CEC}"/>
    <cellStyle name="Normal 12 2 3 6" xfId="6388" xr:uid="{4027C24D-99CA-4BFA-B320-736F3E2BC823}"/>
    <cellStyle name="Normal 12 2 3 6 2" xfId="14768" xr:uid="{BA11F46D-09BC-4D85-AA68-E054959688F9}"/>
    <cellStyle name="Normal 12 2 3 6 2 2" xfId="31528" xr:uid="{5F123C21-4DAD-42FC-90AC-22CD1390F96D}"/>
    <cellStyle name="Normal 12 2 3 6 2 3" xfId="48287" xr:uid="{EE009785-71D2-42ED-A92F-8814318E1457}"/>
    <cellStyle name="Normal 12 2 3 6 3" xfId="23148" xr:uid="{3572CB9C-17ED-41C4-BA48-1B51276B7AE0}"/>
    <cellStyle name="Normal 12 2 3 6 4" xfId="39907" xr:uid="{96BBBFDE-F162-446F-9E8C-CF4D36414256}"/>
    <cellStyle name="Normal 12 2 3 7" xfId="8040" xr:uid="{5580249C-E1A0-48D5-A196-3BD5C50AC3D6}"/>
    <cellStyle name="Normal 12 2 3 7 2" xfId="16420" xr:uid="{B06164A3-D3C9-4C87-9A47-44506349E1DE}"/>
    <cellStyle name="Normal 12 2 3 7 2 2" xfId="33180" xr:uid="{A82CE26B-1021-48E3-9A57-672D2D2ACE2C}"/>
    <cellStyle name="Normal 12 2 3 7 2 3" xfId="49939" xr:uid="{85BCBF3E-3C86-4A00-8030-50BDC189C478}"/>
    <cellStyle name="Normal 12 2 3 7 3" xfId="24800" xr:uid="{1020DCD8-94A8-46B6-8C34-E591130B3857}"/>
    <cellStyle name="Normal 12 2 3 7 4" xfId="41559" xr:uid="{DB019523-1EFE-4332-B172-B483E7FE5D77}"/>
    <cellStyle name="Normal 12 2 3 8" xfId="8446" xr:uid="{08B66BF4-923E-4FC8-B539-79B834CF03C0}"/>
    <cellStyle name="Normal 12 2 3 8 2" xfId="16826" xr:uid="{1566B097-A0C9-492C-8A39-1A0DF284D81B}"/>
    <cellStyle name="Normal 12 2 3 8 2 2" xfId="33586" xr:uid="{F542481C-9373-492C-8F4C-2401C05EE073}"/>
    <cellStyle name="Normal 12 2 3 8 2 3" xfId="50345" xr:uid="{6021216E-23F0-418D-8F95-D740B7B46CEA}"/>
    <cellStyle name="Normal 12 2 3 8 3" xfId="25206" xr:uid="{E3F91DAC-4F31-4C19-8153-BB45605B4952}"/>
    <cellStyle name="Normal 12 2 3 8 4" xfId="41965" xr:uid="{234F24D1-8022-4E20-A5A3-30F1C0F1E0DE}"/>
    <cellStyle name="Normal 12 2 3 9" xfId="8852" xr:uid="{626E51F6-F459-41E8-8B7E-64BACA6798BD}"/>
    <cellStyle name="Normal 12 2 3 9 2" xfId="17232" xr:uid="{59B7A7BD-9785-492D-95B5-C6885C0E5E27}"/>
    <cellStyle name="Normal 12 2 3 9 2 2" xfId="33992" xr:uid="{5EB9F610-E4DD-4A0A-8B28-809D651097CB}"/>
    <cellStyle name="Normal 12 2 3 9 2 3" xfId="50751" xr:uid="{C01937FB-29B2-457F-AB03-FCFE6FAC74B4}"/>
    <cellStyle name="Normal 12 2 3 9 3" xfId="25612" xr:uid="{5D8977A0-3B5B-4341-A48D-E67A13C8E9A1}"/>
    <cellStyle name="Normal 12 2 3 9 4" xfId="42371" xr:uid="{8AA775CC-4319-4BD2-99E2-C82BB2F9E397}"/>
    <cellStyle name="Normal 12 2 4" xfId="1362" xr:uid="{EE642691-C468-405D-9B64-247F25975A65}"/>
    <cellStyle name="Normal 12 2 4 10" xfId="9401" xr:uid="{0EF09E6B-FF15-486F-AEC7-A7066F8C3E3A}"/>
    <cellStyle name="Normal 12 2 4 10 2" xfId="17781" xr:uid="{C379FC15-5459-43C9-9374-4D0ACB364826}"/>
    <cellStyle name="Normal 12 2 4 10 2 2" xfId="34541" xr:uid="{F92687BD-ED23-4E96-A058-0DBEF666FF1A}"/>
    <cellStyle name="Normal 12 2 4 10 2 3" xfId="51300" xr:uid="{D224DFCF-6EC9-4E4C-B959-99DA91E9F25A}"/>
    <cellStyle name="Normal 12 2 4 10 3" xfId="26161" xr:uid="{74C1BA76-13C9-4643-AC75-26DC5C014D3D}"/>
    <cellStyle name="Normal 12 2 4 10 4" xfId="42920" xr:uid="{A4F3B578-F549-4611-9D23-2F7260AFF8FB}"/>
    <cellStyle name="Normal 12 2 4 11" xfId="3128" xr:uid="{79E5F24B-9508-473D-985F-ABEECE6B4B98}"/>
    <cellStyle name="Normal 12 2 4 11 2" xfId="11505" xr:uid="{172509E3-F2C5-4086-9FB3-23AE3A8F13C1}"/>
    <cellStyle name="Normal 12 2 4 11 2 2" xfId="28265" xr:uid="{9C0591FA-59AB-40F5-8725-2E47DE6CA32A}"/>
    <cellStyle name="Normal 12 2 4 11 2 3" xfId="45024" xr:uid="{38589B80-813C-4139-BAFF-817CDC98EA6C}"/>
    <cellStyle name="Normal 12 2 4 11 3" xfId="19885" xr:uid="{71A570F1-B9CE-4E37-B9CC-C09542E9DEC0}"/>
    <cellStyle name="Normal 12 2 4 11 4" xfId="36644" xr:uid="{BB022313-3C41-479E-9B8D-4E0BB3F80C8D}"/>
    <cellStyle name="Normal 12 2 4 12" xfId="9702" xr:uid="{D4D43C8F-D5A5-4FB0-A337-B2053556D11D}"/>
    <cellStyle name="Normal 12 2 4 12 2" xfId="26462" xr:uid="{1B93B0CF-61E5-4B1E-BA3C-365BD22C59F9}"/>
    <cellStyle name="Normal 12 2 4 12 3" xfId="43221" xr:uid="{8846A60E-7560-4DEF-8EF2-DE5D79ED9CD2}"/>
    <cellStyle name="Normal 12 2 4 13" xfId="18082" xr:uid="{26BBD478-33D9-40A8-B629-DD72AACDFC8C}"/>
    <cellStyle name="Normal 12 2 4 14" xfId="34841" xr:uid="{FCA879E0-8806-4618-8024-7E579E724FCB}"/>
    <cellStyle name="Normal 12 2 4 2" xfId="1748" xr:uid="{309D797C-DDE1-4E6D-B276-D86C91442035}"/>
    <cellStyle name="Normal 12 2 4 2 2" xfId="5130" xr:uid="{FC1A78A4-FED2-41F1-8F29-CD8E5E5045D4}"/>
    <cellStyle name="Normal 12 2 4 2 2 2" xfId="13508" xr:uid="{5489210A-1D8C-4FCE-A117-7458277B0D9E}"/>
    <cellStyle name="Normal 12 2 4 2 2 2 2" xfId="30268" xr:uid="{F5A3ABB1-4958-40ED-AD4D-C9E6A7CDC90A}"/>
    <cellStyle name="Normal 12 2 4 2 2 2 3" xfId="47027" xr:uid="{ECB7E713-794C-4FD2-BE87-5E937DEF5EB0}"/>
    <cellStyle name="Normal 12 2 4 2 2 3" xfId="21888" xr:uid="{A25EDA3A-7A1A-47BA-8355-2D0730FEF747}"/>
    <cellStyle name="Normal 12 2 4 2 2 4" xfId="38647" xr:uid="{E87BF179-D5C7-436F-8240-A4DF3284CC22}"/>
    <cellStyle name="Normal 12 2 4 2 3" xfId="6815" xr:uid="{C17069EB-BF5E-4F0C-9CA3-B6C13C178E76}"/>
    <cellStyle name="Normal 12 2 4 2 3 2" xfId="15195" xr:uid="{1EAC36CB-8762-4158-8CA6-60CFBC859059}"/>
    <cellStyle name="Normal 12 2 4 2 3 2 2" xfId="31955" xr:uid="{A01C1F28-6DF0-45D3-8D2E-8EAE90E14A08}"/>
    <cellStyle name="Normal 12 2 4 2 3 2 3" xfId="48714" xr:uid="{F66F14A9-82F4-4021-9525-9F4C319BD6EA}"/>
    <cellStyle name="Normal 12 2 4 2 3 3" xfId="23575" xr:uid="{3ADFBB46-83C2-45C1-9A73-3E4C49E58EAE}"/>
    <cellStyle name="Normal 12 2 4 2 3 4" xfId="40334" xr:uid="{603D95F3-8DC0-413E-88AD-085C4A38807C}"/>
    <cellStyle name="Normal 12 2 4 2 4" xfId="3555" xr:uid="{D058B9C7-61D1-4A05-8CD8-1DC64AA625A6}"/>
    <cellStyle name="Normal 12 2 4 2 4 2" xfId="11931" xr:uid="{CCF6FE36-41F9-4E6B-BA4B-AB01171F6AFD}"/>
    <cellStyle name="Normal 12 2 4 2 4 2 2" xfId="28691" xr:uid="{E67191DB-63E8-4348-856F-2D353F735BE6}"/>
    <cellStyle name="Normal 12 2 4 2 4 2 3" xfId="45450" xr:uid="{5CAD4908-A23F-4028-B12E-49523EA6EC97}"/>
    <cellStyle name="Normal 12 2 4 2 4 3" xfId="20311" xr:uid="{1A71727A-88AF-4F68-85AB-0AB32C682735}"/>
    <cellStyle name="Normal 12 2 4 2 4 4" xfId="37070" xr:uid="{9D2A318B-6C8F-44D3-AACC-829721DF5B87}"/>
    <cellStyle name="Normal 12 2 4 2 5" xfId="10128" xr:uid="{20F3DD68-110A-439C-9B48-D5AEE327EEA8}"/>
    <cellStyle name="Normal 12 2 4 2 5 2" xfId="26888" xr:uid="{2F561579-E393-43CC-BA80-57346CC87FB9}"/>
    <cellStyle name="Normal 12 2 4 2 5 3" xfId="43647" xr:uid="{4E0F68C1-3031-4265-B98C-1E162CF13804}"/>
    <cellStyle name="Normal 12 2 4 2 6" xfId="18508" xr:uid="{13152BB1-0408-4754-8DF9-384971671EE4}"/>
    <cellStyle name="Normal 12 2 4 2 7" xfId="35267" xr:uid="{847041A8-2FA2-4C5D-8499-D809DFEFE2DB}"/>
    <cellStyle name="Normal 12 2 4 3" xfId="2176" xr:uid="{A4DC1417-8249-4B52-9334-09D6287FE2A9}"/>
    <cellStyle name="Normal 12 2 4 3 2" xfId="5556" xr:uid="{C39BB89E-173B-4E76-AF0D-452E52C8E2E2}"/>
    <cellStyle name="Normal 12 2 4 3 2 2" xfId="13936" xr:uid="{9C580575-50FE-4D9F-8956-483D10137AD1}"/>
    <cellStyle name="Normal 12 2 4 3 2 2 2" xfId="30696" xr:uid="{F0E31D84-5E36-45C2-9806-1CD7847E17F2}"/>
    <cellStyle name="Normal 12 2 4 3 2 2 3" xfId="47455" xr:uid="{DE765C1A-CA8D-46A9-908B-52916B06FF55}"/>
    <cellStyle name="Normal 12 2 4 3 2 3" xfId="22316" xr:uid="{FF5297B5-62B7-46CF-8A67-5B114AFEE279}"/>
    <cellStyle name="Normal 12 2 4 3 2 4" xfId="39075" xr:uid="{5A62EDB8-8980-45EC-85F6-E15C037F7A86}"/>
    <cellStyle name="Normal 12 2 4 3 3" xfId="7243" xr:uid="{8E44F080-204C-4E67-85E2-4596FDD34751}"/>
    <cellStyle name="Normal 12 2 4 3 3 2" xfId="15623" xr:uid="{3D1832C0-4FDB-450B-B34D-0533319D2C33}"/>
    <cellStyle name="Normal 12 2 4 3 3 2 2" xfId="32383" xr:uid="{08907478-DB99-437C-B979-DA4065E435E7}"/>
    <cellStyle name="Normal 12 2 4 3 3 2 3" xfId="49142" xr:uid="{978AAC40-2C46-4D4E-A69B-87CB4E65694C}"/>
    <cellStyle name="Normal 12 2 4 3 3 3" xfId="24003" xr:uid="{C4CBFE4F-5F57-4B2A-A24C-21AC644D2409}"/>
    <cellStyle name="Normal 12 2 4 3 3 4" xfId="40762" xr:uid="{C1D1F69D-A063-4B3A-A45E-81F874400A44}"/>
    <cellStyle name="Normal 12 2 4 3 4" xfId="3983" xr:uid="{6B6A1746-6CFE-4A0C-B8E1-E31AFB331563}"/>
    <cellStyle name="Normal 12 2 4 3 4 2" xfId="12359" xr:uid="{F6AD9928-FCE3-407A-9DDC-C0F064F9999C}"/>
    <cellStyle name="Normal 12 2 4 3 4 2 2" xfId="29119" xr:uid="{78FBEE08-C63B-46D4-9A51-89D14CAB9EED}"/>
    <cellStyle name="Normal 12 2 4 3 4 2 3" xfId="45878" xr:uid="{9B5780E7-D58A-4040-9971-CDDD3107B5E2}"/>
    <cellStyle name="Normal 12 2 4 3 4 3" xfId="20739" xr:uid="{1BE25399-86A8-4191-AF6E-F4BE84DFF953}"/>
    <cellStyle name="Normal 12 2 4 3 4 4" xfId="37498" xr:uid="{2EEDF54B-843B-41F7-848A-3D4FD5ED86B0}"/>
    <cellStyle name="Normal 12 2 4 3 5" xfId="10556" xr:uid="{3D6F7412-7D3E-427F-8838-61E7C6FA6750}"/>
    <cellStyle name="Normal 12 2 4 3 5 2" xfId="27316" xr:uid="{724C46AF-5BF3-4AD5-B10A-61F98CD180B4}"/>
    <cellStyle name="Normal 12 2 4 3 5 3" xfId="44075" xr:uid="{E422C68C-873C-4A27-84A3-323959763E5A}"/>
    <cellStyle name="Normal 12 2 4 3 6" xfId="18936" xr:uid="{A83A2006-5465-4BEB-AF96-F3492D0E4680}"/>
    <cellStyle name="Normal 12 2 4 3 7" xfId="35695" xr:uid="{FC989DBD-3869-4A48-B42B-52BE8A2C3320}"/>
    <cellStyle name="Normal 12 2 4 4" xfId="2708" xr:uid="{C5B87EC5-661B-4D27-B27E-D38A6A08299E}"/>
    <cellStyle name="Normal 12 2 4 4 2" xfId="6090" xr:uid="{F7A9D87F-2622-41C0-8585-08E58501F2A3}"/>
    <cellStyle name="Normal 12 2 4 4 2 2" xfId="14470" xr:uid="{D3E8EE37-ED16-403D-A6BB-DECC760FE5F2}"/>
    <cellStyle name="Normal 12 2 4 4 2 2 2" xfId="31230" xr:uid="{1F0D553F-48C4-4E60-BF69-8B7BF21256DE}"/>
    <cellStyle name="Normal 12 2 4 4 2 2 3" xfId="47989" xr:uid="{91351227-E9EF-4068-AFC7-AF72DD65D048}"/>
    <cellStyle name="Normal 12 2 4 4 2 3" xfId="22850" xr:uid="{1F2348B1-FF64-49FB-8C7A-4A4D57354229}"/>
    <cellStyle name="Normal 12 2 4 4 2 4" xfId="39609" xr:uid="{F8756E0C-0BE4-40D9-85C9-5D67B8A94F03}"/>
    <cellStyle name="Normal 12 2 4 4 3" xfId="7777" xr:uid="{B57E13E8-0A48-40E7-A513-7225E781380F}"/>
    <cellStyle name="Normal 12 2 4 4 3 2" xfId="16157" xr:uid="{51F15988-B539-44EE-A414-DF2949F5B466}"/>
    <cellStyle name="Normal 12 2 4 4 3 2 2" xfId="32917" xr:uid="{EAED8635-82FF-41C4-AE87-5DD6CFD33769}"/>
    <cellStyle name="Normal 12 2 4 4 3 2 3" xfId="49676" xr:uid="{BE2084E1-B06B-4DE0-ADC7-5F85735E3F07}"/>
    <cellStyle name="Normal 12 2 4 4 3 3" xfId="24537" xr:uid="{361FBCE6-48E2-4377-AF32-B803D16629FE}"/>
    <cellStyle name="Normal 12 2 4 4 3 4" xfId="41296" xr:uid="{830B354C-D1E9-473A-9EF4-E14D9AC4B145}"/>
    <cellStyle name="Normal 12 2 4 4 4" xfId="4404" xr:uid="{F43A4346-595D-4899-8973-8CB384951667}"/>
    <cellStyle name="Normal 12 2 4 4 4 2" xfId="12780" xr:uid="{A8B6131F-3BB0-42E1-A158-2E19CFFB7E3C}"/>
    <cellStyle name="Normal 12 2 4 4 4 2 2" xfId="29540" xr:uid="{BE904966-C477-4975-9770-FEB5CBBC9137}"/>
    <cellStyle name="Normal 12 2 4 4 4 2 3" xfId="46299" xr:uid="{0E2CFA46-43B3-410E-81EE-F1B88A303270}"/>
    <cellStyle name="Normal 12 2 4 4 4 3" xfId="21160" xr:uid="{88F20345-74D3-4984-8303-217F367DB544}"/>
    <cellStyle name="Normal 12 2 4 4 4 4" xfId="37919" xr:uid="{6617C9C0-C992-4730-8E61-AEB92C1A2F64}"/>
    <cellStyle name="Normal 12 2 4 4 5" xfId="11090" xr:uid="{5945DEEA-E577-4028-A61F-27D44ED29EB3}"/>
    <cellStyle name="Normal 12 2 4 4 5 2" xfId="27850" xr:uid="{442ADD8F-FE79-4E07-B6A3-D709757AE24B}"/>
    <cellStyle name="Normal 12 2 4 4 5 3" xfId="44609" xr:uid="{8D314556-BCB0-4D88-BB4B-A02232971367}"/>
    <cellStyle name="Normal 12 2 4 4 6" xfId="19470" xr:uid="{037BA80F-B669-42B3-B298-983DB59B0470}"/>
    <cellStyle name="Normal 12 2 4 4 7" xfId="36229" xr:uid="{8A4786C3-A0CA-476B-89D4-FC8DCB77A6AB}"/>
    <cellStyle name="Normal 12 2 4 5" xfId="4824" xr:uid="{2B99F62A-7E15-4A74-9657-EA4775D2B32B}"/>
    <cellStyle name="Normal 12 2 4 5 2" xfId="13200" xr:uid="{BC0B202A-4F8D-429D-8BA6-E3BB0386E5AB}"/>
    <cellStyle name="Normal 12 2 4 5 2 2" xfId="29960" xr:uid="{F6E33C09-D80D-4A55-899B-5A418BC8E622}"/>
    <cellStyle name="Normal 12 2 4 5 2 3" xfId="46719" xr:uid="{FB71FCF5-6169-49C1-9981-968C0512E00C}"/>
    <cellStyle name="Normal 12 2 4 5 3" xfId="21580" xr:uid="{66480E4E-E609-4477-BB4D-2A765CE09020}"/>
    <cellStyle name="Normal 12 2 4 5 4" xfId="38339" xr:uid="{A9219ECC-02BD-42A5-BE6A-0641DF6E0BC8}"/>
    <cellStyle name="Normal 12 2 4 6" xfId="6389" xr:uid="{99C0D341-710F-4B01-BD7D-50938727F7A9}"/>
    <cellStyle name="Normal 12 2 4 6 2" xfId="14769" xr:uid="{38087AD2-4803-4A78-A121-E905D9D211A5}"/>
    <cellStyle name="Normal 12 2 4 6 2 2" xfId="31529" xr:uid="{E5B0A8D0-2BA6-4553-BF82-181D41D41934}"/>
    <cellStyle name="Normal 12 2 4 6 2 3" xfId="48288" xr:uid="{9CB12C1A-6468-4030-9982-B52EEB297F33}"/>
    <cellStyle name="Normal 12 2 4 6 3" xfId="23149" xr:uid="{46C9A177-23A2-46A9-BA4A-E3D23F98CEC0}"/>
    <cellStyle name="Normal 12 2 4 6 4" xfId="39908" xr:uid="{8D43433C-AF81-4668-8137-4034526B64B5}"/>
    <cellStyle name="Normal 12 2 4 7" xfId="8183" xr:uid="{FEF65FAB-FC08-4818-BF14-CE2179458BFC}"/>
    <cellStyle name="Normal 12 2 4 7 2" xfId="16563" xr:uid="{8AE256D6-2629-4330-9EC1-E83DB26BAB39}"/>
    <cellStyle name="Normal 12 2 4 7 2 2" xfId="33323" xr:uid="{B19742AA-9094-4825-AB47-D656EAE00255}"/>
    <cellStyle name="Normal 12 2 4 7 2 3" xfId="50082" xr:uid="{35F2B1C4-F1C1-475D-8985-E77D2756E5DD}"/>
    <cellStyle name="Normal 12 2 4 7 3" xfId="24943" xr:uid="{E8845220-627F-442B-95C7-488A449EE0F2}"/>
    <cellStyle name="Normal 12 2 4 7 4" xfId="41702" xr:uid="{7687D3B6-BACC-4402-94C0-D29863A8DF5B}"/>
    <cellStyle name="Normal 12 2 4 8" xfId="8589" xr:uid="{9A7FCB45-3771-4464-84B7-B12BA78625DC}"/>
    <cellStyle name="Normal 12 2 4 8 2" xfId="16969" xr:uid="{CC2FBD5D-A652-497D-B386-EA4C9793CE54}"/>
    <cellStyle name="Normal 12 2 4 8 2 2" xfId="33729" xr:uid="{CADFB339-5B32-4FF3-8D63-5BD80ED113A9}"/>
    <cellStyle name="Normal 12 2 4 8 2 3" xfId="50488" xr:uid="{31DAAE57-43A0-4ED3-B24F-F2EDFC056AF5}"/>
    <cellStyle name="Normal 12 2 4 8 3" xfId="25349" xr:uid="{00491725-554D-4E8A-81D2-D51FAABB0BF0}"/>
    <cellStyle name="Normal 12 2 4 8 4" xfId="42108" xr:uid="{97AB3F2E-D607-4747-9B5A-1385F68E5B1D}"/>
    <cellStyle name="Normal 12 2 4 9" xfId="8995" xr:uid="{2D9DAFF7-094A-48C9-831E-02B007565F38}"/>
    <cellStyle name="Normal 12 2 4 9 2" xfId="17375" xr:uid="{6CD3DF93-AADE-4B99-A9F2-6D5762159294}"/>
    <cellStyle name="Normal 12 2 4 9 2 2" xfId="34135" xr:uid="{9E31D5D6-1F09-49CA-860C-B38A5E197D1B}"/>
    <cellStyle name="Normal 12 2 4 9 2 3" xfId="50894" xr:uid="{EC12B60D-3428-4CFB-BCDC-DA7E4C8A8339}"/>
    <cellStyle name="Normal 12 2 4 9 3" xfId="25755" xr:uid="{643331BB-571E-4523-957E-DBA6F780D521}"/>
    <cellStyle name="Normal 12 2 4 9 4" xfId="42514" xr:uid="{FACA05A2-A858-4994-BBC4-FD7F881BDA7F}"/>
    <cellStyle name="Normal 12 2 5" xfId="1575" xr:uid="{D9318D50-22C4-4B46-B284-E1F96BA6A595}"/>
    <cellStyle name="Normal 12 2 5 2" xfId="4956" xr:uid="{7EBA3F43-CFC5-42AF-9918-A69B16B0D56C}"/>
    <cellStyle name="Normal 12 2 5 2 2" xfId="13332" xr:uid="{E2F9F340-553B-4A70-B6BE-D55C72D4C84A}"/>
    <cellStyle name="Normal 12 2 5 2 2 2" xfId="30092" xr:uid="{D561AB1F-0487-44EE-ADE4-CCE288219FA8}"/>
    <cellStyle name="Normal 12 2 5 2 2 3" xfId="46851" xr:uid="{8D0F0EE6-0902-4A86-B58A-D64D24ABCB06}"/>
    <cellStyle name="Normal 12 2 5 2 3" xfId="21712" xr:uid="{C74882CE-6DF2-475D-B69C-1793C60A169A}"/>
    <cellStyle name="Normal 12 2 5 2 4" xfId="38471" xr:uid="{409E371F-7F1C-4F6B-884D-37808079C47A}"/>
    <cellStyle name="Normal 12 2 5 3" xfId="6639" xr:uid="{5818DFA7-3A45-4232-B657-D88FE6F46AF4}"/>
    <cellStyle name="Normal 12 2 5 3 2" xfId="15019" xr:uid="{3D38F908-662A-479A-9399-63AE03D606C4}"/>
    <cellStyle name="Normal 12 2 5 3 2 2" xfId="31779" xr:uid="{CC574107-785A-4217-A461-76132EB0FE97}"/>
    <cellStyle name="Normal 12 2 5 3 2 3" xfId="48538" xr:uid="{18CCB58E-2B6C-4EC2-8032-CCF68BEB3DE7}"/>
    <cellStyle name="Normal 12 2 5 3 3" xfId="23399" xr:uid="{DEA5D062-AF1E-44B6-A455-B5DC2ED202F1}"/>
    <cellStyle name="Normal 12 2 5 3 4" xfId="40158" xr:uid="{59F1C36F-AD59-46AE-95E6-5920DC55EC48}"/>
    <cellStyle name="Normal 12 2 5 4" xfId="3379" xr:uid="{6DF05191-29E6-4306-A870-E430E6A830FC}"/>
    <cellStyle name="Normal 12 2 5 4 2" xfId="11755" xr:uid="{25A2E680-535A-4EF5-96A8-C802AD3706C5}"/>
    <cellStyle name="Normal 12 2 5 4 2 2" xfId="28515" xr:uid="{E7D4D924-93A1-4B3E-BC42-ED1FE5CCCAFD}"/>
    <cellStyle name="Normal 12 2 5 4 2 3" xfId="45274" xr:uid="{F561EAB0-7A5C-47F6-AF00-A9BED91CA039}"/>
    <cellStyle name="Normal 12 2 5 4 3" xfId="20135" xr:uid="{617EF1DE-4361-464E-9EAD-38B1F94214C9}"/>
    <cellStyle name="Normal 12 2 5 4 4" xfId="36894" xr:uid="{0212D723-AA8F-4EC5-9CB1-5FCDCA63641B}"/>
    <cellStyle name="Normal 12 2 5 5" xfId="9952" xr:uid="{1DC890E3-7288-483C-8585-B168CB7C9825}"/>
    <cellStyle name="Normal 12 2 5 5 2" xfId="26712" xr:uid="{BDDE17AD-803A-4E9C-B988-B73D300C4F98}"/>
    <cellStyle name="Normal 12 2 5 5 3" xfId="43471" xr:uid="{DEE091C9-2F50-4CD0-A0BA-503B371A34EC}"/>
    <cellStyle name="Normal 12 2 5 6" xfId="18332" xr:uid="{116F3942-C829-485B-A0D9-DC2359CDF9D1}"/>
    <cellStyle name="Normal 12 2 5 7" xfId="35091" xr:uid="{E7411C5F-9D62-493C-A891-83D95A6DC5A5}"/>
    <cellStyle name="Normal 12 2 6" xfId="2001" xr:uid="{68C03238-B950-4165-9F23-A4334F36983C}"/>
    <cellStyle name="Normal 12 2 6 2" xfId="5380" xr:uid="{4FECE9A8-17C1-470C-BDAA-3FB2C800BD58}"/>
    <cellStyle name="Normal 12 2 6 2 2" xfId="13760" xr:uid="{A94AD4CF-C1E6-48A5-9966-92135B139E19}"/>
    <cellStyle name="Normal 12 2 6 2 2 2" xfId="30520" xr:uid="{4D22C859-7601-4C26-BD11-DFAA92D8CD9A}"/>
    <cellStyle name="Normal 12 2 6 2 2 3" xfId="47279" xr:uid="{D874C16F-F25D-4BAA-8286-BAF89A0CD5F1}"/>
    <cellStyle name="Normal 12 2 6 2 3" xfId="22140" xr:uid="{886B0D58-E83A-4AEF-9936-FF46BB254244}"/>
    <cellStyle name="Normal 12 2 6 2 4" xfId="38899" xr:uid="{B6183EBD-7421-46DE-98E1-6112C51923B9}"/>
    <cellStyle name="Normal 12 2 6 3" xfId="7067" xr:uid="{6C6E86C0-DFCF-4BC1-9DF0-94A55AD1723D}"/>
    <cellStyle name="Normal 12 2 6 3 2" xfId="15447" xr:uid="{90691E13-3341-4EE1-813A-C70E182FD12C}"/>
    <cellStyle name="Normal 12 2 6 3 2 2" xfId="32207" xr:uid="{3B7E49FA-4B79-4548-AA27-9C6032CA32F4}"/>
    <cellStyle name="Normal 12 2 6 3 2 3" xfId="48966" xr:uid="{C7E6F744-AF16-4E90-9A36-B4559C984845}"/>
    <cellStyle name="Normal 12 2 6 3 3" xfId="23827" xr:uid="{F751D533-E2F0-475A-B2B8-ACAF68B6DC72}"/>
    <cellStyle name="Normal 12 2 6 3 4" xfId="40586" xr:uid="{9EA33062-CBFA-48D1-A5B7-438D776829B9}"/>
    <cellStyle name="Normal 12 2 6 4" xfId="3807" xr:uid="{9DC200A7-1EFC-4870-A014-CBA90E4498C3}"/>
    <cellStyle name="Normal 12 2 6 4 2" xfId="12183" xr:uid="{7C441E53-E804-42F6-9E34-EB885CE9636F}"/>
    <cellStyle name="Normal 12 2 6 4 2 2" xfId="28943" xr:uid="{CB3BD86D-3200-448F-999F-F785CBD2B472}"/>
    <cellStyle name="Normal 12 2 6 4 2 3" xfId="45702" xr:uid="{C1CAA65C-0F0E-4DA7-884C-9883ADCF4320}"/>
    <cellStyle name="Normal 12 2 6 4 3" xfId="20563" xr:uid="{0EEB11D3-9ADB-430B-B4E5-3B9113067065}"/>
    <cellStyle name="Normal 12 2 6 4 4" xfId="37322" xr:uid="{5A9B3064-5998-4A30-B657-F9FF90CDFBF9}"/>
    <cellStyle name="Normal 12 2 6 5" xfId="10380" xr:uid="{25EFD0A7-0CF1-4561-B7E2-E54F5AA12E13}"/>
    <cellStyle name="Normal 12 2 6 5 2" xfId="27140" xr:uid="{88A9A0DE-7428-4FFB-9202-EBBD118A76F2}"/>
    <cellStyle name="Normal 12 2 6 5 3" xfId="43899" xr:uid="{DAE9E826-994C-4721-A86E-851A9D6A26D8}"/>
    <cellStyle name="Normal 12 2 6 6" xfId="18760" xr:uid="{28EDC8E5-1864-4DE5-8774-E4B9F9D187CD}"/>
    <cellStyle name="Normal 12 2 6 7" xfId="35519" xr:uid="{C098313A-41BF-447E-913D-75E52CB8F2C3}"/>
    <cellStyle name="Normal 12 2 7" xfId="2438" xr:uid="{F4E4991C-409F-41A9-B5F1-79203B7D39FF}"/>
    <cellStyle name="Normal 12 2 7 2" xfId="5819" xr:uid="{08AA5BEF-F61C-46B4-866C-14B606AA1203}"/>
    <cellStyle name="Normal 12 2 7 2 2" xfId="14199" xr:uid="{FFB4EED8-121E-49DD-8783-BA7618D067CD}"/>
    <cellStyle name="Normal 12 2 7 2 2 2" xfId="30959" xr:uid="{AA76433A-D496-4D07-A699-3B0BDCF68DCD}"/>
    <cellStyle name="Normal 12 2 7 2 2 3" xfId="47718" xr:uid="{4F9FB6D1-B69A-4F5E-862E-99C28BC68F0C}"/>
    <cellStyle name="Normal 12 2 7 2 3" xfId="22579" xr:uid="{9A5F4BE8-8BFB-4DC4-8A64-19E4089423E0}"/>
    <cellStyle name="Normal 12 2 7 2 4" xfId="39338" xr:uid="{E953CB34-B478-4617-9D1C-BD8B4D3FAF25}"/>
    <cellStyle name="Normal 12 2 7 3" xfId="7506" xr:uid="{0D36DFD4-6BC3-4D4C-B04F-40D525E75A74}"/>
    <cellStyle name="Normal 12 2 7 3 2" xfId="15886" xr:uid="{B918E448-F87F-475A-8023-21C0A7E2C882}"/>
    <cellStyle name="Normal 12 2 7 3 2 2" xfId="32646" xr:uid="{A191ADDF-F7A7-4229-82D6-CC2D95BE4514}"/>
    <cellStyle name="Normal 12 2 7 3 2 3" xfId="49405" xr:uid="{5209E7CC-A7BB-4061-A43D-0D082E8E5903}"/>
    <cellStyle name="Normal 12 2 7 3 3" xfId="24266" xr:uid="{406639A9-85D5-492C-ADF8-FECCD172B916}"/>
    <cellStyle name="Normal 12 2 7 3 4" xfId="41025" xr:uid="{9B464F16-D0BA-48FD-B024-13119B4E483D}"/>
    <cellStyle name="Normal 12 2 7 4" xfId="2948" xr:uid="{F3459401-F9E1-4297-928E-E267F043E77E}"/>
    <cellStyle name="Normal 12 2 7 4 2" xfId="11329" xr:uid="{4A1A3BC1-C33B-4B2A-AA12-38174F693A17}"/>
    <cellStyle name="Normal 12 2 7 4 2 2" xfId="28089" xr:uid="{5D7E7721-7E6F-4872-AFF6-1A3D663B6B53}"/>
    <cellStyle name="Normal 12 2 7 4 2 3" xfId="44848" xr:uid="{9B1ABD89-00EA-41ED-8B50-1B93FC9C4808}"/>
    <cellStyle name="Normal 12 2 7 4 3" xfId="19709" xr:uid="{29612966-1580-4155-BD23-04E2FF389908}"/>
    <cellStyle name="Normal 12 2 7 4 4" xfId="36468" xr:uid="{8677EA26-93C4-4590-BA9B-34AA70FBABEC}"/>
    <cellStyle name="Normal 12 2 7 5" xfId="10819" xr:uid="{4BFC6751-E720-441C-8F13-DAE9D46AAD25}"/>
    <cellStyle name="Normal 12 2 7 5 2" xfId="27579" xr:uid="{81A047A1-3B7C-4202-B525-607EDB01AF10}"/>
    <cellStyle name="Normal 12 2 7 5 3" xfId="44338" xr:uid="{034E4FFA-8C5B-479F-A4DD-CE3AEE9D6896}"/>
    <cellStyle name="Normal 12 2 7 6" xfId="19199" xr:uid="{3C7FE4B1-E398-4808-9034-9AEEFBB1F3B0}"/>
    <cellStyle name="Normal 12 2 7 7" xfId="35958" xr:uid="{CE700CCA-98FB-4BCE-A130-773FBADD56C8}"/>
    <cellStyle name="Normal 12 2 8" xfId="4552" xr:uid="{E9915E56-EA5B-4E10-B491-B16E65A25226}"/>
    <cellStyle name="Normal 12 2 8 2" xfId="12928" xr:uid="{9FE11ECB-8ACA-4BEB-979E-7D57ED9DA16F}"/>
    <cellStyle name="Normal 12 2 8 2 2" xfId="29688" xr:uid="{6C299BD2-8BFC-4F04-B62C-E571862ED24E}"/>
    <cellStyle name="Normal 12 2 8 2 3" xfId="46447" xr:uid="{CFA49A6E-F038-4EBF-845A-BCF62FBCC8C3}"/>
    <cellStyle name="Normal 12 2 8 3" xfId="21308" xr:uid="{7A2D84D5-1FED-4137-8EBF-8E67DA84D677}"/>
    <cellStyle name="Normal 12 2 8 4" xfId="38067" xr:uid="{F5DD97B2-5653-4156-A9B4-3FD9438A300B}"/>
    <cellStyle name="Normal 12 2 9" xfId="6213" xr:uid="{6DC22BEF-F56A-4469-BC47-59BD9179D75B}"/>
    <cellStyle name="Normal 12 2 9 2" xfId="14593" xr:uid="{6FB99F0D-BA85-4EE7-9E55-C129FF93A520}"/>
    <cellStyle name="Normal 12 2 9 2 2" xfId="31353" xr:uid="{88552B7E-90BF-4868-8AD4-B54B4424ED9B}"/>
    <cellStyle name="Normal 12 2 9 2 3" xfId="48112" xr:uid="{F63197C9-17C2-46BE-9E8D-03B18583CB47}"/>
    <cellStyle name="Normal 12 2 9 3" xfId="22973" xr:uid="{383E4D3E-A052-4AF8-8418-7DA9AEBC7F7A}"/>
    <cellStyle name="Normal 12 2 9 4" xfId="39732" xr:uid="{FD0F089B-4B26-40CD-8C68-A5281F7C7989}"/>
    <cellStyle name="Normal 12 20" xfId="34637" xr:uid="{194FAB20-EC33-4EBC-95D4-F311F293FF81}"/>
    <cellStyle name="Normal 12 21" xfId="51638" xr:uid="{DFC59F41-C65F-4524-93F6-9CAF116C6247}"/>
    <cellStyle name="Normal 12 22" xfId="773" xr:uid="{12651911-2CEC-475B-874B-2862EDA5A0E3}"/>
    <cellStyle name="Normal 12 3" xfId="776" xr:uid="{F3AAABAC-7C17-4B4C-91DB-BE9AAAC8F81A}"/>
    <cellStyle name="Normal 12 3 10" xfId="8319" xr:uid="{E0EDEC73-3115-46F1-84DF-05CED1EEE61F}"/>
    <cellStyle name="Normal 12 3 10 2" xfId="16699" xr:uid="{6F583AE5-B4AE-450D-A4A4-9D0894C4DC9C}"/>
    <cellStyle name="Normal 12 3 10 2 2" xfId="33459" xr:uid="{FC0053C9-C8FA-45CB-BD5D-1DB39E75DD2D}"/>
    <cellStyle name="Normal 12 3 10 2 3" xfId="50218" xr:uid="{8D106A9B-2413-4451-86AB-982F5E42915A}"/>
    <cellStyle name="Normal 12 3 10 3" xfId="25079" xr:uid="{B83151F9-F248-4190-B37E-C227F7BA8C36}"/>
    <cellStyle name="Normal 12 3 10 4" xfId="41838" xr:uid="{480C9B1F-531F-4ECF-A5AB-9DD988B11ECD}"/>
    <cellStyle name="Normal 12 3 11" xfId="8725" xr:uid="{6495EAA8-A7E5-4308-91C7-C1C255298DE5}"/>
    <cellStyle name="Normal 12 3 11 2" xfId="17105" xr:uid="{ED43D5FE-844A-4BD0-A7CE-350B844EE266}"/>
    <cellStyle name="Normal 12 3 11 2 2" xfId="33865" xr:uid="{DC5F9033-9395-4E04-B216-98A48CA71BA3}"/>
    <cellStyle name="Normal 12 3 11 2 3" xfId="50624" xr:uid="{F264A0CE-18AF-47BF-8668-B80E56FF1FB9}"/>
    <cellStyle name="Normal 12 3 11 3" xfId="25485" xr:uid="{E6054B65-6AAE-4CCD-A3C4-AAFD99DF417C}"/>
    <cellStyle name="Normal 12 3 11 4" xfId="42244" xr:uid="{2B251DA5-4A86-4C43-91C0-B4809C057C8C}"/>
    <cellStyle name="Normal 12 3 12" xfId="9131" xr:uid="{2AA7F6BB-7B5C-441C-BF1C-1A87B8B1BED4}"/>
    <cellStyle name="Normal 12 3 12 2" xfId="17511" xr:uid="{6FE43D3B-BF3B-415D-AC7C-AF1892D8AECD}"/>
    <cellStyle name="Normal 12 3 12 2 2" xfId="34271" xr:uid="{71A135CE-6168-4331-80BA-7F24DB58E956}"/>
    <cellStyle name="Normal 12 3 12 2 3" xfId="51030" xr:uid="{4A5E10B2-D8E5-48AE-BBE5-2BF57E66FBC0}"/>
    <cellStyle name="Normal 12 3 12 3" xfId="25891" xr:uid="{3309187B-385B-40E8-B412-B2891EE719E2}"/>
    <cellStyle name="Normal 12 3 12 4" xfId="42650" xr:uid="{0F8FAEB1-1ECD-4497-B68D-0B8484A22DB3}"/>
    <cellStyle name="Normal 12 3 13" xfId="2844" xr:uid="{0F0D8686-55F1-4BA2-9167-F8698794BAE8}"/>
    <cellStyle name="Normal 12 3 13 2" xfId="11226" xr:uid="{7FFE32E1-1829-4CC1-B4B4-CC3EE63B2AED}"/>
    <cellStyle name="Normal 12 3 13 2 2" xfId="27986" xr:uid="{E5E7F428-0E0C-4B2F-A729-1037F2A1D184}"/>
    <cellStyle name="Normal 12 3 13 2 3" xfId="44745" xr:uid="{D8AD84BA-973A-45AD-B50E-5C40950372B8}"/>
    <cellStyle name="Normal 12 3 13 3" xfId="19606" xr:uid="{88382317-81AA-48D7-8C3B-0D44D5C063E8}"/>
    <cellStyle name="Normal 12 3 13 4" xfId="36365" xr:uid="{510191C0-30D3-4314-9896-3F1896FB4CC4}"/>
    <cellStyle name="Normal 12 3 14" xfId="9572" xr:uid="{3D9480DD-470D-450F-AAB7-F8C23BF9F0F4}"/>
    <cellStyle name="Normal 12 3 14 2" xfId="26332" xr:uid="{A9E48311-B030-43DB-A466-22CCB5181666}"/>
    <cellStyle name="Normal 12 3 14 3" xfId="43091" xr:uid="{DDFA8EB0-1074-4CAF-8B3A-A3215CEF83F9}"/>
    <cellStyle name="Normal 12 3 15" xfId="17952" xr:uid="{F306D35C-F26A-4573-B11F-D9D0BDA7684A}"/>
    <cellStyle name="Normal 12 3 16" xfId="34711" xr:uid="{E082EFD6-5A0D-4C02-AE95-05A0D81F596D}"/>
    <cellStyle name="Normal 12 3 2" xfId="1363" xr:uid="{5FBE909C-39C2-4558-8129-16E0D44D4A4F}"/>
    <cellStyle name="Normal 12 3 2 10" xfId="9260" xr:uid="{EFBA1926-3463-488F-9822-88C634050E07}"/>
    <cellStyle name="Normal 12 3 2 10 2" xfId="17640" xr:uid="{7B51AC48-F41D-4B30-AF18-7AC2DE690E8F}"/>
    <cellStyle name="Normal 12 3 2 10 2 2" xfId="34400" xr:uid="{BD63A548-0A14-4AB0-B906-5D183B26F571}"/>
    <cellStyle name="Normal 12 3 2 10 2 3" xfId="51159" xr:uid="{B64C9068-FE18-48BF-BE94-0C5AF1E1C36C}"/>
    <cellStyle name="Normal 12 3 2 10 3" xfId="26020" xr:uid="{8ED1990E-AB5A-436E-A66E-63CD24469214}"/>
    <cellStyle name="Normal 12 3 2 10 4" xfId="42779" xr:uid="{6C3243D2-CEE3-4C49-84C2-A19A4AA0D112}"/>
    <cellStyle name="Normal 12 3 2 11" xfId="3129" xr:uid="{6626B9CE-768C-4F67-A0BB-46009B6804FF}"/>
    <cellStyle name="Normal 12 3 2 11 2" xfId="11506" xr:uid="{6B769905-3655-496C-92DF-57C7AAC56700}"/>
    <cellStyle name="Normal 12 3 2 11 2 2" xfId="28266" xr:uid="{0129161B-4217-4C01-8201-CC20B192A37A}"/>
    <cellStyle name="Normal 12 3 2 11 2 3" xfId="45025" xr:uid="{3BD4D05F-2CEF-4433-BA0F-FE733FE51D2B}"/>
    <cellStyle name="Normal 12 3 2 11 3" xfId="19886" xr:uid="{EAC114C3-3B82-41C0-BC44-5944809A68C5}"/>
    <cellStyle name="Normal 12 3 2 11 4" xfId="36645" xr:uid="{6B0B13F8-67D5-4E82-829A-9326CCA102F1}"/>
    <cellStyle name="Normal 12 3 2 12" xfId="9703" xr:uid="{4A1FD307-0669-42D7-AD2F-BB499516570E}"/>
    <cellStyle name="Normal 12 3 2 12 2" xfId="26463" xr:uid="{E9318157-A803-46D3-90FF-F08C61177C03}"/>
    <cellStyle name="Normal 12 3 2 12 3" xfId="43222" xr:uid="{31A5DD8F-4171-4096-90CA-558DD3C242FD}"/>
    <cellStyle name="Normal 12 3 2 13" xfId="18083" xr:uid="{CD0A2D0B-B35E-4D08-AF3A-C27AA9059A10}"/>
    <cellStyle name="Normal 12 3 2 14" xfId="34842" xr:uid="{62CDEB65-9337-4A58-B379-CAA6A8AAF603}"/>
    <cellStyle name="Normal 12 3 2 2" xfId="1749" xr:uid="{66FF1800-7D32-4782-BCF2-906DD51E69AF}"/>
    <cellStyle name="Normal 12 3 2 2 2" xfId="5131" xr:uid="{5600CF85-A91C-4481-937D-126315CEA153}"/>
    <cellStyle name="Normal 12 3 2 2 2 2" xfId="13509" xr:uid="{A85E474E-6757-44E9-832B-88E301F38A62}"/>
    <cellStyle name="Normal 12 3 2 2 2 2 2" xfId="30269" xr:uid="{D938407C-FC07-4615-87AF-FF235049D7AB}"/>
    <cellStyle name="Normal 12 3 2 2 2 2 3" xfId="47028" xr:uid="{69F613CF-E80F-4482-A7A9-C2B51472FE6E}"/>
    <cellStyle name="Normal 12 3 2 2 2 3" xfId="21889" xr:uid="{23FA42EB-51FA-4F1A-AE81-3D54FAFFACB0}"/>
    <cellStyle name="Normal 12 3 2 2 2 4" xfId="38648" xr:uid="{32684A62-426F-4DDE-A734-554BB73D665C}"/>
    <cellStyle name="Normal 12 3 2 2 3" xfId="6816" xr:uid="{2D1543BF-D321-4F63-8136-41D37D59A9C2}"/>
    <cellStyle name="Normal 12 3 2 2 3 2" xfId="15196" xr:uid="{1BE3D16C-D11D-4712-B4DB-28BFAE216376}"/>
    <cellStyle name="Normal 12 3 2 2 3 2 2" xfId="31956" xr:uid="{91CF9731-B035-4B06-91B1-64A489F39544}"/>
    <cellStyle name="Normal 12 3 2 2 3 2 3" xfId="48715" xr:uid="{94F1C7E2-C2DD-4DBB-AF5C-0624B147D95C}"/>
    <cellStyle name="Normal 12 3 2 2 3 3" xfId="23576" xr:uid="{EEB5142D-AEE4-4758-9E44-052B97469DE3}"/>
    <cellStyle name="Normal 12 3 2 2 3 4" xfId="40335" xr:uid="{2E85B0CC-D724-42AE-A085-049F0FDFE0DC}"/>
    <cellStyle name="Normal 12 3 2 2 4" xfId="3556" xr:uid="{C0CF416C-D1DC-436C-921F-B001E5694BD6}"/>
    <cellStyle name="Normal 12 3 2 2 4 2" xfId="11932" xr:uid="{D61DAEB6-0FDC-4C69-B0F2-38823C5D4F65}"/>
    <cellStyle name="Normal 12 3 2 2 4 2 2" xfId="28692" xr:uid="{CC5DA270-4D1A-4829-9EB8-C55CA8771EDA}"/>
    <cellStyle name="Normal 12 3 2 2 4 2 3" xfId="45451" xr:uid="{D554865A-61F3-4248-BAFC-4B884BE31178}"/>
    <cellStyle name="Normal 12 3 2 2 4 3" xfId="20312" xr:uid="{A46FBE3A-61AD-4841-8257-3409AE6D1311}"/>
    <cellStyle name="Normal 12 3 2 2 4 4" xfId="37071" xr:uid="{33B304B3-7B0B-452F-A6A5-D211648ECE3C}"/>
    <cellStyle name="Normal 12 3 2 2 5" xfId="10129" xr:uid="{A703A297-94D3-429F-A465-70DBE4289737}"/>
    <cellStyle name="Normal 12 3 2 2 5 2" xfId="26889" xr:uid="{7E302FDB-4BA7-42CA-9417-1692B374C849}"/>
    <cellStyle name="Normal 12 3 2 2 5 3" xfId="43648" xr:uid="{CE2CC2BB-E49E-468F-BD12-8B2438015E3E}"/>
    <cellStyle name="Normal 12 3 2 2 6" xfId="18509" xr:uid="{5889E353-81AF-42EC-9A7F-C9BE9E3C0A0E}"/>
    <cellStyle name="Normal 12 3 2 2 7" xfId="35268" xr:uid="{BB67AE21-8999-41EA-8412-B09E749FAEA8}"/>
    <cellStyle name="Normal 12 3 2 3" xfId="2177" xr:uid="{EA6A99B7-58DA-41E4-BF03-60A52503AF10}"/>
    <cellStyle name="Normal 12 3 2 3 2" xfId="5557" xr:uid="{B664BCDB-0EAA-4009-8686-1804DAEAA2C8}"/>
    <cellStyle name="Normal 12 3 2 3 2 2" xfId="13937" xr:uid="{8A88DF94-29E0-43FA-BAE3-26A88D168380}"/>
    <cellStyle name="Normal 12 3 2 3 2 2 2" xfId="30697" xr:uid="{898D1FEB-E9FA-45F1-94B3-5E818243D765}"/>
    <cellStyle name="Normal 12 3 2 3 2 2 3" xfId="47456" xr:uid="{87A414FE-767B-4FD4-8229-C9073C33FE20}"/>
    <cellStyle name="Normal 12 3 2 3 2 3" xfId="22317" xr:uid="{0A6AF93E-4AB3-456F-9FBA-0B4E4C00F19A}"/>
    <cellStyle name="Normal 12 3 2 3 2 4" xfId="39076" xr:uid="{AE96A3A5-ED78-4203-AB34-DE63C5376C09}"/>
    <cellStyle name="Normal 12 3 2 3 3" xfId="7244" xr:uid="{0AB6FA55-CB51-4034-9919-E70B877CE8F8}"/>
    <cellStyle name="Normal 12 3 2 3 3 2" xfId="15624" xr:uid="{C5E4166C-15C5-489F-8EE9-F8491B35E668}"/>
    <cellStyle name="Normal 12 3 2 3 3 2 2" xfId="32384" xr:uid="{C873483B-8D54-4A77-A016-17BF7B40B505}"/>
    <cellStyle name="Normal 12 3 2 3 3 2 3" xfId="49143" xr:uid="{A05090D6-8C3B-4E02-9555-595EB58EA9FB}"/>
    <cellStyle name="Normal 12 3 2 3 3 3" xfId="24004" xr:uid="{06B06E4F-D667-4FE1-BB5E-1476243236DF}"/>
    <cellStyle name="Normal 12 3 2 3 3 4" xfId="40763" xr:uid="{34FAFCFA-3BD4-4BFD-96DC-73531AAC4611}"/>
    <cellStyle name="Normal 12 3 2 3 4" xfId="3984" xr:uid="{4EAE4E0B-0066-42DF-AE46-6F37BD514E69}"/>
    <cellStyle name="Normal 12 3 2 3 4 2" xfId="12360" xr:uid="{34071AFD-484D-4A7A-9CC5-5FE5BD496F1B}"/>
    <cellStyle name="Normal 12 3 2 3 4 2 2" xfId="29120" xr:uid="{24D50A95-09C0-42C7-9B24-58FB5EB656B1}"/>
    <cellStyle name="Normal 12 3 2 3 4 2 3" xfId="45879" xr:uid="{04AA87FC-0655-4235-BCA8-9365F20E7427}"/>
    <cellStyle name="Normal 12 3 2 3 4 3" xfId="20740" xr:uid="{16FDC1A6-5F9F-45A5-94AC-BA03794A903C}"/>
    <cellStyle name="Normal 12 3 2 3 4 4" xfId="37499" xr:uid="{1B8E1B78-2D68-4BCC-B718-080871D4C36C}"/>
    <cellStyle name="Normal 12 3 2 3 5" xfId="10557" xr:uid="{DBD0BA11-1CF0-4AD0-A26D-0B9972948D41}"/>
    <cellStyle name="Normal 12 3 2 3 5 2" xfId="27317" xr:uid="{9D4384E2-3FEF-4106-87F3-31765BE25CC7}"/>
    <cellStyle name="Normal 12 3 2 3 5 3" xfId="44076" xr:uid="{FB4E624F-7E48-4D7F-8EEB-B7EF263C44D6}"/>
    <cellStyle name="Normal 12 3 2 3 6" xfId="18937" xr:uid="{094CD13B-860C-4A7E-A6AB-266D441D82D2}"/>
    <cellStyle name="Normal 12 3 2 3 7" xfId="35696" xr:uid="{3407F9ED-BD93-4788-8FAD-85353B292823}"/>
    <cellStyle name="Normal 12 3 2 4" xfId="2567" xr:uid="{1BA67840-7765-4E3E-A719-106F11B8E609}"/>
    <cellStyle name="Normal 12 3 2 4 2" xfId="5949" xr:uid="{0E4072A3-0B1C-4905-8383-F4DE56E18FE6}"/>
    <cellStyle name="Normal 12 3 2 4 2 2" xfId="14329" xr:uid="{18A9DEF2-CCE3-4E6D-97E3-160DE9695F5C}"/>
    <cellStyle name="Normal 12 3 2 4 2 2 2" xfId="31089" xr:uid="{E46F8CA9-F420-4F14-85C0-D5C8D1968325}"/>
    <cellStyle name="Normal 12 3 2 4 2 2 3" xfId="47848" xr:uid="{6CF1D5A5-8432-4DBC-86CC-8FF51AC16FC0}"/>
    <cellStyle name="Normal 12 3 2 4 2 3" xfId="22709" xr:uid="{B8576DEB-AE82-4035-81CE-EDD2118AA7CF}"/>
    <cellStyle name="Normal 12 3 2 4 2 4" xfId="39468" xr:uid="{E6BFC30F-1A01-4309-9462-C80B659AE72D}"/>
    <cellStyle name="Normal 12 3 2 4 3" xfId="7636" xr:uid="{D84CAC85-BD17-412A-817E-8F7AF231ED7B}"/>
    <cellStyle name="Normal 12 3 2 4 3 2" xfId="16016" xr:uid="{5F6474D0-12CD-42EF-B4AB-C0A5EF2E8CDA}"/>
    <cellStyle name="Normal 12 3 2 4 3 2 2" xfId="32776" xr:uid="{B41CDA43-6E46-42AC-A906-F1A8844F1337}"/>
    <cellStyle name="Normal 12 3 2 4 3 2 3" xfId="49535" xr:uid="{9D1CC038-29FB-480E-9657-B5038E9C353E}"/>
    <cellStyle name="Normal 12 3 2 4 3 3" xfId="24396" xr:uid="{C0BFB211-BFF8-4841-8B6E-773CDBA9174E}"/>
    <cellStyle name="Normal 12 3 2 4 3 4" xfId="41155" xr:uid="{6AAF210B-3D98-46E4-9E65-D6929A3D0181}"/>
    <cellStyle name="Normal 12 3 2 4 4" xfId="4264" xr:uid="{29C3C2C2-4BEC-4ED2-805D-7D5FD337035F}"/>
    <cellStyle name="Normal 12 3 2 4 4 2" xfId="12640" xr:uid="{97955C73-D1C6-4E3D-8A56-2490124896FC}"/>
    <cellStyle name="Normal 12 3 2 4 4 2 2" xfId="29400" xr:uid="{13CE6C1A-25C7-46A8-BDD6-41058588396F}"/>
    <cellStyle name="Normal 12 3 2 4 4 2 3" xfId="46159" xr:uid="{87FA9D0D-A584-48BF-A977-3611230E9D39}"/>
    <cellStyle name="Normal 12 3 2 4 4 3" xfId="21020" xr:uid="{1B53ACA3-F878-47F5-AD8C-FD721F899168}"/>
    <cellStyle name="Normal 12 3 2 4 4 4" xfId="37779" xr:uid="{28CFB687-2B2A-420E-A757-720090FF56B0}"/>
    <cellStyle name="Normal 12 3 2 4 5" xfId="10949" xr:uid="{8CAE4D21-0D7D-4BD6-828F-505A476E4549}"/>
    <cellStyle name="Normal 12 3 2 4 5 2" xfId="27709" xr:uid="{FB5997D5-516D-4F71-B144-A61835E4A2DE}"/>
    <cellStyle name="Normal 12 3 2 4 5 3" xfId="44468" xr:uid="{BB94F50F-9E3B-4CA8-9530-A858E47F4A6A}"/>
    <cellStyle name="Normal 12 3 2 4 6" xfId="19329" xr:uid="{3FFFD446-D228-41D8-BBB0-00D79D4C438E}"/>
    <cellStyle name="Normal 12 3 2 4 7" xfId="36088" xr:uid="{6EBD59FD-3876-4D96-8163-3D6DC7DAED9D}"/>
    <cellStyle name="Normal 12 3 2 5" xfId="4683" xr:uid="{196459AC-9EFD-4437-90A0-3FFB03FC7658}"/>
    <cellStyle name="Normal 12 3 2 5 2" xfId="13059" xr:uid="{859A01F6-7D51-4472-8D16-6FC3412F8B59}"/>
    <cellStyle name="Normal 12 3 2 5 2 2" xfId="29819" xr:uid="{FCF7550E-578A-4790-B91D-401FB4C023EB}"/>
    <cellStyle name="Normal 12 3 2 5 2 3" xfId="46578" xr:uid="{36EF3749-526A-4BAF-90FD-012BCC38C5B5}"/>
    <cellStyle name="Normal 12 3 2 5 3" xfId="21439" xr:uid="{F5A40BFA-B21E-4D93-9FB3-136DBB6ED8B2}"/>
    <cellStyle name="Normal 12 3 2 5 4" xfId="38198" xr:uid="{24222365-8685-4453-9B10-3F769C288289}"/>
    <cellStyle name="Normal 12 3 2 6" xfId="6390" xr:uid="{2A3DD9A0-301E-49DC-AF33-87CAB5E76D44}"/>
    <cellStyle name="Normal 12 3 2 6 2" xfId="14770" xr:uid="{94DF390A-CE39-46EB-BE24-A5B683554B92}"/>
    <cellStyle name="Normal 12 3 2 6 2 2" xfId="31530" xr:uid="{54B542B7-989F-41E4-8E62-C5EC03749A4D}"/>
    <cellStyle name="Normal 12 3 2 6 2 3" xfId="48289" xr:uid="{65F221B3-6A5A-4336-8931-3D9509E656C4}"/>
    <cellStyle name="Normal 12 3 2 6 3" xfId="23150" xr:uid="{363F65BA-BA8A-4A3F-99DD-397F847E11CA}"/>
    <cellStyle name="Normal 12 3 2 6 4" xfId="39909" xr:uid="{205B9255-B20D-4B9D-BBD7-A275864B96E3}"/>
    <cellStyle name="Normal 12 3 2 7" xfId="8042" xr:uid="{9BBCCA15-B45C-4BAA-AA59-4E0A074ED34C}"/>
    <cellStyle name="Normal 12 3 2 7 2" xfId="16422" xr:uid="{699D7A24-A3F9-4C84-9CDF-747F1737EF8C}"/>
    <cellStyle name="Normal 12 3 2 7 2 2" xfId="33182" xr:uid="{908FD336-8D0B-4EBF-A3CB-497DCCFA981E}"/>
    <cellStyle name="Normal 12 3 2 7 2 3" xfId="49941" xr:uid="{C397AE80-5058-486D-B828-7316F3FB5AA6}"/>
    <cellStyle name="Normal 12 3 2 7 3" xfId="24802" xr:uid="{877CEA88-367F-4EB7-ABCE-FE377389C060}"/>
    <cellStyle name="Normal 12 3 2 7 4" xfId="41561" xr:uid="{8B83E72D-D814-47ED-A73A-D2F2893A8515}"/>
    <cellStyle name="Normal 12 3 2 8" xfId="8448" xr:uid="{1ACE24F0-8206-4501-90CC-F92494248564}"/>
    <cellStyle name="Normal 12 3 2 8 2" xfId="16828" xr:uid="{DA7F7FC3-29CC-4EDC-8F35-1AAD7D6BAB2B}"/>
    <cellStyle name="Normal 12 3 2 8 2 2" xfId="33588" xr:uid="{3D28A2FF-95C0-4AA1-AFD1-6E7E5EBDD9FA}"/>
    <cellStyle name="Normal 12 3 2 8 2 3" xfId="50347" xr:uid="{3C1E0437-C2C5-4455-8F7B-86E91C39D4E4}"/>
    <cellStyle name="Normal 12 3 2 8 3" xfId="25208" xr:uid="{3BE7B7CE-20AC-40FD-A313-4277859EA5A3}"/>
    <cellStyle name="Normal 12 3 2 8 4" xfId="41967" xr:uid="{0412488A-38D0-4A78-A145-20CA54543236}"/>
    <cellStyle name="Normal 12 3 2 9" xfId="8854" xr:uid="{A19C5B4F-7FEE-43A4-B392-7B64FAF0359E}"/>
    <cellStyle name="Normal 12 3 2 9 2" xfId="17234" xr:uid="{A4286D1E-E6B1-48BB-A51C-B63B1A0A5B2C}"/>
    <cellStyle name="Normal 12 3 2 9 2 2" xfId="33994" xr:uid="{4819ED21-A274-4B97-A598-C9250E41591C}"/>
    <cellStyle name="Normal 12 3 2 9 2 3" xfId="50753" xr:uid="{BCF17298-3183-4079-B7AA-CB3920FA43E9}"/>
    <cellStyle name="Normal 12 3 2 9 3" xfId="25614" xr:uid="{AA96691F-3EA8-4828-B5A5-995274A9E22C}"/>
    <cellStyle name="Normal 12 3 2 9 4" xfId="42373" xr:uid="{0F928907-9E60-44FB-93A4-693AE2C8BAED}"/>
    <cellStyle name="Normal 12 3 3" xfId="1364" xr:uid="{9B0975D2-C403-4FC6-9681-9A72B3EEB207}"/>
    <cellStyle name="Normal 12 3 3 10" xfId="9402" xr:uid="{64A78B2F-E918-4BEE-922A-4053FCABC236}"/>
    <cellStyle name="Normal 12 3 3 10 2" xfId="17782" xr:uid="{E3A542D6-6C0F-4105-B712-8E17E9FAB9A1}"/>
    <cellStyle name="Normal 12 3 3 10 2 2" xfId="34542" xr:uid="{CA095896-8BC4-45EC-AF2A-7B9921DB75FD}"/>
    <cellStyle name="Normal 12 3 3 10 2 3" xfId="51301" xr:uid="{75FAE288-26F9-4430-92BE-DEA18DA1B659}"/>
    <cellStyle name="Normal 12 3 3 10 3" xfId="26162" xr:uid="{B143B704-573A-4B25-935A-C6E42678E62D}"/>
    <cellStyle name="Normal 12 3 3 10 4" xfId="42921" xr:uid="{96A8A453-A740-4B90-8E4D-2867A4AF9F77}"/>
    <cellStyle name="Normal 12 3 3 11" xfId="3130" xr:uid="{600D996B-BA2E-44BA-922A-1F7EF8D3ABA5}"/>
    <cellStyle name="Normal 12 3 3 11 2" xfId="11507" xr:uid="{910C4028-4DAD-404A-B920-5F73D1CD4D6C}"/>
    <cellStyle name="Normal 12 3 3 11 2 2" xfId="28267" xr:uid="{66981B59-1E2C-429E-96B8-95ABD7AC2F8B}"/>
    <cellStyle name="Normal 12 3 3 11 2 3" xfId="45026" xr:uid="{49493369-085B-47C6-B5CF-9222AE3E7490}"/>
    <cellStyle name="Normal 12 3 3 11 3" xfId="19887" xr:uid="{A03F867A-FEA4-4007-8294-07B43A3C55B1}"/>
    <cellStyle name="Normal 12 3 3 11 4" xfId="36646" xr:uid="{F0ED7451-8BB1-4631-BAEA-0784E3234848}"/>
    <cellStyle name="Normal 12 3 3 12" xfId="9704" xr:uid="{40E09288-17EE-40F4-98BE-BF4003477B96}"/>
    <cellStyle name="Normal 12 3 3 12 2" xfId="26464" xr:uid="{4374E70D-2A01-44BA-B0F0-2B0769C0F609}"/>
    <cellStyle name="Normal 12 3 3 12 3" xfId="43223" xr:uid="{EF2206D2-8F44-4954-8D9D-4CE55507AC4B}"/>
    <cellStyle name="Normal 12 3 3 13" xfId="18084" xr:uid="{7F87C513-B12F-416A-BF65-129BC1DED23F}"/>
    <cellStyle name="Normal 12 3 3 14" xfId="34843" xr:uid="{925012A6-95D6-4002-8E84-BFFEB01A5A2B}"/>
    <cellStyle name="Normal 12 3 3 2" xfId="1750" xr:uid="{76A6C7CE-38F2-434B-932F-43506CBB67B9}"/>
    <cellStyle name="Normal 12 3 3 2 2" xfId="5132" xr:uid="{FE041767-A5DF-4BB0-9BC4-9E460C8E53B3}"/>
    <cellStyle name="Normal 12 3 3 2 2 2" xfId="13510" xr:uid="{543C105A-71C9-400A-81CF-8D6BD0434868}"/>
    <cellStyle name="Normal 12 3 3 2 2 2 2" xfId="30270" xr:uid="{9EA37BB8-CCDA-4601-ADEE-92BA54A4A9E7}"/>
    <cellStyle name="Normal 12 3 3 2 2 2 3" xfId="47029" xr:uid="{652B0524-3688-41E6-A23A-943A96DA94BE}"/>
    <cellStyle name="Normal 12 3 3 2 2 3" xfId="21890" xr:uid="{BD5E4430-C285-4568-810B-EBFD3FE8A893}"/>
    <cellStyle name="Normal 12 3 3 2 2 4" xfId="38649" xr:uid="{C288B758-F3B0-4BAC-995C-234B56160186}"/>
    <cellStyle name="Normal 12 3 3 2 3" xfId="6817" xr:uid="{815412C0-198D-4387-BC38-6C6897AC33F2}"/>
    <cellStyle name="Normal 12 3 3 2 3 2" xfId="15197" xr:uid="{42E59B94-6B81-4674-9DAD-7771562B7090}"/>
    <cellStyle name="Normal 12 3 3 2 3 2 2" xfId="31957" xr:uid="{75F9933B-6191-4398-A6E3-722954387606}"/>
    <cellStyle name="Normal 12 3 3 2 3 2 3" xfId="48716" xr:uid="{282D63BF-1A7E-4986-B681-0E5289A28306}"/>
    <cellStyle name="Normal 12 3 3 2 3 3" xfId="23577" xr:uid="{638B6660-B097-438A-87AE-926A67C7AEF5}"/>
    <cellStyle name="Normal 12 3 3 2 3 4" xfId="40336" xr:uid="{3F670EAA-1482-454E-B063-9EFBF26E68B1}"/>
    <cellStyle name="Normal 12 3 3 2 4" xfId="3557" xr:uid="{CD2EBD9F-0789-4E91-B17B-D2F46D667119}"/>
    <cellStyle name="Normal 12 3 3 2 4 2" xfId="11933" xr:uid="{FEDAB3F5-5D3F-47B1-80E4-ED74C1ADD542}"/>
    <cellStyle name="Normal 12 3 3 2 4 2 2" xfId="28693" xr:uid="{B1129ED4-F68E-4C11-8B53-5158F0E7E77C}"/>
    <cellStyle name="Normal 12 3 3 2 4 2 3" xfId="45452" xr:uid="{701903DB-CB5F-4F0B-AA53-41F27857A481}"/>
    <cellStyle name="Normal 12 3 3 2 4 3" xfId="20313" xr:uid="{7EA5BEEB-FF69-4841-8821-EC8EA65486B2}"/>
    <cellStyle name="Normal 12 3 3 2 4 4" xfId="37072" xr:uid="{7563DD47-AAD5-471E-B2F6-59FE396096EE}"/>
    <cellStyle name="Normal 12 3 3 2 5" xfId="10130" xr:uid="{1B284793-08BA-492B-B839-E551ACA87098}"/>
    <cellStyle name="Normal 12 3 3 2 5 2" xfId="26890" xr:uid="{036BC915-0683-48CE-9653-DBA35E8F3907}"/>
    <cellStyle name="Normal 12 3 3 2 5 3" xfId="43649" xr:uid="{8F75774B-9F02-43C2-A1A3-DF4199305310}"/>
    <cellStyle name="Normal 12 3 3 2 6" xfId="18510" xr:uid="{06D12F4C-CDAE-4750-A0D8-2255FB5A3702}"/>
    <cellStyle name="Normal 12 3 3 2 7" xfId="35269" xr:uid="{EEA931F8-C98E-47DF-BE40-853815A14CE6}"/>
    <cellStyle name="Normal 12 3 3 3" xfId="2178" xr:uid="{319B0CB0-56C3-4443-B587-4D3CB2C08247}"/>
    <cellStyle name="Normal 12 3 3 3 2" xfId="5558" xr:uid="{D49A6A07-6A10-4DD1-ABEC-98320A2F59D4}"/>
    <cellStyle name="Normal 12 3 3 3 2 2" xfId="13938" xr:uid="{7795F4F3-D544-4D7E-B49E-6EAE141CBCB9}"/>
    <cellStyle name="Normal 12 3 3 3 2 2 2" xfId="30698" xr:uid="{89621516-AD87-4E40-8A65-051CBFDDD15B}"/>
    <cellStyle name="Normal 12 3 3 3 2 2 3" xfId="47457" xr:uid="{36DB6F2E-FE42-4DD1-85CF-FF80516FE83E}"/>
    <cellStyle name="Normal 12 3 3 3 2 3" xfId="22318" xr:uid="{5CC172C1-2CC9-47FB-BA14-8EAFC873BA0F}"/>
    <cellStyle name="Normal 12 3 3 3 2 4" xfId="39077" xr:uid="{5DFF0E90-B0C3-4AE3-8BF3-F259D04AD268}"/>
    <cellStyle name="Normal 12 3 3 3 3" xfId="7245" xr:uid="{CBD9A2A0-635F-4388-995D-7422F7D0D84A}"/>
    <cellStyle name="Normal 12 3 3 3 3 2" xfId="15625" xr:uid="{582706CF-C703-4C31-8E65-CC8187996A8C}"/>
    <cellStyle name="Normal 12 3 3 3 3 2 2" xfId="32385" xr:uid="{EB78B82D-7E61-4C5B-A1A8-875D8247FA3B}"/>
    <cellStyle name="Normal 12 3 3 3 3 2 3" xfId="49144" xr:uid="{EFE8A232-08DB-4F99-AC09-F4014E0DAEB3}"/>
    <cellStyle name="Normal 12 3 3 3 3 3" xfId="24005" xr:uid="{ADF49BFF-D44A-4A04-91F9-28B6EAD086D6}"/>
    <cellStyle name="Normal 12 3 3 3 3 4" xfId="40764" xr:uid="{DBFC257B-F40C-430C-AD37-D31B6CF63453}"/>
    <cellStyle name="Normal 12 3 3 3 4" xfId="3985" xr:uid="{BABD9FF6-1D1E-4C51-B0F3-29E7A6E0242B}"/>
    <cellStyle name="Normal 12 3 3 3 4 2" xfId="12361" xr:uid="{C90F0059-41B8-4522-A3AF-2DD3E7257274}"/>
    <cellStyle name="Normal 12 3 3 3 4 2 2" xfId="29121" xr:uid="{2F0FF6D3-8AA3-42E3-B682-ACE0ED3E019D}"/>
    <cellStyle name="Normal 12 3 3 3 4 2 3" xfId="45880" xr:uid="{8886D870-21E4-48D9-A9DF-9E527F11027D}"/>
    <cellStyle name="Normal 12 3 3 3 4 3" xfId="20741" xr:uid="{D82ACC0B-06EE-4387-9213-92D394315BC6}"/>
    <cellStyle name="Normal 12 3 3 3 4 4" xfId="37500" xr:uid="{A93275E4-EE30-41ED-9AE9-5E82CF80893E}"/>
    <cellStyle name="Normal 12 3 3 3 5" xfId="10558" xr:uid="{5284561B-8CCF-4CE9-99B3-AD2B9940DA79}"/>
    <cellStyle name="Normal 12 3 3 3 5 2" xfId="27318" xr:uid="{3745E4FA-6FFE-4907-9B46-954B6EF6D784}"/>
    <cellStyle name="Normal 12 3 3 3 5 3" xfId="44077" xr:uid="{11D6F53B-CFC3-414A-9EE9-342B3B08BADB}"/>
    <cellStyle name="Normal 12 3 3 3 6" xfId="18938" xr:uid="{F8A0D0A4-0516-44C7-804C-756905377A81}"/>
    <cellStyle name="Normal 12 3 3 3 7" xfId="35697" xr:uid="{CEE82427-C563-4AE3-A1DE-FB9A54A34B05}"/>
    <cellStyle name="Normal 12 3 3 4" xfId="2709" xr:uid="{1B9D83FE-C6FA-40A1-800F-C1DDBA94BEBC}"/>
    <cellStyle name="Normal 12 3 3 4 2" xfId="6091" xr:uid="{43A394C1-43E1-4067-9BF5-BC305E302107}"/>
    <cellStyle name="Normal 12 3 3 4 2 2" xfId="14471" xr:uid="{4AB51791-1B87-4071-A15B-5D62E72A8455}"/>
    <cellStyle name="Normal 12 3 3 4 2 2 2" xfId="31231" xr:uid="{93EA7262-9D34-405E-B52B-6E4416BDBF4E}"/>
    <cellStyle name="Normal 12 3 3 4 2 2 3" xfId="47990" xr:uid="{61662619-3318-4D70-94A7-CCFF23381CC0}"/>
    <cellStyle name="Normal 12 3 3 4 2 3" xfId="22851" xr:uid="{8CA15C2D-0731-496D-86B6-C3E524CF42A8}"/>
    <cellStyle name="Normal 12 3 3 4 2 4" xfId="39610" xr:uid="{A2235610-CDD7-4ECE-8C69-A0D6302626E2}"/>
    <cellStyle name="Normal 12 3 3 4 3" xfId="7778" xr:uid="{2782FEE5-FD9C-43B5-9896-06CA9C6E66F7}"/>
    <cellStyle name="Normal 12 3 3 4 3 2" xfId="16158" xr:uid="{F0C0B21C-A8E3-4563-B616-1E8DAF00AC1E}"/>
    <cellStyle name="Normal 12 3 3 4 3 2 2" xfId="32918" xr:uid="{F0AA9291-3DF2-443E-BE2B-81718B469724}"/>
    <cellStyle name="Normal 12 3 3 4 3 2 3" xfId="49677" xr:uid="{4DB88851-9ACA-41E6-8415-DE18A16D10C4}"/>
    <cellStyle name="Normal 12 3 3 4 3 3" xfId="24538" xr:uid="{7B813243-8090-4477-A190-DDB41939A914}"/>
    <cellStyle name="Normal 12 3 3 4 3 4" xfId="41297" xr:uid="{1156F2E1-FA48-46B0-972A-D733D7879660}"/>
    <cellStyle name="Normal 12 3 3 4 4" xfId="4405" xr:uid="{6F37FF6D-0BF8-4DF3-86D6-A95985799A95}"/>
    <cellStyle name="Normal 12 3 3 4 4 2" xfId="12781" xr:uid="{C2CA1CDD-B97B-4954-8117-63C8916B1D1F}"/>
    <cellStyle name="Normal 12 3 3 4 4 2 2" xfId="29541" xr:uid="{267BEA7D-DDB0-4D89-8455-46ECEE45A554}"/>
    <cellStyle name="Normal 12 3 3 4 4 2 3" xfId="46300" xr:uid="{410BF6D7-36E5-4EAF-BDD6-8A425250A017}"/>
    <cellStyle name="Normal 12 3 3 4 4 3" xfId="21161" xr:uid="{583238EB-BF2A-438C-A1F3-949794EEDF8D}"/>
    <cellStyle name="Normal 12 3 3 4 4 4" xfId="37920" xr:uid="{4117EB66-8327-4A86-AB05-3B9FC85F77F3}"/>
    <cellStyle name="Normal 12 3 3 4 5" xfId="11091" xr:uid="{BD7DA174-E025-4A32-839C-65E23DE4B239}"/>
    <cellStyle name="Normal 12 3 3 4 5 2" xfId="27851" xr:uid="{C0BA9F8B-4BEC-4220-97EA-DAD86B93A998}"/>
    <cellStyle name="Normal 12 3 3 4 5 3" xfId="44610" xr:uid="{5E58699F-4154-4957-8C6A-89B1DA8B5B99}"/>
    <cellStyle name="Normal 12 3 3 4 6" xfId="19471" xr:uid="{116DC200-C0DD-436C-84B8-C580FC5648DD}"/>
    <cellStyle name="Normal 12 3 3 4 7" xfId="36230" xr:uid="{1D9CA80E-8143-4894-AEC4-853E5B608D1B}"/>
    <cellStyle name="Normal 12 3 3 5" xfId="4825" xr:uid="{9E0519EA-68AE-4DC4-9513-E7A4AB0B549C}"/>
    <cellStyle name="Normal 12 3 3 5 2" xfId="13201" xr:uid="{C187D700-B22F-4679-B794-11FED7A8E87B}"/>
    <cellStyle name="Normal 12 3 3 5 2 2" xfId="29961" xr:uid="{0D23953B-EB51-4E81-8BEF-10D8A1297061}"/>
    <cellStyle name="Normal 12 3 3 5 2 3" xfId="46720" xr:uid="{30828C05-8867-4F55-AE1F-DD3393255352}"/>
    <cellStyle name="Normal 12 3 3 5 3" xfId="21581" xr:uid="{628C3C32-1357-4BEE-B558-8F363FF2CD94}"/>
    <cellStyle name="Normal 12 3 3 5 4" xfId="38340" xr:uid="{192A4BDE-CEFC-4879-860B-EFD064BA04F8}"/>
    <cellStyle name="Normal 12 3 3 6" xfId="6391" xr:uid="{C32D3EDB-A840-4884-98EB-4384DA26FE05}"/>
    <cellStyle name="Normal 12 3 3 6 2" xfId="14771" xr:uid="{94A10501-BE99-4086-AD43-DA74B9BE404E}"/>
    <cellStyle name="Normal 12 3 3 6 2 2" xfId="31531" xr:uid="{3906C4C3-EA03-45F1-AC47-B8970D40C68B}"/>
    <cellStyle name="Normal 12 3 3 6 2 3" xfId="48290" xr:uid="{E3D147AF-E897-486F-BB1B-9254092DFAD8}"/>
    <cellStyle name="Normal 12 3 3 6 3" xfId="23151" xr:uid="{2492BF4A-A9A4-4DBD-A38A-8F1AC0FA03AF}"/>
    <cellStyle name="Normal 12 3 3 6 4" xfId="39910" xr:uid="{7A6F6C78-0630-4700-AF13-3C4E9AC4EF7E}"/>
    <cellStyle name="Normal 12 3 3 7" xfId="8184" xr:uid="{85F994C6-10AD-45B2-A257-E051D8874A79}"/>
    <cellStyle name="Normal 12 3 3 7 2" xfId="16564" xr:uid="{A6EC4A28-D1F0-40F2-98DB-0EA1FCA24AAE}"/>
    <cellStyle name="Normal 12 3 3 7 2 2" xfId="33324" xr:uid="{28A46660-6AB0-4A13-BC56-3EEDDDFD4211}"/>
    <cellStyle name="Normal 12 3 3 7 2 3" xfId="50083" xr:uid="{8216D5EB-EA24-4FF0-A29B-390EBA487994}"/>
    <cellStyle name="Normal 12 3 3 7 3" xfId="24944" xr:uid="{A6C9D083-B3B7-43FF-B4A3-62B0378D2572}"/>
    <cellStyle name="Normal 12 3 3 7 4" xfId="41703" xr:uid="{216789C4-0C80-45EA-B0E8-09070C336DA9}"/>
    <cellStyle name="Normal 12 3 3 8" xfId="8590" xr:uid="{9A5F9B67-BDBA-418A-B0BD-34240B817A94}"/>
    <cellStyle name="Normal 12 3 3 8 2" xfId="16970" xr:uid="{D82E6F21-5296-45B1-A652-264677D8DC3B}"/>
    <cellStyle name="Normal 12 3 3 8 2 2" xfId="33730" xr:uid="{BEB36835-C553-4CBD-A73E-272FB5E4FDF1}"/>
    <cellStyle name="Normal 12 3 3 8 2 3" xfId="50489" xr:uid="{F81C1056-25E3-4F46-BCB2-F5F86E92B461}"/>
    <cellStyle name="Normal 12 3 3 8 3" xfId="25350" xr:uid="{39ED2FB7-D14C-4BC3-ADEE-EFCC11D93221}"/>
    <cellStyle name="Normal 12 3 3 8 4" xfId="42109" xr:uid="{27F4DD29-10D6-4467-B3AE-F3C976CE8708}"/>
    <cellStyle name="Normal 12 3 3 9" xfId="8996" xr:uid="{7BCEE3E8-D7B3-4CCB-A0A0-5AC84BB8C91D}"/>
    <cellStyle name="Normal 12 3 3 9 2" xfId="17376" xr:uid="{2F5F4C6B-9051-4B2D-9972-7DE8F5211B97}"/>
    <cellStyle name="Normal 12 3 3 9 2 2" xfId="34136" xr:uid="{478C6C93-2C84-4494-9718-FFCC1C948E3E}"/>
    <cellStyle name="Normal 12 3 3 9 2 3" xfId="50895" xr:uid="{ACAD7EF9-0A47-40FC-ABDC-00318A3F834E}"/>
    <cellStyle name="Normal 12 3 3 9 3" xfId="25756" xr:uid="{F4A265DC-5A83-4D1E-AE3E-3180736AA5BD}"/>
    <cellStyle name="Normal 12 3 3 9 4" xfId="42515" xr:uid="{F5794BA3-F2BA-42FE-97CC-FD75404E44E9}"/>
    <cellStyle name="Normal 12 3 4" xfId="1618" xr:uid="{512B7D9B-B20B-4C25-8305-A9C6E84DEE86}"/>
    <cellStyle name="Normal 12 3 4 2" xfId="5000" xr:uid="{193D4EF8-EFBE-4BE0-AF51-A9364D1C0423}"/>
    <cellStyle name="Normal 12 3 4 2 2" xfId="13378" xr:uid="{3E39E3A1-3676-40EF-83D5-7F3EDD403B1E}"/>
    <cellStyle name="Normal 12 3 4 2 2 2" xfId="30138" xr:uid="{CE175263-A72C-41C7-B930-44B0CB7300C1}"/>
    <cellStyle name="Normal 12 3 4 2 2 3" xfId="46897" xr:uid="{6C5E5826-5F45-4CED-A62C-DB4AF7499EA3}"/>
    <cellStyle name="Normal 12 3 4 2 3" xfId="21758" xr:uid="{B13E6FC5-CB2B-474C-9406-BC23FC6A6A38}"/>
    <cellStyle name="Normal 12 3 4 2 4" xfId="38517" xr:uid="{98035745-C1A9-4B43-BCBD-E9EE4CD8A4C2}"/>
    <cellStyle name="Normal 12 3 4 3" xfId="6685" xr:uid="{AA7E2C4C-FD72-4553-B6A6-1D04680A1754}"/>
    <cellStyle name="Normal 12 3 4 3 2" xfId="15065" xr:uid="{BFD0B494-94A1-4A2C-A943-52C27C4BD8AD}"/>
    <cellStyle name="Normal 12 3 4 3 2 2" xfId="31825" xr:uid="{F2BD2B0E-DA0D-4F97-AA67-8CD484023D29}"/>
    <cellStyle name="Normal 12 3 4 3 2 3" xfId="48584" xr:uid="{CB250F81-9A2C-4976-8594-63F367FB2AB6}"/>
    <cellStyle name="Normal 12 3 4 3 3" xfId="23445" xr:uid="{CEC4EF4D-2B69-489D-8803-82DA89FD21C0}"/>
    <cellStyle name="Normal 12 3 4 3 4" xfId="40204" xr:uid="{27FE4FD1-5FEC-4F88-B825-EA1166F98288}"/>
    <cellStyle name="Normal 12 3 4 4" xfId="3425" xr:uid="{F4C64D76-5ECB-43BD-B70F-B59460A69AE6}"/>
    <cellStyle name="Normal 12 3 4 4 2" xfId="11801" xr:uid="{0501C222-A091-4A47-B646-66EC10A0C7DC}"/>
    <cellStyle name="Normal 12 3 4 4 2 2" xfId="28561" xr:uid="{088AB14A-A8E4-4118-A7DC-85597A3D8B8C}"/>
    <cellStyle name="Normal 12 3 4 4 2 3" xfId="45320" xr:uid="{0B28082D-4522-4A9F-8EEB-D50F8526F688}"/>
    <cellStyle name="Normal 12 3 4 4 3" xfId="20181" xr:uid="{08BB0035-16D1-41FF-A04E-326F9F43E6D2}"/>
    <cellStyle name="Normal 12 3 4 4 4" xfId="36940" xr:uid="{4356A8FC-3165-4DF5-89E2-8D0E9C4253CE}"/>
    <cellStyle name="Normal 12 3 4 5" xfId="9998" xr:uid="{9010070B-E5D0-458F-92BE-92FD5957C60F}"/>
    <cellStyle name="Normal 12 3 4 5 2" xfId="26758" xr:uid="{9FF49F87-3645-4AD3-849D-27140483F9F3}"/>
    <cellStyle name="Normal 12 3 4 5 3" xfId="43517" xr:uid="{EC99FE6D-1117-4D21-B4EC-835B408EB08C}"/>
    <cellStyle name="Normal 12 3 4 6" xfId="18378" xr:uid="{53807AF4-31DA-4835-91EE-AD1FB3678E05}"/>
    <cellStyle name="Normal 12 3 4 7" xfId="35137" xr:uid="{924F5841-363E-4107-B75A-60F79B64D2CE}"/>
    <cellStyle name="Normal 12 3 5" xfId="2046" xr:uid="{758EDA4B-5F55-4B9C-A520-04D59F04BE63}"/>
    <cellStyle name="Normal 12 3 5 2" xfId="5426" xr:uid="{3887BB9C-C4E4-4942-ADD2-3629ABC19183}"/>
    <cellStyle name="Normal 12 3 5 2 2" xfId="13806" xr:uid="{7DAA5CCF-1431-419E-8800-48C7681B6D31}"/>
    <cellStyle name="Normal 12 3 5 2 2 2" xfId="30566" xr:uid="{B6225DE6-B797-4E96-A180-A925BBDCBF30}"/>
    <cellStyle name="Normal 12 3 5 2 2 3" xfId="47325" xr:uid="{8D4F7C29-20BB-42E4-A8F5-6D2D7670977D}"/>
    <cellStyle name="Normal 12 3 5 2 3" xfId="22186" xr:uid="{4FA65955-456F-4140-8ABA-84599BEFF10A}"/>
    <cellStyle name="Normal 12 3 5 2 4" xfId="38945" xr:uid="{07EBB4E8-C880-482D-A2D8-1D135CBD6F14}"/>
    <cellStyle name="Normal 12 3 5 3" xfId="7113" xr:uid="{0F0D1297-DA9C-426F-8956-3DE94A0AC0ED}"/>
    <cellStyle name="Normal 12 3 5 3 2" xfId="15493" xr:uid="{9CA6D371-F5EB-49F0-B12E-9784607C8F06}"/>
    <cellStyle name="Normal 12 3 5 3 2 2" xfId="32253" xr:uid="{9EC41B43-5F86-47C2-8901-027041DD4C8B}"/>
    <cellStyle name="Normal 12 3 5 3 2 3" xfId="49012" xr:uid="{18E3F23B-8FB3-4275-B103-6A401D2DF9EF}"/>
    <cellStyle name="Normal 12 3 5 3 3" xfId="23873" xr:uid="{135473DE-6DC3-4D93-AF3F-42B5F85903DF}"/>
    <cellStyle name="Normal 12 3 5 3 4" xfId="40632" xr:uid="{CD2AA703-9D95-4D8C-B80D-0923EDC8A5F9}"/>
    <cellStyle name="Normal 12 3 5 4" xfId="3853" xr:uid="{606C439C-4451-4B3C-93B1-DF4A5F73D574}"/>
    <cellStyle name="Normal 12 3 5 4 2" xfId="12229" xr:uid="{E1092769-38B4-4CE9-966C-F71AD26DE478}"/>
    <cellStyle name="Normal 12 3 5 4 2 2" xfId="28989" xr:uid="{445B0994-BC14-4F91-8F69-7EC1BF5A12FE}"/>
    <cellStyle name="Normal 12 3 5 4 2 3" xfId="45748" xr:uid="{4383108D-DC00-4EEC-8259-A12D46C4C370}"/>
    <cellStyle name="Normal 12 3 5 4 3" xfId="20609" xr:uid="{D7C02D92-CEF1-424A-9BB8-E747CB70327B}"/>
    <cellStyle name="Normal 12 3 5 4 4" xfId="37368" xr:uid="{BAC88241-EF7D-4450-890A-F26AE2854233}"/>
    <cellStyle name="Normal 12 3 5 5" xfId="10426" xr:uid="{D1023CF7-7E51-4013-9F8E-3032DDD4B5F3}"/>
    <cellStyle name="Normal 12 3 5 5 2" xfId="27186" xr:uid="{5DF5989F-B320-429D-BCEC-E7AA5F6AACBF}"/>
    <cellStyle name="Normal 12 3 5 5 3" xfId="43945" xr:uid="{2823C713-1C72-4AED-849C-4902A02399C2}"/>
    <cellStyle name="Normal 12 3 5 6" xfId="18806" xr:uid="{2E7ED51D-55B3-4293-B9BE-C37629A4BA00}"/>
    <cellStyle name="Normal 12 3 5 7" xfId="35565" xr:uid="{3565659F-2F32-4D84-B5A9-0B9665DD6A34}"/>
    <cellStyle name="Normal 12 3 6" xfId="2439" xr:uid="{5BB35B3F-B3E1-4897-875B-BCFE0163873B}"/>
    <cellStyle name="Normal 12 3 6 2" xfId="5820" xr:uid="{5BA5869B-941A-418C-84B4-D750365B4E89}"/>
    <cellStyle name="Normal 12 3 6 2 2" xfId="14200" xr:uid="{7486B5D5-E025-4C97-BDD8-A440BF5B6FBB}"/>
    <cellStyle name="Normal 12 3 6 2 2 2" xfId="30960" xr:uid="{5E58A37A-3BA8-450F-94BF-FDD4C5CCCDC8}"/>
    <cellStyle name="Normal 12 3 6 2 2 3" xfId="47719" xr:uid="{8F5232F4-4E90-4E6F-B9E2-EAC3E0973D75}"/>
    <cellStyle name="Normal 12 3 6 2 3" xfId="22580" xr:uid="{E26C5849-1C71-40FE-AB3B-6368ED1029E2}"/>
    <cellStyle name="Normal 12 3 6 2 4" xfId="39339" xr:uid="{26FDC34D-F790-463A-9B14-2B1DA3F07320}"/>
    <cellStyle name="Normal 12 3 6 3" xfId="7507" xr:uid="{0E0FCA32-230C-4CBE-BEBC-A6E5D9B9202F}"/>
    <cellStyle name="Normal 12 3 6 3 2" xfId="15887" xr:uid="{F78A1878-3BCB-4C57-8C4C-C048397F46E0}"/>
    <cellStyle name="Normal 12 3 6 3 2 2" xfId="32647" xr:uid="{27159901-B4E1-4A41-B3EA-62C9C0DA963A}"/>
    <cellStyle name="Normal 12 3 6 3 2 3" xfId="49406" xr:uid="{6D21E210-6A75-40BA-982D-BADBF1730362}"/>
    <cellStyle name="Normal 12 3 6 3 3" xfId="24267" xr:uid="{C02E4299-7714-4D21-AC57-1146AFA1FDE5}"/>
    <cellStyle name="Normal 12 3 6 3 4" xfId="41026" xr:uid="{DDAB054B-77F6-4F74-92F0-E5C816B32D4E}"/>
    <cellStyle name="Normal 12 3 6 4" xfId="2996" xr:uid="{9EA86466-7AC0-4B44-A044-E17E068D184A}"/>
    <cellStyle name="Normal 12 3 6 4 2" xfId="11375" xr:uid="{B49568C3-84A3-4CF8-9996-551E4FB351C5}"/>
    <cellStyle name="Normal 12 3 6 4 2 2" xfId="28135" xr:uid="{18B0E853-8CE3-4A0D-B1F5-64ACC2D85CD0}"/>
    <cellStyle name="Normal 12 3 6 4 2 3" xfId="44894" xr:uid="{6D9B5A3F-F158-4950-A0A2-D7EA1329F98D}"/>
    <cellStyle name="Normal 12 3 6 4 3" xfId="19755" xr:uid="{31C41217-3132-4FB1-B880-5C860D2C9EEF}"/>
    <cellStyle name="Normal 12 3 6 4 4" xfId="36514" xr:uid="{835F9D99-93AA-41FF-9E8E-D4C30CF4A17E}"/>
    <cellStyle name="Normal 12 3 6 5" xfId="10820" xr:uid="{9D909E32-1293-4515-99DF-79392910B9C1}"/>
    <cellStyle name="Normal 12 3 6 5 2" xfId="27580" xr:uid="{247B4A5F-D992-43A2-8726-60F92150C2B2}"/>
    <cellStyle name="Normal 12 3 6 5 3" xfId="44339" xr:uid="{918A4334-50C1-450D-A4E2-CA6269DD8A2E}"/>
    <cellStyle name="Normal 12 3 6 6" xfId="19200" xr:uid="{250F6D77-5B75-4FF6-B3E9-F8A2478C055D}"/>
    <cellStyle name="Normal 12 3 6 7" xfId="35959" xr:uid="{8AA856DF-CF05-4BF5-B395-6FF3EDE321CE}"/>
    <cellStyle name="Normal 12 3 7" xfId="4553" xr:uid="{00E7188E-A6DC-4643-BCFC-B74D34CAE997}"/>
    <cellStyle name="Normal 12 3 7 2" xfId="12929" xr:uid="{1E153AD3-38AE-4ABA-A791-0BE6B4DF78E8}"/>
    <cellStyle name="Normal 12 3 7 2 2" xfId="29689" xr:uid="{53C7F8B2-389B-4276-8E47-BA2FA0288655}"/>
    <cellStyle name="Normal 12 3 7 2 3" xfId="46448" xr:uid="{45E7A2EB-70D1-49DA-AB2B-CFA25FF2CE26}"/>
    <cellStyle name="Normal 12 3 7 3" xfId="21309" xr:uid="{BBD62808-867D-47E7-AE27-9202D74AECCB}"/>
    <cellStyle name="Normal 12 3 7 4" xfId="38068" xr:uid="{68ACA892-2881-4B09-B857-AB4E66248227}"/>
    <cellStyle name="Normal 12 3 8" xfId="6259" xr:uid="{878FA5B8-1EBA-42A6-BAB7-4976597EC1B4}"/>
    <cellStyle name="Normal 12 3 8 2" xfId="14639" xr:uid="{741A4054-FDD1-4DFA-B460-CC4D7C7D50A2}"/>
    <cellStyle name="Normal 12 3 8 2 2" xfId="31399" xr:uid="{69780DA4-F6E4-4BAB-BD08-3928D8AB30CE}"/>
    <cellStyle name="Normal 12 3 8 2 3" xfId="48158" xr:uid="{D4D205E4-414E-4A1C-9BDD-447E0C4E1393}"/>
    <cellStyle name="Normal 12 3 8 3" xfId="23019" xr:uid="{D880894C-1B35-45C2-BAD3-1F5312EF383D}"/>
    <cellStyle name="Normal 12 3 8 4" xfId="39778" xr:uid="{4A7EFB8F-A989-4FF4-95DF-8D08C513C4D8}"/>
    <cellStyle name="Normal 12 3 9" xfId="7913" xr:uid="{D66466A8-13C2-40F1-8726-9B62F79B3EF3}"/>
    <cellStyle name="Normal 12 3 9 2" xfId="16293" xr:uid="{D2761111-4F08-41ED-883D-CC268AC2D439}"/>
    <cellStyle name="Normal 12 3 9 2 2" xfId="33053" xr:uid="{7421DED4-4F34-4481-8A72-B25B6F4ED102}"/>
    <cellStyle name="Normal 12 3 9 2 3" xfId="49812" xr:uid="{55DEF928-BF42-4CE1-9D34-3E23ABF91410}"/>
    <cellStyle name="Normal 12 3 9 3" xfId="24673" xr:uid="{0FC39951-D6A9-4858-B544-F60B7A01B86D}"/>
    <cellStyle name="Normal 12 3 9 4" xfId="41432" xr:uid="{F5B8CF61-2A4D-422E-A0DC-98ED1FDD30C4}"/>
    <cellStyle name="Normal 12 4" xfId="777" xr:uid="{D11E7327-94FF-4CBB-8AEB-C4F5F35AC901}"/>
    <cellStyle name="Normal 12 4 10" xfId="8320" xr:uid="{64D6C974-C388-4646-960C-33ED82B2D403}"/>
    <cellStyle name="Normal 12 4 10 2" xfId="16700" xr:uid="{20DB6138-82CF-4F3C-93FF-EE20AD346B08}"/>
    <cellStyle name="Normal 12 4 10 2 2" xfId="33460" xr:uid="{B45204D6-233D-4F46-B2EF-3945E63E9FC9}"/>
    <cellStyle name="Normal 12 4 10 2 3" xfId="50219" xr:uid="{9FACD56A-AA2E-42BE-847A-8E04B11C78EB}"/>
    <cellStyle name="Normal 12 4 10 3" xfId="25080" xr:uid="{F4587F1F-1ED6-4669-BA2A-795F2066B4A8}"/>
    <cellStyle name="Normal 12 4 10 4" xfId="41839" xr:uid="{C3B84571-AB0E-487E-ACC9-EB610917FFBB}"/>
    <cellStyle name="Normal 12 4 11" xfId="8726" xr:uid="{98FE47DA-6B7E-4546-9143-4F31DD6EA5A2}"/>
    <cellStyle name="Normal 12 4 11 2" xfId="17106" xr:uid="{C3F9060F-1641-4C7B-86B7-93E1B23CB435}"/>
    <cellStyle name="Normal 12 4 11 2 2" xfId="33866" xr:uid="{1DC25A08-0A70-41B7-B7D6-2C2D231F4964}"/>
    <cellStyle name="Normal 12 4 11 2 3" xfId="50625" xr:uid="{9BED855E-D8EE-4E99-B883-249A03D1576D}"/>
    <cellStyle name="Normal 12 4 11 3" xfId="25486" xr:uid="{FB4D841E-C509-4581-940A-68EA2B1A6407}"/>
    <cellStyle name="Normal 12 4 11 4" xfId="42245" xr:uid="{D615CC03-78B8-4D94-982A-499EB7B7634B}"/>
    <cellStyle name="Normal 12 4 12" xfId="9132" xr:uid="{83E99EFC-B2C8-495E-97C6-2AE5913EAD4B}"/>
    <cellStyle name="Normal 12 4 12 2" xfId="17512" xr:uid="{2E0BBEDF-7B02-42F5-8A94-577343126056}"/>
    <cellStyle name="Normal 12 4 12 2 2" xfId="34272" xr:uid="{92DF3CAD-8F3D-4EB2-8DCA-3F770A4C3348}"/>
    <cellStyle name="Normal 12 4 12 2 3" xfId="51031" xr:uid="{BF527BA9-410B-4397-B0E5-78454CFCACAE}"/>
    <cellStyle name="Normal 12 4 12 3" xfId="25892" xr:uid="{1365093D-68D3-4BC7-B681-3776900F5DB0}"/>
    <cellStyle name="Normal 12 4 12 4" xfId="42651" xr:uid="{B7F2B6CD-F4E8-46C5-9986-8B7C3E35E233}"/>
    <cellStyle name="Normal 12 4 13" xfId="2872" xr:uid="{0EE26E7C-359B-4617-83B1-2C5AF222ABD9}"/>
    <cellStyle name="Normal 12 4 13 2" xfId="11254" xr:uid="{E67A41E7-34DA-4B91-9943-4AC599C9A654}"/>
    <cellStyle name="Normal 12 4 13 2 2" xfId="28014" xr:uid="{E940EA60-ED3F-4DDC-A9D7-993838639791}"/>
    <cellStyle name="Normal 12 4 13 2 3" xfId="44773" xr:uid="{E9D428F0-BE46-446A-A46F-F3B9012E545F}"/>
    <cellStyle name="Normal 12 4 13 3" xfId="19634" xr:uid="{EBC7D1A6-D09E-42FA-904F-62D7A3C42FF3}"/>
    <cellStyle name="Normal 12 4 13 4" xfId="36393" xr:uid="{2F0C87CD-488E-453E-93D4-0468900C2A64}"/>
    <cellStyle name="Normal 12 4 14" xfId="9571" xr:uid="{AC3CA751-A258-4F79-B696-C09270F78BF1}"/>
    <cellStyle name="Normal 12 4 14 2" xfId="26331" xr:uid="{099ABE4F-B8B0-464B-B569-2E1D33F3B1F1}"/>
    <cellStyle name="Normal 12 4 14 3" xfId="43090" xr:uid="{413A3AC5-0591-4B50-9077-B7D083477F6E}"/>
    <cellStyle name="Normal 12 4 15" xfId="17951" xr:uid="{CDD18436-27C6-41F3-843A-CE5C80231048}"/>
    <cellStyle name="Normal 12 4 16" xfId="34710" xr:uid="{884228CC-E89E-41CB-8C4D-EB0747B3BF0D}"/>
    <cellStyle name="Normal 12 4 2" xfId="1365" xr:uid="{1177966F-7719-4718-B032-E0B1F4315121}"/>
    <cellStyle name="Normal 12 4 2 10" xfId="9261" xr:uid="{33137408-3E2F-4C64-8D33-0A5FAC0CD745}"/>
    <cellStyle name="Normal 12 4 2 10 2" xfId="17641" xr:uid="{03B11846-82B6-4236-9469-12819E1E7A0E}"/>
    <cellStyle name="Normal 12 4 2 10 2 2" xfId="34401" xr:uid="{598AE33F-B812-4F2F-8BF6-557EC09D8ECD}"/>
    <cellStyle name="Normal 12 4 2 10 2 3" xfId="51160" xr:uid="{BAC54557-A090-4803-B028-AE56B0367B82}"/>
    <cellStyle name="Normal 12 4 2 10 3" xfId="26021" xr:uid="{01EE0F42-FE1E-46B8-9C50-F27173A354FE}"/>
    <cellStyle name="Normal 12 4 2 10 4" xfId="42780" xr:uid="{3200A371-1A27-4BA1-8D8D-D4AC57677F1D}"/>
    <cellStyle name="Normal 12 4 2 11" xfId="3131" xr:uid="{BCCEA162-14CE-4C8A-9F3C-4BDA152ACC42}"/>
    <cellStyle name="Normal 12 4 2 11 2" xfId="11508" xr:uid="{05503C78-68E2-4C34-87F3-E8A6999F9097}"/>
    <cellStyle name="Normal 12 4 2 11 2 2" xfId="28268" xr:uid="{0F5B1853-F5E5-420D-8828-C38ACAD87ADD}"/>
    <cellStyle name="Normal 12 4 2 11 2 3" xfId="45027" xr:uid="{DB111526-4DD7-48F6-8246-85310465AEFA}"/>
    <cellStyle name="Normal 12 4 2 11 3" xfId="19888" xr:uid="{B09B9989-8078-4CE1-A181-24362E5E1516}"/>
    <cellStyle name="Normal 12 4 2 11 4" xfId="36647" xr:uid="{1CB84DC6-CE86-40E8-8CF0-F78AF3DEE236}"/>
    <cellStyle name="Normal 12 4 2 12" xfId="9705" xr:uid="{EBC4C97F-4C15-402C-B762-B9E84609D4FA}"/>
    <cellStyle name="Normal 12 4 2 12 2" xfId="26465" xr:uid="{6BCFB5AE-056D-4391-BD35-4C3A834B4FE1}"/>
    <cellStyle name="Normal 12 4 2 12 3" xfId="43224" xr:uid="{C4B912D2-D885-444B-A76D-BA9CFAF1FE19}"/>
    <cellStyle name="Normal 12 4 2 13" xfId="18085" xr:uid="{37494A81-B9E8-46B6-B125-1E65D6DCC44C}"/>
    <cellStyle name="Normal 12 4 2 14" xfId="34844" xr:uid="{C83FC4A3-DC7E-4B92-9BEE-C7D4BBF3D247}"/>
    <cellStyle name="Normal 12 4 2 2" xfId="1751" xr:uid="{70629A31-2AF9-4181-83E6-AECEB9D14A8F}"/>
    <cellStyle name="Normal 12 4 2 2 2" xfId="5133" xr:uid="{3F6128D3-EB54-476C-82F8-C9170FB6DF00}"/>
    <cellStyle name="Normal 12 4 2 2 2 2" xfId="13511" xr:uid="{1FAC2A97-DE95-43C7-913C-263150FD4AC3}"/>
    <cellStyle name="Normal 12 4 2 2 2 2 2" xfId="30271" xr:uid="{637C943A-73CA-4F6F-B221-C80A633251C7}"/>
    <cellStyle name="Normal 12 4 2 2 2 2 3" xfId="47030" xr:uid="{6194ADA6-627B-460A-9478-A444036A45CA}"/>
    <cellStyle name="Normal 12 4 2 2 2 3" xfId="21891" xr:uid="{017E45D7-2A75-4740-BC4A-B4CF733389E2}"/>
    <cellStyle name="Normal 12 4 2 2 2 4" xfId="38650" xr:uid="{AA60980F-6841-4825-BC06-1866665517BC}"/>
    <cellStyle name="Normal 12 4 2 2 3" xfId="6818" xr:uid="{0A2A63B9-B715-4E3E-ACFD-E435A4403CD6}"/>
    <cellStyle name="Normal 12 4 2 2 3 2" xfId="15198" xr:uid="{6F5AFA39-8959-4176-869A-89C792A30EC1}"/>
    <cellStyle name="Normal 12 4 2 2 3 2 2" xfId="31958" xr:uid="{47875325-F6D4-42F2-9206-952AF487F5A0}"/>
    <cellStyle name="Normal 12 4 2 2 3 2 3" xfId="48717" xr:uid="{1870037C-CB76-4FB6-BD01-2BF098C10B85}"/>
    <cellStyle name="Normal 12 4 2 2 3 3" xfId="23578" xr:uid="{55AA1BE9-94B6-42D4-A347-8BFDA3FB068A}"/>
    <cellStyle name="Normal 12 4 2 2 3 4" xfId="40337" xr:uid="{68ADFC37-8743-4ACD-8BCE-AE154F7F6DC0}"/>
    <cellStyle name="Normal 12 4 2 2 4" xfId="3558" xr:uid="{F6954405-1E6F-4795-939A-87A88DE5D595}"/>
    <cellStyle name="Normal 12 4 2 2 4 2" xfId="11934" xr:uid="{588B2403-2888-4317-8800-47617426FC3B}"/>
    <cellStyle name="Normal 12 4 2 2 4 2 2" xfId="28694" xr:uid="{A3DFB447-AAC9-4826-9D5E-5E6373078B68}"/>
    <cellStyle name="Normal 12 4 2 2 4 2 3" xfId="45453" xr:uid="{1ACB6808-7F9B-4EE4-834F-3EC827AA7854}"/>
    <cellStyle name="Normal 12 4 2 2 4 3" xfId="20314" xr:uid="{B8A06615-419E-444B-93FA-30D0ADADDDB4}"/>
    <cellStyle name="Normal 12 4 2 2 4 4" xfId="37073" xr:uid="{6923C754-D11D-4D9B-B219-467BFDAF1B96}"/>
    <cellStyle name="Normal 12 4 2 2 5" xfId="10131" xr:uid="{698E8734-3132-4ACF-BFAF-CFF6C2C7FFC1}"/>
    <cellStyle name="Normal 12 4 2 2 5 2" xfId="26891" xr:uid="{7F628D96-F005-4195-B9DA-40EE51E8907F}"/>
    <cellStyle name="Normal 12 4 2 2 5 3" xfId="43650" xr:uid="{5BEEBA43-67E5-45D6-904A-C729BD60FB80}"/>
    <cellStyle name="Normal 12 4 2 2 6" xfId="18511" xr:uid="{B82CC176-E237-4CC3-A692-D931CA6A874F}"/>
    <cellStyle name="Normal 12 4 2 2 7" xfId="35270" xr:uid="{4F7B67DD-B224-4C25-A2FB-C7C3C8B44D69}"/>
    <cellStyle name="Normal 12 4 2 3" xfId="2179" xr:uid="{D2C3F21A-C46F-486D-AACC-284BFDBC784C}"/>
    <cellStyle name="Normal 12 4 2 3 2" xfId="5559" xr:uid="{C8C8A10A-7BA2-4A9C-948E-45B7EB40CFD7}"/>
    <cellStyle name="Normal 12 4 2 3 2 2" xfId="13939" xr:uid="{9545223D-AD3A-4765-B5F7-049AB188DBFA}"/>
    <cellStyle name="Normal 12 4 2 3 2 2 2" xfId="30699" xr:uid="{D5AD1695-1AC7-4595-BFAF-87BBE716F417}"/>
    <cellStyle name="Normal 12 4 2 3 2 2 3" xfId="47458" xr:uid="{5184AC20-0360-4181-854E-0C2F41C1F4A5}"/>
    <cellStyle name="Normal 12 4 2 3 2 3" xfId="22319" xr:uid="{1BF7C5B9-EE2D-4C87-9CBA-2F8031882DF2}"/>
    <cellStyle name="Normal 12 4 2 3 2 4" xfId="39078" xr:uid="{685F9931-98B8-4FCE-9E12-17531E87C25C}"/>
    <cellStyle name="Normal 12 4 2 3 3" xfId="7246" xr:uid="{E5E593C5-5001-4EA6-9533-77311FA8C333}"/>
    <cellStyle name="Normal 12 4 2 3 3 2" xfId="15626" xr:uid="{ABE35E6B-C9E9-46E9-83AF-201B784BD517}"/>
    <cellStyle name="Normal 12 4 2 3 3 2 2" xfId="32386" xr:uid="{A9C501CB-4D06-458F-8634-79DFD82343A1}"/>
    <cellStyle name="Normal 12 4 2 3 3 2 3" xfId="49145" xr:uid="{081F9C80-E228-469F-96AB-F73F6F861C32}"/>
    <cellStyle name="Normal 12 4 2 3 3 3" xfId="24006" xr:uid="{04854246-0DFD-4C48-9596-983483F348D2}"/>
    <cellStyle name="Normal 12 4 2 3 3 4" xfId="40765" xr:uid="{6D6931F0-7679-4C84-9B81-227D2EB55F0A}"/>
    <cellStyle name="Normal 12 4 2 3 4" xfId="3986" xr:uid="{FB1CC9A5-6438-4496-8291-2F6EE77963BE}"/>
    <cellStyle name="Normal 12 4 2 3 4 2" xfId="12362" xr:uid="{FB6F60B5-8095-44CB-8721-436EC42DB916}"/>
    <cellStyle name="Normal 12 4 2 3 4 2 2" xfId="29122" xr:uid="{BF3C2DB7-7B9E-43A3-B4E8-56824E0959A8}"/>
    <cellStyle name="Normal 12 4 2 3 4 2 3" xfId="45881" xr:uid="{1E50B21F-4703-4885-87EA-D8383B9C320F}"/>
    <cellStyle name="Normal 12 4 2 3 4 3" xfId="20742" xr:uid="{3C5806B4-FF8C-4A85-9B5C-71CA72679E25}"/>
    <cellStyle name="Normal 12 4 2 3 4 4" xfId="37501" xr:uid="{1B829DC8-AFF2-4025-B952-8E58CA8FBFBD}"/>
    <cellStyle name="Normal 12 4 2 3 5" xfId="10559" xr:uid="{A32955F6-B008-474F-BBA3-FF287666E092}"/>
    <cellStyle name="Normal 12 4 2 3 5 2" xfId="27319" xr:uid="{4E3C41CD-A806-423A-91E5-1585E789006B}"/>
    <cellStyle name="Normal 12 4 2 3 5 3" xfId="44078" xr:uid="{A34E0F31-0FCE-4991-8956-8E8202580459}"/>
    <cellStyle name="Normal 12 4 2 3 6" xfId="18939" xr:uid="{1D59CADD-5C51-4312-A90E-737470B2DEDD}"/>
    <cellStyle name="Normal 12 4 2 3 7" xfId="35698" xr:uid="{2FBBAEC3-02C7-4889-8D72-590A2830C169}"/>
    <cellStyle name="Normal 12 4 2 4" xfId="2568" xr:uid="{72D0AF7C-682E-457D-9911-5908EFF8D801}"/>
    <cellStyle name="Normal 12 4 2 4 2" xfId="5950" xr:uid="{A4AD06D4-B5DF-4174-8896-906FDD196A3D}"/>
    <cellStyle name="Normal 12 4 2 4 2 2" xfId="14330" xr:uid="{938E6751-1A9A-45A7-A225-63E7D7BBB375}"/>
    <cellStyle name="Normal 12 4 2 4 2 2 2" xfId="31090" xr:uid="{F5EFF9BC-07DB-4D75-AA30-B0048C425DFA}"/>
    <cellStyle name="Normal 12 4 2 4 2 2 3" xfId="47849" xr:uid="{E664B465-14EE-48B9-9B6A-1CEAAF4C75BA}"/>
    <cellStyle name="Normal 12 4 2 4 2 3" xfId="22710" xr:uid="{BCC7DDA4-DDBA-465F-9267-F24E411517B0}"/>
    <cellStyle name="Normal 12 4 2 4 2 4" xfId="39469" xr:uid="{9DD4EBA8-EFBD-4269-98C3-93B56F23FE92}"/>
    <cellStyle name="Normal 12 4 2 4 3" xfId="7637" xr:uid="{5B6402A0-0372-4E88-94A6-CCB757E70148}"/>
    <cellStyle name="Normal 12 4 2 4 3 2" xfId="16017" xr:uid="{009D46E4-C6E0-4361-8B36-4717D07FD8B6}"/>
    <cellStyle name="Normal 12 4 2 4 3 2 2" xfId="32777" xr:uid="{90ABDFB3-8667-482C-83B0-D2895447B4A6}"/>
    <cellStyle name="Normal 12 4 2 4 3 2 3" xfId="49536" xr:uid="{149FC43B-45E8-46A1-A64D-DD6FCDF068AD}"/>
    <cellStyle name="Normal 12 4 2 4 3 3" xfId="24397" xr:uid="{01A8F807-25E3-4BBC-B39B-3B4155958BEF}"/>
    <cellStyle name="Normal 12 4 2 4 3 4" xfId="41156" xr:uid="{C4185C98-58BF-4839-A64E-F89A7408D3C4}"/>
    <cellStyle name="Normal 12 4 2 4 4" xfId="4265" xr:uid="{F03A7F5E-DD83-41F5-B4B5-77F5F3B64B94}"/>
    <cellStyle name="Normal 12 4 2 4 4 2" xfId="12641" xr:uid="{51B0C174-AF15-457A-B696-D6F48D45AE8C}"/>
    <cellStyle name="Normal 12 4 2 4 4 2 2" xfId="29401" xr:uid="{53AE8EFD-00CD-445B-96AF-707E78C2B4A1}"/>
    <cellStyle name="Normal 12 4 2 4 4 2 3" xfId="46160" xr:uid="{87370C0C-42FD-4620-99F8-6671DC1A32E2}"/>
    <cellStyle name="Normal 12 4 2 4 4 3" xfId="21021" xr:uid="{21A5BA84-1D81-40AA-9F7B-7A26CD956BBC}"/>
    <cellStyle name="Normal 12 4 2 4 4 4" xfId="37780" xr:uid="{4DA8591F-9609-421F-8386-E09A666E538C}"/>
    <cellStyle name="Normal 12 4 2 4 5" xfId="10950" xr:uid="{7B16C593-D561-4F9E-ADD3-33D56A1689A6}"/>
    <cellStyle name="Normal 12 4 2 4 5 2" xfId="27710" xr:uid="{03E09FD9-B83E-492D-93D6-9FF7DC6A87A4}"/>
    <cellStyle name="Normal 12 4 2 4 5 3" xfId="44469" xr:uid="{76273718-161C-47EB-9D9F-FD540B7F4E5C}"/>
    <cellStyle name="Normal 12 4 2 4 6" xfId="19330" xr:uid="{EB32B1BC-FA09-4EFF-A006-1C0D9D51DD3E}"/>
    <cellStyle name="Normal 12 4 2 4 7" xfId="36089" xr:uid="{0377B583-D86C-4380-A935-37922A83CE57}"/>
    <cellStyle name="Normal 12 4 2 5" xfId="4684" xr:uid="{04C02238-3D32-4900-892E-F717B736CCD2}"/>
    <cellStyle name="Normal 12 4 2 5 2" xfId="13060" xr:uid="{EF2753CD-56F1-4AC1-891C-34A71AC9490C}"/>
    <cellStyle name="Normal 12 4 2 5 2 2" xfId="29820" xr:uid="{3F325EFE-61F5-40B7-8B67-5A674C6BFF75}"/>
    <cellStyle name="Normal 12 4 2 5 2 3" xfId="46579" xr:uid="{C3CA7AA8-2873-4DC9-AAD9-E53B8F09094F}"/>
    <cellStyle name="Normal 12 4 2 5 3" xfId="21440" xr:uid="{C6990294-10C3-4CEA-9DD2-DC890075A794}"/>
    <cellStyle name="Normal 12 4 2 5 4" xfId="38199" xr:uid="{5C6076FE-8A52-456E-93DA-EE1EB58DAD70}"/>
    <cellStyle name="Normal 12 4 2 6" xfId="6392" xr:uid="{3D0E585B-2BB2-424F-9816-25F44E1DC2F7}"/>
    <cellStyle name="Normal 12 4 2 6 2" xfId="14772" xr:uid="{16798F79-31EC-4E0F-9B99-28DC9741FCE9}"/>
    <cellStyle name="Normal 12 4 2 6 2 2" xfId="31532" xr:uid="{85652299-F6A3-4B76-A476-0DE49882684A}"/>
    <cellStyle name="Normal 12 4 2 6 2 3" xfId="48291" xr:uid="{FAE481EB-1B7C-48AA-8E6A-16F6AF6F4146}"/>
    <cellStyle name="Normal 12 4 2 6 3" xfId="23152" xr:uid="{F58EFD8C-1190-4954-833F-075FFF2A2E27}"/>
    <cellStyle name="Normal 12 4 2 6 4" xfId="39911" xr:uid="{450C1953-BCA4-463C-B10B-10BFD45BD9F5}"/>
    <cellStyle name="Normal 12 4 2 7" xfId="8043" xr:uid="{C7B8C889-9497-4B74-A2EA-02B5DFCF260D}"/>
    <cellStyle name="Normal 12 4 2 7 2" xfId="16423" xr:uid="{09AA6210-0BE3-4537-A82B-B3DB3D2F4499}"/>
    <cellStyle name="Normal 12 4 2 7 2 2" xfId="33183" xr:uid="{B79C800F-AF20-40E9-BD8E-08CC3E9C93E8}"/>
    <cellStyle name="Normal 12 4 2 7 2 3" xfId="49942" xr:uid="{AFCCDA61-208C-46B3-AF74-2BD189F4579E}"/>
    <cellStyle name="Normal 12 4 2 7 3" xfId="24803" xr:uid="{695747D9-C391-4B9E-AAB2-166D7E1DD0EA}"/>
    <cellStyle name="Normal 12 4 2 7 4" xfId="41562" xr:uid="{DB651A62-3B2D-409D-9070-CF722ADC42C3}"/>
    <cellStyle name="Normal 12 4 2 8" xfId="8449" xr:uid="{BDCD8D0A-DE50-4D69-8A5C-F51C123C4FBA}"/>
    <cellStyle name="Normal 12 4 2 8 2" xfId="16829" xr:uid="{7B04F315-093F-492E-9562-9900E1BE7C74}"/>
    <cellStyle name="Normal 12 4 2 8 2 2" xfId="33589" xr:uid="{34BF72F1-B593-488F-946C-DC539BF1803A}"/>
    <cellStyle name="Normal 12 4 2 8 2 3" xfId="50348" xr:uid="{4819F057-CBD1-42B2-9246-9FDB90CC2AC4}"/>
    <cellStyle name="Normal 12 4 2 8 3" xfId="25209" xr:uid="{B6098322-0C19-4C25-B33B-552A048FB962}"/>
    <cellStyle name="Normal 12 4 2 8 4" xfId="41968" xr:uid="{C58D1E94-98A1-4304-ACE7-D0F19EACED18}"/>
    <cellStyle name="Normal 12 4 2 9" xfId="8855" xr:uid="{D1867AF4-2234-4483-9356-1A6AA827DFB7}"/>
    <cellStyle name="Normal 12 4 2 9 2" xfId="17235" xr:uid="{913D3EE0-5811-470E-88F1-1BC80432D0F3}"/>
    <cellStyle name="Normal 12 4 2 9 2 2" xfId="33995" xr:uid="{4AF6DA49-FEB7-4AB0-A539-979B9C79252B}"/>
    <cellStyle name="Normal 12 4 2 9 2 3" xfId="50754" xr:uid="{DBEA38AF-2466-42B5-92EC-7203B1FC2541}"/>
    <cellStyle name="Normal 12 4 2 9 3" xfId="25615" xr:uid="{E7F9C62E-427D-4BAE-95DB-78198FE16175}"/>
    <cellStyle name="Normal 12 4 2 9 4" xfId="42374" xr:uid="{095821ED-79E4-4401-B4EA-30D94A7F6582}"/>
    <cellStyle name="Normal 12 4 3" xfId="1366" xr:uid="{61665897-520E-4864-850F-2D35FB245113}"/>
    <cellStyle name="Normal 12 4 3 10" xfId="9403" xr:uid="{41C32DAA-A7BF-49E2-BD1C-318A3529F1E7}"/>
    <cellStyle name="Normal 12 4 3 10 2" xfId="17783" xr:uid="{CC2C2600-19E1-427D-AEF1-198D614C9DF6}"/>
    <cellStyle name="Normal 12 4 3 10 2 2" xfId="34543" xr:uid="{AC561208-BFA4-4382-9AF1-2327125297AF}"/>
    <cellStyle name="Normal 12 4 3 10 2 3" xfId="51302" xr:uid="{C6362D73-B2A8-49A1-8B27-8B51AAA07A3A}"/>
    <cellStyle name="Normal 12 4 3 10 3" xfId="26163" xr:uid="{724D735A-8A41-403F-AE85-265A655C3FF3}"/>
    <cellStyle name="Normal 12 4 3 10 4" xfId="42922" xr:uid="{D0E1EFF2-3C8A-4E18-BF9F-F734074A1C2F}"/>
    <cellStyle name="Normal 12 4 3 11" xfId="3132" xr:uid="{5474531B-3CDB-426D-BDDA-9659DDB1C4C4}"/>
    <cellStyle name="Normal 12 4 3 11 2" xfId="11509" xr:uid="{6D6BE83F-3A4F-4AFC-B006-D18849DC6E18}"/>
    <cellStyle name="Normal 12 4 3 11 2 2" xfId="28269" xr:uid="{28B78729-1F71-46C1-A052-A002A086C8FF}"/>
    <cellStyle name="Normal 12 4 3 11 2 3" xfId="45028" xr:uid="{AE02032E-EB0C-4F2D-A8D5-722B0A7C9364}"/>
    <cellStyle name="Normal 12 4 3 11 3" xfId="19889" xr:uid="{6845CE57-8BB7-409E-A59C-906C8253C8EB}"/>
    <cellStyle name="Normal 12 4 3 11 4" xfId="36648" xr:uid="{C189A795-1EFB-4CA2-98B7-5E156CE286A8}"/>
    <cellStyle name="Normal 12 4 3 12" xfId="9706" xr:uid="{1922A732-1433-4554-B0AD-40010339BF1A}"/>
    <cellStyle name="Normal 12 4 3 12 2" xfId="26466" xr:uid="{5B20AEDE-C18E-4F49-B888-00B1280259FC}"/>
    <cellStyle name="Normal 12 4 3 12 3" xfId="43225" xr:uid="{8EA10913-336C-4ACB-8D56-36FBE1C08C65}"/>
    <cellStyle name="Normal 12 4 3 13" xfId="18086" xr:uid="{4269365B-3CB3-41DB-8817-7D5AAE181827}"/>
    <cellStyle name="Normal 12 4 3 14" xfId="34845" xr:uid="{12765DC0-98E7-4C07-9297-16FB4E033112}"/>
    <cellStyle name="Normal 12 4 3 2" xfId="1752" xr:uid="{43E7A815-0622-4B7D-B6BA-464BB09EE2BB}"/>
    <cellStyle name="Normal 12 4 3 2 2" xfId="5134" xr:uid="{DF51B5AE-0557-4B0C-8059-3AC4B025CD88}"/>
    <cellStyle name="Normal 12 4 3 2 2 2" xfId="13512" xr:uid="{58491234-61B0-4F83-ABDF-DA396833510E}"/>
    <cellStyle name="Normal 12 4 3 2 2 2 2" xfId="30272" xr:uid="{7CD249C7-298A-4DBD-8B8A-FB4DDF318B21}"/>
    <cellStyle name="Normal 12 4 3 2 2 2 3" xfId="47031" xr:uid="{F5812246-5237-40F7-B554-551EBF0EA4A1}"/>
    <cellStyle name="Normal 12 4 3 2 2 3" xfId="21892" xr:uid="{689C4F01-9A8C-426E-AF56-90C4C3593678}"/>
    <cellStyle name="Normal 12 4 3 2 2 4" xfId="38651" xr:uid="{5500029B-AA6B-454F-8CB6-4C8120F03C0A}"/>
    <cellStyle name="Normal 12 4 3 2 3" xfId="6819" xr:uid="{80328A8F-8E34-49A2-B368-D02BA4C04DA6}"/>
    <cellStyle name="Normal 12 4 3 2 3 2" xfId="15199" xr:uid="{CAA98934-7004-4FD2-ACC1-2C958AE790A9}"/>
    <cellStyle name="Normal 12 4 3 2 3 2 2" xfId="31959" xr:uid="{4D23EB4D-02A6-4EC6-BF6B-47550DB0341C}"/>
    <cellStyle name="Normal 12 4 3 2 3 2 3" xfId="48718" xr:uid="{6A6368E1-2EC8-48D4-8E32-9D06F28A1FFC}"/>
    <cellStyle name="Normal 12 4 3 2 3 3" xfId="23579" xr:uid="{78D54B99-3053-4AE2-8442-E5E8B5FAAA58}"/>
    <cellStyle name="Normal 12 4 3 2 3 4" xfId="40338" xr:uid="{E9A6D152-9CD9-4CF6-ABED-01C9914A3656}"/>
    <cellStyle name="Normal 12 4 3 2 4" xfId="3559" xr:uid="{A0187F8D-D08D-4AC5-BE6A-1168F403D47C}"/>
    <cellStyle name="Normal 12 4 3 2 4 2" xfId="11935" xr:uid="{03F2FB78-503F-464A-947A-CEB2CAEBA9FF}"/>
    <cellStyle name="Normal 12 4 3 2 4 2 2" xfId="28695" xr:uid="{28EA970C-BEB8-4C6D-B4D3-B496EC0E91AE}"/>
    <cellStyle name="Normal 12 4 3 2 4 2 3" xfId="45454" xr:uid="{B9E737A5-EBA2-4FD2-B5B3-1473B886C19D}"/>
    <cellStyle name="Normal 12 4 3 2 4 3" xfId="20315" xr:uid="{B0BCF5CB-4F01-402F-9FE0-1454EF4A0FA2}"/>
    <cellStyle name="Normal 12 4 3 2 4 4" xfId="37074" xr:uid="{B79DD499-A398-4E50-9B8F-FED3B512A553}"/>
    <cellStyle name="Normal 12 4 3 2 5" xfId="10132" xr:uid="{03F2C32F-9851-4A09-B0BB-E8F50CB2CA95}"/>
    <cellStyle name="Normal 12 4 3 2 5 2" xfId="26892" xr:uid="{F2D6BA1F-C425-4C69-8E90-B8221347735A}"/>
    <cellStyle name="Normal 12 4 3 2 5 3" xfId="43651" xr:uid="{E298A308-239F-4EFB-A516-74F9925A0710}"/>
    <cellStyle name="Normal 12 4 3 2 6" xfId="18512" xr:uid="{D4E5808D-7177-42CA-91F7-81AA66595555}"/>
    <cellStyle name="Normal 12 4 3 2 7" xfId="35271" xr:uid="{4ACB8CF8-9F6F-40EA-A3B6-B893C902C3DB}"/>
    <cellStyle name="Normal 12 4 3 3" xfId="2180" xr:uid="{9B19B8BC-D524-4A93-8E96-DCB547369B39}"/>
    <cellStyle name="Normal 12 4 3 3 2" xfId="5560" xr:uid="{2F7DD728-408F-46D8-8B3D-BD5785203042}"/>
    <cellStyle name="Normal 12 4 3 3 2 2" xfId="13940" xr:uid="{E45B410A-99B0-4EE8-BCB3-4365CF20DBA2}"/>
    <cellStyle name="Normal 12 4 3 3 2 2 2" xfId="30700" xr:uid="{51EAA947-0F47-4204-B9D3-8777D586502C}"/>
    <cellStyle name="Normal 12 4 3 3 2 2 3" xfId="47459" xr:uid="{C00B8F04-5AD5-4EDC-80C0-07996E891FFC}"/>
    <cellStyle name="Normal 12 4 3 3 2 3" xfId="22320" xr:uid="{B9618FA0-CD2B-487E-8BF6-AE5F05C66D76}"/>
    <cellStyle name="Normal 12 4 3 3 2 4" xfId="39079" xr:uid="{5B5EB4A7-33D2-4BF3-AA5E-54894766F37F}"/>
    <cellStyle name="Normal 12 4 3 3 3" xfId="7247" xr:uid="{3708791B-A1FC-4A2E-B649-D7F94271CEF2}"/>
    <cellStyle name="Normal 12 4 3 3 3 2" xfId="15627" xr:uid="{F5BF4D59-AE7C-4CC7-81B1-56B62A48DC8C}"/>
    <cellStyle name="Normal 12 4 3 3 3 2 2" xfId="32387" xr:uid="{20F3213B-6E6C-4817-BCB2-5E39481D57BB}"/>
    <cellStyle name="Normal 12 4 3 3 3 2 3" xfId="49146" xr:uid="{6083ABF9-C1E5-44A8-909F-348A5186C067}"/>
    <cellStyle name="Normal 12 4 3 3 3 3" xfId="24007" xr:uid="{54FF89AD-D20B-4B47-9237-8984EC7E0566}"/>
    <cellStyle name="Normal 12 4 3 3 3 4" xfId="40766" xr:uid="{EBB00266-037D-43E0-919B-3F9646037034}"/>
    <cellStyle name="Normal 12 4 3 3 4" xfId="3987" xr:uid="{91B391D4-B3F4-4EC8-AD53-AA1C41A29757}"/>
    <cellStyle name="Normal 12 4 3 3 4 2" xfId="12363" xr:uid="{30CC4BB9-CCBF-4A75-8F59-96BF8F744E8A}"/>
    <cellStyle name="Normal 12 4 3 3 4 2 2" xfId="29123" xr:uid="{8A6A76B8-B247-4364-BA15-B366404B2298}"/>
    <cellStyle name="Normal 12 4 3 3 4 2 3" xfId="45882" xr:uid="{F605D65A-2515-4EDC-B445-B28F528FEC80}"/>
    <cellStyle name="Normal 12 4 3 3 4 3" xfId="20743" xr:uid="{D8E8F6C6-F450-43FE-9709-110F57918667}"/>
    <cellStyle name="Normal 12 4 3 3 4 4" xfId="37502" xr:uid="{E08291B1-16DA-4309-8571-4C07E52BCA8E}"/>
    <cellStyle name="Normal 12 4 3 3 5" xfId="10560" xr:uid="{08166B4C-CA95-42DD-8CD0-AAB6A66E249D}"/>
    <cellStyle name="Normal 12 4 3 3 5 2" xfId="27320" xr:uid="{E28E44C8-6B19-41CE-9023-353BCFA5CE11}"/>
    <cellStyle name="Normal 12 4 3 3 5 3" xfId="44079" xr:uid="{C34862E3-9441-465A-A674-03F64A39A3C1}"/>
    <cellStyle name="Normal 12 4 3 3 6" xfId="18940" xr:uid="{F98B2493-A15C-4B47-884E-DD297D5D47DB}"/>
    <cellStyle name="Normal 12 4 3 3 7" xfId="35699" xr:uid="{4459CECE-A299-4B90-98E7-1A928E72DF77}"/>
    <cellStyle name="Normal 12 4 3 4" xfId="2710" xr:uid="{4FA57F02-008E-4A34-AA31-BD35528191CC}"/>
    <cellStyle name="Normal 12 4 3 4 2" xfId="6092" xr:uid="{9F493ADF-94F0-4997-8270-01F0E3E4D6A2}"/>
    <cellStyle name="Normal 12 4 3 4 2 2" xfId="14472" xr:uid="{3F6C9111-5B16-4C1C-92CD-E6065CDD0A32}"/>
    <cellStyle name="Normal 12 4 3 4 2 2 2" xfId="31232" xr:uid="{2CEBF299-7F5C-4CE0-9C16-0EA0E99C17F9}"/>
    <cellStyle name="Normal 12 4 3 4 2 2 3" xfId="47991" xr:uid="{C021B257-3234-4AA4-89AB-5BE1DCC1CD4D}"/>
    <cellStyle name="Normal 12 4 3 4 2 3" xfId="22852" xr:uid="{35952A05-FE6C-4B80-9845-29957209CFF8}"/>
    <cellStyle name="Normal 12 4 3 4 2 4" xfId="39611" xr:uid="{A8015A29-9955-447D-ADE6-3A0795EDFDCD}"/>
    <cellStyle name="Normal 12 4 3 4 3" xfId="7779" xr:uid="{D98B122D-969C-4F0A-BF08-E4232CB991CE}"/>
    <cellStyle name="Normal 12 4 3 4 3 2" xfId="16159" xr:uid="{640729B7-7BE8-4C56-93C6-7B467317C95E}"/>
    <cellStyle name="Normal 12 4 3 4 3 2 2" xfId="32919" xr:uid="{5BF77F54-EEF6-44C7-A0D4-A65A4F394FF0}"/>
    <cellStyle name="Normal 12 4 3 4 3 2 3" xfId="49678" xr:uid="{66556ED7-59F5-4A3A-B2C2-2DA3B0707995}"/>
    <cellStyle name="Normal 12 4 3 4 3 3" xfId="24539" xr:uid="{890FD6DD-B39F-406C-A91F-C7AD8F914B94}"/>
    <cellStyle name="Normal 12 4 3 4 3 4" xfId="41298" xr:uid="{7B2D7783-9CC1-4220-ADB2-8C68E34477A6}"/>
    <cellStyle name="Normal 12 4 3 4 4" xfId="4406" xr:uid="{46A640DD-CF41-46C8-8425-D3638FE465A7}"/>
    <cellStyle name="Normal 12 4 3 4 4 2" xfId="12782" xr:uid="{DD4BBA45-AD1B-446B-B44A-8DD822ECF634}"/>
    <cellStyle name="Normal 12 4 3 4 4 2 2" xfId="29542" xr:uid="{5F6CC951-7C53-4983-AD6A-044C31DA1A0D}"/>
    <cellStyle name="Normal 12 4 3 4 4 2 3" xfId="46301" xr:uid="{9AE831DE-A7DD-4181-8F3B-545BB77638E0}"/>
    <cellStyle name="Normal 12 4 3 4 4 3" xfId="21162" xr:uid="{FEBE286F-55EE-4BCD-BC1C-5BAEF81C706B}"/>
    <cellStyle name="Normal 12 4 3 4 4 4" xfId="37921" xr:uid="{BC51B775-5158-4BFB-9933-4F6EAE45854E}"/>
    <cellStyle name="Normal 12 4 3 4 5" xfId="11092" xr:uid="{9597D032-C205-4E97-BD10-F6B522A95E8B}"/>
    <cellStyle name="Normal 12 4 3 4 5 2" xfId="27852" xr:uid="{15543802-4E26-400A-A704-16AFE81AA344}"/>
    <cellStyle name="Normal 12 4 3 4 5 3" xfId="44611" xr:uid="{D270A98C-3C52-44B5-8767-EF5BE1A94424}"/>
    <cellStyle name="Normal 12 4 3 4 6" xfId="19472" xr:uid="{D537C2FF-B7C9-4BE3-BC85-6A1A2324E036}"/>
    <cellStyle name="Normal 12 4 3 4 7" xfId="36231" xr:uid="{34F88765-0A3F-4A80-95CE-951267A4BA61}"/>
    <cellStyle name="Normal 12 4 3 5" xfId="4826" xr:uid="{1D3F22F2-C04F-497B-A067-1A05A531B848}"/>
    <cellStyle name="Normal 12 4 3 5 2" xfId="13202" xr:uid="{6854A925-511D-4BED-A51A-5807B3062255}"/>
    <cellStyle name="Normal 12 4 3 5 2 2" xfId="29962" xr:uid="{302B7CFC-A50F-4D61-A4A8-088C30F15440}"/>
    <cellStyle name="Normal 12 4 3 5 2 3" xfId="46721" xr:uid="{5DA96915-81EF-4619-936E-0F58E14F3247}"/>
    <cellStyle name="Normal 12 4 3 5 3" xfId="21582" xr:uid="{F6C4E549-5738-4D24-B343-F3D30A7B5073}"/>
    <cellStyle name="Normal 12 4 3 5 4" xfId="38341" xr:uid="{1441BA13-4BD4-4DC5-98C1-FE1CEA6FB5F4}"/>
    <cellStyle name="Normal 12 4 3 6" xfId="6393" xr:uid="{8F081918-B2AE-4FB8-8C80-317A3DEF6FE2}"/>
    <cellStyle name="Normal 12 4 3 6 2" xfId="14773" xr:uid="{5204FBFC-6828-4D9F-BC9E-8E1BDA3DAFDA}"/>
    <cellStyle name="Normal 12 4 3 6 2 2" xfId="31533" xr:uid="{8D63A3C6-EB77-43BD-AE81-B4FEBBF4C0F8}"/>
    <cellStyle name="Normal 12 4 3 6 2 3" xfId="48292" xr:uid="{317F727C-73CE-461B-AF55-2D9296EEDE80}"/>
    <cellStyle name="Normal 12 4 3 6 3" xfId="23153" xr:uid="{B314A14C-EF73-4ED2-9566-B0F69001A468}"/>
    <cellStyle name="Normal 12 4 3 6 4" xfId="39912" xr:uid="{56D18792-FF66-4D97-9263-6D93CFF29551}"/>
    <cellStyle name="Normal 12 4 3 7" xfId="8185" xr:uid="{D0B000ED-A733-4FD9-891B-2338D165D86E}"/>
    <cellStyle name="Normal 12 4 3 7 2" xfId="16565" xr:uid="{0F268075-779E-4CC4-A853-539DA8477EDF}"/>
    <cellStyle name="Normal 12 4 3 7 2 2" xfId="33325" xr:uid="{77D7661D-55A0-4C63-AAB2-067269AECF83}"/>
    <cellStyle name="Normal 12 4 3 7 2 3" xfId="50084" xr:uid="{1A6C5251-B5F8-4FAD-A12A-17978CE6AC3E}"/>
    <cellStyle name="Normal 12 4 3 7 3" xfId="24945" xr:uid="{A18CBA71-821D-4C4F-9175-380CE825A8FF}"/>
    <cellStyle name="Normal 12 4 3 7 4" xfId="41704" xr:uid="{4C100622-E456-47A0-8EB2-1CEE515AA766}"/>
    <cellStyle name="Normal 12 4 3 8" xfId="8591" xr:uid="{AA1E38FA-6543-45D8-A0E7-48F44FF35ABB}"/>
    <cellStyle name="Normal 12 4 3 8 2" xfId="16971" xr:uid="{B384884A-4497-4CBD-AC59-52D49E2FA0F4}"/>
    <cellStyle name="Normal 12 4 3 8 2 2" xfId="33731" xr:uid="{BAF16FBB-3FC7-4C27-9992-4DAC05C69D09}"/>
    <cellStyle name="Normal 12 4 3 8 2 3" xfId="50490" xr:uid="{DD7DE6E4-6A86-4011-96BD-D6EE5539B73F}"/>
    <cellStyle name="Normal 12 4 3 8 3" xfId="25351" xr:uid="{C9157587-1831-495B-BFF3-A2DEA4C5E1B8}"/>
    <cellStyle name="Normal 12 4 3 8 4" xfId="42110" xr:uid="{0D44DFF0-FF8B-4ABE-ACB7-74BA6389C460}"/>
    <cellStyle name="Normal 12 4 3 9" xfId="8997" xr:uid="{C9DB4572-77C3-4D07-8C78-D675FDA44D79}"/>
    <cellStyle name="Normal 12 4 3 9 2" xfId="17377" xr:uid="{60825F42-0A7C-4A61-921C-44308BEAAECA}"/>
    <cellStyle name="Normal 12 4 3 9 2 2" xfId="34137" xr:uid="{40498A23-CDA0-4A69-9214-1649CD6981C4}"/>
    <cellStyle name="Normal 12 4 3 9 2 3" xfId="50896" xr:uid="{D77D9623-B7E7-471E-BF51-4DF49F7DC1C8}"/>
    <cellStyle name="Normal 12 4 3 9 3" xfId="25757" xr:uid="{210AF589-484A-4A42-AB68-1B1E5BEFD90B}"/>
    <cellStyle name="Normal 12 4 3 9 4" xfId="42516" xr:uid="{8E98C843-9BDF-48C9-983B-F9CAEF0C82D5}"/>
    <cellStyle name="Normal 12 4 4" xfId="1617" xr:uid="{76809892-F8C7-476B-9E54-98BB40747908}"/>
    <cellStyle name="Normal 12 4 4 2" xfId="4999" xr:uid="{E8078C85-7D05-4D58-A94C-76C131D6A5DC}"/>
    <cellStyle name="Normal 12 4 4 2 2" xfId="13377" xr:uid="{D8A25BDE-CBC0-4F2A-9F76-5D874776E0EC}"/>
    <cellStyle name="Normal 12 4 4 2 2 2" xfId="30137" xr:uid="{6FF1F0D4-1159-428A-A8B0-0FC35EDCCD57}"/>
    <cellStyle name="Normal 12 4 4 2 2 3" xfId="46896" xr:uid="{DACC62F7-5E3C-490A-9CA5-BA76DE1D3D7B}"/>
    <cellStyle name="Normal 12 4 4 2 3" xfId="21757" xr:uid="{87E13A41-B3A1-4467-BA1B-EA35BAF18507}"/>
    <cellStyle name="Normal 12 4 4 2 4" xfId="38516" xr:uid="{52E2B8DE-B214-4812-B1C4-438CB42AB8ED}"/>
    <cellStyle name="Normal 12 4 4 3" xfId="6684" xr:uid="{87357F2F-F2A0-4E67-A8A1-6B84B5C583EA}"/>
    <cellStyle name="Normal 12 4 4 3 2" xfId="15064" xr:uid="{AB1F45EF-E357-4EEB-B4AD-3FEA9ABFD9E0}"/>
    <cellStyle name="Normal 12 4 4 3 2 2" xfId="31824" xr:uid="{13FE55AE-F400-46F3-9D1D-372BCC27C62B}"/>
    <cellStyle name="Normal 12 4 4 3 2 3" xfId="48583" xr:uid="{58B5D36D-4048-4013-ADD7-C3427302F3E3}"/>
    <cellStyle name="Normal 12 4 4 3 3" xfId="23444" xr:uid="{083C8879-B541-4204-8C82-4560D613B00D}"/>
    <cellStyle name="Normal 12 4 4 3 4" xfId="40203" xr:uid="{182CD043-1A60-432C-A394-762E373973A9}"/>
    <cellStyle name="Normal 12 4 4 4" xfId="3424" xr:uid="{7C74307A-28C6-408E-B97B-CE110F84F326}"/>
    <cellStyle name="Normal 12 4 4 4 2" xfId="11800" xr:uid="{07C08571-FB65-453F-AE28-6DB9636D9021}"/>
    <cellStyle name="Normal 12 4 4 4 2 2" xfId="28560" xr:uid="{B06BB67B-D69A-4B30-B079-8CC8D3833D99}"/>
    <cellStyle name="Normal 12 4 4 4 2 3" xfId="45319" xr:uid="{AF2EF909-9086-410C-B474-2409C127E271}"/>
    <cellStyle name="Normal 12 4 4 4 3" xfId="20180" xr:uid="{75BFB299-5DDB-46A2-8500-5030002CA984}"/>
    <cellStyle name="Normal 12 4 4 4 4" xfId="36939" xr:uid="{B6663EEB-6B6D-4128-A48D-49D21363DCF7}"/>
    <cellStyle name="Normal 12 4 4 5" xfId="9997" xr:uid="{DBCFDCD4-79BA-4F09-B709-6E0687552392}"/>
    <cellStyle name="Normal 12 4 4 5 2" xfId="26757" xr:uid="{C83E3D69-FD40-4378-808E-22D9B91EF34A}"/>
    <cellStyle name="Normal 12 4 4 5 3" xfId="43516" xr:uid="{FD5B5784-9A03-4704-9FDA-BE7D5E8666A4}"/>
    <cellStyle name="Normal 12 4 4 6" xfId="18377" xr:uid="{823C5832-36A6-4EE9-A93D-C87A5C302314}"/>
    <cellStyle name="Normal 12 4 4 7" xfId="35136" xr:uid="{3072CAAC-A626-473B-A99E-DE07C312BFA0}"/>
    <cellStyle name="Normal 12 4 5" xfId="2045" xr:uid="{E51B4A74-AE07-4ACA-8C87-48B57CDDD42A}"/>
    <cellStyle name="Normal 12 4 5 2" xfId="5425" xr:uid="{447BB543-CB80-413B-9018-3BE9E1F22054}"/>
    <cellStyle name="Normal 12 4 5 2 2" xfId="13805" xr:uid="{7D1622ED-23AF-428C-9562-B6BA689A3CB0}"/>
    <cellStyle name="Normal 12 4 5 2 2 2" xfId="30565" xr:uid="{70E45178-CD9A-43E2-B376-8FC163C09E6F}"/>
    <cellStyle name="Normal 12 4 5 2 2 3" xfId="47324" xr:uid="{3D5448C5-5669-4DA3-99C9-2999660F8D0B}"/>
    <cellStyle name="Normal 12 4 5 2 3" xfId="22185" xr:uid="{86ACD4AE-705C-42AF-B184-91028194A628}"/>
    <cellStyle name="Normal 12 4 5 2 4" xfId="38944" xr:uid="{DD20CE28-7C24-4571-BD5A-C2C44B3C80F3}"/>
    <cellStyle name="Normal 12 4 5 3" xfId="7112" xr:uid="{6E3EBB97-2166-49C5-A15B-4275A6B14DF1}"/>
    <cellStyle name="Normal 12 4 5 3 2" xfId="15492" xr:uid="{4FDB77A8-A8BC-46A6-BE5B-08C4A0F8F30D}"/>
    <cellStyle name="Normal 12 4 5 3 2 2" xfId="32252" xr:uid="{F8063297-67BD-42F9-813E-4851BF8B506E}"/>
    <cellStyle name="Normal 12 4 5 3 2 3" xfId="49011" xr:uid="{2E0A02C0-4C82-4407-9D6F-0832BC543614}"/>
    <cellStyle name="Normal 12 4 5 3 3" xfId="23872" xr:uid="{9A280971-ED9F-46EE-A7DE-01C336E79158}"/>
    <cellStyle name="Normal 12 4 5 3 4" xfId="40631" xr:uid="{2D518DB1-3BFB-4C3C-BEBF-8969102C9F7D}"/>
    <cellStyle name="Normal 12 4 5 4" xfId="3852" xr:uid="{5A902172-DA72-4A15-8FE4-367AEE719253}"/>
    <cellStyle name="Normal 12 4 5 4 2" xfId="12228" xr:uid="{DB08FF88-8F19-4B48-A066-2190F5991CC3}"/>
    <cellStyle name="Normal 12 4 5 4 2 2" xfId="28988" xr:uid="{92B34ABC-354A-44C1-AF8C-304D595A8364}"/>
    <cellStyle name="Normal 12 4 5 4 2 3" xfId="45747" xr:uid="{5B66A570-4C76-4FD4-B3E2-5CF3A4943153}"/>
    <cellStyle name="Normal 12 4 5 4 3" xfId="20608" xr:uid="{3D31D185-7DE9-49C6-9500-E2976A767766}"/>
    <cellStyle name="Normal 12 4 5 4 4" xfId="37367" xr:uid="{D2D22275-69B6-4687-90E5-4C1915817A52}"/>
    <cellStyle name="Normal 12 4 5 5" xfId="10425" xr:uid="{7CBE07DD-4A35-4510-BF18-16DABB709BBA}"/>
    <cellStyle name="Normal 12 4 5 5 2" xfId="27185" xr:uid="{020E6BB0-2450-4DE7-A72B-DCEF0C74DAF9}"/>
    <cellStyle name="Normal 12 4 5 5 3" xfId="43944" xr:uid="{CC6F5C88-F346-4F8B-A00C-3441834E14E7}"/>
    <cellStyle name="Normal 12 4 5 6" xfId="18805" xr:uid="{C686CDE1-2494-4726-ABF7-AECD605178ED}"/>
    <cellStyle name="Normal 12 4 5 7" xfId="35564" xr:uid="{6F7DAA27-9B64-44AC-AC37-AF5F2E984069}"/>
    <cellStyle name="Normal 12 4 6" xfId="2440" xr:uid="{1D498F55-9E7D-4164-9120-CDD2669F23DC}"/>
    <cellStyle name="Normal 12 4 6 2" xfId="5821" xr:uid="{C7863353-2FC6-4BCC-93E0-C7CC35D9AA6A}"/>
    <cellStyle name="Normal 12 4 6 2 2" xfId="14201" xr:uid="{3EE122DB-EF0A-44F7-9E56-83F292E610E2}"/>
    <cellStyle name="Normal 12 4 6 2 2 2" xfId="30961" xr:uid="{3B241ABD-50CF-4F80-BCA7-A884345BF649}"/>
    <cellStyle name="Normal 12 4 6 2 2 3" xfId="47720" xr:uid="{DD1A484E-C5B2-4CEC-B0F2-D60927C555E5}"/>
    <cellStyle name="Normal 12 4 6 2 3" xfId="22581" xr:uid="{F77A9A8E-EAF9-4AB7-9D51-D14D40F1076B}"/>
    <cellStyle name="Normal 12 4 6 2 4" xfId="39340" xr:uid="{4BE6B14B-3CA9-4858-896C-2C3E59ADC85C}"/>
    <cellStyle name="Normal 12 4 6 3" xfId="7508" xr:uid="{11F75FF5-4769-4B87-90C3-FFD12040B781}"/>
    <cellStyle name="Normal 12 4 6 3 2" xfId="15888" xr:uid="{17904C97-4F37-45A7-9F8C-9BFB81659DA1}"/>
    <cellStyle name="Normal 12 4 6 3 2 2" xfId="32648" xr:uid="{7CA681C6-A099-4093-9E7C-4FB9C7519236}"/>
    <cellStyle name="Normal 12 4 6 3 2 3" xfId="49407" xr:uid="{132FB074-23F5-4E42-A803-7C2824924058}"/>
    <cellStyle name="Normal 12 4 6 3 3" xfId="24268" xr:uid="{F0B1086C-E1AC-463F-9D40-19B9948A57BA}"/>
    <cellStyle name="Normal 12 4 6 3 4" xfId="41027" xr:uid="{50AFC106-6A04-4421-9282-4899849A7706}"/>
    <cellStyle name="Normal 12 4 6 4" xfId="2995" xr:uid="{A0B2A4EB-0C09-4CAB-82DE-B009732A06A3}"/>
    <cellStyle name="Normal 12 4 6 4 2" xfId="11374" xr:uid="{9F5BC636-9837-4ABD-B1AD-207C267952F3}"/>
    <cellStyle name="Normal 12 4 6 4 2 2" xfId="28134" xr:uid="{D15DABE8-92D6-49AA-B50B-DC849C7510F7}"/>
    <cellStyle name="Normal 12 4 6 4 2 3" xfId="44893" xr:uid="{34E1DC52-3ADE-41B1-BFDA-FAA6AA52B605}"/>
    <cellStyle name="Normal 12 4 6 4 3" xfId="19754" xr:uid="{FE988618-D9D9-4382-843C-985C1B16F463}"/>
    <cellStyle name="Normal 12 4 6 4 4" xfId="36513" xr:uid="{5A3F3B14-3CE7-4E12-83CB-26CC7C916B49}"/>
    <cellStyle name="Normal 12 4 6 5" xfId="10821" xr:uid="{7FC2EB11-F1E7-45F9-BBAC-A26DB1128921}"/>
    <cellStyle name="Normal 12 4 6 5 2" xfId="27581" xr:uid="{7718D930-DCE9-42E3-B46C-B6FD5399EFBE}"/>
    <cellStyle name="Normal 12 4 6 5 3" xfId="44340" xr:uid="{9DDB85E6-493F-404A-B7A0-4E653EC8573E}"/>
    <cellStyle name="Normal 12 4 6 6" xfId="19201" xr:uid="{FA23FC81-9E77-44D2-9B06-A9AFCE8B88AF}"/>
    <cellStyle name="Normal 12 4 6 7" xfId="35960" xr:uid="{B9FD7185-4C08-4AFD-B566-A95438C8D0E0}"/>
    <cellStyle name="Normal 12 4 7" xfId="4554" xr:uid="{D16B5E4E-0794-4AAC-A3FC-0554042CD536}"/>
    <cellStyle name="Normal 12 4 7 2" xfId="12930" xr:uid="{951C7037-8A08-497A-B289-DB19992C9280}"/>
    <cellStyle name="Normal 12 4 7 2 2" xfId="29690" xr:uid="{20EFF213-DFED-4627-8F1A-1CB5B2DEF3A8}"/>
    <cellStyle name="Normal 12 4 7 2 3" xfId="46449" xr:uid="{5B3552D2-AE5D-4B8B-85BB-5ABC2D45F0D5}"/>
    <cellStyle name="Normal 12 4 7 3" xfId="21310" xr:uid="{F3A8E1DA-3160-4C00-8F5B-0232ECF65FE4}"/>
    <cellStyle name="Normal 12 4 7 4" xfId="38069" xr:uid="{AC833361-BD1A-4705-BEEA-4B2D513D582B}"/>
    <cellStyle name="Normal 12 4 8" xfId="6258" xr:uid="{9E63AC2C-224E-4FE0-8238-DF3616B2A8E3}"/>
    <cellStyle name="Normal 12 4 8 2" xfId="14638" xr:uid="{EA1DA08F-DDE2-44A0-8B74-1262180EA5B0}"/>
    <cellStyle name="Normal 12 4 8 2 2" xfId="31398" xr:uid="{BBCF0952-2261-4E47-ABC7-48C35D88EA02}"/>
    <cellStyle name="Normal 12 4 8 2 3" xfId="48157" xr:uid="{8EEE9FF8-7BB1-4327-890E-DC19BCAF0520}"/>
    <cellStyle name="Normal 12 4 8 3" xfId="23018" xr:uid="{D36CD416-3E6D-4EF1-8BF3-F623892EB707}"/>
    <cellStyle name="Normal 12 4 8 4" xfId="39777" xr:uid="{5044BEAE-A962-4158-BFF0-D5C5BEC86FB2}"/>
    <cellStyle name="Normal 12 4 9" xfId="7914" xr:uid="{CFD4DE72-E16B-4A7A-8F80-45FE20BDFA77}"/>
    <cellStyle name="Normal 12 4 9 2" xfId="16294" xr:uid="{97BF1298-7D95-4FF4-AA6C-8638A1717E70}"/>
    <cellStyle name="Normal 12 4 9 2 2" xfId="33054" xr:uid="{F197463D-450A-4AF8-A3F1-A04F0ADA2466}"/>
    <cellStyle name="Normal 12 4 9 2 3" xfId="49813" xr:uid="{81858D17-398E-46C5-A325-19DDA2FF7FE4}"/>
    <cellStyle name="Normal 12 4 9 3" xfId="24674" xr:uid="{A090DD51-761F-4384-8159-4EEC0B682D8C}"/>
    <cellStyle name="Normal 12 4 9 4" xfId="41433" xr:uid="{91261234-1FBB-49EE-82FB-CD5B4F26855D}"/>
    <cellStyle name="Normal 12 5" xfId="778" xr:uid="{FC646FBB-C044-4C34-80FF-84B23256D073}"/>
    <cellStyle name="Normal 12 5 10" xfId="8389" xr:uid="{A7061FCB-A01A-4C3B-B0BA-EC75F08E6229}"/>
    <cellStyle name="Normal 12 5 10 2" xfId="16769" xr:uid="{315D739F-3F61-43E8-B6D9-57D62B6EE65C}"/>
    <cellStyle name="Normal 12 5 10 2 2" xfId="33529" xr:uid="{B0C86360-B268-445A-91EA-5AFBEF3F630B}"/>
    <cellStyle name="Normal 12 5 10 2 3" xfId="50288" xr:uid="{6B1741DD-5FFF-4BA1-8C78-07F5AAB4A65A}"/>
    <cellStyle name="Normal 12 5 10 3" xfId="25149" xr:uid="{DC62DB46-617F-463E-95B1-B43EC46160B1}"/>
    <cellStyle name="Normal 12 5 10 4" xfId="41908" xr:uid="{0A719C70-290B-4644-B59A-0F23FE70FE92}"/>
    <cellStyle name="Normal 12 5 11" xfId="8795" xr:uid="{119C3BAE-DB78-4322-B841-E57B2667B177}"/>
    <cellStyle name="Normal 12 5 11 2" xfId="17175" xr:uid="{30E20198-D639-4FF8-ACF2-007195BD6DC6}"/>
    <cellStyle name="Normal 12 5 11 2 2" xfId="33935" xr:uid="{F0BCF7C3-321E-48EC-B485-8BC7A2A7FDD5}"/>
    <cellStyle name="Normal 12 5 11 2 3" xfId="50694" xr:uid="{06ABE44F-5579-422F-93E9-72BC718657A5}"/>
    <cellStyle name="Normal 12 5 11 3" xfId="25555" xr:uid="{E9E33E60-C503-48F6-937B-A1895FC67D6A}"/>
    <cellStyle name="Normal 12 5 11 4" xfId="42314" xr:uid="{A2310212-3348-4C93-8344-C8B4BD52AEA2}"/>
    <cellStyle name="Normal 12 5 12" xfId="9201" xr:uid="{FB2CD46C-B35C-4D41-8838-E2EBAEB2EAAA}"/>
    <cellStyle name="Normal 12 5 12 2" xfId="17581" xr:uid="{C1E4B3C2-CF69-4FE6-A0BE-56A3221408C4}"/>
    <cellStyle name="Normal 12 5 12 2 2" xfId="34341" xr:uid="{8301DEF9-60DC-4175-8D11-E8DFFE5841F3}"/>
    <cellStyle name="Normal 12 5 12 2 3" xfId="51100" xr:uid="{08298A8C-4B61-45D1-A4AB-29078419F359}"/>
    <cellStyle name="Normal 12 5 12 3" xfId="25961" xr:uid="{35E42DCE-151B-474A-8F15-D4F91213E0F8}"/>
    <cellStyle name="Normal 12 5 12 4" xfId="42720" xr:uid="{CA07462F-0B1E-4687-AF13-A48131DBD91B}"/>
    <cellStyle name="Normal 12 5 13" xfId="2894" xr:uid="{649CF339-EF8D-4962-8224-75E0F7CC3333}"/>
    <cellStyle name="Normal 12 5 13 2" xfId="11276" xr:uid="{00F464A0-BF95-4DE3-ACD3-8CD61CABAC5F}"/>
    <cellStyle name="Normal 12 5 13 2 2" xfId="28036" xr:uid="{7FE71376-2649-4DD2-A3E9-D71FA510A071}"/>
    <cellStyle name="Normal 12 5 13 2 3" xfId="44795" xr:uid="{716CD721-AAE8-4C40-AD07-6B908F401069}"/>
    <cellStyle name="Normal 12 5 13 3" xfId="19656" xr:uid="{FBE60AED-C010-4565-9420-9434C13D6B7E}"/>
    <cellStyle name="Normal 12 5 13 4" xfId="36415" xr:uid="{C5689D3A-8A84-4E3B-9C5C-48DE8C0BB4B0}"/>
    <cellStyle name="Normal 12 5 14" xfId="9707" xr:uid="{12CA7FDC-0BF1-494B-8C2D-2E0D0A9991C4}"/>
    <cellStyle name="Normal 12 5 14 2" xfId="26467" xr:uid="{500C5C14-180D-4073-A487-962EC16B9F5B}"/>
    <cellStyle name="Normal 12 5 14 3" xfId="43226" xr:uid="{A5157CF8-E3D4-4C2D-B9B0-8C32E300CB12}"/>
    <cellStyle name="Normal 12 5 15" xfId="18087" xr:uid="{A2F64157-12BE-4773-9E7E-882F5E344872}"/>
    <cellStyle name="Normal 12 5 16" xfId="34846" xr:uid="{C3A996B0-4AB4-4D49-AE8E-8B585883E5F4}"/>
    <cellStyle name="Normal 12 5 2" xfId="1367" xr:uid="{4B2C9310-284B-4A75-B184-B3ACEE28A695}"/>
    <cellStyle name="Normal 12 5 2 10" xfId="9262" xr:uid="{AA344145-D202-4B3E-8D15-9564237488F9}"/>
    <cellStyle name="Normal 12 5 2 10 2" xfId="17642" xr:uid="{DDB83706-FF22-4CF5-A2B6-E45299125AA6}"/>
    <cellStyle name="Normal 12 5 2 10 2 2" xfId="34402" xr:uid="{AEB52928-776F-47EF-BA71-35E8D1AE81B3}"/>
    <cellStyle name="Normal 12 5 2 10 2 3" xfId="51161" xr:uid="{E06CA539-B744-40C3-AC79-340524A90D79}"/>
    <cellStyle name="Normal 12 5 2 10 3" xfId="26022" xr:uid="{117FA400-D382-4E14-BAF5-0D2060682241}"/>
    <cellStyle name="Normal 12 5 2 10 4" xfId="42781" xr:uid="{E7DACC86-9BB2-49AF-9742-1344DE561935}"/>
    <cellStyle name="Normal 12 5 2 11" xfId="3134" xr:uid="{B7622EB8-44BE-4381-9532-3EDD53A03B04}"/>
    <cellStyle name="Normal 12 5 2 11 2" xfId="11511" xr:uid="{B9702AE3-C8DF-4186-9CA6-197A8F0B61FB}"/>
    <cellStyle name="Normal 12 5 2 11 2 2" xfId="28271" xr:uid="{37ABBDC7-6CB0-42E5-A9F5-5415285A20C4}"/>
    <cellStyle name="Normal 12 5 2 11 2 3" xfId="45030" xr:uid="{488CA716-8AD0-4C2B-8827-D755A5F52918}"/>
    <cellStyle name="Normal 12 5 2 11 3" xfId="19891" xr:uid="{8B65AAF3-186B-43F8-89D5-D80BC2876053}"/>
    <cellStyle name="Normal 12 5 2 11 4" xfId="36650" xr:uid="{663AD958-1417-455D-83A3-7555C2F4C3FD}"/>
    <cellStyle name="Normal 12 5 2 12" xfId="9708" xr:uid="{912BC216-6BFE-4D9A-98F4-E3C7315E07E9}"/>
    <cellStyle name="Normal 12 5 2 12 2" xfId="26468" xr:uid="{36B3703B-F56F-4CD7-BA0D-3F49F4C5544B}"/>
    <cellStyle name="Normal 12 5 2 12 3" xfId="43227" xr:uid="{B2A51B8F-5596-4D8E-8ABB-AC738052E845}"/>
    <cellStyle name="Normal 12 5 2 13" xfId="18088" xr:uid="{2B8304AF-EF5E-4F38-9F21-9637871B299C}"/>
    <cellStyle name="Normal 12 5 2 14" xfId="34847" xr:uid="{9CD45187-1D98-406B-ACB4-FE294D4D9E13}"/>
    <cellStyle name="Normal 12 5 2 2" xfId="1754" xr:uid="{3CDC1A92-41EB-40C6-AB25-9D2B8022EC65}"/>
    <cellStyle name="Normal 12 5 2 2 2" xfId="5136" xr:uid="{3E7E5A9D-0EA3-4A73-8907-D81AC7FBC841}"/>
    <cellStyle name="Normal 12 5 2 2 2 2" xfId="13514" xr:uid="{326E74FB-B86C-4F50-8ACC-684230AF3CDE}"/>
    <cellStyle name="Normal 12 5 2 2 2 2 2" xfId="30274" xr:uid="{3668EB1E-682E-42A5-9A31-5A1805CA24AB}"/>
    <cellStyle name="Normal 12 5 2 2 2 2 3" xfId="47033" xr:uid="{26A1B314-3D55-4700-933F-FD72DAC525FA}"/>
    <cellStyle name="Normal 12 5 2 2 2 3" xfId="21894" xr:uid="{8B68F396-B42F-4B7D-AC48-60E31F1947C8}"/>
    <cellStyle name="Normal 12 5 2 2 2 4" xfId="38653" xr:uid="{BA431ECA-B587-4470-8393-01838F454D8C}"/>
    <cellStyle name="Normal 12 5 2 2 3" xfId="6821" xr:uid="{2F24BC92-9E93-46F1-B368-B94DEFC3EF4C}"/>
    <cellStyle name="Normal 12 5 2 2 3 2" xfId="15201" xr:uid="{B768AC4E-5E2A-479E-80D0-E3CD377A3E99}"/>
    <cellStyle name="Normal 12 5 2 2 3 2 2" xfId="31961" xr:uid="{0D56DC43-BBD1-4590-8530-D1D1C585856B}"/>
    <cellStyle name="Normal 12 5 2 2 3 2 3" xfId="48720" xr:uid="{B5B4C441-61D0-4B20-B11C-6C5024F2CDDE}"/>
    <cellStyle name="Normal 12 5 2 2 3 3" xfId="23581" xr:uid="{FB65EA61-FB2C-4218-BCA7-71FAD095F2EC}"/>
    <cellStyle name="Normal 12 5 2 2 3 4" xfId="40340" xr:uid="{B442B7C2-6DA6-4941-B869-B42EBAB56FCA}"/>
    <cellStyle name="Normal 12 5 2 2 4" xfId="3561" xr:uid="{E2D3AE93-E233-4C7A-960A-C72A7919D751}"/>
    <cellStyle name="Normal 12 5 2 2 4 2" xfId="11937" xr:uid="{B3D12DB2-8E6C-4FF7-9D78-994E06B4BCA5}"/>
    <cellStyle name="Normal 12 5 2 2 4 2 2" xfId="28697" xr:uid="{71CB240F-9747-4034-8A5E-9A5F3FC27D70}"/>
    <cellStyle name="Normal 12 5 2 2 4 2 3" xfId="45456" xr:uid="{8BB72499-810C-4F3B-8C60-C59146DBC874}"/>
    <cellStyle name="Normal 12 5 2 2 4 3" xfId="20317" xr:uid="{653206D6-E36B-4D38-867F-CAA9F8CEAD08}"/>
    <cellStyle name="Normal 12 5 2 2 4 4" xfId="37076" xr:uid="{0250730F-5988-43F8-B6DB-50CAABA4B321}"/>
    <cellStyle name="Normal 12 5 2 2 5" xfId="10134" xr:uid="{482A7A10-4752-4F11-B98C-952B0D6CC733}"/>
    <cellStyle name="Normal 12 5 2 2 5 2" xfId="26894" xr:uid="{3FA2A9E5-E1D2-422C-B38B-337434CE4856}"/>
    <cellStyle name="Normal 12 5 2 2 5 3" xfId="43653" xr:uid="{6179E9F5-5B33-44C1-8396-214089193FD3}"/>
    <cellStyle name="Normal 12 5 2 2 6" xfId="18514" xr:uid="{6E813E6B-D14A-485D-B1B1-6748809B6908}"/>
    <cellStyle name="Normal 12 5 2 2 7" xfId="35273" xr:uid="{1F75CA0F-603A-4134-A21B-8E9FF66DCF2C}"/>
    <cellStyle name="Normal 12 5 2 3" xfId="2182" xr:uid="{2AC32042-967B-43BA-9261-D0A152631729}"/>
    <cellStyle name="Normal 12 5 2 3 2" xfId="5562" xr:uid="{7E37E35D-4C2A-4EE0-805C-C38D4D9B6483}"/>
    <cellStyle name="Normal 12 5 2 3 2 2" xfId="13942" xr:uid="{451C7665-8AC7-4066-819B-E67BF52068A6}"/>
    <cellStyle name="Normal 12 5 2 3 2 2 2" xfId="30702" xr:uid="{346A0177-01AA-4C71-A3E4-28096D96C434}"/>
    <cellStyle name="Normal 12 5 2 3 2 2 3" xfId="47461" xr:uid="{0D89393F-7FEA-4A91-B378-1094F8F7975A}"/>
    <cellStyle name="Normal 12 5 2 3 2 3" xfId="22322" xr:uid="{43C098A3-538B-422E-B426-BA497CA233D0}"/>
    <cellStyle name="Normal 12 5 2 3 2 4" xfId="39081" xr:uid="{C89A7BF4-C116-4BD5-83AD-B6FB4B298B0B}"/>
    <cellStyle name="Normal 12 5 2 3 3" xfId="7249" xr:uid="{5D5B64C6-7819-450B-A7A3-309A9E15705F}"/>
    <cellStyle name="Normal 12 5 2 3 3 2" xfId="15629" xr:uid="{3EE85944-09B2-47D1-984F-9A7213A05482}"/>
    <cellStyle name="Normal 12 5 2 3 3 2 2" xfId="32389" xr:uid="{331FBCC2-93BA-4B55-9CE2-06203527579E}"/>
    <cellStyle name="Normal 12 5 2 3 3 2 3" xfId="49148" xr:uid="{FE7E2297-1479-489F-A7A6-18D2D659B48D}"/>
    <cellStyle name="Normal 12 5 2 3 3 3" xfId="24009" xr:uid="{C6F2D615-BF1C-4E1D-A008-97A29E94ECB6}"/>
    <cellStyle name="Normal 12 5 2 3 3 4" xfId="40768" xr:uid="{811896F8-A27D-4D46-9B8B-C798702D55C5}"/>
    <cellStyle name="Normal 12 5 2 3 4" xfId="3989" xr:uid="{C5DD09FE-08A6-48F3-9BD9-7F5439658675}"/>
    <cellStyle name="Normal 12 5 2 3 4 2" xfId="12365" xr:uid="{4A795615-5E15-4849-AE4D-104858C6C9D0}"/>
    <cellStyle name="Normal 12 5 2 3 4 2 2" xfId="29125" xr:uid="{7BEA1CEB-8435-4882-B9D1-4BE464292DEB}"/>
    <cellStyle name="Normal 12 5 2 3 4 2 3" xfId="45884" xr:uid="{C5ABDFFF-EC88-4071-91CB-B16EBD0A6175}"/>
    <cellStyle name="Normal 12 5 2 3 4 3" xfId="20745" xr:uid="{C58A7921-6C49-4620-A8F2-D1CD66C1DB04}"/>
    <cellStyle name="Normal 12 5 2 3 4 4" xfId="37504" xr:uid="{3A26F545-4C1A-4B6C-B63D-41113C1BC223}"/>
    <cellStyle name="Normal 12 5 2 3 5" xfId="10562" xr:uid="{2D5EE014-0EB1-4F34-8CAF-95BFBE20C50E}"/>
    <cellStyle name="Normal 12 5 2 3 5 2" xfId="27322" xr:uid="{A4EB82AF-A994-4841-A110-B9C32FDFE8F1}"/>
    <cellStyle name="Normal 12 5 2 3 5 3" xfId="44081" xr:uid="{98C13DC3-F4FB-4CB5-887B-AFA65FF232FA}"/>
    <cellStyle name="Normal 12 5 2 3 6" xfId="18942" xr:uid="{D963A6D1-620F-4FB1-A0FA-E89339EF5F7E}"/>
    <cellStyle name="Normal 12 5 2 3 7" xfId="35701" xr:uid="{6116FDFA-B5FD-4497-9E21-ED1C62B19253}"/>
    <cellStyle name="Normal 12 5 2 4" xfId="2569" xr:uid="{F88A0057-7E2F-484C-993B-B8655EF19228}"/>
    <cellStyle name="Normal 12 5 2 4 2" xfId="5951" xr:uid="{B3736EBA-9A4F-4633-9265-FC1424D2405C}"/>
    <cellStyle name="Normal 12 5 2 4 2 2" xfId="14331" xr:uid="{A41C9BCC-A4F4-4E86-8D05-D3745C9CD6D0}"/>
    <cellStyle name="Normal 12 5 2 4 2 2 2" xfId="31091" xr:uid="{C8CA8DCE-5E88-476D-9989-FFCBB68A9B24}"/>
    <cellStyle name="Normal 12 5 2 4 2 2 3" xfId="47850" xr:uid="{4295989E-4531-4112-87EC-703EA14964FA}"/>
    <cellStyle name="Normal 12 5 2 4 2 3" xfId="22711" xr:uid="{64B5038A-DED1-4598-A141-9B8BFCA45586}"/>
    <cellStyle name="Normal 12 5 2 4 2 4" xfId="39470" xr:uid="{CC6AD5D6-E582-4F50-9F42-053B8DE3871A}"/>
    <cellStyle name="Normal 12 5 2 4 3" xfId="7638" xr:uid="{0C2F9E23-B60B-4F93-A9F1-4E5585EA8414}"/>
    <cellStyle name="Normal 12 5 2 4 3 2" xfId="16018" xr:uid="{4E3F7406-946E-4957-BDA3-9F088B7C3AA6}"/>
    <cellStyle name="Normal 12 5 2 4 3 2 2" xfId="32778" xr:uid="{564FFB16-4CDF-419B-9487-F820EF4A6D26}"/>
    <cellStyle name="Normal 12 5 2 4 3 2 3" xfId="49537" xr:uid="{2CCB2B84-B99A-4357-95DD-3DF9A961F371}"/>
    <cellStyle name="Normal 12 5 2 4 3 3" xfId="24398" xr:uid="{0A992083-5F20-4D58-A819-A0244FAD53DE}"/>
    <cellStyle name="Normal 12 5 2 4 3 4" xfId="41157" xr:uid="{DECFD04A-6247-4669-B103-C1D0B8AD7FD2}"/>
    <cellStyle name="Normal 12 5 2 4 4" xfId="4266" xr:uid="{5769E638-34F0-478E-9CF7-99EFF037571D}"/>
    <cellStyle name="Normal 12 5 2 4 4 2" xfId="12642" xr:uid="{C0D3FE0E-D109-4D8E-806A-55A89338C62C}"/>
    <cellStyle name="Normal 12 5 2 4 4 2 2" xfId="29402" xr:uid="{1016962D-085A-4D61-AF65-571DF75C06AE}"/>
    <cellStyle name="Normal 12 5 2 4 4 2 3" xfId="46161" xr:uid="{F4F8576E-5A24-4B46-9B35-65407D43999B}"/>
    <cellStyle name="Normal 12 5 2 4 4 3" xfId="21022" xr:uid="{12D0367E-0FEE-435A-8C2F-54316F71D12E}"/>
    <cellStyle name="Normal 12 5 2 4 4 4" xfId="37781" xr:uid="{1F5C6A9A-E478-4721-9D27-AC65CF3AE768}"/>
    <cellStyle name="Normal 12 5 2 4 5" xfId="10951" xr:uid="{15CCED60-7191-4B15-8A53-2EE5121A2CB9}"/>
    <cellStyle name="Normal 12 5 2 4 5 2" xfId="27711" xr:uid="{6BC0BE23-D39F-471F-A59D-77675B75EF8D}"/>
    <cellStyle name="Normal 12 5 2 4 5 3" xfId="44470" xr:uid="{E9150390-C122-450A-BB92-C1C67E09FA91}"/>
    <cellStyle name="Normal 12 5 2 4 6" xfId="19331" xr:uid="{AF173E68-93AE-4CA2-9277-57A3BD255382}"/>
    <cellStyle name="Normal 12 5 2 4 7" xfId="36090" xr:uid="{F82D17F0-0D8F-4C1B-A6BB-C89B16075112}"/>
    <cellStyle name="Normal 12 5 2 5" xfId="4685" xr:uid="{843D68C1-F92A-4193-BD61-FA4D9C36950A}"/>
    <cellStyle name="Normal 12 5 2 5 2" xfId="13061" xr:uid="{52D6EB34-36C0-4459-A599-52B41F97801D}"/>
    <cellStyle name="Normal 12 5 2 5 2 2" xfId="29821" xr:uid="{8CE0CDEF-CFA5-44EF-9ED8-F29FEAD79EF5}"/>
    <cellStyle name="Normal 12 5 2 5 2 3" xfId="46580" xr:uid="{E701B20F-4DB0-4FB7-AF45-4606BDCF9C18}"/>
    <cellStyle name="Normal 12 5 2 5 3" xfId="21441" xr:uid="{5A28CB7B-885F-43E5-B798-0A1D1F0357C4}"/>
    <cellStyle name="Normal 12 5 2 5 4" xfId="38200" xr:uid="{C462670E-C71D-488F-A78A-D08295826A78}"/>
    <cellStyle name="Normal 12 5 2 6" xfId="6395" xr:uid="{8BBFBDFE-F42A-49BB-8C3E-C5051C79BDAA}"/>
    <cellStyle name="Normal 12 5 2 6 2" xfId="14775" xr:uid="{58BE8C72-59E6-4D5B-A7B8-91FB30429C8E}"/>
    <cellStyle name="Normal 12 5 2 6 2 2" xfId="31535" xr:uid="{08BFFFF1-3979-48A4-96DC-38139A84FE2A}"/>
    <cellStyle name="Normal 12 5 2 6 2 3" xfId="48294" xr:uid="{788C684E-CEE6-41DA-82DB-56715CF4C2EC}"/>
    <cellStyle name="Normal 12 5 2 6 3" xfId="23155" xr:uid="{BE2A7819-5557-455A-89C0-0E177D3B72F7}"/>
    <cellStyle name="Normal 12 5 2 6 4" xfId="39914" xr:uid="{6DD9C90D-B816-412E-B2CC-B28458C73134}"/>
    <cellStyle name="Normal 12 5 2 7" xfId="8044" xr:uid="{19A393BD-E147-42EB-919C-7F021ADE8591}"/>
    <cellStyle name="Normal 12 5 2 7 2" xfId="16424" xr:uid="{B95DE203-4475-4A33-9370-D80E00CA733E}"/>
    <cellStyle name="Normal 12 5 2 7 2 2" xfId="33184" xr:uid="{C269377B-45AA-43E1-B821-8F978BBF57F9}"/>
    <cellStyle name="Normal 12 5 2 7 2 3" xfId="49943" xr:uid="{82391ADB-A89C-407E-9C5F-485EA2F52D5C}"/>
    <cellStyle name="Normal 12 5 2 7 3" xfId="24804" xr:uid="{B153294E-D43A-4AAB-BBBB-8CF768677DBC}"/>
    <cellStyle name="Normal 12 5 2 7 4" xfId="41563" xr:uid="{1833B26D-4E92-490C-AF81-CBD8055B8528}"/>
    <cellStyle name="Normal 12 5 2 8" xfId="8450" xr:uid="{5C8BF1B8-14D9-47DF-BD6D-78D464A724D4}"/>
    <cellStyle name="Normal 12 5 2 8 2" xfId="16830" xr:uid="{9BCCF430-49E8-43C7-962F-117BA4CAB7FD}"/>
    <cellStyle name="Normal 12 5 2 8 2 2" xfId="33590" xr:uid="{80265B5A-02F7-4DD1-9EF3-E99EE9F5551C}"/>
    <cellStyle name="Normal 12 5 2 8 2 3" xfId="50349" xr:uid="{CF8973B4-40DE-4484-870B-E7D661F30EB9}"/>
    <cellStyle name="Normal 12 5 2 8 3" xfId="25210" xr:uid="{80EA5EC7-3A22-4F57-B7FA-CEBAFF410598}"/>
    <cellStyle name="Normal 12 5 2 8 4" xfId="41969" xr:uid="{9718BA1F-4795-4552-A8B5-679E115A2282}"/>
    <cellStyle name="Normal 12 5 2 9" xfId="8856" xr:uid="{060E5549-45C2-429A-82F1-067C623DC899}"/>
    <cellStyle name="Normal 12 5 2 9 2" xfId="17236" xr:uid="{62D1922A-069A-4549-93AF-CB299BA2DC17}"/>
    <cellStyle name="Normal 12 5 2 9 2 2" xfId="33996" xr:uid="{066E53FD-A21F-4F42-82BB-AA8BDB67E2AA}"/>
    <cellStyle name="Normal 12 5 2 9 2 3" xfId="50755" xr:uid="{ED9562F6-E4E5-41BF-BB41-26135ABE661E}"/>
    <cellStyle name="Normal 12 5 2 9 3" xfId="25616" xr:uid="{E49CD2E1-F847-4B1F-BC22-8DE624DBDF97}"/>
    <cellStyle name="Normal 12 5 2 9 4" xfId="42375" xr:uid="{AA1B14E2-C560-44D0-8847-484EBBFCD1AF}"/>
    <cellStyle name="Normal 12 5 3" xfId="1368" xr:uid="{461A0065-87CF-49F2-8079-F6E46E501ECD}"/>
    <cellStyle name="Normal 12 5 3 10" xfId="9472" xr:uid="{A2AA10B0-C8CC-4DEF-9F30-1FBD9EFF71A3}"/>
    <cellStyle name="Normal 12 5 3 10 2" xfId="17852" xr:uid="{2405736D-8B70-45E1-928B-A7F1A9079398}"/>
    <cellStyle name="Normal 12 5 3 10 2 2" xfId="34612" xr:uid="{7522F524-1F77-43C4-886E-2D27333A35FE}"/>
    <cellStyle name="Normal 12 5 3 10 2 3" xfId="51371" xr:uid="{CDB643A2-C024-4842-A71D-E290C5B4FE92}"/>
    <cellStyle name="Normal 12 5 3 10 3" xfId="26232" xr:uid="{93884762-72C3-4D55-94B2-F19693EF7556}"/>
    <cellStyle name="Normal 12 5 3 10 4" xfId="42991" xr:uid="{B2140013-BF86-432A-AD08-B2EFECCA7B10}"/>
    <cellStyle name="Normal 12 5 3 11" xfId="3135" xr:uid="{BBD60377-C293-43CE-BF3F-78E11FD4BBB5}"/>
    <cellStyle name="Normal 12 5 3 11 2" xfId="11512" xr:uid="{8674A4A1-602A-4AF6-9BA9-BB98DFCB6EF5}"/>
    <cellStyle name="Normal 12 5 3 11 2 2" xfId="28272" xr:uid="{B6B4CE12-CF41-4B5D-A790-EAAEE9180645}"/>
    <cellStyle name="Normal 12 5 3 11 2 3" xfId="45031" xr:uid="{7E25A3AA-6A5D-4B84-844C-76318B293348}"/>
    <cellStyle name="Normal 12 5 3 11 3" xfId="19892" xr:uid="{7673AE9F-B798-45C3-B5F2-69E823A3090B}"/>
    <cellStyle name="Normal 12 5 3 11 4" xfId="36651" xr:uid="{AB1AEEDC-5C92-4258-B61F-382D76C4A9CF}"/>
    <cellStyle name="Normal 12 5 3 12" xfId="9709" xr:uid="{C2CAB330-548B-4DB7-ACE5-88939DD9AA0C}"/>
    <cellStyle name="Normal 12 5 3 12 2" xfId="26469" xr:uid="{E5E4B373-7DA7-48EC-B121-CABA707DA88A}"/>
    <cellStyle name="Normal 12 5 3 12 3" xfId="43228" xr:uid="{66E9E05F-1E78-426C-B1D4-9D5CE302BA2E}"/>
    <cellStyle name="Normal 12 5 3 13" xfId="18089" xr:uid="{A08EECE1-26EE-4902-BB40-F4F36EDDF87C}"/>
    <cellStyle name="Normal 12 5 3 14" xfId="34848" xr:uid="{1C6CEF91-BD7F-4838-AE32-EEC3FB3F6B92}"/>
    <cellStyle name="Normal 12 5 3 2" xfId="1755" xr:uid="{A84013C3-4F39-4EB9-B8FC-29787910DD29}"/>
    <cellStyle name="Normal 12 5 3 2 2" xfId="5137" xr:uid="{2EC3ADA5-5F41-4132-995E-97A856C399F5}"/>
    <cellStyle name="Normal 12 5 3 2 2 2" xfId="13515" xr:uid="{260685CE-F1D6-4FB1-BA5F-BFE0ADC084DB}"/>
    <cellStyle name="Normal 12 5 3 2 2 2 2" xfId="30275" xr:uid="{B70F8681-286A-447A-A082-6F2FBF2A91BC}"/>
    <cellStyle name="Normal 12 5 3 2 2 2 3" xfId="47034" xr:uid="{CEF3C5E6-5DD1-4046-89EE-AAC290E770C2}"/>
    <cellStyle name="Normal 12 5 3 2 2 3" xfId="21895" xr:uid="{6CFD647C-2972-4039-80EA-17DF0DEF0771}"/>
    <cellStyle name="Normal 12 5 3 2 2 4" xfId="38654" xr:uid="{8DC51F7C-3E29-45AB-876C-927D3B7AE03E}"/>
    <cellStyle name="Normal 12 5 3 2 3" xfId="6822" xr:uid="{4177B53F-A1D7-40E7-AF76-B03218F17330}"/>
    <cellStyle name="Normal 12 5 3 2 3 2" xfId="15202" xr:uid="{3EC21C6A-B339-42FE-A199-D2C25C6365ED}"/>
    <cellStyle name="Normal 12 5 3 2 3 2 2" xfId="31962" xr:uid="{C1833C3A-C901-46B2-AD91-C63008B8240D}"/>
    <cellStyle name="Normal 12 5 3 2 3 2 3" xfId="48721" xr:uid="{10BCD636-BA6C-4696-9CA8-20C6D0DAA5DB}"/>
    <cellStyle name="Normal 12 5 3 2 3 3" xfId="23582" xr:uid="{79890630-2BC0-4D81-BD8F-3D0299DA2219}"/>
    <cellStyle name="Normal 12 5 3 2 3 4" xfId="40341" xr:uid="{5030C526-C875-4EBB-8B75-BDE31403310D}"/>
    <cellStyle name="Normal 12 5 3 2 4" xfId="3562" xr:uid="{BB3AC968-A4A8-427F-943F-92F343B7C3D2}"/>
    <cellStyle name="Normal 12 5 3 2 4 2" xfId="11938" xr:uid="{4904307F-6035-40F4-9859-3C35F8C71578}"/>
    <cellStyle name="Normal 12 5 3 2 4 2 2" xfId="28698" xr:uid="{7AB1073B-98FD-4530-900D-15E8E6374F66}"/>
    <cellStyle name="Normal 12 5 3 2 4 2 3" xfId="45457" xr:uid="{E428A4FA-90EC-4CA8-B7FF-4E3C8F8659B2}"/>
    <cellStyle name="Normal 12 5 3 2 4 3" xfId="20318" xr:uid="{8D40B42D-48B4-4BBA-AD8A-F1FCF27E4CBB}"/>
    <cellStyle name="Normal 12 5 3 2 4 4" xfId="37077" xr:uid="{6008F248-4409-4102-9A10-EBA5A56FE104}"/>
    <cellStyle name="Normal 12 5 3 2 5" xfId="10135" xr:uid="{008E2CD5-9AEF-42C0-A792-8A13EC576649}"/>
    <cellStyle name="Normal 12 5 3 2 5 2" xfId="26895" xr:uid="{25DD2344-9093-434C-9262-6819A31701AF}"/>
    <cellStyle name="Normal 12 5 3 2 5 3" xfId="43654" xr:uid="{022B9EFB-CB57-4912-A062-1B9975CF6281}"/>
    <cellStyle name="Normal 12 5 3 2 6" xfId="18515" xr:uid="{4C9573DA-894F-4C9B-8907-89BEB4A6042B}"/>
    <cellStyle name="Normal 12 5 3 2 7" xfId="35274" xr:uid="{E3C99052-FE1E-4268-B9D5-BA609ABCCC92}"/>
    <cellStyle name="Normal 12 5 3 3" xfId="2183" xr:uid="{07FF3BF8-0EAA-4818-B142-5E61B580B92E}"/>
    <cellStyle name="Normal 12 5 3 3 2" xfId="5563" xr:uid="{E3CBA21E-0BCA-461C-9A33-E66A33AB66C9}"/>
    <cellStyle name="Normal 12 5 3 3 2 2" xfId="13943" xr:uid="{53C17F44-2C21-48CE-BE03-A645CA2224D5}"/>
    <cellStyle name="Normal 12 5 3 3 2 2 2" xfId="30703" xr:uid="{FFF66E0C-1A88-47AF-9477-A4CF7B590922}"/>
    <cellStyle name="Normal 12 5 3 3 2 2 3" xfId="47462" xr:uid="{BB084F91-E35D-4CB7-9397-149597F1CF67}"/>
    <cellStyle name="Normal 12 5 3 3 2 3" xfId="22323" xr:uid="{414A252D-7CCB-4FEA-8B37-1D586E977140}"/>
    <cellStyle name="Normal 12 5 3 3 2 4" xfId="39082" xr:uid="{B7B33928-F68C-4FF8-9FF0-A7C716195C48}"/>
    <cellStyle name="Normal 12 5 3 3 3" xfId="7250" xr:uid="{A86E177E-BC8D-4D65-9567-978E66494998}"/>
    <cellStyle name="Normal 12 5 3 3 3 2" xfId="15630" xr:uid="{755ECDB5-77D7-44A9-BF54-C6E44A10D5FC}"/>
    <cellStyle name="Normal 12 5 3 3 3 2 2" xfId="32390" xr:uid="{4A7B5B11-488E-43C5-B69D-966E1CD09324}"/>
    <cellStyle name="Normal 12 5 3 3 3 2 3" xfId="49149" xr:uid="{5303CBE4-0276-4869-915B-AB3245CA77A2}"/>
    <cellStyle name="Normal 12 5 3 3 3 3" xfId="24010" xr:uid="{A1FA5B7B-F450-40EF-9B73-B0BAB489BD48}"/>
    <cellStyle name="Normal 12 5 3 3 3 4" xfId="40769" xr:uid="{9A90263D-467D-43D2-8B34-442B2AEE2D08}"/>
    <cellStyle name="Normal 12 5 3 3 4" xfId="3990" xr:uid="{754DAC97-7AFA-4FDD-9032-4BD9DCCC6BBA}"/>
    <cellStyle name="Normal 12 5 3 3 4 2" xfId="12366" xr:uid="{89F0BD2A-37B0-4A19-93E9-236778B9D749}"/>
    <cellStyle name="Normal 12 5 3 3 4 2 2" xfId="29126" xr:uid="{5E790503-0F6C-46A4-9237-E3160C99C9EC}"/>
    <cellStyle name="Normal 12 5 3 3 4 2 3" xfId="45885" xr:uid="{1C1F1363-88CE-424D-A835-777CCE38DD46}"/>
    <cellStyle name="Normal 12 5 3 3 4 3" xfId="20746" xr:uid="{8CB0D160-1E8B-4589-B6CB-E2CF12E6B0CD}"/>
    <cellStyle name="Normal 12 5 3 3 4 4" xfId="37505" xr:uid="{CF4DF506-A004-4A96-B1D3-91858873AB5F}"/>
    <cellStyle name="Normal 12 5 3 3 5" xfId="10563" xr:uid="{63B44A91-4941-4097-B53D-90CA21889B0B}"/>
    <cellStyle name="Normal 12 5 3 3 5 2" xfId="27323" xr:uid="{2798A642-3F9F-4943-8DEF-D229389B8BBE}"/>
    <cellStyle name="Normal 12 5 3 3 5 3" xfId="44082" xr:uid="{593A52D4-7B64-4F8C-A236-A9EE1A93787E}"/>
    <cellStyle name="Normal 12 5 3 3 6" xfId="18943" xr:uid="{0B6B3664-FBC9-434C-8E31-625CF3C49395}"/>
    <cellStyle name="Normal 12 5 3 3 7" xfId="35702" xr:uid="{FDCF2E64-6D2A-45E3-B9EE-7F608A1F3092}"/>
    <cellStyle name="Normal 12 5 3 4" xfId="2779" xr:uid="{3A45163F-638C-431A-8B27-DE2C2C372710}"/>
    <cellStyle name="Normal 12 5 3 4 2" xfId="6161" xr:uid="{7AE82523-0217-4EE9-8FBB-203075B7856D}"/>
    <cellStyle name="Normal 12 5 3 4 2 2" xfId="14541" xr:uid="{4C53A229-5D9C-414E-A049-99F20AAE4F5B}"/>
    <cellStyle name="Normal 12 5 3 4 2 2 2" xfId="31301" xr:uid="{029922DB-1255-4F34-94EB-1E8EE93A4428}"/>
    <cellStyle name="Normal 12 5 3 4 2 2 3" xfId="48060" xr:uid="{49D098FB-77F2-4DE9-B88E-61EE2DD5FE1C}"/>
    <cellStyle name="Normal 12 5 3 4 2 3" xfId="22921" xr:uid="{750A33A6-6E7D-4843-8478-DBB72E7B8DDD}"/>
    <cellStyle name="Normal 12 5 3 4 2 4" xfId="39680" xr:uid="{98EEB8AB-A45C-41A1-B169-08AF2A438792}"/>
    <cellStyle name="Normal 12 5 3 4 3" xfId="7848" xr:uid="{D2E5D337-BDC1-4F5F-9702-143CA793A31B}"/>
    <cellStyle name="Normal 12 5 3 4 3 2" xfId="16228" xr:uid="{B3DF57F6-FCAC-40E8-9163-BAFC538EDB66}"/>
    <cellStyle name="Normal 12 5 3 4 3 2 2" xfId="32988" xr:uid="{58373591-19F6-45EE-A9B1-CEDD0DD4DF0C}"/>
    <cellStyle name="Normal 12 5 3 4 3 2 3" xfId="49747" xr:uid="{C23A95F4-EF44-4345-A837-447CE5394A5F}"/>
    <cellStyle name="Normal 12 5 3 4 3 3" xfId="24608" xr:uid="{8572280A-DBE3-4154-A20D-0760E9F418AD}"/>
    <cellStyle name="Normal 12 5 3 4 3 4" xfId="41367" xr:uid="{067F2A47-CC5C-4435-8CC2-2C5BDFFA22BB}"/>
    <cellStyle name="Normal 12 5 3 4 4" xfId="4475" xr:uid="{9FD4D1CF-BA31-4DFA-80F8-C2909F0E9091}"/>
    <cellStyle name="Normal 12 5 3 4 4 2" xfId="12851" xr:uid="{86F7D10A-8C9A-495D-B784-6A15A93185B6}"/>
    <cellStyle name="Normal 12 5 3 4 4 2 2" xfId="29611" xr:uid="{636BD616-DE97-481C-80DC-1DCCED748264}"/>
    <cellStyle name="Normal 12 5 3 4 4 2 3" xfId="46370" xr:uid="{6087E419-F9A0-4663-93CA-CA4412B98510}"/>
    <cellStyle name="Normal 12 5 3 4 4 3" xfId="21231" xr:uid="{C93EAB7D-40FD-4C41-BE71-16AB89B64D33}"/>
    <cellStyle name="Normal 12 5 3 4 4 4" xfId="37990" xr:uid="{4E370FCC-5D04-46C8-8657-304952CBE4A3}"/>
    <cellStyle name="Normal 12 5 3 4 5" xfId="11161" xr:uid="{916CF6E7-4570-464E-92DC-6CE0DAE00384}"/>
    <cellStyle name="Normal 12 5 3 4 5 2" xfId="27921" xr:uid="{1AB07C69-0A9C-4B47-A5B2-45BB9304AB32}"/>
    <cellStyle name="Normal 12 5 3 4 5 3" xfId="44680" xr:uid="{DEDDF2A2-020B-4346-929D-6B2CC46AF769}"/>
    <cellStyle name="Normal 12 5 3 4 6" xfId="19541" xr:uid="{7F5AA2C4-B442-49FB-B682-807268EA8CDF}"/>
    <cellStyle name="Normal 12 5 3 4 7" xfId="36300" xr:uid="{86B570CC-B6ED-4F68-829D-7347E3291FFD}"/>
    <cellStyle name="Normal 12 5 3 5" xfId="4895" xr:uid="{E1E81107-D219-4A00-9629-A6291FBAF502}"/>
    <cellStyle name="Normal 12 5 3 5 2" xfId="13271" xr:uid="{EA3D2EBD-50B1-4A1E-9E53-94829C1ADFE2}"/>
    <cellStyle name="Normal 12 5 3 5 2 2" xfId="30031" xr:uid="{B36F68AF-C44D-4CE3-A908-92947DE71162}"/>
    <cellStyle name="Normal 12 5 3 5 2 3" xfId="46790" xr:uid="{0D6EDC44-A067-4EFD-B3E5-4D6551E0923D}"/>
    <cellStyle name="Normal 12 5 3 5 3" xfId="21651" xr:uid="{280D6724-D46D-4214-B11F-8E560E82B551}"/>
    <cellStyle name="Normal 12 5 3 5 4" xfId="38410" xr:uid="{90F5A95C-13D6-4B60-B38B-443B97B22009}"/>
    <cellStyle name="Normal 12 5 3 6" xfId="6396" xr:uid="{0942E044-B330-4D59-9531-023471DDC18C}"/>
    <cellStyle name="Normal 12 5 3 6 2" xfId="14776" xr:uid="{E6EA6E0B-91DB-493F-ADDF-4C55124EDAE1}"/>
    <cellStyle name="Normal 12 5 3 6 2 2" xfId="31536" xr:uid="{4A66B5A5-D948-4FAC-AAB3-D9C9FD2F75CD}"/>
    <cellStyle name="Normal 12 5 3 6 2 3" xfId="48295" xr:uid="{ECA8785E-5AD0-400F-AA51-876FAD8721B6}"/>
    <cellStyle name="Normal 12 5 3 6 3" xfId="23156" xr:uid="{B5B86525-43D5-48E2-8719-04B49D4B84DC}"/>
    <cellStyle name="Normal 12 5 3 6 4" xfId="39915" xr:uid="{846F5226-021B-40CF-9CF3-6BF20F9AF70C}"/>
    <cellStyle name="Normal 12 5 3 7" xfId="8254" xr:uid="{C6DE733B-FD80-404B-A07C-03C8B787E6F5}"/>
    <cellStyle name="Normal 12 5 3 7 2" xfId="16634" xr:uid="{2F8EB4A5-A2DB-4DBE-8698-A921CBD7CB10}"/>
    <cellStyle name="Normal 12 5 3 7 2 2" xfId="33394" xr:uid="{DD5D4EEE-4745-4FF6-822D-487CD08EC51E}"/>
    <cellStyle name="Normal 12 5 3 7 2 3" xfId="50153" xr:uid="{B60BC225-E31F-41F8-8BF7-3B2DD813C1F7}"/>
    <cellStyle name="Normal 12 5 3 7 3" xfId="25014" xr:uid="{9F6F0C28-148C-4007-9DF3-5BAE58E0DB8A}"/>
    <cellStyle name="Normal 12 5 3 7 4" xfId="41773" xr:uid="{AF9794B5-2858-4576-8DA0-E4BCB39AB380}"/>
    <cellStyle name="Normal 12 5 3 8" xfId="8660" xr:uid="{9AC7FC4F-7258-452A-888D-B112B6B490C3}"/>
    <cellStyle name="Normal 12 5 3 8 2" xfId="17040" xr:uid="{A816459C-01AC-42C6-B746-CADEEC551718}"/>
    <cellStyle name="Normal 12 5 3 8 2 2" xfId="33800" xr:uid="{82D2BF48-BD6B-4F94-8128-2B1858E1EB47}"/>
    <cellStyle name="Normal 12 5 3 8 2 3" xfId="50559" xr:uid="{878F51CC-6D82-485C-9232-1AB14F4157EE}"/>
    <cellStyle name="Normal 12 5 3 8 3" xfId="25420" xr:uid="{55BF4B48-54CC-4E5D-BE2A-DFFFA5641E8F}"/>
    <cellStyle name="Normal 12 5 3 8 4" xfId="42179" xr:uid="{00408264-7B57-4235-9568-7C90BC87E906}"/>
    <cellStyle name="Normal 12 5 3 9" xfId="9066" xr:uid="{2B44B17B-403A-4B56-A855-DDDBF4CFFE76}"/>
    <cellStyle name="Normal 12 5 3 9 2" xfId="17446" xr:uid="{211E6DE5-F29C-480C-8BB9-CE8AF3711745}"/>
    <cellStyle name="Normal 12 5 3 9 2 2" xfId="34206" xr:uid="{CEF43682-8595-478A-8222-5261AE19DCB1}"/>
    <cellStyle name="Normal 12 5 3 9 2 3" xfId="50965" xr:uid="{204068A9-4A6D-4E58-9BE6-1811DBC314B4}"/>
    <cellStyle name="Normal 12 5 3 9 3" xfId="25826" xr:uid="{4E3F7C59-D8E5-4E3E-ADFC-064DF4974CEE}"/>
    <cellStyle name="Normal 12 5 3 9 4" xfId="42585" xr:uid="{AE67F3EF-1F8F-4DB8-BE70-FF01ED73E886}"/>
    <cellStyle name="Normal 12 5 4" xfId="1753" xr:uid="{75D5A075-1358-4900-8B86-DF29D23CE599}"/>
    <cellStyle name="Normal 12 5 4 2" xfId="5135" xr:uid="{D5A9FEB2-3245-403B-8575-3372F3BCFBE8}"/>
    <cellStyle name="Normal 12 5 4 2 2" xfId="13513" xr:uid="{273FD5AD-5EA9-4AFA-A915-E16E9C193709}"/>
    <cellStyle name="Normal 12 5 4 2 2 2" xfId="30273" xr:uid="{9C68CAB9-1D6F-4ED3-9BFA-911AF7CD20E7}"/>
    <cellStyle name="Normal 12 5 4 2 2 3" xfId="47032" xr:uid="{A3208992-EF98-4A16-8731-CEB5AF780402}"/>
    <cellStyle name="Normal 12 5 4 2 3" xfId="21893" xr:uid="{6A0A135D-33FE-47AF-AD60-F053540B79E5}"/>
    <cellStyle name="Normal 12 5 4 2 4" xfId="38652" xr:uid="{631E2F96-CFC1-4DB7-AB65-BDC1C4D19F69}"/>
    <cellStyle name="Normal 12 5 4 3" xfId="6820" xr:uid="{ECEC2505-75CA-425D-8841-7274B4207B98}"/>
    <cellStyle name="Normal 12 5 4 3 2" xfId="15200" xr:uid="{3A04DDE2-E039-4885-A80C-10508949B267}"/>
    <cellStyle name="Normal 12 5 4 3 2 2" xfId="31960" xr:uid="{AF45EF5A-1F07-49A7-B66A-CDF3A54F5892}"/>
    <cellStyle name="Normal 12 5 4 3 2 3" xfId="48719" xr:uid="{88B0B0BD-04BC-4DA8-B3B9-B059364E5730}"/>
    <cellStyle name="Normal 12 5 4 3 3" xfId="23580" xr:uid="{CB057180-1C07-4BE9-8D3A-C0A342948ECE}"/>
    <cellStyle name="Normal 12 5 4 3 4" xfId="40339" xr:uid="{D20DA73B-12BB-4282-9F0F-DD217B9AAA12}"/>
    <cellStyle name="Normal 12 5 4 4" xfId="3560" xr:uid="{918395F8-86D6-45C6-A6CD-ED0B692ED3BF}"/>
    <cellStyle name="Normal 12 5 4 4 2" xfId="11936" xr:uid="{1F36491E-3CC8-464A-810F-86F6B9186289}"/>
    <cellStyle name="Normal 12 5 4 4 2 2" xfId="28696" xr:uid="{C94EB575-25A2-49EA-B1CB-92EDA25EAD47}"/>
    <cellStyle name="Normal 12 5 4 4 2 3" xfId="45455" xr:uid="{DDFC0420-FA0E-4F71-BAFD-0B87DD92F07F}"/>
    <cellStyle name="Normal 12 5 4 4 3" xfId="20316" xr:uid="{F38757FC-FF02-4117-9851-2C53E6D0DD7B}"/>
    <cellStyle name="Normal 12 5 4 4 4" xfId="37075" xr:uid="{90A7CB3A-F419-4C7B-A930-2D7B6CF6608A}"/>
    <cellStyle name="Normal 12 5 4 5" xfId="10133" xr:uid="{DB39BF00-FB7C-4983-9636-F31606A9A3AF}"/>
    <cellStyle name="Normal 12 5 4 5 2" xfId="26893" xr:uid="{A83930CA-F0A7-49B6-854D-7B0B7D4BA552}"/>
    <cellStyle name="Normal 12 5 4 5 3" xfId="43652" xr:uid="{78A03F15-98B1-4904-823E-74037206F00B}"/>
    <cellStyle name="Normal 12 5 4 6" xfId="18513" xr:uid="{CC269788-C184-4B9F-B3CC-F929D1071FB3}"/>
    <cellStyle name="Normal 12 5 4 7" xfId="35272" xr:uid="{04FD845E-8932-4688-9E37-C1CB84D1E9AD}"/>
    <cellStyle name="Normal 12 5 5" xfId="2181" xr:uid="{E1055813-516D-42F9-89F4-9E965626E737}"/>
    <cellStyle name="Normal 12 5 5 2" xfId="5561" xr:uid="{12AA863F-3562-41CE-810F-45B8BFBB2E94}"/>
    <cellStyle name="Normal 12 5 5 2 2" xfId="13941" xr:uid="{2C09DC27-C667-4F91-9394-497C004D3A46}"/>
    <cellStyle name="Normal 12 5 5 2 2 2" xfId="30701" xr:uid="{B1F1C1FB-D788-406E-8FB5-42C0CC7B6BE9}"/>
    <cellStyle name="Normal 12 5 5 2 2 3" xfId="47460" xr:uid="{0F4C4F9B-7F8A-4235-8D37-55FCA55E6B50}"/>
    <cellStyle name="Normal 12 5 5 2 3" xfId="22321" xr:uid="{94D881B2-7530-4CBC-AE19-89E7623E4534}"/>
    <cellStyle name="Normal 12 5 5 2 4" xfId="39080" xr:uid="{71889B72-BA33-4839-8F9D-8085ACC0FA89}"/>
    <cellStyle name="Normal 12 5 5 3" xfId="7248" xr:uid="{05C705F0-7793-43BF-B83E-FA3080C177FB}"/>
    <cellStyle name="Normal 12 5 5 3 2" xfId="15628" xr:uid="{469FA331-CDCF-4437-B4EF-A9A92FF5F950}"/>
    <cellStyle name="Normal 12 5 5 3 2 2" xfId="32388" xr:uid="{5FA5E11D-CFA3-4F5A-8A6B-F8E8C324E284}"/>
    <cellStyle name="Normal 12 5 5 3 2 3" xfId="49147" xr:uid="{90B6243B-B45E-4FFF-86A4-9607E635E834}"/>
    <cellStyle name="Normal 12 5 5 3 3" xfId="24008" xr:uid="{2A4630A3-F8E6-4E96-B651-B6B515AE72CD}"/>
    <cellStyle name="Normal 12 5 5 3 4" xfId="40767" xr:uid="{D5C216E2-1735-439D-9869-BDF16C57AB07}"/>
    <cellStyle name="Normal 12 5 5 4" xfId="3988" xr:uid="{A5A44B04-7866-416C-BFB4-3B9D9B6ADD8A}"/>
    <cellStyle name="Normal 12 5 5 4 2" xfId="12364" xr:uid="{F660744A-DBED-4697-A5B0-A2E9EA99A736}"/>
    <cellStyle name="Normal 12 5 5 4 2 2" xfId="29124" xr:uid="{8E62970D-9F21-4C23-8292-7A7DCF4B0BEB}"/>
    <cellStyle name="Normal 12 5 5 4 2 3" xfId="45883" xr:uid="{A3949A83-018E-48A7-8A96-F5372EB0CC59}"/>
    <cellStyle name="Normal 12 5 5 4 3" xfId="20744" xr:uid="{4E378FD4-616D-409B-A7BB-B97F2E7CC2E1}"/>
    <cellStyle name="Normal 12 5 5 4 4" xfId="37503" xr:uid="{C3C820B6-2012-413C-8CEB-18496BCAD2E1}"/>
    <cellStyle name="Normal 12 5 5 5" xfId="10561" xr:uid="{E758AFCF-D20E-4126-A9AB-6730D70241F3}"/>
    <cellStyle name="Normal 12 5 5 5 2" xfId="27321" xr:uid="{5279B8EB-65A4-4F6E-B4B8-2A2F1111AEB2}"/>
    <cellStyle name="Normal 12 5 5 5 3" xfId="44080" xr:uid="{F955359C-A27E-4703-9EFB-9AAE351378E4}"/>
    <cellStyle name="Normal 12 5 5 6" xfId="18941" xr:uid="{B96A0042-D0A6-4AF0-814E-A62A226F4B32}"/>
    <cellStyle name="Normal 12 5 5 7" xfId="35700" xr:uid="{C3ED451F-CC60-4FFE-8036-E6B6B1AFD09F}"/>
    <cellStyle name="Normal 12 5 6" xfId="2508" xr:uid="{F384002D-6DEA-49FB-A15C-CA1CAC82F801}"/>
    <cellStyle name="Normal 12 5 6 2" xfId="5890" xr:uid="{10301C23-6DF9-43EE-A6E4-2CAEBF0F3DA3}"/>
    <cellStyle name="Normal 12 5 6 2 2" xfId="14270" xr:uid="{4AA18004-0358-4B1B-AF8E-1F1C48839665}"/>
    <cellStyle name="Normal 12 5 6 2 2 2" xfId="31030" xr:uid="{1760CF01-5069-4227-B5B6-21D75D300C07}"/>
    <cellStyle name="Normal 12 5 6 2 2 3" xfId="47789" xr:uid="{B9524FF6-3522-4E09-87E6-E48A6010A1AA}"/>
    <cellStyle name="Normal 12 5 6 2 3" xfId="22650" xr:uid="{2BE0BEC2-E166-4A67-928A-052BA6A91108}"/>
    <cellStyle name="Normal 12 5 6 2 4" xfId="39409" xr:uid="{BF7901C9-F34C-40D5-9A53-E6E36BC3DA7E}"/>
    <cellStyle name="Normal 12 5 6 3" xfId="7577" xr:uid="{5702328D-F870-4017-8EF3-55BBAC8A250A}"/>
    <cellStyle name="Normal 12 5 6 3 2" xfId="15957" xr:uid="{119E72C0-9AE7-4630-9D6E-18CF3C043918}"/>
    <cellStyle name="Normal 12 5 6 3 2 2" xfId="32717" xr:uid="{3E4EFA60-98A4-4A97-B5B8-4B2607119C5E}"/>
    <cellStyle name="Normal 12 5 6 3 2 3" xfId="49476" xr:uid="{90246F1D-BEDB-45B5-85DE-8A206860240E}"/>
    <cellStyle name="Normal 12 5 6 3 3" xfId="24337" xr:uid="{712BA1DE-7B7A-40E3-AF85-B85E64A2543F}"/>
    <cellStyle name="Normal 12 5 6 3 4" xfId="41096" xr:uid="{9A975F87-DC2B-44CA-A3C4-09176F4F0594}"/>
    <cellStyle name="Normal 12 5 6 4" xfId="3133" xr:uid="{1D720B08-959F-4AE6-9CA0-498753482A30}"/>
    <cellStyle name="Normal 12 5 6 4 2" xfId="11510" xr:uid="{5D809713-A40A-4996-A1E3-9C52C7A06471}"/>
    <cellStyle name="Normal 12 5 6 4 2 2" xfId="28270" xr:uid="{234B751E-CE10-4597-AF62-6601FF80EBCA}"/>
    <cellStyle name="Normal 12 5 6 4 2 3" xfId="45029" xr:uid="{71B505EB-7387-4C4E-AF0F-B4A8BCBAEE59}"/>
    <cellStyle name="Normal 12 5 6 4 3" xfId="19890" xr:uid="{3E3CFAF0-1446-4E1E-88D7-467A556B674D}"/>
    <cellStyle name="Normal 12 5 6 4 4" xfId="36649" xr:uid="{BD0C0622-011B-4E96-A3FD-213918A98247}"/>
    <cellStyle name="Normal 12 5 6 5" xfId="10890" xr:uid="{A1A98D8A-0CD9-476C-BF7E-B2371C897F26}"/>
    <cellStyle name="Normal 12 5 6 5 2" xfId="27650" xr:uid="{B6BD8794-7821-48D6-A8A3-52C07D9DCB10}"/>
    <cellStyle name="Normal 12 5 6 5 3" xfId="44409" xr:uid="{3C02324A-9E94-4082-AC6A-97BC013C2025}"/>
    <cellStyle name="Normal 12 5 6 6" xfId="19270" xr:uid="{FA0C5665-7877-45FC-8E00-FF51F463A8EC}"/>
    <cellStyle name="Normal 12 5 6 7" xfId="36029" xr:uid="{A52A58C1-17FD-4519-B262-1DE43FAC44FB}"/>
    <cellStyle name="Normal 12 5 7" xfId="4624" xr:uid="{A370C4AE-AC36-438B-B45E-5A3484CE76E8}"/>
    <cellStyle name="Normal 12 5 7 2" xfId="13000" xr:uid="{D213E375-BC24-4763-8B66-7200BF750292}"/>
    <cellStyle name="Normal 12 5 7 2 2" xfId="29760" xr:uid="{F9458E42-E7E5-4C86-9988-831F9D100E08}"/>
    <cellStyle name="Normal 12 5 7 2 3" xfId="46519" xr:uid="{451464BE-8CB5-4332-8029-D12FD0CC1F67}"/>
    <cellStyle name="Normal 12 5 7 3" xfId="21380" xr:uid="{F12B76B5-C7E8-4153-86BD-3E52DB038177}"/>
    <cellStyle name="Normal 12 5 7 4" xfId="38139" xr:uid="{2DDC643D-CC4A-4518-BC53-DC4478D4821C}"/>
    <cellStyle name="Normal 12 5 8" xfId="6394" xr:uid="{A4A56141-5B3E-4F24-819D-8135E5D81EE3}"/>
    <cellStyle name="Normal 12 5 8 2" xfId="14774" xr:uid="{3E0ECC4A-4B11-4F85-A8C0-911424F84BF1}"/>
    <cellStyle name="Normal 12 5 8 2 2" xfId="31534" xr:uid="{671C93FD-3B19-40B6-83A1-9EAE001E92FA}"/>
    <cellStyle name="Normal 12 5 8 2 3" xfId="48293" xr:uid="{EDC45E84-E943-4241-A757-8EEBF5F0015A}"/>
    <cellStyle name="Normal 12 5 8 3" xfId="23154" xr:uid="{A55E5E1C-E447-41CB-8FE6-F018099BB6C1}"/>
    <cellStyle name="Normal 12 5 8 4" xfId="39913" xr:uid="{12130B79-D53A-4341-AAFE-62D62EA7A6D3}"/>
    <cellStyle name="Normal 12 5 9" xfId="7983" xr:uid="{AF9B9FA0-F313-4E43-BAA9-2AD1D54C16E6}"/>
    <cellStyle name="Normal 12 5 9 2" xfId="16363" xr:uid="{FFFB5CFB-3ACA-4D5B-AD85-D919BA22A107}"/>
    <cellStyle name="Normal 12 5 9 2 2" xfId="33123" xr:uid="{3C7033A4-6E1B-47B2-A33A-3641B3D14581}"/>
    <cellStyle name="Normal 12 5 9 2 3" xfId="49882" xr:uid="{D95FC774-D4B0-40B3-A85A-0C727C9F81C7}"/>
    <cellStyle name="Normal 12 5 9 3" xfId="24743" xr:uid="{36E27EBA-E036-420D-9351-F2F060BB824A}"/>
    <cellStyle name="Normal 12 5 9 4" xfId="41502" xr:uid="{0520686F-2689-4BAD-A6B9-8E06F3A0F1C7}"/>
    <cellStyle name="Normal 12 6" xfId="779" xr:uid="{D5AA381A-9CD1-46E7-91B1-76613AE5B1C5}"/>
    <cellStyle name="Normal 12 6 10" xfId="9257" xr:uid="{66DEF426-D7DF-4026-B5C5-D8E499FDB2FF}"/>
    <cellStyle name="Normal 12 6 10 2" xfId="17637" xr:uid="{AC9D2A8A-09B7-42D6-B25F-7B65B5490A0C}"/>
    <cellStyle name="Normal 12 6 10 2 2" xfId="34397" xr:uid="{5B5446B4-52ED-4A2A-8808-D4E0DD26864A}"/>
    <cellStyle name="Normal 12 6 10 2 3" xfId="51156" xr:uid="{142A794F-02C7-4B91-949E-610A9F91B5B4}"/>
    <cellStyle name="Normal 12 6 10 3" xfId="26017" xr:uid="{955EF797-E02B-4F9B-B4A9-287D82DD0DA8}"/>
    <cellStyle name="Normal 12 6 10 4" xfId="42776" xr:uid="{0C358B40-B650-4960-82E2-4119DFB70A1A}"/>
    <cellStyle name="Normal 12 6 11" xfId="3136" xr:uid="{3D16EBE3-3B32-405F-AC40-5BE21AB515AD}"/>
    <cellStyle name="Normal 12 6 11 2" xfId="11513" xr:uid="{76A7D672-CDED-4847-955C-FA76EB5DC765}"/>
    <cellStyle name="Normal 12 6 11 2 2" xfId="28273" xr:uid="{B7F82A7C-5BED-4958-81BC-F21CEB6697F4}"/>
    <cellStyle name="Normal 12 6 11 2 3" xfId="45032" xr:uid="{D46629AE-F65F-4ED8-8AB4-82270004FC07}"/>
    <cellStyle name="Normal 12 6 11 3" xfId="19893" xr:uid="{2F89C443-64AE-4325-ADC7-70E47830ACFB}"/>
    <cellStyle name="Normal 12 6 11 4" xfId="36652" xr:uid="{62406DA6-C92A-475D-B303-7D3D05EE3E91}"/>
    <cellStyle name="Normal 12 6 12" xfId="9710" xr:uid="{D51961F9-7CFE-437D-A110-277DE34989A9}"/>
    <cellStyle name="Normal 12 6 12 2" xfId="26470" xr:uid="{F58C7384-B212-41EC-A992-903988FE220E}"/>
    <cellStyle name="Normal 12 6 12 3" xfId="43229" xr:uid="{1130DA65-B34F-45C9-A540-264A69A895EC}"/>
    <cellStyle name="Normal 12 6 13" xfId="18090" xr:uid="{41BAF3CF-9DC2-49B4-8D04-B013582E4259}"/>
    <cellStyle name="Normal 12 6 14" xfId="34849" xr:uid="{2D4FB03D-CD33-4DCC-BC63-ED86D67728C3}"/>
    <cellStyle name="Normal 12 6 15" xfId="1369" xr:uid="{E6B6B79F-E845-4B5B-B069-3C95FB3CFFD7}"/>
    <cellStyle name="Normal 12 6 2" xfId="1756" xr:uid="{3BB9F508-F2CA-452B-B98D-44795C4790A8}"/>
    <cellStyle name="Normal 12 6 2 2" xfId="5138" xr:uid="{028D6AC1-9AA2-4459-8E88-5CE1DA512867}"/>
    <cellStyle name="Normal 12 6 2 2 2" xfId="13516" xr:uid="{8F4974EC-1D55-4306-B4E1-6CED2015864A}"/>
    <cellStyle name="Normal 12 6 2 2 2 2" xfId="30276" xr:uid="{D38C9BB5-D159-4EE5-A3EC-F46F484DC73A}"/>
    <cellStyle name="Normal 12 6 2 2 2 3" xfId="47035" xr:uid="{F0A93131-C3E7-4CE2-88FA-4C479C4055A1}"/>
    <cellStyle name="Normal 12 6 2 2 3" xfId="21896" xr:uid="{A24EFF90-B782-4874-8588-FC9E0248266B}"/>
    <cellStyle name="Normal 12 6 2 2 4" xfId="38655" xr:uid="{792D2CAE-28E3-41E5-A4CB-662C2653F20D}"/>
    <cellStyle name="Normal 12 6 2 3" xfId="6823" xr:uid="{F32644A0-9763-48B4-8558-A9828741A4EA}"/>
    <cellStyle name="Normal 12 6 2 3 2" xfId="15203" xr:uid="{F45389D4-B59B-481B-AED8-8D52F48BEC1A}"/>
    <cellStyle name="Normal 12 6 2 3 2 2" xfId="31963" xr:uid="{2E036AF0-88E0-42D8-95F3-3A7B3FC30185}"/>
    <cellStyle name="Normal 12 6 2 3 2 3" xfId="48722" xr:uid="{18CC1458-9DDA-4E2A-8BF8-1CB3717E3877}"/>
    <cellStyle name="Normal 12 6 2 3 3" xfId="23583" xr:uid="{632E1CBD-6099-4875-92B4-CCD8BBA4F23B}"/>
    <cellStyle name="Normal 12 6 2 3 4" xfId="40342" xr:uid="{40E9EF13-0A22-40D2-80C6-0D01D76ADB8F}"/>
    <cellStyle name="Normal 12 6 2 4" xfId="3563" xr:uid="{FF268406-AD8D-4D8C-A3C2-5DF7E75053CE}"/>
    <cellStyle name="Normal 12 6 2 4 2" xfId="11939" xr:uid="{13FDA00B-9CD8-4A02-9D61-FE1FCF48DF8D}"/>
    <cellStyle name="Normal 12 6 2 4 2 2" xfId="28699" xr:uid="{13E48AB2-E10E-423C-83CE-6435A781ED70}"/>
    <cellStyle name="Normal 12 6 2 4 2 3" xfId="45458" xr:uid="{84BC66F0-E576-44DB-9B1A-E64C2A3B7D91}"/>
    <cellStyle name="Normal 12 6 2 4 3" xfId="20319" xr:uid="{2F6B750B-62D1-4BBD-A654-2F17B956CFE8}"/>
    <cellStyle name="Normal 12 6 2 4 4" xfId="37078" xr:uid="{D4D5F08C-8176-4089-B672-4F3D2D097BDD}"/>
    <cellStyle name="Normal 12 6 2 5" xfId="10136" xr:uid="{796C7F6B-28B7-4117-BADD-E5DFBEE9E807}"/>
    <cellStyle name="Normal 12 6 2 5 2" xfId="26896" xr:uid="{867610BA-D688-4B6C-8AA6-E9BDDAA0B013}"/>
    <cellStyle name="Normal 12 6 2 5 3" xfId="43655" xr:uid="{DE1D33E3-0D2A-4B9E-B7A1-F7F8EAAE99BC}"/>
    <cellStyle name="Normal 12 6 2 6" xfId="18516" xr:uid="{BED0EDF1-49A5-4C5A-95D3-B730760DD861}"/>
    <cellStyle name="Normal 12 6 2 7" xfId="35275" xr:uid="{50BC8097-CE11-4083-9E2D-3DDFA13F0EA7}"/>
    <cellStyle name="Normal 12 6 3" xfId="2184" xr:uid="{547D865A-1687-4463-ABE0-747E567A90E8}"/>
    <cellStyle name="Normal 12 6 3 2" xfId="5564" xr:uid="{67B953C6-E5B2-401F-AE5C-F7C3E115E3DF}"/>
    <cellStyle name="Normal 12 6 3 2 2" xfId="13944" xr:uid="{B645F491-3707-42C8-9096-D8B686342B00}"/>
    <cellStyle name="Normal 12 6 3 2 2 2" xfId="30704" xr:uid="{188B00D7-7110-46B1-BD2C-5F5A82D886B6}"/>
    <cellStyle name="Normal 12 6 3 2 2 3" xfId="47463" xr:uid="{C6CC4B55-10BD-4909-93C5-BCA468C9764F}"/>
    <cellStyle name="Normal 12 6 3 2 3" xfId="22324" xr:uid="{E17FC127-2339-437C-BB22-771125F04972}"/>
    <cellStyle name="Normal 12 6 3 2 4" xfId="39083" xr:uid="{D24D9D66-CCAD-4FC0-842F-687C0916961E}"/>
    <cellStyle name="Normal 12 6 3 3" xfId="7251" xr:uid="{7E4F63EA-8ACE-4C62-A65B-4B1A45BC3F0B}"/>
    <cellStyle name="Normal 12 6 3 3 2" xfId="15631" xr:uid="{E7D59D29-7D47-49DF-932A-C90FB1A15120}"/>
    <cellStyle name="Normal 12 6 3 3 2 2" xfId="32391" xr:uid="{EB52C5DC-D0AC-4D40-851D-DFF6AE9289CD}"/>
    <cellStyle name="Normal 12 6 3 3 2 3" xfId="49150" xr:uid="{D6FA42BD-2E34-4A84-B76D-9D277F416F6F}"/>
    <cellStyle name="Normal 12 6 3 3 3" xfId="24011" xr:uid="{3EF6A849-2CFA-4AC7-A8CC-AA5974FFF5B1}"/>
    <cellStyle name="Normal 12 6 3 3 4" xfId="40770" xr:uid="{487D458B-D092-4560-8B51-EDC9E32FB9D0}"/>
    <cellStyle name="Normal 12 6 3 4" xfId="3991" xr:uid="{D4C9D86F-CAD0-478B-9850-27FF110E6CB8}"/>
    <cellStyle name="Normal 12 6 3 4 2" xfId="12367" xr:uid="{019A8793-B67A-4B71-80CD-A4EF3C87449B}"/>
    <cellStyle name="Normal 12 6 3 4 2 2" xfId="29127" xr:uid="{AF5919FB-A791-4DF4-A7DB-653ED8F34C71}"/>
    <cellStyle name="Normal 12 6 3 4 2 3" xfId="45886" xr:uid="{835F74A4-8C93-4B66-95E8-E6A25B9E5D4A}"/>
    <cellStyle name="Normal 12 6 3 4 3" xfId="20747" xr:uid="{84E574A7-3BDC-4A29-9E75-CBD88280DB55}"/>
    <cellStyle name="Normal 12 6 3 4 4" xfId="37506" xr:uid="{409E2D35-8A4B-4846-9514-A9A6F9F7B892}"/>
    <cellStyle name="Normal 12 6 3 5" xfId="10564" xr:uid="{DB5E2F23-A283-4232-9E85-756BFC4E3628}"/>
    <cellStyle name="Normal 12 6 3 5 2" xfId="27324" xr:uid="{A0FCEA3A-0557-421C-868F-6C792172D935}"/>
    <cellStyle name="Normal 12 6 3 5 3" xfId="44083" xr:uid="{AE68CF31-DECA-4E34-B63C-3BFBFDCF3DD6}"/>
    <cellStyle name="Normal 12 6 3 6" xfId="18944" xr:uid="{712B03F1-3C92-472D-8024-301D3E19C101}"/>
    <cellStyle name="Normal 12 6 3 7" xfId="35703" xr:uid="{64BAE265-5EB4-49F0-952C-1723A00B713F}"/>
    <cellStyle name="Normal 12 6 4" xfId="2564" xr:uid="{35C4EBAF-C2E0-4D10-B116-D701A507E72F}"/>
    <cellStyle name="Normal 12 6 4 2" xfId="5946" xr:uid="{D8428F73-3A04-40E5-95E8-4AFA926BD773}"/>
    <cellStyle name="Normal 12 6 4 2 2" xfId="14326" xr:uid="{E6970934-6C63-4FF8-B61A-F291B8282D8F}"/>
    <cellStyle name="Normal 12 6 4 2 2 2" xfId="31086" xr:uid="{C82E6E3C-4193-40A5-9436-D912F8608BAB}"/>
    <cellStyle name="Normal 12 6 4 2 2 3" xfId="47845" xr:uid="{87492DE0-3848-4455-8742-21A213F274D7}"/>
    <cellStyle name="Normal 12 6 4 2 3" xfId="22706" xr:uid="{48DAB83C-2CE3-44F6-9C9E-B5E042C03182}"/>
    <cellStyle name="Normal 12 6 4 2 4" xfId="39465" xr:uid="{33311200-B7E0-4D62-8D39-78370EEE8584}"/>
    <cellStyle name="Normal 12 6 4 3" xfId="7633" xr:uid="{A9F6AA3E-06CF-4B00-A648-352E481CB990}"/>
    <cellStyle name="Normal 12 6 4 3 2" xfId="16013" xr:uid="{359DBF3F-EAFC-4EDC-A14E-A29080DE75F0}"/>
    <cellStyle name="Normal 12 6 4 3 2 2" xfId="32773" xr:uid="{1FB644D2-0EA0-4F1D-B235-21AB477D7ACA}"/>
    <cellStyle name="Normal 12 6 4 3 2 3" xfId="49532" xr:uid="{A521A32D-9652-4D3E-B397-3FF914AFE2CE}"/>
    <cellStyle name="Normal 12 6 4 3 3" xfId="24393" xr:uid="{718BE39B-D6C9-4ADB-ACAA-AFA7B51151F5}"/>
    <cellStyle name="Normal 12 6 4 3 4" xfId="41152" xr:uid="{74600CB5-EF4F-44E0-A633-269171A746DF}"/>
    <cellStyle name="Normal 12 6 4 4" xfId="4261" xr:uid="{6D2D12F8-EE24-4CC8-8AB1-251EC9F2A762}"/>
    <cellStyle name="Normal 12 6 4 4 2" xfId="12637" xr:uid="{C8BAA1FB-F9EE-4FA2-9381-4FC58F237A40}"/>
    <cellStyle name="Normal 12 6 4 4 2 2" xfId="29397" xr:uid="{6C90404F-9BEA-4197-AFEB-B6369EB67A72}"/>
    <cellStyle name="Normal 12 6 4 4 2 3" xfId="46156" xr:uid="{1C7390D4-7F4C-4417-B959-E4C02CDD2208}"/>
    <cellStyle name="Normal 12 6 4 4 3" xfId="21017" xr:uid="{CB30C8E4-1358-408B-AE6F-03BD1CB55A0B}"/>
    <cellStyle name="Normal 12 6 4 4 4" xfId="37776" xr:uid="{F5DC56CD-7A2F-4249-AD29-7BA20BB224E3}"/>
    <cellStyle name="Normal 12 6 4 5" xfId="10946" xr:uid="{106D2DD6-6A12-4404-B9E1-77A09880324C}"/>
    <cellStyle name="Normal 12 6 4 5 2" xfId="27706" xr:uid="{D592C7A8-9326-4D66-83EC-F6CAE991F561}"/>
    <cellStyle name="Normal 12 6 4 5 3" xfId="44465" xr:uid="{D34ECEFF-CFDB-4E00-83F2-96E65D5027FE}"/>
    <cellStyle name="Normal 12 6 4 6" xfId="19326" xr:uid="{C6563025-28FD-4780-94E5-02E54594DAB0}"/>
    <cellStyle name="Normal 12 6 4 7" xfId="36085" xr:uid="{C9A97066-2660-4382-945F-0401A4C6E993}"/>
    <cellStyle name="Normal 12 6 5" xfId="4680" xr:uid="{DF605371-1D3A-49A0-9F12-A199DF6B3622}"/>
    <cellStyle name="Normal 12 6 5 2" xfId="13056" xr:uid="{D2479B6E-EEFF-41E4-A342-E9B6E3767402}"/>
    <cellStyle name="Normal 12 6 5 2 2" xfId="29816" xr:uid="{593154AC-82E0-4817-BD08-21364EE99EE8}"/>
    <cellStyle name="Normal 12 6 5 2 3" xfId="46575" xr:uid="{87C0E595-7F86-4E17-BBC6-ADB21027A471}"/>
    <cellStyle name="Normal 12 6 5 3" xfId="21436" xr:uid="{B47A9254-2F3D-4C71-BF49-49E2649DD08C}"/>
    <cellStyle name="Normal 12 6 5 4" xfId="38195" xr:uid="{94F2C4ED-15A7-4DBD-89E8-5A2622395638}"/>
    <cellStyle name="Normal 12 6 6" xfId="6397" xr:uid="{78CFD507-7E96-45F3-9B15-016A52397C2B}"/>
    <cellStyle name="Normal 12 6 6 2" xfId="14777" xr:uid="{E082C1E3-8B37-4A41-8CDA-BFD98BAE0B11}"/>
    <cellStyle name="Normal 12 6 6 2 2" xfId="31537" xr:uid="{9180550C-5299-4D56-954E-B846C4BF325E}"/>
    <cellStyle name="Normal 12 6 6 2 3" xfId="48296" xr:uid="{FAA860B9-5D5F-41C4-A8F7-F1DB9AEF0AEC}"/>
    <cellStyle name="Normal 12 6 6 3" xfId="23157" xr:uid="{EF2E9FDD-E760-4CC6-9834-23B063649BA7}"/>
    <cellStyle name="Normal 12 6 6 4" xfId="39916" xr:uid="{C4FD5220-B470-496F-99C2-D6C303932E9A}"/>
    <cellStyle name="Normal 12 6 7" xfId="8039" xr:uid="{FBBB6692-516C-47FE-99D3-D60BDCF45BC9}"/>
    <cellStyle name="Normal 12 6 7 2" xfId="16419" xr:uid="{9C7218BF-1C8E-43DD-BFCB-CDD1CAF7E841}"/>
    <cellStyle name="Normal 12 6 7 2 2" xfId="33179" xr:uid="{A058A5B6-C6E5-41A7-8115-5E0CBEAD76A9}"/>
    <cellStyle name="Normal 12 6 7 2 3" xfId="49938" xr:uid="{A994F7E4-28D9-4D88-A4D1-C59AA3256875}"/>
    <cellStyle name="Normal 12 6 7 3" xfId="24799" xr:uid="{D76B4510-F372-4005-A437-70D8398C30DF}"/>
    <cellStyle name="Normal 12 6 7 4" xfId="41558" xr:uid="{CD24D96D-D567-4B62-943F-CD8BB2AE7271}"/>
    <cellStyle name="Normal 12 6 8" xfId="8445" xr:uid="{88A69104-C30A-4E16-9BC1-B64B3AA25D5A}"/>
    <cellStyle name="Normal 12 6 8 2" xfId="16825" xr:uid="{1B64DCFF-2158-4098-863B-A2F8120BF98C}"/>
    <cellStyle name="Normal 12 6 8 2 2" xfId="33585" xr:uid="{85F628C9-CD27-4E81-8392-49A52C56E0B4}"/>
    <cellStyle name="Normal 12 6 8 2 3" xfId="50344" xr:uid="{1C2BEEAF-A029-49B6-B255-C2AAFC59E9BC}"/>
    <cellStyle name="Normal 12 6 8 3" xfId="25205" xr:uid="{69154A89-F395-4392-A71B-80B3607248D3}"/>
    <cellStyle name="Normal 12 6 8 4" xfId="41964" xr:uid="{587AD9AF-8697-4338-A3FB-B46ADAACB59F}"/>
    <cellStyle name="Normal 12 6 9" xfId="8851" xr:uid="{C33065C9-3C07-49D0-94EE-536C2D607547}"/>
    <cellStyle name="Normal 12 6 9 2" xfId="17231" xr:uid="{078C125D-281B-4A1F-9EC6-E0237451FBB2}"/>
    <cellStyle name="Normal 12 6 9 2 2" xfId="33991" xr:uid="{118569B9-7C0E-4EDD-8E85-FCE8AA59D8EF}"/>
    <cellStyle name="Normal 12 6 9 2 3" xfId="50750" xr:uid="{87AC9F5E-0C2A-4DBA-9857-B95A287F572F}"/>
    <cellStyle name="Normal 12 6 9 3" xfId="25611" xr:uid="{CBD092B6-4118-4F2E-AD0E-EA2C8F568F12}"/>
    <cellStyle name="Normal 12 6 9 4" xfId="42370" xr:uid="{34947513-CD4C-44AD-870B-9410ABCEC43D}"/>
    <cellStyle name="Normal 12 7" xfId="1370" xr:uid="{0736F76E-2958-4510-9366-F8579BDDF4BC}"/>
    <cellStyle name="Normal 12 7 10" xfId="9369" xr:uid="{7A5B0335-7109-42DB-9DD1-37DE69B3F2A1}"/>
    <cellStyle name="Normal 12 7 10 2" xfId="17749" xr:uid="{1F810DCC-800E-439B-8F49-66EBC8BC37FD}"/>
    <cellStyle name="Normal 12 7 10 2 2" xfId="34509" xr:uid="{5384AEA7-A736-41BD-A5D3-830F974AC114}"/>
    <cellStyle name="Normal 12 7 10 2 3" xfId="51268" xr:uid="{CDF8A012-3E77-4316-93F2-9A6FD9EE899E}"/>
    <cellStyle name="Normal 12 7 10 3" xfId="26129" xr:uid="{EEE0C955-DD5F-4312-80E2-9A327F446940}"/>
    <cellStyle name="Normal 12 7 10 4" xfId="42888" xr:uid="{3295DD63-951E-4955-845C-6F224A336EDC}"/>
    <cellStyle name="Normal 12 7 11" xfId="3137" xr:uid="{89A77AAF-0958-4290-A27C-4494EB1FE4DC}"/>
    <cellStyle name="Normal 12 7 11 2" xfId="11514" xr:uid="{040A73A8-71C8-4E47-B1A9-C6B8EBB0BC11}"/>
    <cellStyle name="Normal 12 7 11 2 2" xfId="28274" xr:uid="{6F5C221E-0898-4F32-A597-F44F4184CC58}"/>
    <cellStyle name="Normal 12 7 11 2 3" xfId="45033" xr:uid="{16F50299-B512-4F95-B5D4-AF2F40784A1D}"/>
    <cellStyle name="Normal 12 7 11 3" xfId="19894" xr:uid="{AE4A4E86-CAE8-4885-B367-7B2C948D879B}"/>
    <cellStyle name="Normal 12 7 11 4" xfId="36653" xr:uid="{26053084-28D3-40B7-8401-7D1D9AEE8A70}"/>
    <cellStyle name="Normal 12 7 12" xfId="9711" xr:uid="{61737A55-1EA7-4A86-9F49-25D80E24048F}"/>
    <cellStyle name="Normal 12 7 12 2" xfId="26471" xr:uid="{230E6FF0-270B-4D8A-967E-ACB8D0126B5D}"/>
    <cellStyle name="Normal 12 7 12 3" xfId="43230" xr:uid="{B00A2DB5-7C41-42EC-8195-7F6DC5936E5A}"/>
    <cellStyle name="Normal 12 7 13" xfId="18091" xr:uid="{830398B1-7458-40CA-A79B-33B433FA722E}"/>
    <cellStyle name="Normal 12 7 14" xfId="34850" xr:uid="{C01C3D78-C60E-4888-BCD6-E1868EB656C6}"/>
    <cellStyle name="Normal 12 7 2" xfId="1757" xr:uid="{9C638364-CB90-4674-88A3-F04D4F014AD4}"/>
    <cellStyle name="Normal 12 7 2 2" xfId="5139" xr:uid="{7FEB86AA-060C-4576-8842-0E1E989A520F}"/>
    <cellStyle name="Normal 12 7 2 2 2" xfId="13517" xr:uid="{F8CC0D67-4628-432B-942F-DA100BDB2858}"/>
    <cellStyle name="Normal 12 7 2 2 2 2" xfId="30277" xr:uid="{AF27A719-6A2C-41D7-8AAF-4CA0025588C6}"/>
    <cellStyle name="Normal 12 7 2 2 2 3" xfId="47036" xr:uid="{64E6C6F9-BEF5-4CE4-A879-6941392C1159}"/>
    <cellStyle name="Normal 12 7 2 2 3" xfId="21897" xr:uid="{14658AFE-4628-4232-BC3C-885842536111}"/>
    <cellStyle name="Normal 12 7 2 2 4" xfId="38656" xr:uid="{75B92D6A-94E1-4D29-A4FA-3B059F5BC31E}"/>
    <cellStyle name="Normal 12 7 2 3" xfId="6824" xr:uid="{557D5BEC-5BEE-4892-8940-5AE36339C9AB}"/>
    <cellStyle name="Normal 12 7 2 3 2" xfId="15204" xr:uid="{A339B73D-D227-428B-A1FB-8FC4B302E512}"/>
    <cellStyle name="Normal 12 7 2 3 2 2" xfId="31964" xr:uid="{B1202AAC-3A51-469E-BB99-09C5B1360474}"/>
    <cellStyle name="Normal 12 7 2 3 2 3" xfId="48723" xr:uid="{BCA636E8-1D47-47CB-BE56-5C9A69ED58C5}"/>
    <cellStyle name="Normal 12 7 2 3 3" xfId="23584" xr:uid="{F2E4B0CC-FA65-4713-891B-2483B7043EF0}"/>
    <cellStyle name="Normal 12 7 2 3 4" xfId="40343" xr:uid="{15AC0C93-7920-40C4-BC44-4F0217B5BBD1}"/>
    <cellStyle name="Normal 12 7 2 4" xfId="3564" xr:uid="{DCE0EEF3-81A9-47DD-B20A-AA3141FB74CE}"/>
    <cellStyle name="Normal 12 7 2 4 2" xfId="11940" xr:uid="{006AC34C-7CE4-4673-947C-2D69271C015F}"/>
    <cellStyle name="Normal 12 7 2 4 2 2" xfId="28700" xr:uid="{BC8CDDFC-582A-4059-8AA2-10F23F573DA3}"/>
    <cellStyle name="Normal 12 7 2 4 2 3" xfId="45459" xr:uid="{A5B3699B-27F1-46DA-942F-EA4CD7518A7E}"/>
    <cellStyle name="Normal 12 7 2 4 3" xfId="20320" xr:uid="{C3D5D2E3-C873-416D-A363-FDAA0CAF9BAB}"/>
    <cellStyle name="Normal 12 7 2 4 4" xfId="37079" xr:uid="{EBD329F0-83BB-458D-A79F-DDB3660A847D}"/>
    <cellStyle name="Normal 12 7 2 5" xfId="10137" xr:uid="{BF50DEBF-F41F-46A0-BDE8-AC0DB28DAF1A}"/>
    <cellStyle name="Normal 12 7 2 5 2" xfId="26897" xr:uid="{7E5CFBC3-D8A1-48D3-860B-E3F8C5705590}"/>
    <cellStyle name="Normal 12 7 2 5 3" xfId="43656" xr:uid="{18DD046F-0E3C-41FB-B2E5-5C15EF7E7956}"/>
    <cellStyle name="Normal 12 7 2 6" xfId="18517" xr:uid="{03C14D81-D24C-42A4-B713-307EEAF4DD91}"/>
    <cellStyle name="Normal 12 7 2 7" xfId="35276" xr:uid="{B743C5C4-8C09-4609-8E82-399ED0FF5C73}"/>
    <cellStyle name="Normal 12 7 3" xfId="2185" xr:uid="{C05D8C38-83E7-4614-A66C-B9B0767BA2C2}"/>
    <cellStyle name="Normal 12 7 3 2" xfId="5565" xr:uid="{B21A1329-860A-48DF-893D-F665E415A220}"/>
    <cellStyle name="Normal 12 7 3 2 2" xfId="13945" xr:uid="{0031FB0C-A761-4026-B52C-AB758F6DA105}"/>
    <cellStyle name="Normal 12 7 3 2 2 2" xfId="30705" xr:uid="{744A7593-77DC-45F4-B523-1996428CE476}"/>
    <cellStyle name="Normal 12 7 3 2 2 3" xfId="47464" xr:uid="{49143BFB-EBBF-45DB-9F89-E99245D0D1BB}"/>
    <cellStyle name="Normal 12 7 3 2 3" xfId="22325" xr:uid="{0B3A81DC-93D4-4679-9B8E-C299079F63AE}"/>
    <cellStyle name="Normal 12 7 3 2 4" xfId="39084" xr:uid="{018D7FCF-2DEA-4B15-BCB1-40783710B3B5}"/>
    <cellStyle name="Normal 12 7 3 3" xfId="7252" xr:uid="{2A747F02-E14E-4C0A-BB82-70E31F015809}"/>
    <cellStyle name="Normal 12 7 3 3 2" xfId="15632" xr:uid="{7A1A7CC6-9AE8-4333-8BB8-FDD7FC3CB217}"/>
    <cellStyle name="Normal 12 7 3 3 2 2" xfId="32392" xr:uid="{A20F214A-12A7-493B-A0A6-84DFE74DBF93}"/>
    <cellStyle name="Normal 12 7 3 3 2 3" xfId="49151" xr:uid="{B43C11B1-783A-4523-B627-424C591B1A79}"/>
    <cellStyle name="Normal 12 7 3 3 3" xfId="24012" xr:uid="{EAEC077B-BF35-4F65-B6D3-31EF48B46093}"/>
    <cellStyle name="Normal 12 7 3 3 4" xfId="40771" xr:uid="{1968A2E7-93E4-4FBD-AE38-778FB4CD4277}"/>
    <cellStyle name="Normal 12 7 3 4" xfId="3992" xr:uid="{95E3C973-1669-47C4-A1E1-DA139223984E}"/>
    <cellStyle name="Normal 12 7 3 4 2" xfId="12368" xr:uid="{637B8F27-3D0E-4985-9669-86746E8C632E}"/>
    <cellStyle name="Normal 12 7 3 4 2 2" xfId="29128" xr:uid="{91E247AF-6893-4B6E-B7B1-8F5E4298D98C}"/>
    <cellStyle name="Normal 12 7 3 4 2 3" xfId="45887" xr:uid="{C45E4934-08DD-4E5B-897A-D28F8F199304}"/>
    <cellStyle name="Normal 12 7 3 4 3" xfId="20748" xr:uid="{26E70C2B-BD74-4B3B-A6CB-5F992F5CD4F0}"/>
    <cellStyle name="Normal 12 7 3 4 4" xfId="37507" xr:uid="{48D13E4F-B386-48C1-A754-11C38266E7E7}"/>
    <cellStyle name="Normal 12 7 3 5" xfId="10565" xr:uid="{25483BB0-C3DD-4A67-9164-0520CF1A2F50}"/>
    <cellStyle name="Normal 12 7 3 5 2" xfId="27325" xr:uid="{55611B49-E23D-43C8-A619-53EA5D446660}"/>
    <cellStyle name="Normal 12 7 3 5 3" xfId="44084" xr:uid="{9C4E942E-9F0A-48C9-A6AA-2F78D67DB217}"/>
    <cellStyle name="Normal 12 7 3 6" xfId="18945" xr:uid="{E4BAB16C-B94D-49F4-AE4E-E19D0AB242FB}"/>
    <cellStyle name="Normal 12 7 3 7" xfId="35704" xr:uid="{7688548F-5CF2-415A-856C-6F74BBC4E065}"/>
    <cellStyle name="Normal 12 7 4" xfId="2676" xr:uid="{E2389D21-903C-45E4-A1EB-CB63475BF579}"/>
    <cellStyle name="Normal 12 7 4 2" xfId="6058" xr:uid="{D190CCD8-BB41-4DB7-BA5A-6F0A4D772CE8}"/>
    <cellStyle name="Normal 12 7 4 2 2" xfId="14438" xr:uid="{14212CFD-519E-461A-AAFE-1A800878A1DC}"/>
    <cellStyle name="Normal 12 7 4 2 2 2" xfId="31198" xr:uid="{68D9E13A-6E10-4991-9260-5F3530FC9B77}"/>
    <cellStyle name="Normal 12 7 4 2 2 3" xfId="47957" xr:uid="{8EACD2EF-EC3D-4931-9C8B-E731327E14C6}"/>
    <cellStyle name="Normal 12 7 4 2 3" xfId="22818" xr:uid="{56795FDE-C76D-4515-9733-BE63CB7AD1A7}"/>
    <cellStyle name="Normal 12 7 4 2 4" xfId="39577" xr:uid="{06462BBA-271C-4CEF-9440-008492706C54}"/>
    <cellStyle name="Normal 12 7 4 3" xfId="7745" xr:uid="{06364EB6-E980-4A74-A945-C541A00F7159}"/>
    <cellStyle name="Normal 12 7 4 3 2" xfId="16125" xr:uid="{815FA9D9-F0AA-4564-A08B-B4F28449586E}"/>
    <cellStyle name="Normal 12 7 4 3 2 2" xfId="32885" xr:uid="{2EA43DB0-B081-4311-9E74-CE9CE67CA112}"/>
    <cellStyle name="Normal 12 7 4 3 2 3" xfId="49644" xr:uid="{23C5D250-3B9E-424A-A005-2D512AAC7BB1}"/>
    <cellStyle name="Normal 12 7 4 3 3" xfId="24505" xr:uid="{B9EB90D9-B5D3-4A5E-B74D-AD7AAE033666}"/>
    <cellStyle name="Normal 12 7 4 3 4" xfId="41264" xr:uid="{82D72464-A4D0-48AF-8CAD-C45505254F16}"/>
    <cellStyle name="Normal 12 7 4 4" xfId="4372" xr:uid="{CCACC69C-6D25-4BF8-B239-B1D8DB0B4E78}"/>
    <cellStyle name="Normal 12 7 4 4 2" xfId="12748" xr:uid="{92D2709C-F841-430B-8084-55EA93FEA6F1}"/>
    <cellStyle name="Normal 12 7 4 4 2 2" xfId="29508" xr:uid="{4C6FAD50-9B4C-4069-A242-3D5CBC306741}"/>
    <cellStyle name="Normal 12 7 4 4 2 3" xfId="46267" xr:uid="{63162F61-70AA-4999-93B5-496A8544EE92}"/>
    <cellStyle name="Normal 12 7 4 4 3" xfId="21128" xr:uid="{A5BD61A7-439C-460A-BD03-740103830DF7}"/>
    <cellStyle name="Normal 12 7 4 4 4" xfId="37887" xr:uid="{5D437F34-6E51-453C-93E5-3AAB85501D2E}"/>
    <cellStyle name="Normal 12 7 4 5" xfId="11058" xr:uid="{3561EA6C-6436-4CD1-8835-E887D11658A3}"/>
    <cellStyle name="Normal 12 7 4 5 2" xfId="27818" xr:uid="{4AD633F5-23FB-46D4-A055-3B28431B9C1B}"/>
    <cellStyle name="Normal 12 7 4 5 3" xfId="44577" xr:uid="{A852357F-48D0-4AA0-98DB-BB4BDA280144}"/>
    <cellStyle name="Normal 12 7 4 6" xfId="19438" xr:uid="{13923840-3FA5-4BC9-8DA2-762B9BA5FFA4}"/>
    <cellStyle name="Normal 12 7 4 7" xfId="36197" xr:uid="{B767E810-7FA6-4F93-83A7-7AF768F36C8B}"/>
    <cellStyle name="Normal 12 7 5" xfId="4792" xr:uid="{7712EF03-16C3-45D5-A32B-85E787B092F4}"/>
    <cellStyle name="Normal 12 7 5 2" xfId="13168" xr:uid="{3CB4C0C6-F918-47C9-B55D-03B7F2100996}"/>
    <cellStyle name="Normal 12 7 5 2 2" xfId="29928" xr:uid="{D5067321-1196-4A73-8FC9-BAF189621C17}"/>
    <cellStyle name="Normal 12 7 5 2 3" xfId="46687" xr:uid="{65152C6D-DA2A-49BB-BFEA-7531FA6024CF}"/>
    <cellStyle name="Normal 12 7 5 3" xfId="21548" xr:uid="{4178A874-00CF-495A-9F51-D4164E886F1A}"/>
    <cellStyle name="Normal 12 7 5 4" xfId="38307" xr:uid="{E4C4F25D-1149-4A06-958B-FF4F942135A9}"/>
    <cellStyle name="Normal 12 7 6" xfId="6398" xr:uid="{41A506EF-5B03-421B-A0A9-61AD443D0FA2}"/>
    <cellStyle name="Normal 12 7 6 2" xfId="14778" xr:uid="{2A3DA69F-D392-4840-9F39-013801CCE4B6}"/>
    <cellStyle name="Normal 12 7 6 2 2" xfId="31538" xr:uid="{522AEBD6-9D8E-4848-B49D-46EA359C845C}"/>
    <cellStyle name="Normal 12 7 6 2 3" xfId="48297" xr:uid="{A1191011-6E2E-4F69-B4FC-D5B6F3AC49EC}"/>
    <cellStyle name="Normal 12 7 6 3" xfId="23158" xr:uid="{E115D57D-53F7-478C-8BE6-63FA7B0B23B0}"/>
    <cellStyle name="Normal 12 7 6 4" xfId="39917" xr:uid="{D996DCF2-26E5-40FB-A48F-E29458941F02}"/>
    <cellStyle name="Normal 12 7 7" xfId="8151" xr:uid="{5B424A00-0470-4598-899E-EC6C61D39C03}"/>
    <cellStyle name="Normal 12 7 7 2" xfId="16531" xr:uid="{BFFFC73B-30D6-47CF-A80A-46A3E19EC26C}"/>
    <cellStyle name="Normal 12 7 7 2 2" xfId="33291" xr:uid="{0BF4200C-9273-4F8A-AC48-BE45CA9D1FFB}"/>
    <cellStyle name="Normal 12 7 7 2 3" xfId="50050" xr:uid="{22624CA7-3804-41A4-AD8F-2FB3A7C066A4}"/>
    <cellStyle name="Normal 12 7 7 3" xfId="24911" xr:uid="{E77D28DA-1D8E-47BD-BACA-3FFEB9397099}"/>
    <cellStyle name="Normal 12 7 7 4" xfId="41670" xr:uid="{14873EBC-4729-4327-8576-8E5F672913D7}"/>
    <cellStyle name="Normal 12 7 8" xfId="8557" xr:uid="{47A2FF03-BAF8-4AD3-A4A4-9A24025F930C}"/>
    <cellStyle name="Normal 12 7 8 2" xfId="16937" xr:uid="{A99596B6-C54A-4419-94AB-4B175061746D}"/>
    <cellStyle name="Normal 12 7 8 2 2" xfId="33697" xr:uid="{0EAE79DA-F9D3-4DDB-96B2-247DAEB363AC}"/>
    <cellStyle name="Normal 12 7 8 2 3" xfId="50456" xr:uid="{3DF433F2-C393-402B-A8D1-5C28A0CC3C97}"/>
    <cellStyle name="Normal 12 7 8 3" xfId="25317" xr:uid="{8D7A752D-DB5B-4417-90CC-226D6555F196}"/>
    <cellStyle name="Normal 12 7 8 4" xfId="42076" xr:uid="{B33A1514-3779-451E-94AE-EDF32DB1F1EE}"/>
    <cellStyle name="Normal 12 7 9" xfId="8963" xr:uid="{1685DCC4-67DA-4D3D-8DC5-2E562DC5AD30}"/>
    <cellStyle name="Normal 12 7 9 2" xfId="17343" xr:uid="{9A3EC121-CC45-4778-9B68-0D396BF0B6FF}"/>
    <cellStyle name="Normal 12 7 9 2 2" xfId="34103" xr:uid="{B7FC0BE0-1BEA-4192-A478-716680DEC419}"/>
    <cellStyle name="Normal 12 7 9 2 3" xfId="50862" xr:uid="{8C7AF5F2-B619-491A-A27D-6B9B1F016CF4}"/>
    <cellStyle name="Normal 12 7 9 3" xfId="25723" xr:uid="{A70127E3-E870-425F-8DF7-E73BE6682E4A}"/>
    <cellStyle name="Normal 12 7 9 4" xfId="42482" xr:uid="{49FD1481-AADE-4CAC-90EC-835C9F22AD5D}"/>
    <cellStyle name="Normal 12 8" xfId="1549" xr:uid="{E39AB99B-F5C0-4E35-B4B8-F3DF85F15955}"/>
    <cellStyle name="Normal 12 8 2" xfId="4928" xr:uid="{E67F38A6-14BC-4CAE-8023-4398708EF5C0}"/>
    <cellStyle name="Normal 12 8 2 2" xfId="13304" xr:uid="{2DCA09A5-1EAE-4984-BCE2-3BB555D4E2AC}"/>
    <cellStyle name="Normal 12 8 2 2 2" xfId="30064" xr:uid="{940BD217-D6F7-41B5-A2F2-B3D411B3A1F7}"/>
    <cellStyle name="Normal 12 8 2 2 3" xfId="46823" xr:uid="{4AF7F2EC-7979-406D-AC76-4C8046C70BA7}"/>
    <cellStyle name="Normal 12 8 2 3" xfId="21684" xr:uid="{5835514F-CC94-42C9-8A7B-60B16D50BF09}"/>
    <cellStyle name="Normal 12 8 2 4" xfId="38443" xr:uid="{D0630D17-BD72-4654-A838-3C79B8A7C7FB}"/>
    <cellStyle name="Normal 12 8 3" xfId="6611" xr:uid="{315BE193-CA1A-42B0-95CB-637276E129A5}"/>
    <cellStyle name="Normal 12 8 3 2" xfId="14991" xr:uid="{9AB44427-1EE5-424F-A005-C5EDD2D3DF34}"/>
    <cellStyle name="Normal 12 8 3 2 2" xfId="31751" xr:uid="{A2515AB8-1C2B-4E71-B532-61802FAB15DD}"/>
    <cellStyle name="Normal 12 8 3 2 3" xfId="48510" xr:uid="{985EACFC-E34D-4CEF-9A70-B23EFE93A60E}"/>
    <cellStyle name="Normal 12 8 3 3" xfId="23371" xr:uid="{97A678A6-B20E-48E7-A87E-72465EBD64BD}"/>
    <cellStyle name="Normal 12 8 3 4" xfId="40130" xr:uid="{CD301B8E-41AF-4F36-93EB-CDD4FC275C52}"/>
    <cellStyle name="Normal 12 8 4" xfId="3351" xr:uid="{978297BA-C09C-4FD9-9CDC-4EB78186E700}"/>
    <cellStyle name="Normal 12 8 4 2" xfId="11727" xr:uid="{41179A9A-C10F-49AA-9F77-A37FB8ED6C1E}"/>
    <cellStyle name="Normal 12 8 4 2 2" xfId="28487" xr:uid="{2D97FDD3-517F-4A4B-934B-E8E7FDF2A5E4}"/>
    <cellStyle name="Normal 12 8 4 2 3" xfId="45246" xr:uid="{CFBDE036-20A6-4639-8F4A-ECD8E14DFDCF}"/>
    <cellStyle name="Normal 12 8 4 3" xfId="20107" xr:uid="{4BFD081E-EC58-4AB6-B6B4-556B088CBD8F}"/>
    <cellStyle name="Normal 12 8 4 4" xfId="36866" xr:uid="{074EA295-21C1-45EE-9EC2-4CF034342B49}"/>
    <cellStyle name="Normal 12 8 5" xfId="9924" xr:uid="{F72AA145-C211-466C-976B-1A1E249127A2}"/>
    <cellStyle name="Normal 12 8 5 2" xfId="26684" xr:uid="{DAE7FA93-F3CC-4A1E-9E60-32B6C9DD0996}"/>
    <cellStyle name="Normal 12 8 5 3" xfId="43443" xr:uid="{892E27AD-2526-4E77-9648-D634D1E02E99}"/>
    <cellStyle name="Normal 12 8 6" xfId="18304" xr:uid="{4577A2CC-62EA-4324-AC14-19D060F3A522}"/>
    <cellStyle name="Normal 12 8 7" xfId="35063" xr:uid="{68F5F3C3-099E-45F4-BF87-3188CCB4321C}"/>
    <cellStyle name="Normal 12 9" xfId="1973" xr:uid="{2ABC835F-1824-40D8-A0EF-8DA721C5B9CB}"/>
    <cellStyle name="Normal 12 9 2" xfId="5352" xr:uid="{FB2BF072-77EF-4585-A449-C1A4263AF1D1}"/>
    <cellStyle name="Normal 12 9 2 2" xfId="13732" xr:uid="{622EA6DF-30A8-45E9-A917-68AF3A7BA752}"/>
    <cellStyle name="Normal 12 9 2 2 2" xfId="30492" xr:uid="{4FFEE8FE-D36E-4E64-AB5E-725D038ADEF8}"/>
    <cellStyle name="Normal 12 9 2 2 3" xfId="47251" xr:uid="{28B25629-1588-4E8D-A11D-87BB0A59996E}"/>
    <cellStyle name="Normal 12 9 2 3" xfId="22112" xr:uid="{9B020F36-363B-4F49-9A09-912C5D02A0A2}"/>
    <cellStyle name="Normal 12 9 2 4" xfId="38871" xr:uid="{DE3531DB-7073-4A9B-819D-D2284A98A148}"/>
    <cellStyle name="Normal 12 9 3" xfId="7039" xr:uid="{58D24671-04A6-4726-9A41-1575FAC2AC1F}"/>
    <cellStyle name="Normal 12 9 3 2" xfId="15419" xr:uid="{15FBE41A-F3DD-4BBB-8FBA-85D65518A690}"/>
    <cellStyle name="Normal 12 9 3 2 2" xfId="32179" xr:uid="{CA42DEAE-2F3F-4F36-9D4C-36C319E1FDCF}"/>
    <cellStyle name="Normal 12 9 3 2 3" xfId="48938" xr:uid="{9327782E-6601-49A2-9FAD-2BF0F4816FFE}"/>
    <cellStyle name="Normal 12 9 3 3" xfId="23799" xr:uid="{2184AA70-2C92-4FE2-BA4E-11B0ED44217C}"/>
    <cellStyle name="Normal 12 9 3 4" xfId="40558" xr:uid="{28AFF20E-F401-4251-BA5C-FA43DD6DC982}"/>
    <cellStyle name="Normal 12 9 4" xfId="3779" xr:uid="{F376FC2D-4BF6-4919-825B-1E12261A115C}"/>
    <cellStyle name="Normal 12 9 4 2" xfId="12155" xr:uid="{34A8C2AA-A2ED-4B95-8443-8EB149F5726E}"/>
    <cellStyle name="Normal 12 9 4 2 2" xfId="28915" xr:uid="{48BD5544-3183-462E-9F48-F739DC32DFC3}"/>
    <cellStyle name="Normal 12 9 4 2 3" xfId="45674" xr:uid="{7C7CA1F6-251D-479F-9BEA-597AD81E2E3E}"/>
    <cellStyle name="Normal 12 9 4 3" xfId="20535" xr:uid="{273A6825-8756-4AF4-AD72-F15BCE300604}"/>
    <cellStyle name="Normal 12 9 4 4" xfId="37294" xr:uid="{B33B80FF-584C-4EC8-BC98-E74E1A4A8385}"/>
    <cellStyle name="Normal 12 9 5" xfId="10352" xr:uid="{33B70E1F-FFE6-4E0D-8D37-D53D7B1D4151}"/>
    <cellStyle name="Normal 12 9 5 2" xfId="27112" xr:uid="{2C90D269-E3CA-4D3C-904D-1FA725CD1567}"/>
    <cellStyle name="Normal 12 9 5 3" xfId="43871" xr:uid="{C3AFCECE-4A8C-4045-80C2-892CB31DC1F1}"/>
    <cellStyle name="Normal 12 9 6" xfId="18732" xr:uid="{7D663BCD-32EC-4B1D-9AEF-E8F2E7AEE2B1}"/>
    <cellStyle name="Normal 12 9 7" xfId="35491" xr:uid="{E52DB8BB-50FE-4CEE-864A-85EA588B4FEB}"/>
    <cellStyle name="Normal 13" xfId="152" xr:uid="{E4B3CCC6-C4EE-46D1-927B-045D79F73F9E}"/>
    <cellStyle name="Normal 13 10" xfId="2407" xr:uid="{D8395E2D-CD3D-4E69-B7EE-837B5CBB5935}"/>
    <cellStyle name="Normal 13 10 2" xfId="5788" xr:uid="{43C3033C-C9CC-4B98-A1FB-15F97114D818}"/>
    <cellStyle name="Normal 13 10 2 2" xfId="14168" xr:uid="{3B0334D0-649E-4476-876E-A277E2EB0A28}"/>
    <cellStyle name="Normal 13 10 2 2 2" xfId="30928" xr:uid="{AEACB299-4F99-4445-9142-6C1BE9C14453}"/>
    <cellStyle name="Normal 13 10 2 2 3" xfId="47687" xr:uid="{36C8DB49-C87B-49BF-B599-F8F7189AE18D}"/>
    <cellStyle name="Normal 13 10 2 3" xfId="22548" xr:uid="{61C2BB06-0A8D-48D0-9549-51D18B0DEDC7}"/>
    <cellStyle name="Normal 13 10 2 4" xfId="39307" xr:uid="{2D9086D1-3647-44D7-8D8F-1434E758F7AF}"/>
    <cellStyle name="Normal 13 10 3" xfId="7475" xr:uid="{ECE73C56-52AC-4CD9-9DFC-64B4198B4E62}"/>
    <cellStyle name="Normal 13 10 3 2" xfId="15855" xr:uid="{F1367EB0-0DA1-40A5-B79F-B768C4FAE2E3}"/>
    <cellStyle name="Normal 13 10 3 2 2" xfId="32615" xr:uid="{54A63C94-6248-4849-8DAC-A7A7250569D4}"/>
    <cellStyle name="Normal 13 10 3 2 3" xfId="49374" xr:uid="{44EABBE1-8513-40E1-958C-36723384AEA1}"/>
    <cellStyle name="Normal 13 10 3 3" xfId="24235" xr:uid="{EE310D62-D6E9-4734-BEA2-FF846FAF49C0}"/>
    <cellStyle name="Normal 13 10 3 4" xfId="40994" xr:uid="{F2E675F2-FBEC-4479-913A-79ADC1AB2379}"/>
    <cellStyle name="Normal 13 10 4" xfId="2926" xr:uid="{5824DB01-83E5-445B-8969-FF366D637789}"/>
    <cellStyle name="Normal 13 10 4 2" xfId="11308" xr:uid="{A1384E81-A40A-4151-9FE2-E64C5C75873F}"/>
    <cellStyle name="Normal 13 10 4 2 2" xfId="28068" xr:uid="{4A57583F-9B71-4526-AAB0-BAA82321A8C2}"/>
    <cellStyle name="Normal 13 10 4 2 3" xfId="44827" xr:uid="{F2C19C43-F6B0-466E-A5A8-CBD5DCB93703}"/>
    <cellStyle name="Normal 13 10 4 3" xfId="19688" xr:uid="{1592924F-5E5F-44D8-9F5F-18248FAE292A}"/>
    <cellStyle name="Normal 13 10 4 4" xfId="36447" xr:uid="{906675F9-96DD-4250-92C7-D4E589283063}"/>
    <cellStyle name="Normal 13 10 5" xfId="10788" xr:uid="{450CD917-A399-4F36-9741-62E9C3409DE8}"/>
    <cellStyle name="Normal 13 10 5 2" xfId="27548" xr:uid="{C9D01493-5BED-4A60-B7C2-76220D630B77}"/>
    <cellStyle name="Normal 13 10 5 3" xfId="44307" xr:uid="{31421B06-C7FE-481C-BD35-B17027F7401A}"/>
    <cellStyle name="Normal 13 10 6" xfId="19168" xr:uid="{8E62FBFE-C04E-4E74-85F2-2CAC3A68B5D6}"/>
    <cellStyle name="Normal 13 10 7" xfId="35927" xr:uid="{BAB384BC-65E9-44E2-853E-54FC65D68535}"/>
    <cellStyle name="Normal 13 11" xfId="4508" xr:uid="{B9B7DBE0-47A6-4B91-B4E4-1B86BC4ABD51}"/>
    <cellStyle name="Normal 13 11 2" xfId="12884" xr:uid="{F32D3120-CF08-4D11-888F-20E7C117F395}"/>
    <cellStyle name="Normal 13 11 2 2" xfId="29644" xr:uid="{445A9367-8370-4EDE-97A4-6CA4686A9A40}"/>
    <cellStyle name="Normal 13 11 2 3" xfId="46403" xr:uid="{94BFAC08-F0A8-41F4-B72B-E15E13F3F6E0}"/>
    <cellStyle name="Normal 13 11 3" xfId="21264" xr:uid="{B60A7A91-98C6-4937-A37E-D6FAB93AB8B9}"/>
    <cellStyle name="Normal 13 11 4" xfId="38023" xr:uid="{910938EE-9B20-40C3-8610-B208C70BA972}"/>
    <cellStyle name="Normal 13 12" xfId="6192" xr:uid="{AB31918E-5E54-4C9A-B3F8-8C25347BF518}"/>
    <cellStyle name="Normal 13 12 2" xfId="14572" xr:uid="{26444628-E77B-4213-8F81-6C7FF7B6BE7A}"/>
    <cellStyle name="Normal 13 12 2 2" xfId="31332" xr:uid="{3ECAE58E-926E-4522-94E8-78DFCBA66BB1}"/>
    <cellStyle name="Normal 13 12 2 3" xfId="48091" xr:uid="{A59932FA-590F-4DAB-A7A7-53E1D25D9866}"/>
    <cellStyle name="Normal 13 12 3" xfId="22952" xr:uid="{8C53C84F-BEC3-4FAB-88B7-FB37454C419B}"/>
    <cellStyle name="Normal 13 12 4" xfId="39711" xr:uid="{71E8E584-1338-446F-98B6-EA755491F22C}"/>
    <cellStyle name="Normal 13 13" xfId="7881" xr:uid="{F178D6DF-2CC9-4989-8D42-AAA72275E7AE}"/>
    <cellStyle name="Normal 13 13 2" xfId="16261" xr:uid="{AB0E12FA-233E-4A37-A5CB-04054C8452F2}"/>
    <cellStyle name="Normal 13 13 2 2" xfId="33021" xr:uid="{688D1892-2326-43D1-AE09-C9B919439052}"/>
    <cellStyle name="Normal 13 13 2 3" xfId="49780" xr:uid="{DF659126-4104-484A-BC6C-DD40C29EDCA6}"/>
    <cellStyle name="Normal 13 13 3" xfId="24641" xr:uid="{6D170D96-92B1-420B-B8AD-05CFAE15E29B}"/>
    <cellStyle name="Normal 13 13 4" xfId="41400" xr:uid="{B99B08DD-ACE5-4DAC-A783-4B6948B43C03}"/>
    <cellStyle name="Normal 13 14" xfId="8287" xr:uid="{A15F87DC-11E4-46C1-B837-657DDAF39279}"/>
    <cellStyle name="Normal 13 14 2" xfId="16667" xr:uid="{3EDE45E2-A171-415F-8CBF-F8316962BD6E}"/>
    <cellStyle name="Normal 13 14 2 2" xfId="33427" xr:uid="{C7F3F5C3-E282-4EBA-B029-CEC67DAC92E8}"/>
    <cellStyle name="Normal 13 14 2 3" xfId="50186" xr:uid="{2B6339F0-4FB8-4A04-9829-F72216BC9803}"/>
    <cellStyle name="Normal 13 14 3" xfId="25047" xr:uid="{9357A924-EC66-4A3D-8F18-8480BFB88FAA}"/>
    <cellStyle name="Normal 13 14 4" xfId="41806" xr:uid="{7CA4B9F6-7C7C-492F-AA0C-32A86D035747}"/>
    <cellStyle name="Normal 13 15" xfId="8693" xr:uid="{7EC4E06C-24A8-489E-BC45-DDE0F0D6D797}"/>
    <cellStyle name="Normal 13 15 2" xfId="17073" xr:uid="{7EF7096A-3271-482E-A39D-950359BF3894}"/>
    <cellStyle name="Normal 13 15 2 2" xfId="33833" xr:uid="{F43D6917-1CA5-40D4-A7E7-2EE81B9C6E92}"/>
    <cellStyle name="Normal 13 15 2 3" xfId="50592" xr:uid="{A2D781EA-AB1C-4494-B6BD-BF87F297854A}"/>
    <cellStyle name="Normal 13 15 3" xfId="25453" xr:uid="{9C35040B-2344-435F-92C4-1C67BAF965CA}"/>
    <cellStyle name="Normal 13 15 4" xfId="42212" xr:uid="{ED9573E4-3E6A-45ED-909B-A7ED9150C89D}"/>
    <cellStyle name="Normal 13 16" xfId="9099" xr:uid="{CA5C1FD0-2AAE-4187-BBD6-3C4A26B08F5B}"/>
    <cellStyle name="Normal 13 16 2" xfId="17479" xr:uid="{A7F1FCAD-BB6D-4749-8E27-1ABE6B24E876}"/>
    <cellStyle name="Normal 13 16 2 2" xfId="34239" xr:uid="{1E310854-0A40-44A6-86D9-74ECEF2C20C9}"/>
    <cellStyle name="Normal 13 16 2 3" xfId="50998" xr:uid="{C384DCF0-1E0A-4C30-ACE5-ABAAF78E9F68}"/>
    <cellStyle name="Normal 13 16 3" xfId="25859" xr:uid="{75383F9A-456D-44F1-8B84-52719B03F0BE}"/>
    <cellStyle name="Normal 13 16 4" xfId="42618" xr:uid="{433DC178-3F52-4BE3-A3A4-8F6C45AC0288}"/>
    <cellStyle name="Normal 13 17" xfId="2814" xr:uid="{6C001B5B-6319-485C-8CDC-C682D0A122B2}"/>
    <cellStyle name="Normal 13 17 2" xfId="11196" xr:uid="{DF638B77-FD4E-40C2-A4E2-B97F7D2B0458}"/>
    <cellStyle name="Normal 13 17 2 2" xfId="27956" xr:uid="{D31D5C86-AAAC-4B97-9F26-290898A0A3C9}"/>
    <cellStyle name="Normal 13 17 2 3" xfId="44715" xr:uid="{F5BAF9D9-A7AC-45EB-9CE1-427995842C8B}"/>
    <cellStyle name="Normal 13 17 3" xfId="19576" xr:uid="{92124343-E8C6-4F58-BA15-CE09F63619FE}"/>
    <cellStyle name="Normal 13 17 4" xfId="36335" xr:uid="{A99250F5-C560-4810-9ACE-4A6A38108660}"/>
    <cellStyle name="Normal 13 18" xfId="9505" xr:uid="{D5CDEC40-24A4-49CF-BF76-8F59023C8C69}"/>
    <cellStyle name="Normal 13 18 2" xfId="26265" xr:uid="{0B535873-102E-4C16-8577-61F8C228D33B}"/>
    <cellStyle name="Normal 13 18 3" xfId="43024" xr:uid="{72EF7A13-436B-41B0-A0ED-5BC03C66C3BD}"/>
    <cellStyle name="Normal 13 19" xfId="17885" xr:uid="{A93A9ECE-BE32-4280-9511-423D536F7D92}"/>
    <cellStyle name="Normal 13 2" xfId="226" xr:uid="{D1B15AA1-1685-463B-A663-8BFB58A3009E}"/>
    <cellStyle name="Normal 13 2 10" xfId="7915" xr:uid="{0AE81A9E-AEF4-4000-B705-5AD027FC8FFF}"/>
    <cellStyle name="Normal 13 2 10 2" xfId="16295" xr:uid="{5CCAF320-1B73-4683-B624-EAC2BC85298A}"/>
    <cellStyle name="Normal 13 2 10 2 2" xfId="33055" xr:uid="{098DADCF-203B-45EE-B82A-4706A9991BC6}"/>
    <cellStyle name="Normal 13 2 10 2 3" xfId="49814" xr:uid="{E24361F4-8B90-4C33-AADF-685F3E31A631}"/>
    <cellStyle name="Normal 13 2 10 3" xfId="24675" xr:uid="{389FEDA3-5E09-4966-8740-C78C3DB763A1}"/>
    <cellStyle name="Normal 13 2 10 4" xfId="41434" xr:uid="{40E97793-2E08-46DF-937D-5854FC902190}"/>
    <cellStyle name="Normal 13 2 11" xfId="8321" xr:uid="{DC8E2CCB-6EEF-41E8-A62E-508E5E92062A}"/>
    <cellStyle name="Normal 13 2 11 2" xfId="16701" xr:uid="{8B3E2905-5DFD-4A48-A043-5E5346F01975}"/>
    <cellStyle name="Normal 13 2 11 2 2" xfId="33461" xr:uid="{B547A47E-7ED7-46B7-A25F-5767198C29F7}"/>
    <cellStyle name="Normal 13 2 11 2 3" xfId="50220" xr:uid="{47A2CA0D-B000-471A-A1C7-5192EA1A3D95}"/>
    <cellStyle name="Normal 13 2 11 3" xfId="25081" xr:uid="{7B33EF5C-FDE8-47C6-828E-53711EE66C37}"/>
    <cellStyle name="Normal 13 2 11 4" xfId="41840" xr:uid="{A22A9885-8BB6-4A9C-8036-CF426098A75E}"/>
    <cellStyle name="Normal 13 2 12" xfId="8727" xr:uid="{036F96EC-082B-4D7B-9D59-3035ECB20652}"/>
    <cellStyle name="Normal 13 2 12 2" xfId="17107" xr:uid="{A3FD0709-581A-4AC8-B3E2-42193072BA74}"/>
    <cellStyle name="Normal 13 2 12 2 2" xfId="33867" xr:uid="{F0980101-236D-4807-9F24-C92DB269AD25}"/>
    <cellStyle name="Normal 13 2 12 2 3" xfId="50626" xr:uid="{FCB5DFC6-6C55-44A0-B417-7D47085CDF6A}"/>
    <cellStyle name="Normal 13 2 12 3" xfId="25487" xr:uid="{E0C142F3-ED97-4C5B-AFC1-B0E10A0719C0}"/>
    <cellStyle name="Normal 13 2 12 4" xfId="42246" xr:uid="{607AEC58-2A22-4AEE-B95B-308D75DFD95E}"/>
    <cellStyle name="Normal 13 2 13" xfId="9133" xr:uid="{56CF501A-7969-41D8-823F-B197A95518F4}"/>
    <cellStyle name="Normal 13 2 13 2" xfId="17513" xr:uid="{08DCD323-3005-4AEF-930C-7BBD95108D21}"/>
    <cellStyle name="Normal 13 2 13 2 2" xfId="34273" xr:uid="{483DC00D-C068-4D2D-BCE0-E8F616832776}"/>
    <cellStyle name="Normal 13 2 13 2 3" xfId="51032" xr:uid="{A0C9A127-28E7-4916-8ABB-211105D4477B}"/>
    <cellStyle name="Normal 13 2 13 3" xfId="25893" xr:uid="{CC0B91A0-F58F-4A82-B353-6070D9136DF3}"/>
    <cellStyle name="Normal 13 2 13 4" xfId="42652" xr:uid="{E670409C-8582-4AA7-93B8-88427760149A}"/>
    <cellStyle name="Normal 13 2 14" xfId="2832" xr:uid="{E0821B78-91B4-46F0-BAFC-20DFA144345C}"/>
    <cellStyle name="Normal 13 2 14 2" xfId="11214" xr:uid="{1562E870-5CF4-430C-A70E-F0CBC5801812}"/>
    <cellStyle name="Normal 13 2 14 2 2" xfId="27974" xr:uid="{90EE3059-5D2B-4A7B-999A-07E8F5AEC84E}"/>
    <cellStyle name="Normal 13 2 14 2 3" xfId="44733" xr:uid="{2CD7C41B-B069-4C5D-9D58-FB98CD68B9C8}"/>
    <cellStyle name="Normal 13 2 14 3" xfId="19594" xr:uid="{846E21BF-0BD6-42CD-9690-5CB9E77F9658}"/>
    <cellStyle name="Normal 13 2 14 4" xfId="36353" xr:uid="{8C4D8E3D-7895-46F0-B2CA-229EAE182712}"/>
    <cellStyle name="Normal 13 2 15" xfId="9533" xr:uid="{BB4A6F20-8C59-428F-96FC-D3333BA51F3F}"/>
    <cellStyle name="Normal 13 2 15 2" xfId="26293" xr:uid="{27B3C15F-39E2-471C-87D1-AE54E3B5030E}"/>
    <cellStyle name="Normal 13 2 15 3" xfId="43052" xr:uid="{FA349DB6-558C-481E-9F0E-81E6EFEBB920}"/>
    <cellStyle name="Normal 13 2 16" xfId="17913" xr:uid="{5444BF5E-6122-4902-A2A2-E7492AB72E7C}"/>
    <cellStyle name="Normal 13 2 17" xfId="34672" xr:uid="{70687E3D-1E25-41DB-8495-05768FD4F214}"/>
    <cellStyle name="Normal 13 2 18" xfId="781" xr:uid="{706DC668-6F9F-4C54-BD09-FC6745C2EBD0}"/>
    <cellStyle name="Normal 13 2 2" xfId="782" xr:uid="{ADEBC3E2-7460-4178-B2B0-463C8B0B0BC3}"/>
    <cellStyle name="Normal 13 2 2 10" xfId="8375" xr:uid="{39D6E1B9-9525-41AE-A678-0EDA6FD6CCD5}"/>
    <cellStyle name="Normal 13 2 2 10 2" xfId="16755" xr:uid="{4F3F7C0D-3688-47B0-B27A-7A6DDDAC8DC2}"/>
    <cellStyle name="Normal 13 2 2 10 2 2" xfId="33515" xr:uid="{44A103AE-F0DF-43BE-8A05-F99F4096EA2A}"/>
    <cellStyle name="Normal 13 2 2 10 2 3" xfId="50274" xr:uid="{D088CC24-8571-455F-AF9D-25166708A3DD}"/>
    <cellStyle name="Normal 13 2 2 10 3" xfId="25135" xr:uid="{19215EC2-DDEB-4922-9295-F044262F043A}"/>
    <cellStyle name="Normal 13 2 2 10 4" xfId="41894" xr:uid="{5086DB59-7D9E-484E-AB99-22B593D79C09}"/>
    <cellStyle name="Normal 13 2 2 11" xfId="8781" xr:uid="{669CAD13-663F-4743-87E1-3DD4886B024D}"/>
    <cellStyle name="Normal 13 2 2 11 2" xfId="17161" xr:uid="{9777B512-32A0-4BF0-AD37-D34ABE7A529F}"/>
    <cellStyle name="Normal 13 2 2 11 2 2" xfId="33921" xr:uid="{9D90CCA2-7D83-43C2-9942-1907E85511C9}"/>
    <cellStyle name="Normal 13 2 2 11 2 3" xfId="50680" xr:uid="{FB3EA623-5647-4B29-A162-CD02B0FF97C8}"/>
    <cellStyle name="Normal 13 2 2 11 3" xfId="25541" xr:uid="{3F75CAD8-7365-44EE-B6F0-8610B8D5F560}"/>
    <cellStyle name="Normal 13 2 2 11 4" xfId="42300" xr:uid="{BCC78479-68B7-494D-A164-FDA6C1DDD993}"/>
    <cellStyle name="Normal 13 2 2 12" xfId="9187" xr:uid="{423F573C-97F6-41A7-A48C-A063496209C3}"/>
    <cellStyle name="Normal 13 2 2 12 2" xfId="17567" xr:uid="{11BBC3F4-0CB3-46F2-B642-4678D54CEC6D}"/>
    <cellStyle name="Normal 13 2 2 12 2 2" xfId="34327" xr:uid="{CC880598-B3BD-41E3-80CA-1A17A50EEF1B}"/>
    <cellStyle name="Normal 13 2 2 12 2 3" xfId="51086" xr:uid="{091EB4E1-CB22-4205-B694-A595CD6FEB90}"/>
    <cellStyle name="Normal 13 2 2 12 3" xfId="25947" xr:uid="{2F258187-73BD-4D08-980A-1BFB50529A8E}"/>
    <cellStyle name="Normal 13 2 2 12 4" xfId="42706" xr:uid="{DCD0BFD6-CE50-4FD3-A9BC-149A9D9DEDBC}"/>
    <cellStyle name="Normal 13 2 2 13" xfId="3031" xr:uid="{D29C758E-F870-4690-82EB-03A6A4270FFF}"/>
    <cellStyle name="Normal 13 2 2 13 2" xfId="11410" xr:uid="{EF0789FC-43C2-429A-A09B-D05167D7F56E}"/>
    <cellStyle name="Normal 13 2 2 13 2 2" xfId="28170" xr:uid="{9112EADF-A846-4070-A5E1-6192A752CE12}"/>
    <cellStyle name="Normal 13 2 2 13 2 3" xfId="44929" xr:uid="{904D135E-4304-4CA1-8CB4-F5E926EBCB6A}"/>
    <cellStyle name="Normal 13 2 2 13 3" xfId="19790" xr:uid="{76AC29B5-526A-496E-A16F-D604654491E9}"/>
    <cellStyle name="Normal 13 2 2 13 4" xfId="36549" xr:uid="{B3073F53-51B4-4105-97E1-48DFBCE3A65E}"/>
    <cellStyle name="Normal 13 2 2 14" xfId="9607" xr:uid="{10D73827-072C-46E6-BA0E-33201372C2AC}"/>
    <cellStyle name="Normal 13 2 2 14 2" xfId="26367" xr:uid="{DE898AA6-9787-4EF3-8161-10CA1450ECEC}"/>
    <cellStyle name="Normal 13 2 2 14 3" xfId="43126" xr:uid="{768E2A2C-8C91-40E0-912E-FA1D38ADDFE6}"/>
    <cellStyle name="Normal 13 2 2 15" xfId="17987" xr:uid="{819D7F54-91DE-453B-9B96-E57000D71DC1}"/>
    <cellStyle name="Normal 13 2 2 16" xfId="34746" xr:uid="{C7AE0449-CE74-47D5-A273-5F2F3C730A45}"/>
    <cellStyle name="Normal 13 2 2 2" xfId="1371" xr:uid="{9BA9B2F8-F4F6-40D4-B0D6-FFE505F75AD8}"/>
    <cellStyle name="Normal 13 2 2 2 10" xfId="9265" xr:uid="{63E254F6-4E81-4432-B930-41D4E60F9B0F}"/>
    <cellStyle name="Normal 13 2 2 2 10 2" xfId="17645" xr:uid="{DFC0EE24-1719-40E6-BE59-FE8CE596D1AD}"/>
    <cellStyle name="Normal 13 2 2 2 10 2 2" xfId="34405" xr:uid="{63926DD3-9D30-413C-B990-24F2E9D65D06}"/>
    <cellStyle name="Normal 13 2 2 2 10 2 3" xfId="51164" xr:uid="{40C84246-62C9-49BE-B6A8-1BB0AFFAE070}"/>
    <cellStyle name="Normal 13 2 2 2 10 3" xfId="26025" xr:uid="{5619A579-C00C-4ACE-8521-D1B2DF53CF60}"/>
    <cellStyle name="Normal 13 2 2 2 10 4" xfId="42784" xr:uid="{F9CE06EF-EDF6-42A9-963B-F07A0960350A}"/>
    <cellStyle name="Normal 13 2 2 2 11" xfId="3138" xr:uid="{F9B871A8-52D2-4FB2-8A2F-01E127164B10}"/>
    <cellStyle name="Normal 13 2 2 2 11 2" xfId="11515" xr:uid="{E0FD5D71-5D0C-4B9D-9ACF-A6E24EF04C19}"/>
    <cellStyle name="Normal 13 2 2 2 11 2 2" xfId="28275" xr:uid="{4E3675CC-A09F-4824-9EF1-6FDEB62D369E}"/>
    <cellStyle name="Normal 13 2 2 2 11 2 3" xfId="45034" xr:uid="{65007A4F-BB07-404E-8F18-72D6C84B3CB5}"/>
    <cellStyle name="Normal 13 2 2 2 11 3" xfId="19895" xr:uid="{AA724AAC-C110-48D5-BCFB-2030E5534B25}"/>
    <cellStyle name="Normal 13 2 2 2 11 4" xfId="36654" xr:uid="{072977D6-9917-416B-A901-DDEB4F84C625}"/>
    <cellStyle name="Normal 13 2 2 2 12" xfId="9712" xr:uid="{A366F40A-45C8-4557-B5DD-4329C52A811C}"/>
    <cellStyle name="Normal 13 2 2 2 12 2" xfId="26472" xr:uid="{AF826887-ACDA-41E9-899A-46974A69BB07}"/>
    <cellStyle name="Normal 13 2 2 2 12 3" xfId="43231" xr:uid="{B9BB3BE0-351D-43C1-8933-5E3F91E10C1E}"/>
    <cellStyle name="Normal 13 2 2 2 13" xfId="18092" xr:uid="{C5BE6943-DD7C-4735-A79E-1C836C0E0334}"/>
    <cellStyle name="Normal 13 2 2 2 14" xfId="34851" xr:uid="{63FD0E5C-3823-4ACB-9D87-4C0EBA05ECD6}"/>
    <cellStyle name="Normal 13 2 2 2 2" xfId="1758" xr:uid="{25456B83-CCAB-4AF8-8141-C571A903811D}"/>
    <cellStyle name="Normal 13 2 2 2 2 2" xfId="5140" xr:uid="{60295F9E-08BE-4696-A2D6-613B71E2CC5C}"/>
    <cellStyle name="Normal 13 2 2 2 2 2 2" xfId="13518" xr:uid="{CFA290C2-D533-42F2-A2C7-568BD2BF2C21}"/>
    <cellStyle name="Normal 13 2 2 2 2 2 2 2" xfId="30278" xr:uid="{B4D7C050-78ED-4CDD-B384-C06D962E2B08}"/>
    <cellStyle name="Normal 13 2 2 2 2 2 2 3" xfId="47037" xr:uid="{E0FCC5A5-6336-4DF0-8811-ADF5AA2D772F}"/>
    <cellStyle name="Normal 13 2 2 2 2 2 3" xfId="21898" xr:uid="{E995BD3E-96B9-470F-9DC7-62FAD0F4251C}"/>
    <cellStyle name="Normal 13 2 2 2 2 2 4" xfId="38657" xr:uid="{321570C6-911D-4FC1-8629-2F9513511631}"/>
    <cellStyle name="Normal 13 2 2 2 2 3" xfId="6825" xr:uid="{02C27120-D3C8-4CFA-A97D-47436D04A146}"/>
    <cellStyle name="Normal 13 2 2 2 2 3 2" xfId="15205" xr:uid="{27A0FFF6-7B05-4434-B2F4-ECA2E9012853}"/>
    <cellStyle name="Normal 13 2 2 2 2 3 2 2" xfId="31965" xr:uid="{34B92F23-0A6D-43E2-AE06-E16C6193D81D}"/>
    <cellStyle name="Normal 13 2 2 2 2 3 2 3" xfId="48724" xr:uid="{89F712CE-423F-4672-BFE9-C65B07D94274}"/>
    <cellStyle name="Normal 13 2 2 2 2 3 3" xfId="23585" xr:uid="{DF9F663A-428A-44D4-B373-DE012B7A67D5}"/>
    <cellStyle name="Normal 13 2 2 2 2 3 4" xfId="40344" xr:uid="{A25572DD-754E-420F-8AD3-47397D1A00D2}"/>
    <cellStyle name="Normal 13 2 2 2 2 4" xfId="3565" xr:uid="{1CA4508F-8BDB-483F-885B-842E5FEBA2DF}"/>
    <cellStyle name="Normal 13 2 2 2 2 4 2" xfId="11941" xr:uid="{6FEBD7C8-60AF-4F35-A031-270B6E2080D5}"/>
    <cellStyle name="Normal 13 2 2 2 2 4 2 2" xfId="28701" xr:uid="{99C48D41-57A9-43EB-91F7-59BCA625B0C0}"/>
    <cellStyle name="Normal 13 2 2 2 2 4 2 3" xfId="45460" xr:uid="{315C1851-42B4-4FB7-ABB6-B19F6D68D78B}"/>
    <cellStyle name="Normal 13 2 2 2 2 4 3" xfId="20321" xr:uid="{0D8CE168-C86D-47E0-B58A-E935BEB55AE7}"/>
    <cellStyle name="Normal 13 2 2 2 2 4 4" xfId="37080" xr:uid="{CAA8BE8A-1CBC-4C7A-82DD-A2C5C7C134B5}"/>
    <cellStyle name="Normal 13 2 2 2 2 5" xfId="10138" xr:uid="{086750D2-9F79-49EC-853E-39B125DB230D}"/>
    <cellStyle name="Normal 13 2 2 2 2 5 2" xfId="26898" xr:uid="{9D05ECC6-FC20-4C73-9956-E4F3AAFC6173}"/>
    <cellStyle name="Normal 13 2 2 2 2 5 3" xfId="43657" xr:uid="{CA4BF902-0D92-4842-83E7-7F1C1D7BA41F}"/>
    <cellStyle name="Normal 13 2 2 2 2 6" xfId="18518" xr:uid="{A989525E-9F9F-4783-A549-9571ED03EEF6}"/>
    <cellStyle name="Normal 13 2 2 2 2 7" xfId="35277" xr:uid="{6CC02F30-3797-458A-825A-01135A969B52}"/>
    <cellStyle name="Normal 13 2 2 2 3" xfId="2186" xr:uid="{A56608CB-09D7-4D25-BCAC-F47392611021}"/>
    <cellStyle name="Normal 13 2 2 2 3 2" xfId="5566" xr:uid="{CF1392AE-301F-4E89-BBCD-8E40D9DA4945}"/>
    <cellStyle name="Normal 13 2 2 2 3 2 2" xfId="13946" xr:uid="{49910F14-C219-49EC-9BA3-DFEC5AEF35FB}"/>
    <cellStyle name="Normal 13 2 2 2 3 2 2 2" xfId="30706" xr:uid="{D59323E2-D0FB-4137-8FD0-E2499B8FE79E}"/>
    <cellStyle name="Normal 13 2 2 2 3 2 2 3" xfId="47465" xr:uid="{BE8AC280-32EE-4D16-8A46-F0F1055210EE}"/>
    <cellStyle name="Normal 13 2 2 2 3 2 3" xfId="22326" xr:uid="{94C92239-38B9-4378-ADC7-9669B8D037B8}"/>
    <cellStyle name="Normal 13 2 2 2 3 2 4" xfId="39085" xr:uid="{D4625CA2-F097-41D2-B33A-39A218435244}"/>
    <cellStyle name="Normal 13 2 2 2 3 3" xfId="7253" xr:uid="{9BB518BC-5399-4019-A2E9-F81E7F82C530}"/>
    <cellStyle name="Normal 13 2 2 2 3 3 2" xfId="15633" xr:uid="{3F2E5A74-CCC2-446F-8CF3-62A18FD98AA3}"/>
    <cellStyle name="Normal 13 2 2 2 3 3 2 2" xfId="32393" xr:uid="{E5A9EC96-A8D9-4DE0-8B94-A7D0FAE2DE85}"/>
    <cellStyle name="Normal 13 2 2 2 3 3 2 3" xfId="49152" xr:uid="{F3A8B65C-E336-469B-9C56-BC6D2F58798F}"/>
    <cellStyle name="Normal 13 2 2 2 3 3 3" xfId="24013" xr:uid="{0C7B5337-AB3D-4BFC-ADC5-6DF8765CE945}"/>
    <cellStyle name="Normal 13 2 2 2 3 3 4" xfId="40772" xr:uid="{24E53BEE-7CDF-459C-BBA2-F38EB5FAC829}"/>
    <cellStyle name="Normal 13 2 2 2 3 4" xfId="3993" xr:uid="{6A404566-0EC2-49D7-82B8-22F540BBF8BE}"/>
    <cellStyle name="Normal 13 2 2 2 3 4 2" xfId="12369" xr:uid="{F8A5A8F8-EF37-44C9-815D-0223EDFA99B5}"/>
    <cellStyle name="Normal 13 2 2 2 3 4 2 2" xfId="29129" xr:uid="{60B2E6D7-D1D7-4AE3-8751-B0C86272F9BF}"/>
    <cellStyle name="Normal 13 2 2 2 3 4 2 3" xfId="45888" xr:uid="{430F6BA8-2634-47CD-BA79-6354CD498C2E}"/>
    <cellStyle name="Normal 13 2 2 2 3 4 3" xfId="20749" xr:uid="{F083949B-9D52-43EB-B411-1B6E34E28DBA}"/>
    <cellStyle name="Normal 13 2 2 2 3 4 4" xfId="37508" xr:uid="{F6B5D610-8856-4442-A851-C883F2C38E34}"/>
    <cellStyle name="Normal 13 2 2 2 3 5" xfId="10566" xr:uid="{9CB4549E-D3B4-494C-A4E8-B03E56B9A8BF}"/>
    <cellStyle name="Normal 13 2 2 2 3 5 2" xfId="27326" xr:uid="{DE482970-AD0C-497C-886E-9F64E43AB8D3}"/>
    <cellStyle name="Normal 13 2 2 2 3 5 3" xfId="44085" xr:uid="{62484CD0-DC73-4920-B595-93A5EBDC5503}"/>
    <cellStyle name="Normal 13 2 2 2 3 6" xfId="18946" xr:uid="{1B3C1DE3-47CD-4CB0-B445-F03A122EC90B}"/>
    <cellStyle name="Normal 13 2 2 2 3 7" xfId="35705" xr:uid="{B4CA3E02-98B3-4F00-B803-0ABE500D1912}"/>
    <cellStyle name="Normal 13 2 2 2 4" xfId="2572" xr:uid="{27311426-D590-4180-8773-C4D0891DD4EC}"/>
    <cellStyle name="Normal 13 2 2 2 4 2" xfId="5954" xr:uid="{DB166806-EF92-4C18-B40F-E8873D110950}"/>
    <cellStyle name="Normal 13 2 2 2 4 2 2" xfId="14334" xr:uid="{29106CC3-9DB8-455F-92D0-AC67F2477B88}"/>
    <cellStyle name="Normal 13 2 2 2 4 2 2 2" xfId="31094" xr:uid="{85576ECE-164A-4523-ADB6-9CD96FCA71DE}"/>
    <cellStyle name="Normal 13 2 2 2 4 2 2 3" xfId="47853" xr:uid="{9FD75E1D-5A38-4B0F-819E-77B4078602E7}"/>
    <cellStyle name="Normal 13 2 2 2 4 2 3" xfId="22714" xr:uid="{370D3761-EEA0-4B53-8E4C-268C97DD9369}"/>
    <cellStyle name="Normal 13 2 2 2 4 2 4" xfId="39473" xr:uid="{C2B555B8-CA96-4621-B17C-534CB00DBAFC}"/>
    <cellStyle name="Normal 13 2 2 2 4 3" xfId="7641" xr:uid="{D611DE21-F015-4159-B3C4-49426AF71D58}"/>
    <cellStyle name="Normal 13 2 2 2 4 3 2" xfId="16021" xr:uid="{4821CEAE-0818-4B65-913F-32C1ED4B9A9D}"/>
    <cellStyle name="Normal 13 2 2 2 4 3 2 2" xfId="32781" xr:uid="{868E5960-DE5A-4C80-9680-51BCE8BC4156}"/>
    <cellStyle name="Normal 13 2 2 2 4 3 2 3" xfId="49540" xr:uid="{FD380A99-66CB-4E5E-8B40-2B8B32AFDD70}"/>
    <cellStyle name="Normal 13 2 2 2 4 3 3" xfId="24401" xr:uid="{F3BAEF84-273D-4734-86D4-F60342C82028}"/>
    <cellStyle name="Normal 13 2 2 2 4 3 4" xfId="41160" xr:uid="{CF23C1E3-D482-4797-8254-DDFDEFBC971D}"/>
    <cellStyle name="Normal 13 2 2 2 4 4" xfId="4269" xr:uid="{019BE16A-93D2-432E-BDF7-19023BFF8677}"/>
    <cellStyle name="Normal 13 2 2 2 4 4 2" xfId="12645" xr:uid="{0BF20AD9-B8D0-4AAE-9CBA-179D31D6FDD7}"/>
    <cellStyle name="Normal 13 2 2 2 4 4 2 2" xfId="29405" xr:uid="{5C69C459-FFA7-44A9-965D-596969D180EA}"/>
    <cellStyle name="Normal 13 2 2 2 4 4 2 3" xfId="46164" xr:uid="{2BA7F7B1-E03E-4817-9429-44816358BA23}"/>
    <cellStyle name="Normal 13 2 2 2 4 4 3" xfId="21025" xr:uid="{972A54F8-8ECF-4C77-9555-AEC92EF7447F}"/>
    <cellStyle name="Normal 13 2 2 2 4 4 4" xfId="37784" xr:uid="{D4A508D9-C7CB-4196-A690-01328BD3251E}"/>
    <cellStyle name="Normal 13 2 2 2 4 5" xfId="10954" xr:uid="{721CC48E-9C32-4220-B37C-7A94B722B688}"/>
    <cellStyle name="Normal 13 2 2 2 4 5 2" xfId="27714" xr:uid="{9D6EF0A9-D14B-4CEB-ACD4-ECC42201F58F}"/>
    <cellStyle name="Normal 13 2 2 2 4 5 3" xfId="44473" xr:uid="{B8CAFBD5-048F-4045-A537-41B47696248A}"/>
    <cellStyle name="Normal 13 2 2 2 4 6" xfId="19334" xr:uid="{1B0C6492-E90F-4BEB-99CF-6D10FE8C31E8}"/>
    <cellStyle name="Normal 13 2 2 2 4 7" xfId="36093" xr:uid="{7D5629DD-C53C-413B-96FD-EC966403C4F1}"/>
    <cellStyle name="Normal 13 2 2 2 5" xfId="4688" xr:uid="{08BA955E-E966-429C-A70B-FC90B141B73D}"/>
    <cellStyle name="Normal 13 2 2 2 5 2" xfId="13064" xr:uid="{4EC568C3-0E48-4EFF-B036-98D5289A6C0A}"/>
    <cellStyle name="Normal 13 2 2 2 5 2 2" xfId="29824" xr:uid="{756F6339-54F9-4ECB-9AB3-6B5CEE92232E}"/>
    <cellStyle name="Normal 13 2 2 2 5 2 3" xfId="46583" xr:uid="{88D55880-D798-42FE-898B-866880478501}"/>
    <cellStyle name="Normal 13 2 2 2 5 3" xfId="21444" xr:uid="{25C97F17-5756-4654-AAE3-A5F43524D700}"/>
    <cellStyle name="Normal 13 2 2 2 5 4" xfId="38203" xr:uid="{1BDE64FA-B982-4F06-A0EB-D8463B2FF183}"/>
    <cellStyle name="Normal 13 2 2 2 6" xfId="6399" xr:uid="{6BAB294E-049E-45C4-BD36-6BB635BBF5D2}"/>
    <cellStyle name="Normal 13 2 2 2 6 2" xfId="14779" xr:uid="{D0AB60A1-D242-40BD-AA9D-8F7FEC9BFBD3}"/>
    <cellStyle name="Normal 13 2 2 2 6 2 2" xfId="31539" xr:uid="{65055D5E-264A-4B2C-A4A7-65759B0636F0}"/>
    <cellStyle name="Normal 13 2 2 2 6 2 3" xfId="48298" xr:uid="{06B7BCDD-6285-4C4A-AEA7-60EE104758C1}"/>
    <cellStyle name="Normal 13 2 2 2 6 3" xfId="23159" xr:uid="{2D06EA31-D7E8-4639-AAFB-564909056E73}"/>
    <cellStyle name="Normal 13 2 2 2 6 4" xfId="39918" xr:uid="{3434F28E-49EB-46D9-A304-95863DA210EB}"/>
    <cellStyle name="Normal 13 2 2 2 7" xfId="8047" xr:uid="{7D0EC240-37C1-46C1-9E1D-0705674FB113}"/>
    <cellStyle name="Normal 13 2 2 2 7 2" xfId="16427" xr:uid="{F3FBB34E-1343-46F0-8A43-B2E9A6AA4F8F}"/>
    <cellStyle name="Normal 13 2 2 2 7 2 2" xfId="33187" xr:uid="{23CBC8CD-C5B5-4F2D-98FF-5FCE873AB207}"/>
    <cellStyle name="Normal 13 2 2 2 7 2 3" xfId="49946" xr:uid="{FFB837CA-A3CE-4299-90DF-F5B5C41A4E49}"/>
    <cellStyle name="Normal 13 2 2 2 7 3" xfId="24807" xr:uid="{6DFEAD8C-E613-4B0E-96B0-BCD41A5F2535}"/>
    <cellStyle name="Normal 13 2 2 2 7 4" xfId="41566" xr:uid="{B60D3E2D-A992-4E89-A85E-965C0DA57177}"/>
    <cellStyle name="Normal 13 2 2 2 8" xfId="8453" xr:uid="{745F8F9B-D762-41EF-BCAC-EAC63A215F1C}"/>
    <cellStyle name="Normal 13 2 2 2 8 2" xfId="16833" xr:uid="{15EF8B67-0C2E-4B69-9E37-18DEB5728D66}"/>
    <cellStyle name="Normal 13 2 2 2 8 2 2" xfId="33593" xr:uid="{5BC485D4-77B2-4318-B15C-BC21C1BB1183}"/>
    <cellStyle name="Normal 13 2 2 2 8 2 3" xfId="50352" xr:uid="{7639FCE8-2226-4F6B-9FC8-4F4553629C0E}"/>
    <cellStyle name="Normal 13 2 2 2 8 3" xfId="25213" xr:uid="{396BA351-5D11-4556-9C10-281B869CED63}"/>
    <cellStyle name="Normal 13 2 2 2 8 4" xfId="41972" xr:uid="{541A8BB6-7BE0-4E3C-BA42-6CA78ABBC8D5}"/>
    <cellStyle name="Normal 13 2 2 2 9" xfId="8859" xr:uid="{5AD290C5-0016-46D3-B009-2FA98C1FA18B}"/>
    <cellStyle name="Normal 13 2 2 2 9 2" xfId="17239" xr:uid="{6BE2EF29-FF8C-4B43-8834-FE45DD438E88}"/>
    <cellStyle name="Normal 13 2 2 2 9 2 2" xfId="33999" xr:uid="{1150F032-B0EA-4571-91A8-9C897924CBB3}"/>
    <cellStyle name="Normal 13 2 2 2 9 2 3" xfId="50758" xr:uid="{845BD792-DAC0-40CB-91FB-2660F607F687}"/>
    <cellStyle name="Normal 13 2 2 2 9 3" xfId="25619" xr:uid="{A3CAEBFF-4670-4B88-94FA-F73895579FAE}"/>
    <cellStyle name="Normal 13 2 2 2 9 4" xfId="42378" xr:uid="{5397F083-00C9-4406-8B07-F6783CE9FFC8}"/>
    <cellStyle name="Normal 13 2 2 3" xfId="1372" xr:uid="{FEE6118D-EAE0-4829-8191-1A0425BA96A8}"/>
    <cellStyle name="Normal 13 2 2 3 10" xfId="9458" xr:uid="{A806DA1A-2A9F-4237-94F7-07714BB27245}"/>
    <cellStyle name="Normal 13 2 2 3 10 2" xfId="17838" xr:uid="{93425D6F-0A19-47A6-820B-99A9EB1F3169}"/>
    <cellStyle name="Normal 13 2 2 3 10 2 2" xfId="34598" xr:uid="{CA812365-CE96-4C6E-8EBB-647BADFC2173}"/>
    <cellStyle name="Normal 13 2 2 3 10 2 3" xfId="51357" xr:uid="{AC42D35B-7DF3-4823-A81A-D0FEE2DBBEC2}"/>
    <cellStyle name="Normal 13 2 2 3 10 3" xfId="26218" xr:uid="{D2952BEA-CA19-4719-9B4C-8E9D8A349AB2}"/>
    <cellStyle name="Normal 13 2 2 3 10 4" xfId="42977" xr:uid="{5F4B7085-EB4F-4763-8DE9-DE9DECFC434B}"/>
    <cellStyle name="Normal 13 2 2 3 11" xfId="3139" xr:uid="{41185DDC-BF41-45E7-9773-3DDA2C5BA511}"/>
    <cellStyle name="Normal 13 2 2 3 11 2" xfId="11516" xr:uid="{649EA8E3-F29D-49C8-94EE-906C798B3B5F}"/>
    <cellStyle name="Normal 13 2 2 3 11 2 2" xfId="28276" xr:uid="{44DF636D-51A5-4D38-A0E8-EC907019AEE2}"/>
    <cellStyle name="Normal 13 2 2 3 11 2 3" xfId="45035" xr:uid="{B98D1E70-DF5E-4CA3-AD1C-664FD408A2D7}"/>
    <cellStyle name="Normal 13 2 2 3 11 3" xfId="19896" xr:uid="{54A08B11-1226-4A12-B5CC-DC0127EAD7B3}"/>
    <cellStyle name="Normal 13 2 2 3 11 4" xfId="36655" xr:uid="{A036DB5C-E3E6-4472-AC48-C349BF3FE416}"/>
    <cellStyle name="Normal 13 2 2 3 12" xfId="9713" xr:uid="{E9497AEE-E611-4BFB-9FE8-4551FB32F655}"/>
    <cellStyle name="Normal 13 2 2 3 12 2" xfId="26473" xr:uid="{90BF1715-6B21-484D-91DB-CAF2097A79FE}"/>
    <cellStyle name="Normal 13 2 2 3 12 3" xfId="43232" xr:uid="{F4B3A802-61EF-4F6A-B66B-74A0794693A4}"/>
    <cellStyle name="Normal 13 2 2 3 13" xfId="18093" xr:uid="{B8B7AF9D-A6C7-479A-8562-3DB95C270767}"/>
    <cellStyle name="Normal 13 2 2 3 14" xfId="34852" xr:uid="{D08D85C8-C17A-40F5-B8BC-D66FEA1D898B}"/>
    <cellStyle name="Normal 13 2 2 3 2" xfId="1759" xr:uid="{73B87BF8-EE4C-4E37-8531-F40D3B512AFD}"/>
    <cellStyle name="Normal 13 2 2 3 2 2" xfId="5141" xr:uid="{0FF0A8FF-B7D4-4CF8-BDF1-1D580DB00354}"/>
    <cellStyle name="Normal 13 2 2 3 2 2 2" xfId="13519" xr:uid="{0F356645-CE4E-45BB-841F-C6F784C8CE08}"/>
    <cellStyle name="Normal 13 2 2 3 2 2 2 2" xfId="30279" xr:uid="{EC087640-C995-4111-AE33-8D36E10A2B70}"/>
    <cellStyle name="Normal 13 2 2 3 2 2 2 3" xfId="47038" xr:uid="{706E26CE-A261-47FF-8468-6BAD8766956A}"/>
    <cellStyle name="Normal 13 2 2 3 2 2 3" xfId="21899" xr:uid="{00AEC01B-A5C1-47E2-944C-DD9472EEFAC6}"/>
    <cellStyle name="Normal 13 2 2 3 2 2 4" xfId="38658" xr:uid="{47F63454-563F-4AE9-8B93-F834DEFE4761}"/>
    <cellStyle name="Normal 13 2 2 3 2 3" xfId="6826" xr:uid="{4DB96027-55C9-4979-A57E-79FC1C01CD33}"/>
    <cellStyle name="Normal 13 2 2 3 2 3 2" xfId="15206" xr:uid="{2ABC4BD9-D3FA-4CEF-A1A3-50E41E73A8C7}"/>
    <cellStyle name="Normal 13 2 2 3 2 3 2 2" xfId="31966" xr:uid="{B500B09A-DACF-4165-82B0-FC60F889D53C}"/>
    <cellStyle name="Normal 13 2 2 3 2 3 2 3" xfId="48725" xr:uid="{DE35958B-965D-4E83-B9F4-28D0C9DE6C3C}"/>
    <cellStyle name="Normal 13 2 2 3 2 3 3" xfId="23586" xr:uid="{98ED5EC9-EDF1-47B6-BC37-D25B1502EFCA}"/>
    <cellStyle name="Normal 13 2 2 3 2 3 4" xfId="40345" xr:uid="{9015BC31-F14E-4FE8-9ADF-77B64B4C1F0C}"/>
    <cellStyle name="Normal 13 2 2 3 2 4" xfId="3566" xr:uid="{9390660B-33E5-4ADC-A7B2-776BC75450A7}"/>
    <cellStyle name="Normal 13 2 2 3 2 4 2" xfId="11942" xr:uid="{D7F7627D-3A4F-4898-805B-3EF424E89D1B}"/>
    <cellStyle name="Normal 13 2 2 3 2 4 2 2" xfId="28702" xr:uid="{ADEDF09C-C7B7-45AF-80E3-F97A2A92F50D}"/>
    <cellStyle name="Normal 13 2 2 3 2 4 2 3" xfId="45461" xr:uid="{2CBACEF9-D66F-4A08-B822-C26CD70E8D26}"/>
    <cellStyle name="Normal 13 2 2 3 2 4 3" xfId="20322" xr:uid="{F1CF8E6D-D6C5-4D21-BA4B-324D7AAB416C}"/>
    <cellStyle name="Normal 13 2 2 3 2 4 4" xfId="37081" xr:uid="{2A805F58-D799-4163-842F-31FA5EE5D39F}"/>
    <cellStyle name="Normal 13 2 2 3 2 5" xfId="10139" xr:uid="{4B82FEE7-B394-40F5-ABD0-4A0B88351D26}"/>
    <cellStyle name="Normal 13 2 2 3 2 5 2" xfId="26899" xr:uid="{163A0298-A8D3-4848-9F9D-A683E7681241}"/>
    <cellStyle name="Normal 13 2 2 3 2 5 3" xfId="43658" xr:uid="{9F656151-D7C1-4054-B864-B1D37BE1953B}"/>
    <cellStyle name="Normal 13 2 2 3 2 6" xfId="18519" xr:uid="{AEBFC19F-6B64-4D1C-83DE-5AA148B3432F}"/>
    <cellStyle name="Normal 13 2 2 3 2 7" xfId="35278" xr:uid="{CCBC2ED4-2207-46D4-A871-7FC5F519F8CA}"/>
    <cellStyle name="Normal 13 2 2 3 3" xfId="2187" xr:uid="{710B7D31-079B-4E6D-A09D-0E45496F1EAA}"/>
    <cellStyle name="Normal 13 2 2 3 3 2" xfId="5567" xr:uid="{56538B27-E463-4917-820D-844C10C4EEC7}"/>
    <cellStyle name="Normal 13 2 2 3 3 2 2" xfId="13947" xr:uid="{012935DB-8005-4DE7-B1D3-A1B6F91683BF}"/>
    <cellStyle name="Normal 13 2 2 3 3 2 2 2" xfId="30707" xr:uid="{46C7C094-B88D-43DB-B951-91D194F52070}"/>
    <cellStyle name="Normal 13 2 2 3 3 2 2 3" xfId="47466" xr:uid="{B3C1C88D-5CE9-4E5E-B5D0-22F51B144728}"/>
    <cellStyle name="Normal 13 2 2 3 3 2 3" xfId="22327" xr:uid="{F56F4DC0-65C1-4A58-98D6-0EED6D7A292B}"/>
    <cellStyle name="Normal 13 2 2 3 3 2 4" xfId="39086" xr:uid="{022D1C97-8B3D-4B46-8B2F-E8456376840E}"/>
    <cellStyle name="Normal 13 2 2 3 3 3" xfId="7254" xr:uid="{80B2E715-F2D9-440D-BE1B-209DA90AE940}"/>
    <cellStyle name="Normal 13 2 2 3 3 3 2" xfId="15634" xr:uid="{5758837B-A274-46F1-8F50-9A0F1307E8BA}"/>
    <cellStyle name="Normal 13 2 2 3 3 3 2 2" xfId="32394" xr:uid="{413CE58D-99CB-4627-A110-F732632D811B}"/>
    <cellStyle name="Normal 13 2 2 3 3 3 2 3" xfId="49153" xr:uid="{0FC61F92-4B43-4A30-8187-B742DF1CD082}"/>
    <cellStyle name="Normal 13 2 2 3 3 3 3" xfId="24014" xr:uid="{BFD42940-21C3-41E8-8A14-81570584968E}"/>
    <cellStyle name="Normal 13 2 2 3 3 3 4" xfId="40773" xr:uid="{887D1B31-9FCD-4BD6-8105-18D4BB466DD2}"/>
    <cellStyle name="Normal 13 2 2 3 3 4" xfId="3994" xr:uid="{591E6549-A752-450F-BBFF-BE747384AA10}"/>
    <cellStyle name="Normal 13 2 2 3 3 4 2" xfId="12370" xr:uid="{7D2C3323-D873-474D-BF38-B2B7A22376CA}"/>
    <cellStyle name="Normal 13 2 2 3 3 4 2 2" xfId="29130" xr:uid="{7C2D28B5-8B54-4531-AE47-A5F734666CF4}"/>
    <cellStyle name="Normal 13 2 2 3 3 4 2 3" xfId="45889" xr:uid="{3D4F972B-4E4D-4BA8-95E9-1D2CB6C2D8A9}"/>
    <cellStyle name="Normal 13 2 2 3 3 4 3" xfId="20750" xr:uid="{B3F801B1-90C4-4FE0-9016-779C466B74AD}"/>
    <cellStyle name="Normal 13 2 2 3 3 4 4" xfId="37509" xr:uid="{512088B1-A7F1-4B2F-8E79-BE15C849CA32}"/>
    <cellStyle name="Normal 13 2 2 3 3 5" xfId="10567" xr:uid="{14D7A8C8-AE7C-4485-882D-96CB525C6A6F}"/>
    <cellStyle name="Normal 13 2 2 3 3 5 2" xfId="27327" xr:uid="{77F88C79-1824-4A9E-AECF-021150497358}"/>
    <cellStyle name="Normal 13 2 2 3 3 5 3" xfId="44086" xr:uid="{E6955F4C-E8F0-4286-AF0F-72C7A04AA8B5}"/>
    <cellStyle name="Normal 13 2 2 3 3 6" xfId="18947" xr:uid="{D9EF75DD-6DF7-4466-B65C-9D432217E0A7}"/>
    <cellStyle name="Normal 13 2 2 3 3 7" xfId="35706" xr:uid="{08FD43DE-1B67-4ED3-A319-308AEE67B53C}"/>
    <cellStyle name="Normal 13 2 2 3 4" xfId="2765" xr:uid="{07EED2CF-23B6-46C6-8CD2-72F085BB1F76}"/>
    <cellStyle name="Normal 13 2 2 3 4 2" xfId="6147" xr:uid="{8EED7BDA-66F2-483D-9B85-6A1F8F8ED95C}"/>
    <cellStyle name="Normal 13 2 2 3 4 2 2" xfId="14527" xr:uid="{0E1C7CD0-F746-46F1-96CD-720A0DBED5E8}"/>
    <cellStyle name="Normal 13 2 2 3 4 2 2 2" xfId="31287" xr:uid="{51A96DF7-BAA5-4E14-8446-EDF2E6D83A6E}"/>
    <cellStyle name="Normal 13 2 2 3 4 2 2 3" xfId="48046" xr:uid="{8064FB3A-012D-4021-BB07-3A5BB47CDA21}"/>
    <cellStyle name="Normal 13 2 2 3 4 2 3" xfId="22907" xr:uid="{CAD3BE83-BB2B-43F3-8AD2-464CC809BAD3}"/>
    <cellStyle name="Normal 13 2 2 3 4 2 4" xfId="39666" xr:uid="{2889B62B-C522-4367-A9EE-A3CF81FBC079}"/>
    <cellStyle name="Normal 13 2 2 3 4 3" xfId="7834" xr:uid="{8AA6CD97-AE64-43F7-BA62-C5C605B2BCDF}"/>
    <cellStyle name="Normal 13 2 2 3 4 3 2" xfId="16214" xr:uid="{44D70DC6-72E1-4E3E-9D50-5AACEE9EC2EC}"/>
    <cellStyle name="Normal 13 2 2 3 4 3 2 2" xfId="32974" xr:uid="{EC2BDE79-C84A-4CCC-AD00-74D469048FED}"/>
    <cellStyle name="Normal 13 2 2 3 4 3 2 3" xfId="49733" xr:uid="{64DF965B-2880-4D35-BEAA-CCCB31A11BF1}"/>
    <cellStyle name="Normal 13 2 2 3 4 3 3" xfId="24594" xr:uid="{DEDFB52A-63CE-4F4E-ACE9-386ADEE2D851}"/>
    <cellStyle name="Normal 13 2 2 3 4 3 4" xfId="41353" xr:uid="{4D3B71A9-FC40-4676-B1BB-565CE61034C9}"/>
    <cellStyle name="Normal 13 2 2 3 4 4" xfId="4461" xr:uid="{5AF9D13E-61FF-4E61-9CA8-789297CBC53A}"/>
    <cellStyle name="Normal 13 2 2 3 4 4 2" xfId="12837" xr:uid="{0D8DF4F3-6CC9-4065-908C-7A79B5032FD8}"/>
    <cellStyle name="Normal 13 2 2 3 4 4 2 2" xfId="29597" xr:uid="{40F26B36-D2AD-4DF7-AEC9-38E18C950A96}"/>
    <cellStyle name="Normal 13 2 2 3 4 4 2 3" xfId="46356" xr:uid="{96E49901-C705-4266-A5DC-DC5C9B48B809}"/>
    <cellStyle name="Normal 13 2 2 3 4 4 3" xfId="21217" xr:uid="{3FA46D77-AE50-46A3-A4D1-CD47A7FEB78B}"/>
    <cellStyle name="Normal 13 2 2 3 4 4 4" xfId="37976" xr:uid="{5ED9CA4D-8BB3-492B-AF16-683ED076F37B}"/>
    <cellStyle name="Normal 13 2 2 3 4 5" xfId="11147" xr:uid="{0FD9E253-940D-4CB5-8913-04FA9CB42D7E}"/>
    <cellStyle name="Normal 13 2 2 3 4 5 2" xfId="27907" xr:uid="{6AF001BF-BE10-4F61-A2C7-5959254D01E2}"/>
    <cellStyle name="Normal 13 2 2 3 4 5 3" xfId="44666" xr:uid="{60954B46-17D0-4B34-A97E-AE45347000C4}"/>
    <cellStyle name="Normal 13 2 2 3 4 6" xfId="19527" xr:uid="{B5525571-5BF4-4396-ADA6-EA9E956E136C}"/>
    <cellStyle name="Normal 13 2 2 3 4 7" xfId="36286" xr:uid="{5E06615B-8467-435F-8B93-B1C0E262E0F4}"/>
    <cellStyle name="Normal 13 2 2 3 5" xfId="4881" xr:uid="{A225DE38-AAEF-4D22-B157-2F8048E65E42}"/>
    <cellStyle name="Normal 13 2 2 3 5 2" xfId="13257" xr:uid="{86015013-61E6-45FA-BBC8-1FE9BAC18590}"/>
    <cellStyle name="Normal 13 2 2 3 5 2 2" xfId="30017" xr:uid="{2EE6A052-69B3-4AE3-A27D-6E0CAC809F0F}"/>
    <cellStyle name="Normal 13 2 2 3 5 2 3" xfId="46776" xr:uid="{EE51CF40-F5D4-45F6-97FF-757B2FD75C6C}"/>
    <cellStyle name="Normal 13 2 2 3 5 3" xfId="21637" xr:uid="{9F17F55F-49A5-4A8E-A2D7-8229D8FD605F}"/>
    <cellStyle name="Normal 13 2 2 3 5 4" xfId="38396" xr:uid="{21B03171-5A7A-4B65-A9D1-ADA48F151B88}"/>
    <cellStyle name="Normal 13 2 2 3 6" xfId="6400" xr:uid="{FA18CFD7-3DEE-44C3-8239-BD51153E98BF}"/>
    <cellStyle name="Normal 13 2 2 3 6 2" xfId="14780" xr:uid="{C9DA4DA7-8626-45B4-A502-8E5043DB5895}"/>
    <cellStyle name="Normal 13 2 2 3 6 2 2" xfId="31540" xr:uid="{FD22AD6B-C7B8-4103-856E-DA012FA7E470}"/>
    <cellStyle name="Normal 13 2 2 3 6 2 3" xfId="48299" xr:uid="{599D54CE-3A9F-406E-95DB-EED36127C697}"/>
    <cellStyle name="Normal 13 2 2 3 6 3" xfId="23160" xr:uid="{81522E1B-6FFA-4BE2-8D96-842F0052749D}"/>
    <cellStyle name="Normal 13 2 2 3 6 4" xfId="39919" xr:uid="{B0A84685-A8C9-416B-8407-7E45A86B9994}"/>
    <cellStyle name="Normal 13 2 2 3 7" xfId="8240" xr:uid="{0FF5C97D-7308-4C33-A0E2-CAB77DD2BE85}"/>
    <cellStyle name="Normal 13 2 2 3 7 2" xfId="16620" xr:uid="{E25A8559-C0C7-4D35-9A9E-16AE2A533038}"/>
    <cellStyle name="Normal 13 2 2 3 7 2 2" xfId="33380" xr:uid="{599EFE52-555E-4717-9A74-53076DA2CA09}"/>
    <cellStyle name="Normal 13 2 2 3 7 2 3" xfId="50139" xr:uid="{1A286396-D1EA-4672-88C9-F6F8818B236F}"/>
    <cellStyle name="Normal 13 2 2 3 7 3" xfId="25000" xr:uid="{D6D64793-4A0E-4278-8695-152431B599C9}"/>
    <cellStyle name="Normal 13 2 2 3 7 4" xfId="41759" xr:uid="{7206A452-4195-4278-97E1-CB502105A5D0}"/>
    <cellStyle name="Normal 13 2 2 3 8" xfId="8646" xr:uid="{2C01B4DB-DE08-4990-A4A7-CAFCAA04676D}"/>
    <cellStyle name="Normal 13 2 2 3 8 2" xfId="17026" xr:uid="{436269F6-8E13-483E-AA0F-1655F4816941}"/>
    <cellStyle name="Normal 13 2 2 3 8 2 2" xfId="33786" xr:uid="{FBB8D05D-6F78-42D2-A2BA-078D775C2CA6}"/>
    <cellStyle name="Normal 13 2 2 3 8 2 3" xfId="50545" xr:uid="{F5F813DA-F2F2-4ACC-9625-6ADE44409E06}"/>
    <cellStyle name="Normal 13 2 2 3 8 3" xfId="25406" xr:uid="{D3A420C0-E195-4D60-99F3-987CAA83F02B}"/>
    <cellStyle name="Normal 13 2 2 3 8 4" xfId="42165" xr:uid="{6C26A016-291E-4E51-BBF2-374840244A41}"/>
    <cellStyle name="Normal 13 2 2 3 9" xfId="9052" xr:uid="{7DEBA3D5-FBD0-419E-ACE6-EEDF20767607}"/>
    <cellStyle name="Normal 13 2 2 3 9 2" xfId="17432" xr:uid="{B5296F95-2821-4ED7-A541-8FC3FE8E7126}"/>
    <cellStyle name="Normal 13 2 2 3 9 2 2" xfId="34192" xr:uid="{9A18FA2E-B383-40E4-B709-853EBE5FC37C}"/>
    <cellStyle name="Normal 13 2 2 3 9 2 3" xfId="50951" xr:uid="{1145239A-74C3-4475-AAC0-95DB1F7626F9}"/>
    <cellStyle name="Normal 13 2 2 3 9 3" xfId="25812" xr:uid="{F5DAE59B-0A98-497F-ABB5-44EC2644CF21}"/>
    <cellStyle name="Normal 13 2 2 3 9 4" xfId="42571" xr:uid="{0F07C47E-89F1-4D22-B15C-D4FBBF620EB8}"/>
    <cellStyle name="Normal 13 2 2 4" xfId="1653" xr:uid="{BF224439-FD62-4BFD-A520-42434F03B64D}"/>
    <cellStyle name="Normal 13 2 2 4 2" xfId="5035" xr:uid="{34289DE6-96C9-4121-86BE-4230B6A454CB}"/>
    <cellStyle name="Normal 13 2 2 4 2 2" xfId="13413" xr:uid="{6F65DDEB-6A60-4BB9-AFB6-FE2F95423389}"/>
    <cellStyle name="Normal 13 2 2 4 2 2 2" xfId="30173" xr:uid="{086A3B44-743E-4632-B898-F2DB5FB5EAC2}"/>
    <cellStyle name="Normal 13 2 2 4 2 2 3" xfId="46932" xr:uid="{F7F37431-CA47-4342-8154-80C6556486E5}"/>
    <cellStyle name="Normal 13 2 2 4 2 3" xfId="21793" xr:uid="{EFF507B6-0540-41BB-950B-3492CB03A873}"/>
    <cellStyle name="Normal 13 2 2 4 2 4" xfId="38552" xr:uid="{526A32C9-6243-4D60-A579-9BE9DF4C3F9F}"/>
    <cellStyle name="Normal 13 2 2 4 3" xfId="6720" xr:uid="{8237BE01-022A-4D44-964A-AC7EB10B31E3}"/>
    <cellStyle name="Normal 13 2 2 4 3 2" xfId="15100" xr:uid="{DB1F5859-3B20-4D9F-B056-4A251AF02CBC}"/>
    <cellStyle name="Normal 13 2 2 4 3 2 2" xfId="31860" xr:uid="{1B0430EF-EF79-4A67-904C-A4CBA0C8E56F}"/>
    <cellStyle name="Normal 13 2 2 4 3 2 3" xfId="48619" xr:uid="{780773C8-C9A5-48B8-927C-57F4A51B460B}"/>
    <cellStyle name="Normal 13 2 2 4 3 3" xfId="23480" xr:uid="{3BCF3602-8DCE-4CC0-AB05-4FC138D7AC32}"/>
    <cellStyle name="Normal 13 2 2 4 3 4" xfId="40239" xr:uid="{41D158A1-054B-430F-AF15-2DEF6DDA3D55}"/>
    <cellStyle name="Normal 13 2 2 4 4" xfId="3460" xr:uid="{928182D6-909E-49C0-A7C6-746772532C84}"/>
    <cellStyle name="Normal 13 2 2 4 4 2" xfId="11836" xr:uid="{8E2F0A27-5D79-47A3-B3E1-921BBF4A271B}"/>
    <cellStyle name="Normal 13 2 2 4 4 2 2" xfId="28596" xr:uid="{9B79D971-5960-4550-896F-5036191032F5}"/>
    <cellStyle name="Normal 13 2 2 4 4 2 3" xfId="45355" xr:uid="{7CAA6C26-F0B5-4178-A223-597AEB7649D7}"/>
    <cellStyle name="Normal 13 2 2 4 4 3" xfId="20216" xr:uid="{88034FEE-59E4-4AB7-9447-81CB756D7F4E}"/>
    <cellStyle name="Normal 13 2 2 4 4 4" xfId="36975" xr:uid="{6C121345-B3E6-4695-B087-BDD80F9C68D1}"/>
    <cellStyle name="Normal 13 2 2 4 5" xfId="10033" xr:uid="{4BFB99B9-F1B8-438C-BE41-D43220BBA442}"/>
    <cellStyle name="Normal 13 2 2 4 5 2" xfId="26793" xr:uid="{22BFE62A-AC25-4BD1-AC6C-AC197F6318F0}"/>
    <cellStyle name="Normal 13 2 2 4 5 3" xfId="43552" xr:uid="{CA5B4FD2-2E79-439F-8CEB-9A214FB20576}"/>
    <cellStyle name="Normal 13 2 2 4 6" xfId="18413" xr:uid="{E7129136-EF15-4AD9-AD3B-8F3D9ABB02E1}"/>
    <cellStyle name="Normal 13 2 2 4 7" xfId="35172" xr:uid="{C709C166-ABE2-4751-B9E0-02AFA177DB96}"/>
    <cellStyle name="Normal 13 2 2 5" xfId="2081" xr:uid="{3E4129D7-6980-4F2A-BCEA-1CC43A78EC69}"/>
    <cellStyle name="Normal 13 2 2 5 2" xfId="5461" xr:uid="{5AE1B6B2-A42D-43A3-A941-220D881FB9B8}"/>
    <cellStyle name="Normal 13 2 2 5 2 2" xfId="13841" xr:uid="{14CF5EEE-BCA2-4EA6-B4FD-DBE3EDACFDE2}"/>
    <cellStyle name="Normal 13 2 2 5 2 2 2" xfId="30601" xr:uid="{0F0C8E39-58E9-4138-8F6C-D714C960575E}"/>
    <cellStyle name="Normal 13 2 2 5 2 2 3" xfId="47360" xr:uid="{2B4DC1A9-CF17-4E63-89DD-787D413F81CD}"/>
    <cellStyle name="Normal 13 2 2 5 2 3" xfId="22221" xr:uid="{1C78AB5A-EE31-4698-9CD7-48E35E0D7264}"/>
    <cellStyle name="Normal 13 2 2 5 2 4" xfId="38980" xr:uid="{0E614820-6DF7-46A5-9DB3-4577DFA20F4D}"/>
    <cellStyle name="Normal 13 2 2 5 3" xfId="7148" xr:uid="{E8C45C8A-60E1-4C4B-9694-8DB45D3D45F5}"/>
    <cellStyle name="Normal 13 2 2 5 3 2" xfId="15528" xr:uid="{68E51073-FD93-4082-9E36-0E843A8B6B80}"/>
    <cellStyle name="Normal 13 2 2 5 3 2 2" xfId="32288" xr:uid="{1ACA276B-E7B4-4E23-8258-E7CEA44DDB68}"/>
    <cellStyle name="Normal 13 2 2 5 3 2 3" xfId="49047" xr:uid="{B8F615C1-E934-4A84-A595-5E3B51C7E174}"/>
    <cellStyle name="Normal 13 2 2 5 3 3" xfId="23908" xr:uid="{DBB3ECFB-DC8B-4755-A474-3D4A0D655A7B}"/>
    <cellStyle name="Normal 13 2 2 5 3 4" xfId="40667" xr:uid="{765A74FF-8213-463D-B322-079CAF67F347}"/>
    <cellStyle name="Normal 13 2 2 5 4" xfId="3888" xr:uid="{9DEF5C70-350F-4E3B-B88A-25FD8FBC850A}"/>
    <cellStyle name="Normal 13 2 2 5 4 2" xfId="12264" xr:uid="{AD394DD1-321B-486C-ADD9-EAADF5894E19}"/>
    <cellStyle name="Normal 13 2 2 5 4 2 2" xfId="29024" xr:uid="{7C7524CE-E294-45F2-8B59-B7938B192436}"/>
    <cellStyle name="Normal 13 2 2 5 4 2 3" xfId="45783" xr:uid="{321FC053-967D-46FA-AC7F-99BB99245CCF}"/>
    <cellStyle name="Normal 13 2 2 5 4 3" xfId="20644" xr:uid="{8AAC3C60-43BF-4786-9C4C-BE30C3D41DC5}"/>
    <cellStyle name="Normal 13 2 2 5 4 4" xfId="37403" xr:uid="{BC35BE4E-7A4B-4C22-983A-581F3B76B859}"/>
    <cellStyle name="Normal 13 2 2 5 5" xfId="10461" xr:uid="{1CE70161-9BBB-4235-927D-1AEF85B3DFB2}"/>
    <cellStyle name="Normal 13 2 2 5 5 2" xfId="27221" xr:uid="{4394C4E5-4E77-4EAC-8203-40CD31D5E1B5}"/>
    <cellStyle name="Normal 13 2 2 5 5 3" xfId="43980" xr:uid="{2041562A-E4B1-46C8-AE30-A8A38EEF8B2B}"/>
    <cellStyle name="Normal 13 2 2 5 6" xfId="18841" xr:uid="{B3C5AD4F-4BA8-4FA5-A378-E01E5FC8AA87}"/>
    <cellStyle name="Normal 13 2 2 5 7" xfId="35600" xr:uid="{393195AC-96A1-4C26-A098-E9E037321DA3}"/>
    <cellStyle name="Normal 13 2 2 6" xfId="2494" xr:uid="{84DED144-9CC3-4B61-8533-41DD1326A866}"/>
    <cellStyle name="Normal 13 2 2 6 2" xfId="5876" xr:uid="{DC359ADF-BA5D-453E-946B-2FE4B1EE016F}"/>
    <cellStyle name="Normal 13 2 2 6 2 2" xfId="14256" xr:uid="{7936FAF8-E54B-4C6B-9735-ECC3EE4F0640}"/>
    <cellStyle name="Normal 13 2 2 6 2 2 2" xfId="31016" xr:uid="{568AFF33-539D-4CA0-9A6F-077D54095F50}"/>
    <cellStyle name="Normal 13 2 2 6 2 2 3" xfId="47775" xr:uid="{085DF660-E2C3-470A-A258-CA4FB4B671BA}"/>
    <cellStyle name="Normal 13 2 2 6 2 3" xfId="22636" xr:uid="{7BB53335-C3EB-414A-BCEF-F612888A5325}"/>
    <cellStyle name="Normal 13 2 2 6 2 4" xfId="39395" xr:uid="{19BACD1F-2C95-4B0C-9732-864DAAAF832C}"/>
    <cellStyle name="Normal 13 2 2 6 3" xfId="7563" xr:uid="{68298451-59CC-40E7-858B-46C99E848B84}"/>
    <cellStyle name="Normal 13 2 2 6 3 2" xfId="15943" xr:uid="{0262925A-8893-477C-BFFE-DC8E8A5786EF}"/>
    <cellStyle name="Normal 13 2 2 6 3 2 2" xfId="32703" xr:uid="{CA6B846A-A616-418D-9FBD-1438A9C2139A}"/>
    <cellStyle name="Normal 13 2 2 6 3 2 3" xfId="49462" xr:uid="{2413CE2B-9939-403E-A494-BCF5C37C5568}"/>
    <cellStyle name="Normal 13 2 2 6 3 3" xfId="24323" xr:uid="{CEEFE117-556C-46CB-A9D7-6BE7D412C108}"/>
    <cellStyle name="Normal 13 2 2 6 3 4" xfId="41082" xr:uid="{C1CF419E-B0E8-473F-A690-5C2ADBB5B23D}"/>
    <cellStyle name="Normal 13 2 2 6 4" xfId="4214" xr:uid="{AA2C53E1-D3CB-457E-A9CD-74EFDDC5B70C}"/>
    <cellStyle name="Normal 13 2 2 6 4 2" xfId="12590" xr:uid="{67EA2BD4-0415-49B7-AA54-2F0A75E9B68C}"/>
    <cellStyle name="Normal 13 2 2 6 4 2 2" xfId="29350" xr:uid="{8AF13AE5-AF36-4C27-A536-B3F9881F6114}"/>
    <cellStyle name="Normal 13 2 2 6 4 2 3" xfId="46109" xr:uid="{A1ABDDAB-8982-4BEB-90DF-989B47E9B2BF}"/>
    <cellStyle name="Normal 13 2 2 6 4 3" xfId="20970" xr:uid="{918AEB21-7717-4959-A086-F4879A949C5D}"/>
    <cellStyle name="Normal 13 2 2 6 4 4" xfId="37729" xr:uid="{02DF10A1-8DA2-4ED5-B420-4859D8009B74}"/>
    <cellStyle name="Normal 13 2 2 6 5" xfId="10876" xr:uid="{28EB0F5E-B9E4-4895-A61D-5736C8B2ABAA}"/>
    <cellStyle name="Normal 13 2 2 6 5 2" xfId="27636" xr:uid="{CFCCF323-1C62-414C-89CA-390197EE2E5F}"/>
    <cellStyle name="Normal 13 2 2 6 5 3" xfId="44395" xr:uid="{99DEC4E0-9AAC-4330-B532-5E290BB56642}"/>
    <cellStyle name="Normal 13 2 2 6 6" xfId="19256" xr:uid="{02AA3622-491B-4A36-94E0-922D162B8917}"/>
    <cellStyle name="Normal 13 2 2 6 7" xfId="36015" xr:uid="{AC8DC77F-4795-49D2-9F51-4B2ADA16E807}"/>
    <cellStyle name="Normal 13 2 2 7" xfId="4610" xr:uid="{1F516272-0986-4E65-B9E9-CCF30CFB5156}"/>
    <cellStyle name="Normal 13 2 2 7 2" xfId="12986" xr:uid="{01238C72-B9C7-4E7E-BB11-F0D70F815E41}"/>
    <cellStyle name="Normal 13 2 2 7 2 2" xfId="29746" xr:uid="{9C83A9BA-1AE4-4E34-834F-1B834554B7B0}"/>
    <cellStyle name="Normal 13 2 2 7 2 3" xfId="46505" xr:uid="{1E50F205-1553-4729-99D3-BE4323925FEE}"/>
    <cellStyle name="Normal 13 2 2 7 3" xfId="21366" xr:uid="{A9337F70-D068-4847-A567-409FD474FB51}"/>
    <cellStyle name="Normal 13 2 2 7 4" xfId="38125" xr:uid="{52013BA4-461B-4788-ACDA-ABE285CFE578}"/>
    <cellStyle name="Normal 13 2 2 8" xfId="6294" xr:uid="{98C04364-CF2F-4A46-9FAA-99148129B955}"/>
    <cellStyle name="Normal 13 2 2 8 2" xfId="14674" xr:uid="{FD2419EB-2B84-4DD3-8A70-14CCC88D67BA}"/>
    <cellStyle name="Normal 13 2 2 8 2 2" xfId="31434" xr:uid="{E596395B-04E2-44FA-909B-3BB0DEA92503}"/>
    <cellStyle name="Normal 13 2 2 8 2 3" xfId="48193" xr:uid="{BC9AF97D-AB94-484E-95C2-3A6E588314B8}"/>
    <cellStyle name="Normal 13 2 2 8 3" xfId="23054" xr:uid="{BA976486-0E7F-42DB-A484-580901A26A9E}"/>
    <cellStyle name="Normal 13 2 2 8 4" xfId="39813" xr:uid="{709E4CE0-162C-4518-B5C5-407ADD24A5E9}"/>
    <cellStyle name="Normal 13 2 2 9" xfId="7969" xr:uid="{084C09AD-C7EF-4BFB-B6C3-CCDD6DB653D6}"/>
    <cellStyle name="Normal 13 2 2 9 2" xfId="16349" xr:uid="{40587162-58F3-4591-A5DB-89EF5E2A19AC}"/>
    <cellStyle name="Normal 13 2 2 9 2 2" xfId="33109" xr:uid="{AC70C73E-D23D-4D53-9893-E877078952EE}"/>
    <cellStyle name="Normal 13 2 2 9 2 3" xfId="49868" xr:uid="{140B41F5-75C9-4215-8121-2400B70B8A3D}"/>
    <cellStyle name="Normal 13 2 2 9 3" xfId="24729" xr:uid="{351ABB7E-E670-4542-AF5D-013826A9BC2E}"/>
    <cellStyle name="Normal 13 2 2 9 4" xfId="41488" xr:uid="{0C8481E8-C579-48E7-8BEE-2846152CD8CF}"/>
    <cellStyle name="Normal 13 2 3" xfId="783" xr:uid="{932CED9D-D4EB-4E76-AECB-CDBBACD50371}"/>
    <cellStyle name="Normal 13 2 3 10" xfId="9264" xr:uid="{A987259B-EE1D-47A3-90F6-A471DA918D31}"/>
    <cellStyle name="Normal 13 2 3 10 2" xfId="17644" xr:uid="{B2A51CC6-BD89-43C8-8960-C72ECCAB2A78}"/>
    <cellStyle name="Normal 13 2 3 10 2 2" xfId="34404" xr:uid="{1B2A877A-E92B-4484-98F2-D8D45BF6D3D1}"/>
    <cellStyle name="Normal 13 2 3 10 2 3" xfId="51163" xr:uid="{B5FEA8D6-887A-45F2-8ABD-1C222554970E}"/>
    <cellStyle name="Normal 13 2 3 10 3" xfId="26024" xr:uid="{5E1176A6-1E18-4DB1-A912-0426C2A6DCA9}"/>
    <cellStyle name="Normal 13 2 3 10 4" xfId="42783" xr:uid="{58376301-D2DF-4340-8B27-3664CD945FC6}"/>
    <cellStyle name="Normal 13 2 3 11" xfId="3140" xr:uid="{B0DE0D0F-60D2-4B00-89B4-132C21F2AD89}"/>
    <cellStyle name="Normal 13 2 3 11 2" xfId="11517" xr:uid="{DEA7E489-42F1-404B-9737-E11076BFEDB6}"/>
    <cellStyle name="Normal 13 2 3 11 2 2" xfId="28277" xr:uid="{A7476446-842C-4514-BA6D-9E6586EB968B}"/>
    <cellStyle name="Normal 13 2 3 11 2 3" xfId="45036" xr:uid="{04F7CA87-B748-45E8-AEE0-C1DBDEAB0750}"/>
    <cellStyle name="Normal 13 2 3 11 3" xfId="19897" xr:uid="{B687A46D-6585-4DF9-8271-6171B4F74955}"/>
    <cellStyle name="Normal 13 2 3 11 4" xfId="36656" xr:uid="{2B40EFD9-660F-477B-8BF4-77B0A412A05B}"/>
    <cellStyle name="Normal 13 2 3 12" xfId="9714" xr:uid="{EC7DBB68-92CD-40B0-9173-143A9A6DED06}"/>
    <cellStyle name="Normal 13 2 3 12 2" xfId="26474" xr:uid="{CCDFE029-6D2C-4D24-BB78-D300815CEF7A}"/>
    <cellStyle name="Normal 13 2 3 12 3" xfId="43233" xr:uid="{DE2C41A3-15E2-4088-A8E0-AC47BD5C0871}"/>
    <cellStyle name="Normal 13 2 3 13" xfId="18094" xr:uid="{BFEDFC10-64F2-45B3-A8DA-ED2F0674D70A}"/>
    <cellStyle name="Normal 13 2 3 14" xfId="34853" xr:uid="{1965C828-1EA8-45E9-A66F-1B885D9100E7}"/>
    <cellStyle name="Normal 13 2 3 2" xfId="1760" xr:uid="{11C3674F-ACD1-4A26-A38F-ACCEF46FB2BB}"/>
    <cellStyle name="Normal 13 2 3 2 2" xfId="5142" xr:uid="{FEAE0BD4-5163-4B4A-BC5F-72ADE36F3A6A}"/>
    <cellStyle name="Normal 13 2 3 2 2 2" xfId="13520" xr:uid="{FC691F6E-8E4B-4E10-99EC-0DD32BB2632D}"/>
    <cellStyle name="Normal 13 2 3 2 2 2 2" xfId="30280" xr:uid="{005D1DF4-F11E-43E6-8E8F-1B3D05C38647}"/>
    <cellStyle name="Normal 13 2 3 2 2 2 3" xfId="47039" xr:uid="{1F3CA706-2D15-470A-90F4-5232260FE9A2}"/>
    <cellStyle name="Normal 13 2 3 2 2 3" xfId="21900" xr:uid="{9F9C0131-03C0-49DB-BA70-B8DDCEB4348D}"/>
    <cellStyle name="Normal 13 2 3 2 2 4" xfId="38659" xr:uid="{3C4C14C4-51B5-4865-8B4B-6EC19F80ABD2}"/>
    <cellStyle name="Normal 13 2 3 2 3" xfId="6827" xr:uid="{FC108E53-1C23-482A-AEF1-019D5DCE07A0}"/>
    <cellStyle name="Normal 13 2 3 2 3 2" xfId="15207" xr:uid="{EAD9BDEC-F5EE-4DA2-8FE8-5CA631689FE6}"/>
    <cellStyle name="Normal 13 2 3 2 3 2 2" xfId="31967" xr:uid="{54BA395A-8311-477B-AA29-58C3AC5A9277}"/>
    <cellStyle name="Normal 13 2 3 2 3 2 3" xfId="48726" xr:uid="{95F3AEC8-984D-4D14-8A79-D975FC78B459}"/>
    <cellStyle name="Normal 13 2 3 2 3 3" xfId="23587" xr:uid="{4029651C-B3D3-466C-821E-74AB228E0C50}"/>
    <cellStyle name="Normal 13 2 3 2 3 4" xfId="40346" xr:uid="{877C6FF1-28A0-4321-9D78-2DC1DB599F11}"/>
    <cellStyle name="Normal 13 2 3 2 4" xfId="3567" xr:uid="{E87F3B50-24C7-4B22-AAB3-F9E53A2C67A8}"/>
    <cellStyle name="Normal 13 2 3 2 4 2" xfId="11943" xr:uid="{A8469054-14DF-4695-9764-017E901EE9EE}"/>
    <cellStyle name="Normal 13 2 3 2 4 2 2" xfId="28703" xr:uid="{8D500625-02C1-412F-A2C2-9B4DCA13EE5B}"/>
    <cellStyle name="Normal 13 2 3 2 4 2 3" xfId="45462" xr:uid="{A2DC1BBD-B039-4562-9CF1-FF374F0084B3}"/>
    <cellStyle name="Normal 13 2 3 2 4 3" xfId="20323" xr:uid="{3C0E5344-5E09-4C9F-A5D7-412A01DA8A6A}"/>
    <cellStyle name="Normal 13 2 3 2 4 4" xfId="37082" xr:uid="{A1766CED-58FF-4BE3-B3B8-39D94E2D3359}"/>
    <cellStyle name="Normal 13 2 3 2 5" xfId="10140" xr:uid="{EBC7AE7A-4515-463A-A3A7-CEB1CC024F9F}"/>
    <cellStyle name="Normal 13 2 3 2 5 2" xfId="26900" xr:uid="{5FCF600F-9627-43AD-B7D8-6510A781539C}"/>
    <cellStyle name="Normal 13 2 3 2 5 3" xfId="43659" xr:uid="{37379136-7C50-4100-A1A6-3C666B09FBAE}"/>
    <cellStyle name="Normal 13 2 3 2 6" xfId="18520" xr:uid="{B9858476-7929-40EB-B637-D6FAD1ACE0E5}"/>
    <cellStyle name="Normal 13 2 3 2 7" xfId="35279" xr:uid="{DCFC49D4-DD67-4968-B786-2C0B8E7343D1}"/>
    <cellStyle name="Normal 13 2 3 3" xfId="2188" xr:uid="{0C4FB546-F072-437F-A7D0-8EA75D99B1B2}"/>
    <cellStyle name="Normal 13 2 3 3 2" xfId="5568" xr:uid="{9213BA7C-B256-4258-A5A5-1FF92E49D8A7}"/>
    <cellStyle name="Normal 13 2 3 3 2 2" xfId="13948" xr:uid="{30206D09-9802-4C7E-9483-FA395CC17386}"/>
    <cellStyle name="Normal 13 2 3 3 2 2 2" xfId="30708" xr:uid="{48555316-2522-43BC-A35E-45F008C586A3}"/>
    <cellStyle name="Normal 13 2 3 3 2 2 3" xfId="47467" xr:uid="{95801BB1-B403-4DA1-A73C-C50EC0D87274}"/>
    <cellStyle name="Normal 13 2 3 3 2 3" xfId="22328" xr:uid="{17651943-F433-4A94-ACB5-00C4CA449E1A}"/>
    <cellStyle name="Normal 13 2 3 3 2 4" xfId="39087" xr:uid="{BFAD83F1-9556-4CC1-B03C-356D36D50DB6}"/>
    <cellStyle name="Normal 13 2 3 3 3" xfId="7255" xr:uid="{6273FD17-09FF-4E70-8E46-6E28FC0BC7E8}"/>
    <cellStyle name="Normal 13 2 3 3 3 2" xfId="15635" xr:uid="{6D878086-A3BA-428A-AF1C-B3ABE1009312}"/>
    <cellStyle name="Normal 13 2 3 3 3 2 2" xfId="32395" xr:uid="{999C6FD0-A412-496F-A18A-D16A3E8541BE}"/>
    <cellStyle name="Normal 13 2 3 3 3 2 3" xfId="49154" xr:uid="{DE7FAB8B-410B-4371-AC1D-8A2324144AFC}"/>
    <cellStyle name="Normal 13 2 3 3 3 3" xfId="24015" xr:uid="{7A4777DF-A131-4539-9AEE-7F16ADAE836C}"/>
    <cellStyle name="Normal 13 2 3 3 3 4" xfId="40774" xr:uid="{F9608057-D23B-428B-827A-CDE02D9B1450}"/>
    <cellStyle name="Normal 13 2 3 3 4" xfId="3995" xr:uid="{06D4EE3B-8CD2-451F-972A-FDDC390ADBB0}"/>
    <cellStyle name="Normal 13 2 3 3 4 2" xfId="12371" xr:uid="{E8282183-D67B-43AB-B844-574A3E363A86}"/>
    <cellStyle name="Normal 13 2 3 3 4 2 2" xfId="29131" xr:uid="{994B8504-962D-4871-98C7-B6BE42312825}"/>
    <cellStyle name="Normal 13 2 3 3 4 2 3" xfId="45890" xr:uid="{06D9C488-AEC2-4C48-A20C-8CC0066B9FAD}"/>
    <cellStyle name="Normal 13 2 3 3 4 3" xfId="20751" xr:uid="{B3E736D0-549C-436C-BEE9-7CED7653C20D}"/>
    <cellStyle name="Normal 13 2 3 3 4 4" xfId="37510" xr:uid="{02A9BF79-2C4F-433B-9F64-86598B1357D6}"/>
    <cellStyle name="Normal 13 2 3 3 5" xfId="10568" xr:uid="{7D8BA514-A197-4137-9613-CD532A7F05E0}"/>
    <cellStyle name="Normal 13 2 3 3 5 2" xfId="27328" xr:uid="{C620D542-8F91-402A-B256-ADC87DC770A4}"/>
    <cellStyle name="Normal 13 2 3 3 5 3" xfId="44087" xr:uid="{E9A2D239-E41F-4F1B-B3B6-63E22C53E846}"/>
    <cellStyle name="Normal 13 2 3 3 6" xfId="18948" xr:uid="{B25EE0F9-97AE-4103-8D76-BDC71BDC765F}"/>
    <cellStyle name="Normal 13 2 3 3 7" xfId="35707" xr:uid="{653A435B-1262-4D9D-B1F9-B78B45681D51}"/>
    <cellStyle name="Normal 13 2 3 4" xfId="2571" xr:uid="{42226479-2F20-4715-84B5-981EDCC1D2AC}"/>
    <cellStyle name="Normal 13 2 3 4 2" xfId="5953" xr:uid="{AE2AE604-7592-4E59-8514-4A7AA9E8F869}"/>
    <cellStyle name="Normal 13 2 3 4 2 2" xfId="14333" xr:uid="{C1A024F7-E6D1-4BF5-BF35-3D693A338F8C}"/>
    <cellStyle name="Normal 13 2 3 4 2 2 2" xfId="31093" xr:uid="{A9D8EC65-5F81-46EE-88F4-D4E5CEF46803}"/>
    <cellStyle name="Normal 13 2 3 4 2 2 3" xfId="47852" xr:uid="{14D0303C-2E50-4E0F-8974-491CFABF82AD}"/>
    <cellStyle name="Normal 13 2 3 4 2 3" xfId="22713" xr:uid="{27B115FB-0376-47AD-9C70-64BFCDE39413}"/>
    <cellStyle name="Normal 13 2 3 4 2 4" xfId="39472" xr:uid="{057E5A10-3778-4EC4-9A0C-F0014629D988}"/>
    <cellStyle name="Normal 13 2 3 4 3" xfId="7640" xr:uid="{6B981CBE-59A3-4C21-B944-9182A64C287A}"/>
    <cellStyle name="Normal 13 2 3 4 3 2" xfId="16020" xr:uid="{51B7B32A-A633-4473-A474-3E68F57428A1}"/>
    <cellStyle name="Normal 13 2 3 4 3 2 2" xfId="32780" xr:uid="{A3C06418-83AB-4404-8018-5FF61A28249D}"/>
    <cellStyle name="Normal 13 2 3 4 3 2 3" xfId="49539" xr:uid="{375E1398-4804-418E-888B-A13FF05054AC}"/>
    <cellStyle name="Normal 13 2 3 4 3 3" xfId="24400" xr:uid="{D0E7D389-C597-4C7C-A905-28984A781316}"/>
    <cellStyle name="Normal 13 2 3 4 3 4" xfId="41159" xr:uid="{E1D92F06-CA9D-4EA3-BD15-5BCD23704E97}"/>
    <cellStyle name="Normal 13 2 3 4 4" xfId="4268" xr:uid="{328417FA-C622-4C5A-A6BA-43884F161C72}"/>
    <cellStyle name="Normal 13 2 3 4 4 2" xfId="12644" xr:uid="{F70B7E00-2504-4BF0-8026-D283B684056E}"/>
    <cellStyle name="Normal 13 2 3 4 4 2 2" xfId="29404" xr:uid="{AF9A539F-F2B1-4F7A-8F9C-0E62AE709E27}"/>
    <cellStyle name="Normal 13 2 3 4 4 2 3" xfId="46163" xr:uid="{E9FDFB19-6231-4C4F-B2F5-44514BA01326}"/>
    <cellStyle name="Normal 13 2 3 4 4 3" xfId="21024" xr:uid="{8E04D4B3-A2C8-4BCE-9B9B-7B4431DF3256}"/>
    <cellStyle name="Normal 13 2 3 4 4 4" xfId="37783" xr:uid="{8C0F0FB7-D9B0-45AB-9738-BCE849C7E93F}"/>
    <cellStyle name="Normal 13 2 3 4 5" xfId="10953" xr:uid="{979ECB9E-2483-41CC-A5A3-0AFD0E603593}"/>
    <cellStyle name="Normal 13 2 3 4 5 2" xfId="27713" xr:uid="{E4617DE8-97FC-4A93-BF46-08BE73E26B77}"/>
    <cellStyle name="Normal 13 2 3 4 5 3" xfId="44472" xr:uid="{01B94B50-3B41-4329-84E4-093F2E2956BD}"/>
    <cellStyle name="Normal 13 2 3 4 6" xfId="19333" xr:uid="{0FB88E06-84BE-4B93-BEC9-1A9F85926795}"/>
    <cellStyle name="Normal 13 2 3 4 7" xfId="36092" xr:uid="{E8BB1C17-76C4-4BFB-A577-213C913F7549}"/>
    <cellStyle name="Normal 13 2 3 5" xfId="4687" xr:uid="{C9575584-F86B-451C-82A0-92A65E6CA242}"/>
    <cellStyle name="Normal 13 2 3 5 2" xfId="13063" xr:uid="{FB34226D-1E04-4CD4-8E23-7CE69128D2C4}"/>
    <cellStyle name="Normal 13 2 3 5 2 2" xfId="29823" xr:uid="{549051AA-1C64-42A7-A442-93ABE4D0AB7B}"/>
    <cellStyle name="Normal 13 2 3 5 2 3" xfId="46582" xr:uid="{AFE370F5-1650-4BB2-83FE-69249DFAF17E}"/>
    <cellStyle name="Normal 13 2 3 5 3" xfId="21443" xr:uid="{796A2BB0-477C-48EC-9C07-D1F1D48873AF}"/>
    <cellStyle name="Normal 13 2 3 5 4" xfId="38202" xr:uid="{67608023-CFF0-4270-A257-F44DA572692A}"/>
    <cellStyle name="Normal 13 2 3 6" xfId="6401" xr:uid="{F699A442-3FF8-4332-8E0B-AA6C435457BA}"/>
    <cellStyle name="Normal 13 2 3 6 2" xfId="14781" xr:uid="{FA45E621-7812-4407-8C07-499E130D5539}"/>
    <cellStyle name="Normal 13 2 3 6 2 2" xfId="31541" xr:uid="{9D97B45A-C44C-4870-92A1-0B40D800F600}"/>
    <cellStyle name="Normal 13 2 3 6 2 3" xfId="48300" xr:uid="{AC0898A4-2857-4525-B58A-5D15D6D511BA}"/>
    <cellStyle name="Normal 13 2 3 6 3" xfId="23161" xr:uid="{ECC6FAEC-021E-464C-9F8B-9E81D5FE6061}"/>
    <cellStyle name="Normal 13 2 3 6 4" xfId="39920" xr:uid="{C836753F-33EF-44C1-8957-F4EAC9E04730}"/>
    <cellStyle name="Normal 13 2 3 7" xfId="8046" xr:uid="{C9F9603F-5178-4CFF-8D33-00767257E7E9}"/>
    <cellStyle name="Normal 13 2 3 7 2" xfId="16426" xr:uid="{2E3AF2AD-A90A-47F1-ACB8-C72ACB313460}"/>
    <cellStyle name="Normal 13 2 3 7 2 2" xfId="33186" xr:uid="{E99C5AE7-E6F2-4FED-A5C2-242A96C4313E}"/>
    <cellStyle name="Normal 13 2 3 7 2 3" xfId="49945" xr:uid="{F8CE1A2D-0DB8-4F1D-BD23-68BE90D965BC}"/>
    <cellStyle name="Normal 13 2 3 7 3" xfId="24806" xr:uid="{BDCBDE8B-AA98-4A26-B35C-BDD513687C5A}"/>
    <cellStyle name="Normal 13 2 3 7 4" xfId="41565" xr:uid="{2E11DB00-2D7C-417A-8B5C-265AAD96675E}"/>
    <cellStyle name="Normal 13 2 3 8" xfId="8452" xr:uid="{970B5DC3-D66C-4503-94DF-584C0BD4EC98}"/>
    <cellStyle name="Normal 13 2 3 8 2" xfId="16832" xr:uid="{58FBAB61-BC46-4C44-877D-236182079102}"/>
    <cellStyle name="Normal 13 2 3 8 2 2" xfId="33592" xr:uid="{35E8AA1E-3A73-4714-B7C6-196039300ECF}"/>
    <cellStyle name="Normal 13 2 3 8 2 3" xfId="50351" xr:uid="{2D22C820-BACC-4AAA-99FE-8F2430AF0C50}"/>
    <cellStyle name="Normal 13 2 3 8 3" xfId="25212" xr:uid="{389974D7-2E67-4186-9276-F5A1E9A6EE38}"/>
    <cellStyle name="Normal 13 2 3 8 4" xfId="41971" xr:uid="{88299588-E914-4625-9CFE-0DE3F09B200A}"/>
    <cellStyle name="Normal 13 2 3 9" xfId="8858" xr:uid="{0B796FED-B4F8-434D-B2E4-11BE718B63A2}"/>
    <cellStyle name="Normal 13 2 3 9 2" xfId="17238" xr:uid="{37497528-A9DD-4F97-8DFF-89EC4A94C808}"/>
    <cellStyle name="Normal 13 2 3 9 2 2" xfId="33998" xr:uid="{CDB0F05C-B198-495F-BCA1-529B701DC8BB}"/>
    <cellStyle name="Normal 13 2 3 9 2 3" xfId="50757" xr:uid="{268B4770-232B-496E-8232-883FCBBAD0B0}"/>
    <cellStyle name="Normal 13 2 3 9 3" xfId="25618" xr:uid="{79362B35-4E7D-4C70-A896-AF15BC5F2E55}"/>
    <cellStyle name="Normal 13 2 3 9 4" xfId="42377" xr:uid="{7E2FAEC3-9F10-40B2-93B5-4CDC92CA50CC}"/>
    <cellStyle name="Normal 13 2 4" xfId="784" xr:uid="{C14C9509-9C8B-4872-9E10-47BA4D44441D}"/>
    <cellStyle name="Normal 13 2 4 10" xfId="9404" xr:uid="{D671D056-D98F-487A-89C4-8D76467EAB60}"/>
    <cellStyle name="Normal 13 2 4 10 2" xfId="17784" xr:uid="{811F8F2D-6B51-4A9C-AA9C-22BA5A3D236E}"/>
    <cellStyle name="Normal 13 2 4 10 2 2" xfId="34544" xr:uid="{1E867F72-D713-4C76-8A5A-15E3B597AD7E}"/>
    <cellStyle name="Normal 13 2 4 10 2 3" xfId="51303" xr:uid="{806F39C2-97D2-4EF8-9732-BC415B15FA0C}"/>
    <cellStyle name="Normal 13 2 4 10 3" xfId="26164" xr:uid="{D8538E29-8C28-4E07-9A74-0038E0D3D247}"/>
    <cellStyle name="Normal 13 2 4 10 4" xfId="42923" xr:uid="{54A1057D-20F4-40A3-8AB2-F15DF8B632AF}"/>
    <cellStyle name="Normal 13 2 4 11" xfId="3141" xr:uid="{9BC9C5A8-294B-48AC-BFF3-0D5EE76FA768}"/>
    <cellStyle name="Normal 13 2 4 11 2" xfId="11518" xr:uid="{3E1453E1-16A0-43C8-8831-D49CB4167823}"/>
    <cellStyle name="Normal 13 2 4 11 2 2" xfId="28278" xr:uid="{43C4A876-6DDC-4416-9D86-BA1C667E2CF8}"/>
    <cellStyle name="Normal 13 2 4 11 2 3" xfId="45037" xr:uid="{F602CD50-7F28-41C5-AD07-AE0A87BB208B}"/>
    <cellStyle name="Normal 13 2 4 11 3" xfId="19898" xr:uid="{BE7B10C5-733E-46E4-9F78-B43C38A87691}"/>
    <cellStyle name="Normal 13 2 4 11 4" xfId="36657" xr:uid="{E3BFAC25-D076-4B57-891E-661226CDB8DB}"/>
    <cellStyle name="Normal 13 2 4 12" xfId="9715" xr:uid="{7B564D41-73DD-4C06-8365-413D2CA6615C}"/>
    <cellStyle name="Normal 13 2 4 12 2" xfId="26475" xr:uid="{F4B47028-8ED7-42A0-8063-E80E9139BA11}"/>
    <cellStyle name="Normal 13 2 4 12 3" xfId="43234" xr:uid="{0E45714F-4E86-4D22-A950-298A7FEC45FD}"/>
    <cellStyle name="Normal 13 2 4 13" xfId="18095" xr:uid="{5E49FBA2-EE38-47E7-AA57-24232EB5C65D}"/>
    <cellStyle name="Normal 13 2 4 14" xfId="34854" xr:uid="{162E60F2-26DA-4BD2-9ADC-5D5A052CC183}"/>
    <cellStyle name="Normal 13 2 4 15" xfId="1373" xr:uid="{ACF80862-CBBF-426E-A500-885B4685EB39}"/>
    <cellStyle name="Normal 13 2 4 2" xfId="1761" xr:uid="{907F2832-E327-492C-A38D-A9CD3B4675F3}"/>
    <cellStyle name="Normal 13 2 4 2 2" xfId="5143" xr:uid="{416F03AF-6FCD-463C-8989-EEC064FDEA19}"/>
    <cellStyle name="Normal 13 2 4 2 2 2" xfId="13521" xr:uid="{097E923E-4C85-43B9-B137-51BE42F0BB6A}"/>
    <cellStyle name="Normal 13 2 4 2 2 2 2" xfId="30281" xr:uid="{A2B86D55-793A-4FFA-AFAC-74F7D0F07A9F}"/>
    <cellStyle name="Normal 13 2 4 2 2 2 3" xfId="47040" xr:uid="{B254EC0F-1D74-4F69-AA8F-57482A00ED3E}"/>
    <cellStyle name="Normal 13 2 4 2 2 3" xfId="21901" xr:uid="{5ED17CEF-02BD-4ED5-B44A-9F4698AC80E4}"/>
    <cellStyle name="Normal 13 2 4 2 2 4" xfId="38660" xr:uid="{431C696D-2B3B-4914-BDC8-465F1BE4215C}"/>
    <cellStyle name="Normal 13 2 4 2 3" xfId="6828" xr:uid="{086331C4-6053-40A0-8F88-DF334E2484B7}"/>
    <cellStyle name="Normal 13 2 4 2 3 2" xfId="15208" xr:uid="{61B97F7E-9EEA-4750-8BE2-258D8B8EB467}"/>
    <cellStyle name="Normal 13 2 4 2 3 2 2" xfId="31968" xr:uid="{9FFC8158-6BCC-487B-91D4-98FF1D62FA67}"/>
    <cellStyle name="Normal 13 2 4 2 3 2 3" xfId="48727" xr:uid="{B3FDE41C-E462-412D-BE57-83C2CD483AE4}"/>
    <cellStyle name="Normal 13 2 4 2 3 3" xfId="23588" xr:uid="{A441A830-0D3B-4EC6-B891-A94077799578}"/>
    <cellStyle name="Normal 13 2 4 2 3 4" xfId="40347" xr:uid="{ADE56DB5-BBA2-4658-8936-63D6AEE324B0}"/>
    <cellStyle name="Normal 13 2 4 2 4" xfId="3568" xr:uid="{71B0332B-1E3A-44C6-B962-CAA1DC5DBBE8}"/>
    <cellStyle name="Normal 13 2 4 2 4 2" xfId="11944" xr:uid="{1135F2C6-07A1-47E3-A37A-1E34768A4FCA}"/>
    <cellStyle name="Normal 13 2 4 2 4 2 2" xfId="28704" xr:uid="{7FE2D618-624D-4B24-B26E-EBE6913A06A1}"/>
    <cellStyle name="Normal 13 2 4 2 4 2 3" xfId="45463" xr:uid="{AC041CB9-8A26-4A5A-838F-6CDA2D689D1E}"/>
    <cellStyle name="Normal 13 2 4 2 4 3" xfId="20324" xr:uid="{F6B4C355-9CE7-4970-AC79-2D67AF288BD0}"/>
    <cellStyle name="Normal 13 2 4 2 4 4" xfId="37083" xr:uid="{AE52F54F-39BE-4D8F-9858-0BA31065783B}"/>
    <cellStyle name="Normal 13 2 4 2 5" xfId="10141" xr:uid="{F4950833-13D5-43AE-99EF-9D644B191499}"/>
    <cellStyle name="Normal 13 2 4 2 5 2" xfId="26901" xr:uid="{A72BA5FC-3E0D-4C7F-B31B-DBA65E13032C}"/>
    <cellStyle name="Normal 13 2 4 2 5 3" xfId="43660" xr:uid="{C2C2B89E-B9CA-47CF-AD54-6F570A3D9B0B}"/>
    <cellStyle name="Normal 13 2 4 2 6" xfId="18521" xr:uid="{A657E3A0-0E4F-49E1-923A-2932782D0D43}"/>
    <cellStyle name="Normal 13 2 4 2 7" xfId="35280" xr:uid="{36B84504-8840-41A8-A898-521093367055}"/>
    <cellStyle name="Normal 13 2 4 3" xfId="2189" xr:uid="{04B05BA8-5AF2-48BB-A71E-5B7A0C9F76C8}"/>
    <cellStyle name="Normal 13 2 4 3 2" xfId="5569" xr:uid="{450BB765-B8BD-4539-B396-D821F2E64933}"/>
    <cellStyle name="Normal 13 2 4 3 2 2" xfId="13949" xr:uid="{6C116CDC-1987-4D09-AA06-3F0BE23E21BA}"/>
    <cellStyle name="Normal 13 2 4 3 2 2 2" xfId="30709" xr:uid="{082CA4E1-F6A4-4352-A07E-7312BB8FF0A3}"/>
    <cellStyle name="Normal 13 2 4 3 2 2 3" xfId="47468" xr:uid="{7300C765-4F5E-4D33-A104-4E50AEE22A5D}"/>
    <cellStyle name="Normal 13 2 4 3 2 3" xfId="22329" xr:uid="{153456E7-B529-4C17-8F70-B8B4B5B4F7E4}"/>
    <cellStyle name="Normal 13 2 4 3 2 4" xfId="39088" xr:uid="{32334A86-B3F7-47F4-BFCB-BE48D2DAF1C6}"/>
    <cellStyle name="Normal 13 2 4 3 3" xfId="7256" xr:uid="{BBF5F2A6-7615-4F4F-9040-C272C57BA00D}"/>
    <cellStyle name="Normal 13 2 4 3 3 2" xfId="15636" xr:uid="{C86FBC6F-9D2C-4502-9C3C-E1582D0D2555}"/>
    <cellStyle name="Normal 13 2 4 3 3 2 2" xfId="32396" xr:uid="{4F2401D8-F736-48AE-B92A-E029DD648CE2}"/>
    <cellStyle name="Normal 13 2 4 3 3 2 3" xfId="49155" xr:uid="{769B9406-661C-486C-A345-BFE82BE855E0}"/>
    <cellStyle name="Normal 13 2 4 3 3 3" xfId="24016" xr:uid="{6D049D25-3508-45F5-AFE1-912977DEFC53}"/>
    <cellStyle name="Normal 13 2 4 3 3 4" xfId="40775" xr:uid="{CE396279-8B61-4285-99D6-8B338723E6BC}"/>
    <cellStyle name="Normal 13 2 4 3 4" xfId="3996" xr:uid="{6D03FB6D-7695-41EC-A7A9-B00F2F93BFBF}"/>
    <cellStyle name="Normal 13 2 4 3 4 2" xfId="12372" xr:uid="{853A2B96-3635-4CB7-B034-956892515D27}"/>
    <cellStyle name="Normal 13 2 4 3 4 2 2" xfId="29132" xr:uid="{FBF4781E-0BAB-4CDD-BAC0-A6D3B0FAC174}"/>
    <cellStyle name="Normal 13 2 4 3 4 2 3" xfId="45891" xr:uid="{BCC9F927-F264-4C3C-9BAB-6BC140D2C60F}"/>
    <cellStyle name="Normal 13 2 4 3 4 3" xfId="20752" xr:uid="{D2E7E235-C211-4C64-AD68-0FC11D0A13BC}"/>
    <cellStyle name="Normal 13 2 4 3 4 4" xfId="37511" xr:uid="{CEAC1E1B-7725-4D5A-873E-72604CB0D8F9}"/>
    <cellStyle name="Normal 13 2 4 3 5" xfId="10569" xr:uid="{BD0B670A-E3C5-44D0-837C-A1271DC78B41}"/>
    <cellStyle name="Normal 13 2 4 3 5 2" xfId="27329" xr:uid="{90E577C7-DB88-4902-9703-D2F96946B067}"/>
    <cellStyle name="Normal 13 2 4 3 5 3" xfId="44088" xr:uid="{59AB8466-4FC3-494C-ADAD-449BBF01754F}"/>
    <cellStyle name="Normal 13 2 4 3 6" xfId="18949" xr:uid="{3B45ED5B-7961-48EE-95A0-D6CFC469A5E8}"/>
    <cellStyle name="Normal 13 2 4 3 7" xfId="35708" xr:uid="{AC244306-CCB9-4AE1-A5D1-32E75B506C1F}"/>
    <cellStyle name="Normal 13 2 4 4" xfId="2711" xr:uid="{C130ACC9-198E-4EEE-BC13-989F198A3416}"/>
    <cellStyle name="Normal 13 2 4 4 2" xfId="6093" xr:uid="{74F3D495-C173-4F8E-B541-45EE3DB693CA}"/>
    <cellStyle name="Normal 13 2 4 4 2 2" xfId="14473" xr:uid="{217E1F4F-EF68-47C3-B581-6DF11BDE7F65}"/>
    <cellStyle name="Normal 13 2 4 4 2 2 2" xfId="31233" xr:uid="{6B9974F1-9018-4ED3-8957-89BF2EE83F87}"/>
    <cellStyle name="Normal 13 2 4 4 2 2 3" xfId="47992" xr:uid="{8DE457A4-8558-4162-9B40-B4D3AE00E9A0}"/>
    <cellStyle name="Normal 13 2 4 4 2 3" xfId="22853" xr:uid="{35AB046D-0E6D-406E-AA9E-098DDE9E0D6C}"/>
    <cellStyle name="Normal 13 2 4 4 2 4" xfId="39612" xr:uid="{7BF7EAF2-B852-43FE-AA92-0EEBBEBA42AF}"/>
    <cellStyle name="Normal 13 2 4 4 3" xfId="7780" xr:uid="{099E26C9-82A4-4ACF-91F9-7538C2DA8CC5}"/>
    <cellStyle name="Normal 13 2 4 4 3 2" xfId="16160" xr:uid="{52293EB3-A374-4CB3-91A4-CED0C180CBAC}"/>
    <cellStyle name="Normal 13 2 4 4 3 2 2" xfId="32920" xr:uid="{14A072B8-5668-46AA-8945-DAD26006B858}"/>
    <cellStyle name="Normal 13 2 4 4 3 2 3" xfId="49679" xr:uid="{9314390A-706E-421D-8738-E345493B4C06}"/>
    <cellStyle name="Normal 13 2 4 4 3 3" xfId="24540" xr:uid="{17521688-9153-4286-B09C-3A2CDB9FEE27}"/>
    <cellStyle name="Normal 13 2 4 4 3 4" xfId="41299" xr:uid="{B047C153-809B-4C61-AF3C-A48254234241}"/>
    <cellStyle name="Normal 13 2 4 4 4" xfId="4407" xr:uid="{EC941A2B-AC1A-4FBE-8C16-DD629EA172CD}"/>
    <cellStyle name="Normal 13 2 4 4 4 2" xfId="12783" xr:uid="{851A80D8-6F32-48B1-9B7D-F0C358EBDE9E}"/>
    <cellStyle name="Normal 13 2 4 4 4 2 2" xfId="29543" xr:uid="{C347FD09-690E-4345-8FBE-5374B83FF1F9}"/>
    <cellStyle name="Normal 13 2 4 4 4 2 3" xfId="46302" xr:uid="{91E019A7-E751-47CC-9F7F-81BCCAE1A2B1}"/>
    <cellStyle name="Normal 13 2 4 4 4 3" xfId="21163" xr:uid="{8D8376A7-1645-4689-B360-FA53511E1940}"/>
    <cellStyle name="Normal 13 2 4 4 4 4" xfId="37922" xr:uid="{75F47E4B-C045-4629-94E0-4546C8633460}"/>
    <cellStyle name="Normal 13 2 4 4 5" xfId="11093" xr:uid="{CEE5FB11-030A-492C-B352-B9765492C351}"/>
    <cellStyle name="Normal 13 2 4 4 5 2" xfId="27853" xr:uid="{3C6CD326-8576-4145-8D00-1B2B10DB01CE}"/>
    <cellStyle name="Normal 13 2 4 4 5 3" xfId="44612" xr:uid="{B3C7E1C8-9E3D-4FE6-8E5D-FAF65D299403}"/>
    <cellStyle name="Normal 13 2 4 4 6" xfId="19473" xr:uid="{C366DF5E-0842-4282-BA66-2DF9F0CA837B}"/>
    <cellStyle name="Normal 13 2 4 4 7" xfId="36232" xr:uid="{C1669E65-647B-47F8-AC9F-4D4D743AD09D}"/>
    <cellStyle name="Normal 13 2 4 5" xfId="4827" xr:uid="{AFFF6638-6A5F-4CE8-A02B-B9085D96E89B}"/>
    <cellStyle name="Normal 13 2 4 5 2" xfId="13203" xr:uid="{FDE73F1F-6CA1-4D5B-B1C7-7203A931829C}"/>
    <cellStyle name="Normal 13 2 4 5 2 2" xfId="29963" xr:uid="{2D7F9E26-C4DA-440A-BD17-C6C6196C645F}"/>
    <cellStyle name="Normal 13 2 4 5 2 3" xfId="46722" xr:uid="{73B19C54-0542-49D1-99A7-AA4CB653F344}"/>
    <cellStyle name="Normal 13 2 4 5 3" xfId="21583" xr:uid="{C3AD892B-B9EC-418A-866F-E152268C0764}"/>
    <cellStyle name="Normal 13 2 4 5 4" xfId="38342" xr:uid="{249DE714-8D4D-4296-A801-40BACBEA21E9}"/>
    <cellStyle name="Normal 13 2 4 6" xfId="6402" xr:uid="{EB7DA125-82CB-4B95-A3D9-3C8FB33EDB1A}"/>
    <cellStyle name="Normal 13 2 4 6 2" xfId="14782" xr:uid="{A243D9DB-1A07-42B9-884B-0E1F4F01EBA5}"/>
    <cellStyle name="Normal 13 2 4 6 2 2" xfId="31542" xr:uid="{1E8DCA28-1B7E-4082-9A4C-8D92947B37BF}"/>
    <cellStyle name="Normal 13 2 4 6 2 3" xfId="48301" xr:uid="{22C091E4-20F4-4F2E-B344-2291DDF5D3D2}"/>
    <cellStyle name="Normal 13 2 4 6 3" xfId="23162" xr:uid="{2D70685D-0810-4459-8CFE-3EE5E1EFB381}"/>
    <cellStyle name="Normal 13 2 4 6 4" xfId="39921" xr:uid="{A1272E27-E636-4838-9084-7DE7676A7EAC}"/>
    <cellStyle name="Normal 13 2 4 7" xfId="8186" xr:uid="{D672BE90-F6D5-4204-9C96-76BA373712BE}"/>
    <cellStyle name="Normal 13 2 4 7 2" xfId="16566" xr:uid="{7AFFEF5B-9795-4B56-B798-EB23952349B3}"/>
    <cellStyle name="Normal 13 2 4 7 2 2" xfId="33326" xr:uid="{2DD9F3CD-9249-44DF-9E72-F13293651777}"/>
    <cellStyle name="Normal 13 2 4 7 2 3" xfId="50085" xr:uid="{963DD90A-B616-476C-B0E7-DF88F1D932E7}"/>
    <cellStyle name="Normal 13 2 4 7 3" xfId="24946" xr:uid="{3DCA8EDE-747F-4589-A5D3-37568A8999BC}"/>
    <cellStyle name="Normal 13 2 4 7 4" xfId="41705" xr:uid="{98DF5CDC-FB07-4AE0-A0FD-7EC25A0B4EF0}"/>
    <cellStyle name="Normal 13 2 4 8" xfId="8592" xr:uid="{384A8F05-F048-4DA4-AE69-87188610B2FB}"/>
    <cellStyle name="Normal 13 2 4 8 2" xfId="16972" xr:uid="{CBC26BAB-1FE4-4128-95C9-050D54F4958F}"/>
    <cellStyle name="Normal 13 2 4 8 2 2" xfId="33732" xr:uid="{3F0C9B4B-2B11-4E4C-87BE-EF24009024AC}"/>
    <cellStyle name="Normal 13 2 4 8 2 3" xfId="50491" xr:uid="{0D63A128-10D7-46E8-B6D0-6C993909C371}"/>
    <cellStyle name="Normal 13 2 4 8 3" xfId="25352" xr:uid="{D4C53C22-00C5-4CB4-9540-CBCC3622087D}"/>
    <cellStyle name="Normal 13 2 4 8 4" xfId="42111" xr:uid="{1145435F-63F1-448C-A8C3-C8B283E7376F}"/>
    <cellStyle name="Normal 13 2 4 9" xfId="8998" xr:uid="{43053BDF-1670-4FC8-9F8C-B987B28F231D}"/>
    <cellStyle name="Normal 13 2 4 9 2" xfId="17378" xr:uid="{6551D48B-A9A3-43CB-A8C8-24C49AA43A8E}"/>
    <cellStyle name="Normal 13 2 4 9 2 2" xfId="34138" xr:uid="{B6712633-9A76-41AD-BE9D-8FBD3A6C2F11}"/>
    <cellStyle name="Normal 13 2 4 9 2 3" xfId="50897" xr:uid="{FBE16C84-D02A-4D41-AAF1-E26C9FAAC97E}"/>
    <cellStyle name="Normal 13 2 4 9 3" xfId="25758" xr:uid="{DAC3CB2C-7254-4157-89F3-2554D10E28FB}"/>
    <cellStyle name="Normal 13 2 4 9 4" xfId="42517" xr:uid="{2F9C5681-1726-4FFD-B196-B064C9330A09}"/>
    <cellStyle name="Normal 13 2 5" xfId="1582" xr:uid="{6E9092BB-2176-4CDE-9F2D-185727DE854D}"/>
    <cellStyle name="Normal 13 2 5 2" xfId="4963" xr:uid="{BF691263-763F-4201-B97F-88BF3EDE3BEC}"/>
    <cellStyle name="Normal 13 2 5 2 2" xfId="13339" xr:uid="{59CF59D0-4AF4-4DBF-B2E8-189CEED7AC27}"/>
    <cellStyle name="Normal 13 2 5 2 2 2" xfId="30099" xr:uid="{E0236D5E-A3B0-4900-87B4-2F785230E95F}"/>
    <cellStyle name="Normal 13 2 5 2 2 3" xfId="46858" xr:uid="{216E3AF7-446F-4812-9D56-6F9C5D877AFA}"/>
    <cellStyle name="Normal 13 2 5 2 3" xfId="21719" xr:uid="{1B564FC6-7A0B-42F6-AD7B-F75304EAC75B}"/>
    <cellStyle name="Normal 13 2 5 2 4" xfId="38478" xr:uid="{D97080BF-7343-4CAA-BA1E-5A8C9D434B9D}"/>
    <cellStyle name="Normal 13 2 5 3" xfId="6646" xr:uid="{CB60E531-F281-4045-BE3A-0A6503431114}"/>
    <cellStyle name="Normal 13 2 5 3 2" xfId="15026" xr:uid="{30ABC6D0-17DD-4992-91FC-CB582AF52084}"/>
    <cellStyle name="Normal 13 2 5 3 2 2" xfId="31786" xr:uid="{49999C9D-639A-42DA-9526-2D95C48F2885}"/>
    <cellStyle name="Normal 13 2 5 3 2 3" xfId="48545" xr:uid="{25ACA1FE-BE57-40B9-A874-AC3AC5786AB8}"/>
    <cellStyle name="Normal 13 2 5 3 3" xfId="23406" xr:uid="{830905B4-063B-4AAF-80FB-B219C1B0EA39}"/>
    <cellStyle name="Normal 13 2 5 3 4" xfId="40165" xr:uid="{06F9ADC4-1F76-4CA5-B0ED-C444FEA53775}"/>
    <cellStyle name="Normal 13 2 5 4" xfId="3386" xr:uid="{849A20A7-7BD1-4453-8AE1-5C8734009C00}"/>
    <cellStyle name="Normal 13 2 5 4 2" xfId="11762" xr:uid="{455C587E-0302-4DCD-B63B-F97B4FAEC68F}"/>
    <cellStyle name="Normal 13 2 5 4 2 2" xfId="28522" xr:uid="{A30493D4-78D9-439F-BB9D-23A105585CB5}"/>
    <cellStyle name="Normal 13 2 5 4 2 3" xfId="45281" xr:uid="{BFE30624-ECB8-4989-8BE4-8A20375210EF}"/>
    <cellStyle name="Normal 13 2 5 4 3" xfId="20142" xr:uid="{8EF9F7B5-14F8-4F9B-A2FC-E03A6933CC77}"/>
    <cellStyle name="Normal 13 2 5 4 4" xfId="36901" xr:uid="{40616AF7-EA86-400A-9719-3F37933AF1DB}"/>
    <cellStyle name="Normal 13 2 5 5" xfId="9959" xr:uid="{8C1188C7-8B47-4AB4-924E-85AF93D3D48D}"/>
    <cellStyle name="Normal 13 2 5 5 2" xfId="26719" xr:uid="{4E0987B7-B864-4EAF-BC8D-2F7CE6ABC8D0}"/>
    <cellStyle name="Normal 13 2 5 5 3" xfId="43478" xr:uid="{D169DAEC-8938-4728-9B55-C4AFBBE69B9C}"/>
    <cellStyle name="Normal 13 2 5 6" xfId="18339" xr:uid="{9F7BF512-6D48-4E23-A9FB-5D8EC816A480}"/>
    <cellStyle name="Normal 13 2 5 7" xfId="35098" xr:uid="{8CACE090-1B4F-41DF-9C62-887095BBD9AA}"/>
    <cellStyle name="Normal 13 2 6" xfId="2008" xr:uid="{03E9849D-D114-4087-A7B3-66BF1F41ECB7}"/>
    <cellStyle name="Normal 13 2 6 2" xfId="5387" xr:uid="{0A65D8E9-0729-4057-9822-E466C82287FA}"/>
    <cellStyle name="Normal 13 2 6 2 2" xfId="13767" xr:uid="{E3798E39-9F39-4638-A109-7921C182C9D5}"/>
    <cellStyle name="Normal 13 2 6 2 2 2" xfId="30527" xr:uid="{BBE10D44-55F8-4BE2-A509-54044D6E2590}"/>
    <cellStyle name="Normal 13 2 6 2 2 3" xfId="47286" xr:uid="{E029EDCA-4D57-48D4-A1C0-5532EEE36FB2}"/>
    <cellStyle name="Normal 13 2 6 2 3" xfId="22147" xr:uid="{A01F1CF3-6BA3-491D-A880-BEDFE902618D}"/>
    <cellStyle name="Normal 13 2 6 2 4" xfId="38906" xr:uid="{C1EEDCDE-F7BA-43BA-9127-BF2225456199}"/>
    <cellStyle name="Normal 13 2 6 3" xfId="7074" xr:uid="{67A72E31-90FC-454D-96F4-1C7AD3DA36C8}"/>
    <cellStyle name="Normal 13 2 6 3 2" xfId="15454" xr:uid="{C02C947E-EDC3-45AA-8E48-70D07B5B4D05}"/>
    <cellStyle name="Normal 13 2 6 3 2 2" xfId="32214" xr:uid="{14A82951-F77C-4D26-B029-C752F5CAEBE3}"/>
    <cellStyle name="Normal 13 2 6 3 2 3" xfId="48973" xr:uid="{F2635139-6A0B-4D15-A56E-3594AB7587F8}"/>
    <cellStyle name="Normal 13 2 6 3 3" xfId="23834" xr:uid="{122A9816-DF0D-4DD1-9C16-D9360D092597}"/>
    <cellStyle name="Normal 13 2 6 3 4" xfId="40593" xr:uid="{454887BF-1C92-440A-9645-6AF9E0B74966}"/>
    <cellStyle name="Normal 13 2 6 4" xfId="3814" xr:uid="{6DA4497C-BA6C-4586-BCA4-FC24287047A4}"/>
    <cellStyle name="Normal 13 2 6 4 2" xfId="12190" xr:uid="{5CF94F01-0459-48E9-87AD-33B4CADE004E}"/>
    <cellStyle name="Normal 13 2 6 4 2 2" xfId="28950" xr:uid="{DAB068A6-C005-427C-92B6-BB9C5CE36701}"/>
    <cellStyle name="Normal 13 2 6 4 2 3" xfId="45709" xr:uid="{4722D131-9136-4D0F-B635-F0052EF09455}"/>
    <cellStyle name="Normal 13 2 6 4 3" xfId="20570" xr:uid="{CD54BBB9-36F2-4D54-B3E6-416424DE8334}"/>
    <cellStyle name="Normal 13 2 6 4 4" xfId="37329" xr:uid="{1B6A3745-3B01-4855-B840-C1C1249F765B}"/>
    <cellStyle name="Normal 13 2 6 5" xfId="10387" xr:uid="{C0241D70-32A3-4AB5-A23B-C58DC9EDB54B}"/>
    <cellStyle name="Normal 13 2 6 5 2" xfId="27147" xr:uid="{6040B3FE-8AD5-4C95-A39C-62F9F6C4666E}"/>
    <cellStyle name="Normal 13 2 6 5 3" xfId="43906" xr:uid="{D6E56D33-3729-4404-995B-5210FF110949}"/>
    <cellStyle name="Normal 13 2 6 6" xfId="18767" xr:uid="{55E18DD7-C2F8-4FA6-9DCF-08D8B876AD68}"/>
    <cellStyle name="Normal 13 2 6 7" xfId="35526" xr:uid="{3BCA604F-4BC0-48EF-B80B-4B7FF73CC655}"/>
    <cellStyle name="Normal 13 2 7" xfId="2441" xr:uid="{5AAFD388-E534-463C-826A-B65BA3D7B098}"/>
    <cellStyle name="Normal 13 2 7 2" xfId="5822" xr:uid="{CAB9051E-AABB-48E2-A8D3-28070C3C538C}"/>
    <cellStyle name="Normal 13 2 7 2 2" xfId="14202" xr:uid="{66FD6452-0299-444B-ACAF-D17E06DBAE2E}"/>
    <cellStyle name="Normal 13 2 7 2 2 2" xfId="30962" xr:uid="{E58EBD41-2CB0-4926-BD8F-5DE743C12456}"/>
    <cellStyle name="Normal 13 2 7 2 2 3" xfId="47721" xr:uid="{3C031ADF-6FAF-4CA3-BB11-EB5E0C726BFA}"/>
    <cellStyle name="Normal 13 2 7 2 3" xfId="22582" xr:uid="{4987240C-8989-441A-BEE3-D3762A76410B}"/>
    <cellStyle name="Normal 13 2 7 2 4" xfId="39341" xr:uid="{8B56A217-6704-4FBF-BC28-3A294FBCF9B7}"/>
    <cellStyle name="Normal 13 2 7 3" xfId="7509" xr:uid="{C95A9C60-1103-4881-A08E-808206C7C66A}"/>
    <cellStyle name="Normal 13 2 7 3 2" xfId="15889" xr:uid="{CE33779F-9A64-4033-A9D4-0B6EB346394E}"/>
    <cellStyle name="Normal 13 2 7 3 2 2" xfId="32649" xr:uid="{6AFE1FF4-B9B5-4BA2-9AF4-74AA4F61BB4C}"/>
    <cellStyle name="Normal 13 2 7 3 2 3" xfId="49408" xr:uid="{D3526A93-3BBC-44CC-933A-FC93FA45036E}"/>
    <cellStyle name="Normal 13 2 7 3 3" xfId="24269" xr:uid="{0CCE65B4-9469-419A-B4CA-874257D599D5}"/>
    <cellStyle name="Normal 13 2 7 3 4" xfId="41028" xr:uid="{4F5F6C9D-6E6F-4EE4-9445-38BF0BD9EA9B}"/>
    <cellStyle name="Normal 13 2 7 4" xfId="2955" xr:uid="{ABC18C0D-3DEA-4878-AE7B-FDDA75006D78}"/>
    <cellStyle name="Normal 13 2 7 4 2" xfId="11336" xr:uid="{B65400C7-AC59-4481-BB39-5BE841E36C32}"/>
    <cellStyle name="Normal 13 2 7 4 2 2" xfId="28096" xr:uid="{65FDF301-A28B-4CD8-89EB-49CDD72AEB41}"/>
    <cellStyle name="Normal 13 2 7 4 2 3" xfId="44855" xr:uid="{D38E5273-A23F-449F-B98A-E02D73F0DC33}"/>
    <cellStyle name="Normal 13 2 7 4 3" xfId="19716" xr:uid="{C3306221-D598-4BC9-9BC1-74E821C921A4}"/>
    <cellStyle name="Normal 13 2 7 4 4" xfId="36475" xr:uid="{F1AE8A6D-218E-479B-AFF6-EE996AA125FB}"/>
    <cellStyle name="Normal 13 2 7 5" xfId="10822" xr:uid="{6CBC7178-BAC6-4F7D-B439-490E6DFC0104}"/>
    <cellStyle name="Normal 13 2 7 5 2" xfId="27582" xr:uid="{7B632C32-262C-490A-A438-3F9ECA74AAAC}"/>
    <cellStyle name="Normal 13 2 7 5 3" xfId="44341" xr:uid="{2D587AE0-9A38-4FF2-B002-23B44E782E27}"/>
    <cellStyle name="Normal 13 2 7 6" xfId="19202" xr:uid="{AC4631EC-8EC6-4910-B833-2B5BD9A0C820}"/>
    <cellStyle name="Normal 13 2 7 7" xfId="35961" xr:uid="{51D41D4F-9AA0-4112-8C10-1A0597D96D26}"/>
    <cellStyle name="Normal 13 2 8" xfId="4555" xr:uid="{3234973A-682D-4E92-B16F-0D029DC98CE4}"/>
    <cellStyle name="Normal 13 2 8 2" xfId="12931" xr:uid="{860D208D-046B-4CA9-B24C-6E52BB5C2414}"/>
    <cellStyle name="Normal 13 2 8 2 2" xfId="29691" xr:uid="{74DADE19-4009-450A-84A6-7298B4563B8B}"/>
    <cellStyle name="Normal 13 2 8 2 3" xfId="46450" xr:uid="{9592B84A-5C7E-415A-ABEA-32463BF60D13}"/>
    <cellStyle name="Normal 13 2 8 3" xfId="21311" xr:uid="{F79BFF82-D2D9-412C-9FB0-B209F5E064B9}"/>
    <cellStyle name="Normal 13 2 8 4" xfId="38070" xr:uid="{8A06F5EC-5B4F-4DD1-B0F7-CCD7AB7578D2}"/>
    <cellStyle name="Normal 13 2 9" xfId="6220" xr:uid="{21F74CB4-6DCD-469D-8B56-2336DDF622DF}"/>
    <cellStyle name="Normal 13 2 9 2" xfId="14600" xr:uid="{6EE9C7A6-B2FA-429C-B009-FFBA734E6A0F}"/>
    <cellStyle name="Normal 13 2 9 2 2" xfId="31360" xr:uid="{C428DBE2-51D7-4901-B31E-AE0D26564194}"/>
    <cellStyle name="Normal 13 2 9 2 3" xfId="48119" xr:uid="{63D8AC8C-9347-4164-98B1-B9D948536A23}"/>
    <cellStyle name="Normal 13 2 9 3" xfId="22980" xr:uid="{598EF66D-DE3A-4B75-8F66-379B92E3B330}"/>
    <cellStyle name="Normal 13 2 9 4" xfId="39739" xr:uid="{A1A534AF-2584-46FC-8E49-D046644A70EB}"/>
    <cellStyle name="Normal 13 20" xfId="34644" xr:uid="{BF7AADD6-8F64-44A1-AABC-ED6D03BBB100}"/>
    <cellStyle name="Normal 13 21" xfId="51639" xr:uid="{525F35B4-CEBB-4C88-8FD0-CB45F051A762}"/>
    <cellStyle name="Normal 13 22" xfId="780" xr:uid="{DC554549-565D-4884-80AE-D0BE4A06C7EE}"/>
    <cellStyle name="Normal 13 3" xfId="785" xr:uid="{225FBF56-6A84-46C0-A73B-4A4DDBE02C06}"/>
    <cellStyle name="Normal 13 3 10" xfId="8322" xr:uid="{80FFDB56-0F16-4B49-AE05-AE746DAF1042}"/>
    <cellStyle name="Normal 13 3 10 2" xfId="16702" xr:uid="{8B6D26A9-8F71-4860-8258-E6E6DC83564D}"/>
    <cellStyle name="Normal 13 3 10 2 2" xfId="33462" xr:uid="{24D0608D-AC70-4060-8415-5A4E81366845}"/>
    <cellStyle name="Normal 13 3 10 2 3" xfId="50221" xr:uid="{3EAE6482-90EC-4D5B-88B4-CA90A4EC937D}"/>
    <cellStyle name="Normal 13 3 10 3" xfId="25082" xr:uid="{233D004C-AD01-4921-9953-CC29BA63E3F3}"/>
    <cellStyle name="Normal 13 3 10 4" xfId="41841" xr:uid="{F229F69E-2E12-4316-8108-B10E8E78C9C0}"/>
    <cellStyle name="Normal 13 3 11" xfId="8728" xr:uid="{1E784DF1-002A-41A0-B17E-9CBD7F4ACA35}"/>
    <cellStyle name="Normal 13 3 11 2" xfId="17108" xr:uid="{965D2BB3-C9EA-4ACC-9B2C-95D2F70C8081}"/>
    <cellStyle name="Normal 13 3 11 2 2" xfId="33868" xr:uid="{26E41C93-E2C6-412D-8AA0-49752DC3E95A}"/>
    <cellStyle name="Normal 13 3 11 2 3" xfId="50627" xr:uid="{D9C14D95-7A09-4AE0-B011-C443AE2AE64D}"/>
    <cellStyle name="Normal 13 3 11 3" xfId="25488" xr:uid="{FBE65B46-6534-47C7-B8CD-53D504BAB1FE}"/>
    <cellStyle name="Normal 13 3 11 4" xfId="42247" xr:uid="{7A624A03-3DFF-40F2-AF65-ED611B54CFC1}"/>
    <cellStyle name="Normal 13 3 12" xfId="9134" xr:uid="{5DB5E690-FE78-4099-8B4D-B333B95A8BDF}"/>
    <cellStyle name="Normal 13 3 12 2" xfId="17514" xr:uid="{70E3EF54-4595-45B5-990C-BAB607A0F1F6}"/>
    <cellStyle name="Normal 13 3 12 2 2" xfId="34274" xr:uid="{678D4F3E-7987-4ED1-A919-C3FCA0726CEF}"/>
    <cellStyle name="Normal 13 3 12 2 3" xfId="51033" xr:uid="{38D50BAF-EDD0-4B4C-8A7A-5F67E02B0519}"/>
    <cellStyle name="Normal 13 3 12 3" xfId="25894" xr:uid="{087B610C-3622-44DA-BB9A-AF25D4C36AD9}"/>
    <cellStyle name="Normal 13 3 12 4" xfId="42653" xr:uid="{B3C1D1C3-8604-4117-BCB4-6C512FC7AE58}"/>
    <cellStyle name="Normal 13 3 13" xfId="2851" xr:uid="{A2742599-CFC2-4819-A9EA-D2BFD06DB2D8}"/>
    <cellStyle name="Normal 13 3 13 2" xfId="11233" xr:uid="{CB99E4C7-16C4-42E0-9848-4008BE830D48}"/>
    <cellStyle name="Normal 13 3 13 2 2" xfId="27993" xr:uid="{275ED14F-1F87-40FE-A0CD-E657C73992CB}"/>
    <cellStyle name="Normal 13 3 13 2 3" xfId="44752" xr:uid="{7B5A8F4C-4F99-44D6-B393-804159E2E67C}"/>
    <cellStyle name="Normal 13 3 13 3" xfId="19613" xr:uid="{48E2B19A-8DB5-4D34-90C1-2DC45EA91283}"/>
    <cellStyle name="Normal 13 3 13 4" xfId="36372" xr:uid="{55881624-C3D8-44EB-A3A6-4E50C6B854E9}"/>
    <cellStyle name="Normal 13 3 14" xfId="9579" xr:uid="{4A4D9C57-C6F2-471F-A348-71341C3C1214}"/>
    <cellStyle name="Normal 13 3 14 2" xfId="26339" xr:uid="{0A92AA70-BB5D-42F0-B86C-DC3AAAC83E4F}"/>
    <cellStyle name="Normal 13 3 14 3" xfId="43098" xr:uid="{CD5220E0-7CA9-439D-83CE-25BFB4D01A42}"/>
    <cellStyle name="Normal 13 3 15" xfId="17959" xr:uid="{D1B9594E-E6CC-436B-A6F6-BEB4504E1DE5}"/>
    <cellStyle name="Normal 13 3 16" xfId="34718" xr:uid="{E6D3F7CB-8A67-4F9F-A21C-F541F470D230}"/>
    <cellStyle name="Normal 13 3 2" xfId="1374" xr:uid="{FB476E7B-B011-4F0A-B713-A2B07BCA1A8C}"/>
    <cellStyle name="Normal 13 3 2 10" xfId="9266" xr:uid="{64CB08E4-FAB2-4FF6-A52C-DED430F1060A}"/>
    <cellStyle name="Normal 13 3 2 10 2" xfId="17646" xr:uid="{6BC2CEB5-3210-4FC0-BD2B-4B09AF10FDE3}"/>
    <cellStyle name="Normal 13 3 2 10 2 2" xfId="34406" xr:uid="{67D268C9-8C0F-49A9-B73D-07D6F8B3D135}"/>
    <cellStyle name="Normal 13 3 2 10 2 3" xfId="51165" xr:uid="{59370660-D5F2-406F-9E95-5163E8A59342}"/>
    <cellStyle name="Normal 13 3 2 10 3" xfId="26026" xr:uid="{1FB33380-4CBC-4BD9-A736-685EEB3BA16E}"/>
    <cellStyle name="Normal 13 3 2 10 4" xfId="42785" xr:uid="{EAD41914-61A9-4067-9D59-9F94A03D6D5C}"/>
    <cellStyle name="Normal 13 3 2 11" xfId="3142" xr:uid="{8F8611F5-5446-44AC-9B04-261BD1713D11}"/>
    <cellStyle name="Normal 13 3 2 11 2" xfId="11519" xr:uid="{D952A8AB-43F1-465C-88C4-E9A32B1E39F1}"/>
    <cellStyle name="Normal 13 3 2 11 2 2" xfId="28279" xr:uid="{4ED2761A-9E62-422D-9D38-B437BEA014D7}"/>
    <cellStyle name="Normal 13 3 2 11 2 3" xfId="45038" xr:uid="{0FA6E227-7CF2-4375-807E-DC62E099A679}"/>
    <cellStyle name="Normal 13 3 2 11 3" xfId="19899" xr:uid="{B7D84F2F-9A7A-4A1F-8CED-01DC19CA07FB}"/>
    <cellStyle name="Normal 13 3 2 11 4" xfId="36658" xr:uid="{BCBB5FCD-7599-4B6E-A38A-C392830DE994}"/>
    <cellStyle name="Normal 13 3 2 12" xfId="9716" xr:uid="{9673F0B6-7193-4576-8FB9-1736B259850F}"/>
    <cellStyle name="Normal 13 3 2 12 2" xfId="26476" xr:uid="{47C66CBE-C818-4CE7-8411-77379BB3FC24}"/>
    <cellStyle name="Normal 13 3 2 12 3" xfId="43235" xr:uid="{B0900785-9882-40F6-A024-C52C1A972507}"/>
    <cellStyle name="Normal 13 3 2 13" xfId="18096" xr:uid="{1B0F7E0C-9299-49BE-A634-C1AC69CACDDC}"/>
    <cellStyle name="Normal 13 3 2 14" xfId="34855" xr:uid="{9F84CE5A-B0CF-4103-AB6A-988749DB0A26}"/>
    <cellStyle name="Normal 13 3 2 2" xfId="1762" xr:uid="{239E6472-A7F0-4CF4-AA8C-D62DB3FDCDDA}"/>
    <cellStyle name="Normal 13 3 2 2 2" xfId="5144" xr:uid="{3B0AFD5A-C7BE-4E10-B88B-0FEA9A69EA4C}"/>
    <cellStyle name="Normal 13 3 2 2 2 2" xfId="13522" xr:uid="{6B1E3A4E-7B5E-4060-8219-E97DF4E01F54}"/>
    <cellStyle name="Normal 13 3 2 2 2 2 2" xfId="30282" xr:uid="{02A14965-56EA-4298-AB98-3ED567C3CE15}"/>
    <cellStyle name="Normal 13 3 2 2 2 2 3" xfId="47041" xr:uid="{1DF0F44B-1B02-4ED5-878E-F3AF44C2B00E}"/>
    <cellStyle name="Normal 13 3 2 2 2 3" xfId="21902" xr:uid="{E6E29F00-C5BF-448F-BFCB-EF080FB75D76}"/>
    <cellStyle name="Normal 13 3 2 2 2 4" xfId="38661" xr:uid="{F990A960-D464-4DC3-A88A-D94E652F2E68}"/>
    <cellStyle name="Normal 13 3 2 2 3" xfId="6829" xr:uid="{A350A2C8-6A6A-4746-8E77-83D65B4B91A4}"/>
    <cellStyle name="Normal 13 3 2 2 3 2" xfId="15209" xr:uid="{8B622216-B04F-4676-8893-7360ACB1065C}"/>
    <cellStyle name="Normal 13 3 2 2 3 2 2" xfId="31969" xr:uid="{8760D345-D9D7-462E-A51C-661D46399373}"/>
    <cellStyle name="Normal 13 3 2 2 3 2 3" xfId="48728" xr:uid="{E7A7E249-F83A-45D4-A474-6B63D9921ABB}"/>
    <cellStyle name="Normal 13 3 2 2 3 3" xfId="23589" xr:uid="{B7849F73-C865-4C0E-8C5D-ABB077222F4D}"/>
    <cellStyle name="Normal 13 3 2 2 3 4" xfId="40348" xr:uid="{E067C637-F7D0-494B-845D-BE91A85BCBB0}"/>
    <cellStyle name="Normal 13 3 2 2 4" xfId="3569" xr:uid="{843DAAAD-21F0-4402-88CC-A96F2629A97B}"/>
    <cellStyle name="Normal 13 3 2 2 4 2" xfId="11945" xr:uid="{7CC6C4D7-1EB1-4237-93C1-29C05A8AAA4C}"/>
    <cellStyle name="Normal 13 3 2 2 4 2 2" xfId="28705" xr:uid="{DC19CC46-22FA-41F3-8602-D2FC6324DBC0}"/>
    <cellStyle name="Normal 13 3 2 2 4 2 3" xfId="45464" xr:uid="{9AFDB6DB-454C-4C25-BA14-E0238516C49B}"/>
    <cellStyle name="Normal 13 3 2 2 4 3" xfId="20325" xr:uid="{74A81BC6-5801-494A-AC1B-184FFCB48FF1}"/>
    <cellStyle name="Normal 13 3 2 2 4 4" xfId="37084" xr:uid="{FF37ECD0-604B-4FAA-A96E-F54664C19565}"/>
    <cellStyle name="Normal 13 3 2 2 5" xfId="10142" xr:uid="{5811EA6B-3F6E-41DA-A29B-9D602ADA521D}"/>
    <cellStyle name="Normal 13 3 2 2 5 2" xfId="26902" xr:uid="{5CBBD36D-6FCE-42B4-9F38-A710854CECE5}"/>
    <cellStyle name="Normal 13 3 2 2 5 3" xfId="43661" xr:uid="{3C2AC306-9DCB-4F2B-B42D-00EE4247FFC7}"/>
    <cellStyle name="Normal 13 3 2 2 6" xfId="18522" xr:uid="{D820CCB7-4C52-4E09-A1A1-F499371659F4}"/>
    <cellStyle name="Normal 13 3 2 2 7" xfId="35281" xr:uid="{BB3927CF-558D-482F-BBCE-A540F094DD9B}"/>
    <cellStyle name="Normal 13 3 2 3" xfId="2190" xr:uid="{2C820FAB-60B0-47E6-B32C-F03956CAF883}"/>
    <cellStyle name="Normal 13 3 2 3 2" xfId="5570" xr:uid="{FDFB393F-1A0B-49C2-9245-8653E9D45C80}"/>
    <cellStyle name="Normal 13 3 2 3 2 2" xfId="13950" xr:uid="{8A7F76A4-0D04-4173-B5CE-2E9486DE85CE}"/>
    <cellStyle name="Normal 13 3 2 3 2 2 2" xfId="30710" xr:uid="{D97F9F28-9A8B-45B8-BB28-20F898FDBC08}"/>
    <cellStyle name="Normal 13 3 2 3 2 2 3" xfId="47469" xr:uid="{F74A0D08-6929-44B5-8E16-6A49AE7D8FB3}"/>
    <cellStyle name="Normal 13 3 2 3 2 3" xfId="22330" xr:uid="{7630473E-5856-4B15-AA99-A92B849AAC59}"/>
    <cellStyle name="Normal 13 3 2 3 2 4" xfId="39089" xr:uid="{B1DB191D-F516-45CD-B02D-CB3DA0491443}"/>
    <cellStyle name="Normal 13 3 2 3 3" xfId="7257" xr:uid="{136A70EC-1F24-464B-9A40-C676DA7F2D11}"/>
    <cellStyle name="Normal 13 3 2 3 3 2" xfId="15637" xr:uid="{FB7AA978-11D8-46A3-9392-74E990748011}"/>
    <cellStyle name="Normal 13 3 2 3 3 2 2" xfId="32397" xr:uid="{BD44D6AD-7EA5-4BFB-9F3F-F926E82FCE0D}"/>
    <cellStyle name="Normal 13 3 2 3 3 2 3" xfId="49156" xr:uid="{52CFD593-F146-4CB2-815B-9DD8E3F98DF8}"/>
    <cellStyle name="Normal 13 3 2 3 3 3" xfId="24017" xr:uid="{355D9DB6-ED64-4856-A304-1A85223BD6EF}"/>
    <cellStyle name="Normal 13 3 2 3 3 4" xfId="40776" xr:uid="{BC14F34B-9F13-4CE8-A172-EF6B71C6B783}"/>
    <cellStyle name="Normal 13 3 2 3 4" xfId="3997" xr:uid="{2456B831-B655-41F8-B569-4420BC6E534C}"/>
    <cellStyle name="Normal 13 3 2 3 4 2" xfId="12373" xr:uid="{3BD523A5-862A-4921-84B1-EC4B8F3AB704}"/>
    <cellStyle name="Normal 13 3 2 3 4 2 2" xfId="29133" xr:uid="{BC6875D1-2FBB-4578-9CA7-6DB7B69914F2}"/>
    <cellStyle name="Normal 13 3 2 3 4 2 3" xfId="45892" xr:uid="{ACF6BF4F-04DA-4984-A689-324106484AF7}"/>
    <cellStyle name="Normal 13 3 2 3 4 3" xfId="20753" xr:uid="{845928BE-8303-4E4A-B88F-16E57982C94A}"/>
    <cellStyle name="Normal 13 3 2 3 4 4" xfId="37512" xr:uid="{F60155C4-F6D7-49C2-818F-1E1C266B364A}"/>
    <cellStyle name="Normal 13 3 2 3 5" xfId="10570" xr:uid="{871AA194-ADD3-44A9-9726-54A9114CA4CE}"/>
    <cellStyle name="Normal 13 3 2 3 5 2" xfId="27330" xr:uid="{614CFD77-F784-4712-ABAC-CAF068E93B0E}"/>
    <cellStyle name="Normal 13 3 2 3 5 3" xfId="44089" xr:uid="{7553FFB2-7446-46DA-80D7-8EC8B9D6DBC0}"/>
    <cellStyle name="Normal 13 3 2 3 6" xfId="18950" xr:uid="{38977BB5-4B2C-43D4-B409-FA004811C907}"/>
    <cellStyle name="Normal 13 3 2 3 7" xfId="35709" xr:uid="{1E628997-1715-49B5-A949-2AD753191321}"/>
    <cellStyle name="Normal 13 3 2 4" xfId="2573" xr:uid="{365D319A-58C9-4C63-97A0-41ABA813859F}"/>
    <cellStyle name="Normal 13 3 2 4 2" xfId="5955" xr:uid="{3C19644C-DE69-4675-99D1-2BC1447EE489}"/>
    <cellStyle name="Normal 13 3 2 4 2 2" xfId="14335" xr:uid="{887655B3-2C76-400B-9775-5611E7DDC728}"/>
    <cellStyle name="Normal 13 3 2 4 2 2 2" xfId="31095" xr:uid="{830F8D0D-01D6-45CF-8D94-92432548FF7C}"/>
    <cellStyle name="Normal 13 3 2 4 2 2 3" xfId="47854" xr:uid="{68048A37-5B82-4FCD-A08A-DECF067D9534}"/>
    <cellStyle name="Normal 13 3 2 4 2 3" xfId="22715" xr:uid="{B1D60F84-47E8-4000-8B91-1367FFF4326F}"/>
    <cellStyle name="Normal 13 3 2 4 2 4" xfId="39474" xr:uid="{90A2FF04-FE74-4CD8-87D1-C564D463E79E}"/>
    <cellStyle name="Normal 13 3 2 4 3" xfId="7642" xr:uid="{FCF1D925-48FA-4469-B839-FEC44473BFCD}"/>
    <cellStyle name="Normal 13 3 2 4 3 2" xfId="16022" xr:uid="{5C50E568-3472-4E66-91EF-88895AE0ECF8}"/>
    <cellStyle name="Normal 13 3 2 4 3 2 2" xfId="32782" xr:uid="{3DC35F8A-BDCC-44D2-A2B7-CD00650A8FB7}"/>
    <cellStyle name="Normal 13 3 2 4 3 2 3" xfId="49541" xr:uid="{F957E7DA-DDFC-49A1-A397-6B85675B6E70}"/>
    <cellStyle name="Normal 13 3 2 4 3 3" xfId="24402" xr:uid="{D623B708-AACA-4703-AF34-B5825F9A708D}"/>
    <cellStyle name="Normal 13 3 2 4 3 4" xfId="41161" xr:uid="{6EA31B40-5EF0-40E7-A041-ADB0C794FDBD}"/>
    <cellStyle name="Normal 13 3 2 4 4" xfId="4270" xr:uid="{A8D2223E-582C-44AB-80CA-291E9213B5BD}"/>
    <cellStyle name="Normal 13 3 2 4 4 2" xfId="12646" xr:uid="{5880172D-C083-46A4-872A-1E50978618D9}"/>
    <cellStyle name="Normal 13 3 2 4 4 2 2" xfId="29406" xr:uid="{68348DA3-3576-4DF9-9728-EBD36AF4A780}"/>
    <cellStyle name="Normal 13 3 2 4 4 2 3" xfId="46165" xr:uid="{5D28BD4C-0AF6-4C87-A7AE-D397121FF4E8}"/>
    <cellStyle name="Normal 13 3 2 4 4 3" xfId="21026" xr:uid="{55B6A62E-8012-43A1-B036-A715DF811903}"/>
    <cellStyle name="Normal 13 3 2 4 4 4" xfId="37785" xr:uid="{F82E1C59-FF52-48F4-A6D5-CFC88E3230DE}"/>
    <cellStyle name="Normal 13 3 2 4 5" xfId="10955" xr:uid="{4E0A0AE8-51D8-4ADF-BB87-21F4924C2A2B}"/>
    <cellStyle name="Normal 13 3 2 4 5 2" xfId="27715" xr:uid="{C0A959C8-AE71-4E90-924E-B1EC93D424F0}"/>
    <cellStyle name="Normal 13 3 2 4 5 3" xfId="44474" xr:uid="{242EE35F-71D5-4473-9025-2EA990AFD069}"/>
    <cellStyle name="Normal 13 3 2 4 6" xfId="19335" xr:uid="{FA3D54CD-45BB-4332-8D97-9D1D4DB16BDB}"/>
    <cellStyle name="Normal 13 3 2 4 7" xfId="36094" xr:uid="{5CFF9C34-A5CB-4304-A3EB-857ABE37BD5B}"/>
    <cellStyle name="Normal 13 3 2 5" xfId="4689" xr:uid="{C93B4B2F-D9F7-45D2-AB89-C3BE9283C2D3}"/>
    <cellStyle name="Normal 13 3 2 5 2" xfId="13065" xr:uid="{CB336E74-5BC9-44AD-A2AC-5396C34ACE0E}"/>
    <cellStyle name="Normal 13 3 2 5 2 2" xfId="29825" xr:uid="{67C70918-628F-4DBA-8618-260B9A3CF147}"/>
    <cellStyle name="Normal 13 3 2 5 2 3" xfId="46584" xr:uid="{AE5F3135-42E6-4C0B-A9A5-EB295A65AA72}"/>
    <cellStyle name="Normal 13 3 2 5 3" xfId="21445" xr:uid="{27606D89-E837-419C-B60F-F4C2A913EF22}"/>
    <cellStyle name="Normal 13 3 2 5 4" xfId="38204" xr:uid="{3B6CBFA9-6958-4847-8BDF-A64AF083DEFF}"/>
    <cellStyle name="Normal 13 3 2 6" xfId="6403" xr:uid="{C7D87A90-892E-4CAF-9141-087C31226164}"/>
    <cellStyle name="Normal 13 3 2 6 2" xfId="14783" xr:uid="{2461CF58-C80C-4691-A514-0E9B69F81607}"/>
    <cellStyle name="Normal 13 3 2 6 2 2" xfId="31543" xr:uid="{A193CF8F-9D46-42AE-B970-64DD76A4D97F}"/>
    <cellStyle name="Normal 13 3 2 6 2 3" xfId="48302" xr:uid="{35E237DD-5E8C-4983-84E2-9AF4ED03B831}"/>
    <cellStyle name="Normal 13 3 2 6 3" xfId="23163" xr:uid="{0C1A1FE2-A13D-4BA3-82CD-C21FBFDD99F0}"/>
    <cellStyle name="Normal 13 3 2 6 4" xfId="39922" xr:uid="{10D65B84-A974-4256-9036-0F236E565851}"/>
    <cellStyle name="Normal 13 3 2 7" xfId="8048" xr:uid="{FB9DA726-D182-4C5E-AA77-BE916987037F}"/>
    <cellStyle name="Normal 13 3 2 7 2" xfId="16428" xr:uid="{2A25E4BD-74F5-40E8-8EC2-A59A9ABD974A}"/>
    <cellStyle name="Normal 13 3 2 7 2 2" xfId="33188" xr:uid="{3CE5E93D-A9D5-414B-8BBF-FEF626533B74}"/>
    <cellStyle name="Normal 13 3 2 7 2 3" xfId="49947" xr:uid="{64017C7C-75B5-438A-98F6-264777E50974}"/>
    <cellStyle name="Normal 13 3 2 7 3" xfId="24808" xr:uid="{8238AB05-3091-4E62-A907-0563B350F06B}"/>
    <cellStyle name="Normal 13 3 2 7 4" xfId="41567" xr:uid="{D9341CC5-1647-41F1-8FE8-CC53426CA30A}"/>
    <cellStyle name="Normal 13 3 2 8" xfId="8454" xr:uid="{DE7F0971-2263-4AAE-9549-420ECC490F35}"/>
    <cellStyle name="Normal 13 3 2 8 2" xfId="16834" xr:uid="{0C3CA079-95A2-4D2F-90E5-4B4A1D25E032}"/>
    <cellStyle name="Normal 13 3 2 8 2 2" xfId="33594" xr:uid="{4C9F3237-374B-4D0A-946F-376584FF49FB}"/>
    <cellStyle name="Normal 13 3 2 8 2 3" xfId="50353" xr:uid="{783C898F-3F5E-4AE4-B5E3-38C2EC34A6BD}"/>
    <cellStyle name="Normal 13 3 2 8 3" xfId="25214" xr:uid="{C6E6EE18-C55A-416B-B82F-99424B32254C}"/>
    <cellStyle name="Normal 13 3 2 8 4" xfId="41973" xr:uid="{3EF190E5-F23D-4C31-8DF2-A0F899246094}"/>
    <cellStyle name="Normal 13 3 2 9" xfId="8860" xr:uid="{903522BA-0816-46A1-AB1B-D55A3088506B}"/>
    <cellStyle name="Normal 13 3 2 9 2" xfId="17240" xr:uid="{CEB25D76-96B2-4C94-9FCA-13E2D67CA866}"/>
    <cellStyle name="Normal 13 3 2 9 2 2" xfId="34000" xr:uid="{8305572B-574B-4407-98C6-137E35060143}"/>
    <cellStyle name="Normal 13 3 2 9 2 3" xfId="50759" xr:uid="{F11CE1C7-DF59-4CC7-925F-3B78225A5D1D}"/>
    <cellStyle name="Normal 13 3 2 9 3" xfId="25620" xr:uid="{6E6DAE4E-481F-411B-93A9-1203D1FADB69}"/>
    <cellStyle name="Normal 13 3 2 9 4" xfId="42379" xr:uid="{83B48350-9ADE-4109-885E-7B72F1DB9593}"/>
    <cellStyle name="Normal 13 3 3" xfId="1375" xr:uid="{07B6444D-C9A1-4CC4-B345-B43A2DDA46C1}"/>
    <cellStyle name="Normal 13 3 3 10" xfId="9405" xr:uid="{80D223BC-BF4C-46BE-AAB9-8366A6763005}"/>
    <cellStyle name="Normal 13 3 3 10 2" xfId="17785" xr:uid="{A6EC2334-9C97-47E2-82DB-1D6689B727F8}"/>
    <cellStyle name="Normal 13 3 3 10 2 2" xfId="34545" xr:uid="{FA8A98D5-214B-4337-B3C8-1574E8C07EF1}"/>
    <cellStyle name="Normal 13 3 3 10 2 3" xfId="51304" xr:uid="{CAD1EFEF-14F4-4E83-ABDB-40923E8E677F}"/>
    <cellStyle name="Normal 13 3 3 10 3" xfId="26165" xr:uid="{3F0EEE7C-89E2-4048-A5D1-8B41A44B05B4}"/>
    <cellStyle name="Normal 13 3 3 10 4" xfId="42924" xr:uid="{48D287AF-8DA3-4D03-B58F-4D1A6A0271D3}"/>
    <cellStyle name="Normal 13 3 3 11" xfId="3143" xr:uid="{CAD9FAF1-D41A-47B9-8F08-CC8B95FBEA87}"/>
    <cellStyle name="Normal 13 3 3 11 2" xfId="11520" xr:uid="{ED2CE7FD-44FE-4A2E-8E7A-4E5CFA4AFEDA}"/>
    <cellStyle name="Normal 13 3 3 11 2 2" xfId="28280" xr:uid="{0C6F87DE-37B2-4DEC-A055-6A3E75B41EEF}"/>
    <cellStyle name="Normal 13 3 3 11 2 3" xfId="45039" xr:uid="{2EB7DAD7-281C-470A-A728-7A1D76D11BCF}"/>
    <cellStyle name="Normal 13 3 3 11 3" xfId="19900" xr:uid="{C35D3684-0822-4E8C-A4A5-546905E0D26F}"/>
    <cellStyle name="Normal 13 3 3 11 4" xfId="36659" xr:uid="{A6142B07-A785-4AF9-8D58-BA71702ECB69}"/>
    <cellStyle name="Normal 13 3 3 12" xfId="9717" xr:uid="{5EB9B966-7C9D-423D-BBCB-723F7A0C3CCE}"/>
    <cellStyle name="Normal 13 3 3 12 2" xfId="26477" xr:uid="{96D98F68-6129-49AD-8524-5351FA25137B}"/>
    <cellStyle name="Normal 13 3 3 12 3" xfId="43236" xr:uid="{63358A41-3B75-4EB1-8987-B48D3017068F}"/>
    <cellStyle name="Normal 13 3 3 13" xfId="18097" xr:uid="{465DF98F-E83A-4708-B978-CCACBAE5091F}"/>
    <cellStyle name="Normal 13 3 3 14" xfId="34856" xr:uid="{2226FBAB-2672-4E45-B627-2C8A97371400}"/>
    <cellStyle name="Normal 13 3 3 2" xfId="1763" xr:uid="{E22C3FB5-1209-4D03-A1C7-6153B50175F4}"/>
    <cellStyle name="Normal 13 3 3 2 2" xfId="5145" xr:uid="{A6A237A7-E0BC-4787-92F0-D684788BB006}"/>
    <cellStyle name="Normal 13 3 3 2 2 2" xfId="13523" xr:uid="{5C550D35-E5BE-453F-9CFC-E8A659FF6721}"/>
    <cellStyle name="Normal 13 3 3 2 2 2 2" xfId="30283" xr:uid="{FC791D7D-8595-4445-AF17-1C6890D0C1A1}"/>
    <cellStyle name="Normal 13 3 3 2 2 2 3" xfId="47042" xr:uid="{FA5EA8F2-0C9D-44EA-8158-540A7CE3BC5E}"/>
    <cellStyle name="Normal 13 3 3 2 2 3" xfId="21903" xr:uid="{7C8B5C90-5C61-4B21-AB91-9F679BF3C950}"/>
    <cellStyle name="Normal 13 3 3 2 2 4" xfId="38662" xr:uid="{5C171355-EB8B-467E-B08D-BDC18056EE0B}"/>
    <cellStyle name="Normal 13 3 3 2 3" xfId="6830" xr:uid="{6A925FEC-5ED2-4B51-A572-7B944408EF91}"/>
    <cellStyle name="Normal 13 3 3 2 3 2" xfId="15210" xr:uid="{9ADE0478-F8A1-40F9-BFDF-223969704F61}"/>
    <cellStyle name="Normal 13 3 3 2 3 2 2" xfId="31970" xr:uid="{7B689679-2020-4A4C-9FA8-9DBB9FC59077}"/>
    <cellStyle name="Normal 13 3 3 2 3 2 3" xfId="48729" xr:uid="{32E5EB0D-AF73-4A91-8D68-CC404DFC160D}"/>
    <cellStyle name="Normal 13 3 3 2 3 3" xfId="23590" xr:uid="{810A3DDB-260B-481C-8D57-BE2FB4A84414}"/>
    <cellStyle name="Normal 13 3 3 2 3 4" xfId="40349" xr:uid="{AC028F3F-9B16-46D6-AE4D-F8CCC3870091}"/>
    <cellStyle name="Normal 13 3 3 2 4" xfId="3570" xr:uid="{0F7081DC-14BD-4CEB-B7E3-3B56C69C6870}"/>
    <cellStyle name="Normal 13 3 3 2 4 2" xfId="11946" xr:uid="{58F28488-181D-4324-B4CE-FDECF053705A}"/>
    <cellStyle name="Normal 13 3 3 2 4 2 2" xfId="28706" xr:uid="{F8CF59B0-F94E-405C-882B-00D582831375}"/>
    <cellStyle name="Normal 13 3 3 2 4 2 3" xfId="45465" xr:uid="{BB49359A-1A5A-4AF5-B7B0-7D849200A035}"/>
    <cellStyle name="Normal 13 3 3 2 4 3" xfId="20326" xr:uid="{B2141D90-855F-40A0-AEA6-B1236DC9C166}"/>
    <cellStyle name="Normal 13 3 3 2 4 4" xfId="37085" xr:uid="{0126556A-8B9F-43DB-910E-1C6EDE8EF011}"/>
    <cellStyle name="Normal 13 3 3 2 5" xfId="10143" xr:uid="{87E78EF8-A323-4B92-A79D-8746BC51EA4D}"/>
    <cellStyle name="Normal 13 3 3 2 5 2" xfId="26903" xr:uid="{D0F260C0-6CFD-4404-B867-C066EEFD852D}"/>
    <cellStyle name="Normal 13 3 3 2 5 3" xfId="43662" xr:uid="{F85DFF5F-0412-454E-8888-5F9D10C5347E}"/>
    <cellStyle name="Normal 13 3 3 2 6" xfId="18523" xr:uid="{DB312CE1-4319-43E2-A3AD-A0FB1081B0B8}"/>
    <cellStyle name="Normal 13 3 3 2 7" xfId="35282" xr:uid="{1C71B198-094C-44F9-A253-59A8018F7B51}"/>
    <cellStyle name="Normal 13 3 3 3" xfId="2191" xr:uid="{320FE461-4DB7-49D9-AC4C-34970FDA9EDA}"/>
    <cellStyle name="Normal 13 3 3 3 2" xfId="5571" xr:uid="{4D40A8FA-EEAB-4CC1-A702-85335C5E4F3F}"/>
    <cellStyle name="Normal 13 3 3 3 2 2" xfId="13951" xr:uid="{C3EBFEC7-AAE2-45CF-AB8F-46C67F2C448E}"/>
    <cellStyle name="Normal 13 3 3 3 2 2 2" xfId="30711" xr:uid="{4DE0031E-BE53-4634-834F-AB8FA53CBDB0}"/>
    <cellStyle name="Normal 13 3 3 3 2 2 3" xfId="47470" xr:uid="{EC7F83FF-F054-4A43-9538-DACE706A0501}"/>
    <cellStyle name="Normal 13 3 3 3 2 3" xfId="22331" xr:uid="{890051D0-D076-4F0C-BECE-7D72525E3D35}"/>
    <cellStyle name="Normal 13 3 3 3 2 4" xfId="39090" xr:uid="{50DCA334-EB7C-4294-B2BC-98E560A28091}"/>
    <cellStyle name="Normal 13 3 3 3 3" xfId="7258" xr:uid="{340CC8A7-FB40-4A81-BD1F-B0F16F0F1DFA}"/>
    <cellStyle name="Normal 13 3 3 3 3 2" xfId="15638" xr:uid="{592A74DC-081E-40C6-B38A-9030E2665FD3}"/>
    <cellStyle name="Normal 13 3 3 3 3 2 2" xfId="32398" xr:uid="{76A524BA-B445-47A9-A063-BE429A535626}"/>
    <cellStyle name="Normal 13 3 3 3 3 2 3" xfId="49157" xr:uid="{2CD2BE6E-9783-4FE9-9E18-E879B0FF80AC}"/>
    <cellStyle name="Normal 13 3 3 3 3 3" xfId="24018" xr:uid="{23645D83-BE53-40FF-BC2D-4DE0A665283D}"/>
    <cellStyle name="Normal 13 3 3 3 3 4" xfId="40777" xr:uid="{D26E05FF-1C4D-4AD8-8349-0FB90A55A4DE}"/>
    <cellStyle name="Normal 13 3 3 3 4" xfId="3998" xr:uid="{883843EA-A4F0-422E-A88D-A842242BBE99}"/>
    <cellStyle name="Normal 13 3 3 3 4 2" xfId="12374" xr:uid="{6C854BC8-B967-46D5-878E-F327F9096C55}"/>
    <cellStyle name="Normal 13 3 3 3 4 2 2" xfId="29134" xr:uid="{B1735865-6D80-4442-9A57-541ADBFE0ABE}"/>
    <cellStyle name="Normal 13 3 3 3 4 2 3" xfId="45893" xr:uid="{56DFD9F8-C1BA-46A7-85FE-BE3B38252965}"/>
    <cellStyle name="Normal 13 3 3 3 4 3" xfId="20754" xr:uid="{62F7F93F-C5E9-4570-973C-BB4B4DAC46F1}"/>
    <cellStyle name="Normal 13 3 3 3 4 4" xfId="37513" xr:uid="{207CB112-9E64-4D5C-9492-15B2A0E3056A}"/>
    <cellStyle name="Normal 13 3 3 3 5" xfId="10571" xr:uid="{9CF3DD98-7A5C-49AF-A9C0-101328D7C473}"/>
    <cellStyle name="Normal 13 3 3 3 5 2" xfId="27331" xr:uid="{80B8795B-F40A-4F98-9FD3-64548E9FC26A}"/>
    <cellStyle name="Normal 13 3 3 3 5 3" xfId="44090" xr:uid="{238D85D7-6E7D-4657-BEE7-26F841BD2D83}"/>
    <cellStyle name="Normal 13 3 3 3 6" xfId="18951" xr:uid="{4930E9C4-FF84-4717-B2F2-FF32656256E9}"/>
    <cellStyle name="Normal 13 3 3 3 7" xfId="35710" xr:uid="{0EA2D6B4-1876-46D5-890E-A725E90B9AE8}"/>
    <cellStyle name="Normal 13 3 3 4" xfId="2712" xr:uid="{CE21A104-FB1E-445E-8C06-000512E2B57D}"/>
    <cellStyle name="Normal 13 3 3 4 2" xfId="6094" xr:uid="{13FD66DC-1812-400E-B9DB-995F42E53EA1}"/>
    <cellStyle name="Normal 13 3 3 4 2 2" xfId="14474" xr:uid="{911C741B-52B5-4316-B173-402FE2B64D62}"/>
    <cellStyle name="Normal 13 3 3 4 2 2 2" xfId="31234" xr:uid="{51DDEE5F-ADA1-49E7-B6D1-FE6861336F4F}"/>
    <cellStyle name="Normal 13 3 3 4 2 2 3" xfId="47993" xr:uid="{2231F1BA-FF2E-45A4-B429-749F6893618F}"/>
    <cellStyle name="Normal 13 3 3 4 2 3" xfId="22854" xr:uid="{3C9F9087-645D-40F7-92FE-53CAE420F8D9}"/>
    <cellStyle name="Normal 13 3 3 4 2 4" xfId="39613" xr:uid="{FA3C20BC-445D-4F73-839D-769372E302A1}"/>
    <cellStyle name="Normal 13 3 3 4 3" xfId="7781" xr:uid="{2A8F4F90-32B2-4B53-BDC8-5936C16D7AF2}"/>
    <cellStyle name="Normal 13 3 3 4 3 2" xfId="16161" xr:uid="{3A746590-FED5-4978-B446-0D64CE168847}"/>
    <cellStyle name="Normal 13 3 3 4 3 2 2" xfId="32921" xr:uid="{A6E3FCC7-8578-4A61-A135-50A0B72E327D}"/>
    <cellStyle name="Normal 13 3 3 4 3 2 3" xfId="49680" xr:uid="{73F42B09-2FDD-4AEC-87BF-092AF5428577}"/>
    <cellStyle name="Normal 13 3 3 4 3 3" xfId="24541" xr:uid="{C9527E64-C055-4D0D-BCE9-6943A15540BF}"/>
    <cellStyle name="Normal 13 3 3 4 3 4" xfId="41300" xr:uid="{8B73E725-D2D7-4314-9D69-2351F2721C81}"/>
    <cellStyle name="Normal 13 3 3 4 4" xfId="4408" xr:uid="{388F1AD2-156A-41E1-B40A-F10F84BD2A8C}"/>
    <cellStyle name="Normal 13 3 3 4 4 2" xfId="12784" xr:uid="{B4422E38-7335-4CE3-8B4F-1DBD93021C11}"/>
    <cellStyle name="Normal 13 3 3 4 4 2 2" xfId="29544" xr:uid="{0C2FB23A-4750-4019-9445-7A7E870FC90B}"/>
    <cellStyle name="Normal 13 3 3 4 4 2 3" xfId="46303" xr:uid="{101D31E7-AA76-43CD-82DF-C240806D09CF}"/>
    <cellStyle name="Normal 13 3 3 4 4 3" xfId="21164" xr:uid="{1A440112-3C4C-4B33-8BE8-FAD1D7FC2437}"/>
    <cellStyle name="Normal 13 3 3 4 4 4" xfId="37923" xr:uid="{3BCE76D5-F45A-497A-948E-6A138CE198DF}"/>
    <cellStyle name="Normal 13 3 3 4 5" xfId="11094" xr:uid="{A4F68219-767E-45E2-8CF5-0CC95963265D}"/>
    <cellStyle name="Normal 13 3 3 4 5 2" xfId="27854" xr:uid="{8EFC57CD-FA5C-4FFD-9E5F-60D48DF41763}"/>
    <cellStyle name="Normal 13 3 3 4 5 3" xfId="44613" xr:uid="{3E9CB8FD-7E83-4261-AD7E-8B3E2534C09D}"/>
    <cellStyle name="Normal 13 3 3 4 6" xfId="19474" xr:uid="{9BCC89DA-925E-417A-A67C-0B8DC1F5D368}"/>
    <cellStyle name="Normal 13 3 3 4 7" xfId="36233" xr:uid="{E30607A8-3F56-4CD8-8581-D3A2DC6E9327}"/>
    <cellStyle name="Normal 13 3 3 5" xfId="4828" xr:uid="{131C2A89-FF3C-4F27-B6F1-36E915AB6FBA}"/>
    <cellStyle name="Normal 13 3 3 5 2" xfId="13204" xr:uid="{BEA93D94-85D6-47FA-919D-C7687099AB2D}"/>
    <cellStyle name="Normal 13 3 3 5 2 2" xfId="29964" xr:uid="{9B310CCB-1DF2-43C3-B1EA-0DA327298815}"/>
    <cellStyle name="Normal 13 3 3 5 2 3" xfId="46723" xr:uid="{B49EEE39-5DE6-4CFE-B955-97875159501D}"/>
    <cellStyle name="Normal 13 3 3 5 3" xfId="21584" xr:uid="{4F3DD428-EA6A-49C3-83CE-D566E7B20207}"/>
    <cellStyle name="Normal 13 3 3 5 4" xfId="38343" xr:uid="{476BD861-1295-4D76-B1F2-222D6A3DAED7}"/>
    <cellStyle name="Normal 13 3 3 6" xfId="6404" xr:uid="{0934ABBE-2CA6-4D4F-9E5D-ED45AEAD5B3A}"/>
    <cellStyle name="Normal 13 3 3 6 2" xfId="14784" xr:uid="{CA13296C-C197-48ED-A8ED-D3143F7E79DF}"/>
    <cellStyle name="Normal 13 3 3 6 2 2" xfId="31544" xr:uid="{AB9001A7-6752-491F-ACAA-99ADCE54EC2B}"/>
    <cellStyle name="Normal 13 3 3 6 2 3" xfId="48303" xr:uid="{CFF9EFD5-1BF2-41E3-BFC1-CF278023CA28}"/>
    <cellStyle name="Normal 13 3 3 6 3" xfId="23164" xr:uid="{6D6BAAB7-0325-4A7B-B0BD-D2F37C2A6CB7}"/>
    <cellStyle name="Normal 13 3 3 6 4" xfId="39923" xr:uid="{DEDD91E8-E757-4A33-84F2-848EB167AF91}"/>
    <cellStyle name="Normal 13 3 3 7" xfId="8187" xr:uid="{86F50781-19B3-49A0-8089-F1D79EF3AA37}"/>
    <cellStyle name="Normal 13 3 3 7 2" xfId="16567" xr:uid="{9D0417B5-4CDD-475D-AC0D-CD8D994DB5CD}"/>
    <cellStyle name="Normal 13 3 3 7 2 2" xfId="33327" xr:uid="{7DB15EAA-37D2-48A8-BB0B-1195C9F0D030}"/>
    <cellStyle name="Normal 13 3 3 7 2 3" xfId="50086" xr:uid="{E252A480-DA75-48B0-B6FE-E014999AF256}"/>
    <cellStyle name="Normal 13 3 3 7 3" xfId="24947" xr:uid="{8E9E2DB6-EC8B-40E6-A090-FC6B646D2861}"/>
    <cellStyle name="Normal 13 3 3 7 4" xfId="41706" xr:uid="{4017E2E3-0D50-44A6-B70F-A0C8DF565BE8}"/>
    <cellStyle name="Normal 13 3 3 8" xfId="8593" xr:uid="{FA9ADC1A-0379-49D5-9465-5F44BE22C1B2}"/>
    <cellStyle name="Normal 13 3 3 8 2" xfId="16973" xr:uid="{78B44A10-3C16-4B51-AEE3-5945D977984A}"/>
    <cellStyle name="Normal 13 3 3 8 2 2" xfId="33733" xr:uid="{B89E0C76-D35F-4EBA-B93C-485569870C84}"/>
    <cellStyle name="Normal 13 3 3 8 2 3" xfId="50492" xr:uid="{3D4AC2B8-8AE8-43DC-B18A-3F5411882E92}"/>
    <cellStyle name="Normal 13 3 3 8 3" xfId="25353" xr:uid="{E44FA82B-12F4-47EE-9FFB-1FF30D80F001}"/>
    <cellStyle name="Normal 13 3 3 8 4" xfId="42112" xr:uid="{136F639F-799C-484D-9692-C58E0FFB06C2}"/>
    <cellStyle name="Normal 13 3 3 9" xfId="8999" xr:uid="{BC946245-35B5-4F50-B561-A03BED8C3A71}"/>
    <cellStyle name="Normal 13 3 3 9 2" xfId="17379" xr:uid="{8422C160-8C0D-4C77-BEE3-49DFF50C70A3}"/>
    <cellStyle name="Normal 13 3 3 9 2 2" xfId="34139" xr:uid="{0558EBDE-4396-4151-8AF7-B35D4046DCB4}"/>
    <cellStyle name="Normal 13 3 3 9 2 3" xfId="50898" xr:uid="{516FA483-22B2-4F82-87E4-66C1C4981D4B}"/>
    <cellStyle name="Normal 13 3 3 9 3" xfId="25759" xr:uid="{70348C8B-2398-4416-93DB-21F59C243E8A}"/>
    <cellStyle name="Normal 13 3 3 9 4" xfId="42518" xr:uid="{33CE4887-0962-4BE0-8815-0EBBCCE7DDE2}"/>
    <cellStyle name="Normal 13 3 4" xfId="1625" xr:uid="{CEA22C93-3001-4A39-B83E-DA667A5E683B}"/>
    <cellStyle name="Normal 13 3 4 2" xfId="5007" xr:uid="{7841C8B0-C6A1-4DEB-BEC8-B37153BD49ED}"/>
    <cellStyle name="Normal 13 3 4 2 2" xfId="13385" xr:uid="{B8CCB7EA-7F14-4EFB-92F2-BEFD4C6178DE}"/>
    <cellStyle name="Normal 13 3 4 2 2 2" xfId="30145" xr:uid="{33F52F78-68D0-44F3-B6A7-A595334DBD92}"/>
    <cellStyle name="Normal 13 3 4 2 2 3" xfId="46904" xr:uid="{173FD5AE-7DE1-41EB-977E-467710E4A4D4}"/>
    <cellStyle name="Normal 13 3 4 2 3" xfId="21765" xr:uid="{118B7D27-D26B-48C6-B44F-F459AFEF0FA6}"/>
    <cellStyle name="Normal 13 3 4 2 4" xfId="38524" xr:uid="{E12DD7C4-DEDD-4193-BE0C-F98E244927CE}"/>
    <cellStyle name="Normal 13 3 4 3" xfId="6692" xr:uid="{5464769B-AA83-4216-9DE3-F593CF6C9EFE}"/>
    <cellStyle name="Normal 13 3 4 3 2" xfId="15072" xr:uid="{9E429139-CA9D-46FA-AE83-E0A089BC353C}"/>
    <cellStyle name="Normal 13 3 4 3 2 2" xfId="31832" xr:uid="{4EF8FAFC-FD54-4066-82D9-54D441D9EBF4}"/>
    <cellStyle name="Normal 13 3 4 3 2 3" xfId="48591" xr:uid="{454A4F1E-13D0-4B3C-98C1-3EEB133F393A}"/>
    <cellStyle name="Normal 13 3 4 3 3" xfId="23452" xr:uid="{31D8EB87-C9D4-4900-8747-079963EB8650}"/>
    <cellStyle name="Normal 13 3 4 3 4" xfId="40211" xr:uid="{237B657C-C060-4FED-B4F3-B4E38DD00FD4}"/>
    <cellStyle name="Normal 13 3 4 4" xfId="3432" xr:uid="{A508202F-1CC5-487C-AB4F-543F3B0F5335}"/>
    <cellStyle name="Normal 13 3 4 4 2" xfId="11808" xr:uid="{1DEFF0CF-53C5-4DE1-A56D-B86F16E623EF}"/>
    <cellStyle name="Normal 13 3 4 4 2 2" xfId="28568" xr:uid="{0A6A0C2C-12E2-4085-AA6A-6A74C33CB0E2}"/>
    <cellStyle name="Normal 13 3 4 4 2 3" xfId="45327" xr:uid="{3A28B033-3BF3-418F-B9BE-25F108AE8A95}"/>
    <cellStyle name="Normal 13 3 4 4 3" xfId="20188" xr:uid="{DD85D5F9-1431-41F7-BF15-FBE134A40044}"/>
    <cellStyle name="Normal 13 3 4 4 4" xfId="36947" xr:uid="{5D7EF8BC-E47E-4D8B-B08D-1CC883A61375}"/>
    <cellStyle name="Normal 13 3 4 5" xfId="10005" xr:uid="{9FB26475-2753-4C4E-B6F7-AE99A9926ED4}"/>
    <cellStyle name="Normal 13 3 4 5 2" xfId="26765" xr:uid="{D6F295B2-7A5B-4431-935B-8C63A09F4B47}"/>
    <cellStyle name="Normal 13 3 4 5 3" xfId="43524" xr:uid="{19A07DCE-A4A6-4C07-BA75-41D1F0ADF792}"/>
    <cellStyle name="Normal 13 3 4 6" xfId="18385" xr:uid="{68D6A91E-24CB-4B06-BF88-DA39A33556A6}"/>
    <cellStyle name="Normal 13 3 4 7" xfId="35144" xr:uid="{F6D0D4EB-AD71-496F-A9EA-B181D7A43F83}"/>
    <cellStyle name="Normal 13 3 5" xfId="2053" xr:uid="{384340FA-213F-4F8A-AF4B-F49596C6EC66}"/>
    <cellStyle name="Normal 13 3 5 2" xfId="5433" xr:uid="{9366C6B8-6578-4E90-8AB9-F2707B9948E4}"/>
    <cellStyle name="Normal 13 3 5 2 2" xfId="13813" xr:uid="{C2CDB899-6128-4557-A52F-1160A3B7CAD6}"/>
    <cellStyle name="Normal 13 3 5 2 2 2" xfId="30573" xr:uid="{873946CB-B273-4F73-BFF0-3CDD81C2213E}"/>
    <cellStyle name="Normal 13 3 5 2 2 3" xfId="47332" xr:uid="{0D86E6D8-5FAC-4FDA-9DBF-6C56C275196C}"/>
    <cellStyle name="Normal 13 3 5 2 3" xfId="22193" xr:uid="{A55CE897-DF29-47F8-9ED5-5A68DC1DB2B3}"/>
    <cellStyle name="Normal 13 3 5 2 4" xfId="38952" xr:uid="{5A1D851E-5935-433F-A708-BE27A5E307E0}"/>
    <cellStyle name="Normal 13 3 5 3" xfId="7120" xr:uid="{3BB2A6FA-51F4-419A-94C3-F66E1D705590}"/>
    <cellStyle name="Normal 13 3 5 3 2" xfId="15500" xr:uid="{353E6154-144E-48EB-A013-CD36362BFEF7}"/>
    <cellStyle name="Normal 13 3 5 3 2 2" xfId="32260" xr:uid="{0137A32A-653C-40CD-8EE1-0E3A17294F0E}"/>
    <cellStyle name="Normal 13 3 5 3 2 3" xfId="49019" xr:uid="{0A0F8862-1872-4EA1-8EEC-14E1E202CD29}"/>
    <cellStyle name="Normal 13 3 5 3 3" xfId="23880" xr:uid="{1C651895-0295-41B3-828A-338A7AAA8ABC}"/>
    <cellStyle name="Normal 13 3 5 3 4" xfId="40639" xr:uid="{4B1F3F59-FB0E-468B-9F7C-7DC20373FC22}"/>
    <cellStyle name="Normal 13 3 5 4" xfId="3860" xr:uid="{3C9CC145-820B-4E8C-BA0C-F08F23A1C288}"/>
    <cellStyle name="Normal 13 3 5 4 2" xfId="12236" xr:uid="{9C1834DA-54EB-4B1D-8D93-431C9A669D16}"/>
    <cellStyle name="Normal 13 3 5 4 2 2" xfId="28996" xr:uid="{30A4062D-48FC-4B52-B49D-14381C5D2660}"/>
    <cellStyle name="Normal 13 3 5 4 2 3" xfId="45755" xr:uid="{723912C7-22CF-459F-89AA-BE9029A3B47D}"/>
    <cellStyle name="Normal 13 3 5 4 3" xfId="20616" xr:uid="{6F39EC5B-0B47-43F0-9E1D-94A002FA0208}"/>
    <cellStyle name="Normal 13 3 5 4 4" xfId="37375" xr:uid="{DD39307F-25DF-49E7-BE70-31155D1D1095}"/>
    <cellStyle name="Normal 13 3 5 5" xfId="10433" xr:uid="{4CF66A84-E80A-4E66-8978-DD6D13C5F042}"/>
    <cellStyle name="Normal 13 3 5 5 2" xfId="27193" xr:uid="{E14D50F9-660F-42A0-A088-E3A02C586799}"/>
    <cellStyle name="Normal 13 3 5 5 3" xfId="43952" xr:uid="{BA22DEDE-AD66-4B3C-9701-7844CFD452C1}"/>
    <cellStyle name="Normal 13 3 5 6" xfId="18813" xr:uid="{918D0E15-5CBF-46C2-85E8-6228E893A53B}"/>
    <cellStyle name="Normal 13 3 5 7" xfId="35572" xr:uid="{0997B6E5-C9A7-4914-AC07-31563E6BD844}"/>
    <cellStyle name="Normal 13 3 6" xfId="2442" xr:uid="{813C837A-8607-4342-B037-E88CF2925D6A}"/>
    <cellStyle name="Normal 13 3 6 2" xfId="5823" xr:uid="{A3D78DA8-BBF0-43AB-B52C-76A38B17E6B3}"/>
    <cellStyle name="Normal 13 3 6 2 2" xfId="14203" xr:uid="{EEEF8496-A8DF-45D8-A79E-38706C962EAF}"/>
    <cellStyle name="Normal 13 3 6 2 2 2" xfId="30963" xr:uid="{D1519209-8372-43B9-8DD5-552C86FCE979}"/>
    <cellStyle name="Normal 13 3 6 2 2 3" xfId="47722" xr:uid="{023918C8-6E0B-4B6E-B339-3A97CEE0E85D}"/>
    <cellStyle name="Normal 13 3 6 2 3" xfId="22583" xr:uid="{7AAB15EC-BD2F-4071-8202-7BDAC0EA27A1}"/>
    <cellStyle name="Normal 13 3 6 2 4" xfId="39342" xr:uid="{6816AD04-77EE-4B05-ACEC-85E4F12FDC5C}"/>
    <cellStyle name="Normal 13 3 6 3" xfId="7510" xr:uid="{A3FB2309-3D41-4237-99BB-F7EEAF544F23}"/>
    <cellStyle name="Normal 13 3 6 3 2" xfId="15890" xr:uid="{2228E112-40BF-40AD-B9A6-65F1DA2C1908}"/>
    <cellStyle name="Normal 13 3 6 3 2 2" xfId="32650" xr:uid="{16346125-454D-4DC2-86E1-B3CA5CEED67A}"/>
    <cellStyle name="Normal 13 3 6 3 2 3" xfId="49409" xr:uid="{E008221B-2A38-4E2F-BD7B-E89ABBB4E7DB}"/>
    <cellStyle name="Normal 13 3 6 3 3" xfId="24270" xr:uid="{D757897D-4D8A-46F2-864E-53B9DDA5F99B}"/>
    <cellStyle name="Normal 13 3 6 3 4" xfId="41029" xr:uid="{3C1BC711-D100-4FDD-AAA3-49FA4FA099F9}"/>
    <cellStyle name="Normal 13 3 6 4" xfId="3003" xr:uid="{CD143AF2-D640-4BEA-BCBE-336B53B4FBDE}"/>
    <cellStyle name="Normal 13 3 6 4 2" xfId="11382" xr:uid="{E29E9D71-E482-41B0-B948-A39EC90ED42C}"/>
    <cellStyle name="Normal 13 3 6 4 2 2" xfId="28142" xr:uid="{75D4536F-6D58-406E-9E12-150C1F107DE1}"/>
    <cellStyle name="Normal 13 3 6 4 2 3" xfId="44901" xr:uid="{B5E3EB19-88DB-4F30-BCCA-9ACF41FEE838}"/>
    <cellStyle name="Normal 13 3 6 4 3" xfId="19762" xr:uid="{64604A0C-9E86-4E51-8B20-962BB2DC32B7}"/>
    <cellStyle name="Normal 13 3 6 4 4" xfId="36521" xr:uid="{6D1EE3E5-AB0B-45C7-AC12-A70688BC7667}"/>
    <cellStyle name="Normal 13 3 6 5" xfId="10823" xr:uid="{661DABDD-953C-4FF9-AB0E-6EECC020322A}"/>
    <cellStyle name="Normal 13 3 6 5 2" xfId="27583" xr:uid="{3087F04D-56B5-4C71-ACBC-1294355B3F76}"/>
    <cellStyle name="Normal 13 3 6 5 3" xfId="44342" xr:uid="{0754B0B0-0B0C-4DE8-95C4-76D58F4868BD}"/>
    <cellStyle name="Normal 13 3 6 6" xfId="19203" xr:uid="{9D8926FC-E3E3-4BEC-BD90-CF0BBC1DF1AC}"/>
    <cellStyle name="Normal 13 3 6 7" xfId="35962" xr:uid="{CAA07CA6-E1A0-420A-A1C9-86AF999B7599}"/>
    <cellStyle name="Normal 13 3 7" xfId="4556" xr:uid="{322CE8AE-ED19-46F0-8F28-6F20C570E0A7}"/>
    <cellStyle name="Normal 13 3 7 2" xfId="12932" xr:uid="{7660876D-7C8B-47AA-A773-3C1314D0486D}"/>
    <cellStyle name="Normal 13 3 7 2 2" xfId="29692" xr:uid="{1B9C60C9-1BB3-4BCE-BF9C-C893617F5D24}"/>
    <cellStyle name="Normal 13 3 7 2 3" xfId="46451" xr:uid="{152ED677-094E-44A5-8371-46166F5A70E3}"/>
    <cellStyle name="Normal 13 3 7 3" xfId="21312" xr:uid="{F62556BF-85C2-4DC9-BF6B-0E7C3950ECA7}"/>
    <cellStyle name="Normal 13 3 7 4" xfId="38071" xr:uid="{E9E0E865-81E3-4586-B97F-39CD70BAE7D7}"/>
    <cellStyle name="Normal 13 3 8" xfId="6266" xr:uid="{047310D4-8CE2-4079-9518-12FECEBE80D5}"/>
    <cellStyle name="Normal 13 3 8 2" xfId="14646" xr:uid="{09646D50-278C-425B-B199-EDD4B608791A}"/>
    <cellStyle name="Normal 13 3 8 2 2" xfId="31406" xr:uid="{1D2A2E18-D5D2-4D86-81D1-4524449FC05F}"/>
    <cellStyle name="Normal 13 3 8 2 3" xfId="48165" xr:uid="{4A0505BF-00A1-41BA-AB53-7F12E7CE0E56}"/>
    <cellStyle name="Normal 13 3 8 3" xfId="23026" xr:uid="{71E801CA-6F1F-4671-A78E-C6503916CD7A}"/>
    <cellStyle name="Normal 13 3 8 4" xfId="39785" xr:uid="{020E8FD9-1694-401A-888E-DA93315151C1}"/>
    <cellStyle name="Normal 13 3 9" xfId="7916" xr:uid="{72BB19A6-80D6-454D-ACF9-6E879183BCE0}"/>
    <cellStyle name="Normal 13 3 9 2" xfId="16296" xr:uid="{F3D10937-BDDB-4865-994E-CEE542129E4B}"/>
    <cellStyle name="Normal 13 3 9 2 2" xfId="33056" xr:uid="{215C97E7-1D3B-40B9-A31E-C316FBAA67E3}"/>
    <cellStyle name="Normal 13 3 9 2 3" xfId="49815" xr:uid="{4E5D1B37-934F-4D37-AC57-903D0AA5D60E}"/>
    <cellStyle name="Normal 13 3 9 3" xfId="24676" xr:uid="{2B8CF2C4-6573-4840-9A65-5FF509B0A1FC}"/>
    <cellStyle name="Normal 13 3 9 4" xfId="41435" xr:uid="{A2D83B82-3065-4E44-8213-FCE537E1E408}"/>
    <cellStyle name="Normal 13 4" xfId="786" xr:uid="{469D1F71-9FFE-4F1D-932E-B7E2E43AB656}"/>
    <cellStyle name="Normal 13 4 10" xfId="8323" xr:uid="{FB831FC2-F153-4E45-BD03-E3070E238AB9}"/>
    <cellStyle name="Normal 13 4 10 2" xfId="16703" xr:uid="{B047E53B-8E6A-4B35-98A5-219D8480AD58}"/>
    <cellStyle name="Normal 13 4 10 2 2" xfId="33463" xr:uid="{7E91485B-71D6-42B3-9DFB-B9AC8AF02C41}"/>
    <cellStyle name="Normal 13 4 10 2 3" xfId="50222" xr:uid="{604B8615-6709-47EB-8147-DCCC1D1A4C9D}"/>
    <cellStyle name="Normal 13 4 10 3" xfId="25083" xr:uid="{802FECA9-B375-4F3F-9C25-1AB010FD1804}"/>
    <cellStyle name="Normal 13 4 10 4" xfId="41842" xr:uid="{3EC895CE-E1AD-46DD-B7A0-018FFE52162B}"/>
    <cellStyle name="Normal 13 4 11" xfId="8729" xr:uid="{88D3E4CE-9357-4FE6-8516-E7EB2965BF58}"/>
    <cellStyle name="Normal 13 4 11 2" xfId="17109" xr:uid="{DB12B360-9110-4C6B-828A-6A02674834F6}"/>
    <cellStyle name="Normal 13 4 11 2 2" xfId="33869" xr:uid="{42B9FA67-5585-4185-8362-428D088BF1BC}"/>
    <cellStyle name="Normal 13 4 11 2 3" xfId="50628" xr:uid="{C7DBC7C0-C9A3-4A1E-9E4A-0B46E8C4134C}"/>
    <cellStyle name="Normal 13 4 11 3" xfId="25489" xr:uid="{FE5E97EE-ABAB-462A-A611-880F18CFEDCA}"/>
    <cellStyle name="Normal 13 4 11 4" xfId="42248" xr:uid="{1A5C7075-F88E-4CB5-A3E9-1112FA799BB2}"/>
    <cellStyle name="Normal 13 4 12" xfId="9135" xr:uid="{3CFB778A-BEC9-4186-830F-F3BA1CFBAAF7}"/>
    <cellStyle name="Normal 13 4 12 2" xfId="17515" xr:uid="{9C9D996D-6223-404E-935A-58F30331316B}"/>
    <cellStyle name="Normal 13 4 12 2 2" xfId="34275" xr:uid="{B1F9BB32-BADF-4346-B3C3-8793B2D9016B}"/>
    <cellStyle name="Normal 13 4 12 2 3" xfId="51034" xr:uid="{0C357E7D-3827-4ADF-BFBE-1DDAF07C134F}"/>
    <cellStyle name="Normal 13 4 12 3" xfId="25895" xr:uid="{4734B628-B531-4983-B931-4D6EAF42D489}"/>
    <cellStyle name="Normal 13 4 12 4" xfId="42654" xr:uid="{D4EC5D2D-42FA-491B-AE39-90EB3C33EBDD}"/>
    <cellStyle name="Normal 13 4 13" xfId="2879" xr:uid="{C1E6CDF0-5572-4B08-9A26-DB728EF082A9}"/>
    <cellStyle name="Normal 13 4 13 2" xfId="11261" xr:uid="{6F22FA4B-8683-44A0-BB79-7119C271D790}"/>
    <cellStyle name="Normal 13 4 13 2 2" xfId="28021" xr:uid="{F13E09CE-EDD1-4C40-B54E-F6FFB90CA383}"/>
    <cellStyle name="Normal 13 4 13 2 3" xfId="44780" xr:uid="{41A66252-A531-4B1D-B66C-929E93FD5680}"/>
    <cellStyle name="Normal 13 4 13 3" xfId="19641" xr:uid="{FBDB849B-A0A7-49DF-9B22-FDFEEE9D2DE7}"/>
    <cellStyle name="Normal 13 4 13 4" xfId="36400" xr:uid="{F2E568E5-CC90-4492-B514-BC7FA1CDDC06}"/>
    <cellStyle name="Normal 13 4 14" xfId="9718" xr:uid="{031D8618-F775-4F88-80ED-DB8E0417796B}"/>
    <cellStyle name="Normal 13 4 14 2" xfId="26478" xr:uid="{C28B7567-BA90-45AC-A239-45DD45B383BD}"/>
    <cellStyle name="Normal 13 4 14 3" xfId="43237" xr:uid="{64E1A4D7-8F90-4E63-9A3F-6DE60E70F940}"/>
    <cellStyle name="Normal 13 4 15" xfId="18098" xr:uid="{5C51F6D6-0C32-488A-B7FB-3CD22E5CB6DD}"/>
    <cellStyle name="Normal 13 4 16" xfId="34857" xr:uid="{1A6BBF5D-3618-45CE-AE88-7DDEC5550417}"/>
    <cellStyle name="Normal 13 4 2" xfId="1376" xr:uid="{E71047D0-C33E-4A7A-AD28-44FDD82E0043}"/>
    <cellStyle name="Normal 13 4 2 10" xfId="9267" xr:uid="{D4E5F3DB-2299-40FC-819A-22B96FCC9192}"/>
    <cellStyle name="Normal 13 4 2 10 2" xfId="17647" xr:uid="{D067BF1B-F5A4-4E8D-AB3C-65CB07E3791A}"/>
    <cellStyle name="Normal 13 4 2 10 2 2" xfId="34407" xr:uid="{9BA60C4B-CB07-4A85-B0EF-26303A7CB9E3}"/>
    <cellStyle name="Normal 13 4 2 10 2 3" xfId="51166" xr:uid="{A2A4CC17-BE45-4558-BBE4-C1548044474D}"/>
    <cellStyle name="Normal 13 4 2 10 3" xfId="26027" xr:uid="{42BDDD18-7866-4B7B-B4AA-2B26F06EB382}"/>
    <cellStyle name="Normal 13 4 2 10 4" xfId="42786" xr:uid="{722FA123-440C-4970-812D-E7F8EDCE6E8C}"/>
    <cellStyle name="Normal 13 4 2 11" xfId="3145" xr:uid="{85FF6EC9-C144-403F-8A61-FCA0462661A3}"/>
    <cellStyle name="Normal 13 4 2 11 2" xfId="11522" xr:uid="{96447ECD-7FB2-4C04-BBED-D8D202A0105F}"/>
    <cellStyle name="Normal 13 4 2 11 2 2" xfId="28282" xr:uid="{6024FF9A-FBAE-46DE-97C9-4683E7D5D278}"/>
    <cellStyle name="Normal 13 4 2 11 2 3" xfId="45041" xr:uid="{5372E4EB-F7AB-40C3-A18C-AEA5DCAFFC57}"/>
    <cellStyle name="Normal 13 4 2 11 3" xfId="19902" xr:uid="{1DEFB07B-D979-4BA1-809A-D58760F73553}"/>
    <cellStyle name="Normal 13 4 2 11 4" xfId="36661" xr:uid="{66C813EB-D69B-4EEB-B70A-092DE48ED044}"/>
    <cellStyle name="Normal 13 4 2 12" xfId="9719" xr:uid="{6B2E699A-0BD4-41DD-8F98-E3EC534EC2DD}"/>
    <cellStyle name="Normal 13 4 2 12 2" xfId="26479" xr:uid="{8A11F7F4-2B5D-4343-AF11-91A8CCB7806B}"/>
    <cellStyle name="Normal 13 4 2 12 3" xfId="43238" xr:uid="{947B5B39-FC22-466C-835D-7CA9068599D1}"/>
    <cellStyle name="Normal 13 4 2 13" xfId="18099" xr:uid="{6FC4720D-EF7F-4D12-944B-DC19E5CAF483}"/>
    <cellStyle name="Normal 13 4 2 14" xfId="34858" xr:uid="{B37B30E9-33DD-48D6-BFF2-5CCAB300AB39}"/>
    <cellStyle name="Normal 13 4 2 2" xfId="1765" xr:uid="{40D84E66-4DFD-41FF-9F76-E366AE68B2BF}"/>
    <cellStyle name="Normal 13 4 2 2 2" xfId="5147" xr:uid="{669B9BB2-5638-4F40-AF4A-2EF989A0CCF9}"/>
    <cellStyle name="Normal 13 4 2 2 2 2" xfId="13525" xr:uid="{E89FAC3A-B4D8-49D4-B316-55486D0DD4D5}"/>
    <cellStyle name="Normal 13 4 2 2 2 2 2" xfId="30285" xr:uid="{41C78D4D-015A-46D0-84D7-AB1540750425}"/>
    <cellStyle name="Normal 13 4 2 2 2 2 3" xfId="47044" xr:uid="{BF8CF13C-C7CD-40B2-AF43-A66093E68B92}"/>
    <cellStyle name="Normal 13 4 2 2 2 3" xfId="21905" xr:uid="{E484F5CF-CB52-4302-905D-B193B1FEDE40}"/>
    <cellStyle name="Normal 13 4 2 2 2 4" xfId="38664" xr:uid="{8CC3126A-370E-48F7-823D-6BFC090ABEA8}"/>
    <cellStyle name="Normal 13 4 2 2 3" xfId="6832" xr:uid="{5BEC3FC2-6DE7-4070-8C9B-4737C6792BA7}"/>
    <cellStyle name="Normal 13 4 2 2 3 2" xfId="15212" xr:uid="{AAA37853-4623-45F6-AFD7-C6C2D42A8559}"/>
    <cellStyle name="Normal 13 4 2 2 3 2 2" xfId="31972" xr:uid="{8FA1D211-6E84-49C4-93B3-1A6C1B2DFAE9}"/>
    <cellStyle name="Normal 13 4 2 2 3 2 3" xfId="48731" xr:uid="{221B8530-29DB-41AC-89AD-D0209D387485}"/>
    <cellStyle name="Normal 13 4 2 2 3 3" xfId="23592" xr:uid="{CEA63231-DB87-44A2-84BE-73DEF03E79E0}"/>
    <cellStyle name="Normal 13 4 2 2 3 4" xfId="40351" xr:uid="{9AAB1194-B5BD-491F-841A-65424D423804}"/>
    <cellStyle name="Normal 13 4 2 2 4" xfId="3572" xr:uid="{033EEBD4-7405-4274-A38D-BC17F7C0F056}"/>
    <cellStyle name="Normal 13 4 2 2 4 2" xfId="11948" xr:uid="{7FA7A064-32EF-4DDB-ACA1-AA8C18F63822}"/>
    <cellStyle name="Normal 13 4 2 2 4 2 2" xfId="28708" xr:uid="{403B7B0D-8FC4-43CF-B139-D24D154140C0}"/>
    <cellStyle name="Normal 13 4 2 2 4 2 3" xfId="45467" xr:uid="{D19DBEA2-8BD5-4BFA-AD66-06A11053E143}"/>
    <cellStyle name="Normal 13 4 2 2 4 3" xfId="20328" xr:uid="{18446418-F7B8-4415-A317-5B193223B6EF}"/>
    <cellStyle name="Normal 13 4 2 2 4 4" xfId="37087" xr:uid="{44D437D2-72A1-4F68-9F03-E1698EE03BDE}"/>
    <cellStyle name="Normal 13 4 2 2 5" xfId="10145" xr:uid="{32763400-5316-42CD-AF19-73515E998050}"/>
    <cellStyle name="Normal 13 4 2 2 5 2" xfId="26905" xr:uid="{C3DF83DF-42EF-4ED6-A471-3210A4ED3741}"/>
    <cellStyle name="Normal 13 4 2 2 5 3" xfId="43664" xr:uid="{B5BAF1D9-6AA8-4E58-BB5B-D0C9180B3ED6}"/>
    <cellStyle name="Normal 13 4 2 2 6" xfId="18525" xr:uid="{CDFFC3C8-933C-4EEC-9A70-A3768AE8F499}"/>
    <cellStyle name="Normal 13 4 2 2 7" xfId="35284" xr:uid="{DA46394F-F938-4AAB-AE74-B742B0225043}"/>
    <cellStyle name="Normal 13 4 2 3" xfId="2193" xr:uid="{2CD6E651-7CB2-4B32-8BC7-2C54574ABD24}"/>
    <cellStyle name="Normal 13 4 2 3 2" xfId="5573" xr:uid="{80A0B232-F718-45EF-9E2C-784615D4905E}"/>
    <cellStyle name="Normal 13 4 2 3 2 2" xfId="13953" xr:uid="{A0F5FFA2-A541-48DB-B425-E66219FB9C6D}"/>
    <cellStyle name="Normal 13 4 2 3 2 2 2" xfId="30713" xr:uid="{50211BCC-F8B5-4369-9B98-0800B0778F3E}"/>
    <cellStyle name="Normal 13 4 2 3 2 2 3" xfId="47472" xr:uid="{ED75BD86-3471-40EE-9D4C-2D74711A14D9}"/>
    <cellStyle name="Normal 13 4 2 3 2 3" xfId="22333" xr:uid="{3E8FC265-B279-4C2B-B4C0-424C3F44E3CA}"/>
    <cellStyle name="Normal 13 4 2 3 2 4" xfId="39092" xr:uid="{A654F6FC-72B0-4CAA-8969-54D1F0AAD10F}"/>
    <cellStyle name="Normal 13 4 2 3 3" xfId="7260" xr:uid="{45DEAC01-B3F2-49CF-B70E-D46CCA54B0A6}"/>
    <cellStyle name="Normal 13 4 2 3 3 2" xfId="15640" xr:uid="{520587B1-53BB-4E70-BA70-A4DE0228825E}"/>
    <cellStyle name="Normal 13 4 2 3 3 2 2" xfId="32400" xr:uid="{0A50BB8C-5183-4C55-AACE-BEE467328F82}"/>
    <cellStyle name="Normal 13 4 2 3 3 2 3" xfId="49159" xr:uid="{18DBF0A2-2F36-428B-BC92-B05858CA6208}"/>
    <cellStyle name="Normal 13 4 2 3 3 3" xfId="24020" xr:uid="{6DCD85AD-E1B4-40A2-9CBE-B1EDB7F959E0}"/>
    <cellStyle name="Normal 13 4 2 3 3 4" xfId="40779" xr:uid="{2EB678BA-FAD0-464F-8ED1-EBFB1C868E03}"/>
    <cellStyle name="Normal 13 4 2 3 4" xfId="4000" xr:uid="{669A719F-C681-4E99-A31B-7DAE675466C3}"/>
    <cellStyle name="Normal 13 4 2 3 4 2" xfId="12376" xr:uid="{F11D7C12-4385-4F9B-BF37-4D306447629F}"/>
    <cellStyle name="Normal 13 4 2 3 4 2 2" xfId="29136" xr:uid="{D551A762-D248-4F4A-9FE4-1B454241781D}"/>
    <cellStyle name="Normal 13 4 2 3 4 2 3" xfId="45895" xr:uid="{D968F1CC-4FAA-4F95-98FD-0DC3E9EB87DE}"/>
    <cellStyle name="Normal 13 4 2 3 4 3" xfId="20756" xr:uid="{8ABF256F-B9A6-40F5-B115-8D67CEC67EA3}"/>
    <cellStyle name="Normal 13 4 2 3 4 4" xfId="37515" xr:uid="{42BD9F02-4AD8-47A7-BAF7-7D1E535047B5}"/>
    <cellStyle name="Normal 13 4 2 3 5" xfId="10573" xr:uid="{F0D56F28-F71C-486D-BA25-2A97A2BDC996}"/>
    <cellStyle name="Normal 13 4 2 3 5 2" xfId="27333" xr:uid="{017C9816-2CC3-4AA3-BE49-DDAB8635A6AD}"/>
    <cellStyle name="Normal 13 4 2 3 5 3" xfId="44092" xr:uid="{02EEEC7F-8917-404A-8608-62E7084169F4}"/>
    <cellStyle name="Normal 13 4 2 3 6" xfId="18953" xr:uid="{82F24EA7-F828-4438-8490-8EAD26C36B87}"/>
    <cellStyle name="Normal 13 4 2 3 7" xfId="35712" xr:uid="{B4605EFD-3DB8-494D-B9B1-0C1D64CE116D}"/>
    <cellStyle name="Normal 13 4 2 4" xfId="2574" xr:uid="{3FFBF46A-7575-453F-B7A6-7E2C2DE244D4}"/>
    <cellStyle name="Normal 13 4 2 4 2" xfId="5956" xr:uid="{64D89715-44A4-4FEF-A080-A9BBC55D3FE2}"/>
    <cellStyle name="Normal 13 4 2 4 2 2" xfId="14336" xr:uid="{670F01E9-4A9A-4349-B273-582356048C0B}"/>
    <cellStyle name="Normal 13 4 2 4 2 2 2" xfId="31096" xr:uid="{BA23AAE2-ABD1-40B2-BAFC-33337D00A68A}"/>
    <cellStyle name="Normal 13 4 2 4 2 2 3" xfId="47855" xr:uid="{CBAC5DF7-40DF-45AB-A730-FF9547E1A656}"/>
    <cellStyle name="Normal 13 4 2 4 2 3" xfId="22716" xr:uid="{A6F9C341-CC71-4AC9-B021-77336AA34221}"/>
    <cellStyle name="Normal 13 4 2 4 2 4" xfId="39475" xr:uid="{1131E7D2-A9BB-4922-83E0-9AC1D10FCE78}"/>
    <cellStyle name="Normal 13 4 2 4 3" xfId="7643" xr:uid="{C066D900-353E-4963-98A8-621E154E1FA9}"/>
    <cellStyle name="Normal 13 4 2 4 3 2" xfId="16023" xr:uid="{EA70939C-8195-4531-8A93-F033B8421AF6}"/>
    <cellStyle name="Normal 13 4 2 4 3 2 2" xfId="32783" xr:uid="{CC57CA1F-349C-421B-BD46-793C8E883F65}"/>
    <cellStyle name="Normal 13 4 2 4 3 2 3" xfId="49542" xr:uid="{7C2265A0-BCEA-44D1-A1C2-3242037848BD}"/>
    <cellStyle name="Normal 13 4 2 4 3 3" xfId="24403" xr:uid="{93AC5EE8-B1DA-4073-AC87-505003C001C6}"/>
    <cellStyle name="Normal 13 4 2 4 3 4" xfId="41162" xr:uid="{1E61FB05-EEE1-419A-A8EC-AD781444A308}"/>
    <cellStyle name="Normal 13 4 2 4 4" xfId="4271" xr:uid="{B954C4DA-DA94-4BA7-A005-5164FA20D0DA}"/>
    <cellStyle name="Normal 13 4 2 4 4 2" xfId="12647" xr:uid="{65040EAE-AD20-4FAE-8F19-1A0F38C6F6B4}"/>
    <cellStyle name="Normal 13 4 2 4 4 2 2" xfId="29407" xr:uid="{32BEDFC5-37B1-4590-BB1E-32BFFA0B3E82}"/>
    <cellStyle name="Normal 13 4 2 4 4 2 3" xfId="46166" xr:uid="{396BEBBC-2BDA-4DA2-9E96-208F196B9CAC}"/>
    <cellStyle name="Normal 13 4 2 4 4 3" xfId="21027" xr:uid="{DBA2D336-3770-4798-860B-A3F3F17F38D1}"/>
    <cellStyle name="Normal 13 4 2 4 4 4" xfId="37786" xr:uid="{7ECB830B-7A81-423D-8A80-F7587C1F8CB3}"/>
    <cellStyle name="Normal 13 4 2 4 5" xfId="10956" xr:uid="{905A8364-7BEB-488B-86E1-FDE9A1427B58}"/>
    <cellStyle name="Normal 13 4 2 4 5 2" xfId="27716" xr:uid="{D4947AFA-60DE-44C0-877F-EB66DECAF9E8}"/>
    <cellStyle name="Normal 13 4 2 4 5 3" xfId="44475" xr:uid="{C7DF9D64-520A-446D-B10D-7E64C97237AA}"/>
    <cellStyle name="Normal 13 4 2 4 6" xfId="19336" xr:uid="{2570939D-4263-4C26-8E9A-9FF6F80D12A1}"/>
    <cellStyle name="Normal 13 4 2 4 7" xfId="36095" xr:uid="{58794A95-2C13-457D-ACFC-11251D4B7888}"/>
    <cellStyle name="Normal 13 4 2 5" xfId="4690" xr:uid="{DB216A53-329D-4286-846C-30841B6032D6}"/>
    <cellStyle name="Normal 13 4 2 5 2" xfId="13066" xr:uid="{7E856D52-2D14-442A-B0C8-00AC52ACE82E}"/>
    <cellStyle name="Normal 13 4 2 5 2 2" xfId="29826" xr:uid="{1821E3E5-09BE-4FEE-90DA-A1B38AC6F185}"/>
    <cellStyle name="Normal 13 4 2 5 2 3" xfId="46585" xr:uid="{67FC03B7-4340-4964-9A2E-F7AD80E3E2B1}"/>
    <cellStyle name="Normal 13 4 2 5 3" xfId="21446" xr:uid="{B82599F0-B834-4B3E-BD0E-6BEAE2C31B5B}"/>
    <cellStyle name="Normal 13 4 2 5 4" xfId="38205" xr:uid="{38EF3C91-E936-4E68-A6FB-898D788CED2A}"/>
    <cellStyle name="Normal 13 4 2 6" xfId="6406" xr:uid="{16CB4A5C-8812-4BBD-B0BE-6BC0626AA798}"/>
    <cellStyle name="Normal 13 4 2 6 2" xfId="14786" xr:uid="{3CDA4873-36ED-466D-A166-BFEE0CEAB256}"/>
    <cellStyle name="Normal 13 4 2 6 2 2" xfId="31546" xr:uid="{15CA70F4-7D83-44B1-B4F0-9535080B6B73}"/>
    <cellStyle name="Normal 13 4 2 6 2 3" xfId="48305" xr:uid="{B6F5D119-5BC4-45FD-BB3C-2419C663EF96}"/>
    <cellStyle name="Normal 13 4 2 6 3" xfId="23166" xr:uid="{40D04016-094A-4878-A768-530AB488F2F7}"/>
    <cellStyle name="Normal 13 4 2 6 4" xfId="39925" xr:uid="{E1A9F970-F667-4F8E-B1F3-B7C60C798E15}"/>
    <cellStyle name="Normal 13 4 2 7" xfId="8049" xr:uid="{5445B1EB-9E53-4923-9E87-3106A4650ED6}"/>
    <cellStyle name="Normal 13 4 2 7 2" xfId="16429" xr:uid="{608E9C95-440F-48B0-8630-B96A9AA3A818}"/>
    <cellStyle name="Normal 13 4 2 7 2 2" xfId="33189" xr:uid="{78D4D6E7-7DD2-494D-A310-986B41ABE59E}"/>
    <cellStyle name="Normal 13 4 2 7 2 3" xfId="49948" xr:uid="{A0540F07-F6FD-4FFA-96EE-6B061EDCADED}"/>
    <cellStyle name="Normal 13 4 2 7 3" xfId="24809" xr:uid="{2A501E77-F1EC-4EE4-91DC-E261EC881560}"/>
    <cellStyle name="Normal 13 4 2 7 4" xfId="41568" xr:uid="{947FA587-811B-45A9-963B-E9F38A99F8B1}"/>
    <cellStyle name="Normal 13 4 2 8" xfId="8455" xr:uid="{A6300544-4430-478B-AF51-042011600443}"/>
    <cellStyle name="Normal 13 4 2 8 2" xfId="16835" xr:uid="{6F4DFDC9-4BF5-4C1A-993A-BB3854866701}"/>
    <cellStyle name="Normal 13 4 2 8 2 2" xfId="33595" xr:uid="{0D58C5C6-1DF9-4208-961B-04799DB82D21}"/>
    <cellStyle name="Normal 13 4 2 8 2 3" xfId="50354" xr:uid="{8E00C37B-0E4B-47A2-944C-3797031E4B94}"/>
    <cellStyle name="Normal 13 4 2 8 3" xfId="25215" xr:uid="{607C8B36-B676-4AEF-9680-53D76EBA6BE4}"/>
    <cellStyle name="Normal 13 4 2 8 4" xfId="41974" xr:uid="{F3F1AB9C-D0E3-4E07-BC3A-0DB222207299}"/>
    <cellStyle name="Normal 13 4 2 9" xfId="8861" xr:uid="{83A69595-B293-4ADA-B8FB-0E62C9B756A4}"/>
    <cellStyle name="Normal 13 4 2 9 2" xfId="17241" xr:uid="{697BDB4B-9607-4C6A-88E0-BFF7169D25F5}"/>
    <cellStyle name="Normal 13 4 2 9 2 2" xfId="34001" xr:uid="{B17F0B90-A0BB-46C9-BCE2-8CE174D3C1C4}"/>
    <cellStyle name="Normal 13 4 2 9 2 3" xfId="50760" xr:uid="{B680AF26-6A96-4C0A-880A-6AD481041C1F}"/>
    <cellStyle name="Normal 13 4 2 9 3" xfId="25621" xr:uid="{BC9FD517-8FD8-4344-BACE-B55B7CFADCBF}"/>
    <cellStyle name="Normal 13 4 2 9 4" xfId="42380" xr:uid="{633808E7-445E-41DE-A188-547E33457C95}"/>
    <cellStyle name="Normal 13 4 3" xfId="1377" xr:uid="{6B757AE7-4439-4B87-A20A-3D8DB24B5C05}"/>
    <cellStyle name="Normal 13 4 3 10" xfId="9406" xr:uid="{C8BAF994-4E20-4DB5-B12B-34EF5B89378D}"/>
    <cellStyle name="Normal 13 4 3 10 2" xfId="17786" xr:uid="{90720EC0-5A22-4000-ADCC-D183FB7A633B}"/>
    <cellStyle name="Normal 13 4 3 10 2 2" xfId="34546" xr:uid="{6E54F880-DD0B-4143-AA61-28367FE7EAFD}"/>
    <cellStyle name="Normal 13 4 3 10 2 3" xfId="51305" xr:uid="{679C3C55-87D1-4585-8D2C-B26604A30ED9}"/>
    <cellStyle name="Normal 13 4 3 10 3" xfId="26166" xr:uid="{352400C7-FE3D-4B81-A7C1-AED73DA452C6}"/>
    <cellStyle name="Normal 13 4 3 10 4" xfId="42925" xr:uid="{CC28A0F1-395A-4329-8E39-0BBA29AA4213}"/>
    <cellStyle name="Normal 13 4 3 11" xfId="3146" xr:uid="{6E133D33-F581-48C9-8723-9D041DC38161}"/>
    <cellStyle name="Normal 13 4 3 11 2" xfId="11523" xr:uid="{A3B9647B-BF1A-4067-B3FC-5635D245A6FA}"/>
    <cellStyle name="Normal 13 4 3 11 2 2" xfId="28283" xr:uid="{9B678F3A-65F2-473E-A744-A2ADB5A35CC7}"/>
    <cellStyle name="Normal 13 4 3 11 2 3" xfId="45042" xr:uid="{3241576B-DB4C-455D-9186-9757BABC1191}"/>
    <cellStyle name="Normal 13 4 3 11 3" xfId="19903" xr:uid="{52BE9EC8-6709-42A9-90DB-33C058BED150}"/>
    <cellStyle name="Normal 13 4 3 11 4" xfId="36662" xr:uid="{41731223-BBCE-4CC7-BEB2-946166822139}"/>
    <cellStyle name="Normal 13 4 3 12" xfId="9720" xr:uid="{AC3F171C-57B2-40BE-BEE6-A5C9930D4163}"/>
    <cellStyle name="Normal 13 4 3 12 2" xfId="26480" xr:uid="{5437EDD1-8134-4FD3-B9FA-0982DB761BA2}"/>
    <cellStyle name="Normal 13 4 3 12 3" xfId="43239" xr:uid="{2F70BA3B-287A-4F32-B964-8A5C43B8B586}"/>
    <cellStyle name="Normal 13 4 3 13" xfId="18100" xr:uid="{2B3A6AA0-DAD9-4583-9C6B-250F5A57CC76}"/>
    <cellStyle name="Normal 13 4 3 14" xfId="34859" xr:uid="{DEF1C48A-2653-447C-9DD8-D821B90E5EF1}"/>
    <cellStyle name="Normal 13 4 3 2" xfId="1766" xr:uid="{EB34B7DA-2BA9-4AF7-96C0-73A7E8000CFF}"/>
    <cellStyle name="Normal 13 4 3 2 2" xfId="5148" xr:uid="{854EA61E-B799-4402-B9DD-E020027602E9}"/>
    <cellStyle name="Normal 13 4 3 2 2 2" xfId="13526" xr:uid="{22085977-6EB3-4A3D-AB6B-913DB8094739}"/>
    <cellStyle name="Normal 13 4 3 2 2 2 2" xfId="30286" xr:uid="{B8A077BB-D22C-4AE1-968D-F84E3BD81531}"/>
    <cellStyle name="Normal 13 4 3 2 2 2 3" xfId="47045" xr:uid="{CBE1F10D-70FA-4BB9-8C76-ED18FC847820}"/>
    <cellStyle name="Normal 13 4 3 2 2 3" xfId="21906" xr:uid="{46A2B0AC-7ACB-4BA1-9447-DF8FCA39166C}"/>
    <cellStyle name="Normal 13 4 3 2 2 4" xfId="38665" xr:uid="{7025F4CF-734C-474B-A7C4-647CDEF84D33}"/>
    <cellStyle name="Normal 13 4 3 2 3" xfId="6833" xr:uid="{49DF8A31-DA5A-4114-BFD1-6530B8218DDB}"/>
    <cellStyle name="Normal 13 4 3 2 3 2" xfId="15213" xr:uid="{FDF4482E-3CD8-45A5-A117-BB02C36FDF5B}"/>
    <cellStyle name="Normal 13 4 3 2 3 2 2" xfId="31973" xr:uid="{AEFBF5F5-B47E-4FAE-9453-49D04367453E}"/>
    <cellStyle name="Normal 13 4 3 2 3 2 3" xfId="48732" xr:uid="{4EBB2821-4EBD-4759-86DF-D35DC582A11F}"/>
    <cellStyle name="Normal 13 4 3 2 3 3" xfId="23593" xr:uid="{E719A67A-1759-49E7-9335-D349599C974C}"/>
    <cellStyle name="Normal 13 4 3 2 3 4" xfId="40352" xr:uid="{DE1854FC-E55D-420C-B8A4-F53AD3C54CEF}"/>
    <cellStyle name="Normal 13 4 3 2 4" xfId="3573" xr:uid="{43181510-E59B-4FCA-83D1-4A052230017B}"/>
    <cellStyle name="Normal 13 4 3 2 4 2" xfId="11949" xr:uid="{A5965436-A24F-4E7C-B211-577FE96FA216}"/>
    <cellStyle name="Normal 13 4 3 2 4 2 2" xfId="28709" xr:uid="{3ADAFE52-131D-409E-8755-76850807E9A7}"/>
    <cellStyle name="Normal 13 4 3 2 4 2 3" xfId="45468" xr:uid="{6B11589A-B90A-4F55-AE73-16E011D11366}"/>
    <cellStyle name="Normal 13 4 3 2 4 3" xfId="20329" xr:uid="{1E2B744D-9DD8-41F3-9105-3F8F83F288C7}"/>
    <cellStyle name="Normal 13 4 3 2 4 4" xfId="37088" xr:uid="{5E37D1D5-3C87-4B00-990F-307331A2B08A}"/>
    <cellStyle name="Normal 13 4 3 2 5" xfId="10146" xr:uid="{1B34CAC9-E9FF-433A-BC10-A649BCE762FA}"/>
    <cellStyle name="Normal 13 4 3 2 5 2" xfId="26906" xr:uid="{E514E3EA-6B80-42B9-A260-07825609FC37}"/>
    <cellStyle name="Normal 13 4 3 2 5 3" xfId="43665" xr:uid="{863460E1-5FD6-4B62-BAC4-634D7F26B8B7}"/>
    <cellStyle name="Normal 13 4 3 2 6" xfId="18526" xr:uid="{8D5347DE-FAB2-4DEB-B3D3-6E34DE3A8226}"/>
    <cellStyle name="Normal 13 4 3 2 7" xfId="35285" xr:uid="{19A0C0D0-1CA3-4CCE-895C-C6178D3BF6DF}"/>
    <cellStyle name="Normal 13 4 3 3" xfId="2194" xr:uid="{7CBC1B2D-6452-4397-B3C7-4E797C5DFE31}"/>
    <cellStyle name="Normal 13 4 3 3 2" xfId="5574" xr:uid="{D9BCAEC5-3921-401C-8C53-D1A1AD3AB248}"/>
    <cellStyle name="Normal 13 4 3 3 2 2" xfId="13954" xr:uid="{428C7540-103F-41E9-B29E-52A86E061A01}"/>
    <cellStyle name="Normal 13 4 3 3 2 2 2" xfId="30714" xr:uid="{11DAF430-65CE-445D-B38C-9111C3EC137C}"/>
    <cellStyle name="Normal 13 4 3 3 2 2 3" xfId="47473" xr:uid="{16C755A6-51DF-46CD-B1CC-DB68689EB4FC}"/>
    <cellStyle name="Normal 13 4 3 3 2 3" xfId="22334" xr:uid="{29D46D20-5EF8-45C9-B5C4-E818060D81F7}"/>
    <cellStyle name="Normal 13 4 3 3 2 4" xfId="39093" xr:uid="{1BDE14CD-8EF1-46B7-A4BB-F06844E1FBAD}"/>
    <cellStyle name="Normal 13 4 3 3 3" xfId="7261" xr:uid="{122B59E6-647C-4863-AAA1-B497FD72190F}"/>
    <cellStyle name="Normal 13 4 3 3 3 2" xfId="15641" xr:uid="{1FFB5562-5E62-4AA1-889E-0B875B75A2B5}"/>
    <cellStyle name="Normal 13 4 3 3 3 2 2" xfId="32401" xr:uid="{1003EAD1-94FB-4933-853B-0164519DAF89}"/>
    <cellStyle name="Normal 13 4 3 3 3 2 3" xfId="49160" xr:uid="{0EFE2ECF-0C62-4D58-AB21-5C81EA1AA3C1}"/>
    <cellStyle name="Normal 13 4 3 3 3 3" xfId="24021" xr:uid="{54D2BC8B-04DA-49BE-822A-6DDC6972DB19}"/>
    <cellStyle name="Normal 13 4 3 3 3 4" xfId="40780" xr:uid="{CE489BA6-83C0-4AA2-90E8-371CD9443FA5}"/>
    <cellStyle name="Normal 13 4 3 3 4" xfId="4001" xr:uid="{AB2E6DA1-22D9-4B04-98FF-DB71AF0C590A}"/>
    <cellStyle name="Normal 13 4 3 3 4 2" xfId="12377" xr:uid="{26702720-FABE-4E03-B3B0-361AE9F78E27}"/>
    <cellStyle name="Normal 13 4 3 3 4 2 2" xfId="29137" xr:uid="{F174767A-0C79-4E07-AF7E-DF5DCFA49A5C}"/>
    <cellStyle name="Normal 13 4 3 3 4 2 3" xfId="45896" xr:uid="{4407D8E9-9619-45E2-9434-BE493864D54F}"/>
    <cellStyle name="Normal 13 4 3 3 4 3" xfId="20757" xr:uid="{A05E3C14-0E37-49DB-87BE-704CB3EECFEA}"/>
    <cellStyle name="Normal 13 4 3 3 4 4" xfId="37516" xr:uid="{443E306A-0CBC-40A9-B2D0-428829A9154D}"/>
    <cellStyle name="Normal 13 4 3 3 5" xfId="10574" xr:uid="{4FC70B3C-38F3-4B9F-B565-4E00CC305C5B}"/>
    <cellStyle name="Normal 13 4 3 3 5 2" xfId="27334" xr:uid="{5563993C-07AD-4CD5-AA9F-790347219E8D}"/>
    <cellStyle name="Normal 13 4 3 3 5 3" xfId="44093" xr:uid="{8B7B7CCB-B5C8-4BF0-8DAF-A50F2EBE0D2E}"/>
    <cellStyle name="Normal 13 4 3 3 6" xfId="18954" xr:uid="{5E45057C-8189-49E3-973E-CB036C730C1C}"/>
    <cellStyle name="Normal 13 4 3 3 7" xfId="35713" xr:uid="{6B9E67C0-1F77-4285-BFD7-C722D4AEF05B}"/>
    <cellStyle name="Normal 13 4 3 4" xfId="2713" xr:uid="{1D66403B-0394-4DDE-A9F9-1A8B6285B64A}"/>
    <cellStyle name="Normal 13 4 3 4 2" xfId="6095" xr:uid="{FC1258C9-83A4-4E36-93E8-FACC901974F2}"/>
    <cellStyle name="Normal 13 4 3 4 2 2" xfId="14475" xr:uid="{3B3B3233-FA9C-488F-9605-4A6BE5C31719}"/>
    <cellStyle name="Normal 13 4 3 4 2 2 2" xfId="31235" xr:uid="{44E27D7C-951C-4F53-9B54-9C9ECFBB524D}"/>
    <cellStyle name="Normal 13 4 3 4 2 2 3" xfId="47994" xr:uid="{BFED183B-FA3E-405C-9145-33FFE2E70ED6}"/>
    <cellStyle name="Normal 13 4 3 4 2 3" xfId="22855" xr:uid="{5F981382-49AB-4656-AFAF-A604039EBA80}"/>
    <cellStyle name="Normal 13 4 3 4 2 4" xfId="39614" xr:uid="{0F95371C-E0DA-4266-B748-33FAA193E7B1}"/>
    <cellStyle name="Normal 13 4 3 4 3" xfId="7782" xr:uid="{89D10331-A432-4A4A-87D0-882284E80A8D}"/>
    <cellStyle name="Normal 13 4 3 4 3 2" xfId="16162" xr:uid="{B3F02C92-0C0C-4DE5-A28A-3D92C9429E83}"/>
    <cellStyle name="Normal 13 4 3 4 3 2 2" xfId="32922" xr:uid="{274A8001-7D44-42C9-8901-8E4A25C6F8FB}"/>
    <cellStyle name="Normal 13 4 3 4 3 2 3" xfId="49681" xr:uid="{3A7B1C30-56F6-4F65-BF8B-A756B775E5A0}"/>
    <cellStyle name="Normal 13 4 3 4 3 3" xfId="24542" xr:uid="{14921627-372B-4C4D-8EF9-A7952FA6AD5D}"/>
    <cellStyle name="Normal 13 4 3 4 3 4" xfId="41301" xr:uid="{58EB3B88-CED6-42A5-9B19-5A8932AE71DF}"/>
    <cellStyle name="Normal 13 4 3 4 4" xfId="4409" xr:uid="{AECC3D40-3F08-49A3-B74D-8075FCB936D2}"/>
    <cellStyle name="Normal 13 4 3 4 4 2" xfId="12785" xr:uid="{340B2F3B-6A8C-4271-80E8-B4A07F1E73C8}"/>
    <cellStyle name="Normal 13 4 3 4 4 2 2" xfId="29545" xr:uid="{5ACB26D9-EA0B-419E-A148-702BE0F72055}"/>
    <cellStyle name="Normal 13 4 3 4 4 2 3" xfId="46304" xr:uid="{FF6CACAF-55AA-4053-BCC8-E7BDFDE318EC}"/>
    <cellStyle name="Normal 13 4 3 4 4 3" xfId="21165" xr:uid="{0210B8E2-DE4E-481E-A001-CF55BC262167}"/>
    <cellStyle name="Normal 13 4 3 4 4 4" xfId="37924" xr:uid="{7988437C-EFBC-45D8-A110-2D8DAAE5C2A9}"/>
    <cellStyle name="Normal 13 4 3 4 5" xfId="11095" xr:uid="{DD2CDC6B-EBF6-441B-924D-01583FCB14EA}"/>
    <cellStyle name="Normal 13 4 3 4 5 2" xfId="27855" xr:uid="{2081E529-829D-4DC5-9401-22EF6BA9A005}"/>
    <cellStyle name="Normal 13 4 3 4 5 3" xfId="44614" xr:uid="{77AA17F2-4037-4C79-A6B6-AEE44B1E79F4}"/>
    <cellStyle name="Normal 13 4 3 4 6" xfId="19475" xr:uid="{E4F020E5-1788-40E6-8370-FBEA3F8A56F2}"/>
    <cellStyle name="Normal 13 4 3 4 7" xfId="36234" xr:uid="{D73073B1-71E4-407B-B60C-60BC9D821FE4}"/>
    <cellStyle name="Normal 13 4 3 5" xfId="4829" xr:uid="{844945F4-F5DD-4C7A-9C5C-BCDB01933C40}"/>
    <cellStyle name="Normal 13 4 3 5 2" xfId="13205" xr:uid="{62717E69-29F5-41E4-AD36-5BAD97493D84}"/>
    <cellStyle name="Normal 13 4 3 5 2 2" xfId="29965" xr:uid="{723A42A2-C1C0-4DF5-9CCC-D06D810B08B1}"/>
    <cellStyle name="Normal 13 4 3 5 2 3" xfId="46724" xr:uid="{9DA57325-A6CC-4F34-898E-E85CF15732CB}"/>
    <cellStyle name="Normal 13 4 3 5 3" xfId="21585" xr:uid="{31A8E47F-235E-426B-86F7-B558C77BBC3E}"/>
    <cellStyle name="Normal 13 4 3 5 4" xfId="38344" xr:uid="{7EBF0D89-88CE-4A18-9E9A-0FA7957710DE}"/>
    <cellStyle name="Normal 13 4 3 6" xfId="6407" xr:uid="{4013C562-B0A9-48BD-8E95-FAD684DACDA6}"/>
    <cellStyle name="Normal 13 4 3 6 2" xfId="14787" xr:uid="{1538CA2A-304B-4629-AE7A-8C01B9068439}"/>
    <cellStyle name="Normal 13 4 3 6 2 2" xfId="31547" xr:uid="{C8CB3865-181D-4F66-B331-6C7B033355A2}"/>
    <cellStyle name="Normal 13 4 3 6 2 3" xfId="48306" xr:uid="{4AD783D7-47B7-49E4-AF43-BF327DDD36CF}"/>
    <cellStyle name="Normal 13 4 3 6 3" xfId="23167" xr:uid="{40333CDD-8669-4706-BEC6-53DC42847F08}"/>
    <cellStyle name="Normal 13 4 3 6 4" xfId="39926" xr:uid="{A4E79701-F85E-4D24-AA68-A0AEEB5C3888}"/>
    <cellStyle name="Normal 13 4 3 7" xfId="8188" xr:uid="{CCF286C7-8AD3-4150-B143-CBC9C729CA18}"/>
    <cellStyle name="Normal 13 4 3 7 2" xfId="16568" xr:uid="{63D7A247-D3F8-4889-B360-A97E4DBDB509}"/>
    <cellStyle name="Normal 13 4 3 7 2 2" xfId="33328" xr:uid="{9712EFEB-EF45-4B69-AEE2-009C92FFDD9D}"/>
    <cellStyle name="Normal 13 4 3 7 2 3" xfId="50087" xr:uid="{A9CF9268-BCB0-46F2-B1A1-4D9F812016F5}"/>
    <cellStyle name="Normal 13 4 3 7 3" xfId="24948" xr:uid="{B1579F55-7E7C-4685-8504-2F293A700DE6}"/>
    <cellStyle name="Normal 13 4 3 7 4" xfId="41707" xr:uid="{927F3C75-E5B3-46F5-A19F-DFEE0C1CEBE8}"/>
    <cellStyle name="Normal 13 4 3 8" xfId="8594" xr:uid="{6C340F93-9D5B-4858-9B16-C10AA000943D}"/>
    <cellStyle name="Normal 13 4 3 8 2" xfId="16974" xr:uid="{5EF1B9A6-7AB5-40FB-AD3C-E8E7C4553B20}"/>
    <cellStyle name="Normal 13 4 3 8 2 2" xfId="33734" xr:uid="{4950B1E9-566C-4BD5-BADF-E39367E63B16}"/>
    <cellStyle name="Normal 13 4 3 8 2 3" xfId="50493" xr:uid="{C09692CF-05AA-405F-8DF1-D2946BE0CD5E}"/>
    <cellStyle name="Normal 13 4 3 8 3" xfId="25354" xr:uid="{DA9D6BBE-8548-419B-BA55-2DCFC4E18588}"/>
    <cellStyle name="Normal 13 4 3 8 4" xfId="42113" xr:uid="{92043997-9D61-4C39-B244-D8B394263D4C}"/>
    <cellStyle name="Normal 13 4 3 9" xfId="9000" xr:uid="{43CCCACD-8BA7-4258-9F50-1BB572CF5FFA}"/>
    <cellStyle name="Normal 13 4 3 9 2" xfId="17380" xr:uid="{414F2ED8-D320-4DD8-B07F-1FC2886CA75C}"/>
    <cellStyle name="Normal 13 4 3 9 2 2" xfId="34140" xr:uid="{12A4FCF3-3BE6-4B41-A281-21427CD481A4}"/>
    <cellStyle name="Normal 13 4 3 9 2 3" xfId="50899" xr:uid="{8631140F-3C83-4BFD-9BD2-5B132B3C2B30}"/>
    <cellStyle name="Normal 13 4 3 9 3" xfId="25760" xr:uid="{F436A363-038F-4E4B-9A6E-519FE47C3A1A}"/>
    <cellStyle name="Normal 13 4 3 9 4" xfId="42519" xr:uid="{B7B76933-2EC6-4FB7-B413-59DF74A60989}"/>
    <cellStyle name="Normal 13 4 4" xfId="1764" xr:uid="{786E0F55-AB37-430C-919E-64375EA2F199}"/>
    <cellStyle name="Normal 13 4 4 2" xfId="5146" xr:uid="{13466224-D8EB-415A-8D67-3020F8780CC6}"/>
    <cellStyle name="Normal 13 4 4 2 2" xfId="13524" xr:uid="{2F87B743-FC6B-40BA-AD95-65EBCA56B5F9}"/>
    <cellStyle name="Normal 13 4 4 2 2 2" xfId="30284" xr:uid="{33B87BC5-8324-471B-9FF7-D974AFA0C7C4}"/>
    <cellStyle name="Normal 13 4 4 2 2 3" xfId="47043" xr:uid="{68D2DD46-4686-4E7C-A52A-52D6DEE12A73}"/>
    <cellStyle name="Normal 13 4 4 2 3" xfId="21904" xr:uid="{80DC6D18-7BEA-492C-9B3E-8FE38C242A0F}"/>
    <cellStyle name="Normal 13 4 4 2 4" xfId="38663" xr:uid="{EB559694-BEDE-4E2E-B875-0865846D3F87}"/>
    <cellStyle name="Normal 13 4 4 3" xfId="6831" xr:uid="{533C1699-27C3-44C2-ADDA-FDD2EC213916}"/>
    <cellStyle name="Normal 13 4 4 3 2" xfId="15211" xr:uid="{AC25E512-8C9E-4871-A8D7-D4030AE74725}"/>
    <cellStyle name="Normal 13 4 4 3 2 2" xfId="31971" xr:uid="{6DC7BE58-BE40-4027-BC3F-53C1DF41D2B9}"/>
    <cellStyle name="Normal 13 4 4 3 2 3" xfId="48730" xr:uid="{3A269567-A9D6-41F0-BFF2-F51C7FCBC81C}"/>
    <cellStyle name="Normal 13 4 4 3 3" xfId="23591" xr:uid="{9107D199-3FBA-4143-856E-1E8FEB10F0E1}"/>
    <cellStyle name="Normal 13 4 4 3 4" xfId="40350" xr:uid="{EE5FB2BC-A3F4-4B4A-A63D-29BF591C6541}"/>
    <cellStyle name="Normal 13 4 4 4" xfId="3571" xr:uid="{F754B21B-6AC6-4A07-A888-94264BD4BBA7}"/>
    <cellStyle name="Normal 13 4 4 4 2" xfId="11947" xr:uid="{836A0A46-E73B-44E2-AA37-233D5FB506BE}"/>
    <cellStyle name="Normal 13 4 4 4 2 2" xfId="28707" xr:uid="{B318E564-6B4D-4D26-9D74-DE3F26317E81}"/>
    <cellStyle name="Normal 13 4 4 4 2 3" xfId="45466" xr:uid="{C9C1068E-34A4-4805-ACB6-F3EE4692DE18}"/>
    <cellStyle name="Normal 13 4 4 4 3" xfId="20327" xr:uid="{E6B399E1-CD67-406E-AA97-004639827348}"/>
    <cellStyle name="Normal 13 4 4 4 4" xfId="37086" xr:uid="{A51899B6-839F-40C4-BA08-69CB2D79FA3C}"/>
    <cellStyle name="Normal 13 4 4 5" xfId="10144" xr:uid="{D67F4F90-89FC-4134-BF5C-F459811140CE}"/>
    <cellStyle name="Normal 13 4 4 5 2" xfId="26904" xr:uid="{7268183E-7D44-4A2E-8EE9-8557814C7F22}"/>
    <cellStyle name="Normal 13 4 4 5 3" xfId="43663" xr:uid="{5CF65B3C-10F6-4743-920F-A1637D430BF7}"/>
    <cellStyle name="Normal 13 4 4 6" xfId="18524" xr:uid="{9C190697-8A48-4F1B-B52C-3D2C80923F12}"/>
    <cellStyle name="Normal 13 4 4 7" xfId="35283" xr:uid="{EB5FF678-E3E3-461C-B847-063BFDDD1C44}"/>
    <cellStyle name="Normal 13 4 5" xfId="2192" xr:uid="{B2AE0F68-6977-457C-9D48-6CA5A16D101D}"/>
    <cellStyle name="Normal 13 4 5 2" xfId="5572" xr:uid="{201B04AE-B99A-4365-AA73-E23E31181034}"/>
    <cellStyle name="Normal 13 4 5 2 2" xfId="13952" xr:uid="{432A22A8-245C-449E-BE0B-FB3BEB0B91EF}"/>
    <cellStyle name="Normal 13 4 5 2 2 2" xfId="30712" xr:uid="{188E38AD-1D80-4B8C-8587-0CBB885FF34B}"/>
    <cellStyle name="Normal 13 4 5 2 2 3" xfId="47471" xr:uid="{5C10A167-ADB3-464A-AD5D-929301EE2244}"/>
    <cellStyle name="Normal 13 4 5 2 3" xfId="22332" xr:uid="{B8BA6AEF-F647-4EB6-A7BD-A44699621A4F}"/>
    <cellStyle name="Normal 13 4 5 2 4" xfId="39091" xr:uid="{DC0AE715-50C8-4474-ABFD-3384A97E5E93}"/>
    <cellStyle name="Normal 13 4 5 3" xfId="7259" xr:uid="{E2FF1B8E-05B9-43C6-B237-329C62BB6D70}"/>
    <cellStyle name="Normal 13 4 5 3 2" xfId="15639" xr:uid="{CF31FE78-5446-4E7D-AB9D-B8E64290A83C}"/>
    <cellStyle name="Normal 13 4 5 3 2 2" xfId="32399" xr:uid="{4D9636B0-F7FD-47AD-A26E-2B25912DCF2C}"/>
    <cellStyle name="Normal 13 4 5 3 2 3" xfId="49158" xr:uid="{712FC774-DF79-41E3-A48D-6A8F7B22B79D}"/>
    <cellStyle name="Normal 13 4 5 3 3" xfId="24019" xr:uid="{6BFD738C-746E-47DE-9CCD-534D8A02BE0E}"/>
    <cellStyle name="Normal 13 4 5 3 4" xfId="40778" xr:uid="{51838F8C-11F4-4F6B-8C91-EC4B998BE975}"/>
    <cellStyle name="Normal 13 4 5 4" xfId="3999" xr:uid="{207A17FE-20A4-4B0B-B374-98C74DFFD210}"/>
    <cellStyle name="Normal 13 4 5 4 2" xfId="12375" xr:uid="{FDE116D8-768E-48AD-97C9-401075048EEF}"/>
    <cellStyle name="Normal 13 4 5 4 2 2" xfId="29135" xr:uid="{3CE985C9-FC5C-4DF7-A34D-2A3DFAF440D4}"/>
    <cellStyle name="Normal 13 4 5 4 2 3" xfId="45894" xr:uid="{C9EB8767-4A3B-4A08-AD99-722A7A3D7EAE}"/>
    <cellStyle name="Normal 13 4 5 4 3" xfId="20755" xr:uid="{DD78E8A0-2436-4F43-AFE0-3199B684251B}"/>
    <cellStyle name="Normal 13 4 5 4 4" xfId="37514" xr:uid="{CA2940FA-FB1C-4536-88D2-28C17DFCA71E}"/>
    <cellStyle name="Normal 13 4 5 5" xfId="10572" xr:uid="{251A8E85-A214-4762-8B2F-FB522923C5C7}"/>
    <cellStyle name="Normal 13 4 5 5 2" xfId="27332" xr:uid="{D2DB9101-51F9-43DB-AE49-E75E997A88BD}"/>
    <cellStyle name="Normal 13 4 5 5 3" xfId="44091" xr:uid="{3A769DCB-99A7-49B3-9A45-1E891ABE527C}"/>
    <cellStyle name="Normal 13 4 5 6" xfId="18952" xr:uid="{F7981755-8E17-4C7D-9D3A-A34CC1BAD3CA}"/>
    <cellStyle name="Normal 13 4 5 7" xfId="35711" xr:uid="{9FF2F8CA-12F1-4402-BFD0-BDE12F607967}"/>
    <cellStyle name="Normal 13 4 6" xfId="2443" xr:uid="{394B948D-846F-42D4-B899-7360B4CE33B9}"/>
    <cellStyle name="Normal 13 4 6 2" xfId="5824" xr:uid="{59384C38-CD5E-4F7E-81C9-608438620BCF}"/>
    <cellStyle name="Normal 13 4 6 2 2" xfId="14204" xr:uid="{494B9F8C-0849-44BD-B68E-385B4A2253D9}"/>
    <cellStyle name="Normal 13 4 6 2 2 2" xfId="30964" xr:uid="{1D425F7A-C65F-4343-9C7E-79EAC4A4ACC2}"/>
    <cellStyle name="Normal 13 4 6 2 2 3" xfId="47723" xr:uid="{20A6B99A-9AB3-425E-A483-365B37E7EA63}"/>
    <cellStyle name="Normal 13 4 6 2 3" xfId="22584" xr:uid="{F7222597-97A4-435E-A413-1E7EADEE5CAF}"/>
    <cellStyle name="Normal 13 4 6 2 4" xfId="39343" xr:uid="{C02C93D9-BF26-4033-8812-A27497220894}"/>
    <cellStyle name="Normal 13 4 6 3" xfId="7511" xr:uid="{70E11807-095F-4E0A-9D71-5CE5858ABFFE}"/>
    <cellStyle name="Normal 13 4 6 3 2" xfId="15891" xr:uid="{077B9005-DF42-4413-A517-E9011AADEC23}"/>
    <cellStyle name="Normal 13 4 6 3 2 2" xfId="32651" xr:uid="{FEFA860C-1B54-424C-A3E1-F6EA97E5A72E}"/>
    <cellStyle name="Normal 13 4 6 3 2 3" xfId="49410" xr:uid="{9875B98E-15F1-4A2E-99F1-A395B075DC54}"/>
    <cellStyle name="Normal 13 4 6 3 3" xfId="24271" xr:uid="{BCD3ECE8-8513-4DF0-8B82-C8B2F669A4F2}"/>
    <cellStyle name="Normal 13 4 6 3 4" xfId="41030" xr:uid="{8F4B707B-EB77-4453-9316-CD218EE4E81F}"/>
    <cellStyle name="Normal 13 4 6 4" xfId="3144" xr:uid="{490B76A5-9189-4C49-91E2-35FE736D808E}"/>
    <cellStyle name="Normal 13 4 6 4 2" xfId="11521" xr:uid="{1EBA1B13-9554-4332-B0B5-ACD5EA574F42}"/>
    <cellStyle name="Normal 13 4 6 4 2 2" xfId="28281" xr:uid="{8CC36381-1EE6-406C-973E-F25DE0C1CACC}"/>
    <cellStyle name="Normal 13 4 6 4 2 3" xfId="45040" xr:uid="{911842B4-F24B-48E3-8122-4153EB1D29A0}"/>
    <cellStyle name="Normal 13 4 6 4 3" xfId="19901" xr:uid="{18465DBB-3830-4D13-8BE2-AC0AC0E20692}"/>
    <cellStyle name="Normal 13 4 6 4 4" xfId="36660" xr:uid="{7A6A6ECF-4965-49CD-A2BB-C429ABB317F5}"/>
    <cellStyle name="Normal 13 4 6 5" xfId="10824" xr:uid="{A48CB825-8BF5-4739-BAC9-7B21F3C23117}"/>
    <cellStyle name="Normal 13 4 6 5 2" xfId="27584" xr:uid="{94D3004C-3C1B-42E9-99F6-097CDDBE33BB}"/>
    <cellStyle name="Normal 13 4 6 5 3" xfId="44343" xr:uid="{BB9AD6AA-F138-429B-A43A-8E66B4AED38E}"/>
    <cellStyle name="Normal 13 4 6 6" xfId="19204" xr:uid="{FADC07FB-2287-4C41-A0A6-292E98A525E9}"/>
    <cellStyle name="Normal 13 4 6 7" xfId="35963" xr:uid="{E1A241A4-7048-4D07-ACAE-97C26769A02B}"/>
    <cellStyle name="Normal 13 4 7" xfId="4557" xr:uid="{AD24336D-39E4-4035-85F5-BBC05240422C}"/>
    <cellStyle name="Normal 13 4 7 2" xfId="12933" xr:uid="{CC7CCAAB-241B-4429-B437-3B868442FAF2}"/>
    <cellStyle name="Normal 13 4 7 2 2" xfId="29693" xr:uid="{F6E3490F-857A-431E-8D23-FFD0F5B1A54C}"/>
    <cellStyle name="Normal 13 4 7 2 3" xfId="46452" xr:uid="{BA508B98-050D-4A04-A497-850C16D5D2AA}"/>
    <cellStyle name="Normal 13 4 7 3" xfId="21313" xr:uid="{64F9C01D-A88D-4EA1-934F-E6E9A4D9FB3D}"/>
    <cellStyle name="Normal 13 4 7 4" xfId="38072" xr:uid="{92839AD4-2427-4F98-BBCA-F4410FECE0EF}"/>
    <cellStyle name="Normal 13 4 8" xfId="6405" xr:uid="{06D9A7ED-D408-401A-8F79-1AEADE2AA727}"/>
    <cellStyle name="Normal 13 4 8 2" xfId="14785" xr:uid="{C7548060-2B88-48E9-870D-94F0B2EABB65}"/>
    <cellStyle name="Normal 13 4 8 2 2" xfId="31545" xr:uid="{FF6307B1-401C-4DA1-9E21-EB0F7DEE7FBD}"/>
    <cellStyle name="Normal 13 4 8 2 3" xfId="48304" xr:uid="{9D90318B-2C25-4F52-BBE2-CA39ACCE2B1D}"/>
    <cellStyle name="Normal 13 4 8 3" xfId="23165" xr:uid="{3A828E9D-F0DF-48F2-9985-91574D61F52F}"/>
    <cellStyle name="Normal 13 4 8 4" xfId="39924" xr:uid="{E8083139-DBAF-4379-AEC0-5113BEFBB8AA}"/>
    <cellStyle name="Normal 13 4 9" xfId="7917" xr:uid="{3FF8B2AE-9B31-4AC7-B029-4B6DC49F1F4B}"/>
    <cellStyle name="Normal 13 4 9 2" xfId="16297" xr:uid="{CD43CDE6-0A44-4E20-9829-0EDF2254310B}"/>
    <cellStyle name="Normal 13 4 9 2 2" xfId="33057" xr:uid="{9FACAE35-9076-400B-84B4-65C0E660D28E}"/>
    <cellStyle name="Normal 13 4 9 2 3" xfId="49816" xr:uid="{1B33CA52-1676-43D0-82AD-9F9569FC1823}"/>
    <cellStyle name="Normal 13 4 9 3" xfId="24677" xr:uid="{5DCAD2C5-6E96-4399-BD77-3509592B5244}"/>
    <cellStyle name="Normal 13 4 9 4" xfId="41436" xr:uid="{284D16F9-9348-40F6-A24A-949F14A9434D}"/>
    <cellStyle name="Normal 13 5" xfId="787" xr:uid="{EA439BF4-C61E-4000-BAEE-3464F4B652B5}"/>
    <cellStyle name="Normal 13 5 10" xfId="8396" xr:uid="{0E372960-3867-4826-8D90-1B44701B6212}"/>
    <cellStyle name="Normal 13 5 10 2" xfId="16776" xr:uid="{89FD5C05-1383-4C5D-AB78-25894DCC67AC}"/>
    <cellStyle name="Normal 13 5 10 2 2" xfId="33536" xr:uid="{77BB4616-B75C-4F01-A533-615300710FFF}"/>
    <cellStyle name="Normal 13 5 10 2 3" xfId="50295" xr:uid="{0E5F8049-520C-4CD6-9AA0-3B349134F34F}"/>
    <cellStyle name="Normal 13 5 10 3" xfId="25156" xr:uid="{7BCF9C00-9126-4827-B2E4-9B0E696E3D52}"/>
    <cellStyle name="Normal 13 5 10 4" xfId="41915" xr:uid="{FD60D65E-B8D7-44C0-968E-8F7445CB9BF5}"/>
    <cellStyle name="Normal 13 5 11" xfId="8802" xr:uid="{E80067DB-74A8-4E22-9147-01B3C92202B9}"/>
    <cellStyle name="Normal 13 5 11 2" xfId="17182" xr:uid="{F585AF20-1463-42D4-B1FB-F801EAC51E19}"/>
    <cellStyle name="Normal 13 5 11 2 2" xfId="33942" xr:uid="{7DC27E59-FE72-4728-B7AD-60D47C36C0BA}"/>
    <cellStyle name="Normal 13 5 11 2 3" xfId="50701" xr:uid="{C654045D-CC40-4866-9559-314B05527274}"/>
    <cellStyle name="Normal 13 5 11 3" xfId="25562" xr:uid="{1C3F9CAA-CE5D-4822-BE00-F6A8A0B161E8}"/>
    <cellStyle name="Normal 13 5 11 4" xfId="42321" xr:uid="{85EAD082-4AD6-4263-927C-A55AA1FA303F}"/>
    <cellStyle name="Normal 13 5 12" xfId="9208" xr:uid="{E5F70666-6E11-458D-8D25-7341882FC862}"/>
    <cellStyle name="Normal 13 5 12 2" xfId="17588" xr:uid="{B5751719-FB74-4660-83EA-46E50ABC74B1}"/>
    <cellStyle name="Normal 13 5 12 2 2" xfId="34348" xr:uid="{AE0AB592-0FC9-4D4B-A93C-FBE602152B56}"/>
    <cellStyle name="Normal 13 5 12 2 3" xfId="51107" xr:uid="{8D648297-1172-4F33-87CC-0462D966A729}"/>
    <cellStyle name="Normal 13 5 12 3" xfId="25968" xr:uid="{B6462C0F-47FB-49F5-869B-D2D13BA5298B}"/>
    <cellStyle name="Normal 13 5 12 4" xfId="42727" xr:uid="{E4F097EC-205A-4912-A53F-E68BCCB318D9}"/>
    <cellStyle name="Normal 13 5 13" xfId="2901" xr:uid="{AF461D13-1C88-4334-8645-EFD01B68D3AC}"/>
    <cellStyle name="Normal 13 5 13 2" xfId="11283" xr:uid="{D4CBBBC7-2494-4810-884B-3F24645B8EAA}"/>
    <cellStyle name="Normal 13 5 13 2 2" xfId="28043" xr:uid="{E515ECE7-9932-4AF9-B290-FDAD7CAE897F}"/>
    <cellStyle name="Normal 13 5 13 2 3" xfId="44802" xr:uid="{0A95C970-9D65-4304-BB5A-84A61A7504F8}"/>
    <cellStyle name="Normal 13 5 13 3" xfId="19663" xr:uid="{D04A96BC-D426-42A3-823A-5E8C9BF41E4A}"/>
    <cellStyle name="Normal 13 5 13 4" xfId="36422" xr:uid="{90368F50-61B1-43DC-B09E-1B0971A40AE0}"/>
    <cellStyle name="Normal 13 5 14" xfId="9721" xr:uid="{BC0154AC-6BFE-4254-A4CD-56D40F28C075}"/>
    <cellStyle name="Normal 13 5 14 2" xfId="26481" xr:uid="{1890525B-D4C7-43AD-BBB3-9E9CE82F80FF}"/>
    <cellStyle name="Normal 13 5 14 3" xfId="43240" xr:uid="{33D1B7BD-A263-49BD-9805-A31606EE31D7}"/>
    <cellStyle name="Normal 13 5 15" xfId="18101" xr:uid="{10CBBE9D-9AD6-4714-B978-606AC970BB16}"/>
    <cellStyle name="Normal 13 5 16" xfId="34860" xr:uid="{3B1F7158-9A56-405A-8205-A06C57CE643D}"/>
    <cellStyle name="Normal 13 5 2" xfId="1378" xr:uid="{BE464B8E-F403-4446-BA85-E1FF0CFB6D7A}"/>
    <cellStyle name="Normal 13 5 2 10" xfId="9268" xr:uid="{992E80D8-EFE7-438B-8EDB-E9BC68EEBA2A}"/>
    <cellStyle name="Normal 13 5 2 10 2" xfId="17648" xr:uid="{B9171D62-D468-46C6-BA1D-F18BFF336856}"/>
    <cellStyle name="Normal 13 5 2 10 2 2" xfId="34408" xr:uid="{634CCE42-6E96-4FDE-9A4E-A1FB087E6200}"/>
    <cellStyle name="Normal 13 5 2 10 2 3" xfId="51167" xr:uid="{543794AA-0ECB-4EDE-A1E0-21B8BB782C93}"/>
    <cellStyle name="Normal 13 5 2 10 3" xfId="26028" xr:uid="{A7426BFD-D74E-4E6B-B1E4-D16CE2A81F98}"/>
    <cellStyle name="Normal 13 5 2 10 4" xfId="42787" xr:uid="{43F864F8-F893-4216-9E1E-9A0DF2F6F6C5}"/>
    <cellStyle name="Normal 13 5 2 11" xfId="3148" xr:uid="{587B3DD9-2D17-4F62-AB6B-64E684729437}"/>
    <cellStyle name="Normal 13 5 2 11 2" xfId="11525" xr:uid="{06F304A6-A140-4649-991E-46C2568942E8}"/>
    <cellStyle name="Normal 13 5 2 11 2 2" xfId="28285" xr:uid="{BAE367B2-4C9E-4A45-B8F9-794F26D65DE5}"/>
    <cellStyle name="Normal 13 5 2 11 2 3" xfId="45044" xr:uid="{FEE51318-6402-4C86-BE4A-4A3C6EA6C2C2}"/>
    <cellStyle name="Normal 13 5 2 11 3" xfId="19905" xr:uid="{D1074D81-FD83-4350-8AD7-7B0A3F624962}"/>
    <cellStyle name="Normal 13 5 2 11 4" xfId="36664" xr:uid="{E8C9E123-708F-4811-B89B-8D6B353C2D79}"/>
    <cellStyle name="Normal 13 5 2 12" xfId="9722" xr:uid="{0482431E-4A99-4E35-A9A7-BFB33F116ACC}"/>
    <cellStyle name="Normal 13 5 2 12 2" xfId="26482" xr:uid="{A8A94EE7-5646-4851-8667-4F19DF7CBE96}"/>
    <cellStyle name="Normal 13 5 2 12 3" xfId="43241" xr:uid="{59926AAF-6013-4891-BB24-0B8E3933B3A8}"/>
    <cellStyle name="Normal 13 5 2 13" xfId="18102" xr:uid="{031C71E9-F7DB-403B-A5B9-B0247A25BC1B}"/>
    <cellStyle name="Normal 13 5 2 14" xfId="34861" xr:uid="{40131550-40F3-4DA3-B7D6-2A3B1BF42F07}"/>
    <cellStyle name="Normal 13 5 2 2" xfId="1768" xr:uid="{6D2D73FC-B871-4D0B-8184-46B8BF3DB998}"/>
    <cellStyle name="Normal 13 5 2 2 2" xfId="5150" xr:uid="{9D842D31-3ADE-4587-9B22-E1D3907BC7EA}"/>
    <cellStyle name="Normal 13 5 2 2 2 2" xfId="13528" xr:uid="{6704FD03-9D9D-465B-94F7-D009CA195B39}"/>
    <cellStyle name="Normal 13 5 2 2 2 2 2" xfId="30288" xr:uid="{2C9057CD-F501-4B6B-9943-89CD70463834}"/>
    <cellStyle name="Normal 13 5 2 2 2 2 3" xfId="47047" xr:uid="{3E48185A-ADF7-4CAA-8E7F-A2E526E7E81E}"/>
    <cellStyle name="Normal 13 5 2 2 2 3" xfId="21908" xr:uid="{B7EC01E1-33D4-4747-8D56-140CE3D30279}"/>
    <cellStyle name="Normal 13 5 2 2 2 4" xfId="38667" xr:uid="{D6760469-5451-4460-B1F5-E10A2813DB5D}"/>
    <cellStyle name="Normal 13 5 2 2 3" xfId="6835" xr:uid="{14F34FFB-CE0D-41B4-AE57-402FABE02359}"/>
    <cellStyle name="Normal 13 5 2 2 3 2" xfId="15215" xr:uid="{E03F0D9A-90C7-4A35-A5EF-BFFF6AC3671D}"/>
    <cellStyle name="Normal 13 5 2 2 3 2 2" xfId="31975" xr:uid="{4E9E2547-6E94-4252-BD0E-D47D93D931F4}"/>
    <cellStyle name="Normal 13 5 2 2 3 2 3" xfId="48734" xr:uid="{B36B12CB-B151-492D-B43C-0DDA72086F7F}"/>
    <cellStyle name="Normal 13 5 2 2 3 3" xfId="23595" xr:uid="{CFC7E2CF-E627-4F9C-94EC-99346957E93A}"/>
    <cellStyle name="Normal 13 5 2 2 3 4" xfId="40354" xr:uid="{D7FCB974-F904-4988-B625-8D377DE874F2}"/>
    <cellStyle name="Normal 13 5 2 2 4" xfId="3575" xr:uid="{091B4F39-60A3-4EDE-81B2-873DB8B1DF6D}"/>
    <cellStyle name="Normal 13 5 2 2 4 2" xfId="11951" xr:uid="{20362E57-EFB1-4A07-8082-764C9CAE1A7F}"/>
    <cellStyle name="Normal 13 5 2 2 4 2 2" xfId="28711" xr:uid="{9525E484-0090-4F66-AA47-42D03B9EE91E}"/>
    <cellStyle name="Normal 13 5 2 2 4 2 3" xfId="45470" xr:uid="{CA2AEDCC-7616-4203-BACA-52A6FFDCB128}"/>
    <cellStyle name="Normal 13 5 2 2 4 3" xfId="20331" xr:uid="{CE6B3BD4-165B-4A9B-824D-8E4B5FF41F58}"/>
    <cellStyle name="Normal 13 5 2 2 4 4" xfId="37090" xr:uid="{FC01F7E7-0B47-4A10-A7FD-466C367A4B5E}"/>
    <cellStyle name="Normal 13 5 2 2 5" xfId="10148" xr:uid="{C573003C-0D1E-4F5C-A5FA-36AD79893113}"/>
    <cellStyle name="Normal 13 5 2 2 5 2" xfId="26908" xr:uid="{49DB8A75-615A-4368-9A1E-CB827E4C52FE}"/>
    <cellStyle name="Normal 13 5 2 2 5 3" xfId="43667" xr:uid="{C4DDD9C2-D9CE-43EC-9E2A-6022170A29E7}"/>
    <cellStyle name="Normal 13 5 2 2 6" xfId="18528" xr:uid="{BD783BCC-BBC3-4E87-82B8-F80063BC1E16}"/>
    <cellStyle name="Normal 13 5 2 2 7" xfId="35287" xr:uid="{73032202-C97D-4F1A-9668-881CEB1DD6A6}"/>
    <cellStyle name="Normal 13 5 2 3" xfId="2196" xr:uid="{A9344D27-53FA-4366-A87D-2CA235E98221}"/>
    <cellStyle name="Normal 13 5 2 3 2" xfId="5576" xr:uid="{FDD36A8F-A8D4-439E-84A7-3FE9BED5A2EF}"/>
    <cellStyle name="Normal 13 5 2 3 2 2" xfId="13956" xr:uid="{78418A62-D635-4CC2-B468-0DD12E0C15E4}"/>
    <cellStyle name="Normal 13 5 2 3 2 2 2" xfId="30716" xr:uid="{7B993776-4E1F-4242-95D0-4C77C8D34907}"/>
    <cellStyle name="Normal 13 5 2 3 2 2 3" xfId="47475" xr:uid="{0DECFC87-567C-4D8D-B646-0F60B3B2D3DF}"/>
    <cellStyle name="Normal 13 5 2 3 2 3" xfId="22336" xr:uid="{7F7BDAED-CC6B-43BA-B0EB-31774A062FE5}"/>
    <cellStyle name="Normal 13 5 2 3 2 4" xfId="39095" xr:uid="{DB47D415-DC7E-4DF4-9AD6-4E9F01B69686}"/>
    <cellStyle name="Normal 13 5 2 3 3" xfId="7263" xr:uid="{127ED438-8E2A-454B-8DCB-1421682BF713}"/>
    <cellStyle name="Normal 13 5 2 3 3 2" xfId="15643" xr:uid="{529ECFF8-2D48-40A8-AAB3-9ECE7EF19AAA}"/>
    <cellStyle name="Normal 13 5 2 3 3 2 2" xfId="32403" xr:uid="{D289C7C9-59FF-4E79-9338-A1285413EB6C}"/>
    <cellStyle name="Normal 13 5 2 3 3 2 3" xfId="49162" xr:uid="{AAF5E808-E363-4994-8DE9-87DD765DC358}"/>
    <cellStyle name="Normal 13 5 2 3 3 3" xfId="24023" xr:uid="{6FDA4044-CE80-4900-B35F-7B4DD9C25870}"/>
    <cellStyle name="Normal 13 5 2 3 3 4" xfId="40782" xr:uid="{06EEAE65-3C45-4466-8D8C-C22028240171}"/>
    <cellStyle name="Normal 13 5 2 3 4" xfId="4003" xr:uid="{703338FE-6F16-40BA-9CA6-B3E877CDD97C}"/>
    <cellStyle name="Normal 13 5 2 3 4 2" xfId="12379" xr:uid="{EA6A745C-E3D8-4811-ACE5-87FD333BF450}"/>
    <cellStyle name="Normal 13 5 2 3 4 2 2" xfId="29139" xr:uid="{CF5611C9-6102-4A5C-BD1F-1BB50EDB8646}"/>
    <cellStyle name="Normal 13 5 2 3 4 2 3" xfId="45898" xr:uid="{B23E7512-7598-4132-B721-A02E63B0CAA3}"/>
    <cellStyle name="Normal 13 5 2 3 4 3" xfId="20759" xr:uid="{8451F241-1226-4C76-BFE2-C95E1AF24E43}"/>
    <cellStyle name="Normal 13 5 2 3 4 4" xfId="37518" xr:uid="{408770DD-CCF3-443B-BBFA-C7F62CBACF5A}"/>
    <cellStyle name="Normal 13 5 2 3 5" xfId="10576" xr:uid="{BF44CBD7-D5D9-4934-90CB-635BE9B230E1}"/>
    <cellStyle name="Normal 13 5 2 3 5 2" xfId="27336" xr:uid="{008352FB-728B-4BEA-A71F-B5E31373EA7F}"/>
    <cellStyle name="Normal 13 5 2 3 5 3" xfId="44095" xr:uid="{5672FFA1-2B86-4884-9549-AF8A7BBFD667}"/>
    <cellStyle name="Normal 13 5 2 3 6" xfId="18956" xr:uid="{30A6DBA0-3F09-4989-8037-641D964FE5C8}"/>
    <cellStyle name="Normal 13 5 2 3 7" xfId="35715" xr:uid="{B29FE630-EB20-4F7E-BDC1-0D7A884C2FF8}"/>
    <cellStyle name="Normal 13 5 2 4" xfId="2575" xr:uid="{CE48D11B-FC5D-4541-BEEB-1D666CD90EC4}"/>
    <cellStyle name="Normal 13 5 2 4 2" xfId="5957" xr:uid="{70C0402F-866E-405A-B71B-CEDAF8B7657F}"/>
    <cellStyle name="Normal 13 5 2 4 2 2" xfId="14337" xr:uid="{225B8BB0-A4DA-47CA-81EC-45EEE53B63FB}"/>
    <cellStyle name="Normal 13 5 2 4 2 2 2" xfId="31097" xr:uid="{D57DCDC5-D727-479F-BAF4-46A01CDF71F6}"/>
    <cellStyle name="Normal 13 5 2 4 2 2 3" xfId="47856" xr:uid="{FFDD11CD-1C7F-4E71-830A-214D83A17ADF}"/>
    <cellStyle name="Normal 13 5 2 4 2 3" xfId="22717" xr:uid="{9E8BDF5F-2AF0-4146-ACDB-79EE30703769}"/>
    <cellStyle name="Normal 13 5 2 4 2 4" xfId="39476" xr:uid="{6717CB10-1E68-4FDE-9366-0D3E84110966}"/>
    <cellStyle name="Normal 13 5 2 4 3" xfId="7644" xr:uid="{B1A575B3-093A-41E3-9B1A-9CBB6C089227}"/>
    <cellStyle name="Normal 13 5 2 4 3 2" xfId="16024" xr:uid="{55DB2D14-C35A-4E99-BEE1-F37B27A83D6E}"/>
    <cellStyle name="Normal 13 5 2 4 3 2 2" xfId="32784" xr:uid="{BA612FA8-AD3E-4791-996E-0A138456AA9F}"/>
    <cellStyle name="Normal 13 5 2 4 3 2 3" xfId="49543" xr:uid="{B712137B-D974-40D0-8C20-DA63123E52E1}"/>
    <cellStyle name="Normal 13 5 2 4 3 3" xfId="24404" xr:uid="{7287354F-D1EB-44DA-A745-B4F896CBA287}"/>
    <cellStyle name="Normal 13 5 2 4 3 4" xfId="41163" xr:uid="{44EFC65E-111A-473B-9570-0E8C3DAE84F4}"/>
    <cellStyle name="Normal 13 5 2 4 4" xfId="4272" xr:uid="{0D701D0F-1979-4426-BFEA-757BB7BE2205}"/>
    <cellStyle name="Normal 13 5 2 4 4 2" xfId="12648" xr:uid="{5C1F8762-561B-4739-B3D8-04BE0A4633A7}"/>
    <cellStyle name="Normal 13 5 2 4 4 2 2" xfId="29408" xr:uid="{B3578212-E84A-4FAD-83F7-030D6D12CD5F}"/>
    <cellStyle name="Normal 13 5 2 4 4 2 3" xfId="46167" xr:uid="{26983CCE-175A-430A-94D2-5CB9E2833143}"/>
    <cellStyle name="Normal 13 5 2 4 4 3" xfId="21028" xr:uid="{4D8A7874-B98F-43B3-ACB6-4BEAC41135AB}"/>
    <cellStyle name="Normal 13 5 2 4 4 4" xfId="37787" xr:uid="{1D21BCD0-C202-48CD-B778-0635F3C4A4EA}"/>
    <cellStyle name="Normal 13 5 2 4 5" xfId="10957" xr:uid="{4C4E2FF0-1C85-42F7-A0BC-2E9F77EABD3B}"/>
    <cellStyle name="Normal 13 5 2 4 5 2" xfId="27717" xr:uid="{3FCB29CC-2B44-4452-BAB8-1D4911867CEF}"/>
    <cellStyle name="Normal 13 5 2 4 5 3" xfId="44476" xr:uid="{6B1958A7-7873-49E5-AC02-B7A46BC907A4}"/>
    <cellStyle name="Normal 13 5 2 4 6" xfId="19337" xr:uid="{1A87E345-4B7A-4823-9E6A-3CC780BB192B}"/>
    <cellStyle name="Normal 13 5 2 4 7" xfId="36096" xr:uid="{A2FF6255-D432-463B-8F15-97BD49800B13}"/>
    <cellStyle name="Normal 13 5 2 5" xfId="4691" xr:uid="{47D8B82B-7ECA-4890-B481-5D133C8BEE73}"/>
    <cellStyle name="Normal 13 5 2 5 2" xfId="13067" xr:uid="{47D71EE8-113F-4E66-BE56-F09AD1378E93}"/>
    <cellStyle name="Normal 13 5 2 5 2 2" xfId="29827" xr:uid="{30C7EC36-EBBD-4963-96BB-A7117DBBB2D1}"/>
    <cellStyle name="Normal 13 5 2 5 2 3" xfId="46586" xr:uid="{E7BDD46B-E076-4955-AEA7-533931E846C5}"/>
    <cellStyle name="Normal 13 5 2 5 3" xfId="21447" xr:uid="{0A0A94AB-4185-40C5-B272-0430D58041B6}"/>
    <cellStyle name="Normal 13 5 2 5 4" xfId="38206" xr:uid="{BE14A6E2-B092-4597-A30D-795CCFEC98B3}"/>
    <cellStyle name="Normal 13 5 2 6" xfId="6409" xr:uid="{24297775-82DC-421D-BDB6-51B9EC1D263B}"/>
    <cellStyle name="Normal 13 5 2 6 2" xfId="14789" xr:uid="{B9117A5D-2A5B-4D03-8B7D-833F247C3DF5}"/>
    <cellStyle name="Normal 13 5 2 6 2 2" xfId="31549" xr:uid="{2CFFC09F-59A7-445B-B346-43D35E08E10A}"/>
    <cellStyle name="Normal 13 5 2 6 2 3" xfId="48308" xr:uid="{2E2F09A7-ECF4-4F60-A9A3-289E3D647050}"/>
    <cellStyle name="Normal 13 5 2 6 3" xfId="23169" xr:uid="{521A1121-8430-4160-A9C5-757C840EB0DC}"/>
    <cellStyle name="Normal 13 5 2 6 4" xfId="39928" xr:uid="{41CA8269-F931-4D6D-8737-0904340AC20A}"/>
    <cellStyle name="Normal 13 5 2 7" xfId="8050" xr:uid="{7775B99B-62EC-4F9F-9417-4693EA7C16D7}"/>
    <cellStyle name="Normal 13 5 2 7 2" xfId="16430" xr:uid="{4AFF8A88-2413-4B76-9E01-F99ADACC4CC0}"/>
    <cellStyle name="Normal 13 5 2 7 2 2" xfId="33190" xr:uid="{F70C90C8-132B-424D-BB87-2B8C86F5DDA1}"/>
    <cellStyle name="Normal 13 5 2 7 2 3" xfId="49949" xr:uid="{20190C7D-AEA3-4D51-B9BC-B20B442B95F0}"/>
    <cellStyle name="Normal 13 5 2 7 3" xfId="24810" xr:uid="{AB294AC8-2BFC-435F-A4A3-02CC3871DB51}"/>
    <cellStyle name="Normal 13 5 2 7 4" xfId="41569" xr:uid="{CB7C29D2-1596-497A-AEE7-F970C5229FFA}"/>
    <cellStyle name="Normal 13 5 2 8" xfId="8456" xr:uid="{47D2EA99-3EF7-499A-BA5B-DB80DBC093BA}"/>
    <cellStyle name="Normal 13 5 2 8 2" xfId="16836" xr:uid="{BD66AE51-AF35-4514-ABD4-A79139BFC3B1}"/>
    <cellStyle name="Normal 13 5 2 8 2 2" xfId="33596" xr:uid="{92499F5F-3BF3-4863-8E6A-E36387939D49}"/>
    <cellStyle name="Normal 13 5 2 8 2 3" xfId="50355" xr:uid="{95A1AC83-956A-475C-A003-6744F26E0D4A}"/>
    <cellStyle name="Normal 13 5 2 8 3" xfId="25216" xr:uid="{04A39B49-41B4-4443-B380-01D44AAA9E37}"/>
    <cellStyle name="Normal 13 5 2 8 4" xfId="41975" xr:uid="{F5FAC992-F466-491A-B836-86BDF1B9B169}"/>
    <cellStyle name="Normal 13 5 2 9" xfId="8862" xr:uid="{BC2F6C1C-5E95-4DBC-B208-A9EBABDC0201}"/>
    <cellStyle name="Normal 13 5 2 9 2" xfId="17242" xr:uid="{1B1B7D5E-F5E5-4D5A-975C-F418F856A7B9}"/>
    <cellStyle name="Normal 13 5 2 9 2 2" xfId="34002" xr:uid="{F51DD638-5D43-42D2-A4CF-D5336A6BD7BB}"/>
    <cellStyle name="Normal 13 5 2 9 2 3" xfId="50761" xr:uid="{242CAF4C-55CC-456A-AA4B-CD3BDDA21CA6}"/>
    <cellStyle name="Normal 13 5 2 9 3" xfId="25622" xr:uid="{23E886B8-9880-4799-9117-822CBDD53363}"/>
    <cellStyle name="Normal 13 5 2 9 4" xfId="42381" xr:uid="{2BBFA4C3-564E-4956-B3DE-C994A0DF249B}"/>
    <cellStyle name="Normal 13 5 3" xfId="1379" xr:uid="{FE864131-4603-4A11-8F42-C1F2C0F9D4BA}"/>
    <cellStyle name="Normal 13 5 3 10" xfId="9479" xr:uid="{2B393066-AD78-4DAD-9A39-F23C5716DD8F}"/>
    <cellStyle name="Normal 13 5 3 10 2" xfId="17859" xr:uid="{535B1F1B-7991-495A-B5DD-35190C77E872}"/>
    <cellStyle name="Normal 13 5 3 10 2 2" xfId="34619" xr:uid="{2FD8961B-5C50-4FF2-98A0-3AEC61768963}"/>
    <cellStyle name="Normal 13 5 3 10 2 3" xfId="51378" xr:uid="{DE74C15D-09DE-42E0-8FCA-00E586239C11}"/>
    <cellStyle name="Normal 13 5 3 10 3" xfId="26239" xr:uid="{39DCEEAC-5DA9-4D7C-A1BD-99EE1DB3E152}"/>
    <cellStyle name="Normal 13 5 3 10 4" xfId="42998" xr:uid="{C50860E9-B751-4CCD-AF6E-BE5023B261E3}"/>
    <cellStyle name="Normal 13 5 3 11" xfId="3149" xr:uid="{76CD8D8F-B9E0-4C1D-ABD6-10BC3F18AD0B}"/>
    <cellStyle name="Normal 13 5 3 11 2" xfId="11526" xr:uid="{D10B2CCE-829C-4F93-9D96-1E66F15E0E7A}"/>
    <cellStyle name="Normal 13 5 3 11 2 2" xfId="28286" xr:uid="{068E0523-1A30-4B8B-BCF4-B8A49606E231}"/>
    <cellStyle name="Normal 13 5 3 11 2 3" xfId="45045" xr:uid="{CB2D9F9A-256B-4032-A28E-C7429E12FD87}"/>
    <cellStyle name="Normal 13 5 3 11 3" xfId="19906" xr:uid="{CE0051F3-428D-4327-8075-FAA862A0F82F}"/>
    <cellStyle name="Normal 13 5 3 11 4" xfId="36665" xr:uid="{50D4B263-00DF-4D0C-B7F4-0A43C9604809}"/>
    <cellStyle name="Normal 13 5 3 12" xfId="9723" xr:uid="{668EE60E-BFAA-412F-8FB5-B38B7622CDFC}"/>
    <cellStyle name="Normal 13 5 3 12 2" xfId="26483" xr:uid="{CA144727-C612-4761-87BB-2700E416CC33}"/>
    <cellStyle name="Normal 13 5 3 12 3" xfId="43242" xr:uid="{3EFDEB65-9D87-447F-BC8C-E22908033FF1}"/>
    <cellStyle name="Normal 13 5 3 13" xfId="18103" xr:uid="{E73063D0-EF78-4AB3-8467-A6DBDCA86A2E}"/>
    <cellStyle name="Normal 13 5 3 14" xfId="34862" xr:uid="{77BBB36E-D235-4925-958E-EA73D7ABBC60}"/>
    <cellStyle name="Normal 13 5 3 2" xfId="1769" xr:uid="{EB1F3700-53F2-4245-AFE5-32FB31FACBF3}"/>
    <cellStyle name="Normal 13 5 3 2 2" xfId="5151" xr:uid="{44EF7CD8-90A7-4FC4-B917-5CF1C8A59C77}"/>
    <cellStyle name="Normal 13 5 3 2 2 2" xfId="13529" xr:uid="{27A92DBB-6412-4ADE-A150-D758F4BBA0EC}"/>
    <cellStyle name="Normal 13 5 3 2 2 2 2" xfId="30289" xr:uid="{3954D445-2D98-4437-BC4F-C0872D1972AE}"/>
    <cellStyle name="Normal 13 5 3 2 2 2 3" xfId="47048" xr:uid="{670AC00C-0264-49EB-9C23-483B0B59809F}"/>
    <cellStyle name="Normal 13 5 3 2 2 3" xfId="21909" xr:uid="{17CBE2C2-AEC9-4A2D-81FE-C6FFDA62B06B}"/>
    <cellStyle name="Normal 13 5 3 2 2 4" xfId="38668" xr:uid="{76B17BD5-47FA-4DE2-B32F-490FBD836793}"/>
    <cellStyle name="Normal 13 5 3 2 3" xfId="6836" xr:uid="{24EEFF03-15E8-4B91-A025-4234CF993CC3}"/>
    <cellStyle name="Normal 13 5 3 2 3 2" xfId="15216" xr:uid="{74866A46-0C8B-461A-BEFE-9404771C52A1}"/>
    <cellStyle name="Normal 13 5 3 2 3 2 2" xfId="31976" xr:uid="{51AA7251-A88D-4787-82A8-CA5FE25D63DC}"/>
    <cellStyle name="Normal 13 5 3 2 3 2 3" xfId="48735" xr:uid="{787489EE-FF62-49D2-BF63-CAE68C3263F2}"/>
    <cellStyle name="Normal 13 5 3 2 3 3" xfId="23596" xr:uid="{D231A4FB-720D-4286-9D4C-ED60AEBAF991}"/>
    <cellStyle name="Normal 13 5 3 2 3 4" xfId="40355" xr:uid="{6BA76B73-F02A-48C7-8560-FDE9439A999E}"/>
    <cellStyle name="Normal 13 5 3 2 4" xfId="3576" xr:uid="{0A63AA35-0422-4BD8-B145-623F6601DA2F}"/>
    <cellStyle name="Normal 13 5 3 2 4 2" xfId="11952" xr:uid="{2E8B41A3-D4B2-4AA3-973F-ED8F1F57718D}"/>
    <cellStyle name="Normal 13 5 3 2 4 2 2" xfId="28712" xr:uid="{225CD2A5-0296-4571-ADE0-AF03E8B7C16E}"/>
    <cellStyle name="Normal 13 5 3 2 4 2 3" xfId="45471" xr:uid="{5FBD6259-6391-4178-AD1E-8BA516BF3944}"/>
    <cellStyle name="Normal 13 5 3 2 4 3" xfId="20332" xr:uid="{88C3F475-B35C-4EF9-A438-43AA8F2B5A83}"/>
    <cellStyle name="Normal 13 5 3 2 4 4" xfId="37091" xr:uid="{4376FE46-9E6B-4443-BB89-08A5E56F2647}"/>
    <cellStyle name="Normal 13 5 3 2 5" xfId="10149" xr:uid="{1DFE6A5A-2857-4EF5-8CAA-4B2D93A6447F}"/>
    <cellStyle name="Normal 13 5 3 2 5 2" xfId="26909" xr:uid="{88AB9912-F41D-4A95-9EA9-2393D5F31CE0}"/>
    <cellStyle name="Normal 13 5 3 2 5 3" xfId="43668" xr:uid="{43B27D46-A8C1-484D-8D74-860F00AF784A}"/>
    <cellStyle name="Normal 13 5 3 2 6" xfId="18529" xr:uid="{E9E14863-8D9D-4DD1-B64A-DEE110CB3D67}"/>
    <cellStyle name="Normal 13 5 3 2 7" xfId="35288" xr:uid="{CFD147A5-427F-4564-AF1C-9FF5E738A8F5}"/>
    <cellStyle name="Normal 13 5 3 3" xfId="2197" xr:uid="{53426EBC-F1DE-4D9F-8C18-91568594263C}"/>
    <cellStyle name="Normal 13 5 3 3 2" xfId="5577" xr:uid="{249D122E-4400-402B-BF62-02D122CAD399}"/>
    <cellStyle name="Normal 13 5 3 3 2 2" xfId="13957" xr:uid="{CF708A0F-3B09-438B-AEC3-5AC0F2B68E65}"/>
    <cellStyle name="Normal 13 5 3 3 2 2 2" xfId="30717" xr:uid="{FCCF6A0F-7326-43B7-8E6D-53F96932E88D}"/>
    <cellStyle name="Normal 13 5 3 3 2 2 3" xfId="47476" xr:uid="{D5E9B5E4-FBA7-4282-8AF1-9763CF21500A}"/>
    <cellStyle name="Normal 13 5 3 3 2 3" xfId="22337" xr:uid="{9BEBBD6A-2E0C-4EEF-97ED-406456E92C0D}"/>
    <cellStyle name="Normal 13 5 3 3 2 4" xfId="39096" xr:uid="{77967F78-7666-4ABA-A286-437319831AFC}"/>
    <cellStyle name="Normal 13 5 3 3 3" xfId="7264" xr:uid="{C62B191D-9031-4CAB-8CC7-D09F8B9FB6D7}"/>
    <cellStyle name="Normal 13 5 3 3 3 2" xfId="15644" xr:uid="{6F8E10E2-9808-41E6-BFBC-3B2905AFC1B4}"/>
    <cellStyle name="Normal 13 5 3 3 3 2 2" xfId="32404" xr:uid="{E5FAD016-DC48-4B3A-BC52-977F165A90E0}"/>
    <cellStyle name="Normal 13 5 3 3 3 2 3" xfId="49163" xr:uid="{91604A00-C9BD-4275-86A3-2A52A8DC2280}"/>
    <cellStyle name="Normal 13 5 3 3 3 3" xfId="24024" xr:uid="{29704D0E-1B3F-4E4B-83CA-C15595D48462}"/>
    <cellStyle name="Normal 13 5 3 3 3 4" xfId="40783" xr:uid="{31383EEF-D763-4F37-88E9-F5F9AE49DEB4}"/>
    <cellStyle name="Normal 13 5 3 3 4" xfId="4004" xr:uid="{407F6961-5E55-49E7-9883-7A97AB2B87B3}"/>
    <cellStyle name="Normal 13 5 3 3 4 2" xfId="12380" xr:uid="{2865510B-5DDE-486B-9A2E-9BF1CFECD374}"/>
    <cellStyle name="Normal 13 5 3 3 4 2 2" xfId="29140" xr:uid="{A37B1CAF-8E84-46C2-B3F3-925484249688}"/>
    <cellStyle name="Normal 13 5 3 3 4 2 3" xfId="45899" xr:uid="{A71300DE-1EF0-49BD-9467-1DE528998F4D}"/>
    <cellStyle name="Normal 13 5 3 3 4 3" xfId="20760" xr:uid="{D822A518-8E6D-48D6-9B88-9251F3EDFC81}"/>
    <cellStyle name="Normal 13 5 3 3 4 4" xfId="37519" xr:uid="{F58710C9-5CA3-4B10-B5D6-3D8DFBE9C6FC}"/>
    <cellStyle name="Normal 13 5 3 3 5" xfId="10577" xr:uid="{6EAE35BF-BC14-438D-B3A4-37B6762B5B3D}"/>
    <cellStyle name="Normal 13 5 3 3 5 2" xfId="27337" xr:uid="{E5FEEFD2-2E6A-428F-B7EF-59C21899D74D}"/>
    <cellStyle name="Normal 13 5 3 3 5 3" xfId="44096" xr:uid="{EFF1582E-65F0-4C0F-9D12-169E1E76505C}"/>
    <cellStyle name="Normal 13 5 3 3 6" xfId="18957" xr:uid="{30E600F1-1C77-459C-919C-FF7F51FC7C0A}"/>
    <cellStyle name="Normal 13 5 3 3 7" xfId="35716" xr:uid="{9EA88AA0-979D-47B3-B552-C4C5BD1BE58A}"/>
    <cellStyle name="Normal 13 5 3 4" xfId="2786" xr:uid="{50D0363D-9DE9-4410-99F9-7F42B9CAA25C}"/>
    <cellStyle name="Normal 13 5 3 4 2" xfId="6168" xr:uid="{E49BEB09-994C-4F47-B4CB-B6CC7BBC0DC0}"/>
    <cellStyle name="Normal 13 5 3 4 2 2" xfId="14548" xr:uid="{4F73B4DB-B67D-43BD-9F8B-6928ECBD0F76}"/>
    <cellStyle name="Normal 13 5 3 4 2 2 2" xfId="31308" xr:uid="{FAC79498-2DE6-40BD-950F-B31C10A70D66}"/>
    <cellStyle name="Normal 13 5 3 4 2 2 3" xfId="48067" xr:uid="{2CEC8733-2531-4D20-A267-C02CC047AC5E}"/>
    <cellStyle name="Normal 13 5 3 4 2 3" xfId="22928" xr:uid="{60FF14E2-4882-4158-8743-412A71C49935}"/>
    <cellStyle name="Normal 13 5 3 4 2 4" xfId="39687" xr:uid="{58FD3CF9-4757-46EA-AD57-92A6ACD4CBFE}"/>
    <cellStyle name="Normal 13 5 3 4 3" xfId="7855" xr:uid="{6792CA29-6A4E-4C59-823B-D0E962D87EF4}"/>
    <cellStyle name="Normal 13 5 3 4 3 2" xfId="16235" xr:uid="{C16647CA-7F39-4977-A992-90E1FC3AC686}"/>
    <cellStyle name="Normal 13 5 3 4 3 2 2" xfId="32995" xr:uid="{71D85BC9-9259-4480-9492-89C00CB9A79F}"/>
    <cellStyle name="Normal 13 5 3 4 3 2 3" xfId="49754" xr:uid="{D91DA7EB-31E5-433F-9001-C990E99E6B29}"/>
    <cellStyle name="Normal 13 5 3 4 3 3" xfId="24615" xr:uid="{A22DBB5F-100B-41F6-A5AC-B5912A0C17BB}"/>
    <cellStyle name="Normal 13 5 3 4 3 4" xfId="41374" xr:uid="{89EF36F6-8C87-4741-A906-7523C1770D14}"/>
    <cellStyle name="Normal 13 5 3 4 4" xfId="4482" xr:uid="{2A83118D-CDD5-48CF-BBFC-5EB5F00CF32E}"/>
    <cellStyle name="Normal 13 5 3 4 4 2" xfId="12858" xr:uid="{A5C3ECE9-470A-4EF7-8B25-2D12A06A89A3}"/>
    <cellStyle name="Normal 13 5 3 4 4 2 2" xfId="29618" xr:uid="{B533C26D-2C9F-4BFF-B50F-2B5EDFA888AF}"/>
    <cellStyle name="Normal 13 5 3 4 4 2 3" xfId="46377" xr:uid="{E3A6A5A0-6AC0-4BCC-84FF-36DA7609444B}"/>
    <cellStyle name="Normal 13 5 3 4 4 3" xfId="21238" xr:uid="{197B0FE4-8015-49AA-AD0E-BE4E04684251}"/>
    <cellStyle name="Normal 13 5 3 4 4 4" xfId="37997" xr:uid="{509B156C-C819-44D2-95F2-8876E9B98057}"/>
    <cellStyle name="Normal 13 5 3 4 5" xfId="11168" xr:uid="{062117BA-43B2-4EE1-B007-3517205A163E}"/>
    <cellStyle name="Normal 13 5 3 4 5 2" xfId="27928" xr:uid="{67662B68-1783-4E0D-8C54-29F91A948EF7}"/>
    <cellStyle name="Normal 13 5 3 4 5 3" xfId="44687" xr:uid="{1DA15B46-8EA5-4FFA-8311-3B2388FFFBFC}"/>
    <cellStyle name="Normal 13 5 3 4 6" xfId="19548" xr:uid="{AD1B2AAC-BDEC-48E1-8EFD-10760E5AD83E}"/>
    <cellStyle name="Normal 13 5 3 4 7" xfId="36307" xr:uid="{D112A5A4-E9FE-4A65-BE7D-1BC4202841C0}"/>
    <cellStyle name="Normal 13 5 3 5" xfId="4902" xr:uid="{ABBCE16E-8401-4EF5-A560-62D7EBEA3C60}"/>
    <cellStyle name="Normal 13 5 3 5 2" xfId="13278" xr:uid="{E38A353D-38FE-4866-8227-826004AE96E4}"/>
    <cellStyle name="Normal 13 5 3 5 2 2" xfId="30038" xr:uid="{8149F8CC-E238-4A73-96B1-D5E0DDDA6DFF}"/>
    <cellStyle name="Normal 13 5 3 5 2 3" xfId="46797" xr:uid="{B84AFB73-3C61-48E6-AD15-E700FC02B55B}"/>
    <cellStyle name="Normal 13 5 3 5 3" xfId="21658" xr:uid="{100EB34A-46CD-4E71-8BB5-7CB220099BFF}"/>
    <cellStyle name="Normal 13 5 3 5 4" xfId="38417" xr:uid="{FFEA8E43-4FFB-4AE9-921B-53BBE3E7E66E}"/>
    <cellStyle name="Normal 13 5 3 6" xfId="6410" xr:uid="{C6F3F7F9-AFF2-42FB-B99B-4C2AB2CE6740}"/>
    <cellStyle name="Normal 13 5 3 6 2" xfId="14790" xr:uid="{D6FB2E70-50A3-4011-BEEF-311F44C3B9BD}"/>
    <cellStyle name="Normal 13 5 3 6 2 2" xfId="31550" xr:uid="{11F84B72-3C4E-422C-B30A-081516D2CD1F}"/>
    <cellStyle name="Normal 13 5 3 6 2 3" xfId="48309" xr:uid="{11A43B98-A118-4684-B829-250BEC72349D}"/>
    <cellStyle name="Normal 13 5 3 6 3" xfId="23170" xr:uid="{C952E88D-4997-4028-8C52-D39852F40566}"/>
    <cellStyle name="Normal 13 5 3 6 4" xfId="39929" xr:uid="{6181A355-E1A4-4DA0-AD4C-D0AED5946F4F}"/>
    <cellStyle name="Normal 13 5 3 7" xfId="8261" xr:uid="{DC1DDF11-7E82-4BD1-8A9A-166BD93A616B}"/>
    <cellStyle name="Normal 13 5 3 7 2" xfId="16641" xr:uid="{B94D74EC-CC0B-4CD3-9F88-9A0A37988565}"/>
    <cellStyle name="Normal 13 5 3 7 2 2" xfId="33401" xr:uid="{AD439AE3-FA39-498A-ABB5-990C9328360B}"/>
    <cellStyle name="Normal 13 5 3 7 2 3" xfId="50160" xr:uid="{3427E492-D865-4CE6-88A5-6C8877FCDE06}"/>
    <cellStyle name="Normal 13 5 3 7 3" xfId="25021" xr:uid="{FCBC6CCF-84CF-4776-AA25-9CB0F81F0DFC}"/>
    <cellStyle name="Normal 13 5 3 7 4" xfId="41780" xr:uid="{8D33A894-4F2F-42E6-B2C6-98DFC9FAC899}"/>
    <cellStyle name="Normal 13 5 3 8" xfId="8667" xr:uid="{850E8C43-7D6A-4F0B-BDA4-468F98A5F35D}"/>
    <cellStyle name="Normal 13 5 3 8 2" xfId="17047" xr:uid="{7C1855D2-9136-4FDE-A211-ABB3A1DD5DE7}"/>
    <cellStyle name="Normal 13 5 3 8 2 2" xfId="33807" xr:uid="{C786653B-DCC1-4371-A064-39396F0B64CD}"/>
    <cellStyle name="Normal 13 5 3 8 2 3" xfId="50566" xr:uid="{DF6725E8-F5D5-4E5C-A898-1F7A294E504B}"/>
    <cellStyle name="Normal 13 5 3 8 3" xfId="25427" xr:uid="{C8F73ED7-71F7-4B8D-842D-48F8FD3ED229}"/>
    <cellStyle name="Normal 13 5 3 8 4" xfId="42186" xr:uid="{29B7CEEB-19FD-4A30-87AD-DDAD085CEFD0}"/>
    <cellStyle name="Normal 13 5 3 9" xfId="9073" xr:uid="{C012DCDE-26B0-472F-9849-9CE1E3058C2F}"/>
    <cellStyle name="Normal 13 5 3 9 2" xfId="17453" xr:uid="{4FE7F73C-E6F1-456D-9A9C-C12A6882E4CF}"/>
    <cellStyle name="Normal 13 5 3 9 2 2" xfId="34213" xr:uid="{564802F0-CA7B-4C7D-99DC-C4E318DD7020}"/>
    <cellStyle name="Normal 13 5 3 9 2 3" xfId="50972" xr:uid="{FF24C80D-5542-413E-872C-7EF5BBA374B3}"/>
    <cellStyle name="Normal 13 5 3 9 3" xfId="25833" xr:uid="{8FDFD322-7EC3-41FC-9581-D3B0789D10D4}"/>
    <cellStyle name="Normal 13 5 3 9 4" xfId="42592" xr:uid="{1D4D0E32-1E5B-41A4-BD51-2AC7CAE4D9E3}"/>
    <cellStyle name="Normal 13 5 4" xfId="1767" xr:uid="{0260ABEE-B41E-4EF7-9406-512ED6589265}"/>
    <cellStyle name="Normal 13 5 4 2" xfId="5149" xr:uid="{6C5DEAC5-4221-4460-9A1A-2A44F79F86B5}"/>
    <cellStyle name="Normal 13 5 4 2 2" xfId="13527" xr:uid="{1E85A1C0-8C3A-4F8E-A91A-3E5B85818D5A}"/>
    <cellStyle name="Normal 13 5 4 2 2 2" xfId="30287" xr:uid="{5CF9881A-B59F-43A7-B440-87B8BA6E94C2}"/>
    <cellStyle name="Normal 13 5 4 2 2 3" xfId="47046" xr:uid="{65A3B8CA-EB4B-407F-8E99-DAE31824227B}"/>
    <cellStyle name="Normal 13 5 4 2 3" xfId="21907" xr:uid="{FFC9010E-7D85-4204-A7D4-E8A9AE7BDD08}"/>
    <cellStyle name="Normal 13 5 4 2 4" xfId="38666" xr:uid="{D5891884-AB6B-4011-9D17-7D05D7EA4594}"/>
    <cellStyle name="Normal 13 5 4 3" xfId="6834" xr:uid="{FDB444D8-7E99-4A64-92CB-C56450E409FE}"/>
    <cellStyle name="Normal 13 5 4 3 2" xfId="15214" xr:uid="{A38B3597-3975-46C6-A76F-D7373A1AA1AA}"/>
    <cellStyle name="Normal 13 5 4 3 2 2" xfId="31974" xr:uid="{D94ED906-0522-423B-A302-EE38885B7D38}"/>
    <cellStyle name="Normal 13 5 4 3 2 3" xfId="48733" xr:uid="{21D5AABA-11AA-4281-ADE9-1EE38137338B}"/>
    <cellStyle name="Normal 13 5 4 3 3" xfId="23594" xr:uid="{2350609B-A0D7-4331-A870-63899F261978}"/>
    <cellStyle name="Normal 13 5 4 3 4" xfId="40353" xr:uid="{9BC9C029-8F26-4EBD-9AC6-ADB98C63E0F0}"/>
    <cellStyle name="Normal 13 5 4 4" xfId="3574" xr:uid="{EE467D9E-9DCB-4EDA-95F9-9CEA28FDCCFE}"/>
    <cellStyle name="Normal 13 5 4 4 2" xfId="11950" xr:uid="{BAA2DF27-0F6A-417A-95BE-753ABAEA404C}"/>
    <cellStyle name="Normal 13 5 4 4 2 2" xfId="28710" xr:uid="{1DE5CE4E-F049-43BB-9651-29A1D420A966}"/>
    <cellStyle name="Normal 13 5 4 4 2 3" xfId="45469" xr:uid="{71F193B1-1967-41B6-97DE-C56F3F5D9F69}"/>
    <cellStyle name="Normal 13 5 4 4 3" xfId="20330" xr:uid="{7F7B84B6-09C8-412C-B41D-66A2B0A0D329}"/>
    <cellStyle name="Normal 13 5 4 4 4" xfId="37089" xr:uid="{1B0DD9FC-3360-494E-857A-79C27D6D2EA0}"/>
    <cellStyle name="Normal 13 5 4 5" xfId="10147" xr:uid="{BEAB0971-B243-4C50-A8EB-F77435E07157}"/>
    <cellStyle name="Normal 13 5 4 5 2" xfId="26907" xr:uid="{5AE6138A-AAF3-4DDE-9173-5713CE10984B}"/>
    <cellStyle name="Normal 13 5 4 5 3" xfId="43666" xr:uid="{8328BD77-704E-4C80-952F-01FC2ABB12B4}"/>
    <cellStyle name="Normal 13 5 4 6" xfId="18527" xr:uid="{9BED1211-B5A9-4CBF-97CE-4BE73776700A}"/>
    <cellStyle name="Normal 13 5 4 7" xfId="35286" xr:uid="{2C84FABC-AB3F-4587-80B8-1573D505CF5B}"/>
    <cellStyle name="Normal 13 5 5" xfId="2195" xr:uid="{6D1FF1D5-FA20-41CD-AC73-7D16A75B580D}"/>
    <cellStyle name="Normal 13 5 5 2" xfId="5575" xr:uid="{C8FF8716-3DC6-4715-A79E-752421C37947}"/>
    <cellStyle name="Normal 13 5 5 2 2" xfId="13955" xr:uid="{9E54DFFD-BD59-416B-9E39-79AEF1BF5A2B}"/>
    <cellStyle name="Normal 13 5 5 2 2 2" xfId="30715" xr:uid="{522BA8B1-48A9-4C23-99E2-17D3B13407C1}"/>
    <cellStyle name="Normal 13 5 5 2 2 3" xfId="47474" xr:uid="{007A3200-1BDD-433D-AD2B-17004A2C7982}"/>
    <cellStyle name="Normal 13 5 5 2 3" xfId="22335" xr:uid="{B9D0F4C2-CB51-4B4E-AE25-FA30B1D6109E}"/>
    <cellStyle name="Normal 13 5 5 2 4" xfId="39094" xr:uid="{7D74F17F-C623-4B92-AF95-F6724057B2E7}"/>
    <cellStyle name="Normal 13 5 5 3" xfId="7262" xr:uid="{B435C308-E228-415C-83D7-CAB1FEFAA57A}"/>
    <cellStyle name="Normal 13 5 5 3 2" xfId="15642" xr:uid="{E1F5FC7F-26E8-43C4-A28F-A546571DC3F6}"/>
    <cellStyle name="Normal 13 5 5 3 2 2" xfId="32402" xr:uid="{203B6154-90CB-446B-9F72-D8D0BC8F13B9}"/>
    <cellStyle name="Normal 13 5 5 3 2 3" xfId="49161" xr:uid="{420AC031-27C0-4DAD-BE1B-03F70B1BDB21}"/>
    <cellStyle name="Normal 13 5 5 3 3" xfId="24022" xr:uid="{52B62849-10DA-422D-972A-98CEC532BE14}"/>
    <cellStyle name="Normal 13 5 5 3 4" xfId="40781" xr:uid="{C24934D9-980D-4AFB-BE54-ABA921704A2E}"/>
    <cellStyle name="Normal 13 5 5 4" xfId="4002" xr:uid="{5C0B5838-E043-4287-BA48-0100385AC40C}"/>
    <cellStyle name="Normal 13 5 5 4 2" xfId="12378" xr:uid="{3942B4A7-EFA9-479F-94C7-0B634CE89464}"/>
    <cellStyle name="Normal 13 5 5 4 2 2" xfId="29138" xr:uid="{825C415C-52D9-4442-9FF5-CDA4672BD5E9}"/>
    <cellStyle name="Normal 13 5 5 4 2 3" xfId="45897" xr:uid="{B8835BC1-D0F6-4782-95F3-28DE894AE39B}"/>
    <cellStyle name="Normal 13 5 5 4 3" xfId="20758" xr:uid="{5B8BBCD0-EF40-4A72-BC44-3D5731CE30DD}"/>
    <cellStyle name="Normal 13 5 5 4 4" xfId="37517" xr:uid="{1D05B3E9-D71E-4D34-8510-9D51BB875C30}"/>
    <cellStyle name="Normal 13 5 5 5" xfId="10575" xr:uid="{00AED3F1-8C96-48A6-B7C3-08DA0FAE132A}"/>
    <cellStyle name="Normal 13 5 5 5 2" xfId="27335" xr:uid="{3E42FBE0-B644-4577-A8DE-5525B593B5C2}"/>
    <cellStyle name="Normal 13 5 5 5 3" xfId="44094" xr:uid="{C9929FBF-84B6-4159-8034-65999A76F29E}"/>
    <cellStyle name="Normal 13 5 5 6" xfId="18955" xr:uid="{D962685D-BDAB-490E-B3D2-B40869A2C836}"/>
    <cellStyle name="Normal 13 5 5 7" xfId="35714" xr:uid="{CB3A4273-4EDE-4B35-94DC-9CD64ABDC511}"/>
    <cellStyle name="Normal 13 5 6" xfId="2515" xr:uid="{FBE699CC-FEB0-4A8A-822C-3EB6D61536EE}"/>
    <cellStyle name="Normal 13 5 6 2" xfId="5897" xr:uid="{51E0CF43-4BE9-40D6-B93F-DD684192E036}"/>
    <cellStyle name="Normal 13 5 6 2 2" xfId="14277" xr:uid="{53914E19-72F6-4572-AE61-7B5B55A96BDF}"/>
    <cellStyle name="Normal 13 5 6 2 2 2" xfId="31037" xr:uid="{02DFD1CB-1110-4D4C-98C2-7BD923A554DB}"/>
    <cellStyle name="Normal 13 5 6 2 2 3" xfId="47796" xr:uid="{4209E9EF-8649-4AF2-B230-127942C2EC9B}"/>
    <cellStyle name="Normal 13 5 6 2 3" xfId="22657" xr:uid="{EB8826D8-2C6E-4C0A-B321-65F8DAC462E9}"/>
    <cellStyle name="Normal 13 5 6 2 4" xfId="39416" xr:uid="{C4E11027-3671-4823-955D-659F8F22A52F}"/>
    <cellStyle name="Normal 13 5 6 3" xfId="7584" xr:uid="{A8B8A341-7150-48C9-915F-04D4FE1745F2}"/>
    <cellStyle name="Normal 13 5 6 3 2" xfId="15964" xr:uid="{65BDDFD5-785F-41DC-86E5-03C4DD6946F2}"/>
    <cellStyle name="Normal 13 5 6 3 2 2" xfId="32724" xr:uid="{B0CE738E-13A4-4D12-A4F6-34BAA593BEF5}"/>
    <cellStyle name="Normal 13 5 6 3 2 3" xfId="49483" xr:uid="{B9B1B919-8783-4606-9384-B7678865A30E}"/>
    <cellStyle name="Normal 13 5 6 3 3" xfId="24344" xr:uid="{0CAEBF39-34B3-4496-AB18-12BF4F7D615B}"/>
    <cellStyle name="Normal 13 5 6 3 4" xfId="41103" xr:uid="{E32D2738-C9BA-4F3D-BA3C-FFE12E14F865}"/>
    <cellStyle name="Normal 13 5 6 4" xfId="3147" xr:uid="{6DC8B9F1-CCFB-4687-B432-72B94B5A84BD}"/>
    <cellStyle name="Normal 13 5 6 4 2" xfId="11524" xr:uid="{E46D417D-2209-45F0-BA28-15FAF1A5AE4C}"/>
    <cellStyle name="Normal 13 5 6 4 2 2" xfId="28284" xr:uid="{77B87F07-51A0-4005-AE4A-9391B523EE8B}"/>
    <cellStyle name="Normal 13 5 6 4 2 3" xfId="45043" xr:uid="{EE456CF5-1C7E-4F4B-9213-CEF257C2E2B2}"/>
    <cellStyle name="Normal 13 5 6 4 3" xfId="19904" xr:uid="{4B402CFD-34F8-493B-8614-779A190768B7}"/>
    <cellStyle name="Normal 13 5 6 4 4" xfId="36663" xr:uid="{25C1D641-4B55-4140-9D09-931E3DB1A75E}"/>
    <cellStyle name="Normal 13 5 6 5" xfId="10897" xr:uid="{7E76FAE9-C5B6-4A20-A47B-314DD5028D9E}"/>
    <cellStyle name="Normal 13 5 6 5 2" xfId="27657" xr:uid="{B77B0D2F-B6DB-4D4C-965A-BC699A095BF8}"/>
    <cellStyle name="Normal 13 5 6 5 3" xfId="44416" xr:uid="{8D7AADD8-0013-458F-A71A-5A23442AD9DF}"/>
    <cellStyle name="Normal 13 5 6 6" xfId="19277" xr:uid="{CF95FA4F-A4FA-4E75-9DC9-C29F921C53B5}"/>
    <cellStyle name="Normal 13 5 6 7" xfId="36036" xr:uid="{16DA07B0-321A-4451-82F5-1B4612031D3E}"/>
    <cellStyle name="Normal 13 5 7" xfId="4631" xr:uid="{74BF93E0-4A1B-4C9C-B361-B23D980D698F}"/>
    <cellStyle name="Normal 13 5 7 2" xfId="13007" xr:uid="{5E4C26A1-F4F7-4B0F-B10F-7C3E592B3AA0}"/>
    <cellStyle name="Normal 13 5 7 2 2" xfId="29767" xr:uid="{94A5830E-6F8B-43F6-9FB7-5F6600EA1493}"/>
    <cellStyle name="Normal 13 5 7 2 3" xfId="46526" xr:uid="{9B3E0830-19BF-4CBE-A35E-2AE6395CAB4A}"/>
    <cellStyle name="Normal 13 5 7 3" xfId="21387" xr:uid="{EDAE1077-FACC-4EAD-8AD7-B007F1DD2AF4}"/>
    <cellStyle name="Normal 13 5 7 4" xfId="38146" xr:uid="{DE19710E-CE9B-4228-B572-209F8AD2D7BB}"/>
    <cellStyle name="Normal 13 5 8" xfId="6408" xr:uid="{664D44B6-7C11-4C55-BAD8-9CCE550477A7}"/>
    <cellStyle name="Normal 13 5 8 2" xfId="14788" xr:uid="{957B8F30-09AD-4BA7-AA82-5CB0C630E6D7}"/>
    <cellStyle name="Normal 13 5 8 2 2" xfId="31548" xr:uid="{9B0D0BB3-533F-48DF-BE9F-179AB5524E2B}"/>
    <cellStyle name="Normal 13 5 8 2 3" xfId="48307" xr:uid="{4FBA8BBC-269D-436F-A1CB-46650A5811F3}"/>
    <cellStyle name="Normal 13 5 8 3" xfId="23168" xr:uid="{9E401099-46AA-460E-B3C9-B43B717A35D8}"/>
    <cellStyle name="Normal 13 5 8 4" xfId="39927" xr:uid="{55F39438-52E1-4AAE-AF95-640D87705732}"/>
    <cellStyle name="Normal 13 5 9" xfId="7990" xr:uid="{78AB1380-73B1-48E2-B3BF-CE2DEFC85DE8}"/>
    <cellStyle name="Normal 13 5 9 2" xfId="16370" xr:uid="{F2225406-630C-45F9-8426-C61AD1CC81EF}"/>
    <cellStyle name="Normal 13 5 9 2 2" xfId="33130" xr:uid="{E9B0DA57-CDEA-4F33-84DB-568DDFAC0C94}"/>
    <cellStyle name="Normal 13 5 9 2 3" xfId="49889" xr:uid="{552DD475-ED43-4C6F-A0C9-3FE1528D1F14}"/>
    <cellStyle name="Normal 13 5 9 3" xfId="24750" xr:uid="{B8B639C3-661E-42D2-9763-EFB97A86DF2A}"/>
    <cellStyle name="Normal 13 5 9 4" xfId="41509" xr:uid="{FFC48786-E9F9-4C34-8382-C6498E935842}"/>
    <cellStyle name="Normal 13 6" xfId="788" xr:uid="{E835A36A-DA0B-4FFD-AC2A-237427682D2E}"/>
    <cellStyle name="Normal 13 6 10" xfId="9263" xr:uid="{8FB65271-C603-412D-ACD7-4E124BAE34FA}"/>
    <cellStyle name="Normal 13 6 10 2" xfId="17643" xr:uid="{8C75C3D8-2C6D-4D20-9186-E807AF8F698F}"/>
    <cellStyle name="Normal 13 6 10 2 2" xfId="34403" xr:uid="{BB5567D3-7052-463E-9B2B-BC7AB61713E7}"/>
    <cellStyle name="Normal 13 6 10 2 3" xfId="51162" xr:uid="{37346970-E4B5-47CD-B174-1D26B5B05174}"/>
    <cellStyle name="Normal 13 6 10 3" xfId="26023" xr:uid="{60EC3153-F608-43E4-A36F-CE85948134E0}"/>
    <cellStyle name="Normal 13 6 10 4" xfId="42782" xr:uid="{9D07DB2F-CCB6-45E6-B1C2-4EAA928F0A0C}"/>
    <cellStyle name="Normal 13 6 11" xfId="3150" xr:uid="{81A4426F-F012-4C42-AE60-906D099D9032}"/>
    <cellStyle name="Normal 13 6 11 2" xfId="11527" xr:uid="{AEED6269-D1E0-41D0-8567-FCC99732B566}"/>
    <cellStyle name="Normal 13 6 11 2 2" xfId="28287" xr:uid="{836BEDCB-CD91-40E9-9EFE-375967C3EFFE}"/>
    <cellStyle name="Normal 13 6 11 2 3" xfId="45046" xr:uid="{5D67C658-CD6A-461A-8931-D75362D06444}"/>
    <cellStyle name="Normal 13 6 11 3" xfId="19907" xr:uid="{28F76F56-84AD-4C24-A52D-23D4B76DDB1C}"/>
    <cellStyle name="Normal 13 6 11 4" xfId="36666" xr:uid="{D9B0BA66-10E6-4EB0-A375-A4CF9A655569}"/>
    <cellStyle name="Normal 13 6 12" xfId="9724" xr:uid="{E62E0CE4-5B4D-44B2-8EFB-DB25AFE47B38}"/>
    <cellStyle name="Normal 13 6 12 2" xfId="26484" xr:uid="{FA1A4172-5566-4BE6-87D4-CD9D0D8EEFE5}"/>
    <cellStyle name="Normal 13 6 12 3" xfId="43243" xr:uid="{803D51BB-0090-4A7B-B769-BCFD1E872DCD}"/>
    <cellStyle name="Normal 13 6 13" xfId="18104" xr:uid="{D38C70DB-D9B4-4E84-A8CC-FDFEFB6060E2}"/>
    <cellStyle name="Normal 13 6 14" xfId="34863" xr:uid="{F354A623-19F8-4D00-806D-CA67C7DFB4AA}"/>
    <cellStyle name="Normal 13 6 15" xfId="1380" xr:uid="{C89F1956-D30D-4F66-83E9-484ADC885DC7}"/>
    <cellStyle name="Normal 13 6 2" xfId="1770" xr:uid="{0A08CA99-AF27-4C10-9C17-DA37D0465B48}"/>
    <cellStyle name="Normal 13 6 2 2" xfId="5152" xr:uid="{549C5132-B179-4CA5-B2B6-73EA81C2EFB9}"/>
    <cellStyle name="Normal 13 6 2 2 2" xfId="13530" xr:uid="{E9DA23F6-EF9B-4F98-9333-6B489BF02AC2}"/>
    <cellStyle name="Normal 13 6 2 2 2 2" xfId="30290" xr:uid="{D75B32B1-7DDB-4B3F-8AA5-F3E636C94F14}"/>
    <cellStyle name="Normal 13 6 2 2 2 3" xfId="47049" xr:uid="{A169F12A-E4EC-4D79-9B89-458E0FD02DB1}"/>
    <cellStyle name="Normal 13 6 2 2 3" xfId="21910" xr:uid="{4D2D765F-1793-46F4-B64E-2FBCD3DDBDDE}"/>
    <cellStyle name="Normal 13 6 2 2 4" xfId="38669" xr:uid="{11E8B98D-E832-4793-A306-4142633D6CB8}"/>
    <cellStyle name="Normal 13 6 2 3" xfId="6837" xr:uid="{3373E1FB-DDCF-4284-ACC0-3D44EBB758D6}"/>
    <cellStyle name="Normal 13 6 2 3 2" xfId="15217" xr:uid="{BBA62552-70A4-4E5D-9486-01CBA271A315}"/>
    <cellStyle name="Normal 13 6 2 3 2 2" xfId="31977" xr:uid="{4A453B44-AB15-4F6F-9A3C-EBE4CDF3E60D}"/>
    <cellStyle name="Normal 13 6 2 3 2 3" xfId="48736" xr:uid="{9390CAEC-9A18-47C3-86A0-58E983F3C450}"/>
    <cellStyle name="Normal 13 6 2 3 3" xfId="23597" xr:uid="{25BB0792-AFFA-4FEE-9909-9EB1C2E6C16E}"/>
    <cellStyle name="Normal 13 6 2 3 4" xfId="40356" xr:uid="{DAB43138-A161-47C8-ADF5-FA893A352009}"/>
    <cellStyle name="Normal 13 6 2 4" xfId="3577" xr:uid="{4FC7C58E-2906-47AD-85B7-451213AF9D03}"/>
    <cellStyle name="Normal 13 6 2 4 2" xfId="11953" xr:uid="{15650EAD-F06C-4EB6-9C71-731E91D9F7CD}"/>
    <cellStyle name="Normal 13 6 2 4 2 2" xfId="28713" xr:uid="{C1ADDF67-3B93-4136-8A6A-AC543BB108CC}"/>
    <cellStyle name="Normal 13 6 2 4 2 3" xfId="45472" xr:uid="{F846F737-9402-4001-ADBD-23B2B9D1AD58}"/>
    <cellStyle name="Normal 13 6 2 4 3" xfId="20333" xr:uid="{D4575A4D-AF82-4820-A906-82FE06D41BAD}"/>
    <cellStyle name="Normal 13 6 2 4 4" xfId="37092" xr:uid="{EBDA3D6A-9C3D-492F-A4E0-81421A327DA1}"/>
    <cellStyle name="Normal 13 6 2 5" xfId="10150" xr:uid="{C65473F5-BA29-4454-A3A7-B6FD73358C57}"/>
    <cellStyle name="Normal 13 6 2 5 2" xfId="26910" xr:uid="{BCE31130-92CD-4419-B954-F643BB3828CC}"/>
    <cellStyle name="Normal 13 6 2 5 3" xfId="43669" xr:uid="{6BF1EA02-0958-40B5-9A08-D9702C9203EA}"/>
    <cellStyle name="Normal 13 6 2 6" xfId="18530" xr:uid="{A19549BF-BE58-4F75-B5E6-5AEBD94421C4}"/>
    <cellStyle name="Normal 13 6 2 7" xfId="35289" xr:uid="{A83A9603-0B02-4DB0-9767-2BB28EBD458E}"/>
    <cellStyle name="Normal 13 6 3" xfId="2198" xr:uid="{EE457556-F7A3-453E-B80C-DC4A2DD9D84C}"/>
    <cellStyle name="Normal 13 6 3 2" xfId="5578" xr:uid="{D6A81694-BC15-425D-9914-EC5D77B3D60A}"/>
    <cellStyle name="Normal 13 6 3 2 2" xfId="13958" xr:uid="{978CC9E9-ECA8-497D-BFC4-D626CCB58AC4}"/>
    <cellStyle name="Normal 13 6 3 2 2 2" xfId="30718" xr:uid="{389B6B85-C86C-4E02-9422-3EC5C3EC64A7}"/>
    <cellStyle name="Normal 13 6 3 2 2 3" xfId="47477" xr:uid="{85CE7B2E-2E3C-4B8A-9A4D-4C2CF9E914E4}"/>
    <cellStyle name="Normal 13 6 3 2 3" xfId="22338" xr:uid="{CD73EAF1-FE42-4551-8B37-12376CB7FE74}"/>
    <cellStyle name="Normal 13 6 3 2 4" xfId="39097" xr:uid="{502E6782-3830-4F67-B93C-E57F2C6B3C8D}"/>
    <cellStyle name="Normal 13 6 3 3" xfId="7265" xr:uid="{A80DE060-A89B-474C-83E8-BEA575A3DD85}"/>
    <cellStyle name="Normal 13 6 3 3 2" xfId="15645" xr:uid="{9B4EA797-CAA7-4A01-91E9-2BBC7B54902E}"/>
    <cellStyle name="Normal 13 6 3 3 2 2" xfId="32405" xr:uid="{610ADBD4-CDC4-4BD4-82B0-458524467A3B}"/>
    <cellStyle name="Normal 13 6 3 3 2 3" xfId="49164" xr:uid="{297DEEA7-691C-4E76-8FB2-2338D6FBA627}"/>
    <cellStyle name="Normal 13 6 3 3 3" xfId="24025" xr:uid="{BCE7F355-74D8-4A79-9836-A969DD3EDCA2}"/>
    <cellStyle name="Normal 13 6 3 3 4" xfId="40784" xr:uid="{C67BEB22-AB22-480A-9EFB-27A4C7D85413}"/>
    <cellStyle name="Normal 13 6 3 4" xfId="4005" xr:uid="{59147423-C5A0-41D7-9799-E3033405726E}"/>
    <cellStyle name="Normal 13 6 3 4 2" xfId="12381" xr:uid="{45780E0D-AADF-46B2-88A9-CA0D22B96C88}"/>
    <cellStyle name="Normal 13 6 3 4 2 2" xfId="29141" xr:uid="{6CE3AEE6-30EC-40A4-85D5-537A9AC39FE9}"/>
    <cellStyle name="Normal 13 6 3 4 2 3" xfId="45900" xr:uid="{B764B6EF-8426-49AC-A287-DBF53F9A6966}"/>
    <cellStyle name="Normal 13 6 3 4 3" xfId="20761" xr:uid="{7102F81D-7262-4B0F-B630-CE79C43B5603}"/>
    <cellStyle name="Normal 13 6 3 4 4" xfId="37520" xr:uid="{CEDDE6FF-185D-4B18-9C7B-65FE55102703}"/>
    <cellStyle name="Normal 13 6 3 5" xfId="10578" xr:uid="{61962C7C-716C-45BE-855A-3E59288E5781}"/>
    <cellStyle name="Normal 13 6 3 5 2" xfId="27338" xr:uid="{58D77344-715B-4827-B5C6-E2D80E45CC17}"/>
    <cellStyle name="Normal 13 6 3 5 3" xfId="44097" xr:uid="{B12948A6-01BF-46B0-A93A-DB244F61CAE7}"/>
    <cellStyle name="Normal 13 6 3 6" xfId="18958" xr:uid="{3773FDD3-4B01-4043-9E99-8FAF55D90A2D}"/>
    <cellStyle name="Normal 13 6 3 7" xfId="35717" xr:uid="{52A1D9E5-D8E2-492B-A144-B4FA62D1C638}"/>
    <cellStyle name="Normal 13 6 4" xfId="2570" xr:uid="{8891FDEC-7131-4607-8BDF-44272FC80A83}"/>
    <cellStyle name="Normal 13 6 4 2" xfId="5952" xr:uid="{A5D50B06-DF5E-4F9D-87BF-2DBC5B4C58CD}"/>
    <cellStyle name="Normal 13 6 4 2 2" xfId="14332" xr:uid="{F3B2FBAC-35A7-4795-B39B-24DBDC033A54}"/>
    <cellStyle name="Normal 13 6 4 2 2 2" xfId="31092" xr:uid="{EB8B29D3-863F-45CA-9FC8-F22CD9275782}"/>
    <cellStyle name="Normal 13 6 4 2 2 3" xfId="47851" xr:uid="{1127D748-910B-4D27-AE5B-1F8604AB0B41}"/>
    <cellStyle name="Normal 13 6 4 2 3" xfId="22712" xr:uid="{020353E6-42ED-4EFE-967D-A409483AC453}"/>
    <cellStyle name="Normal 13 6 4 2 4" xfId="39471" xr:uid="{2A1BFAEC-740B-4C4C-9E65-146A591623F1}"/>
    <cellStyle name="Normal 13 6 4 3" xfId="7639" xr:uid="{0461CEE1-6575-4197-9F4B-517E9FAA69C5}"/>
    <cellStyle name="Normal 13 6 4 3 2" xfId="16019" xr:uid="{AC265511-2FD4-4FC0-8A16-3D0E38146BB7}"/>
    <cellStyle name="Normal 13 6 4 3 2 2" xfId="32779" xr:uid="{BF2ECF18-57FD-401E-96CA-D6A5CAA628BB}"/>
    <cellStyle name="Normal 13 6 4 3 2 3" xfId="49538" xr:uid="{327A9D1E-179F-4F7A-B869-F14A38548247}"/>
    <cellStyle name="Normal 13 6 4 3 3" xfId="24399" xr:uid="{72F3FC0C-D2AD-476B-9EBE-7D12AFF6AA21}"/>
    <cellStyle name="Normal 13 6 4 3 4" xfId="41158" xr:uid="{E361B605-2825-46D2-9CE6-D940FE84987A}"/>
    <cellStyle name="Normal 13 6 4 4" xfId="4267" xr:uid="{23D476B8-B95C-4AE5-B0E1-0E725AAFC10B}"/>
    <cellStyle name="Normal 13 6 4 4 2" xfId="12643" xr:uid="{79C150CE-82E8-4882-B18F-11824FB3EF7D}"/>
    <cellStyle name="Normal 13 6 4 4 2 2" xfId="29403" xr:uid="{1C3A839A-32FC-47FB-AFA7-EBCCB560EBE0}"/>
    <cellStyle name="Normal 13 6 4 4 2 3" xfId="46162" xr:uid="{876BCF9D-8FC9-45ED-91E0-6A95F160CDCA}"/>
    <cellStyle name="Normal 13 6 4 4 3" xfId="21023" xr:uid="{467C2898-FE7C-4FFA-A9D0-DCF959262EF3}"/>
    <cellStyle name="Normal 13 6 4 4 4" xfId="37782" xr:uid="{E68ED4CD-8314-4CF7-B1D6-6C0FC59A4B90}"/>
    <cellStyle name="Normal 13 6 4 5" xfId="10952" xr:uid="{A41E3DCB-D6AF-4DC6-BB82-B53425FD5472}"/>
    <cellStyle name="Normal 13 6 4 5 2" xfId="27712" xr:uid="{88EB1781-2CE4-49AF-9797-F9CC48C21600}"/>
    <cellStyle name="Normal 13 6 4 5 3" xfId="44471" xr:uid="{E7DF2945-54ED-417A-A4BD-F44C8126F95D}"/>
    <cellStyle name="Normal 13 6 4 6" xfId="19332" xr:uid="{D7E5B361-F176-4636-B27D-EE2D87774278}"/>
    <cellStyle name="Normal 13 6 4 7" xfId="36091" xr:uid="{ABA19883-0117-4A0F-AE55-87D51E7B6BED}"/>
    <cellStyle name="Normal 13 6 5" xfId="4686" xr:uid="{ABF45282-30BA-47C6-B167-52A459207241}"/>
    <cellStyle name="Normal 13 6 5 2" xfId="13062" xr:uid="{38F3429F-51D6-45AA-8196-1FEDCAB9D8F3}"/>
    <cellStyle name="Normal 13 6 5 2 2" xfId="29822" xr:uid="{C1CF515A-D87B-4F92-91A9-6812BC4DB672}"/>
    <cellStyle name="Normal 13 6 5 2 3" xfId="46581" xr:uid="{F757FA50-5EE2-4343-8654-B62A380319FD}"/>
    <cellStyle name="Normal 13 6 5 3" xfId="21442" xr:uid="{744FEC00-0B44-4D42-ACDE-873F323E5C01}"/>
    <cellStyle name="Normal 13 6 5 4" xfId="38201" xr:uid="{B27E8C10-4F68-416E-9749-3DF7F9574EB8}"/>
    <cellStyle name="Normal 13 6 6" xfId="6411" xr:uid="{CB2AAF2A-2855-4481-B12E-73EB65109DD9}"/>
    <cellStyle name="Normal 13 6 6 2" xfId="14791" xr:uid="{E4D0285D-6A87-46DA-BDB8-661B54B106E7}"/>
    <cellStyle name="Normal 13 6 6 2 2" xfId="31551" xr:uid="{07CA72E7-2DE2-4697-ABB0-9FFD74F95EDB}"/>
    <cellStyle name="Normal 13 6 6 2 3" xfId="48310" xr:uid="{B1E0168A-132B-4D8B-BD97-65D8AB540A77}"/>
    <cellStyle name="Normal 13 6 6 3" xfId="23171" xr:uid="{DDF9DAD3-C499-443C-9573-F1C254689BD8}"/>
    <cellStyle name="Normal 13 6 6 4" xfId="39930" xr:uid="{953DA946-8DAC-4B75-92A2-220278778CDC}"/>
    <cellStyle name="Normal 13 6 7" xfId="8045" xr:uid="{8CEA6EA0-CB9F-400D-8F66-C20AF3ACFBE2}"/>
    <cellStyle name="Normal 13 6 7 2" xfId="16425" xr:uid="{7639C76C-1C49-4744-8E9A-81085C52B12E}"/>
    <cellStyle name="Normal 13 6 7 2 2" xfId="33185" xr:uid="{423F0116-F201-46D9-8D17-696C0E973E23}"/>
    <cellStyle name="Normal 13 6 7 2 3" xfId="49944" xr:uid="{25123E0D-612D-4AA1-87D6-C32E5E049C7B}"/>
    <cellStyle name="Normal 13 6 7 3" xfId="24805" xr:uid="{FB904F7D-C7AD-4072-B2B6-4295232D7ED2}"/>
    <cellStyle name="Normal 13 6 7 4" xfId="41564" xr:uid="{CA0D4802-ECED-4D2B-B505-BE3924AC9AFC}"/>
    <cellStyle name="Normal 13 6 8" xfId="8451" xr:uid="{E76A11E7-E40F-46B7-9658-B68EE535B8A5}"/>
    <cellStyle name="Normal 13 6 8 2" xfId="16831" xr:uid="{4B2E0C5D-85BC-48E5-97C4-D73FF67F6CF8}"/>
    <cellStyle name="Normal 13 6 8 2 2" xfId="33591" xr:uid="{601F5635-318A-42B3-97FB-72CD2D9506E3}"/>
    <cellStyle name="Normal 13 6 8 2 3" xfId="50350" xr:uid="{9FA98416-A726-430F-9A9A-6856CA0D4C15}"/>
    <cellStyle name="Normal 13 6 8 3" xfId="25211" xr:uid="{388C68DF-6EAC-484B-9C9D-71A5D5A70231}"/>
    <cellStyle name="Normal 13 6 8 4" xfId="41970" xr:uid="{416496F3-5B27-4D24-B84D-5FFB8D4D77B0}"/>
    <cellStyle name="Normal 13 6 9" xfId="8857" xr:uid="{7F20581C-8FB9-473E-94E2-3892B29DBA4A}"/>
    <cellStyle name="Normal 13 6 9 2" xfId="17237" xr:uid="{EB672E04-17A4-4CCB-9AD4-62CA3C273B76}"/>
    <cellStyle name="Normal 13 6 9 2 2" xfId="33997" xr:uid="{50A7997F-3E8C-4DA6-8B23-8B59C0D7E07D}"/>
    <cellStyle name="Normal 13 6 9 2 3" xfId="50756" xr:uid="{DF565DFB-51A0-4159-BFFB-E397C934D558}"/>
    <cellStyle name="Normal 13 6 9 3" xfId="25617" xr:uid="{2F60F07A-46F7-490B-872B-AF685EE918ED}"/>
    <cellStyle name="Normal 13 6 9 4" xfId="42376" xr:uid="{183BB00F-EF2B-43C8-BE87-809CD639EFB3}"/>
    <cellStyle name="Normal 13 7" xfId="789" xr:uid="{2AF08908-3B1C-4C18-81C0-63211BCF3436}"/>
    <cellStyle name="Normal 13 7 10" xfId="9370" xr:uid="{77636E9A-8262-4B2F-9C99-7D511D091925}"/>
    <cellStyle name="Normal 13 7 10 2" xfId="17750" xr:uid="{BCB7C044-24C6-469E-80D2-DDFF519BAE3D}"/>
    <cellStyle name="Normal 13 7 10 2 2" xfId="34510" xr:uid="{EA7D82D5-4749-4BA7-9E6C-353B6402AB88}"/>
    <cellStyle name="Normal 13 7 10 2 3" xfId="51269" xr:uid="{81D5C969-6139-48D3-86EA-CDF8DD013D64}"/>
    <cellStyle name="Normal 13 7 10 3" xfId="26130" xr:uid="{4655B3BE-B1F2-4B64-9534-1B5BF320E76C}"/>
    <cellStyle name="Normal 13 7 10 4" xfId="42889" xr:uid="{C1E8BA6A-5516-42E0-872F-ECE5DDF6F411}"/>
    <cellStyle name="Normal 13 7 11" xfId="3151" xr:uid="{1AA0D2B8-ABF6-4583-BB52-64CC4D945395}"/>
    <cellStyle name="Normal 13 7 11 2" xfId="11528" xr:uid="{0B8E75AC-4E7D-47B9-8EF3-CBF386BB3F73}"/>
    <cellStyle name="Normal 13 7 11 2 2" xfId="28288" xr:uid="{9D5A2754-E5E0-4774-B724-BC21A8DD69ED}"/>
    <cellStyle name="Normal 13 7 11 2 3" xfId="45047" xr:uid="{71A798E2-60CA-4292-BA3F-E400CB18797F}"/>
    <cellStyle name="Normal 13 7 11 3" xfId="19908" xr:uid="{462A29D6-386F-4938-B771-B1F26EE5CD38}"/>
    <cellStyle name="Normal 13 7 11 4" xfId="36667" xr:uid="{0BBBD927-FA0A-4E5E-834A-399C32EEAFAA}"/>
    <cellStyle name="Normal 13 7 12" xfId="9725" xr:uid="{81906BED-F85C-436B-94E1-4CB228F9EABA}"/>
    <cellStyle name="Normal 13 7 12 2" xfId="26485" xr:uid="{73BCDDD7-4482-4FF1-B5EE-CE55B2939AEC}"/>
    <cellStyle name="Normal 13 7 12 3" xfId="43244" xr:uid="{01B68F1E-4F3B-424A-ADF8-969C44CFDEAB}"/>
    <cellStyle name="Normal 13 7 13" xfId="18105" xr:uid="{30E31144-C032-49E1-ABF6-46FF043962DB}"/>
    <cellStyle name="Normal 13 7 14" xfId="34864" xr:uid="{511C4434-D5DF-4254-9B74-D647DF3F2406}"/>
    <cellStyle name="Normal 13 7 15" xfId="1381" xr:uid="{50B7A2EE-C55B-4311-8429-C1074746DFB9}"/>
    <cellStyle name="Normal 13 7 2" xfId="1771" xr:uid="{D0B6FD91-BEC4-4E96-A241-B4523EA28063}"/>
    <cellStyle name="Normal 13 7 2 2" xfId="5153" xr:uid="{6ECC0DFF-F803-41F9-A9DA-C0F4C590044A}"/>
    <cellStyle name="Normal 13 7 2 2 2" xfId="13531" xr:uid="{10C1FD51-E64F-4176-A6FF-579BC2CC94F3}"/>
    <cellStyle name="Normal 13 7 2 2 2 2" xfId="30291" xr:uid="{C8D465A1-8611-45B7-9B64-6157D819777B}"/>
    <cellStyle name="Normal 13 7 2 2 2 3" xfId="47050" xr:uid="{75E5599E-0ED1-4BD7-84EE-287E6D11F825}"/>
    <cellStyle name="Normal 13 7 2 2 3" xfId="21911" xr:uid="{3CEA5F32-1A59-4794-A85C-506B8D81B4FB}"/>
    <cellStyle name="Normal 13 7 2 2 4" xfId="38670" xr:uid="{7515EB7B-90CC-4C48-9765-08B46F362D4A}"/>
    <cellStyle name="Normal 13 7 2 3" xfId="6838" xr:uid="{468D594C-7E60-4866-9F3A-F1ACC12C6C96}"/>
    <cellStyle name="Normal 13 7 2 3 2" xfId="15218" xr:uid="{5501B870-1767-4219-B6DA-665EB0E252FD}"/>
    <cellStyle name="Normal 13 7 2 3 2 2" xfId="31978" xr:uid="{5D607BF6-3E9B-4A54-A245-4B22EEAE58BE}"/>
    <cellStyle name="Normal 13 7 2 3 2 3" xfId="48737" xr:uid="{402F91E3-BABD-4AE0-B0B7-39C8CC2A0C8B}"/>
    <cellStyle name="Normal 13 7 2 3 3" xfId="23598" xr:uid="{E007EFB5-2DB5-4C9A-AC24-2C42382276F4}"/>
    <cellStyle name="Normal 13 7 2 3 4" xfId="40357" xr:uid="{59D4DC3F-3DB5-47D5-B915-BAC8F000D4A5}"/>
    <cellStyle name="Normal 13 7 2 4" xfId="3578" xr:uid="{AA6511AB-A7DD-4930-B97D-210265C76F8A}"/>
    <cellStyle name="Normal 13 7 2 4 2" xfId="11954" xr:uid="{A0106F89-38C5-40E8-B106-8F287F55900E}"/>
    <cellStyle name="Normal 13 7 2 4 2 2" xfId="28714" xr:uid="{862A50AB-0C03-4E2D-928C-9B6247C9EA8A}"/>
    <cellStyle name="Normal 13 7 2 4 2 3" xfId="45473" xr:uid="{75DB4BE8-A837-462A-88D4-20E8861B3CE3}"/>
    <cellStyle name="Normal 13 7 2 4 3" xfId="20334" xr:uid="{B1582A71-1E09-4D8A-91C9-5488C0E63605}"/>
    <cellStyle name="Normal 13 7 2 4 4" xfId="37093" xr:uid="{9B5DC373-6656-4183-AEF8-DD26FA65E20B}"/>
    <cellStyle name="Normal 13 7 2 5" xfId="10151" xr:uid="{9C1D8F4C-23BE-46DD-BCCF-B2E6F98E0371}"/>
    <cellStyle name="Normal 13 7 2 5 2" xfId="26911" xr:uid="{8EDD1DB7-9DA6-4F2D-ABF7-145B7C8B3CEF}"/>
    <cellStyle name="Normal 13 7 2 5 3" xfId="43670" xr:uid="{6B3C4E3D-DBE1-44E9-B54B-6AC146FF3D3B}"/>
    <cellStyle name="Normal 13 7 2 6" xfId="18531" xr:uid="{1F1A7CF4-1488-46B8-965C-7CE9F92D7473}"/>
    <cellStyle name="Normal 13 7 2 7" xfId="35290" xr:uid="{0EC8F81F-7580-4FD1-AD34-2F194A083D1A}"/>
    <cellStyle name="Normal 13 7 3" xfId="2199" xr:uid="{3FE041E9-6019-4011-84F7-59FD684962A2}"/>
    <cellStyle name="Normal 13 7 3 2" xfId="5579" xr:uid="{DB7AD5E7-47A5-430E-A067-AF3808AA62A8}"/>
    <cellStyle name="Normal 13 7 3 2 2" xfId="13959" xr:uid="{097568DE-B062-4CF1-900E-401C9525C1CC}"/>
    <cellStyle name="Normal 13 7 3 2 2 2" xfId="30719" xr:uid="{44990FDA-BA2D-4CC7-BBF2-0BF0A1F2125C}"/>
    <cellStyle name="Normal 13 7 3 2 2 3" xfId="47478" xr:uid="{3A48526E-5660-4600-8778-24EEC5D7313F}"/>
    <cellStyle name="Normal 13 7 3 2 3" xfId="22339" xr:uid="{205725FB-86DE-46D1-B372-6695F8A2002B}"/>
    <cellStyle name="Normal 13 7 3 2 4" xfId="39098" xr:uid="{2736C02B-78FB-4A95-A97D-C68F29B1F2F8}"/>
    <cellStyle name="Normal 13 7 3 3" xfId="7266" xr:uid="{CA838739-01FC-4D00-95EF-5E3F05C43A33}"/>
    <cellStyle name="Normal 13 7 3 3 2" xfId="15646" xr:uid="{DC4E6E10-25B3-4791-ACCA-FF87F039737A}"/>
    <cellStyle name="Normal 13 7 3 3 2 2" xfId="32406" xr:uid="{B8FBCF48-1D55-4035-9AAB-E835C2B32547}"/>
    <cellStyle name="Normal 13 7 3 3 2 3" xfId="49165" xr:uid="{8D0D5BF9-F4BD-4CE1-84B9-E7FE50A92E8B}"/>
    <cellStyle name="Normal 13 7 3 3 3" xfId="24026" xr:uid="{971EB3B2-381E-416C-B22F-9E264CE8B34C}"/>
    <cellStyle name="Normal 13 7 3 3 4" xfId="40785" xr:uid="{2647412D-32B7-488B-A16E-C16A5D87B9BC}"/>
    <cellStyle name="Normal 13 7 3 4" xfId="4006" xr:uid="{168D1B18-EFA1-4AB6-9CF4-345B661ADFA0}"/>
    <cellStyle name="Normal 13 7 3 4 2" xfId="12382" xr:uid="{4C3E9032-5FD6-47D4-A310-BD8E3DFE3246}"/>
    <cellStyle name="Normal 13 7 3 4 2 2" xfId="29142" xr:uid="{86344714-6C14-4EE8-9F86-F7E0F4E3F17E}"/>
    <cellStyle name="Normal 13 7 3 4 2 3" xfId="45901" xr:uid="{7EC114AB-F6B6-4A1C-A722-260DE03F4570}"/>
    <cellStyle name="Normal 13 7 3 4 3" xfId="20762" xr:uid="{6D25B748-B939-437F-99CB-0A6D46445D41}"/>
    <cellStyle name="Normal 13 7 3 4 4" xfId="37521" xr:uid="{DC2F9B40-0D09-4DD3-BAFC-318374FBADF6}"/>
    <cellStyle name="Normal 13 7 3 5" xfId="10579" xr:uid="{E7F3BCA9-7F89-4993-AFB2-4A8B3035C5DC}"/>
    <cellStyle name="Normal 13 7 3 5 2" xfId="27339" xr:uid="{196CCB13-0A99-4A29-8E19-8780C98E027C}"/>
    <cellStyle name="Normal 13 7 3 5 3" xfId="44098" xr:uid="{3C93BD11-C068-4B05-8CBF-55A05E3243FC}"/>
    <cellStyle name="Normal 13 7 3 6" xfId="18959" xr:uid="{851A7739-24AD-4360-94BD-CE0F7BF6C1BB}"/>
    <cellStyle name="Normal 13 7 3 7" xfId="35718" xr:uid="{6061EA88-7FF2-4694-956D-5FDE7009A550}"/>
    <cellStyle name="Normal 13 7 4" xfId="2677" xr:uid="{7B60776F-B292-4DD6-BF11-5867C28F73BC}"/>
    <cellStyle name="Normal 13 7 4 2" xfId="6059" xr:uid="{41A1EB20-F188-48DD-B40B-9CE0BB622EC0}"/>
    <cellStyle name="Normal 13 7 4 2 2" xfId="14439" xr:uid="{EEB2EF47-4A0C-40A5-9641-ADEDA3C71E20}"/>
    <cellStyle name="Normal 13 7 4 2 2 2" xfId="31199" xr:uid="{0D89204A-F613-4528-AD15-1E3FB8A61AFF}"/>
    <cellStyle name="Normal 13 7 4 2 2 3" xfId="47958" xr:uid="{5D1191AF-CDDB-407C-8B9B-24BFD3064E87}"/>
    <cellStyle name="Normal 13 7 4 2 3" xfId="22819" xr:uid="{C068C4D1-FA84-4F02-B3C5-29F67304A993}"/>
    <cellStyle name="Normal 13 7 4 2 4" xfId="39578" xr:uid="{6CE43F20-7F8F-48E0-885C-60FECF6241CC}"/>
    <cellStyle name="Normal 13 7 4 3" xfId="7746" xr:uid="{34C108A5-589E-40BF-B447-5591FA56746B}"/>
    <cellStyle name="Normal 13 7 4 3 2" xfId="16126" xr:uid="{5265575D-6FB3-4D19-B460-8C6C2FF65963}"/>
    <cellStyle name="Normal 13 7 4 3 2 2" xfId="32886" xr:uid="{E59F4F81-5E87-44F9-AFF1-990CE06DD75D}"/>
    <cellStyle name="Normal 13 7 4 3 2 3" xfId="49645" xr:uid="{B43D50E9-BD5F-4FF3-A165-D6B84FF2E969}"/>
    <cellStyle name="Normal 13 7 4 3 3" xfId="24506" xr:uid="{9C3EF006-37E2-4A1C-8F72-78067C0AC5FF}"/>
    <cellStyle name="Normal 13 7 4 3 4" xfId="41265" xr:uid="{2A23A46F-01F3-43E8-BF5E-7790A58ABACF}"/>
    <cellStyle name="Normal 13 7 4 4" xfId="4373" xr:uid="{0C9C6571-6B42-40B9-BB82-9F3294A7C341}"/>
    <cellStyle name="Normal 13 7 4 4 2" xfId="12749" xr:uid="{40473F72-9AA1-47E4-A79E-D4DF56D79709}"/>
    <cellStyle name="Normal 13 7 4 4 2 2" xfId="29509" xr:uid="{61274DA0-5F19-40FB-8501-2E42378CDA5D}"/>
    <cellStyle name="Normal 13 7 4 4 2 3" xfId="46268" xr:uid="{2C4755E7-0573-4D2B-93F3-B4DF1F3ACE96}"/>
    <cellStyle name="Normal 13 7 4 4 3" xfId="21129" xr:uid="{0C3194FB-065E-49E8-AAF4-171A986390BF}"/>
    <cellStyle name="Normal 13 7 4 4 4" xfId="37888" xr:uid="{CD9C1407-C0D4-4544-8269-47D47B2E72FB}"/>
    <cellStyle name="Normal 13 7 4 5" xfId="11059" xr:uid="{854FEA32-6257-4DF6-B017-DA5DCF65E885}"/>
    <cellStyle name="Normal 13 7 4 5 2" xfId="27819" xr:uid="{3E09B0C7-EC16-4F7F-9352-E643E0F24EF5}"/>
    <cellStyle name="Normal 13 7 4 5 3" xfId="44578" xr:uid="{A29069A6-979D-4E68-BC66-9034F5D32546}"/>
    <cellStyle name="Normal 13 7 4 6" xfId="19439" xr:uid="{042EA314-C345-4EE5-805A-AFC664DE2CA2}"/>
    <cellStyle name="Normal 13 7 4 7" xfId="36198" xr:uid="{5B338056-2813-4D8D-9CD4-F1C87AB26238}"/>
    <cellStyle name="Normal 13 7 5" xfId="4793" xr:uid="{E491743C-E9FA-4453-906A-C5AAB493884B}"/>
    <cellStyle name="Normal 13 7 5 2" xfId="13169" xr:uid="{4CAF22A7-9FFF-4CC3-B5CE-062D311C9F74}"/>
    <cellStyle name="Normal 13 7 5 2 2" xfId="29929" xr:uid="{C5A8CFEA-5913-40CF-A24B-BE33D140FB23}"/>
    <cellStyle name="Normal 13 7 5 2 3" xfId="46688" xr:uid="{36DED77D-BA5B-4A9F-ABE2-ECEE4AF7C71E}"/>
    <cellStyle name="Normal 13 7 5 3" xfId="21549" xr:uid="{F63B83A9-4CEA-4B00-9CC6-A37A5ED063E0}"/>
    <cellStyle name="Normal 13 7 5 4" xfId="38308" xr:uid="{7629053F-7CA8-463A-998E-0B55AC357933}"/>
    <cellStyle name="Normal 13 7 6" xfId="6412" xr:uid="{E188688E-D17A-441D-AB03-8B9293738432}"/>
    <cellStyle name="Normal 13 7 6 2" xfId="14792" xr:uid="{E437FDBB-6C27-4574-8D09-7F9B078B11C9}"/>
    <cellStyle name="Normal 13 7 6 2 2" xfId="31552" xr:uid="{81E5A821-7470-4AD6-9F64-66FCF373FD69}"/>
    <cellStyle name="Normal 13 7 6 2 3" xfId="48311" xr:uid="{2A60AA99-8D34-4FF6-B302-A0015F2F0B3C}"/>
    <cellStyle name="Normal 13 7 6 3" xfId="23172" xr:uid="{CF9C1C93-E865-4086-AFE8-5A385F75C025}"/>
    <cellStyle name="Normal 13 7 6 4" xfId="39931" xr:uid="{513E2890-182C-4791-94C9-B6958C0C8EF1}"/>
    <cellStyle name="Normal 13 7 7" xfId="8152" xr:uid="{0A568584-6005-4759-952F-D8ED7BE79CB8}"/>
    <cellStyle name="Normal 13 7 7 2" xfId="16532" xr:uid="{406DA10F-9DE2-4478-B831-6DE8182E8CCA}"/>
    <cellStyle name="Normal 13 7 7 2 2" xfId="33292" xr:uid="{CCF46240-3DF9-4B7F-9771-EDFABA0EDB84}"/>
    <cellStyle name="Normal 13 7 7 2 3" xfId="50051" xr:uid="{E4ECC064-1D60-40BA-B67A-CCFE098A105A}"/>
    <cellStyle name="Normal 13 7 7 3" xfId="24912" xr:uid="{D132FBED-F6A2-4B38-A9A1-E39F0E06F262}"/>
    <cellStyle name="Normal 13 7 7 4" xfId="41671" xr:uid="{819C8E68-E859-4620-BBED-78FF3348D72C}"/>
    <cellStyle name="Normal 13 7 8" xfId="8558" xr:uid="{96239B6B-E6B2-4A68-AC83-14E5BD672C6F}"/>
    <cellStyle name="Normal 13 7 8 2" xfId="16938" xr:uid="{2743BBBC-6175-42D2-ACA7-CCF30D766FCA}"/>
    <cellStyle name="Normal 13 7 8 2 2" xfId="33698" xr:uid="{9B955933-F40B-4177-ACCB-87F5C75558D0}"/>
    <cellStyle name="Normal 13 7 8 2 3" xfId="50457" xr:uid="{0AA68AD9-5282-4A60-993C-43B6354EBD9B}"/>
    <cellStyle name="Normal 13 7 8 3" xfId="25318" xr:uid="{5ACC4266-EA0F-4292-B07B-4427242F7C0A}"/>
    <cellStyle name="Normal 13 7 8 4" xfId="42077" xr:uid="{43806598-BB72-4DC5-AE6B-91EB01A232F8}"/>
    <cellStyle name="Normal 13 7 9" xfId="8964" xr:uid="{9C14A5F8-E474-4E09-A37F-60C611874485}"/>
    <cellStyle name="Normal 13 7 9 2" xfId="17344" xr:uid="{8FA3F01B-D5D9-4809-8798-941A8EA6DFB7}"/>
    <cellStyle name="Normal 13 7 9 2 2" xfId="34104" xr:uid="{C3147221-F934-49A5-86B6-29E170A93799}"/>
    <cellStyle name="Normal 13 7 9 2 3" xfId="50863" xr:uid="{56EBE21D-5980-486D-8A90-0370F9D4673C}"/>
    <cellStyle name="Normal 13 7 9 3" xfId="25724" xr:uid="{F658E1F1-C6A5-4347-9896-A048DFCDD6C8}"/>
    <cellStyle name="Normal 13 7 9 4" xfId="42483" xr:uid="{60E73920-783A-4ED1-BBE6-24B1396295B4}"/>
    <cellStyle name="Normal 13 8" xfId="1556" xr:uid="{F3FA84CF-CF45-492F-9669-A9A8251EBB89}"/>
    <cellStyle name="Normal 13 8 2" xfId="4935" xr:uid="{E7165726-A5EA-44AB-B2E5-0F489F8BC262}"/>
    <cellStyle name="Normal 13 8 2 2" xfId="13311" xr:uid="{A80795FC-DD42-46E7-B97E-9A0A37D80EAC}"/>
    <cellStyle name="Normal 13 8 2 2 2" xfId="30071" xr:uid="{16A14B01-8F95-4B4A-B2F4-03879DC99C4D}"/>
    <cellStyle name="Normal 13 8 2 2 3" xfId="46830" xr:uid="{2FCBF760-BF9A-473B-BD17-243FB3799A9B}"/>
    <cellStyle name="Normal 13 8 2 3" xfId="21691" xr:uid="{DFC098E7-87EF-41BF-86F1-71BB7C09DF4B}"/>
    <cellStyle name="Normal 13 8 2 4" xfId="38450" xr:uid="{755D4DBF-C791-4F98-A501-5395F99EABDE}"/>
    <cellStyle name="Normal 13 8 3" xfId="6618" xr:uid="{2293B5FC-F0E1-400E-A76B-811144884AAE}"/>
    <cellStyle name="Normal 13 8 3 2" xfId="14998" xr:uid="{23752812-A2DC-44E5-9D8A-947234D79CD4}"/>
    <cellStyle name="Normal 13 8 3 2 2" xfId="31758" xr:uid="{41BAD591-473E-429D-BFC9-469D0950EC91}"/>
    <cellStyle name="Normal 13 8 3 2 3" xfId="48517" xr:uid="{3F17970E-EE53-40F0-90A9-D496BED476BD}"/>
    <cellStyle name="Normal 13 8 3 3" xfId="23378" xr:uid="{30EA6D79-CADD-4567-B816-AD2065E1ED03}"/>
    <cellStyle name="Normal 13 8 3 4" xfId="40137" xr:uid="{8576FD97-8AEE-420B-9146-7A08D0BF468D}"/>
    <cellStyle name="Normal 13 8 4" xfId="3358" xr:uid="{BC4BD4B5-5D3C-490A-BD9F-7F33B2531155}"/>
    <cellStyle name="Normal 13 8 4 2" xfId="11734" xr:uid="{58CF6733-5D6B-4F03-82C6-B279B494E7CE}"/>
    <cellStyle name="Normal 13 8 4 2 2" xfId="28494" xr:uid="{E2F90517-773A-4CAF-B490-33F9CC419BBA}"/>
    <cellStyle name="Normal 13 8 4 2 3" xfId="45253" xr:uid="{DFA35B54-AE15-4AF6-987A-E35ACF04C7DE}"/>
    <cellStyle name="Normal 13 8 4 3" xfId="20114" xr:uid="{F0148FD3-2503-4489-9555-DDC62C338236}"/>
    <cellStyle name="Normal 13 8 4 4" xfId="36873" xr:uid="{DE2B14C4-FE85-4E90-9629-0562DF7E02DD}"/>
    <cellStyle name="Normal 13 8 5" xfId="9931" xr:uid="{44BE2685-C5DC-46AB-899E-02697AF1BEC4}"/>
    <cellStyle name="Normal 13 8 5 2" xfId="26691" xr:uid="{776785C9-7384-4346-B1E9-3FD6694C1685}"/>
    <cellStyle name="Normal 13 8 5 3" xfId="43450" xr:uid="{ED7119B6-8FD7-46BC-828E-D27FE4399667}"/>
    <cellStyle name="Normal 13 8 6" xfId="18311" xr:uid="{8B7C9A24-1076-4A33-9A1B-0FDF33A23B23}"/>
    <cellStyle name="Normal 13 8 7" xfId="35070" xr:uid="{53CAD1BF-CB33-4AE9-AFC3-2DA60434F165}"/>
    <cellStyle name="Normal 13 9" xfId="1980" xr:uid="{D549295C-75DB-4C2D-980D-4A262E8B78BB}"/>
    <cellStyle name="Normal 13 9 2" xfId="5359" xr:uid="{E98437E9-8F01-48EA-8AC5-40494D284321}"/>
    <cellStyle name="Normal 13 9 2 2" xfId="13739" xr:uid="{879AA823-461D-49E9-A681-777FFF7C0BC5}"/>
    <cellStyle name="Normal 13 9 2 2 2" xfId="30499" xr:uid="{8664527B-5355-4E48-A5F2-27CB824D3AA2}"/>
    <cellStyle name="Normal 13 9 2 2 3" xfId="47258" xr:uid="{E51946CE-FE9A-4A8D-949B-B8E7DB295569}"/>
    <cellStyle name="Normal 13 9 2 3" xfId="22119" xr:uid="{78B84676-05E6-483A-9B7F-FAA75B2DDFFF}"/>
    <cellStyle name="Normal 13 9 2 4" xfId="38878" xr:uid="{489E9F14-C573-47DC-AA47-C4781D5177BD}"/>
    <cellStyle name="Normal 13 9 3" xfId="7046" xr:uid="{92D8D406-749C-451D-BA15-D8FBE112A97B}"/>
    <cellStyle name="Normal 13 9 3 2" xfId="15426" xr:uid="{0291D611-2E0B-4DCE-ADC2-D7A2CCC86326}"/>
    <cellStyle name="Normal 13 9 3 2 2" xfId="32186" xr:uid="{336E1031-BA7D-4166-A5A7-DF02AE2B07DE}"/>
    <cellStyle name="Normal 13 9 3 2 3" xfId="48945" xr:uid="{96B65616-BB5C-4C03-9C0A-00E1930DBEEE}"/>
    <cellStyle name="Normal 13 9 3 3" xfId="23806" xr:uid="{CA049145-88C8-4201-852A-C1A38D032293}"/>
    <cellStyle name="Normal 13 9 3 4" xfId="40565" xr:uid="{E7A349D3-0F11-43B9-8C39-63E277CD4723}"/>
    <cellStyle name="Normal 13 9 4" xfId="3786" xr:uid="{8B78E9C2-3F6C-476A-A16D-ADDE36776637}"/>
    <cellStyle name="Normal 13 9 4 2" xfId="12162" xr:uid="{E3019466-53FF-491F-A1F1-DF24B1D09BEF}"/>
    <cellStyle name="Normal 13 9 4 2 2" xfId="28922" xr:uid="{F3719BF2-E8A1-427E-AA64-598A0E770403}"/>
    <cellStyle name="Normal 13 9 4 2 3" xfId="45681" xr:uid="{01D6C030-240B-49DA-B447-F04849D2CD5B}"/>
    <cellStyle name="Normal 13 9 4 3" xfId="20542" xr:uid="{B3BEEEBB-4F66-4481-B1CB-E487BB122A5B}"/>
    <cellStyle name="Normal 13 9 4 4" xfId="37301" xr:uid="{FBB704E8-6948-4A01-9D9A-8D46FF4B2F75}"/>
    <cellStyle name="Normal 13 9 5" xfId="10359" xr:uid="{1B7DDA6B-4442-4FCC-A782-BFBE28D8EC27}"/>
    <cellStyle name="Normal 13 9 5 2" xfId="27119" xr:uid="{CC2CAD14-488D-4CC4-9441-DC9846C97692}"/>
    <cellStyle name="Normal 13 9 5 3" xfId="43878" xr:uid="{795CAB2F-B17F-4F2C-B151-E21A45FAD253}"/>
    <cellStyle name="Normal 13 9 6" xfId="18739" xr:uid="{864CC5E8-2A65-47F9-8152-37E6AB4FE4BE}"/>
    <cellStyle name="Normal 13 9 7" xfId="35498" xr:uid="{AE34A458-8E85-46CA-A29B-C0BCFC38F4A1}"/>
    <cellStyle name="Normal 14" xfId="153" xr:uid="{7E677BBA-9479-4C8B-9791-592746EC42E6}"/>
    <cellStyle name="Normal 14 10" xfId="2408" xr:uid="{4989EFEF-269A-4ABE-B411-34DC9115D60C}"/>
    <cellStyle name="Normal 14 10 2" xfId="5789" xr:uid="{EDC0EA5A-A68B-4CCF-8AF7-A2D2DC609CF9}"/>
    <cellStyle name="Normal 14 10 2 2" xfId="14169" xr:uid="{6E7B931F-0B49-4B39-A539-B65F170D67DC}"/>
    <cellStyle name="Normal 14 10 2 2 2" xfId="30929" xr:uid="{229FAD1A-FE79-4911-A0BA-CA7FA0ADF7D7}"/>
    <cellStyle name="Normal 14 10 2 2 3" xfId="47688" xr:uid="{892577C8-F950-487F-88EA-ACDE93D433BE}"/>
    <cellStyle name="Normal 14 10 2 3" xfId="22549" xr:uid="{E5CEAFC1-7D37-4750-95FE-797C95DE5EAA}"/>
    <cellStyle name="Normal 14 10 2 4" xfId="39308" xr:uid="{1D2F497B-AB0B-4A66-B02B-7EB4D52DCA33}"/>
    <cellStyle name="Normal 14 10 3" xfId="7476" xr:uid="{1990FF9B-0885-46B4-A399-6D47B6D210EE}"/>
    <cellStyle name="Normal 14 10 3 2" xfId="15856" xr:uid="{53E24F6E-E27D-49E6-B241-4991F135B304}"/>
    <cellStyle name="Normal 14 10 3 2 2" xfId="32616" xr:uid="{BCC99619-770D-40F8-93DC-FC27125DBA19}"/>
    <cellStyle name="Normal 14 10 3 2 3" xfId="49375" xr:uid="{D33C3389-7E18-4FF8-8798-F71CB4FC7376}"/>
    <cellStyle name="Normal 14 10 3 3" xfId="24236" xr:uid="{4594B6AD-EF90-48F5-84DE-3CC10B916155}"/>
    <cellStyle name="Normal 14 10 3 4" xfId="40995" xr:uid="{80AAD23B-443F-4B4B-A3AA-ED996EF6B90A}"/>
    <cellStyle name="Normal 14 10 4" xfId="2933" xr:uid="{6717643C-96A8-4056-AE60-DFB8B14EF4A3}"/>
    <cellStyle name="Normal 14 10 4 2" xfId="11315" xr:uid="{3B05D6CA-73EE-46BF-B363-7B401B4D37B7}"/>
    <cellStyle name="Normal 14 10 4 2 2" xfId="28075" xr:uid="{5D7BCA7F-939E-403B-9F4B-FB70A19F6453}"/>
    <cellStyle name="Normal 14 10 4 2 3" xfId="44834" xr:uid="{EC76297C-7498-497C-986F-1B93F397B125}"/>
    <cellStyle name="Normal 14 10 4 3" xfId="19695" xr:uid="{24E8CEC8-79A7-47D8-AC5D-021F96969BAD}"/>
    <cellStyle name="Normal 14 10 4 4" xfId="36454" xr:uid="{FD822C93-E99D-48DC-915D-4A3F15A3F468}"/>
    <cellStyle name="Normal 14 10 5" xfId="10789" xr:uid="{3B561F27-DC1A-4E02-A259-AB292389EF0C}"/>
    <cellStyle name="Normal 14 10 5 2" xfId="27549" xr:uid="{86EF6C39-D35C-4EB2-B24F-D29EA9B6DF2C}"/>
    <cellStyle name="Normal 14 10 5 3" xfId="44308" xr:uid="{215C6B0D-C70B-4D60-ACD0-2E2719541B96}"/>
    <cellStyle name="Normal 14 10 6" xfId="19169" xr:uid="{ADCB82AF-E85F-48B1-A038-D1374DA19D8A}"/>
    <cellStyle name="Normal 14 10 7" xfId="35928" xr:uid="{4F5B7B3E-8F2A-455A-9C8A-A61F60FEC2DF}"/>
    <cellStyle name="Normal 14 11" xfId="4509" xr:uid="{AB842AD6-13A3-4308-AD7A-6FC3A0FE9D72}"/>
    <cellStyle name="Normal 14 11 2" xfId="12885" xr:uid="{FB41BB3E-60CD-4EA8-88F6-723D4BB6D98B}"/>
    <cellStyle name="Normal 14 11 2 2" xfId="29645" xr:uid="{8FCF808F-6A88-43BB-90D2-6B8BCDDFAF01}"/>
    <cellStyle name="Normal 14 11 2 3" xfId="46404" xr:uid="{38C8E531-B71B-4B3A-897F-4C1B5CF77D41}"/>
    <cellStyle name="Normal 14 11 3" xfId="21265" xr:uid="{CA8140E0-3935-4F1F-B8C5-627DC457002D}"/>
    <cellStyle name="Normal 14 11 4" xfId="38024" xr:uid="{3B222D47-07AC-42CF-BB87-D97BF7EA3AB6}"/>
    <cellStyle name="Normal 14 12" xfId="6199" xr:uid="{86F89175-F6A0-4AEB-B026-0EC26CE7DBCB}"/>
    <cellStyle name="Normal 14 12 2" xfId="14579" xr:uid="{D240692D-D1D0-4F7E-9660-EF7611DA00CC}"/>
    <cellStyle name="Normal 14 12 2 2" xfId="31339" xr:uid="{CA880FC9-DD10-4DD5-8872-9470B3F020B5}"/>
    <cellStyle name="Normal 14 12 2 3" xfId="48098" xr:uid="{214B3D6F-347E-466B-AC27-D044C5AF3D04}"/>
    <cellStyle name="Normal 14 12 3" xfId="22959" xr:uid="{2B8F3F5F-BB49-43A5-A4D0-5ED3BE4E9561}"/>
    <cellStyle name="Normal 14 12 4" xfId="39718" xr:uid="{B9169E20-CF68-4601-A153-F1BC66EA3396}"/>
    <cellStyle name="Normal 14 13" xfId="7882" xr:uid="{230FAFE0-DBD1-4EE6-9EE1-0DE1B34CFB81}"/>
    <cellStyle name="Normal 14 13 2" xfId="16262" xr:uid="{C32CD088-B3E1-490A-97FC-C79B533986F8}"/>
    <cellStyle name="Normal 14 13 2 2" xfId="33022" xr:uid="{9D287241-40D7-432B-8CD5-C5E32B87F926}"/>
    <cellStyle name="Normal 14 13 2 3" xfId="49781" xr:uid="{75DFD2F2-DC95-4F8E-AB8E-48B81832715D}"/>
    <cellStyle name="Normal 14 13 3" xfId="24642" xr:uid="{EA336283-45D1-4E36-A462-4B2F4008C394}"/>
    <cellStyle name="Normal 14 13 4" xfId="41401" xr:uid="{50EF8462-3C20-4DB2-9134-A9A6D64C1AE3}"/>
    <cellStyle name="Normal 14 14" xfId="8288" xr:uid="{FA9AE86F-445C-4DA6-9322-31945BCF8DCF}"/>
    <cellStyle name="Normal 14 14 2" xfId="16668" xr:uid="{BC85318B-0F28-432B-B024-43567B9483DC}"/>
    <cellStyle name="Normal 14 14 2 2" xfId="33428" xr:uid="{206B9FE3-3EA9-4F86-B41B-1A0501B84FC0}"/>
    <cellStyle name="Normal 14 14 2 3" xfId="50187" xr:uid="{F407D5A4-4EF5-44FA-9570-9CE2F25535EE}"/>
    <cellStyle name="Normal 14 14 3" xfId="25048" xr:uid="{4CB2B17D-D278-4785-BBDD-FC79AC0BDE1F}"/>
    <cellStyle name="Normal 14 14 4" xfId="41807" xr:uid="{B3F578F1-E9EA-4A99-9B19-D2550D4A8701}"/>
    <cellStyle name="Normal 14 15" xfId="8694" xr:uid="{29BB1296-1214-49F7-AE6A-7B574DA815CB}"/>
    <cellStyle name="Normal 14 15 2" xfId="17074" xr:uid="{06E6CA0C-BBF0-469C-9BC7-C79C402994C1}"/>
    <cellStyle name="Normal 14 15 2 2" xfId="33834" xr:uid="{A1AEE44C-1A92-4AD6-A61A-7CDBCDEC59FF}"/>
    <cellStyle name="Normal 14 15 2 3" xfId="50593" xr:uid="{6E8933FD-35AF-4104-A4BC-92D5AA09D373}"/>
    <cellStyle name="Normal 14 15 3" xfId="25454" xr:uid="{E6F7098E-09D9-41C8-925A-4D7A993EB5BD}"/>
    <cellStyle name="Normal 14 15 4" xfId="42213" xr:uid="{FF0DE390-62C2-4BE1-A2D0-1D4C387F42DC}"/>
    <cellStyle name="Normal 14 16" xfId="9100" xr:uid="{9A9450FD-8A22-46B7-86E9-56B361E77181}"/>
    <cellStyle name="Normal 14 16 2" xfId="17480" xr:uid="{83B14C00-807B-49F2-8A94-EE7F3FA4F8B9}"/>
    <cellStyle name="Normal 14 16 2 2" xfId="34240" xr:uid="{C2649351-4E4B-4C2F-AF2B-7359DA65EDFE}"/>
    <cellStyle name="Normal 14 16 2 3" xfId="50999" xr:uid="{934C4E98-215D-4A8A-8238-5A9E149967BF}"/>
    <cellStyle name="Normal 14 16 3" xfId="25860" xr:uid="{57A6675D-B832-4749-8196-14FCFA980A29}"/>
    <cellStyle name="Normal 14 16 4" xfId="42619" xr:uid="{F4414910-45F0-4E4C-B1A6-FABCA53199EB}"/>
    <cellStyle name="Normal 14 17" xfId="2821" xr:uid="{1D183BF2-2610-4DBC-AB8B-5F4625D692C0}"/>
    <cellStyle name="Normal 14 17 2" xfId="11203" xr:uid="{6EA9E7FD-4F28-4FA4-8663-D13197A1D2C4}"/>
    <cellStyle name="Normal 14 17 2 2" xfId="27963" xr:uid="{02DF1CC1-3CAD-46CC-9239-00D0E640CED2}"/>
    <cellStyle name="Normal 14 17 2 3" xfId="44722" xr:uid="{7F72318F-2FF0-456A-B0E9-4092203254C0}"/>
    <cellStyle name="Normal 14 17 3" xfId="19583" xr:uid="{7392B030-ACDC-480F-9691-E6CF83B76BB3}"/>
    <cellStyle name="Normal 14 17 4" xfId="36342" xr:uid="{9A761854-CCA6-4DB0-B113-8826E12ED64A}"/>
    <cellStyle name="Normal 14 18" xfId="9512" xr:uid="{AD629037-8A23-480C-9ADC-1710BD94352A}"/>
    <cellStyle name="Normal 14 18 2" xfId="26272" xr:uid="{C24D09ED-CB86-41F0-9A85-28E4460B0857}"/>
    <cellStyle name="Normal 14 18 3" xfId="43031" xr:uid="{7EF1F096-46C9-4AD9-887D-BBE6CB22C81C}"/>
    <cellStyle name="Normal 14 19" xfId="17892" xr:uid="{9F285FB5-3AC7-4125-8517-C4DFBE88B504}"/>
    <cellStyle name="Normal 14 2" xfId="227" xr:uid="{66A5E6E0-4220-4D6B-8745-47B981842AD7}"/>
    <cellStyle name="Normal 14 2 10" xfId="7918" xr:uid="{70375B7E-9327-4093-841F-4D7211E0FB54}"/>
    <cellStyle name="Normal 14 2 10 2" xfId="16298" xr:uid="{F101ADDC-4F99-4EAD-82A8-B819A0B7CA60}"/>
    <cellStyle name="Normal 14 2 10 2 2" xfId="33058" xr:uid="{0DF6E167-3855-4EDC-93AF-10629A475756}"/>
    <cellStyle name="Normal 14 2 10 2 3" xfId="49817" xr:uid="{39CCAE89-5E22-4191-87D5-91322FC1DEC9}"/>
    <cellStyle name="Normal 14 2 10 3" xfId="24678" xr:uid="{FA2A3433-466B-4690-B434-5739427EF768}"/>
    <cellStyle name="Normal 14 2 10 4" xfId="41437" xr:uid="{D97EF41A-AD89-4DB2-8C0E-F8A8106468C3}"/>
    <cellStyle name="Normal 14 2 11" xfId="8324" xr:uid="{86F98F68-82ED-48A3-A5BB-2CC013C7800A}"/>
    <cellStyle name="Normal 14 2 11 2" xfId="16704" xr:uid="{9B27584C-5900-4493-A1DD-1DBAB351D016}"/>
    <cellStyle name="Normal 14 2 11 2 2" xfId="33464" xr:uid="{F5F80691-6C46-4298-928D-C87F6157CDD1}"/>
    <cellStyle name="Normal 14 2 11 2 3" xfId="50223" xr:uid="{2EB0C1C3-4DD1-4C75-990B-88BDE9B76D54}"/>
    <cellStyle name="Normal 14 2 11 3" xfId="25084" xr:uid="{8C30D3DA-EE81-419B-AC33-24AEE872515F}"/>
    <cellStyle name="Normal 14 2 11 4" xfId="41843" xr:uid="{1FBD45C8-3205-4D0F-BA88-FA18B04A6560}"/>
    <cellStyle name="Normal 14 2 12" xfId="8730" xr:uid="{7AB571FC-34BE-4C60-881C-C554A1BA290D}"/>
    <cellStyle name="Normal 14 2 12 2" xfId="17110" xr:uid="{615677D2-F565-4BB3-BC05-4303B2CFA69B}"/>
    <cellStyle name="Normal 14 2 12 2 2" xfId="33870" xr:uid="{C182D1A8-9849-4764-81C4-DC2F273BEA61}"/>
    <cellStyle name="Normal 14 2 12 2 3" xfId="50629" xr:uid="{DA87B0D6-45C7-4584-844C-21601BFA4786}"/>
    <cellStyle name="Normal 14 2 12 3" xfId="25490" xr:uid="{3F0DE088-DD49-454A-A65A-1943DC30B2A4}"/>
    <cellStyle name="Normal 14 2 12 4" xfId="42249" xr:uid="{0177A6AB-BAD0-4CB8-A0E5-B445C4CBFC38}"/>
    <cellStyle name="Normal 14 2 13" xfId="9136" xr:uid="{18FAAFE2-5577-4028-BC70-22B54BB21D3E}"/>
    <cellStyle name="Normal 14 2 13 2" xfId="17516" xr:uid="{80A0A6A1-7319-41E6-82FA-EA0736778AC8}"/>
    <cellStyle name="Normal 14 2 13 2 2" xfId="34276" xr:uid="{06C9B4D3-A867-4DB7-B5BE-3A5F7B53E07F}"/>
    <cellStyle name="Normal 14 2 13 2 3" xfId="51035" xr:uid="{FB5B1810-600D-4B55-8F5B-E2BD2308E45C}"/>
    <cellStyle name="Normal 14 2 13 3" xfId="25896" xr:uid="{30B3CDBB-E454-47F3-A359-48D89775E473}"/>
    <cellStyle name="Normal 14 2 13 4" xfId="42655" xr:uid="{0FA8B3E6-02E1-4CE4-8CBC-9BCAEE8B2E08}"/>
    <cellStyle name="Normal 14 2 14" xfId="2839" xr:uid="{D4C4FEC0-92FD-4651-B6B7-FAAFCE53DF42}"/>
    <cellStyle name="Normal 14 2 14 2" xfId="11221" xr:uid="{8BBE7817-A58C-4EC6-9C3B-93B73453C6F5}"/>
    <cellStyle name="Normal 14 2 14 2 2" xfId="27981" xr:uid="{8D6C0586-9BE5-46AC-A310-E19F90A70AF3}"/>
    <cellStyle name="Normal 14 2 14 2 3" xfId="44740" xr:uid="{767BA410-F27A-4C2A-96AE-B9510DD5BE24}"/>
    <cellStyle name="Normal 14 2 14 3" xfId="19601" xr:uid="{83078788-2DE9-4FA1-9E11-5928878531BB}"/>
    <cellStyle name="Normal 14 2 14 4" xfId="36360" xr:uid="{DFFA02B3-9ACA-4EB5-A210-0440F3917871}"/>
    <cellStyle name="Normal 14 2 15" xfId="9540" xr:uid="{598A6407-8595-42B5-B690-45CF2E703F7D}"/>
    <cellStyle name="Normal 14 2 15 2" xfId="26300" xr:uid="{B1880ADE-9AB6-4ECB-8C26-B2EEB657441B}"/>
    <cellStyle name="Normal 14 2 15 3" xfId="43059" xr:uid="{8B5F995E-EFE8-4490-96B9-9336B64BF5F9}"/>
    <cellStyle name="Normal 14 2 16" xfId="17920" xr:uid="{762AEBA4-3E2D-4302-B724-D82691E5C965}"/>
    <cellStyle name="Normal 14 2 17" xfId="34679" xr:uid="{D13C0407-D7AA-45FB-978A-8D6B434BF463}"/>
    <cellStyle name="Normal 14 2 18" xfId="791" xr:uid="{18BA5EA0-A920-4D18-9369-CF9C6EC7C405}"/>
    <cellStyle name="Normal 14 2 2" xfId="792" xr:uid="{6EF91A27-0E77-42B4-9D8F-339B18536A45}"/>
    <cellStyle name="Normal 14 2 2 10" xfId="8376" xr:uid="{FAC3CE22-52A9-4464-9692-C495835AC582}"/>
    <cellStyle name="Normal 14 2 2 10 2" xfId="16756" xr:uid="{D4532CC4-6655-4988-B5F5-FC22182811A9}"/>
    <cellStyle name="Normal 14 2 2 10 2 2" xfId="33516" xr:uid="{8FA8CC8F-17C9-491E-A329-0AC40A19D829}"/>
    <cellStyle name="Normal 14 2 2 10 2 3" xfId="50275" xr:uid="{01E4272A-61AB-4662-BD1A-B27D732429A2}"/>
    <cellStyle name="Normal 14 2 2 10 3" xfId="25136" xr:uid="{BB28D004-45B6-40A9-A82A-9AE3EA335C1A}"/>
    <cellStyle name="Normal 14 2 2 10 4" xfId="41895" xr:uid="{69A51C1F-0AC8-493F-B653-F4C65461D7D7}"/>
    <cellStyle name="Normal 14 2 2 11" xfId="8782" xr:uid="{B350BC15-D098-4E64-A00A-AE9229C2D4E5}"/>
    <cellStyle name="Normal 14 2 2 11 2" xfId="17162" xr:uid="{6B4B11CA-0EC8-4C2B-B9B3-0FD12A78ACA8}"/>
    <cellStyle name="Normal 14 2 2 11 2 2" xfId="33922" xr:uid="{EFF80E52-5DF5-4B92-B4F5-D2249983F726}"/>
    <cellStyle name="Normal 14 2 2 11 2 3" xfId="50681" xr:uid="{4A47B0E1-0EBA-403E-9309-2797F1DD2DC4}"/>
    <cellStyle name="Normal 14 2 2 11 3" xfId="25542" xr:uid="{5934528C-D75D-43E6-A752-F92A9D25A4A6}"/>
    <cellStyle name="Normal 14 2 2 11 4" xfId="42301" xr:uid="{EDA922E2-B205-4681-9BFA-60F309028762}"/>
    <cellStyle name="Normal 14 2 2 12" xfId="9188" xr:uid="{05DA25AF-CEEE-4DBB-A760-53375A45CF66}"/>
    <cellStyle name="Normal 14 2 2 12 2" xfId="17568" xr:uid="{A182C830-BBF7-46DD-975C-76F2065318C1}"/>
    <cellStyle name="Normal 14 2 2 12 2 2" xfId="34328" xr:uid="{28C9DAA2-BEC0-4C50-A48A-BA781A755A7F}"/>
    <cellStyle name="Normal 14 2 2 12 2 3" xfId="51087" xr:uid="{422618EC-4C4D-494E-9D60-03F1712C4FB7}"/>
    <cellStyle name="Normal 14 2 2 12 3" xfId="25948" xr:uid="{4AA3AECE-978F-47EB-AEA7-F4CF074E7CC0}"/>
    <cellStyle name="Normal 14 2 2 12 4" xfId="42707" xr:uid="{622092EC-A2F7-4E15-A1EF-5835AEF89A1B}"/>
    <cellStyle name="Normal 14 2 2 13" xfId="3038" xr:uid="{077349CF-D6F4-4668-9909-11FA23C2467C}"/>
    <cellStyle name="Normal 14 2 2 13 2" xfId="11417" xr:uid="{7C515926-7A2A-4089-9974-A9DBD7F4CE74}"/>
    <cellStyle name="Normal 14 2 2 13 2 2" xfId="28177" xr:uid="{AF9086B3-04CB-495B-AEB4-BD032BF5CEB4}"/>
    <cellStyle name="Normal 14 2 2 13 2 3" xfId="44936" xr:uid="{06A76093-6E78-4BD8-A2AB-C3D2438A6650}"/>
    <cellStyle name="Normal 14 2 2 13 3" xfId="19797" xr:uid="{B7D97ED1-1AD2-4FEE-ADA6-DBED4A6CAAE6}"/>
    <cellStyle name="Normal 14 2 2 13 4" xfId="36556" xr:uid="{3E1A12ED-5072-452A-8C3F-E0B4C7F3C111}"/>
    <cellStyle name="Normal 14 2 2 14" xfId="9614" xr:uid="{38806F87-32DC-41E6-A1E7-D0F0C293C756}"/>
    <cellStyle name="Normal 14 2 2 14 2" xfId="26374" xr:uid="{0309BA0D-699A-477A-BE1B-E587ABDB6B93}"/>
    <cellStyle name="Normal 14 2 2 14 3" xfId="43133" xr:uid="{37C51E78-6EBD-4AC3-A0BA-7CD0F407D946}"/>
    <cellStyle name="Normal 14 2 2 15" xfId="17994" xr:uid="{15648C59-F7FC-4887-9B32-05453966432B}"/>
    <cellStyle name="Normal 14 2 2 16" xfId="34753" xr:uid="{50267341-7419-486C-8782-F050DB2B2BD0}"/>
    <cellStyle name="Normal 14 2 2 2" xfId="1382" xr:uid="{B8985554-DCD9-44FF-8A00-6F548EED7962}"/>
    <cellStyle name="Normal 14 2 2 2 10" xfId="9271" xr:uid="{4340F002-46D1-453D-9597-283818BD4A89}"/>
    <cellStyle name="Normal 14 2 2 2 10 2" xfId="17651" xr:uid="{0ABF97DE-B9AC-4971-81B4-07D431CDF809}"/>
    <cellStyle name="Normal 14 2 2 2 10 2 2" xfId="34411" xr:uid="{3C1E1030-E33D-4966-BE05-C87CFA3628EF}"/>
    <cellStyle name="Normal 14 2 2 2 10 2 3" xfId="51170" xr:uid="{26E9CA83-DCD6-4547-8310-181B73EF2854}"/>
    <cellStyle name="Normal 14 2 2 2 10 3" xfId="26031" xr:uid="{A1564DE4-CE99-4242-BC86-868251BD835D}"/>
    <cellStyle name="Normal 14 2 2 2 10 4" xfId="42790" xr:uid="{E99AD9C5-25D4-48B8-8E3D-9198FE52C161}"/>
    <cellStyle name="Normal 14 2 2 2 11" xfId="3152" xr:uid="{9BD3B1C0-CC94-44ED-B444-44AD5BA099F0}"/>
    <cellStyle name="Normal 14 2 2 2 11 2" xfId="11529" xr:uid="{06113B02-C576-41FE-A700-6A8A60BAD2CB}"/>
    <cellStyle name="Normal 14 2 2 2 11 2 2" xfId="28289" xr:uid="{09A530F2-F524-41B7-B102-79EBDE66CE37}"/>
    <cellStyle name="Normal 14 2 2 2 11 2 3" xfId="45048" xr:uid="{40846D14-6C21-4159-90B9-79B12784C50F}"/>
    <cellStyle name="Normal 14 2 2 2 11 3" xfId="19909" xr:uid="{DCFC8B6E-3926-4FF5-89DE-20FE75487CE4}"/>
    <cellStyle name="Normal 14 2 2 2 11 4" xfId="36668" xr:uid="{23220E46-2BC0-4F05-B4CB-9626836A2398}"/>
    <cellStyle name="Normal 14 2 2 2 12" xfId="9726" xr:uid="{C9F449CF-5FAB-4D94-8458-182534E82D17}"/>
    <cellStyle name="Normal 14 2 2 2 12 2" xfId="26486" xr:uid="{051639A4-A09C-4567-88DA-0682C6F52965}"/>
    <cellStyle name="Normal 14 2 2 2 12 3" xfId="43245" xr:uid="{B5972D1D-CA3D-4DAB-9000-D4FADB5D34FA}"/>
    <cellStyle name="Normal 14 2 2 2 13" xfId="18106" xr:uid="{4A6C0F84-E47D-40EE-BF03-6F4F4DAE695C}"/>
    <cellStyle name="Normal 14 2 2 2 14" xfId="34865" xr:uid="{4B582509-4089-48D0-8F20-E511343668C1}"/>
    <cellStyle name="Normal 14 2 2 2 2" xfId="1772" xr:uid="{0C0C6854-AF9F-465B-9CBA-84255FAFE351}"/>
    <cellStyle name="Normal 14 2 2 2 2 2" xfId="5154" xr:uid="{004EFB36-325B-4A84-9992-DB79B7AA5418}"/>
    <cellStyle name="Normal 14 2 2 2 2 2 2" xfId="13532" xr:uid="{D0A1633D-7B4F-4924-861B-15F397F8EF9C}"/>
    <cellStyle name="Normal 14 2 2 2 2 2 2 2" xfId="30292" xr:uid="{53C3C601-D6B8-44A1-AAE2-521EFAE6E4C8}"/>
    <cellStyle name="Normal 14 2 2 2 2 2 2 3" xfId="47051" xr:uid="{EC57F586-39AA-49FC-964D-0E6B9857B485}"/>
    <cellStyle name="Normal 14 2 2 2 2 2 3" xfId="21912" xr:uid="{903E16A7-7E4A-45D3-9E57-D560BC292FEE}"/>
    <cellStyle name="Normal 14 2 2 2 2 2 4" xfId="38671" xr:uid="{598DA47C-FB45-4842-A1FC-549799E4DB17}"/>
    <cellStyle name="Normal 14 2 2 2 2 3" xfId="6839" xr:uid="{4763C4A6-1912-4604-8659-D812DB6E760C}"/>
    <cellStyle name="Normal 14 2 2 2 2 3 2" xfId="15219" xr:uid="{60F0C1AD-E939-4243-B2BF-6CE7BFD4A83A}"/>
    <cellStyle name="Normal 14 2 2 2 2 3 2 2" xfId="31979" xr:uid="{B83A149C-653D-437F-B120-DD307CB450D7}"/>
    <cellStyle name="Normal 14 2 2 2 2 3 2 3" xfId="48738" xr:uid="{6644D898-6C59-432F-BB33-23AB1A51DC7A}"/>
    <cellStyle name="Normal 14 2 2 2 2 3 3" xfId="23599" xr:uid="{E9EC8820-ABAA-42AF-8240-0F25B6439A69}"/>
    <cellStyle name="Normal 14 2 2 2 2 3 4" xfId="40358" xr:uid="{94911365-23D2-4C8D-9299-60614CCB38D3}"/>
    <cellStyle name="Normal 14 2 2 2 2 4" xfId="3579" xr:uid="{84EA68CE-17EB-4CC9-97F6-9B276A72398E}"/>
    <cellStyle name="Normal 14 2 2 2 2 4 2" xfId="11955" xr:uid="{4419933A-D20D-48CA-8E63-1CEC0D13E06A}"/>
    <cellStyle name="Normal 14 2 2 2 2 4 2 2" xfId="28715" xr:uid="{74A3AC99-5353-4083-86AA-F74A73D2538A}"/>
    <cellStyle name="Normal 14 2 2 2 2 4 2 3" xfId="45474" xr:uid="{827821BE-3711-4AF4-9093-E0596CB2AB6C}"/>
    <cellStyle name="Normal 14 2 2 2 2 4 3" xfId="20335" xr:uid="{D158F575-1B37-43EC-97E0-EA80606544C9}"/>
    <cellStyle name="Normal 14 2 2 2 2 4 4" xfId="37094" xr:uid="{C5AE7439-7D77-4FA7-B093-CB3C402F439A}"/>
    <cellStyle name="Normal 14 2 2 2 2 5" xfId="10152" xr:uid="{2E68064A-F876-48B4-AD7D-BC47A87D716A}"/>
    <cellStyle name="Normal 14 2 2 2 2 5 2" xfId="26912" xr:uid="{1E977B25-881D-41B2-8A56-92610B57661C}"/>
    <cellStyle name="Normal 14 2 2 2 2 5 3" xfId="43671" xr:uid="{807E37DC-5FA3-4BA0-886B-A2D64D8B72B3}"/>
    <cellStyle name="Normal 14 2 2 2 2 6" xfId="18532" xr:uid="{8A0B355E-779A-4C26-AD20-C3BB9E0B6C55}"/>
    <cellStyle name="Normal 14 2 2 2 2 7" xfId="35291" xr:uid="{C9F67B09-15B2-44B2-8B1C-9DD5ED0A5570}"/>
    <cellStyle name="Normal 14 2 2 2 3" xfId="2200" xr:uid="{1A2A6035-F875-48A2-B435-FF71FD5CAE25}"/>
    <cellStyle name="Normal 14 2 2 2 3 2" xfId="5580" xr:uid="{AE44E4FA-EBE9-4F65-A2F5-5EA96F90EFEE}"/>
    <cellStyle name="Normal 14 2 2 2 3 2 2" xfId="13960" xr:uid="{D64A37B7-CC01-44EB-B479-4CE601BB4CDD}"/>
    <cellStyle name="Normal 14 2 2 2 3 2 2 2" xfId="30720" xr:uid="{78B012A7-A297-41ED-9C2E-25E58E6B2C89}"/>
    <cellStyle name="Normal 14 2 2 2 3 2 2 3" xfId="47479" xr:uid="{F60A3D46-EFA7-475B-88C7-2064FCF961F9}"/>
    <cellStyle name="Normal 14 2 2 2 3 2 3" xfId="22340" xr:uid="{57D06BAB-867B-449D-AE06-9F0832D8BE11}"/>
    <cellStyle name="Normal 14 2 2 2 3 2 4" xfId="39099" xr:uid="{7E0F7697-523D-4BF4-98F2-E5D1E7C1A2C3}"/>
    <cellStyle name="Normal 14 2 2 2 3 3" xfId="7267" xr:uid="{FB3D4F1C-4065-4F6C-8130-FC55A34A2F21}"/>
    <cellStyle name="Normal 14 2 2 2 3 3 2" xfId="15647" xr:uid="{54D55C06-56A9-4EC8-A88C-3C2B7644BAB6}"/>
    <cellStyle name="Normal 14 2 2 2 3 3 2 2" xfId="32407" xr:uid="{8571FEFB-795B-49CB-B3FC-CCF6FD85FC1D}"/>
    <cellStyle name="Normal 14 2 2 2 3 3 2 3" xfId="49166" xr:uid="{CA2C929A-751C-4619-A5B4-75782AC1E36D}"/>
    <cellStyle name="Normal 14 2 2 2 3 3 3" xfId="24027" xr:uid="{038402C6-A5C1-4671-84ED-F615E108B3D9}"/>
    <cellStyle name="Normal 14 2 2 2 3 3 4" xfId="40786" xr:uid="{A674FF26-583C-4B62-8DE6-BD7EFB21A412}"/>
    <cellStyle name="Normal 14 2 2 2 3 4" xfId="4007" xr:uid="{8D39E779-23EF-455D-82B8-265696AB4F52}"/>
    <cellStyle name="Normal 14 2 2 2 3 4 2" xfId="12383" xr:uid="{27D117E6-AC3D-4E22-818F-29D1B4CEC425}"/>
    <cellStyle name="Normal 14 2 2 2 3 4 2 2" xfId="29143" xr:uid="{10EA8EF4-8E08-4279-A023-3242217B7C51}"/>
    <cellStyle name="Normal 14 2 2 2 3 4 2 3" xfId="45902" xr:uid="{411A7B1E-1EB8-4710-BF83-8804845033A1}"/>
    <cellStyle name="Normal 14 2 2 2 3 4 3" xfId="20763" xr:uid="{8B745667-A1DF-440E-A575-45825C34A854}"/>
    <cellStyle name="Normal 14 2 2 2 3 4 4" xfId="37522" xr:uid="{BF4CA0DB-747F-4618-B1C5-5091EAFE94B9}"/>
    <cellStyle name="Normal 14 2 2 2 3 5" xfId="10580" xr:uid="{8B3B6E45-B2B2-4E4F-A126-E1D9C16E15B5}"/>
    <cellStyle name="Normal 14 2 2 2 3 5 2" xfId="27340" xr:uid="{E655B18A-F8D0-4F85-BDB2-91691FE73140}"/>
    <cellStyle name="Normal 14 2 2 2 3 5 3" xfId="44099" xr:uid="{BBE803BE-61E3-463D-BBA7-05552B5B0BBB}"/>
    <cellStyle name="Normal 14 2 2 2 3 6" xfId="18960" xr:uid="{2FA8C8CC-92E3-4F84-BFFF-4A2BEED3CA46}"/>
    <cellStyle name="Normal 14 2 2 2 3 7" xfId="35719" xr:uid="{30159631-86FC-4C34-95AC-AE3FEE6BF0BD}"/>
    <cellStyle name="Normal 14 2 2 2 4" xfId="2578" xr:uid="{C979C79C-B1AF-457C-A100-6891580B965F}"/>
    <cellStyle name="Normal 14 2 2 2 4 2" xfId="5960" xr:uid="{8FEEB32C-384D-476D-BBEB-3D1F06E17216}"/>
    <cellStyle name="Normal 14 2 2 2 4 2 2" xfId="14340" xr:uid="{1464D33E-9C43-4E13-9EAB-923EDD260663}"/>
    <cellStyle name="Normal 14 2 2 2 4 2 2 2" xfId="31100" xr:uid="{3AEA17E1-130E-4070-917A-D3A97EE797F7}"/>
    <cellStyle name="Normal 14 2 2 2 4 2 2 3" xfId="47859" xr:uid="{9888DD31-25FC-4F33-ADA6-113B5D6ED70D}"/>
    <cellStyle name="Normal 14 2 2 2 4 2 3" xfId="22720" xr:uid="{D14F813F-C742-47E1-B4CA-CE52E63ECCA9}"/>
    <cellStyle name="Normal 14 2 2 2 4 2 4" xfId="39479" xr:uid="{3FB17518-1B3A-4ADC-8957-0DC0BB680F93}"/>
    <cellStyle name="Normal 14 2 2 2 4 3" xfId="7647" xr:uid="{70DD14B5-8C3D-42D2-8A10-99CA096875E8}"/>
    <cellStyle name="Normal 14 2 2 2 4 3 2" xfId="16027" xr:uid="{1AA96C24-802D-423B-8346-F21DBED1F433}"/>
    <cellStyle name="Normal 14 2 2 2 4 3 2 2" xfId="32787" xr:uid="{DDB026E7-4E2E-411E-B757-CE66D76866E5}"/>
    <cellStyle name="Normal 14 2 2 2 4 3 2 3" xfId="49546" xr:uid="{7381EDA8-3C89-4E09-90CC-3824BC08B10A}"/>
    <cellStyle name="Normal 14 2 2 2 4 3 3" xfId="24407" xr:uid="{8EB578D4-EA1E-4DE2-9D4E-66662AD395FF}"/>
    <cellStyle name="Normal 14 2 2 2 4 3 4" xfId="41166" xr:uid="{4D2913D9-11F0-4ABC-AEBE-0934D5C9BAEF}"/>
    <cellStyle name="Normal 14 2 2 2 4 4" xfId="4275" xr:uid="{80FE2742-0158-4D74-85F5-533A3E9C8B31}"/>
    <cellStyle name="Normal 14 2 2 2 4 4 2" xfId="12651" xr:uid="{23DCF1C8-751D-4195-A42C-F1FE6E401472}"/>
    <cellStyle name="Normal 14 2 2 2 4 4 2 2" xfId="29411" xr:uid="{A11543C5-70C1-4573-87BC-6F02A36DCCE2}"/>
    <cellStyle name="Normal 14 2 2 2 4 4 2 3" xfId="46170" xr:uid="{654C9835-E3B1-40D4-B9F4-CBB3261F5C1A}"/>
    <cellStyle name="Normal 14 2 2 2 4 4 3" xfId="21031" xr:uid="{7415854E-FC14-428A-9D43-BBEA8DBA05AF}"/>
    <cellStyle name="Normal 14 2 2 2 4 4 4" xfId="37790" xr:uid="{2AEEF693-787A-4F3F-8BDA-D44A5FCAE9C5}"/>
    <cellStyle name="Normal 14 2 2 2 4 5" xfId="10960" xr:uid="{A2B55A51-2E3B-4F42-9C85-D43A452070BC}"/>
    <cellStyle name="Normal 14 2 2 2 4 5 2" xfId="27720" xr:uid="{CCCD4F1D-DED0-4005-9E02-686FE96C8A8F}"/>
    <cellStyle name="Normal 14 2 2 2 4 5 3" xfId="44479" xr:uid="{7BDE22D2-C32F-4445-BEC7-EB18A71B9089}"/>
    <cellStyle name="Normal 14 2 2 2 4 6" xfId="19340" xr:uid="{32BB6825-2F9E-4AA8-97B5-EEC84CE0DD50}"/>
    <cellStyle name="Normal 14 2 2 2 4 7" xfId="36099" xr:uid="{15007ED3-9FD5-4B37-A2C7-69654C783FA7}"/>
    <cellStyle name="Normal 14 2 2 2 5" xfId="4694" xr:uid="{32D8B6DF-4AB3-4A7D-87F3-C10459911539}"/>
    <cellStyle name="Normal 14 2 2 2 5 2" xfId="13070" xr:uid="{7B5A34FE-2272-4B8F-A336-94D944068EC8}"/>
    <cellStyle name="Normal 14 2 2 2 5 2 2" xfId="29830" xr:uid="{E74D4F20-10A5-44BB-8699-FB77C26D4D49}"/>
    <cellStyle name="Normal 14 2 2 2 5 2 3" xfId="46589" xr:uid="{AE08B521-B3EE-4D11-A5FC-E9D63881289F}"/>
    <cellStyle name="Normal 14 2 2 2 5 3" xfId="21450" xr:uid="{E598ED0D-3282-4A59-B8D4-A94A74041230}"/>
    <cellStyle name="Normal 14 2 2 2 5 4" xfId="38209" xr:uid="{F7BF2F50-18D2-4B6D-9BCA-0F6E5A9F3441}"/>
    <cellStyle name="Normal 14 2 2 2 6" xfId="6413" xr:uid="{6DA15344-A265-4351-B07E-4AA7FEC390B7}"/>
    <cellStyle name="Normal 14 2 2 2 6 2" xfId="14793" xr:uid="{94CE0E8B-E8B9-4E8B-A627-BB1F77DF2CC7}"/>
    <cellStyle name="Normal 14 2 2 2 6 2 2" xfId="31553" xr:uid="{AABEE669-DA7C-410A-8E20-05FD019C976A}"/>
    <cellStyle name="Normal 14 2 2 2 6 2 3" xfId="48312" xr:uid="{52DC9B19-A7D9-45A6-85C6-EFE96D0C025F}"/>
    <cellStyle name="Normal 14 2 2 2 6 3" xfId="23173" xr:uid="{ED712A93-3C64-46D2-9742-7CE2A8D50496}"/>
    <cellStyle name="Normal 14 2 2 2 6 4" xfId="39932" xr:uid="{4E1255D7-0BEC-416E-8106-B85F8D746481}"/>
    <cellStyle name="Normal 14 2 2 2 7" xfId="8053" xr:uid="{A8BADF13-D314-4702-8A05-6E60102FC75C}"/>
    <cellStyle name="Normal 14 2 2 2 7 2" xfId="16433" xr:uid="{E4AE6E3F-079A-4160-831A-948FEEF01759}"/>
    <cellStyle name="Normal 14 2 2 2 7 2 2" xfId="33193" xr:uid="{3BECA815-8C3A-4230-AA1C-1AF24B2E7900}"/>
    <cellStyle name="Normal 14 2 2 2 7 2 3" xfId="49952" xr:uid="{CD9336E1-2A78-4644-B27B-BB53D02F8B2D}"/>
    <cellStyle name="Normal 14 2 2 2 7 3" xfId="24813" xr:uid="{F3C6AFD7-53F1-4127-B5BC-E941B6A87C32}"/>
    <cellStyle name="Normal 14 2 2 2 7 4" xfId="41572" xr:uid="{33A8513C-BA82-4F8C-ADF0-E5F7B8CC3CA6}"/>
    <cellStyle name="Normal 14 2 2 2 8" xfId="8459" xr:uid="{F4235435-00C4-48F3-B9DE-EA10F23CB4AF}"/>
    <cellStyle name="Normal 14 2 2 2 8 2" xfId="16839" xr:uid="{387540BD-D1DB-4981-BFD1-4F4CF24531EB}"/>
    <cellStyle name="Normal 14 2 2 2 8 2 2" xfId="33599" xr:uid="{421F0BCD-FDF8-4D36-9528-160B64C11429}"/>
    <cellStyle name="Normal 14 2 2 2 8 2 3" xfId="50358" xr:uid="{168932C0-E4B3-43B8-997C-04DE881028C6}"/>
    <cellStyle name="Normal 14 2 2 2 8 3" xfId="25219" xr:uid="{44B7FDB1-7551-44E1-86A7-D9B1FA978C35}"/>
    <cellStyle name="Normal 14 2 2 2 8 4" xfId="41978" xr:uid="{60EA4F17-E879-49B1-898A-D39B10DBD801}"/>
    <cellStyle name="Normal 14 2 2 2 9" xfId="8865" xr:uid="{A4E1EAA7-C39A-4BF8-86BB-06E182F218AE}"/>
    <cellStyle name="Normal 14 2 2 2 9 2" xfId="17245" xr:uid="{39D52671-F60B-46D4-B1BD-769FA6BBEB07}"/>
    <cellStyle name="Normal 14 2 2 2 9 2 2" xfId="34005" xr:uid="{5C758250-D431-4429-90D2-BEAD2B15AE29}"/>
    <cellStyle name="Normal 14 2 2 2 9 2 3" xfId="50764" xr:uid="{AF495489-C2E5-4D36-9D39-3A8F6B6CF6E5}"/>
    <cellStyle name="Normal 14 2 2 2 9 3" xfId="25625" xr:uid="{8A800C97-6B4B-4BE2-B48E-126AF29E0216}"/>
    <cellStyle name="Normal 14 2 2 2 9 4" xfId="42384" xr:uid="{9C317D15-40F2-4A15-8229-CFF1BD1AD222}"/>
    <cellStyle name="Normal 14 2 2 3" xfId="1383" xr:uid="{76AEE739-6868-40A2-ADCF-FD11D92709B5}"/>
    <cellStyle name="Normal 14 2 2 3 10" xfId="9459" xr:uid="{EED3B8D6-16F6-4118-B95C-791C00FED2A0}"/>
    <cellStyle name="Normal 14 2 2 3 10 2" xfId="17839" xr:uid="{1001AE24-6BEA-4C43-B42F-9B2C668F8484}"/>
    <cellStyle name="Normal 14 2 2 3 10 2 2" xfId="34599" xr:uid="{4ADD2F62-DE19-43FE-B1C1-546EC4EAB2AE}"/>
    <cellStyle name="Normal 14 2 2 3 10 2 3" xfId="51358" xr:uid="{C4A72BDE-EDFA-4A83-B72B-E0CFECBF2EA9}"/>
    <cellStyle name="Normal 14 2 2 3 10 3" xfId="26219" xr:uid="{D6ABFAA0-06C3-4836-B539-32064457805B}"/>
    <cellStyle name="Normal 14 2 2 3 10 4" xfId="42978" xr:uid="{98CEDA0B-C22F-4C68-BBB6-3C5784BBD50D}"/>
    <cellStyle name="Normal 14 2 2 3 11" xfId="3153" xr:uid="{685862A3-CDAA-41B2-81CC-3B3894FE893B}"/>
    <cellStyle name="Normal 14 2 2 3 11 2" xfId="11530" xr:uid="{B6C0C38B-8B99-491B-864C-276860609579}"/>
    <cellStyle name="Normal 14 2 2 3 11 2 2" xfId="28290" xr:uid="{4FFCA5F3-1F00-40B9-A9A6-9DEAD00DA2D6}"/>
    <cellStyle name="Normal 14 2 2 3 11 2 3" xfId="45049" xr:uid="{D566CF24-9003-4418-AE91-FBF7B5E04D00}"/>
    <cellStyle name="Normal 14 2 2 3 11 3" xfId="19910" xr:uid="{F17E54DC-8F63-4D2C-982D-1650734E39CE}"/>
    <cellStyle name="Normal 14 2 2 3 11 4" xfId="36669" xr:uid="{C16A4B54-9A28-4BA2-B231-8553B598FE76}"/>
    <cellStyle name="Normal 14 2 2 3 12" xfId="9727" xr:uid="{E0A470DA-A870-4CC3-845F-2FB3CE25C28B}"/>
    <cellStyle name="Normal 14 2 2 3 12 2" xfId="26487" xr:uid="{8B9A4F11-203C-467B-9E5B-568D76B6EA58}"/>
    <cellStyle name="Normal 14 2 2 3 12 3" xfId="43246" xr:uid="{AA7516F1-2275-458A-9900-AADCDC8E43CF}"/>
    <cellStyle name="Normal 14 2 2 3 13" xfId="18107" xr:uid="{FF9FB45A-8DCF-45D2-AEE9-6DBE97B9FA67}"/>
    <cellStyle name="Normal 14 2 2 3 14" xfId="34866" xr:uid="{2A5DCE6F-9327-433C-B015-2FAAB4E1A3D7}"/>
    <cellStyle name="Normal 14 2 2 3 2" xfId="1773" xr:uid="{6A2BC596-B466-4DE2-B0AF-C2D36A398537}"/>
    <cellStyle name="Normal 14 2 2 3 2 2" xfId="5155" xr:uid="{F46DCD1F-6FE1-4F0F-86E5-74CEF6617687}"/>
    <cellStyle name="Normal 14 2 2 3 2 2 2" xfId="13533" xr:uid="{F31A095D-7D87-44B6-9556-43D5CB8DFEB8}"/>
    <cellStyle name="Normal 14 2 2 3 2 2 2 2" xfId="30293" xr:uid="{6BFC64BE-7121-475A-9D2B-D37135E4F9D0}"/>
    <cellStyle name="Normal 14 2 2 3 2 2 2 3" xfId="47052" xr:uid="{4B32F098-2E36-41EB-BF41-BD6E90DB830C}"/>
    <cellStyle name="Normal 14 2 2 3 2 2 3" xfId="21913" xr:uid="{8FBD72C9-4B52-452E-8A67-C21B57404721}"/>
    <cellStyle name="Normal 14 2 2 3 2 2 4" xfId="38672" xr:uid="{CB51F81B-563E-464A-AFEA-6F04E1DB0594}"/>
    <cellStyle name="Normal 14 2 2 3 2 3" xfId="6840" xr:uid="{46EB1FF2-E9E2-4484-A763-918054094B01}"/>
    <cellStyle name="Normal 14 2 2 3 2 3 2" xfId="15220" xr:uid="{42BC5449-DA8B-4A02-B94F-4515D2D34BA4}"/>
    <cellStyle name="Normal 14 2 2 3 2 3 2 2" xfId="31980" xr:uid="{B7A8A1BB-9CC2-4750-838B-B11F7E4B2259}"/>
    <cellStyle name="Normal 14 2 2 3 2 3 2 3" xfId="48739" xr:uid="{48CBB7AC-166A-426D-B05A-CDB0E56E4327}"/>
    <cellStyle name="Normal 14 2 2 3 2 3 3" xfId="23600" xr:uid="{173FAF98-EA72-4723-B596-DBC84C59674C}"/>
    <cellStyle name="Normal 14 2 2 3 2 3 4" xfId="40359" xr:uid="{A98CF9C6-2C0F-447B-BF3B-B90E1C62AAB8}"/>
    <cellStyle name="Normal 14 2 2 3 2 4" xfId="3580" xr:uid="{293D3ECD-16CA-4B2E-A831-741549EF04E5}"/>
    <cellStyle name="Normal 14 2 2 3 2 4 2" xfId="11956" xr:uid="{7833F19C-D365-420A-B900-3F181ADF399B}"/>
    <cellStyle name="Normal 14 2 2 3 2 4 2 2" xfId="28716" xr:uid="{897C38EE-7FDF-480D-9510-ED563E23A513}"/>
    <cellStyle name="Normal 14 2 2 3 2 4 2 3" xfId="45475" xr:uid="{C9E88B7D-9355-42BF-9DCD-2F63B479B5C6}"/>
    <cellStyle name="Normal 14 2 2 3 2 4 3" xfId="20336" xr:uid="{0A1ED74F-3273-4748-90E5-6FC03C4A1667}"/>
    <cellStyle name="Normal 14 2 2 3 2 4 4" xfId="37095" xr:uid="{FDB0A506-4902-4A32-ADE3-15FE1F66EB24}"/>
    <cellStyle name="Normal 14 2 2 3 2 5" xfId="10153" xr:uid="{2D869729-06AC-4863-A89E-0CB935806E14}"/>
    <cellStyle name="Normal 14 2 2 3 2 5 2" xfId="26913" xr:uid="{9706DDCD-4B34-4D7D-916D-69EDAB7640B0}"/>
    <cellStyle name="Normal 14 2 2 3 2 5 3" xfId="43672" xr:uid="{808A58AC-1412-46D3-8B01-F468637CDAF6}"/>
    <cellStyle name="Normal 14 2 2 3 2 6" xfId="18533" xr:uid="{13003535-4E4D-4878-A3CE-FE4D1BC58809}"/>
    <cellStyle name="Normal 14 2 2 3 2 7" xfId="35292" xr:uid="{295C39D4-60A7-47DD-BD63-DE9AC697E5CE}"/>
    <cellStyle name="Normal 14 2 2 3 3" xfId="2201" xr:uid="{EF44027E-8F68-451A-A18B-78F475BCFB03}"/>
    <cellStyle name="Normal 14 2 2 3 3 2" xfId="5581" xr:uid="{96C08C48-D9BD-43CA-A1BE-3BB1F69F5235}"/>
    <cellStyle name="Normal 14 2 2 3 3 2 2" xfId="13961" xr:uid="{6EB5795D-2DE7-4142-83BB-9F0A64985101}"/>
    <cellStyle name="Normal 14 2 2 3 3 2 2 2" xfId="30721" xr:uid="{4D2ADA5C-A363-41D2-80D0-ACC5B5F2924B}"/>
    <cellStyle name="Normal 14 2 2 3 3 2 2 3" xfId="47480" xr:uid="{FBF82B19-FC44-4714-BDCB-AE9DA4EFB7F4}"/>
    <cellStyle name="Normal 14 2 2 3 3 2 3" xfId="22341" xr:uid="{5C0E940F-75BC-48F0-B8F2-D3382C6AFB40}"/>
    <cellStyle name="Normal 14 2 2 3 3 2 4" xfId="39100" xr:uid="{921C10A7-78C5-4F59-816F-CD30E9480FDB}"/>
    <cellStyle name="Normal 14 2 2 3 3 3" xfId="7268" xr:uid="{449855D5-5DFF-46EF-ADE9-621730951229}"/>
    <cellStyle name="Normal 14 2 2 3 3 3 2" xfId="15648" xr:uid="{2690FF6D-12AB-45D1-AFC0-16E1B844F6DF}"/>
    <cellStyle name="Normal 14 2 2 3 3 3 2 2" xfId="32408" xr:uid="{BE2490D9-0B62-40C5-BB9B-B5EAD20EEE25}"/>
    <cellStyle name="Normal 14 2 2 3 3 3 2 3" xfId="49167" xr:uid="{4D0D5BDB-3D1F-4040-8371-5F16BBC1ABA7}"/>
    <cellStyle name="Normal 14 2 2 3 3 3 3" xfId="24028" xr:uid="{52F60112-E325-42E2-B9F9-5270829DAE65}"/>
    <cellStyle name="Normal 14 2 2 3 3 3 4" xfId="40787" xr:uid="{6766CF4C-DDA4-4F29-A723-E6D8F8793467}"/>
    <cellStyle name="Normal 14 2 2 3 3 4" xfId="4008" xr:uid="{5EDCF740-0C71-4EE4-9FDB-DA30BAAE54BF}"/>
    <cellStyle name="Normal 14 2 2 3 3 4 2" xfId="12384" xr:uid="{33B3691F-9288-4508-B69D-DEF9EC3105CA}"/>
    <cellStyle name="Normal 14 2 2 3 3 4 2 2" xfId="29144" xr:uid="{07E9CC41-ADA9-4C3A-AFA2-1DDFF53F4377}"/>
    <cellStyle name="Normal 14 2 2 3 3 4 2 3" xfId="45903" xr:uid="{79373DC8-4BCD-45A1-B940-0C6453293DB6}"/>
    <cellStyle name="Normal 14 2 2 3 3 4 3" xfId="20764" xr:uid="{DF67A996-2710-4073-827E-A6028CC586BB}"/>
    <cellStyle name="Normal 14 2 2 3 3 4 4" xfId="37523" xr:uid="{A0552B27-BF29-465C-9762-D415676808E1}"/>
    <cellStyle name="Normal 14 2 2 3 3 5" xfId="10581" xr:uid="{93320171-2E1E-4D7C-BFEF-5A6AECAA96ED}"/>
    <cellStyle name="Normal 14 2 2 3 3 5 2" xfId="27341" xr:uid="{E4894FCF-EFCF-48E8-A7CD-7B8A86B4D20D}"/>
    <cellStyle name="Normal 14 2 2 3 3 5 3" xfId="44100" xr:uid="{F9D03CC6-E593-4BAC-BD58-44EA47B2F874}"/>
    <cellStyle name="Normal 14 2 2 3 3 6" xfId="18961" xr:uid="{E6A6684A-3CAB-4CDB-BBFD-B21BD89A5ADA}"/>
    <cellStyle name="Normal 14 2 2 3 3 7" xfId="35720" xr:uid="{4A911079-F900-4BFA-92CE-69F3DCEAAB15}"/>
    <cellStyle name="Normal 14 2 2 3 4" xfId="2766" xr:uid="{F5B2BAD3-FA8C-4164-83DF-8F323F6879AC}"/>
    <cellStyle name="Normal 14 2 2 3 4 2" xfId="6148" xr:uid="{6140A5AA-EBF3-40B5-BD05-F38AE8933D2D}"/>
    <cellStyle name="Normal 14 2 2 3 4 2 2" xfId="14528" xr:uid="{5AF87C66-BA16-4C9F-927E-E87B22706370}"/>
    <cellStyle name="Normal 14 2 2 3 4 2 2 2" xfId="31288" xr:uid="{5440FA14-A9EB-48F9-8F6E-1C7F74AE7A47}"/>
    <cellStyle name="Normal 14 2 2 3 4 2 2 3" xfId="48047" xr:uid="{1FD37479-3F71-4E76-8D8A-DDF04A6250DC}"/>
    <cellStyle name="Normal 14 2 2 3 4 2 3" xfId="22908" xr:uid="{68FE0E8C-90DE-4453-BA51-7D2438CD9B5F}"/>
    <cellStyle name="Normal 14 2 2 3 4 2 4" xfId="39667" xr:uid="{7C5FDB70-B52B-440E-9685-6AA0B0637F5D}"/>
    <cellStyle name="Normal 14 2 2 3 4 3" xfId="7835" xr:uid="{6F66A23B-6074-4E73-BD80-9F2AD1004235}"/>
    <cellStyle name="Normal 14 2 2 3 4 3 2" xfId="16215" xr:uid="{6F94E86E-B377-4F9D-B7A1-C5CDCD7B6663}"/>
    <cellStyle name="Normal 14 2 2 3 4 3 2 2" xfId="32975" xr:uid="{347D5910-BF63-43B1-8C24-8601E842F771}"/>
    <cellStyle name="Normal 14 2 2 3 4 3 2 3" xfId="49734" xr:uid="{E9E09224-AD80-4EB5-92F1-6E5FB699A42F}"/>
    <cellStyle name="Normal 14 2 2 3 4 3 3" xfId="24595" xr:uid="{9794D7C9-0C98-4E8D-A02D-68E13999FE3C}"/>
    <cellStyle name="Normal 14 2 2 3 4 3 4" xfId="41354" xr:uid="{21225A5C-FE8B-43EB-9C34-644B2217215A}"/>
    <cellStyle name="Normal 14 2 2 3 4 4" xfId="4462" xr:uid="{4196FF1B-F688-4995-A68B-0FE55F4FE020}"/>
    <cellStyle name="Normal 14 2 2 3 4 4 2" xfId="12838" xr:uid="{30D438BE-1E3A-4393-B240-44302F84FFA2}"/>
    <cellStyle name="Normal 14 2 2 3 4 4 2 2" xfId="29598" xr:uid="{6162733E-8D55-420A-8ADB-1F41ADC69765}"/>
    <cellStyle name="Normal 14 2 2 3 4 4 2 3" xfId="46357" xr:uid="{120D229F-1EF6-4F32-974F-9D7D80417DF0}"/>
    <cellStyle name="Normal 14 2 2 3 4 4 3" xfId="21218" xr:uid="{F8D2D32E-7634-4E55-828D-ECC1476B4425}"/>
    <cellStyle name="Normal 14 2 2 3 4 4 4" xfId="37977" xr:uid="{8635AD61-F248-48FE-B898-D3F281B96D71}"/>
    <cellStyle name="Normal 14 2 2 3 4 5" xfId="11148" xr:uid="{70C8DADB-1348-4CBE-A7F8-F310E4209FE9}"/>
    <cellStyle name="Normal 14 2 2 3 4 5 2" xfId="27908" xr:uid="{DAF5D94E-96B9-40D1-AA8B-E67228575F84}"/>
    <cellStyle name="Normal 14 2 2 3 4 5 3" xfId="44667" xr:uid="{A192EB7B-79C7-4BDC-949A-A371DADD3598}"/>
    <cellStyle name="Normal 14 2 2 3 4 6" xfId="19528" xr:uid="{3670A2A1-0850-4F6D-9D37-4F32491874EE}"/>
    <cellStyle name="Normal 14 2 2 3 4 7" xfId="36287" xr:uid="{0754C821-34FD-4BE6-8CDA-A79570C3A433}"/>
    <cellStyle name="Normal 14 2 2 3 5" xfId="4882" xr:uid="{7270B667-B5DB-4F6E-816F-452434739803}"/>
    <cellStyle name="Normal 14 2 2 3 5 2" xfId="13258" xr:uid="{610E0212-CA24-4017-AF50-F1DC55AB41E4}"/>
    <cellStyle name="Normal 14 2 2 3 5 2 2" xfId="30018" xr:uid="{044E6346-AACF-4246-A252-4AED78DE7CEA}"/>
    <cellStyle name="Normal 14 2 2 3 5 2 3" xfId="46777" xr:uid="{AC2E934C-F539-4373-9F5F-5AC6421B5574}"/>
    <cellStyle name="Normal 14 2 2 3 5 3" xfId="21638" xr:uid="{FEED0BEC-08BA-46C4-B04A-600E2DB3F930}"/>
    <cellStyle name="Normal 14 2 2 3 5 4" xfId="38397" xr:uid="{7FB8E10C-5A59-4424-BEA3-F94E3D2E4A86}"/>
    <cellStyle name="Normal 14 2 2 3 6" xfId="6414" xr:uid="{1B9FBA0B-8F27-4A40-BEF3-FA922F2DB13A}"/>
    <cellStyle name="Normal 14 2 2 3 6 2" xfId="14794" xr:uid="{810B73C9-373B-4F2D-B4C3-BD1A6AD49D5E}"/>
    <cellStyle name="Normal 14 2 2 3 6 2 2" xfId="31554" xr:uid="{481D2671-D56D-4312-8C81-4E51D91BC97B}"/>
    <cellStyle name="Normal 14 2 2 3 6 2 3" xfId="48313" xr:uid="{74655F98-531C-4B59-9926-2FD79E1F37D0}"/>
    <cellStyle name="Normal 14 2 2 3 6 3" xfId="23174" xr:uid="{80F33C7C-1CA9-4ACB-91BA-1631E79281AE}"/>
    <cellStyle name="Normal 14 2 2 3 6 4" xfId="39933" xr:uid="{1F7CC590-3DCB-41FA-8EA9-6CF1678F0891}"/>
    <cellStyle name="Normal 14 2 2 3 7" xfId="8241" xr:uid="{C82F27EF-938C-4C16-B2EC-6C79FCBEB2E9}"/>
    <cellStyle name="Normal 14 2 2 3 7 2" xfId="16621" xr:uid="{9AD0B109-36BD-4528-95A8-2FE55594D1A6}"/>
    <cellStyle name="Normal 14 2 2 3 7 2 2" xfId="33381" xr:uid="{459A42C6-2252-4514-B948-77963AB974BA}"/>
    <cellStyle name="Normal 14 2 2 3 7 2 3" xfId="50140" xr:uid="{978163A7-B0C9-4885-9B5F-9AD1C830C8DC}"/>
    <cellStyle name="Normal 14 2 2 3 7 3" xfId="25001" xr:uid="{3C579A44-BA02-49E0-8867-2D2869472A0B}"/>
    <cellStyle name="Normal 14 2 2 3 7 4" xfId="41760" xr:uid="{86A27E85-0984-4CA7-B5DF-286F3D3A4FF2}"/>
    <cellStyle name="Normal 14 2 2 3 8" xfId="8647" xr:uid="{8A2232A1-1B73-475B-8B1D-5DF0000011DF}"/>
    <cellStyle name="Normal 14 2 2 3 8 2" xfId="17027" xr:uid="{520CDF36-F188-4D8E-9B32-D861976BC36C}"/>
    <cellStyle name="Normal 14 2 2 3 8 2 2" xfId="33787" xr:uid="{A7C63B69-3D44-4D33-8911-2A3EA5188FC4}"/>
    <cellStyle name="Normal 14 2 2 3 8 2 3" xfId="50546" xr:uid="{00A8B853-1C3D-4A39-AFE8-E08005F0972A}"/>
    <cellStyle name="Normal 14 2 2 3 8 3" xfId="25407" xr:uid="{B9C6EB77-4DF8-46CD-9D49-B2E8F07DB9FC}"/>
    <cellStyle name="Normal 14 2 2 3 8 4" xfId="42166" xr:uid="{509B84AF-0883-4BDA-B144-F04353609E20}"/>
    <cellStyle name="Normal 14 2 2 3 9" xfId="9053" xr:uid="{B55BCA67-A732-49DE-B92D-C8B8ADEBF295}"/>
    <cellStyle name="Normal 14 2 2 3 9 2" xfId="17433" xr:uid="{70BFE490-33A5-4723-9B8A-DA4BB3AAEE81}"/>
    <cellStyle name="Normal 14 2 2 3 9 2 2" xfId="34193" xr:uid="{CAB83242-2E73-4150-AA11-8B4C1F461A6D}"/>
    <cellStyle name="Normal 14 2 2 3 9 2 3" xfId="50952" xr:uid="{CE9196F3-EAEA-4F8D-AD0D-44A5268940AD}"/>
    <cellStyle name="Normal 14 2 2 3 9 3" xfId="25813" xr:uid="{31F8C2A4-BBCB-4E08-A2C2-917DDDA09C0F}"/>
    <cellStyle name="Normal 14 2 2 3 9 4" xfId="42572" xr:uid="{A97A227A-EDB7-4B54-B421-6AFA396389D3}"/>
    <cellStyle name="Normal 14 2 2 4" xfId="1660" xr:uid="{0B7AC219-3A9A-472F-8F75-7DAA1E33B8F2}"/>
    <cellStyle name="Normal 14 2 2 4 2" xfId="5042" xr:uid="{517EACF8-07F7-43C4-AF8A-97B2BFF5F3AC}"/>
    <cellStyle name="Normal 14 2 2 4 2 2" xfId="13420" xr:uid="{8B159674-124F-4329-BAF9-F8735F031DC4}"/>
    <cellStyle name="Normal 14 2 2 4 2 2 2" xfId="30180" xr:uid="{0754E97C-0D19-4F4D-BD3E-C5BC709A7B65}"/>
    <cellStyle name="Normal 14 2 2 4 2 2 3" xfId="46939" xr:uid="{34AF15C3-788A-4328-A720-87001D937716}"/>
    <cellStyle name="Normal 14 2 2 4 2 3" xfId="21800" xr:uid="{E8A84055-6260-469C-977A-72124531861A}"/>
    <cellStyle name="Normal 14 2 2 4 2 4" xfId="38559" xr:uid="{228EE936-2ECA-4626-87A0-BD8EC54DB05B}"/>
    <cellStyle name="Normal 14 2 2 4 3" xfId="6727" xr:uid="{0C994A7C-A112-4D5B-9CDB-BD99BA01EE9B}"/>
    <cellStyle name="Normal 14 2 2 4 3 2" xfId="15107" xr:uid="{DBF9AA36-C0A0-4408-A6C3-6C1C98445BB1}"/>
    <cellStyle name="Normal 14 2 2 4 3 2 2" xfId="31867" xr:uid="{F161E265-69CA-466A-8953-A8AC50660DBD}"/>
    <cellStyle name="Normal 14 2 2 4 3 2 3" xfId="48626" xr:uid="{4834976E-F305-45BB-A65C-9FE0312BB7CD}"/>
    <cellStyle name="Normal 14 2 2 4 3 3" xfId="23487" xr:uid="{A2356A71-1C4E-4AB5-8084-367A28D1059F}"/>
    <cellStyle name="Normal 14 2 2 4 3 4" xfId="40246" xr:uid="{6471A485-E096-4022-930D-4F12ECE24DF5}"/>
    <cellStyle name="Normal 14 2 2 4 4" xfId="3467" xr:uid="{3B8280CA-73D2-4E08-92D1-A57EF87E3193}"/>
    <cellStyle name="Normal 14 2 2 4 4 2" xfId="11843" xr:uid="{6C912784-E2ED-410A-904B-6E23C5596C04}"/>
    <cellStyle name="Normal 14 2 2 4 4 2 2" xfId="28603" xr:uid="{BFB0F13A-CE8E-481A-824E-DF27C7DA0E48}"/>
    <cellStyle name="Normal 14 2 2 4 4 2 3" xfId="45362" xr:uid="{9DAB4A27-1E25-4F78-A810-8875BD6487C1}"/>
    <cellStyle name="Normal 14 2 2 4 4 3" xfId="20223" xr:uid="{58B386FF-A02A-4C78-895B-C267D1795C57}"/>
    <cellStyle name="Normal 14 2 2 4 4 4" xfId="36982" xr:uid="{17F64317-63E5-4D3C-84EB-4EEFAD2F3BFB}"/>
    <cellStyle name="Normal 14 2 2 4 5" xfId="10040" xr:uid="{EC88E751-32C2-431A-BA79-16DC12A1F39C}"/>
    <cellStyle name="Normal 14 2 2 4 5 2" xfId="26800" xr:uid="{47E24EBB-221E-4BD6-8465-3A8C5D96E39B}"/>
    <cellStyle name="Normal 14 2 2 4 5 3" xfId="43559" xr:uid="{22EF9F2A-2CB9-4BC3-AFFA-CB84EA50B50D}"/>
    <cellStyle name="Normal 14 2 2 4 6" xfId="18420" xr:uid="{58B29F84-7D84-4C32-9F86-AF8D51C862E1}"/>
    <cellStyle name="Normal 14 2 2 4 7" xfId="35179" xr:uid="{2EF0DB40-35CD-4F47-A40A-430596D772CD}"/>
    <cellStyle name="Normal 14 2 2 5" xfId="2088" xr:uid="{B1693A16-2D1A-48D4-925C-1991DEDB7B11}"/>
    <cellStyle name="Normal 14 2 2 5 2" xfId="5468" xr:uid="{1968F43A-C982-4DAC-AE93-3E11EB6A30D8}"/>
    <cellStyle name="Normal 14 2 2 5 2 2" xfId="13848" xr:uid="{F3523769-0BD8-4EB8-9D7B-A3065DCB74EF}"/>
    <cellStyle name="Normal 14 2 2 5 2 2 2" xfId="30608" xr:uid="{431FD6A9-1B53-4398-A7FF-3AC6DB2CD8DF}"/>
    <cellStyle name="Normal 14 2 2 5 2 2 3" xfId="47367" xr:uid="{A3C932FD-2056-4597-A09B-C4C0C21ABAFE}"/>
    <cellStyle name="Normal 14 2 2 5 2 3" xfId="22228" xr:uid="{96DDBE8D-DCE8-4F72-8F6C-C259747A2561}"/>
    <cellStyle name="Normal 14 2 2 5 2 4" xfId="38987" xr:uid="{D7693FBC-722B-4E37-87EB-45E71D5BF1EB}"/>
    <cellStyle name="Normal 14 2 2 5 3" xfId="7155" xr:uid="{8820514D-506A-49B7-A329-DA330DFF180B}"/>
    <cellStyle name="Normal 14 2 2 5 3 2" xfId="15535" xr:uid="{CE589243-0EE1-4919-952A-077A551EF7F3}"/>
    <cellStyle name="Normal 14 2 2 5 3 2 2" xfId="32295" xr:uid="{9CE7CBB2-8E30-4974-98E2-66A8E8F5C066}"/>
    <cellStyle name="Normal 14 2 2 5 3 2 3" xfId="49054" xr:uid="{A73487DD-8A77-4FF9-B1D5-5B62EC7FF9AD}"/>
    <cellStyle name="Normal 14 2 2 5 3 3" xfId="23915" xr:uid="{0DDA9DBB-EB75-49FE-9569-7177EA762051}"/>
    <cellStyle name="Normal 14 2 2 5 3 4" xfId="40674" xr:uid="{B5953B8E-24AF-417D-B173-2C64B758F83D}"/>
    <cellStyle name="Normal 14 2 2 5 4" xfId="3895" xr:uid="{46D985C3-2595-4798-946F-7A868970F282}"/>
    <cellStyle name="Normal 14 2 2 5 4 2" xfId="12271" xr:uid="{43D3D567-68C8-4154-91AA-D31D431C069B}"/>
    <cellStyle name="Normal 14 2 2 5 4 2 2" xfId="29031" xr:uid="{BF24119C-99FF-4489-A2A1-AA2021BF37FE}"/>
    <cellStyle name="Normal 14 2 2 5 4 2 3" xfId="45790" xr:uid="{6752B15B-48E0-427D-91B3-A0C40F381A57}"/>
    <cellStyle name="Normal 14 2 2 5 4 3" xfId="20651" xr:uid="{690C5276-BC51-4716-8960-288F2744F475}"/>
    <cellStyle name="Normal 14 2 2 5 4 4" xfId="37410" xr:uid="{86E0F916-2647-41DC-BEB9-3A1EBD72D502}"/>
    <cellStyle name="Normal 14 2 2 5 5" xfId="10468" xr:uid="{7DEFE3C9-EE15-4173-897C-E611EEE53B7B}"/>
    <cellStyle name="Normal 14 2 2 5 5 2" xfId="27228" xr:uid="{F67FEC90-9B66-4FD3-A0FA-80655FCDA915}"/>
    <cellStyle name="Normal 14 2 2 5 5 3" xfId="43987" xr:uid="{A93CE332-3992-4D1C-B95F-00379D24D5A6}"/>
    <cellStyle name="Normal 14 2 2 5 6" xfId="18848" xr:uid="{7CC138E2-5198-4660-8F50-DD3E58E6D0B9}"/>
    <cellStyle name="Normal 14 2 2 5 7" xfId="35607" xr:uid="{361FAB08-A546-4357-8844-22A5FA4EB402}"/>
    <cellStyle name="Normal 14 2 2 6" xfId="2495" xr:uid="{C3DB38DF-6EE4-47A2-80E4-EF803CFECC74}"/>
    <cellStyle name="Normal 14 2 2 6 2" xfId="5877" xr:uid="{192FB718-2552-443A-8664-A4AACF82D9EF}"/>
    <cellStyle name="Normal 14 2 2 6 2 2" xfId="14257" xr:uid="{2225CC7E-50BB-4E30-B530-1BB4E0A8737A}"/>
    <cellStyle name="Normal 14 2 2 6 2 2 2" xfId="31017" xr:uid="{2DF0AE4C-163D-4BB6-BA96-2AD2AA4FBBA5}"/>
    <cellStyle name="Normal 14 2 2 6 2 2 3" xfId="47776" xr:uid="{1E295CF3-37CB-4A86-BBA5-E9B938596AE2}"/>
    <cellStyle name="Normal 14 2 2 6 2 3" xfId="22637" xr:uid="{741ED3CA-09C7-4023-972D-344C6651816B}"/>
    <cellStyle name="Normal 14 2 2 6 2 4" xfId="39396" xr:uid="{10D9792C-A284-49C9-99A5-DE72C38BEBBB}"/>
    <cellStyle name="Normal 14 2 2 6 3" xfId="7564" xr:uid="{CA9E55FC-9BD3-46C3-9351-77ACEFFC7C77}"/>
    <cellStyle name="Normal 14 2 2 6 3 2" xfId="15944" xr:uid="{AEDFF389-F253-4AE7-B240-89619E1D3F89}"/>
    <cellStyle name="Normal 14 2 2 6 3 2 2" xfId="32704" xr:uid="{E19D1ED8-C243-4585-829C-071C7F7BD8D3}"/>
    <cellStyle name="Normal 14 2 2 6 3 2 3" xfId="49463" xr:uid="{D8100831-0260-43CA-B350-AA1D4CED56A5}"/>
    <cellStyle name="Normal 14 2 2 6 3 3" xfId="24324" xr:uid="{896B4A0D-3107-4BA4-91E5-226F48788B63}"/>
    <cellStyle name="Normal 14 2 2 6 3 4" xfId="41083" xr:uid="{D956208F-2FFE-464D-ADDF-050FCB21798D}"/>
    <cellStyle name="Normal 14 2 2 6 4" xfId="4215" xr:uid="{EC5F3D47-FBA4-459E-B104-B5AA20FF32FC}"/>
    <cellStyle name="Normal 14 2 2 6 4 2" xfId="12591" xr:uid="{0FF65DEF-FAC0-4DBC-B59F-A2CCF0A71EB1}"/>
    <cellStyle name="Normal 14 2 2 6 4 2 2" xfId="29351" xr:uid="{29EE5286-14A6-42ED-BB90-0C94D6F7E3D6}"/>
    <cellStyle name="Normal 14 2 2 6 4 2 3" xfId="46110" xr:uid="{67FAF197-93E9-4971-9326-039795FA761D}"/>
    <cellStyle name="Normal 14 2 2 6 4 3" xfId="20971" xr:uid="{A5A7E7B1-4214-4174-9736-5B56FBB3E0AE}"/>
    <cellStyle name="Normal 14 2 2 6 4 4" xfId="37730" xr:uid="{A8D449AA-4C54-4EC5-B4A9-5E728912181D}"/>
    <cellStyle name="Normal 14 2 2 6 5" xfId="10877" xr:uid="{2FB80485-56D5-452E-9005-15D816FED3D4}"/>
    <cellStyle name="Normal 14 2 2 6 5 2" xfId="27637" xr:uid="{1866F2A2-3492-4DC9-8345-0418FABDBF5A}"/>
    <cellStyle name="Normal 14 2 2 6 5 3" xfId="44396" xr:uid="{997BB6D2-81E7-42E4-82AE-B3D5ACD807D0}"/>
    <cellStyle name="Normal 14 2 2 6 6" xfId="19257" xr:uid="{4CBCAB77-0900-4BAF-95E6-B32A222CD699}"/>
    <cellStyle name="Normal 14 2 2 6 7" xfId="36016" xr:uid="{E133848F-6079-49C2-924D-7084D756CA0A}"/>
    <cellStyle name="Normal 14 2 2 7" xfId="4611" xr:uid="{E3C5F482-F6C2-4A9B-9FA2-C66F27A40C22}"/>
    <cellStyle name="Normal 14 2 2 7 2" xfId="12987" xr:uid="{F2406974-9899-47BD-82FA-8C90FDA5D4E4}"/>
    <cellStyle name="Normal 14 2 2 7 2 2" xfId="29747" xr:uid="{2F3AAFAD-664A-435A-9A4F-F7467347787D}"/>
    <cellStyle name="Normal 14 2 2 7 2 3" xfId="46506" xr:uid="{810D6755-42ED-44B6-8930-A779808BF278}"/>
    <cellStyle name="Normal 14 2 2 7 3" xfId="21367" xr:uid="{362BBE41-6BF9-4A8D-A08A-18BE1A9FC0E7}"/>
    <cellStyle name="Normal 14 2 2 7 4" xfId="38126" xr:uid="{D7448106-C902-4616-AA50-CA3CA672888A}"/>
    <cellStyle name="Normal 14 2 2 8" xfId="6301" xr:uid="{B0ABFF94-345B-4A3C-943E-4FBF414AC235}"/>
    <cellStyle name="Normal 14 2 2 8 2" xfId="14681" xr:uid="{722B414B-D4A8-43EC-B290-C76793DA6807}"/>
    <cellStyle name="Normal 14 2 2 8 2 2" xfId="31441" xr:uid="{27D0BC4A-8F6F-4346-BBD0-B2C0B746956D}"/>
    <cellStyle name="Normal 14 2 2 8 2 3" xfId="48200" xr:uid="{612ECBDC-B225-4452-9BDE-6792DA8D64E7}"/>
    <cellStyle name="Normal 14 2 2 8 3" xfId="23061" xr:uid="{17252139-2F4F-470D-AD40-C5EF3ECAF942}"/>
    <cellStyle name="Normal 14 2 2 8 4" xfId="39820" xr:uid="{718BED13-7A4C-4879-99B2-8FD09E621318}"/>
    <cellStyle name="Normal 14 2 2 9" xfId="7970" xr:uid="{2554DFD3-F253-456C-90FA-CD98AD9CFE62}"/>
    <cellStyle name="Normal 14 2 2 9 2" xfId="16350" xr:uid="{1B85FB96-C794-468B-A52E-809590DA47F1}"/>
    <cellStyle name="Normal 14 2 2 9 2 2" xfId="33110" xr:uid="{E24254D8-9571-41AB-BEA3-3D13199346E5}"/>
    <cellStyle name="Normal 14 2 2 9 2 3" xfId="49869" xr:uid="{5C597E37-E65B-4C52-AB07-5BCE8BE9292F}"/>
    <cellStyle name="Normal 14 2 2 9 3" xfId="24730" xr:uid="{0AF9676A-1044-430C-A75B-77F7EB75F195}"/>
    <cellStyle name="Normal 14 2 2 9 4" xfId="41489" xr:uid="{D3D86B1A-6F9E-436F-A7DD-34B192577417}"/>
    <cellStyle name="Normal 14 2 3" xfId="793" xr:uid="{70F35C4E-54FE-4ECD-8229-276B66DF8B8B}"/>
    <cellStyle name="Normal 14 2 3 10" xfId="9270" xr:uid="{0981A104-1A08-4E93-AFAD-1EE7303792F1}"/>
    <cellStyle name="Normal 14 2 3 10 2" xfId="17650" xr:uid="{571D1BF7-B1AA-44BD-B5D3-9CAD44353B6E}"/>
    <cellStyle name="Normal 14 2 3 10 2 2" xfId="34410" xr:uid="{291EC9B2-9CD0-4900-856C-EAC0749EEDFC}"/>
    <cellStyle name="Normal 14 2 3 10 2 3" xfId="51169" xr:uid="{499BE070-9B04-42A2-A367-A75579E05CC3}"/>
    <cellStyle name="Normal 14 2 3 10 3" xfId="26030" xr:uid="{32D1867D-F663-456F-A0C0-A770EC27E02F}"/>
    <cellStyle name="Normal 14 2 3 10 4" xfId="42789" xr:uid="{1509DBD9-CA91-4D83-8600-C4BB498905E3}"/>
    <cellStyle name="Normal 14 2 3 11" xfId="3154" xr:uid="{A2DB8749-E205-4EEB-BAC5-F0EBCF10A783}"/>
    <cellStyle name="Normal 14 2 3 11 2" xfId="11531" xr:uid="{1C0B6079-7381-4EF7-9323-A42592994895}"/>
    <cellStyle name="Normal 14 2 3 11 2 2" xfId="28291" xr:uid="{52F1A052-FE4A-4ECF-BE12-6ABBE689E806}"/>
    <cellStyle name="Normal 14 2 3 11 2 3" xfId="45050" xr:uid="{432C1C3D-02C1-45EF-8710-B0FBC7E3F7D9}"/>
    <cellStyle name="Normal 14 2 3 11 3" xfId="19911" xr:uid="{C9C26032-D866-48D0-B955-A1FA742BDBD4}"/>
    <cellStyle name="Normal 14 2 3 11 4" xfId="36670" xr:uid="{AC099ECC-7BEA-49C6-BCC2-A082937A5CDE}"/>
    <cellStyle name="Normal 14 2 3 12" xfId="9728" xr:uid="{7591A2EC-BFC6-4711-BD26-1379D4A4F885}"/>
    <cellStyle name="Normal 14 2 3 12 2" xfId="26488" xr:uid="{79F9E7BD-DBCD-458A-AC57-E6655B99193D}"/>
    <cellStyle name="Normal 14 2 3 12 3" xfId="43247" xr:uid="{9D6BA134-A01E-4E00-A48D-FE09C0161A1D}"/>
    <cellStyle name="Normal 14 2 3 13" xfId="18108" xr:uid="{C78434A1-78EA-46EF-846B-4CCA36F569BD}"/>
    <cellStyle name="Normal 14 2 3 14" xfId="34867" xr:uid="{1827B864-C9F1-4EA7-8D60-948EFEEA3AF8}"/>
    <cellStyle name="Normal 14 2 3 15" xfId="1384" xr:uid="{3AF45166-B8F7-444F-91BF-91A85CAF3713}"/>
    <cellStyle name="Normal 14 2 3 2" xfId="1774" xr:uid="{0DE612B9-B24B-4912-AF58-86ED66AD4D6D}"/>
    <cellStyle name="Normal 14 2 3 2 2" xfId="5156" xr:uid="{66A80FBE-D85D-477B-B13A-023016E7AF04}"/>
    <cellStyle name="Normal 14 2 3 2 2 2" xfId="13534" xr:uid="{3B12FBE6-0B8B-434C-9A04-957A210FBD1C}"/>
    <cellStyle name="Normal 14 2 3 2 2 2 2" xfId="30294" xr:uid="{A8A7C184-997B-4179-BD3F-83EBBCDD6ADE}"/>
    <cellStyle name="Normal 14 2 3 2 2 2 3" xfId="47053" xr:uid="{F7F23908-9678-4EF0-8B1D-A8BD95EF06B5}"/>
    <cellStyle name="Normal 14 2 3 2 2 3" xfId="21914" xr:uid="{461107A0-B023-4E20-8EC2-29C085BC4768}"/>
    <cellStyle name="Normal 14 2 3 2 2 4" xfId="38673" xr:uid="{00A21E25-0D99-4A59-861E-802029A3189B}"/>
    <cellStyle name="Normal 14 2 3 2 3" xfId="6841" xr:uid="{A4ACE408-8D37-43DF-A210-D0ECAB1072DB}"/>
    <cellStyle name="Normal 14 2 3 2 3 2" xfId="15221" xr:uid="{0F74F788-3D98-45A3-96E8-9755036FA3E8}"/>
    <cellStyle name="Normal 14 2 3 2 3 2 2" xfId="31981" xr:uid="{0829FAE0-702E-4A14-B053-ADC3DB297C6D}"/>
    <cellStyle name="Normal 14 2 3 2 3 2 3" xfId="48740" xr:uid="{08F7FF62-7DEC-4E67-AEC5-E3BA88251DE1}"/>
    <cellStyle name="Normal 14 2 3 2 3 3" xfId="23601" xr:uid="{679A7BCA-BE5B-45CD-A3B1-F4CAAD565B66}"/>
    <cellStyle name="Normal 14 2 3 2 3 4" xfId="40360" xr:uid="{7A926E25-88E4-4E6D-ACDB-44F521B2F4D5}"/>
    <cellStyle name="Normal 14 2 3 2 4" xfId="3581" xr:uid="{5C354684-F484-4284-B2B3-89ECC2081F30}"/>
    <cellStyle name="Normal 14 2 3 2 4 2" xfId="11957" xr:uid="{FF917D7C-2A4B-41E5-8441-E4E9B41F3AC9}"/>
    <cellStyle name="Normal 14 2 3 2 4 2 2" xfId="28717" xr:uid="{5A06C649-91A1-4394-A603-A344E82EFC8A}"/>
    <cellStyle name="Normal 14 2 3 2 4 2 3" xfId="45476" xr:uid="{09CEBADB-F43D-4E88-9B29-E90E8772F6D0}"/>
    <cellStyle name="Normal 14 2 3 2 4 3" xfId="20337" xr:uid="{CE55615F-010A-4BDD-8972-FFA7982958F0}"/>
    <cellStyle name="Normal 14 2 3 2 4 4" xfId="37096" xr:uid="{D4534E02-18ED-46D5-80F1-03E8382A3DCC}"/>
    <cellStyle name="Normal 14 2 3 2 5" xfId="10154" xr:uid="{044716DD-A98F-4FA7-A6C0-C74F9BA09B09}"/>
    <cellStyle name="Normal 14 2 3 2 5 2" xfId="26914" xr:uid="{6D06C389-7C4C-4269-A19D-AC301B038076}"/>
    <cellStyle name="Normal 14 2 3 2 5 3" xfId="43673" xr:uid="{B8B30345-14FD-4D4D-8497-34C1FCEB0DC0}"/>
    <cellStyle name="Normal 14 2 3 2 6" xfId="18534" xr:uid="{2EA489D3-E546-4584-817A-59439CB1CCD6}"/>
    <cellStyle name="Normal 14 2 3 2 7" xfId="35293" xr:uid="{3DE12A02-8513-4A64-9EBE-312C674468B6}"/>
    <cellStyle name="Normal 14 2 3 3" xfId="2202" xr:uid="{2F046504-B572-43E5-90B5-AECE2AEA1184}"/>
    <cellStyle name="Normal 14 2 3 3 2" xfId="5582" xr:uid="{7F1205E2-1E86-4D5C-960B-818DABE5BD99}"/>
    <cellStyle name="Normal 14 2 3 3 2 2" xfId="13962" xr:uid="{0D979797-223C-48B5-B3E0-0405799E8428}"/>
    <cellStyle name="Normal 14 2 3 3 2 2 2" xfId="30722" xr:uid="{8F2A6B34-C814-4BF1-A126-A2AE209FAC0A}"/>
    <cellStyle name="Normal 14 2 3 3 2 2 3" xfId="47481" xr:uid="{203CE7C7-23AF-45E6-A943-BEAF9ED663CA}"/>
    <cellStyle name="Normal 14 2 3 3 2 3" xfId="22342" xr:uid="{501E3AD5-DD77-4398-991D-CB019BF20D15}"/>
    <cellStyle name="Normal 14 2 3 3 2 4" xfId="39101" xr:uid="{21B97EFF-5D26-4049-906A-7BB2BAEC3D8D}"/>
    <cellStyle name="Normal 14 2 3 3 3" xfId="7269" xr:uid="{87F4EBC9-57AE-4132-B80B-DDB3FA282028}"/>
    <cellStyle name="Normal 14 2 3 3 3 2" xfId="15649" xr:uid="{3C1F8FDF-649F-47A2-86B0-946FAA9150EC}"/>
    <cellStyle name="Normal 14 2 3 3 3 2 2" xfId="32409" xr:uid="{33F6A577-77FE-42D8-B998-F06833E9A11B}"/>
    <cellStyle name="Normal 14 2 3 3 3 2 3" xfId="49168" xr:uid="{E771923B-D8B2-4027-814C-CB3BC95CE5D0}"/>
    <cellStyle name="Normal 14 2 3 3 3 3" xfId="24029" xr:uid="{F11AAAA7-FE3C-48B4-A136-C2101D2B8C19}"/>
    <cellStyle name="Normal 14 2 3 3 3 4" xfId="40788" xr:uid="{A6AE93AF-BB9C-47AD-87C1-A9A160520723}"/>
    <cellStyle name="Normal 14 2 3 3 4" xfId="4009" xr:uid="{3CF185AD-DC55-46B9-BD39-CA803B40FEEE}"/>
    <cellStyle name="Normal 14 2 3 3 4 2" xfId="12385" xr:uid="{F7C318CF-14F0-43E6-A188-3FEB0A8BF16A}"/>
    <cellStyle name="Normal 14 2 3 3 4 2 2" xfId="29145" xr:uid="{C3FF080C-3154-4F25-BA2F-AC9250880A24}"/>
    <cellStyle name="Normal 14 2 3 3 4 2 3" xfId="45904" xr:uid="{4C61A416-2B2A-4FC7-B954-F8EB1F231DA6}"/>
    <cellStyle name="Normal 14 2 3 3 4 3" xfId="20765" xr:uid="{C4BA2C93-35D3-47AD-804E-0C5A0B513540}"/>
    <cellStyle name="Normal 14 2 3 3 4 4" xfId="37524" xr:uid="{22ECE03C-3265-4C03-998B-AC522E1ECF9A}"/>
    <cellStyle name="Normal 14 2 3 3 5" xfId="10582" xr:uid="{8259B0E0-87FE-4737-A8B1-DF391D3C47F1}"/>
    <cellStyle name="Normal 14 2 3 3 5 2" xfId="27342" xr:uid="{EDFD2D58-14C4-4A5D-8589-37457F165E30}"/>
    <cellStyle name="Normal 14 2 3 3 5 3" xfId="44101" xr:uid="{67AB6424-A8B2-41FF-872F-77BBF0CD8C97}"/>
    <cellStyle name="Normal 14 2 3 3 6" xfId="18962" xr:uid="{49CA4732-6479-458D-9694-4948B635842C}"/>
    <cellStyle name="Normal 14 2 3 3 7" xfId="35721" xr:uid="{5711CA0D-832D-4086-9075-D5DFC78C5D33}"/>
    <cellStyle name="Normal 14 2 3 4" xfId="2577" xr:uid="{99E700FA-CB94-46C8-BEFC-13CE14394AB1}"/>
    <cellStyle name="Normal 14 2 3 4 2" xfId="5959" xr:uid="{95016550-2FB0-4260-BB95-B23FEA617FE2}"/>
    <cellStyle name="Normal 14 2 3 4 2 2" xfId="14339" xr:uid="{4343489C-3231-47B0-9D8B-963E1D5B0759}"/>
    <cellStyle name="Normal 14 2 3 4 2 2 2" xfId="31099" xr:uid="{7FCE1FFE-6BA8-42F0-9F7B-5264A8C1B3CA}"/>
    <cellStyle name="Normal 14 2 3 4 2 2 3" xfId="47858" xr:uid="{01AA0791-781C-4DC0-A9E1-7663AD713516}"/>
    <cellStyle name="Normal 14 2 3 4 2 3" xfId="22719" xr:uid="{0FA74EFE-949A-4B2D-9866-49FB2001EFDB}"/>
    <cellStyle name="Normal 14 2 3 4 2 4" xfId="39478" xr:uid="{80775385-CDC7-4892-B788-7DEF1B455E8F}"/>
    <cellStyle name="Normal 14 2 3 4 3" xfId="7646" xr:uid="{7B6FC500-FF2F-4C0A-9B0D-3A54F2BC3148}"/>
    <cellStyle name="Normal 14 2 3 4 3 2" xfId="16026" xr:uid="{82567BE5-486E-4346-BE97-841C0AD281E1}"/>
    <cellStyle name="Normal 14 2 3 4 3 2 2" xfId="32786" xr:uid="{D66B33AA-583D-4F8E-9593-02303F171E2C}"/>
    <cellStyle name="Normal 14 2 3 4 3 2 3" xfId="49545" xr:uid="{43EF8360-B76A-43CE-BBC0-EBEDD18A6E6A}"/>
    <cellStyle name="Normal 14 2 3 4 3 3" xfId="24406" xr:uid="{46C9A3C6-829E-48EC-A556-E75E1239C956}"/>
    <cellStyle name="Normal 14 2 3 4 3 4" xfId="41165" xr:uid="{6DACD0ED-9519-4B7D-BAD5-855D4C28051F}"/>
    <cellStyle name="Normal 14 2 3 4 4" xfId="4274" xr:uid="{93E6F291-B015-42B3-9E54-9A2C28AAADE7}"/>
    <cellStyle name="Normal 14 2 3 4 4 2" xfId="12650" xr:uid="{8657ACC8-4406-4FF4-B840-9AA9E5D8EB4D}"/>
    <cellStyle name="Normal 14 2 3 4 4 2 2" xfId="29410" xr:uid="{456F18AA-0A76-48F8-9036-2C2E328AB61F}"/>
    <cellStyle name="Normal 14 2 3 4 4 2 3" xfId="46169" xr:uid="{640CBAFA-95C2-45C5-ABB6-F596567EE436}"/>
    <cellStyle name="Normal 14 2 3 4 4 3" xfId="21030" xr:uid="{EF59D4ED-B65E-4D36-9D27-94E265AFE319}"/>
    <cellStyle name="Normal 14 2 3 4 4 4" xfId="37789" xr:uid="{7DF81C3E-83EC-4BED-98EC-1C2ECE643245}"/>
    <cellStyle name="Normal 14 2 3 4 5" xfId="10959" xr:uid="{DB941FDF-B420-4D3A-B9F3-495D30B91B42}"/>
    <cellStyle name="Normal 14 2 3 4 5 2" xfId="27719" xr:uid="{120F1022-8257-4456-A86D-359B3875AA95}"/>
    <cellStyle name="Normal 14 2 3 4 5 3" xfId="44478" xr:uid="{D0392B3C-BCC7-41EE-A635-B1425BD5AEE1}"/>
    <cellStyle name="Normal 14 2 3 4 6" xfId="19339" xr:uid="{DFDF6B47-1E96-41DB-B142-5D55C1CE5E05}"/>
    <cellStyle name="Normal 14 2 3 4 7" xfId="36098" xr:uid="{7E05EB89-808A-4AB8-8D7D-E8212100D144}"/>
    <cellStyle name="Normal 14 2 3 5" xfId="4693" xr:uid="{D2446F6D-CE3C-44BE-ABCA-ED4BFDB1381C}"/>
    <cellStyle name="Normal 14 2 3 5 2" xfId="13069" xr:uid="{1FEAFAA0-F1A1-4061-9B3C-781F615B0259}"/>
    <cellStyle name="Normal 14 2 3 5 2 2" xfId="29829" xr:uid="{C5CC9BD3-DC20-41E8-B79A-0984653811B5}"/>
    <cellStyle name="Normal 14 2 3 5 2 3" xfId="46588" xr:uid="{DF3985DB-7544-4422-B8B0-86CE64DAA5EF}"/>
    <cellStyle name="Normal 14 2 3 5 3" xfId="21449" xr:uid="{DEB6ACD4-8B99-4C91-A84C-8653798C4E38}"/>
    <cellStyle name="Normal 14 2 3 5 4" xfId="38208" xr:uid="{6CBD3DBD-4E3B-47AF-855B-937253C0F493}"/>
    <cellStyle name="Normal 14 2 3 6" xfId="6415" xr:uid="{10CCD776-515B-4460-A231-593D47BA9DBA}"/>
    <cellStyle name="Normal 14 2 3 6 2" xfId="14795" xr:uid="{DEE8CF90-BE3E-4932-BA49-24A80E14B49E}"/>
    <cellStyle name="Normal 14 2 3 6 2 2" xfId="31555" xr:uid="{FE418B95-CCFC-4DF3-94A8-3EAA495488A7}"/>
    <cellStyle name="Normal 14 2 3 6 2 3" xfId="48314" xr:uid="{E5728585-22CB-4364-9746-489C18DEF793}"/>
    <cellStyle name="Normal 14 2 3 6 3" xfId="23175" xr:uid="{70729A9D-EF29-461D-AFF4-71B465233D3B}"/>
    <cellStyle name="Normal 14 2 3 6 4" xfId="39934" xr:uid="{5290209A-7BE2-4470-A303-8B29A8C98B44}"/>
    <cellStyle name="Normal 14 2 3 7" xfId="8052" xr:uid="{17C3A796-2083-4839-A5D7-E873F0AC2B21}"/>
    <cellStyle name="Normal 14 2 3 7 2" xfId="16432" xr:uid="{18E5C3D8-76E8-4CEA-88D7-3FEDB0407D65}"/>
    <cellStyle name="Normal 14 2 3 7 2 2" xfId="33192" xr:uid="{17ABCC14-B73E-452E-9E59-669583DD17CD}"/>
    <cellStyle name="Normal 14 2 3 7 2 3" xfId="49951" xr:uid="{A6B61CB6-AADC-49A1-AEFA-9DD97CBD249C}"/>
    <cellStyle name="Normal 14 2 3 7 3" xfId="24812" xr:uid="{D69BB7D4-53A3-4963-B183-10D6C440DBA5}"/>
    <cellStyle name="Normal 14 2 3 7 4" xfId="41571" xr:uid="{CAE0E9D2-AD0B-4948-8B4A-1B2DEA3836B9}"/>
    <cellStyle name="Normal 14 2 3 8" xfId="8458" xr:uid="{B0E7A614-058A-45E0-A69B-3A4FFF94B0E0}"/>
    <cellStyle name="Normal 14 2 3 8 2" xfId="16838" xr:uid="{459DBBCF-375B-4102-A404-BD86296524BE}"/>
    <cellStyle name="Normal 14 2 3 8 2 2" xfId="33598" xr:uid="{FADF5758-B5E4-4B03-8E27-8B81D2B9FE25}"/>
    <cellStyle name="Normal 14 2 3 8 2 3" xfId="50357" xr:uid="{6833359E-8274-4C56-B277-A66EED4A2367}"/>
    <cellStyle name="Normal 14 2 3 8 3" xfId="25218" xr:uid="{006DB854-D397-490D-A358-361B56B4B949}"/>
    <cellStyle name="Normal 14 2 3 8 4" xfId="41977" xr:uid="{7AC3225D-C8FD-4DF9-8002-3D4B460E2193}"/>
    <cellStyle name="Normal 14 2 3 9" xfId="8864" xr:uid="{3BFC53E7-073A-46D6-B0D1-0F89733B88AF}"/>
    <cellStyle name="Normal 14 2 3 9 2" xfId="17244" xr:uid="{A148834D-EA17-42F4-959E-1ACD85D25B22}"/>
    <cellStyle name="Normal 14 2 3 9 2 2" xfId="34004" xr:uid="{217AE413-F008-46F8-AE53-A1E116BD512A}"/>
    <cellStyle name="Normal 14 2 3 9 2 3" xfId="50763" xr:uid="{C60B631A-C451-45AA-A53E-34914CF4034A}"/>
    <cellStyle name="Normal 14 2 3 9 3" xfId="25624" xr:uid="{5A10DCBB-A9D6-4D00-9F4A-1D153C3548EC}"/>
    <cellStyle name="Normal 14 2 3 9 4" xfId="42383" xr:uid="{A652E02F-427F-45B2-A294-63EC3412E67B}"/>
    <cellStyle name="Normal 14 2 4" xfId="1385" xr:uid="{C52DC47B-D20A-4C78-A0C9-946C2D1F78F3}"/>
    <cellStyle name="Normal 14 2 4 10" xfId="9407" xr:uid="{4EC41EA9-1335-4FB9-B686-CDB1BFC1A53E}"/>
    <cellStyle name="Normal 14 2 4 10 2" xfId="17787" xr:uid="{B8C28187-B007-472F-A498-BE8C38EE779F}"/>
    <cellStyle name="Normal 14 2 4 10 2 2" xfId="34547" xr:uid="{BA152ED2-EBE7-4DDA-AA6D-2E2A2F3BB3AC}"/>
    <cellStyle name="Normal 14 2 4 10 2 3" xfId="51306" xr:uid="{3C5BBD47-0DD3-46EC-8049-96E4F5A9D63B}"/>
    <cellStyle name="Normal 14 2 4 10 3" xfId="26167" xr:uid="{DE8D782D-EFC8-4D8D-BBF8-C9CE7AF8F39A}"/>
    <cellStyle name="Normal 14 2 4 10 4" xfId="42926" xr:uid="{F90DBD97-BF7E-42F8-AE5B-18CCDF7F3936}"/>
    <cellStyle name="Normal 14 2 4 11" xfId="3155" xr:uid="{16678DC1-DFF5-47D5-A0EF-09DD4352B125}"/>
    <cellStyle name="Normal 14 2 4 11 2" xfId="11532" xr:uid="{A1F4462A-D503-4C5E-B529-8A42E250E308}"/>
    <cellStyle name="Normal 14 2 4 11 2 2" xfId="28292" xr:uid="{F392BD32-F332-4C35-8812-96C757EABC49}"/>
    <cellStyle name="Normal 14 2 4 11 2 3" xfId="45051" xr:uid="{6EBF31D2-8682-4657-B887-AF46B9368F11}"/>
    <cellStyle name="Normal 14 2 4 11 3" xfId="19912" xr:uid="{E0CAA0DA-A4EE-4E95-84C2-80975A9C11E4}"/>
    <cellStyle name="Normal 14 2 4 11 4" xfId="36671" xr:uid="{495E9EF8-670D-420E-B824-5BF3F3EBEAB7}"/>
    <cellStyle name="Normal 14 2 4 12" xfId="9729" xr:uid="{CA98A66F-6521-430E-876A-98F89968B796}"/>
    <cellStyle name="Normal 14 2 4 12 2" xfId="26489" xr:uid="{988749A7-26F1-4938-A199-EA474A67BE41}"/>
    <cellStyle name="Normal 14 2 4 12 3" xfId="43248" xr:uid="{2FB4C410-BD89-4CB1-892E-F476460A69CD}"/>
    <cellStyle name="Normal 14 2 4 13" xfId="18109" xr:uid="{154709EE-E546-48CA-A81D-08BEC706558C}"/>
    <cellStyle name="Normal 14 2 4 14" xfId="34868" xr:uid="{26902FAF-AA7D-4E71-8D8C-F635B420538E}"/>
    <cellStyle name="Normal 14 2 4 2" xfId="1775" xr:uid="{CC0BE8AD-7145-499D-93A1-5FFE1DBFEBC9}"/>
    <cellStyle name="Normal 14 2 4 2 2" xfId="5157" xr:uid="{FB6976D7-F874-455D-BAAF-1596AF428EB2}"/>
    <cellStyle name="Normal 14 2 4 2 2 2" xfId="13535" xr:uid="{693A85C0-20BD-4709-ADDD-780885B56EFC}"/>
    <cellStyle name="Normal 14 2 4 2 2 2 2" xfId="30295" xr:uid="{CBBAFE15-7F68-4A2A-A267-2F03EC226FCE}"/>
    <cellStyle name="Normal 14 2 4 2 2 2 3" xfId="47054" xr:uid="{25073E70-F198-400D-92AA-3E83F862EB07}"/>
    <cellStyle name="Normal 14 2 4 2 2 3" xfId="21915" xr:uid="{03618BF3-18EC-49E3-97D7-74A8C74A19A9}"/>
    <cellStyle name="Normal 14 2 4 2 2 4" xfId="38674" xr:uid="{080BE917-7F16-49CB-B464-91BF02A2E15B}"/>
    <cellStyle name="Normal 14 2 4 2 3" xfId="6842" xr:uid="{094FE255-E1B0-4A23-BC68-B7458E7F265C}"/>
    <cellStyle name="Normal 14 2 4 2 3 2" xfId="15222" xr:uid="{F4C8F19C-2261-4E9C-9A79-2C9F0A9678E7}"/>
    <cellStyle name="Normal 14 2 4 2 3 2 2" xfId="31982" xr:uid="{A53502EE-88A0-481B-BC83-60AFEC653A77}"/>
    <cellStyle name="Normal 14 2 4 2 3 2 3" xfId="48741" xr:uid="{50AD1495-31F3-4BB4-92DA-1D435B1126B4}"/>
    <cellStyle name="Normal 14 2 4 2 3 3" xfId="23602" xr:uid="{72BDAA86-F703-4F2F-9B58-D5B4D8A7B49C}"/>
    <cellStyle name="Normal 14 2 4 2 3 4" xfId="40361" xr:uid="{A7E36F12-A283-49D7-90AD-98CA8B19C43C}"/>
    <cellStyle name="Normal 14 2 4 2 4" xfId="3582" xr:uid="{2C9E2729-C694-46F4-9393-936A83ECCB0F}"/>
    <cellStyle name="Normal 14 2 4 2 4 2" xfId="11958" xr:uid="{8BB7CC94-DC17-4843-8D37-C02E6FE2AF8C}"/>
    <cellStyle name="Normal 14 2 4 2 4 2 2" xfId="28718" xr:uid="{2595FC27-C55F-4B98-AECD-F8820BBDFFB9}"/>
    <cellStyle name="Normal 14 2 4 2 4 2 3" xfId="45477" xr:uid="{F0A95087-E6EF-4400-A3F5-FE432F70632F}"/>
    <cellStyle name="Normal 14 2 4 2 4 3" xfId="20338" xr:uid="{8005B32E-2622-440D-ACB9-1AA496C542DA}"/>
    <cellStyle name="Normal 14 2 4 2 4 4" xfId="37097" xr:uid="{73155681-FAE3-4DDF-A4BA-F1FE6C9FED48}"/>
    <cellStyle name="Normal 14 2 4 2 5" xfId="10155" xr:uid="{F04AC66A-169F-46CB-8A81-003741728162}"/>
    <cellStyle name="Normal 14 2 4 2 5 2" xfId="26915" xr:uid="{7D729942-855B-4B6C-AA3A-E2F9DFF3FE7C}"/>
    <cellStyle name="Normal 14 2 4 2 5 3" xfId="43674" xr:uid="{F11CF1F2-B1C8-4777-8B28-C32C0112BE97}"/>
    <cellStyle name="Normal 14 2 4 2 6" xfId="18535" xr:uid="{6B2265B2-9EB0-467D-ABB6-68AB8B6094C0}"/>
    <cellStyle name="Normal 14 2 4 2 7" xfId="35294" xr:uid="{6F349467-B63A-4FBA-A404-F78FD87CAED7}"/>
    <cellStyle name="Normal 14 2 4 3" xfId="2203" xr:uid="{A45CA70B-9A9A-4000-9319-4702CBBBCA8C}"/>
    <cellStyle name="Normal 14 2 4 3 2" xfId="5583" xr:uid="{0EF70BFF-CEFA-4A4C-8793-FFB4EE74C1F5}"/>
    <cellStyle name="Normal 14 2 4 3 2 2" xfId="13963" xr:uid="{4736243D-065C-48E3-A2B4-87960313AE92}"/>
    <cellStyle name="Normal 14 2 4 3 2 2 2" xfId="30723" xr:uid="{C06E2419-0417-4BC9-9CE4-9DB1796E0743}"/>
    <cellStyle name="Normal 14 2 4 3 2 2 3" xfId="47482" xr:uid="{892D2801-6D17-4F22-9F12-FF69D34F0731}"/>
    <cellStyle name="Normal 14 2 4 3 2 3" xfId="22343" xr:uid="{53EC32EB-2D01-454B-9AF2-FA3C5CD405D5}"/>
    <cellStyle name="Normal 14 2 4 3 2 4" xfId="39102" xr:uid="{962B42C1-851D-479D-89E9-18040A21F928}"/>
    <cellStyle name="Normal 14 2 4 3 3" xfId="7270" xr:uid="{FF24CD99-C580-4C35-8E44-FFE87FD50C1B}"/>
    <cellStyle name="Normal 14 2 4 3 3 2" xfId="15650" xr:uid="{3274DB9D-B6CE-45E3-9B3B-500944979E2F}"/>
    <cellStyle name="Normal 14 2 4 3 3 2 2" xfId="32410" xr:uid="{84BAF23C-BC06-4A7F-B913-26CD8A8D363F}"/>
    <cellStyle name="Normal 14 2 4 3 3 2 3" xfId="49169" xr:uid="{9B8D8F2F-62C3-4831-8204-D2A5EB1FC355}"/>
    <cellStyle name="Normal 14 2 4 3 3 3" xfId="24030" xr:uid="{8FD7C148-4B8D-45F7-8D21-45C0506DFDC0}"/>
    <cellStyle name="Normal 14 2 4 3 3 4" xfId="40789" xr:uid="{DE009952-4674-46EE-85B3-FE237EB09308}"/>
    <cellStyle name="Normal 14 2 4 3 4" xfId="4010" xr:uid="{9DED92AB-49E6-42E4-9EBD-2452835E6BA1}"/>
    <cellStyle name="Normal 14 2 4 3 4 2" xfId="12386" xr:uid="{2751D8E4-79B3-4B96-A591-129EF4BC47A6}"/>
    <cellStyle name="Normal 14 2 4 3 4 2 2" xfId="29146" xr:uid="{50784792-4127-4DCE-85C1-2803E34AF698}"/>
    <cellStyle name="Normal 14 2 4 3 4 2 3" xfId="45905" xr:uid="{EE913692-AD62-4FAE-9384-5ACF5208275D}"/>
    <cellStyle name="Normal 14 2 4 3 4 3" xfId="20766" xr:uid="{EB857DE1-8BAA-4910-A5FD-77267ED38462}"/>
    <cellStyle name="Normal 14 2 4 3 4 4" xfId="37525" xr:uid="{A8BF8E4E-7F0F-443B-AC1A-2BAAA1564EF0}"/>
    <cellStyle name="Normal 14 2 4 3 5" xfId="10583" xr:uid="{96C6604D-1E53-4EC4-A342-1258E0BC52C1}"/>
    <cellStyle name="Normal 14 2 4 3 5 2" xfId="27343" xr:uid="{92777690-D887-4787-89A9-6BA8BC0890D5}"/>
    <cellStyle name="Normal 14 2 4 3 5 3" xfId="44102" xr:uid="{CE3A0354-7647-4BEE-AA1B-62269815D942}"/>
    <cellStyle name="Normal 14 2 4 3 6" xfId="18963" xr:uid="{3B8E764B-18EC-4441-AD18-060AB75DAC1F}"/>
    <cellStyle name="Normal 14 2 4 3 7" xfId="35722" xr:uid="{0774855A-02E9-42E3-B961-B35E3A2207A0}"/>
    <cellStyle name="Normal 14 2 4 4" xfId="2714" xr:uid="{B42F1948-A0B8-4A39-9941-8BF091FF0F4F}"/>
    <cellStyle name="Normal 14 2 4 4 2" xfId="6096" xr:uid="{4B2F2DF8-0428-4BBE-AA35-3C9376BE2644}"/>
    <cellStyle name="Normal 14 2 4 4 2 2" xfId="14476" xr:uid="{E690704D-9974-4D38-8CE7-B7763FE2E173}"/>
    <cellStyle name="Normal 14 2 4 4 2 2 2" xfId="31236" xr:uid="{558807D8-258B-4A5A-806B-AE5A46F96369}"/>
    <cellStyle name="Normal 14 2 4 4 2 2 3" xfId="47995" xr:uid="{AAA97B9D-ACA1-4765-BF91-94FBD7853534}"/>
    <cellStyle name="Normal 14 2 4 4 2 3" xfId="22856" xr:uid="{3B8271C8-BC72-4477-8D8C-9D438C73081A}"/>
    <cellStyle name="Normal 14 2 4 4 2 4" xfId="39615" xr:uid="{3124BE83-4073-49F0-8F50-7C9FA7A5CD2C}"/>
    <cellStyle name="Normal 14 2 4 4 3" xfId="7783" xr:uid="{13E8CD5E-F781-4ED9-A6BA-61FFB598327C}"/>
    <cellStyle name="Normal 14 2 4 4 3 2" xfId="16163" xr:uid="{3EBE2DAA-4388-4D4A-9244-C0717BD3A63B}"/>
    <cellStyle name="Normal 14 2 4 4 3 2 2" xfId="32923" xr:uid="{F077E03E-0783-4E7F-B574-6138FD687AFA}"/>
    <cellStyle name="Normal 14 2 4 4 3 2 3" xfId="49682" xr:uid="{91FE9FAD-6DA4-47C1-8887-3440BD245864}"/>
    <cellStyle name="Normal 14 2 4 4 3 3" xfId="24543" xr:uid="{0C6369FD-2C91-4D8A-BF33-A328A5A62A1D}"/>
    <cellStyle name="Normal 14 2 4 4 3 4" xfId="41302" xr:uid="{77AA4D66-A2C9-4B1F-B899-C4D7EFE63291}"/>
    <cellStyle name="Normal 14 2 4 4 4" xfId="4410" xr:uid="{AEA5DA17-A285-4E8A-9777-E7B6D370DEEE}"/>
    <cellStyle name="Normal 14 2 4 4 4 2" xfId="12786" xr:uid="{FD0CAC7D-F421-4D8B-A36C-B1E9628E32FD}"/>
    <cellStyle name="Normal 14 2 4 4 4 2 2" xfId="29546" xr:uid="{9B3B2E4A-9725-48DC-A978-934CFBC15D66}"/>
    <cellStyle name="Normal 14 2 4 4 4 2 3" xfId="46305" xr:uid="{4B4BDDAE-E870-4E86-A05F-2A0ABB3FCE7C}"/>
    <cellStyle name="Normal 14 2 4 4 4 3" xfId="21166" xr:uid="{F9CC4941-8848-4995-8AC7-D2002871C5F5}"/>
    <cellStyle name="Normal 14 2 4 4 4 4" xfId="37925" xr:uid="{9ADE208B-DF1E-40E7-AE68-7E40DCB2DC74}"/>
    <cellStyle name="Normal 14 2 4 4 5" xfId="11096" xr:uid="{8AA3F55B-6F82-4E4E-8CE2-3644A450EEFB}"/>
    <cellStyle name="Normal 14 2 4 4 5 2" xfId="27856" xr:uid="{F8CD1B96-82BA-4239-9210-5905A5624E3B}"/>
    <cellStyle name="Normal 14 2 4 4 5 3" xfId="44615" xr:uid="{D73BD9E5-E115-4465-8507-6F82C98A1B07}"/>
    <cellStyle name="Normal 14 2 4 4 6" xfId="19476" xr:uid="{2A6B26EB-C8EA-4C9B-9EC5-0A610658348D}"/>
    <cellStyle name="Normal 14 2 4 4 7" xfId="36235" xr:uid="{22D1A385-FFD6-43C6-B9DA-7DC74A6A758E}"/>
    <cellStyle name="Normal 14 2 4 5" xfId="4830" xr:uid="{8521AD4F-4B5E-45DF-A41C-8320207C274A}"/>
    <cellStyle name="Normal 14 2 4 5 2" xfId="13206" xr:uid="{AE04D4FD-E405-4FAB-AA54-02F160B424F1}"/>
    <cellStyle name="Normal 14 2 4 5 2 2" xfId="29966" xr:uid="{E1E2472E-B738-486E-BED3-5A047FF15373}"/>
    <cellStyle name="Normal 14 2 4 5 2 3" xfId="46725" xr:uid="{8090A33C-6C25-457A-AFCA-8E85F946F954}"/>
    <cellStyle name="Normal 14 2 4 5 3" xfId="21586" xr:uid="{876AEAB1-063F-4BD9-8235-39B32FBEBA45}"/>
    <cellStyle name="Normal 14 2 4 5 4" xfId="38345" xr:uid="{8C9F911E-4C64-4DBB-94DD-F3788612C498}"/>
    <cellStyle name="Normal 14 2 4 6" xfId="6416" xr:uid="{FB6C1170-4F2D-4460-A933-FB52899F1C5D}"/>
    <cellStyle name="Normal 14 2 4 6 2" xfId="14796" xr:uid="{41D09A68-71B7-43EC-9E1D-4E4B9BE8A740}"/>
    <cellStyle name="Normal 14 2 4 6 2 2" xfId="31556" xr:uid="{E881575A-FD8C-423E-A718-C67E0AE94370}"/>
    <cellStyle name="Normal 14 2 4 6 2 3" xfId="48315" xr:uid="{8CC431D6-9058-4FD7-9920-A9F41C9763F5}"/>
    <cellStyle name="Normal 14 2 4 6 3" xfId="23176" xr:uid="{CBCBFC6A-7E08-4841-9E70-BF1AA14A1E9F}"/>
    <cellStyle name="Normal 14 2 4 6 4" xfId="39935" xr:uid="{52BA42A1-ADAA-449E-B677-609E49C41A57}"/>
    <cellStyle name="Normal 14 2 4 7" xfId="8189" xr:uid="{0A11129C-4999-44D7-A078-05F766341127}"/>
    <cellStyle name="Normal 14 2 4 7 2" xfId="16569" xr:uid="{588D3A83-9218-4582-B06B-1484DBECA206}"/>
    <cellStyle name="Normal 14 2 4 7 2 2" xfId="33329" xr:uid="{33DD19B7-61B1-44C9-A067-0204A54F9F6F}"/>
    <cellStyle name="Normal 14 2 4 7 2 3" xfId="50088" xr:uid="{A0D62BF3-A211-4C16-8760-CD9CB503E4B0}"/>
    <cellStyle name="Normal 14 2 4 7 3" xfId="24949" xr:uid="{D707213F-F575-49B7-9FCA-5CABF1279D12}"/>
    <cellStyle name="Normal 14 2 4 7 4" xfId="41708" xr:uid="{AA81A564-685E-469F-A92B-82F22B685328}"/>
    <cellStyle name="Normal 14 2 4 8" xfId="8595" xr:uid="{D8B543AC-5412-47A1-941B-F1F735CD6E9F}"/>
    <cellStyle name="Normal 14 2 4 8 2" xfId="16975" xr:uid="{642B21BA-F120-4731-95CC-2333EA36DDEE}"/>
    <cellStyle name="Normal 14 2 4 8 2 2" xfId="33735" xr:uid="{DC42271B-9E2A-40C2-9194-F872209B69B3}"/>
    <cellStyle name="Normal 14 2 4 8 2 3" xfId="50494" xr:uid="{F80356F8-1887-4286-818C-9128CDEC3774}"/>
    <cellStyle name="Normal 14 2 4 8 3" xfId="25355" xr:uid="{BE5EEA33-F39E-4F79-BA08-FB36673ABEA2}"/>
    <cellStyle name="Normal 14 2 4 8 4" xfId="42114" xr:uid="{BA1F5D8E-98A8-4E44-8FB5-A61E64E53980}"/>
    <cellStyle name="Normal 14 2 4 9" xfId="9001" xr:uid="{320BFC02-0DEC-45E5-9873-148DE9F12EA5}"/>
    <cellStyle name="Normal 14 2 4 9 2" xfId="17381" xr:uid="{0BA25F78-66BF-49EA-8822-0C9E02CBD612}"/>
    <cellStyle name="Normal 14 2 4 9 2 2" xfId="34141" xr:uid="{12F89D09-560D-4BBF-BA22-57D08942F1BE}"/>
    <cellStyle name="Normal 14 2 4 9 2 3" xfId="50900" xr:uid="{A031D446-08E2-42B3-B8B7-D043017C3F7D}"/>
    <cellStyle name="Normal 14 2 4 9 3" xfId="25761" xr:uid="{DC3F5213-9AF8-46AE-BC76-EE11FAFCB94D}"/>
    <cellStyle name="Normal 14 2 4 9 4" xfId="42520" xr:uid="{4FC91CE0-EB26-4563-8C9C-CA25F6933EF9}"/>
    <cellStyle name="Normal 14 2 5" xfId="1589" xr:uid="{DC060330-3D0E-4169-8E8D-BD2FF9F86905}"/>
    <cellStyle name="Normal 14 2 5 2" xfId="4970" xr:uid="{1AD35F23-565D-4B8F-BE20-8C67D359F3FB}"/>
    <cellStyle name="Normal 14 2 5 2 2" xfId="13346" xr:uid="{05962ADA-6E82-4B2B-8500-D4539B7B763D}"/>
    <cellStyle name="Normal 14 2 5 2 2 2" xfId="30106" xr:uid="{1FD6579E-9C75-4FB6-BF98-A309DB47046A}"/>
    <cellStyle name="Normal 14 2 5 2 2 3" xfId="46865" xr:uid="{34867C79-750D-4AA9-8B2B-0277301B51DE}"/>
    <cellStyle name="Normal 14 2 5 2 3" xfId="21726" xr:uid="{6962E310-2695-4A55-896C-781072998DAA}"/>
    <cellStyle name="Normal 14 2 5 2 4" xfId="38485" xr:uid="{73541DD3-E2D0-440C-A680-1DBDF565C6DA}"/>
    <cellStyle name="Normal 14 2 5 3" xfId="6653" xr:uid="{EB6D39DC-C339-456C-A55D-BB972D7619FD}"/>
    <cellStyle name="Normal 14 2 5 3 2" xfId="15033" xr:uid="{6F568164-5511-4E91-BBF6-2E2937027EBB}"/>
    <cellStyle name="Normal 14 2 5 3 2 2" xfId="31793" xr:uid="{CD112E99-03F0-4421-9AE2-5814884CBFFA}"/>
    <cellStyle name="Normal 14 2 5 3 2 3" xfId="48552" xr:uid="{108C7D30-B5F1-4704-B5B1-FCC2DEBF003E}"/>
    <cellStyle name="Normal 14 2 5 3 3" xfId="23413" xr:uid="{5044C665-4220-46EF-BA7F-D6366DE9FD53}"/>
    <cellStyle name="Normal 14 2 5 3 4" xfId="40172" xr:uid="{0DE925BF-2F89-4EFA-8641-4F545510D902}"/>
    <cellStyle name="Normal 14 2 5 4" xfId="3393" xr:uid="{B9414426-4483-4285-8314-B2A5775B6985}"/>
    <cellStyle name="Normal 14 2 5 4 2" xfId="11769" xr:uid="{9346F0F6-8C7B-4708-B958-94CE57BD3DBA}"/>
    <cellStyle name="Normal 14 2 5 4 2 2" xfId="28529" xr:uid="{03DE3576-C59C-43FB-B303-357BB6243B6B}"/>
    <cellStyle name="Normal 14 2 5 4 2 3" xfId="45288" xr:uid="{43CC06FD-27E2-4EB9-9F39-8FBF1E785AFB}"/>
    <cellStyle name="Normal 14 2 5 4 3" xfId="20149" xr:uid="{210AA4E7-544A-4468-82B0-E0F30D0D5906}"/>
    <cellStyle name="Normal 14 2 5 4 4" xfId="36908" xr:uid="{D4DCAA6A-75F2-4E6F-922F-E5E58A5641FB}"/>
    <cellStyle name="Normal 14 2 5 5" xfId="9966" xr:uid="{37FFA843-43D8-4730-854F-FF9DBE1A1141}"/>
    <cellStyle name="Normal 14 2 5 5 2" xfId="26726" xr:uid="{679CB22F-12BE-4536-93BB-9E5C27123463}"/>
    <cellStyle name="Normal 14 2 5 5 3" xfId="43485" xr:uid="{DA4C06DB-8424-4D7E-8214-158A5E79A847}"/>
    <cellStyle name="Normal 14 2 5 6" xfId="18346" xr:uid="{6DEB8134-25F6-4270-B3AB-557E57452E7B}"/>
    <cellStyle name="Normal 14 2 5 7" xfId="35105" xr:uid="{7DD6BC13-B3D7-44E2-9F79-E570AE9F43EB}"/>
    <cellStyle name="Normal 14 2 6" xfId="2015" xr:uid="{B677A20E-D3B9-431B-BBD2-FFE1A50FF8A7}"/>
    <cellStyle name="Normal 14 2 6 2" xfId="5394" xr:uid="{F66930B8-A0B0-41BF-B96F-9526DF21994D}"/>
    <cellStyle name="Normal 14 2 6 2 2" xfId="13774" xr:uid="{856F44A3-14DA-4822-BE2C-7F2D5E87BEC1}"/>
    <cellStyle name="Normal 14 2 6 2 2 2" xfId="30534" xr:uid="{4FCE728D-3A0B-48ED-B74F-0AFC5FDDC140}"/>
    <cellStyle name="Normal 14 2 6 2 2 3" xfId="47293" xr:uid="{0ED3FBFF-9DF3-4D0E-A6E2-7348265E9B9B}"/>
    <cellStyle name="Normal 14 2 6 2 3" xfId="22154" xr:uid="{C0FA9D75-0E18-4CF0-A229-4847463760C2}"/>
    <cellStyle name="Normal 14 2 6 2 4" xfId="38913" xr:uid="{79B4F2AF-0174-4910-8350-A9ACCB9B3A81}"/>
    <cellStyle name="Normal 14 2 6 3" xfId="7081" xr:uid="{452A785C-D502-4618-B878-06E261A57340}"/>
    <cellStyle name="Normal 14 2 6 3 2" xfId="15461" xr:uid="{557B5524-B988-4DA5-AE5D-28802B241036}"/>
    <cellStyle name="Normal 14 2 6 3 2 2" xfId="32221" xr:uid="{60EDDCE2-5194-4B72-8525-6AD391972597}"/>
    <cellStyle name="Normal 14 2 6 3 2 3" xfId="48980" xr:uid="{ECA8297C-52B8-4F90-ABA9-575AA15BE39C}"/>
    <cellStyle name="Normal 14 2 6 3 3" xfId="23841" xr:uid="{0C65254C-D305-43D4-8ED8-BB0771A5C3EE}"/>
    <cellStyle name="Normal 14 2 6 3 4" xfId="40600" xr:uid="{5B380BCB-9C7A-42D8-AFED-6901B9A59CE1}"/>
    <cellStyle name="Normal 14 2 6 4" xfId="3821" xr:uid="{59AF8D91-0A99-4B9F-91A6-A713115B0315}"/>
    <cellStyle name="Normal 14 2 6 4 2" xfId="12197" xr:uid="{00586DD2-40E6-4032-8ACE-B5E7CBBAB62F}"/>
    <cellStyle name="Normal 14 2 6 4 2 2" xfId="28957" xr:uid="{69799F94-4EF7-445D-B345-25C6EDC1DE2A}"/>
    <cellStyle name="Normal 14 2 6 4 2 3" xfId="45716" xr:uid="{3E266A04-FBDD-439F-99FC-2DACA4FB3D1C}"/>
    <cellStyle name="Normal 14 2 6 4 3" xfId="20577" xr:uid="{EF54E4B2-E19B-4EAD-85E4-E16254F94552}"/>
    <cellStyle name="Normal 14 2 6 4 4" xfId="37336" xr:uid="{9C34C2D6-5B8E-48A3-9D99-3B4EF56CA983}"/>
    <cellStyle name="Normal 14 2 6 5" xfId="10394" xr:uid="{9B887F2F-30CA-4FF1-A183-55B47092C602}"/>
    <cellStyle name="Normal 14 2 6 5 2" xfId="27154" xr:uid="{0FAB5DBB-B479-4F15-8ED1-53CAF3563BA6}"/>
    <cellStyle name="Normal 14 2 6 5 3" xfId="43913" xr:uid="{33A0A4D8-3065-4385-B2BB-443816002D05}"/>
    <cellStyle name="Normal 14 2 6 6" xfId="18774" xr:uid="{67D54DD1-A344-4F2E-816B-764EFF553101}"/>
    <cellStyle name="Normal 14 2 6 7" xfId="35533" xr:uid="{7EC96C03-FD1D-4A61-89BB-A9BEC342C6CB}"/>
    <cellStyle name="Normal 14 2 7" xfId="2444" xr:uid="{C34670CB-F0B2-4B9C-83AF-D767D387505E}"/>
    <cellStyle name="Normal 14 2 7 2" xfId="5825" xr:uid="{5D787F9E-8E2D-4898-9E3B-F63515D0FF9F}"/>
    <cellStyle name="Normal 14 2 7 2 2" xfId="14205" xr:uid="{0C6D55E3-1500-444E-A75A-FDC3F42A9B46}"/>
    <cellStyle name="Normal 14 2 7 2 2 2" xfId="30965" xr:uid="{DA15648D-B0D6-43AA-BD54-E3BCF4792624}"/>
    <cellStyle name="Normal 14 2 7 2 2 3" xfId="47724" xr:uid="{9B3DED36-A4E2-4049-B605-F80F1937E0A5}"/>
    <cellStyle name="Normal 14 2 7 2 3" xfId="22585" xr:uid="{03E94470-8E3B-4B91-92A6-373F33F81513}"/>
    <cellStyle name="Normal 14 2 7 2 4" xfId="39344" xr:uid="{A8ECDDD3-06A2-4325-89D3-CDABB5B3E13F}"/>
    <cellStyle name="Normal 14 2 7 3" xfId="7512" xr:uid="{3D612B3F-FE95-4FE2-8FFC-F32991BC3119}"/>
    <cellStyle name="Normal 14 2 7 3 2" xfId="15892" xr:uid="{B09ABFDB-7598-4639-A346-0BB631FBF15E}"/>
    <cellStyle name="Normal 14 2 7 3 2 2" xfId="32652" xr:uid="{79AB96EA-DD58-4697-979B-7ADC0163EE6F}"/>
    <cellStyle name="Normal 14 2 7 3 2 3" xfId="49411" xr:uid="{77C0A139-E6BE-412F-97FF-3B65447CF0B9}"/>
    <cellStyle name="Normal 14 2 7 3 3" xfId="24272" xr:uid="{95DC87E9-900A-4E03-A7A3-B4E2E4B767C3}"/>
    <cellStyle name="Normal 14 2 7 3 4" xfId="41031" xr:uid="{D6514467-F877-437F-847B-5F84CFD5AF46}"/>
    <cellStyle name="Normal 14 2 7 4" xfId="2962" xr:uid="{48895F52-F26C-43C3-8623-38465A1F3F6A}"/>
    <cellStyle name="Normal 14 2 7 4 2" xfId="11343" xr:uid="{D5FF9EEA-090C-4356-9D43-72CE2AB4D39A}"/>
    <cellStyle name="Normal 14 2 7 4 2 2" xfId="28103" xr:uid="{56907E15-9CD0-47A8-A11E-ADB86634E7A4}"/>
    <cellStyle name="Normal 14 2 7 4 2 3" xfId="44862" xr:uid="{0B826EB8-44B7-4D40-9926-D27480A1633B}"/>
    <cellStyle name="Normal 14 2 7 4 3" xfId="19723" xr:uid="{D59784A9-4E18-4DC1-91A3-65BB4402DB0B}"/>
    <cellStyle name="Normal 14 2 7 4 4" xfId="36482" xr:uid="{3576E00A-C52F-4966-83DA-A7D536289D6C}"/>
    <cellStyle name="Normal 14 2 7 5" xfId="10825" xr:uid="{56FDDA48-B833-4F6E-ADA0-D6D683CDA9E7}"/>
    <cellStyle name="Normal 14 2 7 5 2" xfId="27585" xr:uid="{71304349-873F-4698-9F44-F2895FAFBFD5}"/>
    <cellStyle name="Normal 14 2 7 5 3" xfId="44344" xr:uid="{302E89EC-5020-4276-AF24-732AA68644EF}"/>
    <cellStyle name="Normal 14 2 7 6" xfId="19205" xr:uid="{F9DBB3D6-E356-40DF-8431-6621690933EE}"/>
    <cellStyle name="Normal 14 2 7 7" xfId="35964" xr:uid="{E4A52BE6-B27B-4080-B492-D906D5C4F44D}"/>
    <cellStyle name="Normal 14 2 8" xfId="4558" xr:uid="{21A5FD69-3702-401E-BC4A-5037571BB0B7}"/>
    <cellStyle name="Normal 14 2 8 2" xfId="12934" xr:uid="{D6263B9B-1667-4935-8772-0076E47F560F}"/>
    <cellStyle name="Normal 14 2 8 2 2" xfId="29694" xr:uid="{B797ECFE-5691-4090-B498-53865CC2C6AF}"/>
    <cellStyle name="Normal 14 2 8 2 3" xfId="46453" xr:uid="{29B7403D-DA71-485B-AAB0-36D514F1B0A7}"/>
    <cellStyle name="Normal 14 2 8 3" xfId="21314" xr:uid="{9F6B73F4-F7F8-43CE-A4E3-E0559DA86DA5}"/>
    <cellStyle name="Normal 14 2 8 4" xfId="38073" xr:uid="{EDB5A79E-ECD9-4DF4-84D8-BF301D58AB9D}"/>
    <cellStyle name="Normal 14 2 9" xfId="6227" xr:uid="{5B1DAB7A-50EF-43BD-882C-2F2FD87FDA72}"/>
    <cellStyle name="Normal 14 2 9 2" xfId="14607" xr:uid="{E24A99E4-934D-4795-92CD-605EA24B01A3}"/>
    <cellStyle name="Normal 14 2 9 2 2" xfId="31367" xr:uid="{CDA902B6-FDD0-481C-B8F0-EC7DFE690A9D}"/>
    <cellStyle name="Normal 14 2 9 2 3" xfId="48126" xr:uid="{AE949D4D-4051-4CC1-A3C8-C8461790596E}"/>
    <cellStyle name="Normal 14 2 9 3" xfId="22987" xr:uid="{87C4DCCA-FC8E-4D80-9248-AC7A0E30C264}"/>
    <cellStyle name="Normal 14 2 9 4" xfId="39746" xr:uid="{78613C5B-C7CB-4607-ACCA-718F9E1B12AF}"/>
    <cellStyle name="Normal 14 20" xfId="34651" xr:uid="{A4C5778B-F677-483E-9138-8ED9DAC221D2}"/>
    <cellStyle name="Normal 14 21" xfId="51640" xr:uid="{B7A9E0B1-A042-4C39-A4C3-4C72BEAC9DFE}"/>
    <cellStyle name="Normal 14 22" xfId="790" xr:uid="{110810CF-F14B-4B29-84DF-7F395280745D}"/>
    <cellStyle name="Normal 14 3" xfId="794" xr:uid="{06E39251-9DF5-49BF-B39A-08BD710C6CA1}"/>
    <cellStyle name="Normal 14 3 10" xfId="8325" xr:uid="{2B4FFC5E-863F-4D86-BECF-B3F7B64BBE93}"/>
    <cellStyle name="Normal 14 3 10 2" xfId="16705" xr:uid="{1359B043-0FA9-4F41-B1C2-550FA9DAC66D}"/>
    <cellStyle name="Normal 14 3 10 2 2" xfId="33465" xr:uid="{CD42F042-3F37-4B79-84BD-BA3D93CBF25D}"/>
    <cellStyle name="Normal 14 3 10 2 3" xfId="50224" xr:uid="{A4A9D7B8-B4FC-4AF0-A7BB-D313474814D1}"/>
    <cellStyle name="Normal 14 3 10 3" xfId="25085" xr:uid="{3A31A8A8-3289-482D-86CA-FE20772C140C}"/>
    <cellStyle name="Normal 14 3 10 4" xfId="41844" xr:uid="{F0E8E7CE-9A1F-4ADC-82DB-462603D74ECC}"/>
    <cellStyle name="Normal 14 3 11" xfId="8731" xr:uid="{73BE9252-89B7-4FD0-8DCC-D878AADC7F37}"/>
    <cellStyle name="Normal 14 3 11 2" xfId="17111" xr:uid="{69318065-4985-4786-9665-A47A8787622B}"/>
    <cellStyle name="Normal 14 3 11 2 2" xfId="33871" xr:uid="{D69866EF-E91D-4A4D-BB33-6016E1CB4210}"/>
    <cellStyle name="Normal 14 3 11 2 3" xfId="50630" xr:uid="{91EE5B58-C9C1-4125-B77D-217BF71C0E4C}"/>
    <cellStyle name="Normal 14 3 11 3" xfId="25491" xr:uid="{998F7125-7EBD-4FDD-9CC1-6832B81557EB}"/>
    <cellStyle name="Normal 14 3 11 4" xfId="42250" xr:uid="{B58276CF-EF4E-4B8D-A6A6-36C709EA5230}"/>
    <cellStyle name="Normal 14 3 12" xfId="9137" xr:uid="{679A2C7A-23B9-43E8-8A13-1AB87F94C64A}"/>
    <cellStyle name="Normal 14 3 12 2" xfId="17517" xr:uid="{95135DB8-6F67-4C30-A2AF-582C1BE82F5B}"/>
    <cellStyle name="Normal 14 3 12 2 2" xfId="34277" xr:uid="{D202B417-AE34-4B1C-A2EE-6FD1D98DAA62}"/>
    <cellStyle name="Normal 14 3 12 2 3" xfId="51036" xr:uid="{147ACB2E-68DC-46E4-9A1A-8D3965057CAF}"/>
    <cellStyle name="Normal 14 3 12 3" xfId="25897" xr:uid="{F8097C25-F75C-4ABE-9871-B1D8D8403D5C}"/>
    <cellStyle name="Normal 14 3 12 4" xfId="42656" xr:uid="{D813F577-5A37-404D-8BB6-C220236BC974}"/>
    <cellStyle name="Normal 14 3 13" xfId="2858" xr:uid="{1333D535-78DE-4CB8-BAD0-EE1EB33124E8}"/>
    <cellStyle name="Normal 14 3 13 2" xfId="11240" xr:uid="{60751A1C-7D4A-4BCB-8B7C-39D046DFDB47}"/>
    <cellStyle name="Normal 14 3 13 2 2" xfId="28000" xr:uid="{BF350348-EDD3-4D97-AE4C-43A93FC4631D}"/>
    <cellStyle name="Normal 14 3 13 2 3" xfId="44759" xr:uid="{0399B514-D558-448F-8563-7E1F1EBDE7E9}"/>
    <cellStyle name="Normal 14 3 13 3" xfId="19620" xr:uid="{D1EC6484-59F2-487B-B88E-9B7598E08C1B}"/>
    <cellStyle name="Normal 14 3 13 4" xfId="36379" xr:uid="{9BFFE850-D778-4582-8A89-B1AACF3D06C3}"/>
    <cellStyle name="Normal 14 3 14" xfId="9586" xr:uid="{0836AE80-F398-4DE4-8A23-6A5A0BE20A11}"/>
    <cellStyle name="Normal 14 3 14 2" xfId="26346" xr:uid="{F192C18A-C42A-4C7E-851B-3328D06679FE}"/>
    <cellStyle name="Normal 14 3 14 3" xfId="43105" xr:uid="{7A845EA3-D1DD-418D-8393-DBB00DABB66E}"/>
    <cellStyle name="Normal 14 3 15" xfId="17966" xr:uid="{281BCAC2-4145-4A0D-A4E8-0AD2A944E2F4}"/>
    <cellStyle name="Normal 14 3 16" xfId="34725" xr:uid="{BBAC5D18-E6B8-4869-9E54-8DDEE8702023}"/>
    <cellStyle name="Normal 14 3 2" xfId="1386" xr:uid="{AB3A6860-6C23-49C4-A421-F836B8CE18BA}"/>
    <cellStyle name="Normal 14 3 2 10" xfId="9272" xr:uid="{644B9ED0-1478-4202-A220-4285EE3EE6D3}"/>
    <cellStyle name="Normal 14 3 2 10 2" xfId="17652" xr:uid="{4668E3B9-FC29-4D9F-AC7E-3F2D8F9ABD55}"/>
    <cellStyle name="Normal 14 3 2 10 2 2" xfId="34412" xr:uid="{1F9C606A-E759-478F-861C-06BD9992A835}"/>
    <cellStyle name="Normal 14 3 2 10 2 3" xfId="51171" xr:uid="{8B68BD7E-40FA-4017-8AF7-BE9D4E7AEA7E}"/>
    <cellStyle name="Normal 14 3 2 10 3" xfId="26032" xr:uid="{C275F7A0-01B4-4435-96E9-EDABEE60D572}"/>
    <cellStyle name="Normal 14 3 2 10 4" xfId="42791" xr:uid="{0BFE5AA2-36D4-4B7D-924D-A4E3F0FD0CB2}"/>
    <cellStyle name="Normal 14 3 2 11" xfId="3156" xr:uid="{480A2324-2121-43DA-8ECF-5D119CDCD953}"/>
    <cellStyle name="Normal 14 3 2 11 2" xfId="11533" xr:uid="{0B755BCF-B6F8-485A-9B97-2C4793C9A3B1}"/>
    <cellStyle name="Normal 14 3 2 11 2 2" xfId="28293" xr:uid="{EFAAF356-223E-42FA-A3CC-B8A9C61F1474}"/>
    <cellStyle name="Normal 14 3 2 11 2 3" xfId="45052" xr:uid="{96233B70-BEC3-477E-A539-5CDCEF90EB12}"/>
    <cellStyle name="Normal 14 3 2 11 3" xfId="19913" xr:uid="{F1CF5200-DCA1-4D96-B39F-9C2D2929DEF3}"/>
    <cellStyle name="Normal 14 3 2 11 4" xfId="36672" xr:uid="{478CADBD-9A2C-49EB-AC2A-60308EC9A451}"/>
    <cellStyle name="Normal 14 3 2 12" xfId="9730" xr:uid="{2DE8CB15-5BC0-4328-8906-07C205B35AB9}"/>
    <cellStyle name="Normal 14 3 2 12 2" xfId="26490" xr:uid="{C2527FA4-F89B-4B3F-A384-550FA6BB62EE}"/>
    <cellStyle name="Normal 14 3 2 12 3" xfId="43249" xr:uid="{672E0FBF-043D-4445-8596-B969E2CD09C6}"/>
    <cellStyle name="Normal 14 3 2 13" xfId="18110" xr:uid="{3E9C4265-7856-4FDE-973B-4C6E00A80BC8}"/>
    <cellStyle name="Normal 14 3 2 14" xfId="34869" xr:uid="{E3B72578-AB86-450F-80A1-F24818D0158A}"/>
    <cellStyle name="Normal 14 3 2 2" xfId="1776" xr:uid="{DFEBA1EB-70DA-4292-90E4-8760DC703E1D}"/>
    <cellStyle name="Normal 14 3 2 2 2" xfId="5158" xr:uid="{D5EDAA94-40E1-4D05-A7DA-CCB9480BC302}"/>
    <cellStyle name="Normal 14 3 2 2 2 2" xfId="13536" xr:uid="{DE01B1A9-13CB-41B7-8DE0-4637BC76F23E}"/>
    <cellStyle name="Normal 14 3 2 2 2 2 2" xfId="30296" xr:uid="{CB819FF9-6B72-4A74-A449-C397DA032101}"/>
    <cellStyle name="Normal 14 3 2 2 2 2 3" xfId="47055" xr:uid="{71C378E2-AD33-4AA2-AC11-D466413D49AB}"/>
    <cellStyle name="Normal 14 3 2 2 2 3" xfId="21916" xr:uid="{925A8621-BF96-4E45-9AF2-F0DFF4ED5374}"/>
    <cellStyle name="Normal 14 3 2 2 2 4" xfId="38675" xr:uid="{D57E1EF0-8277-4E1C-A54B-0BE34764DC29}"/>
    <cellStyle name="Normal 14 3 2 2 3" xfId="6843" xr:uid="{64E53456-D772-4130-BE85-C80BA0AAD530}"/>
    <cellStyle name="Normal 14 3 2 2 3 2" xfId="15223" xr:uid="{1BC5BC43-0644-42D0-A0E3-A3B962FB4AB3}"/>
    <cellStyle name="Normal 14 3 2 2 3 2 2" xfId="31983" xr:uid="{836EB7A6-CA99-4D71-96CB-9EA0133D7391}"/>
    <cellStyle name="Normal 14 3 2 2 3 2 3" xfId="48742" xr:uid="{BA527B63-C9EE-4603-9ECA-D99A84A61D37}"/>
    <cellStyle name="Normal 14 3 2 2 3 3" xfId="23603" xr:uid="{F961C6BF-04CD-4252-A0F3-E188D4D65EF2}"/>
    <cellStyle name="Normal 14 3 2 2 3 4" xfId="40362" xr:uid="{965EA696-E224-46BA-9D02-A8D59F2D5F71}"/>
    <cellStyle name="Normal 14 3 2 2 4" xfId="3583" xr:uid="{DD2990E3-F401-47D2-A3EB-4154EFCEAA67}"/>
    <cellStyle name="Normal 14 3 2 2 4 2" xfId="11959" xr:uid="{7BF85F18-E8CE-4736-9B5D-B4240D6CF7DA}"/>
    <cellStyle name="Normal 14 3 2 2 4 2 2" xfId="28719" xr:uid="{2C36762E-E7FC-4962-B1D3-AC158678BDF5}"/>
    <cellStyle name="Normal 14 3 2 2 4 2 3" xfId="45478" xr:uid="{DD559405-4CB5-43E8-BBBC-90E1EE0FF325}"/>
    <cellStyle name="Normal 14 3 2 2 4 3" xfId="20339" xr:uid="{442C20BE-13C6-4AAD-8A4E-B44D6D661154}"/>
    <cellStyle name="Normal 14 3 2 2 4 4" xfId="37098" xr:uid="{45D214BD-0FF8-44F1-9FA2-BC76BBD2DF31}"/>
    <cellStyle name="Normal 14 3 2 2 5" xfId="10156" xr:uid="{090A3072-8EE2-4A36-8DC0-1E1E00682B9F}"/>
    <cellStyle name="Normal 14 3 2 2 5 2" xfId="26916" xr:uid="{BD6C7DB4-B8FB-4740-BB53-E1A9BE081A27}"/>
    <cellStyle name="Normal 14 3 2 2 5 3" xfId="43675" xr:uid="{BB5A5254-1A10-4ED8-B0B2-28D239793781}"/>
    <cellStyle name="Normal 14 3 2 2 6" xfId="18536" xr:uid="{4666F5CE-D2B1-4D45-94AF-CCCAA3B489EE}"/>
    <cellStyle name="Normal 14 3 2 2 7" xfId="35295" xr:uid="{43F0A13B-5A8D-4FF5-948A-1679AE8CBB96}"/>
    <cellStyle name="Normal 14 3 2 3" xfId="2204" xr:uid="{CB88B84B-009E-4A4F-8B72-789BFA4DC754}"/>
    <cellStyle name="Normal 14 3 2 3 2" xfId="5584" xr:uid="{6F4694D8-8A60-4CCE-A587-500FC7082236}"/>
    <cellStyle name="Normal 14 3 2 3 2 2" xfId="13964" xr:uid="{BF06FAFF-3051-4F1D-9778-5914216A1183}"/>
    <cellStyle name="Normal 14 3 2 3 2 2 2" xfId="30724" xr:uid="{8FE99EB5-27EC-48D3-B26D-1630C1FFA8EA}"/>
    <cellStyle name="Normal 14 3 2 3 2 2 3" xfId="47483" xr:uid="{3DAE0BA3-AA84-46DD-A6D7-909F01A690E2}"/>
    <cellStyle name="Normal 14 3 2 3 2 3" xfId="22344" xr:uid="{C4C38915-F21C-42FC-BCB2-6DB22A069517}"/>
    <cellStyle name="Normal 14 3 2 3 2 4" xfId="39103" xr:uid="{54247EF5-B249-4C52-AEBC-CB1C2DB7ABE4}"/>
    <cellStyle name="Normal 14 3 2 3 3" xfId="7271" xr:uid="{DD8CE1B4-730B-403B-B3F8-68CD76D98657}"/>
    <cellStyle name="Normal 14 3 2 3 3 2" xfId="15651" xr:uid="{EC858881-1ABC-4D3F-BC1F-74A85AFBCE32}"/>
    <cellStyle name="Normal 14 3 2 3 3 2 2" xfId="32411" xr:uid="{38DB450F-83E7-40CB-9799-D2223DD0C11D}"/>
    <cellStyle name="Normal 14 3 2 3 3 2 3" xfId="49170" xr:uid="{02444A02-D06F-42EF-B89E-3C2A2D795305}"/>
    <cellStyle name="Normal 14 3 2 3 3 3" xfId="24031" xr:uid="{15CC9EF9-54B3-4749-8C99-6527462515E5}"/>
    <cellStyle name="Normal 14 3 2 3 3 4" xfId="40790" xr:uid="{206BE349-75BB-4465-89E3-A51120082158}"/>
    <cellStyle name="Normal 14 3 2 3 4" xfId="4011" xr:uid="{F8B312B7-EBF6-48FC-9A80-F1E064469E33}"/>
    <cellStyle name="Normal 14 3 2 3 4 2" xfId="12387" xr:uid="{F6AD6F9A-76CA-48F0-95F0-02183525D5A0}"/>
    <cellStyle name="Normal 14 3 2 3 4 2 2" xfId="29147" xr:uid="{2E0E9464-50D0-4363-A138-C03D5D7B5E95}"/>
    <cellStyle name="Normal 14 3 2 3 4 2 3" xfId="45906" xr:uid="{DBA44648-0F1F-430E-97D9-51598252DBB7}"/>
    <cellStyle name="Normal 14 3 2 3 4 3" xfId="20767" xr:uid="{46D972BB-3566-463E-92F3-5B668F7E4909}"/>
    <cellStyle name="Normal 14 3 2 3 4 4" xfId="37526" xr:uid="{C670FEDE-24A6-4CDE-902F-76FC85818BF5}"/>
    <cellStyle name="Normal 14 3 2 3 5" xfId="10584" xr:uid="{51469540-1F01-467A-B91E-262BB5BDA975}"/>
    <cellStyle name="Normal 14 3 2 3 5 2" xfId="27344" xr:uid="{4667EFDB-6523-4178-82DD-EB5B367AD043}"/>
    <cellStyle name="Normal 14 3 2 3 5 3" xfId="44103" xr:uid="{40FEE24F-684F-4179-99DC-8E7828F1758E}"/>
    <cellStyle name="Normal 14 3 2 3 6" xfId="18964" xr:uid="{348640A8-4A2D-45B8-AFA8-601320B8BBCD}"/>
    <cellStyle name="Normal 14 3 2 3 7" xfId="35723" xr:uid="{78DF8815-21CD-4131-AAFB-2D39A3746E15}"/>
    <cellStyle name="Normal 14 3 2 4" xfId="2579" xr:uid="{88E39543-2DD8-4733-9B39-179581B60441}"/>
    <cellStyle name="Normal 14 3 2 4 2" xfId="5961" xr:uid="{6C82B847-62BE-4344-B084-F094D5051A2C}"/>
    <cellStyle name="Normal 14 3 2 4 2 2" xfId="14341" xr:uid="{F6478B2A-C5E8-421C-A5ED-88101ED6F746}"/>
    <cellStyle name="Normal 14 3 2 4 2 2 2" xfId="31101" xr:uid="{59A27DA1-654B-4E1E-8217-E8B9AF4AA0D9}"/>
    <cellStyle name="Normal 14 3 2 4 2 2 3" xfId="47860" xr:uid="{4FC5112D-D045-4771-B1E2-6FF2F911B0A9}"/>
    <cellStyle name="Normal 14 3 2 4 2 3" xfId="22721" xr:uid="{93C8B0B2-E2AD-40FE-8CAE-E00693EB69D4}"/>
    <cellStyle name="Normal 14 3 2 4 2 4" xfId="39480" xr:uid="{5E512E31-FED1-47B7-BA86-AFA727EA97C2}"/>
    <cellStyle name="Normal 14 3 2 4 3" xfId="7648" xr:uid="{6403FA0F-ABB4-405E-96ED-C5EABE267061}"/>
    <cellStyle name="Normal 14 3 2 4 3 2" xfId="16028" xr:uid="{0C46C866-A2CA-4794-9343-13AFA4932DA9}"/>
    <cellStyle name="Normal 14 3 2 4 3 2 2" xfId="32788" xr:uid="{937EED53-6953-4165-904F-C26F1654A743}"/>
    <cellStyle name="Normal 14 3 2 4 3 2 3" xfId="49547" xr:uid="{C17421DF-FAA2-4C8B-9E70-3EC598DD9799}"/>
    <cellStyle name="Normal 14 3 2 4 3 3" xfId="24408" xr:uid="{C78E1B2B-F7B4-43AC-8F83-CE1AC60A88E4}"/>
    <cellStyle name="Normal 14 3 2 4 3 4" xfId="41167" xr:uid="{7121D3AF-8C21-47B1-B758-C3A4189BD9D0}"/>
    <cellStyle name="Normal 14 3 2 4 4" xfId="4276" xr:uid="{AFFEF955-B274-436F-B66D-CA2D6D9B4A5A}"/>
    <cellStyle name="Normal 14 3 2 4 4 2" xfId="12652" xr:uid="{B5C8E20B-345A-4237-81A1-993C0161BF4F}"/>
    <cellStyle name="Normal 14 3 2 4 4 2 2" xfId="29412" xr:uid="{1AE2BB71-C952-4530-A0F5-C1BB49FCAA4D}"/>
    <cellStyle name="Normal 14 3 2 4 4 2 3" xfId="46171" xr:uid="{A8E5E831-2FE1-4D15-AA6E-99D5F7127546}"/>
    <cellStyle name="Normal 14 3 2 4 4 3" xfId="21032" xr:uid="{5F6C2691-59F4-4CFE-9D3A-6AD60DC40674}"/>
    <cellStyle name="Normal 14 3 2 4 4 4" xfId="37791" xr:uid="{C69FE3FF-E1F4-436B-8691-9F18FCBDBEF8}"/>
    <cellStyle name="Normal 14 3 2 4 5" xfId="10961" xr:uid="{80ED4966-DA77-4EBD-94C7-4316EEAAC9A9}"/>
    <cellStyle name="Normal 14 3 2 4 5 2" xfId="27721" xr:uid="{E1FE10A8-E806-4FF8-AB0F-E5EEBBDC6CCE}"/>
    <cellStyle name="Normal 14 3 2 4 5 3" xfId="44480" xr:uid="{5B21EC0E-3DFF-4F1C-B74E-E967822EF109}"/>
    <cellStyle name="Normal 14 3 2 4 6" xfId="19341" xr:uid="{CF681670-1041-4E99-B05C-AE5F9AEF0A18}"/>
    <cellStyle name="Normal 14 3 2 4 7" xfId="36100" xr:uid="{50D75E73-CEA8-49C7-856C-EE7C70C5890E}"/>
    <cellStyle name="Normal 14 3 2 5" xfId="4695" xr:uid="{623B30B1-20E3-4A76-AB69-35888AD73063}"/>
    <cellStyle name="Normal 14 3 2 5 2" xfId="13071" xr:uid="{D7722960-AB85-4C7F-BB9A-4803AB06F078}"/>
    <cellStyle name="Normal 14 3 2 5 2 2" xfId="29831" xr:uid="{D5A7C72B-FE1A-4464-890F-1175239D1F89}"/>
    <cellStyle name="Normal 14 3 2 5 2 3" xfId="46590" xr:uid="{B3D15DC2-67A7-48A5-AF98-8AB3F4A38200}"/>
    <cellStyle name="Normal 14 3 2 5 3" xfId="21451" xr:uid="{09153605-3841-4CF8-ACB8-F451CCC85614}"/>
    <cellStyle name="Normal 14 3 2 5 4" xfId="38210" xr:uid="{6AE46186-0A66-4241-83E3-0026046389AB}"/>
    <cellStyle name="Normal 14 3 2 6" xfId="6417" xr:uid="{49CC882E-EE31-44A5-8F77-744CBAE8F250}"/>
    <cellStyle name="Normal 14 3 2 6 2" xfId="14797" xr:uid="{1A3841E5-9D94-4E27-94BC-35D473D5D227}"/>
    <cellStyle name="Normal 14 3 2 6 2 2" xfId="31557" xr:uid="{D3715480-3793-462F-B0F7-53CC4AFD1DFA}"/>
    <cellStyle name="Normal 14 3 2 6 2 3" xfId="48316" xr:uid="{4A7EC64F-286A-4AAA-8961-6CAD6EBF3767}"/>
    <cellStyle name="Normal 14 3 2 6 3" xfId="23177" xr:uid="{1F934F49-78DC-45FF-9178-6B66FB2112F4}"/>
    <cellStyle name="Normal 14 3 2 6 4" xfId="39936" xr:uid="{FEFCA176-C123-4BF1-B300-D6312C0699AB}"/>
    <cellStyle name="Normal 14 3 2 7" xfId="8054" xr:uid="{BA87285B-7E14-49D0-AECB-21D5DF5533B1}"/>
    <cellStyle name="Normal 14 3 2 7 2" xfId="16434" xr:uid="{38B85FFC-069C-4BF2-AD4E-B1632A8080C5}"/>
    <cellStyle name="Normal 14 3 2 7 2 2" xfId="33194" xr:uid="{743B2FAA-9EBC-4694-B566-66E9A95A60B6}"/>
    <cellStyle name="Normal 14 3 2 7 2 3" xfId="49953" xr:uid="{76A97603-3C64-436A-A932-D00860BC069C}"/>
    <cellStyle name="Normal 14 3 2 7 3" xfId="24814" xr:uid="{6BA08307-B239-4ED1-9C5E-08F78E87571B}"/>
    <cellStyle name="Normal 14 3 2 7 4" xfId="41573" xr:uid="{9BB1CDE0-9445-4A77-92E5-C68BBF04EEF5}"/>
    <cellStyle name="Normal 14 3 2 8" xfId="8460" xr:uid="{DCF04133-6701-4D0A-B515-3189B2BFE72C}"/>
    <cellStyle name="Normal 14 3 2 8 2" xfId="16840" xr:uid="{3ACE90B5-F16C-4011-A888-8B2A85D2DA65}"/>
    <cellStyle name="Normal 14 3 2 8 2 2" xfId="33600" xr:uid="{A605A585-394D-4F30-9E0B-3BC3D17B3B90}"/>
    <cellStyle name="Normal 14 3 2 8 2 3" xfId="50359" xr:uid="{1A1B612A-3365-464A-BE47-691B02DEAF87}"/>
    <cellStyle name="Normal 14 3 2 8 3" xfId="25220" xr:uid="{43536BCE-8529-470E-A742-E713742510B0}"/>
    <cellStyle name="Normal 14 3 2 8 4" xfId="41979" xr:uid="{A3533C91-1B36-4A71-AA3D-7E891B1AF1D9}"/>
    <cellStyle name="Normal 14 3 2 9" xfId="8866" xr:uid="{31312D81-9051-4348-BA1C-A97373386ACD}"/>
    <cellStyle name="Normal 14 3 2 9 2" xfId="17246" xr:uid="{B585E9C4-E5CC-424C-A2C5-9335BA21BA31}"/>
    <cellStyle name="Normal 14 3 2 9 2 2" xfId="34006" xr:uid="{6308946F-48D8-422E-9537-D3321272312F}"/>
    <cellStyle name="Normal 14 3 2 9 2 3" xfId="50765" xr:uid="{4E33FD5D-C1F3-46E0-A4EB-D091568BD3EE}"/>
    <cellStyle name="Normal 14 3 2 9 3" xfId="25626" xr:uid="{88BE8705-CED2-4E8C-B185-3361D47E0F41}"/>
    <cellStyle name="Normal 14 3 2 9 4" xfId="42385" xr:uid="{94B62ACD-3C51-474A-81D4-29BA22035055}"/>
    <cellStyle name="Normal 14 3 3" xfId="1387" xr:uid="{5E698028-EEE2-4CED-8975-76E9FB29C3A7}"/>
    <cellStyle name="Normal 14 3 3 10" xfId="9408" xr:uid="{3A0296B2-F272-4614-9349-8396FFB98935}"/>
    <cellStyle name="Normal 14 3 3 10 2" xfId="17788" xr:uid="{3ACDBCD5-3FB4-42FB-8AED-B588326FDAC0}"/>
    <cellStyle name="Normal 14 3 3 10 2 2" xfId="34548" xr:uid="{CDD965F7-FB18-4EBF-AECC-80EB3D088D58}"/>
    <cellStyle name="Normal 14 3 3 10 2 3" xfId="51307" xr:uid="{B3963A86-29BA-488F-8CF5-E7208DD53556}"/>
    <cellStyle name="Normal 14 3 3 10 3" xfId="26168" xr:uid="{5AD58579-6B06-4C6A-A34D-13206AF89762}"/>
    <cellStyle name="Normal 14 3 3 10 4" xfId="42927" xr:uid="{DF8E2DEA-0109-4E68-91AE-C412CECB0755}"/>
    <cellStyle name="Normal 14 3 3 11" xfId="3157" xr:uid="{645DB152-0A8A-483C-89FE-0A588D23EDB7}"/>
    <cellStyle name="Normal 14 3 3 11 2" xfId="11534" xr:uid="{63C84E4B-6D2F-4E75-91E1-E50DDA30C8C0}"/>
    <cellStyle name="Normal 14 3 3 11 2 2" xfId="28294" xr:uid="{A9371BC3-3877-4F66-9CA7-68D2F177B33D}"/>
    <cellStyle name="Normal 14 3 3 11 2 3" xfId="45053" xr:uid="{1A40998A-7FA9-4DD3-9662-D4CBF15F081A}"/>
    <cellStyle name="Normal 14 3 3 11 3" xfId="19914" xr:uid="{844D68DB-2119-40DE-9DF2-F1D877457F95}"/>
    <cellStyle name="Normal 14 3 3 11 4" xfId="36673" xr:uid="{4BB50BD5-818F-4CDB-ABAD-55F654100F79}"/>
    <cellStyle name="Normal 14 3 3 12" xfId="9731" xr:uid="{97CF893D-44A4-4FA6-BA28-CE431DBF0039}"/>
    <cellStyle name="Normal 14 3 3 12 2" xfId="26491" xr:uid="{56A55276-5E12-4399-8B39-99EB706F8162}"/>
    <cellStyle name="Normal 14 3 3 12 3" xfId="43250" xr:uid="{1EFBFA68-BCB8-4CED-9DA9-1A522BC13C51}"/>
    <cellStyle name="Normal 14 3 3 13" xfId="18111" xr:uid="{69BA4743-67F4-4844-9F0C-030D53DF187B}"/>
    <cellStyle name="Normal 14 3 3 14" xfId="34870" xr:uid="{7F8D03F8-3E79-40B1-A7B3-56C94C033991}"/>
    <cellStyle name="Normal 14 3 3 2" xfId="1777" xr:uid="{616C6684-A161-4AAB-B022-68462E1C6A67}"/>
    <cellStyle name="Normal 14 3 3 2 2" xfId="5159" xr:uid="{8B2069EA-B3AE-49CA-92AB-07C42E317950}"/>
    <cellStyle name="Normal 14 3 3 2 2 2" xfId="13537" xr:uid="{41A55192-DAE5-4D3D-9CE9-EB4A8D882C18}"/>
    <cellStyle name="Normal 14 3 3 2 2 2 2" xfId="30297" xr:uid="{B1201D8B-C841-4C49-AC76-D22408148DBF}"/>
    <cellStyle name="Normal 14 3 3 2 2 2 3" xfId="47056" xr:uid="{512D72EE-583A-4BC7-8BF8-0A8F9B3A4FB6}"/>
    <cellStyle name="Normal 14 3 3 2 2 3" xfId="21917" xr:uid="{7B93707F-898A-4C46-8F3E-2A27FF48DD52}"/>
    <cellStyle name="Normal 14 3 3 2 2 4" xfId="38676" xr:uid="{C7F01322-899B-40F9-93E6-FC655D4510B5}"/>
    <cellStyle name="Normal 14 3 3 2 3" xfId="6844" xr:uid="{9198D5B8-0E79-4F2A-B2F8-20C96C54814D}"/>
    <cellStyle name="Normal 14 3 3 2 3 2" xfId="15224" xr:uid="{948980F6-B8CB-459B-A47C-33CE352F9AA9}"/>
    <cellStyle name="Normal 14 3 3 2 3 2 2" xfId="31984" xr:uid="{D34B52EA-ED80-458C-B2A6-41A7298371A0}"/>
    <cellStyle name="Normal 14 3 3 2 3 2 3" xfId="48743" xr:uid="{AD271D00-DDDA-4F4E-840B-14A71BA8D0D5}"/>
    <cellStyle name="Normal 14 3 3 2 3 3" xfId="23604" xr:uid="{C201C7A0-B30E-4C9F-90E8-D626E8D595B2}"/>
    <cellStyle name="Normal 14 3 3 2 3 4" xfId="40363" xr:uid="{24810027-9D26-4DF1-B4CD-3251089FBA7C}"/>
    <cellStyle name="Normal 14 3 3 2 4" xfId="3584" xr:uid="{E728F7F2-AF3B-418A-8F02-51864908327C}"/>
    <cellStyle name="Normal 14 3 3 2 4 2" xfId="11960" xr:uid="{65F40BAC-A8B5-4276-A9B7-302C80115849}"/>
    <cellStyle name="Normal 14 3 3 2 4 2 2" xfId="28720" xr:uid="{3387950D-9E3B-4978-80E8-ABF8EF956571}"/>
    <cellStyle name="Normal 14 3 3 2 4 2 3" xfId="45479" xr:uid="{65A315E2-3D5F-458F-B6AE-297FAE90C2FC}"/>
    <cellStyle name="Normal 14 3 3 2 4 3" xfId="20340" xr:uid="{6B458048-E152-4175-A8B4-319456C4DFDC}"/>
    <cellStyle name="Normal 14 3 3 2 4 4" xfId="37099" xr:uid="{F32DDCD9-F62F-47F7-BDC9-B634C26764DA}"/>
    <cellStyle name="Normal 14 3 3 2 5" xfId="10157" xr:uid="{75C29861-BEB9-4FB4-9836-97BA3B3FBC94}"/>
    <cellStyle name="Normal 14 3 3 2 5 2" xfId="26917" xr:uid="{D46256F3-A371-457F-BD72-BD56AC5BE34C}"/>
    <cellStyle name="Normal 14 3 3 2 5 3" xfId="43676" xr:uid="{ED49A3EE-F617-4CC9-ADF5-DD6D6D7E8CEF}"/>
    <cellStyle name="Normal 14 3 3 2 6" xfId="18537" xr:uid="{62CDBDCD-E7D9-4B77-963A-F7D1152B24F1}"/>
    <cellStyle name="Normal 14 3 3 2 7" xfId="35296" xr:uid="{C4CAD2EC-2DBB-4C79-BF82-2B6277F567A6}"/>
    <cellStyle name="Normal 14 3 3 3" xfId="2205" xr:uid="{46C4ACE2-A67C-4F14-AB29-86D88E37A24E}"/>
    <cellStyle name="Normal 14 3 3 3 2" xfId="5585" xr:uid="{BBA285A8-21B8-4E49-AF88-61B8AC5423C7}"/>
    <cellStyle name="Normal 14 3 3 3 2 2" xfId="13965" xr:uid="{F4E83016-0A8A-4384-809B-15FA46819C8F}"/>
    <cellStyle name="Normal 14 3 3 3 2 2 2" xfId="30725" xr:uid="{11DF9600-BD25-4800-B0CE-D4F888699DF8}"/>
    <cellStyle name="Normal 14 3 3 3 2 2 3" xfId="47484" xr:uid="{05D83A0A-9C2E-48E1-8843-4A775AB1B1FB}"/>
    <cellStyle name="Normal 14 3 3 3 2 3" xfId="22345" xr:uid="{0617B68D-C6F3-46F8-9729-87DBF74835C3}"/>
    <cellStyle name="Normal 14 3 3 3 2 4" xfId="39104" xr:uid="{AACAB23B-E82F-4E28-A938-1373D8BBB7C6}"/>
    <cellStyle name="Normal 14 3 3 3 3" xfId="7272" xr:uid="{1A7C15C3-0924-4699-86F3-9FADFD6F9EAF}"/>
    <cellStyle name="Normal 14 3 3 3 3 2" xfId="15652" xr:uid="{F33DB3F9-14CC-42D3-A62C-DBD644457F6E}"/>
    <cellStyle name="Normal 14 3 3 3 3 2 2" xfId="32412" xr:uid="{1D5E1781-74FB-4688-BA3C-5162DD2147B3}"/>
    <cellStyle name="Normal 14 3 3 3 3 2 3" xfId="49171" xr:uid="{A34F3741-AA56-466E-8D52-2D803B257926}"/>
    <cellStyle name="Normal 14 3 3 3 3 3" xfId="24032" xr:uid="{2E7F8BA7-4A16-452D-9355-60237B72FC06}"/>
    <cellStyle name="Normal 14 3 3 3 3 4" xfId="40791" xr:uid="{38CDFCD5-350B-4309-A38E-DB54D60D070D}"/>
    <cellStyle name="Normal 14 3 3 3 4" xfId="4012" xr:uid="{86249930-4591-4003-A3E2-E64E31F4231E}"/>
    <cellStyle name="Normal 14 3 3 3 4 2" xfId="12388" xr:uid="{AD4AC15D-2E19-4969-B0A1-7E63CCBC7CB3}"/>
    <cellStyle name="Normal 14 3 3 3 4 2 2" xfId="29148" xr:uid="{EB6CF754-FEE5-4171-8F0C-82075D25F914}"/>
    <cellStyle name="Normal 14 3 3 3 4 2 3" xfId="45907" xr:uid="{FDF91F7A-92C3-4B63-B238-3C797F6720B0}"/>
    <cellStyle name="Normal 14 3 3 3 4 3" xfId="20768" xr:uid="{A26A466D-A745-4FE1-8CB7-5081C92E7446}"/>
    <cellStyle name="Normal 14 3 3 3 4 4" xfId="37527" xr:uid="{4CC0AB1E-AD13-4867-8730-614C0678DA05}"/>
    <cellStyle name="Normal 14 3 3 3 5" xfId="10585" xr:uid="{E319D00B-2D92-4717-B33B-37CCF9D5AA1C}"/>
    <cellStyle name="Normal 14 3 3 3 5 2" xfId="27345" xr:uid="{A065750E-9898-42EC-AECD-E8309EDCBAC9}"/>
    <cellStyle name="Normal 14 3 3 3 5 3" xfId="44104" xr:uid="{3D1EC8A8-A17B-4119-96AB-AC52F566C44D}"/>
    <cellStyle name="Normal 14 3 3 3 6" xfId="18965" xr:uid="{10C6109B-ED67-4AFE-ADF6-59F3A1A792B2}"/>
    <cellStyle name="Normal 14 3 3 3 7" xfId="35724" xr:uid="{15D6EC32-79F0-40EE-B655-2948447F14B4}"/>
    <cellStyle name="Normal 14 3 3 4" xfId="2715" xr:uid="{87A74210-9E2F-4E89-A3F2-3F9AF45DE69F}"/>
    <cellStyle name="Normal 14 3 3 4 2" xfId="6097" xr:uid="{968CE786-5036-40A4-BBD9-FBEF593B48EF}"/>
    <cellStyle name="Normal 14 3 3 4 2 2" xfId="14477" xr:uid="{4483A95F-5D25-4C01-B884-3014CC27939B}"/>
    <cellStyle name="Normal 14 3 3 4 2 2 2" xfId="31237" xr:uid="{6D83233C-3F71-45D2-9733-96148A04E05E}"/>
    <cellStyle name="Normal 14 3 3 4 2 2 3" xfId="47996" xr:uid="{44354747-3D7B-45BD-ACB4-61BA1DE2E7BF}"/>
    <cellStyle name="Normal 14 3 3 4 2 3" xfId="22857" xr:uid="{9220ED77-5085-4243-A841-EEC0745EAD8A}"/>
    <cellStyle name="Normal 14 3 3 4 2 4" xfId="39616" xr:uid="{236364C3-5239-49E7-9C26-003EC53D9EB9}"/>
    <cellStyle name="Normal 14 3 3 4 3" xfId="7784" xr:uid="{7F88C27F-2C75-456A-8D78-834E7BE32B04}"/>
    <cellStyle name="Normal 14 3 3 4 3 2" xfId="16164" xr:uid="{161A82C1-76C0-4C30-853F-C7DC365C6C6A}"/>
    <cellStyle name="Normal 14 3 3 4 3 2 2" xfId="32924" xr:uid="{B6C546AA-D75C-484F-995C-3A3F2609703D}"/>
    <cellStyle name="Normal 14 3 3 4 3 2 3" xfId="49683" xr:uid="{93072A63-091F-4132-95A5-10ECBC4A28C7}"/>
    <cellStyle name="Normal 14 3 3 4 3 3" xfId="24544" xr:uid="{CC29EDEC-4202-4A38-BE5E-55FA35DDAEC6}"/>
    <cellStyle name="Normal 14 3 3 4 3 4" xfId="41303" xr:uid="{B8E5B4B0-89C7-41E2-BAE2-EA7C3743DE42}"/>
    <cellStyle name="Normal 14 3 3 4 4" xfId="4411" xr:uid="{DECD3825-F943-4477-85E5-6A45D286BBEA}"/>
    <cellStyle name="Normal 14 3 3 4 4 2" xfId="12787" xr:uid="{0FB1AAE9-C88D-4C88-99C1-94BA8883600D}"/>
    <cellStyle name="Normal 14 3 3 4 4 2 2" xfId="29547" xr:uid="{D361AA94-8BAF-4429-AA75-5853A4A5AEEC}"/>
    <cellStyle name="Normal 14 3 3 4 4 2 3" xfId="46306" xr:uid="{A9ABE9DE-8719-4635-A300-C00AF570BFED}"/>
    <cellStyle name="Normal 14 3 3 4 4 3" xfId="21167" xr:uid="{93B4C323-FEF2-418D-8E82-376C7DADC9B9}"/>
    <cellStyle name="Normal 14 3 3 4 4 4" xfId="37926" xr:uid="{FC5BA59A-6965-4A4C-8DB7-E10B62FFC178}"/>
    <cellStyle name="Normal 14 3 3 4 5" xfId="11097" xr:uid="{442C7A34-AD09-49DE-BC1C-B29D9EB19276}"/>
    <cellStyle name="Normal 14 3 3 4 5 2" xfId="27857" xr:uid="{ED6ABB83-A026-4580-8461-132FBA0EEF96}"/>
    <cellStyle name="Normal 14 3 3 4 5 3" xfId="44616" xr:uid="{49A7B142-6EA0-42C9-8AE0-4457322B4F9A}"/>
    <cellStyle name="Normal 14 3 3 4 6" xfId="19477" xr:uid="{DF8E8D8C-4A8D-41E6-946C-C5CBD8DEF1B0}"/>
    <cellStyle name="Normal 14 3 3 4 7" xfId="36236" xr:uid="{D2F51904-45F9-45C5-8473-D624978E87E9}"/>
    <cellStyle name="Normal 14 3 3 5" xfId="4831" xr:uid="{90593964-8503-4E9E-B0A0-50A13BD30EA3}"/>
    <cellStyle name="Normal 14 3 3 5 2" xfId="13207" xr:uid="{7BB23A13-CFE3-4FB2-B47E-F49D608DBA1F}"/>
    <cellStyle name="Normal 14 3 3 5 2 2" xfId="29967" xr:uid="{161AB178-A259-4DB8-B340-E8DEB9CC968B}"/>
    <cellStyle name="Normal 14 3 3 5 2 3" xfId="46726" xr:uid="{A4414882-742F-40F0-B726-A6459904CEF3}"/>
    <cellStyle name="Normal 14 3 3 5 3" xfId="21587" xr:uid="{858161BE-4BDA-4E31-893D-C069C4339070}"/>
    <cellStyle name="Normal 14 3 3 5 4" xfId="38346" xr:uid="{376198D5-29DF-4F23-9DFB-C30FED5C8F45}"/>
    <cellStyle name="Normal 14 3 3 6" xfId="6418" xr:uid="{B3FB2302-981F-4385-AAA9-2C72FB18D3B4}"/>
    <cellStyle name="Normal 14 3 3 6 2" xfId="14798" xr:uid="{6B98D0BD-051E-4B7A-84D0-E21B5AD0F342}"/>
    <cellStyle name="Normal 14 3 3 6 2 2" xfId="31558" xr:uid="{7DE8F8C3-9A35-4052-9540-7F4FCD648933}"/>
    <cellStyle name="Normal 14 3 3 6 2 3" xfId="48317" xr:uid="{B6E44E4F-1B49-4AFE-AAFA-D8505CDBDAFD}"/>
    <cellStyle name="Normal 14 3 3 6 3" xfId="23178" xr:uid="{1E1E492E-6070-4BD1-99EB-189845E450D5}"/>
    <cellStyle name="Normal 14 3 3 6 4" xfId="39937" xr:uid="{98D2E455-0B39-4357-91E2-DFF998EE6871}"/>
    <cellStyle name="Normal 14 3 3 7" xfId="8190" xr:uid="{C809616C-D7AE-40F6-9FA3-403B12932384}"/>
    <cellStyle name="Normal 14 3 3 7 2" xfId="16570" xr:uid="{956AA96E-C2A7-44FF-ACBE-3031CB09E6E1}"/>
    <cellStyle name="Normal 14 3 3 7 2 2" xfId="33330" xr:uid="{FE363FA4-59DF-4D40-8E19-0E7E3A8D9605}"/>
    <cellStyle name="Normal 14 3 3 7 2 3" xfId="50089" xr:uid="{F0DE0700-1260-4DCD-9A1B-99468CBEE903}"/>
    <cellStyle name="Normal 14 3 3 7 3" xfId="24950" xr:uid="{1B71F067-7C0A-4F81-B2D3-3155523E9047}"/>
    <cellStyle name="Normal 14 3 3 7 4" xfId="41709" xr:uid="{EDA58D77-566B-4349-93F5-6E3B7AC38623}"/>
    <cellStyle name="Normal 14 3 3 8" xfId="8596" xr:uid="{45389422-23E9-4288-835D-1918DE1360F5}"/>
    <cellStyle name="Normal 14 3 3 8 2" xfId="16976" xr:uid="{44DF88F3-B942-4AA1-8A53-6CE8A215AB9B}"/>
    <cellStyle name="Normal 14 3 3 8 2 2" xfId="33736" xr:uid="{30A67E8D-7E9C-4C3C-A041-B1B33A86A6F7}"/>
    <cellStyle name="Normal 14 3 3 8 2 3" xfId="50495" xr:uid="{CCFD52F5-0E0F-4FD5-B021-F6590DA89564}"/>
    <cellStyle name="Normal 14 3 3 8 3" xfId="25356" xr:uid="{7D50C248-7989-439E-9383-AF9932CADE81}"/>
    <cellStyle name="Normal 14 3 3 8 4" xfId="42115" xr:uid="{93F2BDCF-33EE-42FF-90FC-BB59A759FD24}"/>
    <cellStyle name="Normal 14 3 3 9" xfId="9002" xr:uid="{52017399-30F2-4542-9394-E8DB45B789B7}"/>
    <cellStyle name="Normal 14 3 3 9 2" xfId="17382" xr:uid="{BCD3F6F6-A8C5-406C-8192-C3DBEF5C8B4B}"/>
    <cellStyle name="Normal 14 3 3 9 2 2" xfId="34142" xr:uid="{6D1BEFF0-9AB0-451E-9F22-B2AE937DA9BE}"/>
    <cellStyle name="Normal 14 3 3 9 2 3" xfId="50901" xr:uid="{874A036F-91EC-4ABE-A88C-04970D2E1115}"/>
    <cellStyle name="Normal 14 3 3 9 3" xfId="25762" xr:uid="{DB9ED04B-9275-4C8E-9835-2FC904BDC345}"/>
    <cellStyle name="Normal 14 3 3 9 4" xfId="42521" xr:uid="{3104EDFD-1D9B-401F-A392-B283326A1100}"/>
    <cellStyle name="Normal 14 3 4" xfId="1632" xr:uid="{D4F7CB99-59F4-41D7-BA20-C79BC4204F5D}"/>
    <cellStyle name="Normal 14 3 4 2" xfId="5014" xr:uid="{79092C22-2B3C-4F39-9F50-DEC30530F605}"/>
    <cellStyle name="Normal 14 3 4 2 2" xfId="13392" xr:uid="{099181F0-CA81-4226-87C2-42EE3617B1B6}"/>
    <cellStyle name="Normal 14 3 4 2 2 2" xfId="30152" xr:uid="{CD44102E-99A8-4F19-A744-56C03B534E15}"/>
    <cellStyle name="Normal 14 3 4 2 2 3" xfId="46911" xr:uid="{16E3EAB1-4C54-4E10-B396-668F3543D2D1}"/>
    <cellStyle name="Normal 14 3 4 2 3" xfId="21772" xr:uid="{21A1A7A5-8E31-412A-8F44-BF95C65656C8}"/>
    <cellStyle name="Normal 14 3 4 2 4" xfId="38531" xr:uid="{6974B038-5E09-4103-90F5-D438B90F76B2}"/>
    <cellStyle name="Normal 14 3 4 3" xfId="6699" xr:uid="{EC6C42BC-18CE-4675-BC1B-646855279088}"/>
    <cellStyle name="Normal 14 3 4 3 2" xfId="15079" xr:uid="{8910CBF4-0601-4DEF-97B8-F785AEED2B63}"/>
    <cellStyle name="Normal 14 3 4 3 2 2" xfId="31839" xr:uid="{234B8DE2-7B81-42E6-B884-39290BD662D4}"/>
    <cellStyle name="Normal 14 3 4 3 2 3" xfId="48598" xr:uid="{2C67D106-924F-4338-8CB9-FD5EFA150B7F}"/>
    <cellStyle name="Normal 14 3 4 3 3" xfId="23459" xr:uid="{A002BAFB-C541-4D8A-868B-925C109B7AB3}"/>
    <cellStyle name="Normal 14 3 4 3 4" xfId="40218" xr:uid="{7555AA22-40AB-4129-94BF-C9EF05BE643B}"/>
    <cellStyle name="Normal 14 3 4 4" xfId="3439" xr:uid="{908E416E-EA5E-4F2B-A38C-AE51D1FF0019}"/>
    <cellStyle name="Normal 14 3 4 4 2" xfId="11815" xr:uid="{5BC6EB7E-8B3A-4E33-9539-508D3CCA4ABF}"/>
    <cellStyle name="Normal 14 3 4 4 2 2" xfId="28575" xr:uid="{C344C77D-3438-4ABA-BE43-252C7B7F48ED}"/>
    <cellStyle name="Normal 14 3 4 4 2 3" xfId="45334" xr:uid="{ADFA980B-6F51-4580-A162-8EC2BC72D745}"/>
    <cellStyle name="Normal 14 3 4 4 3" xfId="20195" xr:uid="{93D95A6C-20D8-45BD-AAA0-D60600042079}"/>
    <cellStyle name="Normal 14 3 4 4 4" xfId="36954" xr:uid="{8AAAC46A-2490-44B7-AC56-88C3206027FA}"/>
    <cellStyle name="Normal 14 3 4 5" xfId="10012" xr:uid="{8BBF1DD8-40BA-4729-91C9-9143F12B0BBF}"/>
    <cellStyle name="Normal 14 3 4 5 2" xfId="26772" xr:uid="{3E293D9B-3EAB-44F1-AA9F-3CA9F0C36C39}"/>
    <cellStyle name="Normal 14 3 4 5 3" xfId="43531" xr:uid="{C2075265-DE9A-4DBE-A6E2-6B3369722E23}"/>
    <cellStyle name="Normal 14 3 4 6" xfId="18392" xr:uid="{712E780B-78F5-4176-872B-FEBE63EE1216}"/>
    <cellStyle name="Normal 14 3 4 7" xfId="35151" xr:uid="{AF3CE78B-3F02-45B6-ACE9-B26F0B2518F6}"/>
    <cellStyle name="Normal 14 3 5" xfId="2060" xr:uid="{9A7B7698-8E5F-45CF-8097-3C9F0677599A}"/>
    <cellStyle name="Normal 14 3 5 2" xfId="5440" xr:uid="{2C8FB0EE-CA44-4A2D-A051-F4CEEBFD0108}"/>
    <cellStyle name="Normal 14 3 5 2 2" xfId="13820" xr:uid="{DF41F56D-1A0C-465C-981A-1B5C46AE3D16}"/>
    <cellStyle name="Normal 14 3 5 2 2 2" xfId="30580" xr:uid="{16F32E14-D625-454A-94DF-5945CE1BD9C6}"/>
    <cellStyle name="Normal 14 3 5 2 2 3" xfId="47339" xr:uid="{C169BF11-6948-419A-B43C-C6FCD0F09865}"/>
    <cellStyle name="Normal 14 3 5 2 3" xfId="22200" xr:uid="{F2CCCE5D-4B48-4E53-A444-4678B7D513AC}"/>
    <cellStyle name="Normal 14 3 5 2 4" xfId="38959" xr:uid="{3516BB7B-9496-4999-852B-33CB7BC110CA}"/>
    <cellStyle name="Normal 14 3 5 3" xfId="7127" xr:uid="{581D566A-3832-440E-B4DD-16E4EB00DF08}"/>
    <cellStyle name="Normal 14 3 5 3 2" xfId="15507" xr:uid="{F2F83276-908D-4C8D-9EF8-9D1489C730C4}"/>
    <cellStyle name="Normal 14 3 5 3 2 2" xfId="32267" xr:uid="{EA762755-02A1-4CBD-A9CC-38112EB36AB4}"/>
    <cellStyle name="Normal 14 3 5 3 2 3" xfId="49026" xr:uid="{492E9CCC-CAC3-4E98-B6EE-422CE64F2F0D}"/>
    <cellStyle name="Normal 14 3 5 3 3" xfId="23887" xr:uid="{816EC6B1-289B-42AF-AAEE-5356B171D25F}"/>
    <cellStyle name="Normal 14 3 5 3 4" xfId="40646" xr:uid="{BC679714-D536-43E7-913B-F7325D6C5801}"/>
    <cellStyle name="Normal 14 3 5 4" xfId="3867" xr:uid="{D8E88753-C41F-4022-BEA2-056C871B1BF0}"/>
    <cellStyle name="Normal 14 3 5 4 2" xfId="12243" xr:uid="{4034A147-5CBC-430E-AA19-90F7FBB8BD6A}"/>
    <cellStyle name="Normal 14 3 5 4 2 2" xfId="29003" xr:uid="{6EE0EA25-8A5A-443C-9C56-CDE39288CB6B}"/>
    <cellStyle name="Normal 14 3 5 4 2 3" xfId="45762" xr:uid="{913A5A7A-AA3D-4976-A127-98EBCDFECD71}"/>
    <cellStyle name="Normal 14 3 5 4 3" xfId="20623" xr:uid="{F8F35E89-402A-44B5-A11C-B82FF57A5B4D}"/>
    <cellStyle name="Normal 14 3 5 4 4" xfId="37382" xr:uid="{2C9FF506-7FAC-4F2E-8CB8-826B861FBCEF}"/>
    <cellStyle name="Normal 14 3 5 5" xfId="10440" xr:uid="{91A0B6D8-2C23-4A60-9FD6-3259463FFA80}"/>
    <cellStyle name="Normal 14 3 5 5 2" xfId="27200" xr:uid="{F2A755CA-1FE5-4D1C-9FBF-D3B8D566669E}"/>
    <cellStyle name="Normal 14 3 5 5 3" xfId="43959" xr:uid="{3E161D79-ED54-45E3-BE54-FB59CE88EC27}"/>
    <cellStyle name="Normal 14 3 5 6" xfId="18820" xr:uid="{CC0DDC17-B7E9-48EF-ABB7-BE1EF6DD1A88}"/>
    <cellStyle name="Normal 14 3 5 7" xfId="35579" xr:uid="{75EDDF29-3DA5-4771-8450-9EB50066CE03}"/>
    <cellStyle name="Normal 14 3 6" xfId="2445" xr:uid="{65AF84AE-DCAA-4FC4-950A-E7BFF9CDFBD3}"/>
    <cellStyle name="Normal 14 3 6 2" xfId="5826" xr:uid="{485D1E0D-2270-4E19-9410-F0269EC5816D}"/>
    <cellStyle name="Normal 14 3 6 2 2" xfId="14206" xr:uid="{D872B1AE-0ABF-49AD-9CCD-21A8454E6083}"/>
    <cellStyle name="Normal 14 3 6 2 2 2" xfId="30966" xr:uid="{3C6F95C1-CD2C-42A5-A068-F7C1ED4534A3}"/>
    <cellStyle name="Normal 14 3 6 2 2 3" xfId="47725" xr:uid="{89C3E217-577F-406C-B1D6-C7492DC49D2C}"/>
    <cellStyle name="Normal 14 3 6 2 3" xfId="22586" xr:uid="{C116B16B-6DCF-4196-8302-CA66BD6A68DE}"/>
    <cellStyle name="Normal 14 3 6 2 4" xfId="39345" xr:uid="{3FE92B8E-995D-4882-AFF4-290A57E80DE6}"/>
    <cellStyle name="Normal 14 3 6 3" xfId="7513" xr:uid="{FF5A688B-9597-4BAF-B346-74EB46ED066A}"/>
    <cellStyle name="Normal 14 3 6 3 2" xfId="15893" xr:uid="{B4508858-35D5-4C74-8995-A2C32E089287}"/>
    <cellStyle name="Normal 14 3 6 3 2 2" xfId="32653" xr:uid="{1E0A7EBB-70FE-4D55-932C-A274C7471F34}"/>
    <cellStyle name="Normal 14 3 6 3 2 3" xfId="49412" xr:uid="{C89EBB56-4F3B-461B-A424-0393F69A5D22}"/>
    <cellStyle name="Normal 14 3 6 3 3" xfId="24273" xr:uid="{79A18569-A5E5-4192-9C8B-BA24811A776F}"/>
    <cellStyle name="Normal 14 3 6 3 4" xfId="41032" xr:uid="{F0F10F46-0F40-4302-BE5F-E515BEA35F7A}"/>
    <cellStyle name="Normal 14 3 6 4" xfId="3010" xr:uid="{F9077F52-381E-4400-ABF3-7BB8CEB53F73}"/>
    <cellStyle name="Normal 14 3 6 4 2" xfId="11389" xr:uid="{4A1442C0-BCCE-4EF9-A5BB-F586616BAB9D}"/>
    <cellStyle name="Normal 14 3 6 4 2 2" xfId="28149" xr:uid="{8BE8AFA3-A08F-41CC-816C-A606CC6855D4}"/>
    <cellStyle name="Normal 14 3 6 4 2 3" xfId="44908" xr:uid="{EE9346E1-84E5-4D26-A762-1EBD90845F27}"/>
    <cellStyle name="Normal 14 3 6 4 3" xfId="19769" xr:uid="{EB284BF4-9912-44F6-AA8A-49A8FA0C9E4E}"/>
    <cellStyle name="Normal 14 3 6 4 4" xfId="36528" xr:uid="{A7323752-A3C8-425E-9298-48E6ED9B6840}"/>
    <cellStyle name="Normal 14 3 6 5" xfId="10826" xr:uid="{FAF33FDF-1A4F-4F24-841F-92833CBADD5D}"/>
    <cellStyle name="Normal 14 3 6 5 2" xfId="27586" xr:uid="{771021AE-D201-4963-AB7D-2951225DB0B2}"/>
    <cellStyle name="Normal 14 3 6 5 3" xfId="44345" xr:uid="{89B3855E-C3E7-48A2-850E-7C29E862B63B}"/>
    <cellStyle name="Normal 14 3 6 6" xfId="19206" xr:uid="{BE81F88B-FD4F-498C-B081-70B4500C603A}"/>
    <cellStyle name="Normal 14 3 6 7" xfId="35965" xr:uid="{C348F9A6-DE68-4B43-831D-708648E89D7B}"/>
    <cellStyle name="Normal 14 3 7" xfId="4559" xr:uid="{FB21FBAB-289D-42FF-99C6-A2A4F211893B}"/>
    <cellStyle name="Normal 14 3 7 2" xfId="12935" xr:uid="{392517D1-257F-4CF8-85E8-5386A297B55F}"/>
    <cellStyle name="Normal 14 3 7 2 2" xfId="29695" xr:uid="{5D2FE148-C53E-4BEB-B45E-54ED0ED901E5}"/>
    <cellStyle name="Normal 14 3 7 2 3" xfId="46454" xr:uid="{45FBE6E5-BA9A-4B93-81B4-363D81779379}"/>
    <cellStyle name="Normal 14 3 7 3" xfId="21315" xr:uid="{D044B6DF-5587-48A4-A99D-F30EB5F181A1}"/>
    <cellStyle name="Normal 14 3 7 4" xfId="38074" xr:uid="{03B91B23-B0FE-43C1-9F37-642D9D0256BF}"/>
    <cellStyle name="Normal 14 3 8" xfId="6273" xr:uid="{4F68564D-C1A3-4535-8A53-7ED4F17BAD80}"/>
    <cellStyle name="Normal 14 3 8 2" xfId="14653" xr:uid="{3A87597C-65D0-4E11-B9C2-D833376E4B3C}"/>
    <cellStyle name="Normal 14 3 8 2 2" xfId="31413" xr:uid="{58C8842E-0129-4544-878F-2A6F6893A319}"/>
    <cellStyle name="Normal 14 3 8 2 3" xfId="48172" xr:uid="{5CE8C3AC-8F4E-40D1-9250-83514AF33565}"/>
    <cellStyle name="Normal 14 3 8 3" xfId="23033" xr:uid="{36F8C6F5-A210-4D87-B619-D0DBA4DE6617}"/>
    <cellStyle name="Normal 14 3 8 4" xfId="39792" xr:uid="{21D060E9-CAAF-4C8F-9AF1-D00E6B5E0213}"/>
    <cellStyle name="Normal 14 3 9" xfId="7919" xr:uid="{CD36757F-963E-4732-B3D9-DC9F68E65956}"/>
    <cellStyle name="Normal 14 3 9 2" xfId="16299" xr:uid="{F98F216F-8A6B-495E-919A-5479DA5F8FD5}"/>
    <cellStyle name="Normal 14 3 9 2 2" xfId="33059" xr:uid="{28A928C5-236B-4D8F-AC91-533D60663318}"/>
    <cellStyle name="Normal 14 3 9 2 3" xfId="49818" xr:uid="{A238D69E-8597-41A3-8269-3E8154609C47}"/>
    <cellStyle name="Normal 14 3 9 3" xfId="24679" xr:uid="{0E330907-272E-46CF-A8FB-29DA1E656613}"/>
    <cellStyle name="Normal 14 3 9 4" xfId="41438" xr:uid="{F76F268A-E328-4745-80E8-99C2C48C86D3}"/>
    <cellStyle name="Normal 14 4" xfId="795" xr:uid="{4DA39123-F0F4-4CAA-A1EC-F14B63400AF1}"/>
    <cellStyle name="Normal 14 4 10" xfId="8326" xr:uid="{292AE2F0-78E7-4208-B093-13934E3863F8}"/>
    <cellStyle name="Normal 14 4 10 2" xfId="16706" xr:uid="{E4ECDB2C-82C1-4E26-A76B-84691D853353}"/>
    <cellStyle name="Normal 14 4 10 2 2" xfId="33466" xr:uid="{7FC4FA4D-8428-4C8F-B635-0FAB7D556110}"/>
    <cellStyle name="Normal 14 4 10 2 3" xfId="50225" xr:uid="{F5404BB8-FF5F-4F22-8D81-10524B3C08C7}"/>
    <cellStyle name="Normal 14 4 10 3" xfId="25086" xr:uid="{1C562377-772A-4483-8F1B-7CC8DE243886}"/>
    <cellStyle name="Normal 14 4 10 4" xfId="41845" xr:uid="{D1B353D8-AAD6-4521-B2EC-9F8BDFBE6447}"/>
    <cellStyle name="Normal 14 4 11" xfId="8732" xr:uid="{E85C42D2-53E9-4A0F-BCBA-4AD5CEA232DD}"/>
    <cellStyle name="Normal 14 4 11 2" xfId="17112" xr:uid="{D35AAE93-3957-4BC9-AD20-0D4DD9B707BE}"/>
    <cellStyle name="Normal 14 4 11 2 2" xfId="33872" xr:uid="{9A0FBC0D-1539-4F8F-AC07-FEB8EA8C95E6}"/>
    <cellStyle name="Normal 14 4 11 2 3" xfId="50631" xr:uid="{E7BE4555-1186-46B9-8CD2-8237EAFA321D}"/>
    <cellStyle name="Normal 14 4 11 3" xfId="25492" xr:uid="{35256E22-F5E7-4351-98B5-D7010247B4F5}"/>
    <cellStyle name="Normal 14 4 11 4" xfId="42251" xr:uid="{342F754C-8473-44EC-83AF-FEA6BF3D1112}"/>
    <cellStyle name="Normal 14 4 12" xfId="9138" xr:uid="{A83B51AA-52AD-472D-BB85-849A7FEB2F81}"/>
    <cellStyle name="Normal 14 4 12 2" xfId="17518" xr:uid="{E177AD2D-1FBA-477D-8722-C03D2719B8CC}"/>
    <cellStyle name="Normal 14 4 12 2 2" xfId="34278" xr:uid="{D0E907DD-7BFE-439F-B1E5-6A2E6EB0E3B3}"/>
    <cellStyle name="Normal 14 4 12 2 3" xfId="51037" xr:uid="{14295468-DEF8-4C03-BEF9-7273549EA466}"/>
    <cellStyle name="Normal 14 4 12 3" xfId="25898" xr:uid="{2136A27F-4290-46EA-A684-F596343C7234}"/>
    <cellStyle name="Normal 14 4 12 4" xfId="42657" xr:uid="{CC473E36-4212-4E74-803B-83E29E5769D5}"/>
    <cellStyle name="Normal 14 4 13" xfId="2884" xr:uid="{BDF717F0-4E0D-47F7-97BF-133D831E4DBF}"/>
    <cellStyle name="Normal 14 4 13 2" xfId="11266" xr:uid="{1B2F5C04-3754-4A96-98E3-0DDB9FEAA512}"/>
    <cellStyle name="Normal 14 4 13 2 2" xfId="28026" xr:uid="{C7896AC3-E6E9-4D12-988E-9C9A8CFD0CDE}"/>
    <cellStyle name="Normal 14 4 13 2 3" xfId="44785" xr:uid="{83C64EEA-6B40-4A4E-9B9B-67994B5F102C}"/>
    <cellStyle name="Normal 14 4 13 3" xfId="19646" xr:uid="{AEF7CE50-6EC4-47E3-A105-A33F10F54F6E}"/>
    <cellStyle name="Normal 14 4 13 4" xfId="36405" xr:uid="{97B51B1F-44BC-4E8C-93BE-13C3D3CF2E7D}"/>
    <cellStyle name="Normal 14 4 14" xfId="9732" xr:uid="{3B24BC9E-0DA9-4ED3-9E16-EF1925F9702F}"/>
    <cellStyle name="Normal 14 4 14 2" xfId="26492" xr:uid="{92CA633A-6BD5-48F5-BDA5-E421AAA027A7}"/>
    <cellStyle name="Normal 14 4 14 3" xfId="43251" xr:uid="{B1BA8B56-7660-4738-8AA0-42864CF92052}"/>
    <cellStyle name="Normal 14 4 15" xfId="18112" xr:uid="{A7C6213F-CC0D-42D3-B01E-F37B40804249}"/>
    <cellStyle name="Normal 14 4 16" xfId="34871" xr:uid="{914C987C-8A6C-47CD-8D65-90246D999B9C}"/>
    <cellStyle name="Normal 14 4 2" xfId="1388" xr:uid="{24F6ADB4-287E-4230-B1DC-A7970641A092}"/>
    <cellStyle name="Normal 14 4 2 10" xfId="9273" xr:uid="{3210A062-731B-407C-857B-3BC4153C1496}"/>
    <cellStyle name="Normal 14 4 2 10 2" xfId="17653" xr:uid="{366F2D5E-47BF-47C3-BD51-AC4F953C4051}"/>
    <cellStyle name="Normal 14 4 2 10 2 2" xfId="34413" xr:uid="{7A22A190-6C25-45B8-B833-FE4B4D574B9A}"/>
    <cellStyle name="Normal 14 4 2 10 2 3" xfId="51172" xr:uid="{1D12269F-E1ED-4EC0-A7B3-CA67DB451A75}"/>
    <cellStyle name="Normal 14 4 2 10 3" xfId="26033" xr:uid="{C2EAC8B1-DC17-413A-B281-76882D08134B}"/>
    <cellStyle name="Normal 14 4 2 10 4" xfId="42792" xr:uid="{EEF97A0B-B61E-43DE-A7D2-64E0292395C4}"/>
    <cellStyle name="Normal 14 4 2 11" xfId="3159" xr:uid="{FEB8307D-6967-4881-B694-E6633AC87603}"/>
    <cellStyle name="Normal 14 4 2 11 2" xfId="11536" xr:uid="{71B5FA94-CFA7-455C-8F1D-6085BF3B4AE6}"/>
    <cellStyle name="Normal 14 4 2 11 2 2" xfId="28296" xr:uid="{07BAF910-3267-4B2B-9E4D-618DB489039B}"/>
    <cellStyle name="Normal 14 4 2 11 2 3" xfId="45055" xr:uid="{8CE999AA-63D0-4C5F-A55A-3A99AB8E6322}"/>
    <cellStyle name="Normal 14 4 2 11 3" xfId="19916" xr:uid="{53F1EF50-81D3-4655-8695-6E32C62D30B6}"/>
    <cellStyle name="Normal 14 4 2 11 4" xfId="36675" xr:uid="{31832350-FDC5-4FF3-8C7F-4A3482768ED6}"/>
    <cellStyle name="Normal 14 4 2 12" xfId="9733" xr:uid="{D9948A11-BE95-4101-A35C-03007A9DA9EB}"/>
    <cellStyle name="Normal 14 4 2 12 2" xfId="26493" xr:uid="{64F15257-1199-4731-9FA6-84898CFF8057}"/>
    <cellStyle name="Normal 14 4 2 12 3" xfId="43252" xr:uid="{EA4CB065-9B4C-422A-A01D-61C5FF22D643}"/>
    <cellStyle name="Normal 14 4 2 13" xfId="18113" xr:uid="{A4B8CFDC-45BA-49F7-96CD-6268C8C22667}"/>
    <cellStyle name="Normal 14 4 2 14" xfId="34872" xr:uid="{78CB102A-B818-481E-AA1D-A90219CD8BF5}"/>
    <cellStyle name="Normal 14 4 2 2" xfId="1779" xr:uid="{898EFFDA-A3AF-4A47-869D-55AB60BEE8B7}"/>
    <cellStyle name="Normal 14 4 2 2 2" xfId="5161" xr:uid="{97F75FC6-F273-4E03-B0C9-5396FCE7645F}"/>
    <cellStyle name="Normal 14 4 2 2 2 2" xfId="13539" xr:uid="{38CCC85C-4AD0-4FFF-93A6-23DA54798D06}"/>
    <cellStyle name="Normal 14 4 2 2 2 2 2" xfId="30299" xr:uid="{21FD565D-99B7-4CA3-BE36-CECC7DB6BD10}"/>
    <cellStyle name="Normal 14 4 2 2 2 2 3" xfId="47058" xr:uid="{967571A9-5FA7-4129-BF9B-A37F623A634D}"/>
    <cellStyle name="Normal 14 4 2 2 2 3" xfId="21919" xr:uid="{27AA54BA-8ACC-46CD-965D-CBF9240FBB02}"/>
    <cellStyle name="Normal 14 4 2 2 2 4" xfId="38678" xr:uid="{F9AAA254-CF9A-472F-87B4-E7BF69612BD9}"/>
    <cellStyle name="Normal 14 4 2 2 3" xfId="6846" xr:uid="{152AAF4A-EF22-4B48-9BD7-ABDE45C1002A}"/>
    <cellStyle name="Normal 14 4 2 2 3 2" xfId="15226" xr:uid="{10ADAB50-ED38-4866-B1C9-3AC72A2F6D43}"/>
    <cellStyle name="Normal 14 4 2 2 3 2 2" xfId="31986" xr:uid="{3434427D-6AB3-452E-A8D3-9BBB22905C88}"/>
    <cellStyle name="Normal 14 4 2 2 3 2 3" xfId="48745" xr:uid="{9B47220E-0BD8-41B6-BD57-E0A542F611D1}"/>
    <cellStyle name="Normal 14 4 2 2 3 3" xfId="23606" xr:uid="{D0F2EB95-B3CA-4C51-8CE9-978F6D37DE73}"/>
    <cellStyle name="Normal 14 4 2 2 3 4" xfId="40365" xr:uid="{42C32C0A-1E25-438E-A86C-D5B6DFDD06CC}"/>
    <cellStyle name="Normal 14 4 2 2 4" xfId="3586" xr:uid="{56D3FEE2-2D57-4B5F-B41E-FFA9D3321427}"/>
    <cellStyle name="Normal 14 4 2 2 4 2" xfId="11962" xr:uid="{3AEBD27D-707B-4884-BA78-A5D614B292F2}"/>
    <cellStyle name="Normal 14 4 2 2 4 2 2" xfId="28722" xr:uid="{C5DB9C28-8D03-4783-98C5-C92F7753D2F8}"/>
    <cellStyle name="Normal 14 4 2 2 4 2 3" xfId="45481" xr:uid="{1F895E73-2172-4B40-832A-304DF9E5A1E6}"/>
    <cellStyle name="Normal 14 4 2 2 4 3" xfId="20342" xr:uid="{7A4796AC-C96C-4BDF-8E89-174DEEA4D4F7}"/>
    <cellStyle name="Normal 14 4 2 2 4 4" xfId="37101" xr:uid="{5BA3736A-4C7E-4D11-A823-ED0955D6F538}"/>
    <cellStyle name="Normal 14 4 2 2 5" xfId="10159" xr:uid="{2FA7A482-480A-44E3-AF42-4BDBD4D13AF7}"/>
    <cellStyle name="Normal 14 4 2 2 5 2" xfId="26919" xr:uid="{03E84A8D-4C2D-4C7A-AEB8-E0AFD0C86F57}"/>
    <cellStyle name="Normal 14 4 2 2 5 3" xfId="43678" xr:uid="{133C58D6-5E6B-428B-A8A9-077B676B9F1E}"/>
    <cellStyle name="Normal 14 4 2 2 6" xfId="18539" xr:uid="{11CB4546-A584-4507-A63A-9FCA609D16D6}"/>
    <cellStyle name="Normal 14 4 2 2 7" xfId="35298" xr:uid="{C9033C83-4D9B-47D0-9A1B-1CDA84954454}"/>
    <cellStyle name="Normal 14 4 2 3" xfId="2207" xr:uid="{9052521D-DEDB-417F-8D43-BFF5F86EC8D4}"/>
    <cellStyle name="Normal 14 4 2 3 2" xfId="5587" xr:uid="{4598479F-5B5F-4E34-B3F8-874ECB1B3404}"/>
    <cellStyle name="Normal 14 4 2 3 2 2" xfId="13967" xr:uid="{EA604B7C-5D60-45FF-B45C-444597BADBBE}"/>
    <cellStyle name="Normal 14 4 2 3 2 2 2" xfId="30727" xr:uid="{668783EE-7FC5-4AB8-8776-87C0437003F1}"/>
    <cellStyle name="Normal 14 4 2 3 2 2 3" xfId="47486" xr:uid="{00D962DA-D4BF-4424-A20D-38D48149F71A}"/>
    <cellStyle name="Normal 14 4 2 3 2 3" xfId="22347" xr:uid="{30EC4CFF-8BF4-46DD-B2B8-6801059B36CC}"/>
    <cellStyle name="Normal 14 4 2 3 2 4" xfId="39106" xr:uid="{E315C697-E9D9-4982-BC80-3907D90DB043}"/>
    <cellStyle name="Normal 14 4 2 3 3" xfId="7274" xr:uid="{ACC4F7B7-11F1-458B-87E7-CC2470A86899}"/>
    <cellStyle name="Normal 14 4 2 3 3 2" xfId="15654" xr:uid="{8BC25480-D11A-4157-9B45-B266019D9F9A}"/>
    <cellStyle name="Normal 14 4 2 3 3 2 2" xfId="32414" xr:uid="{8333045A-0412-44CA-8FB2-BA8A7DE6E2D9}"/>
    <cellStyle name="Normal 14 4 2 3 3 2 3" xfId="49173" xr:uid="{A56515D5-100A-4DA6-A5CF-62571E816282}"/>
    <cellStyle name="Normal 14 4 2 3 3 3" xfId="24034" xr:uid="{46A1EDD4-F9A4-4F7D-A091-89CD84DE9847}"/>
    <cellStyle name="Normal 14 4 2 3 3 4" xfId="40793" xr:uid="{407591D3-113B-40DF-AA08-1F4AACB976DA}"/>
    <cellStyle name="Normal 14 4 2 3 4" xfId="4014" xr:uid="{F0E1CC2C-31B2-44A1-9578-DE758F111265}"/>
    <cellStyle name="Normal 14 4 2 3 4 2" xfId="12390" xr:uid="{5790DCB3-9073-4292-999A-268D4015B439}"/>
    <cellStyle name="Normal 14 4 2 3 4 2 2" xfId="29150" xr:uid="{EFE796DD-0F8E-4E15-9ED1-A61A965F9F73}"/>
    <cellStyle name="Normal 14 4 2 3 4 2 3" xfId="45909" xr:uid="{F389F839-B296-45D7-A657-3414E9ECBF78}"/>
    <cellStyle name="Normal 14 4 2 3 4 3" xfId="20770" xr:uid="{BB6010E9-CC60-4E41-9E4B-A110818EA371}"/>
    <cellStyle name="Normal 14 4 2 3 4 4" xfId="37529" xr:uid="{2107AEA0-F93E-4B48-A118-82D26E636DE0}"/>
    <cellStyle name="Normal 14 4 2 3 5" xfId="10587" xr:uid="{141A0657-3109-4459-A928-CC98EAAF148D}"/>
    <cellStyle name="Normal 14 4 2 3 5 2" xfId="27347" xr:uid="{4164D0D8-BCB5-4E2E-9568-3288F340CDFD}"/>
    <cellStyle name="Normal 14 4 2 3 5 3" xfId="44106" xr:uid="{683965D8-4267-4D4F-A64D-DAFC9F71C95D}"/>
    <cellStyle name="Normal 14 4 2 3 6" xfId="18967" xr:uid="{B9CFEF08-70C5-4FA2-8111-0D981966038D}"/>
    <cellStyle name="Normal 14 4 2 3 7" xfId="35726" xr:uid="{B5BEE726-2D52-418A-BC00-9FBF240944C2}"/>
    <cellStyle name="Normal 14 4 2 4" xfId="2580" xr:uid="{AB38F6C8-2BA3-452C-BA94-98C4DFA9DA0C}"/>
    <cellStyle name="Normal 14 4 2 4 2" xfId="5962" xr:uid="{2DBFD67E-BF4D-4A1F-AA62-458DA2E74E9A}"/>
    <cellStyle name="Normal 14 4 2 4 2 2" xfId="14342" xr:uid="{5E780DE1-606C-429E-B6BB-BC02EAF67BEB}"/>
    <cellStyle name="Normal 14 4 2 4 2 2 2" xfId="31102" xr:uid="{B5F05421-EFBD-49AF-B4C7-30B839E9FEE4}"/>
    <cellStyle name="Normal 14 4 2 4 2 2 3" xfId="47861" xr:uid="{91BBA6DF-237F-4078-9FB6-F9942241E52C}"/>
    <cellStyle name="Normal 14 4 2 4 2 3" xfId="22722" xr:uid="{CA2EC33B-FEFA-48FA-AB64-F516FCB6E011}"/>
    <cellStyle name="Normal 14 4 2 4 2 4" xfId="39481" xr:uid="{F96D59B2-CD74-43B2-920B-EDF2207638A2}"/>
    <cellStyle name="Normal 14 4 2 4 3" xfId="7649" xr:uid="{3FAA9552-EA91-4107-BCC6-5F47D0343650}"/>
    <cellStyle name="Normal 14 4 2 4 3 2" xfId="16029" xr:uid="{A9D78898-06A8-4710-8136-E00B267545F2}"/>
    <cellStyle name="Normal 14 4 2 4 3 2 2" xfId="32789" xr:uid="{C1FA0113-55DA-42D5-8ADB-1D7FBB572DE1}"/>
    <cellStyle name="Normal 14 4 2 4 3 2 3" xfId="49548" xr:uid="{9718F158-1816-4035-AC2D-C05DE5B5D3B5}"/>
    <cellStyle name="Normal 14 4 2 4 3 3" xfId="24409" xr:uid="{659C36F6-FE5D-45C8-80BB-F509D408B14B}"/>
    <cellStyle name="Normal 14 4 2 4 3 4" xfId="41168" xr:uid="{6DAE19B2-A5FF-4AAA-95F9-5B535A4F3F76}"/>
    <cellStyle name="Normal 14 4 2 4 4" xfId="4277" xr:uid="{7886AE4A-E83E-4FEB-ACBF-B0FB3B3AAB99}"/>
    <cellStyle name="Normal 14 4 2 4 4 2" xfId="12653" xr:uid="{51AE8C25-4807-4957-8C8B-90BAA3582B0B}"/>
    <cellStyle name="Normal 14 4 2 4 4 2 2" xfId="29413" xr:uid="{9AD4EB16-386B-49A7-83BF-45E9491C4A03}"/>
    <cellStyle name="Normal 14 4 2 4 4 2 3" xfId="46172" xr:uid="{E5E4143E-843A-41F0-90B7-B0DF8003386C}"/>
    <cellStyle name="Normal 14 4 2 4 4 3" xfId="21033" xr:uid="{D0825A34-F01A-4DDE-81FF-0F09A92B7829}"/>
    <cellStyle name="Normal 14 4 2 4 4 4" xfId="37792" xr:uid="{3619CA0E-D43B-4224-984D-2CB5CCB127AC}"/>
    <cellStyle name="Normal 14 4 2 4 5" xfId="10962" xr:uid="{8F598118-F08A-4394-9579-D58B8A6E30CF}"/>
    <cellStyle name="Normal 14 4 2 4 5 2" xfId="27722" xr:uid="{45DE0663-6900-4F87-B8CA-1B3C4C8E48AA}"/>
    <cellStyle name="Normal 14 4 2 4 5 3" xfId="44481" xr:uid="{D993B300-9AC0-474A-AE7E-787A7C0F21F0}"/>
    <cellStyle name="Normal 14 4 2 4 6" xfId="19342" xr:uid="{EBC26332-6577-4467-BDD0-4D45E63E666C}"/>
    <cellStyle name="Normal 14 4 2 4 7" xfId="36101" xr:uid="{16B09CF7-8395-4F2A-9433-F3CDC77907AD}"/>
    <cellStyle name="Normal 14 4 2 5" xfId="4696" xr:uid="{65640AE9-9107-42A1-AF8F-AEA89A1F8E22}"/>
    <cellStyle name="Normal 14 4 2 5 2" xfId="13072" xr:uid="{2792B55C-6378-4B41-9ABD-61191E2A4DA9}"/>
    <cellStyle name="Normal 14 4 2 5 2 2" xfId="29832" xr:uid="{94111E6A-E0DC-4754-9C24-8F217F703DB9}"/>
    <cellStyle name="Normal 14 4 2 5 2 3" xfId="46591" xr:uid="{564E5856-782A-4B20-A6A9-9752BD49F79F}"/>
    <cellStyle name="Normal 14 4 2 5 3" xfId="21452" xr:uid="{C92B43B6-D584-4460-8D94-80DF9AB1B19D}"/>
    <cellStyle name="Normal 14 4 2 5 4" xfId="38211" xr:uid="{C8F1E78E-9569-44C0-B25B-440CED14AA0E}"/>
    <cellStyle name="Normal 14 4 2 6" xfId="6420" xr:uid="{F813A789-B0D0-405C-AF65-38A0E098EA12}"/>
    <cellStyle name="Normal 14 4 2 6 2" xfId="14800" xr:uid="{6D2325A8-7217-4DD5-B499-95467EE23F8D}"/>
    <cellStyle name="Normal 14 4 2 6 2 2" xfId="31560" xr:uid="{E563FCF6-EB26-4ABB-B9EB-30CDF3504913}"/>
    <cellStyle name="Normal 14 4 2 6 2 3" xfId="48319" xr:uid="{49F45C96-3DC4-48E7-B688-315216300BE4}"/>
    <cellStyle name="Normal 14 4 2 6 3" xfId="23180" xr:uid="{5382C6B8-36E2-4EDF-9DAF-21AA16F55A1E}"/>
    <cellStyle name="Normal 14 4 2 6 4" xfId="39939" xr:uid="{384C3D0E-06E5-4042-B505-6FDCAF223738}"/>
    <cellStyle name="Normal 14 4 2 7" xfId="8055" xr:uid="{C5553603-DF79-41CE-B568-CFE0C3216878}"/>
    <cellStyle name="Normal 14 4 2 7 2" xfId="16435" xr:uid="{89D1CDE2-E055-4C9B-9412-F2AD1821AD98}"/>
    <cellStyle name="Normal 14 4 2 7 2 2" xfId="33195" xr:uid="{7C60B1EF-9738-40E8-835A-5224564AB7F4}"/>
    <cellStyle name="Normal 14 4 2 7 2 3" xfId="49954" xr:uid="{CBF09EAC-2E14-4645-BFFE-B4D09108D606}"/>
    <cellStyle name="Normal 14 4 2 7 3" xfId="24815" xr:uid="{2AF7C80F-EE4D-40E7-A277-A51C5D5D20CE}"/>
    <cellStyle name="Normal 14 4 2 7 4" xfId="41574" xr:uid="{C00855AF-B5BA-47B4-B84A-1A003CA26D89}"/>
    <cellStyle name="Normal 14 4 2 8" xfId="8461" xr:uid="{39D32A6F-DD0E-4A94-9BAF-F2ECA58B41DD}"/>
    <cellStyle name="Normal 14 4 2 8 2" xfId="16841" xr:uid="{882A9CB5-52AD-4D19-AAD5-2BACFDBFB1FA}"/>
    <cellStyle name="Normal 14 4 2 8 2 2" xfId="33601" xr:uid="{6E9B5885-2117-4C4F-A34B-4289B5249CFD}"/>
    <cellStyle name="Normal 14 4 2 8 2 3" xfId="50360" xr:uid="{9236AEC3-31F0-4BCE-9779-6951497B3B65}"/>
    <cellStyle name="Normal 14 4 2 8 3" xfId="25221" xr:uid="{6247A717-053E-4923-837A-E20C5DE4A4EC}"/>
    <cellStyle name="Normal 14 4 2 8 4" xfId="41980" xr:uid="{8D715B78-A753-4E10-9BE5-1A79A66A9E15}"/>
    <cellStyle name="Normal 14 4 2 9" xfId="8867" xr:uid="{FFA1BBF8-34F1-4344-930F-44AE7CFBBDB9}"/>
    <cellStyle name="Normal 14 4 2 9 2" xfId="17247" xr:uid="{A221D829-BF54-4E21-BA5F-B62E9AC9376E}"/>
    <cellStyle name="Normal 14 4 2 9 2 2" xfId="34007" xr:uid="{02F6901D-A630-4AE6-B55A-99D643F93288}"/>
    <cellStyle name="Normal 14 4 2 9 2 3" xfId="50766" xr:uid="{13C7085E-5E83-47B6-84C4-DB73AC7FAF05}"/>
    <cellStyle name="Normal 14 4 2 9 3" xfId="25627" xr:uid="{E32CBF6D-53DE-4684-B480-A48A64145CCC}"/>
    <cellStyle name="Normal 14 4 2 9 4" xfId="42386" xr:uid="{F79FF089-7039-450A-869A-A52C31DF2A42}"/>
    <cellStyle name="Normal 14 4 3" xfId="1389" xr:uid="{94EE9240-D4F4-4449-BF18-9BFA92EFF22A}"/>
    <cellStyle name="Normal 14 4 3 10" xfId="9409" xr:uid="{79CE5012-A145-452C-BE3B-23DAE0E6044E}"/>
    <cellStyle name="Normal 14 4 3 10 2" xfId="17789" xr:uid="{7000ED70-D4AC-45F3-992A-D576FDC64278}"/>
    <cellStyle name="Normal 14 4 3 10 2 2" xfId="34549" xr:uid="{D143253D-CF34-4064-AEA4-D63F3F45EBF7}"/>
    <cellStyle name="Normal 14 4 3 10 2 3" xfId="51308" xr:uid="{BC494CB3-2A55-4CBB-AB6B-A0DCF76772B7}"/>
    <cellStyle name="Normal 14 4 3 10 3" xfId="26169" xr:uid="{27383E86-9845-4A31-8566-0AB4B0B760EB}"/>
    <cellStyle name="Normal 14 4 3 10 4" xfId="42928" xr:uid="{D07F1E32-53A9-476A-99E6-A7E5A9034155}"/>
    <cellStyle name="Normal 14 4 3 11" xfId="3160" xr:uid="{B51B5DD1-FE8C-4DD6-8CD4-D00550CE1806}"/>
    <cellStyle name="Normal 14 4 3 11 2" xfId="11537" xr:uid="{B9DC9EDB-9351-4A80-804B-AC1976DB537A}"/>
    <cellStyle name="Normal 14 4 3 11 2 2" xfId="28297" xr:uid="{AFBEDDE7-713D-41F6-A5EC-B2E8A24E2086}"/>
    <cellStyle name="Normal 14 4 3 11 2 3" xfId="45056" xr:uid="{3B74E49E-672E-41C9-93FF-6A814C1A1B72}"/>
    <cellStyle name="Normal 14 4 3 11 3" xfId="19917" xr:uid="{DE4EE1A6-6EC8-49E0-90DD-56ED3197BE94}"/>
    <cellStyle name="Normal 14 4 3 11 4" xfId="36676" xr:uid="{8F41081A-15CF-4CC6-A0D5-FB35273E634E}"/>
    <cellStyle name="Normal 14 4 3 12" xfId="9734" xr:uid="{496659CB-8615-4A02-94BE-5DBE430190E8}"/>
    <cellStyle name="Normal 14 4 3 12 2" xfId="26494" xr:uid="{C8E62319-E250-4807-A4F5-B8FF8A54370A}"/>
    <cellStyle name="Normal 14 4 3 12 3" xfId="43253" xr:uid="{6E8B727A-A341-474D-BEA8-E8DB9EC490B8}"/>
    <cellStyle name="Normal 14 4 3 13" xfId="18114" xr:uid="{582C09B2-EFAE-472D-981B-0221F1A16A83}"/>
    <cellStyle name="Normal 14 4 3 14" xfId="34873" xr:uid="{CB069D94-3CB9-4336-BCCC-FFD187BB7265}"/>
    <cellStyle name="Normal 14 4 3 2" xfId="1780" xr:uid="{00E1CD77-51E7-4826-A94B-22DD5DD8F391}"/>
    <cellStyle name="Normal 14 4 3 2 2" xfId="5162" xr:uid="{FCACA2E4-5714-4E6E-8510-EDF28908838A}"/>
    <cellStyle name="Normal 14 4 3 2 2 2" xfId="13540" xr:uid="{D09681BF-F5A2-4F2F-93D0-DD5C0DA669B6}"/>
    <cellStyle name="Normal 14 4 3 2 2 2 2" xfId="30300" xr:uid="{70D58BC8-8159-4830-AEFD-B9F2B873786F}"/>
    <cellStyle name="Normal 14 4 3 2 2 2 3" xfId="47059" xr:uid="{CB5DDB77-18A6-4756-A449-EEA6B1597BBC}"/>
    <cellStyle name="Normal 14 4 3 2 2 3" xfId="21920" xr:uid="{21624C61-6224-4A12-A3D8-7D0843F1E26D}"/>
    <cellStyle name="Normal 14 4 3 2 2 4" xfId="38679" xr:uid="{FABCBE31-EF9A-4873-851B-3FE1AA675424}"/>
    <cellStyle name="Normal 14 4 3 2 3" xfId="6847" xr:uid="{4117BC8C-C742-4492-90D5-C4822ADE6FEE}"/>
    <cellStyle name="Normal 14 4 3 2 3 2" xfId="15227" xr:uid="{062415CB-7F34-4352-92F8-0ABCA69251A0}"/>
    <cellStyle name="Normal 14 4 3 2 3 2 2" xfId="31987" xr:uid="{6C919928-2548-4FDC-B6E4-964D29EF479C}"/>
    <cellStyle name="Normal 14 4 3 2 3 2 3" xfId="48746" xr:uid="{5657D73F-5361-4224-A543-C29A13936F60}"/>
    <cellStyle name="Normal 14 4 3 2 3 3" xfId="23607" xr:uid="{0A3714EF-E9E6-4768-8A4A-49FBA59207CA}"/>
    <cellStyle name="Normal 14 4 3 2 3 4" xfId="40366" xr:uid="{572917AF-5D07-485F-9C9E-51EBC5E7106F}"/>
    <cellStyle name="Normal 14 4 3 2 4" xfId="3587" xr:uid="{77A75A33-12BE-4CF3-9F03-EC331CDC627F}"/>
    <cellStyle name="Normal 14 4 3 2 4 2" xfId="11963" xr:uid="{5DA6F853-135E-47D7-AEE0-219A48D19B02}"/>
    <cellStyle name="Normal 14 4 3 2 4 2 2" xfId="28723" xr:uid="{2444BF79-7114-4381-BE13-6B3B04AEB706}"/>
    <cellStyle name="Normal 14 4 3 2 4 2 3" xfId="45482" xr:uid="{DF45D419-CA8F-4DAA-9E66-8EB752BF22B5}"/>
    <cellStyle name="Normal 14 4 3 2 4 3" xfId="20343" xr:uid="{B9BAC469-3576-4A18-918D-321C83C39469}"/>
    <cellStyle name="Normal 14 4 3 2 4 4" xfId="37102" xr:uid="{100E3CBD-9744-448B-BB9B-33861DAFA546}"/>
    <cellStyle name="Normal 14 4 3 2 5" xfId="10160" xr:uid="{1DFDFA10-1DBC-416B-9E85-7C66B4FD4FA5}"/>
    <cellStyle name="Normal 14 4 3 2 5 2" xfId="26920" xr:uid="{29DA4082-64D1-4A3D-85BB-15BC10B6E7EC}"/>
    <cellStyle name="Normal 14 4 3 2 5 3" xfId="43679" xr:uid="{4DE633A4-48FA-433E-90DC-4A83694CAE4B}"/>
    <cellStyle name="Normal 14 4 3 2 6" xfId="18540" xr:uid="{6248D096-1F0D-45FD-B777-0D26E70F0AF0}"/>
    <cellStyle name="Normal 14 4 3 2 7" xfId="35299" xr:uid="{5821EF01-7CC1-42AD-9D1B-40BF9C3603B9}"/>
    <cellStyle name="Normal 14 4 3 3" xfId="2208" xr:uid="{431E3283-25DB-4274-AD43-15DC9D6C4396}"/>
    <cellStyle name="Normal 14 4 3 3 2" xfId="5588" xr:uid="{4430BC73-830C-4796-A5AC-ECE8F81F9C2B}"/>
    <cellStyle name="Normal 14 4 3 3 2 2" xfId="13968" xr:uid="{F99F47B6-A220-45A1-A411-111D767DC657}"/>
    <cellStyle name="Normal 14 4 3 3 2 2 2" xfId="30728" xr:uid="{5744150D-B742-49E1-9AD8-ACD56F9FF681}"/>
    <cellStyle name="Normal 14 4 3 3 2 2 3" xfId="47487" xr:uid="{5DE1269B-D020-45E7-9AE8-08E30DBE75E1}"/>
    <cellStyle name="Normal 14 4 3 3 2 3" xfId="22348" xr:uid="{79CDFB0E-1260-425E-A473-C423AA860488}"/>
    <cellStyle name="Normal 14 4 3 3 2 4" xfId="39107" xr:uid="{E10C6880-5A92-40DD-A44A-17073C4C4CA5}"/>
    <cellStyle name="Normal 14 4 3 3 3" xfId="7275" xr:uid="{C6EB73DA-B8B4-4B3D-9067-70B732F742A7}"/>
    <cellStyle name="Normal 14 4 3 3 3 2" xfId="15655" xr:uid="{AEC9D362-D17C-4E86-A5DC-16D63787711A}"/>
    <cellStyle name="Normal 14 4 3 3 3 2 2" xfId="32415" xr:uid="{736766F5-DA39-467B-AA48-450CEE148188}"/>
    <cellStyle name="Normal 14 4 3 3 3 2 3" xfId="49174" xr:uid="{E22FF363-2244-48C0-9F88-66090521E1E1}"/>
    <cellStyle name="Normal 14 4 3 3 3 3" xfId="24035" xr:uid="{D6554D92-82B6-4010-8D4B-543B0F92C601}"/>
    <cellStyle name="Normal 14 4 3 3 3 4" xfId="40794" xr:uid="{67982191-8406-448A-9075-D45FBC37B795}"/>
    <cellStyle name="Normal 14 4 3 3 4" xfId="4015" xr:uid="{CADB667C-5413-4B57-8C11-BBD21D8CBFA7}"/>
    <cellStyle name="Normal 14 4 3 3 4 2" xfId="12391" xr:uid="{44E0EFD8-F872-4954-837F-53272B65AE76}"/>
    <cellStyle name="Normal 14 4 3 3 4 2 2" xfId="29151" xr:uid="{D9A770FE-08F9-4B6A-8CBA-16AF4BBB1C28}"/>
    <cellStyle name="Normal 14 4 3 3 4 2 3" xfId="45910" xr:uid="{FBCB7790-ED12-44E8-BDEB-7469DE4FA48C}"/>
    <cellStyle name="Normal 14 4 3 3 4 3" xfId="20771" xr:uid="{8B10BE7B-B9C2-4286-8ACB-EE5F96C8A074}"/>
    <cellStyle name="Normal 14 4 3 3 4 4" xfId="37530" xr:uid="{7BB0F42E-CCB7-4F6A-94CA-F2CA20EBB050}"/>
    <cellStyle name="Normal 14 4 3 3 5" xfId="10588" xr:uid="{FC5A2ACB-DE02-4011-9850-FA224814277C}"/>
    <cellStyle name="Normal 14 4 3 3 5 2" xfId="27348" xr:uid="{806461B7-3760-44D7-A88E-2EAE3B3ADBC1}"/>
    <cellStyle name="Normal 14 4 3 3 5 3" xfId="44107" xr:uid="{F669C070-7A57-4D7B-B1C6-2CF7EF08B454}"/>
    <cellStyle name="Normal 14 4 3 3 6" xfId="18968" xr:uid="{AE073CC1-FCDB-435C-BA5A-C0B2B32E045D}"/>
    <cellStyle name="Normal 14 4 3 3 7" xfId="35727" xr:uid="{CD6861E7-E845-44F4-BC3A-94665017F4B2}"/>
    <cellStyle name="Normal 14 4 3 4" xfId="2716" xr:uid="{1FE5C00C-2B72-4C41-BC79-9A750C554159}"/>
    <cellStyle name="Normal 14 4 3 4 2" xfId="6098" xr:uid="{765675F1-BB53-426A-9E6A-7B6D52E98F3E}"/>
    <cellStyle name="Normal 14 4 3 4 2 2" xfId="14478" xr:uid="{CD64799B-8893-4B70-B2F9-D4E9B6D88F60}"/>
    <cellStyle name="Normal 14 4 3 4 2 2 2" xfId="31238" xr:uid="{4B38EAC2-872C-4B53-BF3E-62BFF7893D50}"/>
    <cellStyle name="Normal 14 4 3 4 2 2 3" xfId="47997" xr:uid="{F85B0468-CCE8-43A2-8E20-C6A71401B313}"/>
    <cellStyle name="Normal 14 4 3 4 2 3" xfId="22858" xr:uid="{6CCA4C0A-A715-456C-B964-6C6582A27E0B}"/>
    <cellStyle name="Normal 14 4 3 4 2 4" xfId="39617" xr:uid="{EB4F85CF-2038-4A6F-B18E-143E08437225}"/>
    <cellStyle name="Normal 14 4 3 4 3" xfId="7785" xr:uid="{C481F31F-3AF5-4A95-A082-BF84490FDB4D}"/>
    <cellStyle name="Normal 14 4 3 4 3 2" xfId="16165" xr:uid="{9822452C-37B6-4CD4-9C68-15EDE3547722}"/>
    <cellStyle name="Normal 14 4 3 4 3 2 2" xfId="32925" xr:uid="{01EB4424-1F31-4323-9B2C-28BFADC4E3B8}"/>
    <cellStyle name="Normal 14 4 3 4 3 2 3" xfId="49684" xr:uid="{43D7F615-60E6-4BA0-9DAA-CEFB9CE324C8}"/>
    <cellStyle name="Normal 14 4 3 4 3 3" xfId="24545" xr:uid="{8185931A-9488-4A9D-B35E-95CEE9625BAB}"/>
    <cellStyle name="Normal 14 4 3 4 3 4" xfId="41304" xr:uid="{72C0AE13-2C65-445D-9B0C-4347F856C1FE}"/>
    <cellStyle name="Normal 14 4 3 4 4" xfId="4412" xr:uid="{8A2C353F-528D-45EB-A92B-74F0127A0D2C}"/>
    <cellStyle name="Normal 14 4 3 4 4 2" xfId="12788" xr:uid="{8263EC2F-6563-4923-AD50-194741986FC7}"/>
    <cellStyle name="Normal 14 4 3 4 4 2 2" xfId="29548" xr:uid="{345AE618-537D-47F6-A43B-8B9F65615145}"/>
    <cellStyle name="Normal 14 4 3 4 4 2 3" xfId="46307" xr:uid="{27802787-127E-43DD-A3EC-F81B401394BD}"/>
    <cellStyle name="Normal 14 4 3 4 4 3" xfId="21168" xr:uid="{A67715B0-2319-4AF6-A08D-ADF48FC5F93B}"/>
    <cellStyle name="Normal 14 4 3 4 4 4" xfId="37927" xr:uid="{2AB65C5F-6D6A-42CB-A3C8-43D558241249}"/>
    <cellStyle name="Normal 14 4 3 4 5" xfId="11098" xr:uid="{D04E16C6-FC3D-46F7-AA4B-F7F75387F43C}"/>
    <cellStyle name="Normal 14 4 3 4 5 2" xfId="27858" xr:uid="{C12031F7-0338-44E5-9CE7-AD294CE86D22}"/>
    <cellStyle name="Normal 14 4 3 4 5 3" xfId="44617" xr:uid="{6EB22A27-C0AA-414D-B521-429BB2763243}"/>
    <cellStyle name="Normal 14 4 3 4 6" xfId="19478" xr:uid="{2F77D742-2BBB-4DCE-BF5A-1CC47F388E6C}"/>
    <cellStyle name="Normal 14 4 3 4 7" xfId="36237" xr:uid="{B2C739B9-F242-4EB3-851F-6E1E76E54ED0}"/>
    <cellStyle name="Normal 14 4 3 5" xfId="4832" xr:uid="{A027ADAE-C55F-4DDA-9AE0-BC3896391C98}"/>
    <cellStyle name="Normal 14 4 3 5 2" xfId="13208" xr:uid="{89373CDA-423E-4D8A-AC43-CBA438589775}"/>
    <cellStyle name="Normal 14 4 3 5 2 2" xfId="29968" xr:uid="{7316BF3F-E476-49C5-BFAD-581C8F6BBFCB}"/>
    <cellStyle name="Normal 14 4 3 5 2 3" xfId="46727" xr:uid="{2952CC06-1565-4D61-8B11-4916CCFA4FB3}"/>
    <cellStyle name="Normal 14 4 3 5 3" xfId="21588" xr:uid="{0121993B-3E52-462D-8015-81F292295657}"/>
    <cellStyle name="Normal 14 4 3 5 4" xfId="38347" xr:uid="{041DF872-11E1-4610-94E2-EAECA2513314}"/>
    <cellStyle name="Normal 14 4 3 6" xfId="6421" xr:uid="{24F065C7-651B-4622-9D0B-4722C899E45C}"/>
    <cellStyle name="Normal 14 4 3 6 2" xfId="14801" xr:uid="{E445E8D6-2A90-40EC-AD7B-591932D6BC19}"/>
    <cellStyle name="Normal 14 4 3 6 2 2" xfId="31561" xr:uid="{1DD52CB3-AD9A-4883-A3BC-D399EA62451A}"/>
    <cellStyle name="Normal 14 4 3 6 2 3" xfId="48320" xr:uid="{81D57BF9-4AB7-475B-A3AB-AB087254FB95}"/>
    <cellStyle name="Normal 14 4 3 6 3" xfId="23181" xr:uid="{7C55A57B-AE4C-4B7F-AF73-D16375CE642C}"/>
    <cellStyle name="Normal 14 4 3 6 4" xfId="39940" xr:uid="{6FA15271-D799-4DB7-A0BF-CE275FCA01B7}"/>
    <cellStyle name="Normal 14 4 3 7" xfId="8191" xr:uid="{0B060D8C-FA11-4A69-8193-7CD4F27C835C}"/>
    <cellStyle name="Normal 14 4 3 7 2" xfId="16571" xr:uid="{7543EAAF-A6E6-47C5-9742-1091830C4E61}"/>
    <cellStyle name="Normal 14 4 3 7 2 2" xfId="33331" xr:uid="{7EA5826C-1C08-4D11-9EEA-CDC51975880C}"/>
    <cellStyle name="Normal 14 4 3 7 2 3" xfId="50090" xr:uid="{80A623FA-1A65-4AF1-A917-C5BA6FF8C5EC}"/>
    <cellStyle name="Normal 14 4 3 7 3" xfId="24951" xr:uid="{A8C38186-BCA2-465C-8C87-735AE710DD19}"/>
    <cellStyle name="Normal 14 4 3 7 4" xfId="41710" xr:uid="{3C06A5A1-110A-4AA3-9CAA-C5180059E575}"/>
    <cellStyle name="Normal 14 4 3 8" xfId="8597" xr:uid="{56C16214-7900-4E8F-9407-F08F2FEE2D52}"/>
    <cellStyle name="Normal 14 4 3 8 2" xfId="16977" xr:uid="{23878543-B0DA-4B08-ADC6-B65777D561A7}"/>
    <cellStyle name="Normal 14 4 3 8 2 2" xfId="33737" xr:uid="{C4E54236-BAFD-4E3A-A1D6-4B3CF5628D5F}"/>
    <cellStyle name="Normal 14 4 3 8 2 3" xfId="50496" xr:uid="{27892830-D7D8-4428-A7A8-46F97FE43446}"/>
    <cellStyle name="Normal 14 4 3 8 3" xfId="25357" xr:uid="{79934E05-AE8D-46CD-A0A5-22EBA61C4C17}"/>
    <cellStyle name="Normal 14 4 3 8 4" xfId="42116" xr:uid="{23FEB8AB-797F-4196-974A-8F55D57A3669}"/>
    <cellStyle name="Normal 14 4 3 9" xfId="9003" xr:uid="{A3857D61-EFC3-424D-B3A0-38FEE4AF1BC4}"/>
    <cellStyle name="Normal 14 4 3 9 2" xfId="17383" xr:uid="{47E4CFAD-5232-4057-95C7-8823343A7AEA}"/>
    <cellStyle name="Normal 14 4 3 9 2 2" xfId="34143" xr:uid="{0EAC6689-434A-433C-BCD0-B5B998C030FA}"/>
    <cellStyle name="Normal 14 4 3 9 2 3" xfId="50902" xr:uid="{3A2932A2-5414-4383-9794-F02A1AC90784}"/>
    <cellStyle name="Normal 14 4 3 9 3" xfId="25763" xr:uid="{B3FF5566-4D57-4002-B448-84526E144432}"/>
    <cellStyle name="Normal 14 4 3 9 4" xfId="42522" xr:uid="{F888BCB3-1C9F-4CA1-B50C-580C585739C3}"/>
    <cellStyle name="Normal 14 4 4" xfId="1778" xr:uid="{74B09D3C-033E-438C-9E30-0E0050BA1270}"/>
    <cellStyle name="Normal 14 4 4 2" xfId="5160" xr:uid="{08DB6E09-5615-4B06-A049-4BD96FC1C46C}"/>
    <cellStyle name="Normal 14 4 4 2 2" xfId="13538" xr:uid="{3325A3CF-C570-48E6-99E0-2B5D63EF8745}"/>
    <cellStyle name="Normal 14 4 4 2 2 2" xfId="30298" xr:uid="{9C320695-36C8-4358-A148-A823BC60E9D0}"/>
    <cellStyle name="Normal 14 4 4 2 2 3" xfId="47057" xr:uid="{051794F5-695B-435C-8B3A-4535548AACF7}"/>
    <cellStyle name="Normal 14 4 4 2 3" xfId="21918" xr:uid="{102D58BD-C1F8-47F5-BFFA-D3FF9F2AACC1}"/>
    <cellStyle name="Normal 14 4 4 2 4" xfId="38677" xr:uid="{FA229792-120A-4A0E-AA7B-398E41BD6D4B}"/>
    <cellStyle name="Normal 14 4 4 3" xfId="6845" xr:uid="{63D7D2A4-A434-449F-A088-7315FEFEA869}"/>
    <cellStyle name="Normal 14 4 4 3 2" xfId="15225" xr:uid="{CC5F1102-EC80-46CE-9519-8854B24AE61C}"/>
    <cellStyle name="Normal 14 4 4 3 2 2" xfId="31985" xr:uid="{53EE001B-A773-4FAC-8981-DED5493E00D8}"/>
    <cellStyle name="Normal 14 4 4 3 2 3" xfId="48744" xr:uid="{E1EF9EAD-E496-4DC6-B8F1-CAF9C0BCD632}"/>
    <cellStyle name="Normal 14 4 4 3 3" xfId="23605" xr:uid="{509AA9B3-A49F-4263-ACE2-4A7387577AEE}"/>
    <cellStyle name="Normal 14 4 4 3 4" xfId="40364" xr:uid="{96081ABE-CDED-4769-9C51-41A052F9DD57}"/>
    <cellStyle name="Normal 14 4 4 4" xfId="3585" xr:uid="{6C770006-EA9D-4006-BBA9-E9A786E947E9}"/>
    <cellStyle name="Normal 14 4 4 4 2" xfId="11961" xr:uid="{B9872671-C58D-4618-ABB9-6CA2CBA9053F}"/>
    <cellStyle name="Normal 14 4 4 4 2 2" xfId="28721" xr:uid="{C4BEB2AE-B2E6-430F-B83C-6CBADE637C8C}"/>
    <cellStyle name="Normal 14 4 4 4 2 3" xfId="45480" xr:uid="{CD473371-003A-44FC-A0BE-BBE3501F506B}"/>
    <cellStyle name="Normal 14 4 4 4 3" xfId="20341" xr:uid="{6E815143-4995-4E4B-AD2E-E0F21584A145}"/>
    <cellStyle name="Normal 14 4 4 4 4" xfId="37100" xr:uid="{0995C476-AB1D-4AB4-9D3E-C388B5BC5975}"/>
    <cellStyle name="Normal 14 4 4 5" xfId="10158" xr:uid="{F5694F88-28B1-4D90-93E1-90D94B0FD54D}"/>
    <cellStyle name="Normal 14 4 4 5 2" xfId="26918" xr:uid="{7F5E3274-1AA1-4677-8CD1-5BECDC074E1B}"/>
    <cellStyle name="Normal 14 4 4 5 3" xfId="43677" xr:uid="{78DAE18B-D7AE-4B56-84C8-284A8C4704F1}"/>
    <cellStyle name="Normal 14 4 4 6" xfId="18538" xr:uid="{D6AD78A9-0F40-4B13-833B-98C01E3EB3F3}"/>
    <cellStyle name="Normal 14 4 4 7" xfId="35297" xr:uid="{1A5D700E-9ACD-4F16-83DE-779991E2B76D}"/>
    <cellStyle name="Normal 14 4 5" xfId="2206" xr:uid="{4616696B-E0D0-41E2-870F-23DE6560F00B}"/>
    <cellStyle name="Normal 14 4 5 2" xfId="5586" xr:uid="{127170A1-A43B-499E-B748-E4446F2B677A}"/>
    <cellStyle name="Normal 14 4 5 2 2" xfId="13966" xr:uid="{C81939A8-4203-48F7-9F84-E84B46151261}"/>
    <cellStyle name="Normal 14 4 5 2 2 2" xfId="30726" xr:uid="{E21C9978-5968-48BA-9C02-67B820B783ED}"/>
    <cellStyle name="Normal 14 4 5 2 2 3" xfId="47485" xr:uid="{376A948B-8C88-4D85-BBD0-E7F5689E3795}"/>
    <cellStyle name="Normal 14 4 5 2 3" xfId="22346" xr:uid="{B19EE6E0-525D-47DA-90C4-1EE7D329288D}"/>
    <cellStyle name="Normal 14 4 5 2 4" xfId="39105" xr:uid="{C1F7E01C-446D-44BB-88E5-569316FE15FA}"/>
    <cellStyle name="Normal 14 4 5 3" xfId="7273" xr:uid="{AB2574B1-C476-4C80-868A-BB03DFCC9D23}"/>
    <cellStyle name="Normal 14 4 5 3 2" xfId="15653" xr:uid="{EC90B7C4-94D0-4471-81E4-A036A9BDE039}"/>
    <cellStyle name="Normal 14 4 5 3 2 2" xfId="32413" xr:uid="{9B5A8243-80A8-4902-820D-170D7F2DFAC5}"/>
    <cellStyle name="Normal 14 4 5 3 2 3" xfId="49172" xr:uid="{DFF630DE-C5FF-4911-A8F4-07DF6F68BA3E}"/>
    <cellStyle name="Normal 14 4 5 3 3" xfId="24033" xr:uid="{861B4DF0-6316-4A92-B9DA-7C6F52811A99}"/>
    <cellStyle name="Normal 14 4 5 3 4" xfId="40792" xr:uid="{7555B0FC-4099-4861-BFC8-05762CA44C7C}"/>
    <cellStyle name="Normal 14 4 5 4" xfId="4013" xr:uid="{89BF4115-4101-4C80-8E1E-61E3EAA56DFC}"/>
    <cellStyle name="Normal 14 4 5 4 2" xfId="12389" xr:uid="{DAEEA855-C6AA-47D0-8E00-F2CB2D4BA075}"/>
    <cellStyle name="Normal 14 4 5 4 2 2" xfId="29149" xr:uid="{6A6AD065-7182-4AC0-AA01-D3BCC79C671C}"/>
    <cellStyle name="Normal 14 4 5 4 2 3" xfId="45908" xr:uid="{8BCBABC2-3F32-4390-9127-C284685A3294}"/>
    <cellStyle name="Normal 14 4 5 4 3" xfId="20769" xr:uid="{F7A9CC97-8AF5-484E-9B8C-3433EBCC2FD4}"/>
    <cellStyle name="Normal 14 4 5 4 4" xfId="37528" xr:uid="{FE413728-BBAA-4DD2-88FB-AEB939E0DE88}"/>
    <cellStyle name="Normal 14 4 5 5" xfId="10586" xr:uid="{948ADBCC-3C20-479C-8CCB-8077B46D4457}"/>
    <cellStyle name="Normal 14 4 5 5 2" xfId="27346" xr:uid="{A51D66A8-5733-4D73-B9D3-4E186B309211}"/>
    <cellStyle name="Normal 14 4 5 5 3" xfId="44105" xr:uid="{C36F6F15-97B5-4BF4-AE51-C68E2D1F08B9}"/>
    <cellStyle name="Normal 14 4 5 6" xfId="18966" xr:uid="{35D7B6A9-ECBE-4814-9AF5-7E12C0321018}"/>
    <cellStyle name="Normal 14 4 5 7" xfId="35725" xr:uid="{C7FCE257-08FA-4EC2-B299-5BE771682CB5}"/>
    <cellStyle name="Normal 14 4 6" xfId="2446" xr:uid="{326CCE21-4547-478C-9092-123D669D7D8F}"/>
    <cellStyle name="Normal 14 4 6 2" xfId="5827" xr:uid="{BBF96EE4-9187-4120-B490-BE713863B7C5}"/>
    <cellStyle name="Normal 14 4 6 2 2" xfId="14207" xr:uid="{CA812353-AECD-4587-941A-1166ED875CAC}"/>
    <cellStyle name="Normal 14 4 6 2 2 2" xfId="30967" xr:uid="{9B5AD9F6-6460-4403-9552-D66B5049BBA9}"/>
    <cellStyle name="Normal 14 4 6 2 2 3" xfId="47726" xr:uid="{D68E59D8-2F93-4AED-BC42-8E5BF09E6C48}"/>
    <cellStyle name="Normal 14 4 6 2 3" xfId="22587" xr:uid="{C31E5FE5-A4C3-4C4E-9583-BFBE2496FDF9}"/>
    <cellStyle name="Normal 14 4 6 2 4" xfId="39346" xr:uid="{42859321-EB64-44B3-BD61-68D96B9B09FB}"/>
    <cellStyle name="Normal 14 4 6 3" xfId="7514" xr:uid="{9702257B-1309-4678-AA89-EEB2EE7EE0CE}"/>
    <cellStyle name="Normal 14 4 6 3 2" xfId="15894" xr:uid="{F23764F7-1080-4841-BD57-5247E6346867}"/>
    <cellStyle name="Normal 14 4 6 3 2 2" xfId="32654" xr:uid="{07F4CE8F-33A2-4B62-913B-BA3D987BA34D}"/>
    <cellStyle name="Normal 14 4 6 3 2 3" xfId="49413" xr:uid="{9C583147-28A9-4E1F-85BB-47B80E7E6C35}"/>
    <cellStyle name="Normal 14 4 6 3 3" xfId="24274" xr:uid="{61C7B738-4FF4-453B-9215-A7C11DB29E1B}"/>
    <cellStyle name="Normal 14 4 6 3 4" xfId="41033" xr:uid="{A6BB07F4-1754-4610-B6BE-698AA2E077F3}"/>
    <cellStyle name="Normal 14 4 6 4" xfId="3158" xr:uid="{FB22F24E-17AE-4E58-A356-85CEFBEF8C94}"/>
    <cellStyle name="Normal 14 4 6 4 2" xfId="11535" xr:uid="{94CB6728-F5D2-4E1E-B158-060DA18A7087}"/>
    <cellStyle name="Normal 14 4 6 4 2 2" xfId="28295" xr:uid="{C3C6CABC-72AA-4C70-AB53-86771A3244A6}"/>
    <cellStyle name="Normal 14 4 6 4 2 3" xfId="45054" xr:uid="{3197D4A9-B626-4B98-B47C-903314412E11}"/>
    <cellStyle name="Normal 14 4 6 4 3" xfId="19915" xr:uid="{0521442A-27A2-4DB6-81D7-DF5459263EDA}"/>
    <cellStyle name="Normal 14 4 6 4 4" xfId="36674" xr:uid="{B1FBBCEC-1A7F-4F14-93EA-D5B3EBEFE143}"/>
    <cellStyle name="Normal 14 4 6 5" xfId="10827" xr:uid="{DA289C1C-DB9C-4833-913C-7AFE4CD4AA2D}"/>
    <cellStyle name="Normal 14 4 6 5 2" xfId="27587" xr:uid="{0589DDA2-AEC5-4547-8639-F58B91227423}"/>
    <cellStyle name="Normal 14 4 6 5 3" xfId="44346" xr:uid="{1A34E83A-2BF3-41CD-B600-BAF872C9C71C}"/>
    <cellStyle name="Normal 14 4 6 6" xfId="19207" xr:uid="{F0284101-343D-4938-807A-9A3F451B824B}"/>
    <cellStyle name="Normal 14 4 6 7" xfId="35966" xr:uid="{504A503F-4B64-484B-8341-98BDADBB3C7D}"/>
    <cellStyle name="Normal 14 4 7" xfId="4560" xr:uid="{ACBD76E0-6FA4-45FA-9104-AA22C7F52179}"/>
    <cellStyle name="Normal 14 4 7 2" xfId="12936" xr:uid="{83FA2DDD-023B-4D51-B3D9-07DF52950F5C}"/>
    <cellStyle name="Normal 14 4 7 2 2" xfId="29696" xr:uid="{F9F0BE24-7EE5-4F9B-A414-752A46E67157}"/>
    <cellStyle name="Normal 14 4 7 2 3" xfId="46455" xr:uid="{4B7EFD3A-694B-4C15-8568-D232A242ACF1}"/>
    <cellStyle name="Normal 14 4 7 3" xfId="21316" xr:uid="{E7F2BC46-1018-471E-8DF5-AAE9137A199C}"/>
    <cellStyle name="Normal 14 4 7 4" xfId="38075" xr:uid="{CF5E885A-8CB8-4784-9411-8A2761DE6DBE}"/>
    <cellStyle name="Normal 14 4 8" xfId="6419" xr:uid="{80CE7963-22DE-469E-8995-07C388086531}"/>
    <cellStyle name="Normal 14 4 8 2" xfId="14799" xr:uid="{BC61387C-1350-4D4C-AE4C-F486B8887259}"/>
    <cellStyle name="Normal 14 4 8 2 2" xfId="31559" xr:uid="{A3C6601D-A6DB-4FF7-B485-D2B02CE25218}"/>
    <cellStyle name="Normal 14 4 8 2 3" xfId="48318" xr:uid="{C98CB163-8E8F-4BE9-92EF-92F5DD2A4A48}"/>
    <cellStyle name="Normal 14 4 8 3" xfId="23179" xr:uid="{80B1729B-45B4-4296-A511-4F841F5F664B}"/>
    <cellStyle name="Normal 14 4 8 4" xfId="39938" xr:uid="{358F1CBC-94E7-4019-B649-570A01B2688B}"/>
    <cellStyle name="Normal 14 4 9" xfId="7920" xr:uid="{E03C690F-0A0F-48FF-ADA5-C19F8008525A}"/>
    <cellStyle name="Normal 14 4 9 2" xfId="16300" xr:uid="{B76D5823-3870-4391-90E7-C679B63AA6C3}"/>
    <cellStyle name="Normal 14 4 9 2 2" xfId="33060" xr:uid="{4FDBC3AF-1E33-49CC-BFFB-F801AD6D2501}"/>
    <cellStyle name="Normal 14 4 9 2 3" xfId="49819" xr:uid="{19A2FA41-8761-4879-94B8-05F51C34B435}"/>
    <cellStyle name="Normal 14 4 9 3" xfId="24680" xr:uid="{3A7CFC6D-A5B1-424C-A18A-02C5F635438C}"/>
    <cellStyle name="Normal 14 4 9 4" xfId="41439" xr:uid="{53E615F4-3F59-4920-987C-0B3D0317EDC8}"/>
    <cellStyle name="Normal 14 5" xfId="796" xr:uid="{A4DC7201-3C1A-4B58-A239-01CDAAF03D8C}"/>
    <cellStyle name="Normal 14 5 10" xfId="8403" xr:uid="{97A66759-115D-4AA8-87AB-6F4EC9E1A472}"/>
    <cellStyle name="Normal 14 5 10 2" xfId="16783" xr:uid="{B3C1F294-3580-4B94-993C-25BFC56EF387}"/>
    <cellStyle name="Normal 14 5 10 2 2" xfId="33543" xr:uid="{1AD18421-0A13-4F76-8CA5-1A7EAECCF412}"/>
    <cellStyle name="Normal 14 5 10 2 3" xfId="50302" xr:uid="{0D2CE46C-D6A5-4896-AD69-821650E1526E}"/>
    <cellStyle name="Normal 14 5 10 3" xfId="25163" xr:uid="{067CFE83-8A0A-427C-B074-D39788EB8C94}"/>
    <cellStyle name="Normal 14 5 10 4" xfId="41922" xr:uid="{2AF71865-C286-4418-A135-9567FF407883}"/>
    <cellStyle name="Normal 14 5 11" xfId="8809" xr:uid="{5E8041D9-9631-4FDA-8724-3EF9C020F3B5}"/>
    <cellStyle name="Normal 14 5 11 2" xfId="17189" xr:uid="{A95B21FB-9655-425B-A2B7-AC7395560124}"/>
    <cellStyle name="Normal 14 5 11 2 2" xfId="33949" xr:uid="{BE136867-F475-457A-8D47-333E869C7E90}"/>
    <cellStyle name="Normal 14 5 11 2 3" xfId="50708" xr:uid="{AE7204B2-BFF6-46B6-A869-20932CB0F152}"/>
    <cellStyle name="Normal 14 5 11 3" xfId="25569" xr:uid="{A288910D-BC84-49F1-BACF-31CF6EBF03E8}"/>
    <cellStyle name="Normal 14 5 11 4" xfId="42328" xr:uid="{899035EB-0D63-47FA-84BB-5C8F6B6AFA47}"/>
    <cellStyle name="Normal 14 5 12" xfId="9215" xr:uid="{B89B1C79-3A7B-4FE6-AAA9-631328E5BA50}"/>
    <cellStyle name="Normal 14 5 12 2" xfId="17595" xr:uid="{3485EF3F-B24A-4DCB-A4E3-6216C26B58A4}"/>
    <cellStyle name="Normal 14 5 12 2 2" xfId="34355" xr:uid="{7F73487B-3E40-46A4-82D6-07B4E9FA95C6}"/>
    <cellStyle name="Normal 14 5 12 2 3" xfId="51114" xr:uid="{45A8AE81-DACD-4E78-A399-9190F42AEB82}"/>
    <cellStyle name="Normal 14 5 12 3" xfId="25975" xr:uid="{52829B34-EF5F-48A6-A674-EF825545BA53}"/>
    <cellStyle name="Normal 14 5 12 4" xfId="42734" xr:uid="{5E6E33D8-6A2F-4891-9C04-40217EF5E6A6}"/>
    <cellStyle name="Normal 14 5 13" xfId="2908" xr:uid="{0916FBB7-41C8-453A-9AFF-48C92328EA3F}"/>
    <cellStyle name="Normal 14 5 13 2" xfId="11290" xr:uid="{B18FE77F-8B51-4671-BA49-D68E81B6463F}"/>
    <cellStyle name="Normal 14 5 13 2 2" xfId="28050" xr:uid="{087255CF-D54E-406D-B03F-F8753DB1AFD0}"/>
    <cellStyle name="Normal 14 5 13 2 3" xfId="44809" xr:uid="{1AF6A869-0FA9-4F48-B75B-E99DF358CCAB}"/>
    <cellStyle name="Normal 14 5 13 3" xfId="19670" xr:uid="{CEBE5AFA-2DC8-42D0-AD06-99598B3FAD95}"/>
    <cellStyle name="Normal 14 5 13 4" xfId="36429" xr:uid="{C2F21DD0-EF9B-4D8E-8576-AB7D799FEB51}"/>
    <cellStyle name="Normal 14 5 14" xfId="9735" xr:uid="{18203E7C-0FF5-4D82-839D-E57995CCF4DE}"/>
    <cellStyle name="Normal 14 5 14 2" xfId="26495" xr:uid="{D67891DC-A289-48FC-9642-064472D7FE1F}"/>
    <cellStyle name="Normal 14 5 14 3" xfId="43254" xr:uid="{4B258869-1765-4ECC-BEB4-36DDD86C3367}"/>
    <cellStyle name="Normal 14 5 15" xfId="18115" xr:uid="{5FFF18AE-ACEE-4757-B128-0668A386BF50}"/>
    <cellStyle name="Normal 14 5 16" xfId="34874" xr:uid="{B0C069A4-A02D-478D-B25E-07D9B3A847E8}"/>
    <cellStyle name="Normal 14 5 2" xfId="1390" xr:uid="{E34373CA-0260-4F9C-9A77-27AD945981FA}"/>
    <cellStyle name="Normal 14 5 2 10" xfId="9274" xr:uid="{F7E15F57-0D78-4B76-AC30-1AE110CEAE53}"/>
    <cellStyle name="Normal 14 5 2 10 2" xfId="17654" xr:uid="{80468AF9-8189-478A-AFBD-3D0E44ECA850}"/>
    <cellStyle name="Normal 14 5 2 10 2 2" xfId="34414" xr:uid="{7E77CDDC-24B7-48C6-9D81-59406837B5A0}"/>
    <cellStyle name="Normal 14 5 2 10 2 3" xfId="51173" xr:uid="{92A714B3-28C3-45CF-82D4-BF3B358E5A9F}"/>
    <cellStyle name="Normal 14 5 2 10 3" xfId="26034" xr:uid="{34272688-4FEC-44D0-8EB4-C84AFB018FC9}"/>
    <cellStyle name="Normal 14 5 2 10 4" xfId="42793" xr:uid="{7DAB2CF6-576E-457D-AB3F-427DB3D482F1}"/>
    <cellStyle name="Normal 14 5 2 11" xfId="3162" xr:uid="{E50BDCFB-5BBD-4381-9F06-BCD079C82EAB}"/>
    <cellStyle name="Normal 14 5 2 11 2" xfId="11539" xr:uid="{AC8AB72C-10E4-4E99-9ADB-5F44AF694734}"/>
    <cellStyle name="Normal 14 5 2 11 2 2" xfId="28299" xr:uid="{7BF3D3E3-31B7-4C4D-88ED-E0B2B49DB71A}"/>
    <cellStyle name="Normal 14 5 2 11 2 3" xfId="45058" xr:uid="{0CFDAE69-6090-4B7F-BCF5-C3C31CE489C2}"/>
    <cellStyle name="Normal 14 5 2 11 3" xfId="19919" xr:uid="{7E838F48-0C0C-4BFB-B35F-1A37697F806C}"/>
    <cellStyle name="Normal 14 5 2 11 4" xfId="36678" xr:uid="{EABFDEB6-BD2C-4FB2-A878-B5A25BAD9A59}"/>
    <cellStyle name="Normal 14 5 2 12" xfId="9736" xr:uid="{F583758B-A3D1-4A70-AF20-D65DCFD798F7}"/>
    <cellStyle name="Normal 14 5 2 12 2" xfId="26496" xr:uid="{978A8263-1E50-48FB-8C92-E5AF701DF1AB}"/>
    <cellStyle name="Normal 14 5 2 12 3" xfId="43255" xr:uid="{5A229A51-C73E-436D-883B-560FAB37AA30}"/>
    <cellStyle name="Normal 14 5 2 13" xfId="18116" xr:uid="{249C0148-B8EB-4C6D-BBB8-F8BBC719AB0E}"/>
    <cellStyle name="Normal 14 5 2 14" xfId="34875" xr:uid="{1D0A982E-BFCD-457B-87F3-D221112F339B}"/>
    <cellStyle name="Normal 14 5 2 2" xfId="1782" xr:uid="{BFF8CEF0-68D5-414D-AF1F-9637F6F90F27}"/>
    <cellStyle name="Normal 14 5 2 2 2" xfId="5164" xr:uid="{A43AF811-7ADE-42A0-AE83-8AFEFDF8B742}"/>
    <cellStyle name="Normal 14 5 2 2 2 2" xfId="13542" xr:uid="{4579DBEA-E79E-4F99-AD7C-54564199E5FE}"/>
    <cellStyle name="Normal 14 5 2 2 2 2 2" xfId="30302" xr:uid="{1D01F53B-F6D0-4C58-820F-8C1C1471C546}"/>
    <cellStyle name="Normal 14 5 2 2 2 2 3" xfId="47061" xr:uid="{B5839BCF-5472-4396-9C51-2D48377017AD}"/>
    <cellStyle name="Normal 14 5 2 2 2 3" xfId="21922" xr:uid="{D66EF3B3-400B-4AEC-B75E-42F68B03AEE3}"/>
    <cellStyle name="Normal 14 5 2 2 2 4" xfId="38681" xr:uid="{9300C631-5742-4BE0-B12B-333B419DF941}"/>
    <cellStyle name="Normal 14 5 2 2 3" xfId="6849" xr:uid="{B028E1CC-B818-4942-92A0-FAABBBF88328}"/>
    <cellStyle name="Normal 14 5 2 2 3 2" xfId="15229" xr:uid="{8A87C719-3376-4260-98EE-72655D9CD331}"/>
    <cellStyle name="Normal 14 5 2 2 3 2 2" xfId="31989" xr:uid="{A8B7A53A-6F16-4480-8AD1-DAB9A9952EAF}"/>
    <cellStyle name="Normal 14 5 2 2 3 2 3" xfId="48748" xr:uid="{A07210AC-3598-4CFA-AF70-3B21D11B9CC5}"/>
    <cellStyle name="Normal 14 5 2 2 3 3" xfId="23609" xr:uid="{EE2CF930-5425-4F65-9C22-107272269184}"/>
    <cellStyle name="Normal 14 5 2 2 3 4" xfId="40368" xr:uid="{BD35D515-D113-40BE-95F2-793327C03EA8}"/>
    <cellStyle name="Normal 14 5 2 2 4" xfId="3589" xr:uid="{56704DF2-2944-4136-BFA1-6781B5A76386}"/>
    <cellStyle name="Normal 14 5 2 2 4 2" xfId="11965" xr:uid="{B9B45FC4-3E58-4B2B-9188-080883059F33}"/>
    <cellStyle name="Normal 14 5 2 2 4 2 2" xfId="28725" xr:uid="{98F2E12D-737F-4F84-B49C-F181FE7DF424}"/>
    <cellStyle name="Normal 14 5 2 2 4 2 3" xfId="45484" xr:uid="{2960ED46-379A-4456-8C59-D807E88FFED9}"/>
    <cellStyle name="Normal 14 5 2 2 4 3" xfId="20345" xr:uid="{9E89EEB6-E1F9-4278-B9E8-4418A51934E2}"/>
    <cellStyle name="Normal 14 5 2 2 4 4" xfId="37104" xr:uid="{B022E76F-FCBE-4588-AE44-035F76CE85D6}"/>
    <cellStyle name="Normal 14 5 2 2 5" xfId="10162" xr:uid="{075E0B20-8480-414D-9DD4-EB9B1CDF890D}"/>
    <cellStyle name="Normal 14 5 2 2 5 2" xfId="26922" xr:uid="{7377F592-BB3E-40DE-A19D-2BBD9B1F5728}"/>
    <cellStyle name="Normal 14 5 2 2 5 3" xfId="43681" xr:uid="{5C85010F-3379-441B-A3E8-C092CA0E1767}"/>
    <cellStyle name="Normal 14 5 2 2 6" xfId="18542" xr:uid="{31298375-36BD-43C0-BCBA-00CAC799F683}"/>
    <cellStyle name="Normal 14 5 2 2 7" xfId="35301" xr:uid="{254EC22D-E0E3-4D69-828B-EC2A539D54EB}"/>
    <cellStyle name="Normal 14 5 2 3" xfId="2210" xr:uid="{D592384A-0353-4AAC-84D5-02ACB1F2A967}"/>
    <cellStyle name="Normal 14 5 2 3 2" xfId="5590" xr:uid="{61771B26-45D1-48C0-94BC-BF7997720A14}"/>
    <cellStyle name="Normal 14 5 2 3 2 2" xfId="13970" xr:uid="{3404B646-4280-46FD-B418-59BD63C7C9BD}"/>
    <cellStyle name="Normal 14 5 2 3 2 2 2" xfId="30730" xr:uid="{AB1F9045-5DC2-4C7F-8CAD-824E7AECFAD9}"/>
    <cellStyle name="Normal 14 5 2 3 2 2 3" xfId="47489" xr:uid="{6546F00B-7B76-4640-BAFC-B682C398DA72}"/>
    <cellStyle name="Normal 14 5 2 3 2 3" xfId="22350" xr:uid="{C98D125F-DD8D-4C6A-8BE9-2A137BDBB9AC}"/>
    <cellStyle name="Normal 14 5 2 3 2 4" xfId="39109" xr:uid="{2DCD671F-CE48-4BA5-B47A-5CC0F865496D}"/>
    <cellStyle name="Normal 14 5 2 3 3" xfId="7277" xr:uid="{C6230E20-85CD-4DCD-9334-C850D47E6802}"/>
    <cellStyle name="Normal 14 5 2 3 3 2" xfId="15657" xr:uid="{DA27D1BE-3A60-46CC-83DA-046B63E3BE6E}"/>
    <cellStyle name="Normal 14 5 2 3 3 2 2" xfId="32417" xr:uid="{742B5324-D4C6-4028-AEE9-0726F1FE933E}"/>
    <cellStyle name="Normal 14 5 2 3 3 2 3" xfId="49176" xr:uid="{137A61D4-9F34-439C-B2A3-2CAA07005759}"/>
    <cellStyle name="Normal 14 5 2 3 3 3" xfId="24037" xr:uid="{10A11091-CAE9-458F-909B-B59EFBF7922C}"/>
    <cellStyle name="Normal 14 5 2 3 3 4" xfId="40796" xr:uid="{BCDF0DF8-2B38-4B08-8920-7E5E85EB8226}"/>
    <cellStyle name="Normal 14 5 2 3 4" xfId="4017" xr:uid="{BC086874-A205-4E4F-85D6-88EF1728EDE0}"/>
    <cellStyle name="Normal 14 5 2 3 4 2" xfId="12393" xr:uid="{19B63DB3-16ED-4A82-9271-A96E9CAB5C47}"/>
    <cellStyle name="Normal 14 5 2 3 4 2 2" xfId="29153" xr:uid="{8838DC2B-C149-4A0E-A02B-ACDCCEB1BA8F}"/>
    <cellStyle name="Normal 14 5 2 3 4 2 3" xfId="45912" xr:uid="{43DE0BB7-1C25-4257-8043-BB7D09A4D6EF}"/>
    <cellStyle name="Normal 14 5 2 3 4 3" xfId="20773" xr:uid="{1B7A50DF-EFF0-4BC0-8DDA-C72ED631B97E}"/>
    <cellStyle name="Normal 14 5 2 3 4 4" xfId="37532" xr:uid="{26909C1F-945C-4792-B4A6-48517B8AB1D0}"/>
    <cellStyle name="Normal 14 5 2 3 5" xfId="10590" xr:uid="{14D5193C-FF1D-4E5B-8FA9-68ED8B57DBBF}"/>
    <cellStyle name="Normal 14 5 2 3 5 2" xfId="27350" xr:uid="{F74C85E7-3C11-4412-B51F-4C846B75402F}"/>
    <cellStyle name="Normal 14 5 2 3 5 3" xfId="44109" xr:uid="{B2F0CA53-20D0-4904-BB8E-32A912286781}"/>
    <cellStyle name="Normal 14 5 2 3 6" xfId="18970" xr:uid="{C76FB055-D8C3-4136-923B-4AEAB4F77341}"/>
    <cellStyle name="Normal 14 5 2 3 7" xfId="35729" xr:uid="{8A534170-BD8D-4CCB-92D4-6CBC3D98589B}"/>
    <cellStyle name="Normal 14 5 2 4" xfId="2581" xr:uid="{CEE9CE28-0072-474A-924F-B2F752191341}"/>
    <cellStyle name="Normal 14 5 2 4 2" xfId="5963" xr:uid="{AB38180A-11FF-492F-9E36-09DD120F5BC4}"/>
    <cellStyle name="Normal 14 5 2 4 2 2" xfId="14343" xr:uid="{06EBCD3A-C5B2-449A-8284-BE8CA8C62289}"/>
    <cellStyle name="Normal 14 5 2 4 2 2 2" xfId="31103" xr:uid="{B096BDA4-0DBD-45EA-8517-FE9390DCEC1D}"/>
    <cellStyle name="Normal 14 5 2 4 2 2 3" xfId="47862" xr:uid="{19DAE256-2D75-474D-A017-CB2CA2825C88}"/>
    <cellStyle name="Normal 14 5 2 4 2 3" xfId="22723" xr:uid="{D8CA8C24-43B8-4655-931D-C6CD72470561}"/>
    <cellStyle name="Normal 14 5 2 4 2 4" xfId="39482" xr:uid="{15FE97E5-F506-4600-A2A1-E1F3790A52C5}"/>
    <cellStyle name="Normal 14 5 2 4 3" xfId="7650" xr:uid="{D97FC038-B905-4BFD-9587-C73FC46E1A9A}"/>
    <cellStyle name="Normal 14 5 2 4 3 2" xfId="16030" xr:uid="{B5433E6D-A1E7-4BA4-BEA6-3047DAB62997}"/>
    <cellStyle name="Normal 14 5 2 4 3 2 2" xfId="32790" xr:uid="{C7848BBD-1335-46D8-BCB3-5DD2E11BA50A}"/>
    <cellStyle name="Normal 14 5 2 4 3 2 3" xfId="49549" xr:uid="{AECEC826-2A11-405A-BB4B-9E250BDF8E25}"/>
    <cellStyle name="Normal 14 5 2 4 3 3" xfId="24410" xr:uid="{663941F1-71A3-4D1B-8FBD-AE304B54FDD6}"/>
    <cellStyle name="Normal 14 5 2 4 3 4" xfId="41169" xr:uid="{C8603AEC-51C8-4484-85E1-F50FE2B9BEE4}"/>
    <cellStyle name="Normal 14 5 2 4 4" xfId="4278" xr:uid="{5559353E-73A0-4972-8BF2-FECE23B70A15}"/>
    <cellStyle name="Normal 14 5 2 4 4 2" xfId="12654" xr:uid="{56B7F816-E61D-4C4F-A9B9-A9703DA2A76C}"/>
    <cellStyle name="Normal 14 5 2 4 4 2 2" xfId="29414" xr:uid="{3FF62518-8943-4C8F-A0AD-A20F71D5215E}"/>
    <cellStyle name="Normal 14 5 2 4 4 2 3" xfId="46173" xr:uid="{B8B2598C-7D74-4F79-99FF-1CFB1FC39F97}"/>
    <cellStyle name="Normal 14 5 2 4 4 3" xfId="21034" xr:uid="{C4ADA07E-11F6-4E62-96AB-82D4BEB4718F}"/>
    <cellStyle name="Normal 14 5 2 4 4 4" xfId="37793" xr:uid="{AF3E9854-9B48-4A43-A556-07B21271285B}"/>
    <cellStyle name="Normal 14 5 2 4 5" xfId="10963" xr:uid="{9195F78A-9111-4F33-B282-0D13D384E2E7}"/>
    <cellStyle name="Normal 14 5 2 4 5 2" xfId="27723" xr:uid="{90770CF0-76C0-4413-A067-E66F97A454E5}"/>
    <cellStyle name="Normal 14 5 2 4 5 3" xfId="44482" xr:uid="{C3D1C086-6426-4AB3-AA57-E2656B2F9AE2}"/>
    <cellStyle name="Normal 14 5 2 4 6" xfId="19343" xr:uid="{07EE94FA-8856-4009-949A-C806046DC667}"/>
    <cellStyle name="Normal 14 5 2 4 7" xfId="36102" xr:uid="{5D9046DD-AF48-478E-A717-8B053E3AE5F4}"/>
    <cellStyle name="Normal 14 5 2 5" xfId="4697" xr:uid="{1898388B-2580-428E-94E0-DDE46D51F532}"/>
    <cellStyle name="Normal 14 5 2 5 2" xfId="13073" xr:uid="{F463C59E-5169-4821-8D05-0056BE151EB5}"/>
    <cellStyle name="Normal 14 5 2 5 2 2" xfId="29833" xr:uid="{DB03CEF3-2A53-4314-AD78-CA5E08DAB8DC}"/>
    <cellStyle name="Normal 14 5 2 5 2 3" xfId="46592" xr:uid="{61C91510-1261-46CD-B591-13461E30F88F}"/>
    <cellStyle name="Normal 14 5 2 5 3" xfId="21453" xr:uid="{6FFDE78F-2F4B-4040-96A7-B18305F406C8}"/>
    <cellStyle name="Normal 14 5 2 5 4" xfId="38212" xr:uid="{7182B12F-1268-4371-8A01-7317DBF114F0}"/>
    <cellStyle name="Normal 14 5 2 6" xfId="6423" xr:uid="{4E7CBFD8-293F-44B0-A712-DE20A55E9E94}"/>
    <cellStyle name="Normal 14 5 2 6 2" xfId="14803" xr:uid="{4393EDD7-5B4F-4E30-AB4B-3E390BDF7F3A}"/>
    <cellStyle name="Normal 14 5 2 6 2 2" xfId="31563" xr:uid="{DC2505AB-8EBD-4F9E-B627-34D1237B2928}"/>
    <cellStyle name="Normal 14 5 2 6 2 3" xfId="48322" xr:uid="{FCE5B47A-4156-4CA5-AEAD-8B7DA2BEBEF3}"/>
    <cellStyle name="Normal 14 5 2 6 3" xfId="23183" xr:uid="{44658222-6B53-40A5-92F1-A25C041F40A1}"/>
    <cellStyle name="Normal 14 5 2 6 4" xfId="39942" xr:uid="{A3816447-9470-4608-9D71-9D28304D4D77}"/>
    <cellStyle name="Normal 14 5 2 7" xfId="8056" xr:uid="{C8A287EE-78E1-4860-A201-5A31866E66BD}"/>
    <cellStyle name="Normal 14 5 2 7 2" xfId="16436" xr:uid="{5B2F2357-EF81-499D-A8E0-08E8E654F512}"/>
    <cellStyle name="Normal 14 5 2 7 2 2" xfId="33196" xr:uid="{2121C10B-3DF4-4F00-90B2-B917C315CCF3}"/>
    <cellStyle name="Normal 14 5 2 7 2 3" xfId="49955" xr:uid="{9F5DFF81-2838-41B1-B6A4-05F1ECF9C4EA}"/>
    <cellStyle name="Normal 14 5 2 7 3" xfId="24816" xr:uid="{77010324-EA94-408C-ACAA-3A2868C4AF94}"/>
    <cellStyle name="Normal 14 5 2 7 4" xfId="41575" xr:uid="{681FA9F1-B95A-4744-B8D9-20E081B44AD0}"/>
    <cellStyle name="Normal 14 5 2 8" xfId="8462" xr:uid="{1F823C87-28A3-4B35-9508-94F03213CC35}"/>
    <cellStyle name="Normal 14 5 2 8 2" xfId="16842" xr:uid="{C82C0FA0-6171-49E4-807C-BB2A0C59D329}"/>
    <cellStyle name="Normal 14 5 2 8 2 2" xfId="33602" xr:uid="{FD2F1C5A-A29D-49AF-A42A-7CA67B11AF6B}"/>
    <cellStyle name="Normal 14 5 2 8 2 3" xfId="50361" xr:uid="{5B4529B2-6C28-4627-9787-4A4EB84C0701}"/>
    <cellStyle name="Normal 14 5 2 8 3" xfId="25222" xr:uid="{1F38CEFD-0121-4CBB-9652-C84FEBD25E46}"/>
    <cellStyle name="Normal 14 5 2 8 4" xfId="41981" xr:uid="{71976AD8-3B2C-478C-B09D-6840A228D485}"/>
    <cellStyle name="Normal 14 5 2 9" xfId="8868" xr:uid="{1860C8BE-BD57-4492-BF95-EFD7588FBA1D}"/>
    <cellStyle name="Normal 14 5 2 9 2" xfId="17248" xr:uid="{D81FD7F0-FCF7-451E-AE74-B4E6E775BA4E}"/>
    <cellStyle name="Normal 14 5 2 9 2 2" xfId="34008" xr:uid="{877B23E6-7CE6-4C91-ABFE-32E5079B0CF5}"/>
    <cellStyle name="Normal 14 5 2 9 2 3" xfId="50767" xr:uid="{07120A17-E4CD-4821-903F-5D32A3BEF456}"/>
    <cellStyle name="Normal 14 5 2 9 3" xfId="25628" xr:uid="{A34F1FA1-2AD7-411D-AD25-168B511C61B8}"/>
    <cellStyle name="Normal 14 5 2 9 4" xfId="42387" xr:uid="{3E2929C0-CE37-4B76-A566-77FF23652F93}"/>
    <cellStyle name="Normal 14 5 3" xfId="1391" xr:uid="{28CA3874-D0AB-4ECC-A542-5BBA58515244}"/>
    <cellStyle name="Normal 14 5 3 10" xfId="9486" xr:uid="{3061C120-07A2-4642-A4CB-11DFC7BD99DB}"/>
    <cellStyle name="Normal 14 5 3 10 2" xfId="17866" xr:uid="{F05D3433-4276-428C-BE0F-84653D8C0A06}"/>
    <cellStyle name="Normal 14 5 3 10 2 2" xfId="34626" xr:uid="{9A52A7B9-EC23-482F-AC2D-34766F0BBCB7}"/>
    <cellStyle name="Normal 14 5 3 10 2 3" xfId="51385" xr:uid="{EFBC79A2-71E1-4BC9-9B6D-F5D394FE118A}"/>
    <cellStyle name="Normal 14 5 3 10 3" xfId="26246" xr:uid="{D3258D3D-E7A8-43F8-B772-F2D69620448A}"/>
    <cellStyle name="Normal 14 5 3 10 4" xfId="43005" xr:uid="{65B9FFE7-97F8-488A-8A10-09B66594B7CF}"/>
    <cellStyle name="Normal 14 5 3 11" xfId="3163" xr:uid="{F974CF0D-3C8C-4739-BCE2-B12DF227C963}"/>
    <cellStyle name="Normal 14 5 3 11 2" xfId="11540" xr:uid="{20CA49B1-51C3-4900-A27B-1EFD8A4F7E2E}"/>
    <cellStyle name="Normal 14 5 3 11 2 2" xfId="28300" xr:uid="{5AF5C75C-BED5-4754-B669-6EB893711784}"/>
    <cellStyle name="Normal 14 5 3 11 2 3" xfId="45059" xr:uid="{190342F8-9A93-4478-8FA2-1D5F59EB0FB3}"/>
    <cellStyle name="Normal 14 5 3 11 3" xfId="19920" xr:uid="{7C7292FD-7000-4F32-AF4D-BD8C2DE32B9A}"/>
    <cellStyle name="Normal 14 5 3 11 4" xfId="36679" xr:uid="{9E00C9BE-F862-4A97-B20E-588AD1BB0972}"/>
    <cellStyle name="Normal 14 5 3 12" xfId="9737" xr:uid="{31E2CC38-8DA1-466A-BD51-8082746E8E49}"/>
    <cellStyle name="Normal 14 5 3 12 2" xfId="26497" xr:uid="{14D989ED-F1C2-4707-9682-E6065730D23B}"/>
    <cellStyle name="Normal 14 5 3 12 3" xfId="43256" xr:uid="{0054F30A-6B41-4952-8330-3003799D3753}"/>
    <cellStyle name="Normal 14 5 3 13" xfId="18117" xr:uid="{B592A26A-F4B3-48B7-B87B-4532209BBABB}"/>
    <cellStyle name="Normal 14 5 3 14" xfId="34876" xr:uid="{650F80E5-E941-4E86-8BAB-F18569E03253}"/>
    <cellStyle name="Normal 14 5 3 2" xfId="1783" xr:uid="{71C2A8F3-9DAA-420A-A0A6-D588E010694D}"/>
    <cellStyle name="Normal 14 5 3 2 2" xfId="5165" xr:uid="{4520D90B-EF3B-4003-A59F-F5B6C01683A2}"/>
    <cellStyle name="Normal 14 5 3 2 2 2" xfId="13543" xr:uid="{36EB4048-6ACC-438C-A251-1E66433F0B28}"/>
    <cellStyle name="Normal 14 5 3 2 2 2 2" xfId="30303" xr:uid="{B100FE73-D6E6-412B-AA79-FD7847CC431E}"/>
    <cellStyle name="Normal 14 5 3 2 2 2 3" xfId="47062" xr:uid="{6477E145-F00B-44CA-B700-C8788EE579E5}"/>
    <cellStyle name="Normal 14 5 3 2 2 3" xfId="21923" xr:uid="{3792F5F6-7C3C-47CA-AA66-4EEDE61C8F1D}"/>
    <cellStyle name="Normal 14 5 3 2 2 4" xfId="38682" xr:uid="{26C742A9-5345-4C29-8E3A-E77F104DDC92}"/>
    <cellStyle name="Normal 14 5 3 2 3" xfId="6850" xr:uid="{712316A2-16C7-4487-A54A-B24BA6C6CF28}"/>
    <cellStyle name="Normal 14 5 3 2 3 2" xfId="15230" xr:uid="{D5DC34B1-029D-4C18-9DEF-631740F9EA3F}"/>
    <cellStyle name="Normal 14 5 3 2 3 2 2" xfId="31990" xr:uid="{E08E75D6-EA9E-43C2-B6CA-DE5098627950}"/>
    <cellStyle name="Normal 14 5 3 2 3 2 3" xfId="48749" xr:uid="{1EDA0994-F390-44BD-B4D8-93557C623C3D}"/>
    <cellStyle name="Normal 14 5 3 2 3 3" xfId="23610" xr:uid="{DDDE04A6-0612-4F48-A9A0-FAEF504E0B85}"/>
    <cellStyle name="Normal 14 5 3 2 3 4" xfId="40369" xr:uid="{68900491-8D53-4602-AC57-292F1713463D}"/>
    <cellStyle name="Normal 14 5 3 2 4" xfId="3590" xr:uid="{D201EC94-2111-4D1B-8945-CEBC82431FC9}"/>
    <cellStyle name="Normal 14 5 3 2 4 2" xfId="11966" xr:uid="{FE64171F-7120-48AD-886A-E66D97207004}"/>
    <cellStyle name="Normal 14 5 3 2 4 2 2" xfId="28726" xr:uid="{B96DED41-5D0D-494D-AE47-237E2DE59E3A}"/>
    <cellStyle name="Normal 14 5 3 2 4 2 3" xfId="45485" xr:uid="{0F9AABBF-6BEC-4F72-BF6C-49B3A7972845}"/>
    <cellStyle name="Normal 14 5 3 2 4 3" xfId="20346" xr:uid="{DDFDE37A-D976-472F-BA92-9752425F955B}"/>
    <cellStyle name="Normal 14 5 3 2 4 4" xfId="37105" xr:uid="{2865785A-5461-4969-8F1E-5F246245C606}"/>
    <cellStyle name="Normal 14 5 3 2 5" xfId="10163" xr:uid="{3091F5A3-F6B4-4DAF-8A86-C34BDA60342C}"/>
    <cellStyle name="Normal 14 5 3 2 5 2" xfId="26923" xr:uid="{F15BAC4B-8015-4665-AEE8-E3814622D846}"/>
    <cellStyle name="Normal 14 5 3 2 5 3" xfId="43682" xr:uid="{BCFC5D31-7EC4-4FCC-BC71-2C47A99A2A2E}"/>
    <cellStyle name="Normal 14 5 3 2 6" xfId="18543" xr:uid="{DCB28EE8-E762-425D-B1F9-E2A0DF24E316}"/>
    <cellStyle name="Normal 14 5 3 2 7" xfId="35302" xr:uid="{7044123D-EE85-4C95-98A0-4AC266FCACE3}"/>
    <cellStyle name="Normal 14 5 3 3" xfId="2211" xr:uid="{CB9569BA-C8E7-411D-BE9D-CF7D44B17A72}"/>
    <cellStyle name="Normal 14 5 3 3 2" xfId="5591" xr:uid="{7BAAA638-1032-42D3-9533-B378AAE3CE8C}"/>
    <cellStyle name="Normal 14 5 3 3 2 2" xfId="13971" xr:uid="{9CA4BC2F-9BF7-4378-89B8-F14014E47519}"/>
    <cellStyle name="Normal 14 5 3 3 2 2 2" xfId="30731" xr:uid="{3E89A93D-477A-46FC-A7F0-0AD675D48859}"/>
    <cellStyle name="Normal 14 5 3 3 2 2 3" xfId="47490" xr:uid="{17A692B3-5A76-4524-96BE-46CFC4DE36DF}"/>
    <cellStyle name="Normal 14 5 3 3 2 3" xfId="22351" xr:uid="{ACC8DD23-9179-4DBB-88A7-EB9059734661}"/>
    <cellStyle name="Normal 14 5 3 3 2 4" xfId="39110" xr:uid="{B7024A3F-2B8A-4ABC-B24A-78E98D71DC01}"/>
    <cellStyle name="Normal 14 5 3 3 3" xfId="7278" xr:uid="{BA6419F8-FECD-4D77-9A15-FF6EE17C12A4}"/>
    <cellStyle name="Normal 14 5 3 3 3 2" xfId="15658" xr:uid="{929C2AB7-C20E-4B0C-B8EC-023755B23A61}"/>
    <cellStyle name="Normal 14 5 3 3 3 2 2" xfId="32418" xr:uid="{DF79CDF8-DA80-4624-89DE-05EDE1783D60}"/>
    <cellStyle name="Normal 14 5 3 3 3 2 3" xfId="49177" xr:uid="{A1ECB599-9D1C-49CF-8761-7FCDFDA29F32}"/>
    <cellStyle name="Normal 14 5 3 3 3 3" xfId="24038" xr:uid="{CF2EAC3F-26C6-491F-B76B-435521215A05}"/>
    <cellStyle name="Normal 14 5 3 3 3 4" xfId="40797" xr:uid="{AC03AB0B-40BD-4C75-82DC-62F2A499EA4F}"/>
    <cellStyle name="Normal 14 5 3 3 4" xfId="4018" xr:uid="{18E161C6-74A4-4F13-9783-9E115E7E4CD5}"/>
    <cellStyle name="Normal 14 5 3 3 4 2" xfId="12394" xr:uid="{E8716181-DACA-4B24-9720-E9A43FE77047}"/>
    <cellStyle name="Normal 14 5 3 3 4 2 2" xfId="29154" xr:uid="{1C24825E-4ABB-4A0E-A0B5-F9A5D226BEB8}"/>
    <cellStyle name="Normal 14 5 3 3 4 2 3" xfId="45913" xr:uid="{59911644-574F-47B7-B48D-AD2C4DB2A965}"/>
    <cellStyle name="Normal 14 5 3 3 4 3" xfId="20774" xr:uid="{0CA93558-B0C0-4FA7-A4F4-99FE57862468}"/>
    <cellStyle name="Normal 14 5 3 3 4 4" xfId="37533" xr:uid="{B6BF5682-EC2A-4A5C-95B2-A7204E128A1D}"/>
    <cellStyle name="Normal 14 5 3 3 5" xfId="10591" xr:uid="{33AF9903-0D81-40C1-9EF9-D01903E6C8A8}"/>
    <cellStyle name="Normal 14 5 3 3 5 2" xfId="27351" xr:uid="{072B1FC3-9D8D-4699-9299-3338CC56F049}"/>
    <cellStyle name="Normal 14 5 3 3 5 3" xfId="44110" xr:uid="{B3A8116F-D070-4322-9095-E786F0D7770D}"/>
    <cellStyle name="Normal 14 5 3 3 6" xfId="18971" xr:uid="{B84225F6-6F36-47FB-BAE4-C2A14076F6AA}"/>
    <cellStyle name="Normal 14 5 3 3 7" xfId="35730" xr:uid="{6525F109-8F8B-40AA-839E-2A349636E6B3}"/>
    <cellStyle name="Normal 14 5 3 4" xfId="2793" xr:uid="{0CEF8B48-2BA0-4E58-AD89-CDD88AC915F4}"/>
    <cellStyle name="Normal 14 5 3 4 2" xfId="6175" xr:uid="{774A36A4-CB4F-4841-ABBD-BE69CC18C922}"/>
    <cellStyle name="Normal 14 5 3 4 2 2" xfId="14555" xr:uid="{F3372808-F50B-4219-9D7C-52C94F806F3D}"/>
    <cellStyle name="Normal 14 5 3 4 2 2 2" xfId="31315" xr:uid="{665B6BA8-BA29-4939-A5CF-CDAEA2D0AFF7}"/>
    <cellStyle name="Normal 14 5 3 4 2 2 3" xfId="48074" xr:uid="{B16B45B5-E65D-4EBE-9694-56922047DE7E}"/>
    <cellStyle name="Normal 14 5 3 4 2 3" xfId="22935" xr:uid="{43A9FFF8-5661-41A4-BD3A-7266E738714E}"/>
    <cellStyle name="Normal 14 5 3 4 2 4" xfId="39694" xr:uid="{D137B3E9-0FD0-49F1-BFE9-C63927D7F866}"/>
    <cellStyle name="Normal 14 5 3 4 3" xfId="7862" xr:uid="{14E0BAAA-B673-42E4-9724-F79FF91199AA}"/>
    <cellStyle name="Normal 14 5 3 4 3 2" xfId="16242" xr:uid="{898AF68A-7060-4478-B20D-903E9EE9AB81}"/>
    <cellStyle name="Normal 14 5 3 4 3 2 2" xfId="33002" xr:uid="{3DDCF799-254C-4079-AB3D-90B9831B8B6A}"/>
    <cellStyle name="Normal 14 5 3 4 3 2 3" xfId="49761" xr:uid="{EC9511C4-579D-4112-A4D0-7E9201BD6D9E}"/>
    <cellStyle name="Normal 14 5 3 4 3 3" xfId="24622" xr:uid="{F2406208-9E9B-4D38-8C81-E4B5E4C2F5FC}"/>
    <cellStyle name="Normal 14 5 3 4 3 4" xfId="41381" xr:uid="{C75AE7E1-AC33-46A8-AA34-24E10D8AEEE4}"/>
    <cellStyle name="Normal 14 5 3 4 4" xfId="4489" xr:uid="{043E6BFC-F3A2-42F0-BBEC-39A6A7D76416}"/>
    <cellStyle name="Normal 14 5 3 4 4 2" xfId="12865" xr:uid="{460BA56E-923D-4A95-ADFB-72E15AE4FEA5}"/>
    <cellStyle name="Normal 14 5 3 4 4 2 2" xfId="29625" xr:uid="{9BD070A0-FAD1-481E-9B79-B9C1A85C8B86}"/>
    <cellStyle name="Normal 14 5 3 4 4 2 3" xfId="46384" xr:uid="{AF90682A-700B-41BC-9E5C-89261587FE81}"/>
    <cellStyle name="Normal 14 5 3 4 4 3" xfId="21245" xr:uid="{6A926014-C996-4B2C-9506-85A9B2DE5F25}"/>
    <cellStyle name="Normal 14 5 3 4 4 4" xfId="38004" xr:uid="{BE231E77-FBD1-48EC-BC9D-62A465EA7DF0}"/>
    <cellStyle name="Normal 14 5 3 4 5" xfId="11175" xr:uid="{97FE466A-8AA4-47A9-B4FE-2B5D8CCAB526}"/>
    <cellStyle name="Normal 14 5 3 4 5 2" xfId="27935" xr:uid="{DE393EA5-4E5D-4FFE-A1CA-3D1F5DF3E6DD}"/>
    <cellStyle name="Normal 14 5 3 4 5 3" xfId="44694" xr:uid="{3717F0CE-5893-4EE3-9C79-B0475D2A042E}"/>
    <cellStyle name="Normal 14 5 3 4 6" xfId="19555" xr:uid="{9D972BFF-0719-4AE5-976C-55F05A2E584A}"/>
    <cellStyle name="Normal 14 5 3 4 7" xfId="36314" xr:uid="{DE078070-D411-4F1C-9C3E-A7D55251701C}"/>
    <cellStyle name="Normal 14 5 3 5" xfId="4909" xr:uid="{367EA4DD-F3CD-4299-997D-4F47DC6220BA}"/>
    <cellStyle name="Normal 14 5 3 5 2" xfId="13285" xr:uid="{BD44BAD7-23FF-45CE-AEA4-13A2BF5C0DB0}"/>
    <cellStyle name="Normal 14 5 3 5 2 2" xfId="30045" xr:uid="{DB4689BD-1B2F-45AB-B31E-47CD8B35E14D}"/>
    <cellStyle name="Normal 14 5 3 5 2 3" xfId="46804" xr:uid="{D4A99091-CE23-4911-854B-05E8E62CAF86}"/>
    <cellStyle name="Normal 14 5 3 5 3" xfId="21665" xr:uid="{5FC4FB91-A6D4-4103-990A-B92BED7AF6E2}"/>
    <cellStyle name="Normal 14 5 3 5 4" xfId="38424" xr:uid="{DB610C41-75C0-4B04-9F0F-047F8F29316A}"/>
    <cellStyle name="Normal 14 5 3 6" xfId="6424" xr:uid="{0608EBB7-4B79-4016-87F3-14548283E462}"/>
    <cellStyle name="Normal 14 5 3 6 2" xfId="14804" xr:uid="{23718855-1CEC-4C6C-9626-0EB58D584079}"/>
    <cellStyle name="Normal 14 5 3 6 2 2" xfId="31564" xr:uid="{CED3964B-3FDD-4A07-9342-921AEE804927}"/>
    <cellStyle name="Normal 14 5 3 6 2 3" xfId="48323" xr:uid="{B656ECEA-907E-4955-AED1-6149D599219D}"/>
    <cellStyle name="Normal 14 5 3 6 3" xfId="23184" xr:uid="{80E7DBD4-8ACC-4A9C-93F5-01B36607E5B2}"/>
    <cellStyle name="Normal 14 5 3 6 4" xfId="39943" xr:uid="{FC121A0D-1E1A-4FBA-9950-0EC9A5679D9B}"/>
    <cellStyle name="Normal 14 5 3 7" xfId="8268" xr:uid="{7CE5504D-B93F-40FA-8ECC-98C6BFA8DF84}"/>
    <cellStyle name="Normal 14 5 3 7 2" xfId="16648" xr:uid="{3F0731FE-3F38-414C-BA11-B900742F9CE1}"/>
    <cellStyle name="Normal 14 5 3 7 2 2" xfId="33408" xr:uid="{949F42F2-DC20-484C-84E2-598E37A3D44C}"/>
    <cellStyle name="Normal 14 5 3 7 2 3" xfId="50167" xr:uid="{6997CF90-348F-4219-AB56-4374CF3B6520}"/>
    <cellStyle name="Normal 14 5 3 7 3" xfId="25028" xr:uid="{07CB2D75-5D1E-4E5C-94E6-745A114D2C43}"/>
    <cellStyle name="Normal 14 5 3 7 4" xfId="41787" xr:uid="{131C7C03-8438-4169-9F5A-42DF033F253D}"/>
    <cellStyle name="Normal 14 5 3 8" xfId="8674" xr:uid="{95F85C43-20DC-439C-8621-AC5E571334A5}"/>
    <cellStyle name="Normal 14 5 3 8 2" xfId="17054" xr:uid="{460EA44E-CAC0-4349-96B9-9991EF00F152}"/>
    <cellStyle name="Normal 14 5 3 8 2 2" xfId="33814" xr:uid="{384D80EB-C093-4652-8097-2285A25B8F96}"/>
    <cellStyle name="Normal 14 5 3 8 2 3" xfId="50573" xr:uid="{A5F76AA2-F154-42DE-8A46-C5F8FA9FC9D4}"/>
    <cellStyle name="Normal 14 5 3 8 3" xfId="25434" xr:uid="{1C087585-BF5D-4EEA-AD42-B30F72D04CBE}"/>
    <cellStyle name="Normal 14 5 3 8 4" xfId="42193" xr:uid="{144EE3C2-DCD7-45AE-915B-7AD84AA31A4C}"/>
    <cellStyle name="Normal 14 5 3 9" xfId="9080" xr:uid="{97ECA198-AEBD-41D9-82CA-FA877290521B}"/>
    <cellStyle name="Normal 14 5 3 9 2" xfId="17460" xr:uid="{0A558167-239C-4B6F-B0BE-9F9F02969214}"/>
    <cellStyle name="Normal 14 5 3 9 2 2" xfId="34220" xr:uid="{9614F1FD-18F2-43E2-97FF-091C6B05E1A1}"/>
    <cellStyle name="Normal 14 5 3 9 2 3" xfId="50979" xr:uid="{C76775FE-E7AF-4236-AC95-96FD85624DE5}"/>
    <cellStyle name="Normal 14 5 3 9 3" xfId="25840" xr:uid="{6BFF2C44-AA05-4049-B771-E069172FDB84}"/>
    <cellStyle name="Normal 14 5 3 9 4" xfId="42599" xr:uid="{5CC6A22E-9F4A-4E03-96CF-5C323388A984}"/>
    <cellStyle name="Normal 14 5 4" xfId="1781" xr:uid="{6A3FA243-4E82-4829-B9E6-5F13BA79ABC6}"/>
    <cellStyle name="Normal 14 5 4 2" xfId="5163" xr:uid="{7BC6682F-E08A-4F7E-80A7-6418B4CA9059}"/>
    <cellStyle name="Normal 14 5 4 2 2" xfId="13541" xr:uid="{0260C1ED-F381-477E-800F-82741C4C8F10}"/>
    <cellStyle name="Normal 14 5 4 2 2 2" xfId="30301" xr:uid="{C4B8F82A-ED38-4BCC-987A-DF2ECD830D2A}"/>
    <cellStyle name="Normal 14 5 4 2 2 3" xfId="47060" xr:uid="{D8A260CC-5733-465C-96A6-70DBFE7854E3}"/>
    <cellStyle name="Normal 14 5 4 2 3" xfId="21921" xr:uid="{399FFCFC-098B-422C-AC46-97496BA50C3F}"/>
    <cellStyle name="Normal 14 5 4 2 4" xfId="38680" xr:uid="{4BA0BBAF-2D38-4D71-8340-D6E1E0A54682}"/>
    <cellStyle name="Normal 14 5 4 3" xfId="6848" xr:uid="{347E3C26-FA7A-4EAF-94E6-A74AEB865EA8}"/>
    <cellStyle name="Normal 14 5 4 3 2" xfId="15228" xr:uid="{FDF07314-F2B2-4CB0-BA43-289FFD5B960A}"/>
    <cellStyle name="Normal 14 5 4 3 2 2" xfId="31988" xr:uid="{B1EA9E42-38DA-416E-86CA-B46B03EF7848}"/>
    <cellStyle name="Normal 14 5 4 3 2 3" xfId="48747" xr:uid="{0FB79227-D725-42E7-BD89-64B371A0A03F}"/>
    <cellStyle name="Normal 14 5 4 3 3" xfId="23608" xr:uid="{56A8F144-A952-420E-8058-4C2EA35D1E4E}"/>
    <cellStyle name="Normal 14 5 4 3 4" xfId="40367" xr:uid="{FE4EB417-CB2E-4793-9BC6-100E3E484AD1}"/>
    <cellStyle name="Normal 14 5 4 4" xfId="3588" xr:uid="{892A64FB-7A5C-41C8-9F34-4C61F7D32175}"/>
    <cellStyle name="Normal 14 5 4 4 2" xfId="11964" xr:uid="{A7448E73-6061-4E6B-B8D5-FF7E83B82399}"/>
    <cellStyle name="Normal 14 5 4 4 2 2" xfId="28724" xr:uid="{E4442076-51B1-4106-8E1D-175E95094366}"/>
    <cellStyle name="Normal 14 5 4 4 2 3" xfId="45483" xr:uid="{35485A90-48CB-4EC8-BC2A-889E4D4F7E5E}"/>
    <cellStyle name="Normal 14 5 4 4 3" xfId="20344" xr:uid="{000135B3-2D10-4C96-8898-9400C0CBCD07}"/>
    <cellStyle name="Normal 14 5 4 4 4" xfId="37103" xr:uid="{ED34E38E-0DEB-4353-A004-33CAE18887A8}"/>
    <cellStyle name="Normal 14 5 4 5" xfId="10161" xr:uid="{BAD124AE-5AC0-4A4A-8A72-E6223A954167}"/>
    <cellStyle name="Normal 14 5 4 5 2" xfId="26921" xr:uid="{F3AFCC8A-B91D-4257-AE73-8494BBAF8457}"/>
    <cellStyle name="Normal 14 5 4 5 3" xfId="43680" xr:uid="{6E337A06-05AC-4331-BEA7-FF708E1A6714}"/>
    <cellStyle name="Normal 14 5 4 6" xfId="18541" xr:uid="{91637E0F-E3B0-45F5-8ABB-4EC53CE8EF2C}"/>
    <cellStyle name="Normal 14 5 4 7" xfId="35300" xr:uid="{27880745-26D9-43B3-8A0F-07CB7DB70B00}"/>
    <cellStyle name="Normal 14 5 5" xfId="2209" xr:uid="{F7955C4C-8F12-4121-A544-8E34EB1E5546}"/>
    <cellStyle name="Normal 14 5 5 2" xfId="5589" xr:uid="{CE02D03B-CC11-4B5A-AB27-616F46FE37E0}"/>
    <cellStyle name="Normal 14 5 5 2 2" xfId="13969" xr:uid="{3F5C33BE-4E08-4D28-939C-40E14E2C3785}"/>
    <cellStyle name="Normal 14 5 5 2 2 2" xfId="30729" xr:uid="{ABEF417F-2F8E-4944-AC1C-E45F059A7A73}"/>
    <cellStyle name="Normal 14 5 5 2 2 3" xfId="47488" xr:uid="{506CEADC-21A5-4ED0-BAC0-A6FC524F64A5}"/>
    <cellStyle name="Normal 14 5 5 2 3" xfId="22349" xr:uid="{0056255A-0051-4AFB-A2A6-9161E46B3ABC}"/>
    <cellStyle name="Normal 14 5 5 2 4" xfId="39108" xr:uid="{FB82107D-B91C-4BE3-AD68-6A3AB8B802FF}"/>
    <cellStyle name="Normal 14 5 5 3" xfId="7276" xr:uid="{6A28D100-2EFA-427B-B72E-0EED868B50B6}"/>
    <cellStyle name="Normal 14 5 5 3 2" xfId="15656" xr:uid="{E97FE908-4505-42E1-ABD4-B56F55282C03}"/>
    <cellStyle name="Normal 14 5 5 3 2 2" xfId="32416" xr:uid="{CCE256C4-6227-4CCD-80EE-A58D76D216A4}"/>
    <cellStyle name="Normal 14 5 5 3 2 3" xfId="49175" xr:uid="{23DF4753-AA0A-4FE6-98CE-5F90CF27728F}"/>
    <cellStyle name="Normal 14 5 5 3 3" xfId="24036" xr:uid="{B4C2A48C-72DA-4E33-AF1E-E9304005502F}"/>
    <cellStyle name="Normal 14 5 5 3 4" xfId="40795" xr:uid="{06F66EED-B370-47D1-9F1B-846369009CAC}"/>
    <cellStyle name="Normal 14 5 5 4" xfId="4016" xr:uid="{4CF61AB5-B338-449F-B336-8B97B7438FD0}"/>
    <cellStyle name="Normal 14 5 5 4 2" xfId="12392" xr:uid="{F7FFF85D-D227-4AA3-9986-69525B11E988}"/>
    <cellStyle name="Normal 14 5 5 4 2 2" xfId="29152" xr:uid="{ECC3A0B8-DFA6-442A-959E-3FFE2005357C}"/>
    <cellStyle name="Normal 14 5 5 4 2 3" xfId="45911" xr:uid="{D4B20D10-9C71-4540-AD05-F7C938CDC019}"/>
    <cellStyle name="Normal 14 5 5 4 3" xfId="20772" xr:uid="{34103777-86F4-4F01-B360-116225459A8D}"/>
    <cellStyle name="Normal 14 5 5 4 4" xfId="37531" xr:uid="{D354B000-0A10-4646-88A8-2C2E089815B1}"/>
    <cellStyle name="Normal 14 5 5 5" xfId="10589" xr:uid="{E391B331-2A94-4263-A8D8-1B7A7DBAFE4F}"/>
    <cellStyle name="Normal 14 5 5 5 2" xfId="27349" xr:uid="{11A884E3-9C72-4906-B088-B9ED1DC74513}"/>
    <cellStyle name="Normal 14 5 5 5 3" xfId="44108" xr:uid="{D2973364-DCD4-4E6C-879F-C315DA1AC314}"/>
    <cellStyle name="Normal 14 5 5 6" xfId="18969" xr:uid="{8B6E1CFE-8CB2-46D2-9EAB-705CD56FF706}"/>
    <cellStyle name="Normal 14 5 5 7" xfId="35728" xr:uid="{76FD8883-3D7B-473B-A921-97619AC3CDFF}"/>
    <cellStyle name="Normal 14 5 6" xfId="2522" xr:uid="{24665D20-502D-420D-B5CB-7DE2603045BD}"/>
    <cellStyle name="Normal 14 5 6 2" xfId="5904" xr:uid="{A100F2C7-3173-4D88-B165-27530D6DA2EA}"/>
    <cellStyle name="Normal 14 5 6 2 2" xfId="14284" xr:uid="{456CB81E-3C84-4177-9373-DCD6F064621B}"/>
    <cellStyle name="Normal 14 5 6 2 2 2" xfId="31044" xr:uid="{038FB14E-8071-41D6-B2C6-69AC70208BEC}"/>
    <cellStyle name="Normal 14 5 6 2 2 3" xfId="47803" xr:uid="{31DEA930-23AC-48F1-B3CB-B9DF1B905B80}"/>
    <cellStyle name="Normal 14 5 6 2 3" xfId="22664" xr:uid="{33F4BEDB-5ED4-4BAC-861D-9FBFF57903F0}"/>
    <cellStyle name="Normal 14 5 6 2 4" xfId="39423" xr:uid="{06866793-3EFC-49B3-820C-0EF9BE045F12}"/>
    <cellStyle name="Normal 14 5 6 3" xfId="7591" xr:uid="{5BFDD313-1D2A-4E32-9A09-1BA67750C7CE}"/>
    <cellStyle name="Normal 14 5 6 3 2" xfId="15971" xr:uid="{DF8AE150-D3C1-4326-A2C1-8E7A8578B0E4}"/>
    <cellStyle name="Normal 14 5 6 3 2 2" xfId="32731" xr:uid="{9A7761EA-922E-447C-8B21-62407F833BAE}"/>
    <cellStyle name="Normal 14 5 6 3 2 3" xfId="49490" xr:uid="{7B51320A-ADD5-4FD9-A644-67787A178D24}"/>
    <cellStyle name="Normal 14 5 6 3 3" xfId="24351" xr:uid="{52D3488D-ADB9-435C-8043-B071513CF671}"/>
    <cellStyle name="Normal 14 5 6 3 4" xfId="41110" xr:uid="{AA6411BA-5066-405C-9653-AFB7A3077C09}"/>
    <cellStyle name="Normal 14 5 6 4" xfId="3161" xr:uid="{1A488A11-D5FB-4578-8FFA-39B1A377E491}"/>
    <cellStyle name="Normal 14 5 6 4 2" xfId="11538" xr:uid="{CEBF7264-0638-4BB2-BEF3-4591BF86C9BF}"/>
    <cellStyle name="Normal 14 5 6 4 2 2" xfId="28298" xr:uid="{D2170897-0320-4B6F-AE7C-1EA1A2FEB20C}"/>
    <cellStyle name="Normal 14 5 6 4 2 3" xfId="45057" xr:uid="{C1B79CEB-BB60-49A7-AE20-4058A3BB96E8}"/>
    <cellStyle name="Normal 14 5 6 4 3" xfId="19918" xr:uid="{BCCA94DB-EDFD-468C-8C50-DE15B7C1C880}"/>
    <cellStyle name="Normal 14 5 6 4 4" xfId="36677" xr:uid="{65A54AF2-B506-437C-BA11-D5DF79E95A0A}"/>
    <cellStyle name="Normal 14 5 6 5" xfId="10904" xr:uid="{B298C40E-CBD1-459D-9174-6CD806133A18}"/>
    <cellStyle name="Normal 14 5 6 5 2" xfId="27664" xr:uid="{668FC76B-4D5D-47CB-BAEB-1EFF71939101}"/>
    <cellStyle name="Normal 14 5 6 5 3" xfId="44423" xr:uid="{EC9D0D0B-716C-49B3-80F1-993152FDED81}"/>
    <cellStyle name="Normal 14 5 6 6" xfId="19284" xr:uid="{0CD9CB81-6B49-4193-B90A-FD3E51CD38CC}"/>
    <cellStyle name="Normal 14 5 6 7" xfId="36043" xr:uid="{80B4312F-1A6A-4536-8CD9-27C31A3DAE81}"/>
    <cellStyle name="Normal 14 5 7" xfId="4638" xr:uid="{54CFD556-36B8-4152-B6AB-4DDBA395599C}"/>
    <cellStyle name="Normal 14 5 7 2" xfId="13014" xr:uid="{58189CB4-17CB-4A8B-A1B8-70303A56052E}"/>
    <cellStyle name="Normal 14 5 7 2 2" xfId="29774" xr:uid="{FD2B5482-9E4C-4D8D-BBA0-99ED6B1F976A}"/>
    <cellStyle name="Normal 14 5 7 2 3" xfId="46533" xr:uid="{58367B4C-DCBB-4D90-B55D-887CFC122C0E}"/>
    <cellStyle name="Normal 14 5 7 3" xfId="21394" xr:uid="{2617DE8A-B9C1-44CC-ADD1-2955417B654E}"/>
    <cellStyle name="Normal 14 5 7 4" xfId="38153" xr:uid="{771D1017-FC60-4526-8B2B-45B924477212}"/>
    <cellStyle name="Normal 14 5 8" xfId="6422" xr:uid="{223FDD71-CB0B-47E7-B36F-6503EF96AB29}"/>
    <cellStyle name="Normal 14 5 8 2" xfId="14802" xr:uid="{C744325C-0178-4450-9CA1-FEF15212D8AB}"/>
    <cellStyle name="Normal 14 5 8 2 2" xfId="31562" xr:uid="{EAA4CE96-9F55-42DA-9D76-F3E902B7BBC8}"/>
    <cellStyle name="Normal 14 5 8 2 3" xfId="48321" xr:uid="{0B3590E5-125C-4906-AC6F-28742DE90E37}"/>
    <cellStyle name="Normal 14 5 8 3" xfId="23182" xr:uid="{BD3F33FA-89B9-4567-91A5-7410D4C04C91}"/>
    <cellStyle name="Normal 14 5 8 4" xfId="39941" xr:uid="{59FD0CEF-86BB-4BCF-80C0-1406E12BF974}"/>
    <cellStyle name="Normal 14 5 9" xfId="7997" xr:uid="{6A1CD289-9D76-4A79-9D71-3AB62D71C373}"/>
    <cellStyle name="Normal 14 5 9 2" xfId="16377" xr:uid="{37FDA30B-4522-4A6E-AC48-A86F58D2057C}"/>
    <cellStyle name="Normal 14 5 9 2 2" xfId="33137" xr:uid="{79DD9A56-DFDF-482F-ACBB-D0876E049964}"/>
    <cellStyle name="Normal 14 5 9 2 3" xfId="49896" xr:uid="{60F46009-B118-4B3C-B657-D70C28597952}"/>
    <cellStyle name="Normal 14 5 9 3" xfId="24757" xr:uid="{DAAECDFD-94D0-46BE-AD5B-99269E126390}"/>
    <cellStyle name="Normal 14 5 9 4" xfId="41516" xr:uid="{61ABB15A-CEB1-4521-85A0-C3C7210EE23F}"/>
    <cellStyle name="Normal 14 6" xfId="797" xr:uid="{ADE9B573-3BE4-4F27-9E8E-4A4F8F241444}"/>
    <cellStyle name="Normal 14 6 10" xfId="9269" xr:uid="{F6D6636B-BFAD-4A62-B67A-9C8B45497707}"/>
    <cellStyle name="Normal 14 6 10 2" xfId="17649" xr:uid="{E8AD29BA-C146-4CD3-A08E-323A5C0A6375}"/>
    <cellStyle name="Normal 14 6 10 2 2" xfId="34409" xr:uid="{D940FCE5-0254-4965-8A71-C2BEA6EE2B1F}"/>
    <cellStyle name="Normal 14 6 10 2 3" xfId="51168" xr:uid="{41964FDA-58E7-4A1F-ADEC-C94129EAF701}"/>
    <cellStyle name="Normal 14 6 10 3" xfId="26029" xr:uid="{159B8A12-0EF7-4D2A-A1E9-EA16240A5AAC}"/>
    <cellStyle name="Normal 14 6 10 4" xfId="42788" xr:uid="{9534B8B4-1A66-422E-B035-5B429113AC31}"/>
    <cellStyle name="Normal 14 6 11" xfId="3164" xr:uid="{C8E58081-F657-4B61-A18E-286C49F433A2}"/>
    <cellStyle name="Normal 14 6 11 2" xfId="11541" xr:uid="{C5C16E8A-A846-4C5A-BA16-0A1AFDAAA3E8}"/>
    <cellStyle name="Normal 14 6 11 2 2" xfId="28301" xr:uid="{FA6A7E31-A490-4BB3-8081-E4AD576FDBAB}"/>
    <cellStyle name="Normal 14 6 11 2 3" xfId="45060" xr:uid="{08DB8BAA-08AF-4965-A48D-3189382E0A95}"/>
    <cellStyle name="Normal 14 6 11 3" xfId="19921" xr:uid="{B7CD169D-682F-4A1C-921F-55392953316F}"/>
    <cellStyle name="Normal 14 6 11 4" xfId="36680" xr:uid="{BFBAFD30-89AD-44CD-AA24-F5B3A44EE21F}"/>
    <cellStyle name="Normal 14 6 12" xfId="9738" xr:uid="{10AC8850-D3DA-49C4-8F08-1353387890E3}"/>
    <cellStyle name="Normal 14 6 12 2" xfId="26498" xr:uid="{405FCBAA-5CB0-4BA9-8D03-B1CE2F8821B9}"/>
    <cellStyle name="Normal 14 6 12 3" xfId="43257" xr:uid="{B93A7A8D-9AB6-41A2-A76A-029D34CA1036}"/>
    <cellStyle name="Normal 14 6 13" xfId="18118" xr:uid="{7F1584AC-10C2-4EA8-9B7F-2ABFCE4F12C5}"/>
    <cellStyle name="Normal 14 6 14" xfId="34877" xr:uid="{E14F0B07-E742-4BF6-8DD8-6B6222DE34BB}"/>
    <cellStyle name="Normal 14 6 15" xfId="1392" xr:uid="{6DBA09B2-BBB2-466B-9489-A7DA61F6767C}"/>
    <cellStyle name="Normal 14 6 2" xfId="1784" xr:uid="{AB6F468D-1996-4E29-AEF3-928FAEB94A22}"/>
    <cellStyle name="Normal 14 6 2 2" xfId="5166" xr:uid="{E3064A9D-4A12-462E-8F5D-54307CD49B5B}"/>
    <cellStyle name="Normal 14 6 2 2 2" xfId="13544" xr:uid="{27BE65D8-D2BD-4DC2-B7C3-D48DCA28BEA3}"/>
    <cellStyle name="Normal 14 6 2 2 2 2" xfId="30304" xr:uid="{83704513-3FC0-4FC7-B49B-BEF50E152847}"/>
    <cellStyle name="Normal 14 6 2 2 2 3" xfId="47063" xr:uid="{176CC0FD-AC52-4BD6-84B3-9FB083EEF590}"/>
    <cellStyle name="Normal 14 6 2 2 3" xfId="21924" xr:uid="{57BC15D2-33F7-4AFB-A73B-6A89054CD291}"/>
    <cellStyle name="Normal 14 6 2 2 4" xfId="38683" xr:uid="{28CB68F8-7E44-4023-BFFF-096077E6C88F}"/>
    <cellStyle name="Normal 14 6 2 3" xfId="6851" xr:uid="{D1EBCFD1-0EC9-402E-8913-5C25385ED239}"/>
    <cellStyle name="Normal 14 6 2 3 2" xfId="15231" xr:uid="{F1C504FF-7A72-49D6-B0FC-9156EDAE18DB}"/>
    <cellStyle name="Normal 14 6 2 3 2 2" xfId="31991" xr:uid="{16E8537B-2CDF-4F4F-8796-8367E35E696B}"/>
    <cellStyle name="Normal 14 6 2 3 2 3" xfId="48750" xr:uid="{7D1EC6C3-D147-40AC-8950-3E2B080F8589}"/>
    <cellStyle name="Normal 14 6 2 3 3" xfId="23611" xr:uid="{F83EE720-68EE-4DA2-A427-492D081213A0}"/>
    <cellStyle name="Normal 14 6 2 3 4" xfId="40370" xr:uid="{973C6AAB-86F3-4B3A-A6A5-C3D199980CB0}"/>
    <cellStyle name="Normal 14 6 2 4" xfId="3591" xr:uid="{5F3C0253-B002-4DD3-9EAB-9B71698D0251}"/>
    <cellStyle name="Normal 14 6 2 4 2" xfId="11967" xr:uid="{30E25408-FF00-47A9-804D-683B7D205A80}"/>
    <cellStyle name="Normal 14 6 2 4 2 2" xfId="28727" xr:uid="{4E26ABC2-C14A-4C1C-B973-FE03A68CD2DF}"/>
    <cellStyle name="Normal 14 6 2 4 2 3" xfId="45486" xr:uid="{AB9BA750-3D82-42B2-86F1-C65255D80064}"/>
    <cellStyle name="Normal 14 6 2 4 3" xfId="20347" xr:uid="{00A3A6CD-50F4-4DD1-9BB4-F1EC479B5671}"/>
    <cellStyle name="Normal 14 6 2 4 4" xfId="37106" xr:uid="{26916714-ABD1-4B6D-9F88-9446D6DCF047}"/>
    <cellStyle name="Normal 14 6 2 5" xfId="10164" xr:uid="{F5ACA65C-1627-4299-B150-111A590F4662}"/>
    <cellStyle name="Normal 14 6 2 5 2" xfId="26924" xr:uid="{B5972EFB-B3CF-43EC-92EB-46FFBCB4158C}"/>
    <cellStyle name="Normal 14 6 2 5 3" xfId="43683" xr:uid="{1CF523A1-78E8-4FEF-91EB-878D6C27F37E}"/>
    <cellStyle name="Normal 14 6 2 6" xfId="18544" xr:uid="{D2C2D6D6-7758-4A20-A9B2-02988137F332}"/>
    <cellStyle name="Normal 14 6 2 7" xfId="35303" xr:uid="{168A62E9-790B-4AE6-8D6D-8147EB36963A}"/>
    <cellStyle name="Normal 14 6 3" xfId="2212" xr:uid="{BEFDEACC-90B5-4B14-9E40-1EC535E3D977}"/>
    <cellStyle name="Normal 14 6 3 2" xfId="5592" xr:uid="{E5056EEF-8ABF-47DB-9F62-7FAFBFBD1685}"/>
    <cellStyle name="Normal 14 6 3 2 2" xfId="13972" xr:uid="{92F30FB6-EF46-4277-AA86-E7B342581EF8}"/>
    <cellStyle name="Normal 14 6 3 2 2 2" xfId="30732" xr:uid="{CDD8D206-A4F2-4B62-A852-86F3BB68C16B}"/>
    <cellStyle name="Normal 14 6 3 2 2 3" xfId="47491" xr:uid="{5A2FE114-B2FF-4442-A2C4-80DEAAA012AC}"/>
    <cellStyle name="Normal 14 6 3 2 3" xfId="22352" xr:uid="{1CFB6B03-09B2-4598-B451-72A89BD0F1AB}"/>
    <cellStyle name="Normal 14 6 3 2 4" xfId="39111" xr:uid="{BC44327C-63FC-4654-BD87-966B930F30A3}"/>
    <cellStyle name="Normal 14 6 3 3" xfId="7279" xr:uid="{20D0810A-B2AF-4F2D-A413-32DEF0F10966}"/>
    <cellStyle name="Normal 14 6 3 3 2" xfId="15659" xr:uid="{EDAF8B19-BF03-4C2F-8F23-5691290BEEF4}"/>
    <cellStyle name="Normal 14 6 3 3 2 2" xfId="32419" xr:uid="{1EDE089B-E3AB-4953-B0E8-5DE559F8CCAD}"/>
    <cellStyle name="Normal 14 6 3 3 2 3" xfId="49178" xr:uid="{D15BA177-E0FD-4410-8862-6CAC553CE1E8}"/>
    <cellStyle name="Normal 14 6 3 3 3" xfId="24039" xr:uid="{B8535441-0A3B-407D-BE66-36A3B5EDC4CB}"/>
    <cellStyle name="Normal 14 6 3 3 4" xfId="40798" xr:uid="{80D84D57-3B93-4AC1-A6E3-EC4881A60652}"/>
    <cellStyle name="Normal 14 6 3 4" xfId="4019" xr:uid="{2F556112-8160-4790-8FC5-EACA09A74F92}"/>
    <cellStyle name="Normal 14 6 3 4 2" xfId="12395" xr:uid="{45D1F625-76CC-42EA-AABA-6DBB53451A09}"/>
    <cellStyle name="Normal 14 6 3 4 2 2" xfId="29155" xr:uid="{B7E72DB6-A63F-4A74-B4F3-9C338BC0CBEC}"/>
    <cellStyle name="Normal 14 6 3 4 2 3" xfId="45914" xr:uid="{F28E39E3-713E-4CBD-88F0-0DF9DCEB06CC}"/>
    <cellStyle name="Normal 14 6 3 4 3" xfId="20775" xr:uid="{519904BF-88A6-4633-8116-6C9BED841064}"/>
    <cellStyle name="Normal 14 6 3 4 4" xfId="37534" xr:uid="{981499F3-7AD6-43E1-82E8-75C869E6A8AE}"/>
    <cellStyle name="Normal 14 6 3 5" xfId="10592" xr:uid="{4F6826E3-EE8D-4CE7-9629-51A9AE538F31}"/>
    <cellStyle name="Normal 14 6 3 5 2" xfId="27352" xr:uid="{2348342F-9C2F-42ED-A33C-D59734BBAA3D}"/>
    <cellStyle name="Normal 14 6 3 5 3" xfId="44111" xr:uid="{1F24CDA1-B8CE-4F2D-838A-35A44200C40B}"/>
    <cellStyle name="Normal 14 6 3 6" xfId="18972" xr:uid="{E004D664-5ABA-438D-93C3-D447CCB69CE1}"/>
    <cellStyle name="Normal 14 6 3 7" xfId="35731" xr:uid="{F3A57D64-25C2-4AA4-B129-7743E7028C0C}"/>
    <cellStyle name="Normal 14 6 4" xfId="2576" xr:uid="{57B0CFB7-F31C-49FB-A826-9D4B74E93C68}"/>
    <cellStyle name="Normal 14 6 4 2" xfId="5958" xr:uid="{94DA1990-ABC5-496F-BB45-9CE32BD99ED4}"/>
    <cellStyle name="Normal 14 6 4 2 2" xfId="14338" xr:uid="{AB887FBF-BFB2-4C15-A38B-B5A05575C614}"/>
    <cellStyle name="Normal 14 6 4 2 2 2" xfId="31098" xr:uid="{CD60D208-658E-4988-83DE-1F66669E85A6}"/>
    <cellStyle name="Normal 14 6 4 2 2 3" xfId="47857" xr:uid="{4291E5DC-8376-4B7B-BA87-91FFA0872CC4}"/>
    <cellStyle name="Normal 14 6 4 2 3" xfId="22718" xr:uid="{BF578FAC-4258-40C4-9301-48DA6FD09A04}"/>
    <cellStyle name="Normal 14 6 4 2 4" xfId="39477" xr:uid="{91BA4D6A-6C5E-4894-9F9B-C9C166EABA85}"/>
    <cellStyle name="Normal 14 6 4 3" xfId="7645" xr:uid="{084014D6-950F-431F-9CF8-893737F9ECF7}"/>
    <cellStyle name="Normal 14 6 4 3 2" xfId="16025" xr:uid="{D5E6AB57-1D9D-4BD3-AB31-5D29702012D6}"/>
    <cellStyle name="Normal 14 6 4 3 2 2" xfId="32785" xr:uid="{5FEC461C-DD5A-400A-8B05-73C83C1A52FA}"/>
    <cellStyle name="Normal 14 6 4 3 2 3" xfId="49544" xr:uid="{9EC15CD5-BAD3-499E-9CDB-E9E0F67046F2}"/>
    <cellStyle name="Normal 14 6 4 3 3" xfId="24405" xr:uid="{0F042F7C-702A-4B10-890D-77D0DC9230B7}"/>
    <cellStyle name="Normal 14 6 4 3 4" xfId="41164" xr:uid="{907E4759-DBFB-4FA0-A741-7B0FDD2C2120}"/>
    <cellStyle name="Normal 14 6 4 4" xfId="4273" xr:uid="{33123BE9-5AC6-4C45-AB65-1080158F8ABC}"/>
    <cellStyle name="Normal 14 6 4 4 2" xfId="12649" xr:uid="{1D9F83D5-61FA-4D9A-8713-D1FF6A28AA8F}"/>
    <cellStyle name="Normal 14 6 4 4 2 2" xfId="29409" xr:uid="{B701E8C1-C1FA-4739-929C-E00EEE95C1BC}"/>
    <cellStyle name="Normal 14 6 4 4 2 3" xfId="46168" xr:uid="{E88B55DF-9C5A-44F0-B14E-65E2C6878FA9}"/>
    <cellStyle name="Normal 14 6 4 4 3" xfId="21029" xr:uid="{D618B140-7016-421B-860B-47DABAA704BD}"/>
    <cellStyle name="Normal 14 6 4 4 4" xfId="37788" xr:uid="{DE6D557C-9CA4-4769-877B-1988368F35A5}"/>
    <cellStyle name="Normal 14 6 4 5" xfId="10958" xr:uid="{BE35674A-A714-4952-8464-99EF35F37752}"/>
    <cellStyle name="Normal 14 6 4 5 2" xfId="27718" xr:uid="{987FD7F2-F775-458B-B4AF-636AC3BEBF19}"/>
    <cellStyle name="Normal 14 6 4 5 3" xfId="44477" xr:uid="{111948A8-DE9C-41E0-B63A-27B05E64CF9E}"/>
    <cellStyle name="Normal 14 6 4 6" xfId="19338" xr:uid="{6E7AD9CE-BE32-4402-B02C-6A2DD5FE1873}"/>
    <cellStyle name="Normal 14 6 4 7" xfId="36097" xr:uid="{45F2644B-9954-4C82-979B-4FA93EFC4492}"/>
    <cellStyle name="Normal 14 6 5" xfId="4692" xr:uid="{7FFE6490-F41E-41CD-8644-9B159E6A5692}"/>
    <cellStyle name="Normal 14 6 5 2" xfId="13068" xr:uid="{43DEA0EE-642B-4DB5-B436-D8CD67479CCF}"/>
    <cellStyle name="Normal 14 6 5 2 2" xfId="29828" xr:uid="{7D710BD9-A7A6-48A4-B657-8D0D4DB22D73}"/>
    <cellStyle name="Normal 14 6 5 2 3" xfId="46587" xr:uid="{5CACDF67-59DA-4C47-8993-6FB74E03A04C}"/>
    <cellStyle name="Normal 14 6 5 3" xfId="21448" xr:uid="{0DD04D92-826B-41C3-9018-45C0B4FE18CF}"/>
    <cellStyle name="Normal 14 6 5 4" xfId="38207" xr:uid="{1B6A1E25-90D0-44FA-84B4-C7D9A2992C8F}"/>
    <cellStyle name="Normal 14 6 6" xfId="6425" xr:uid="{9D4ADC49-D76E-4EA5-8EE3-46541135630C}"/>
    <cellStyle name="Normal 14 6 6 2" xfId="14805" xr:uid="{26109E9A-F995-4589-B2F8-5194D737FD93}"/>
    <cellStyle name="Normal 14 6 6 2 2" xfId="31565" xr:uid="{3AC7791A-8BA0-4306-B1E7-C2800371F989}"/>
    <cellStyle name="Normal 14 6 6 2 3" xfId="48324" xr:uid="{6F80CA8A-AA65-42AF-BFA9-210BC02C76B8}"/>
    <cellStyle name="Normal 14 6 6 3" xfId="23185" xr:uid="{F6FE7B12-E403-4F63-AAAE-C1928569ADE6}"/>
    <cellStyle name="Normal 14 6 6 4" xfId="39944" xr:uid="{BFEA131E-B176-4A72-8188-6B3619056B0B}"/>
    <cellStyle name="Normal 14 6 7" xfId="8051" xr:uid="{2FD44F98-BEE5-4052-B2BC-42C30B223948}"/>
    <cellStyle name="Normal 14 6 7 2" xfId="16431" xr:uid="{202BA570-490A-43FF-9F84-5513D492D0C2}"/>
    <cellStyle name="Normal 14 6 7 2 2" xfId="33191" xr:uid="{E94CDAC6-A24A-475C-BEC5-6B2227CCBA13}"/>
    <cellStyle name="Normal 14 6 7 2 3" xfId="49950" xr:uid="{5F6E7FCC-45A4-4C38-82EA-6A0C929F85F4}"/>
    <cellStyle name="Normal 14 6 7 3" xfId="24811" xr:uid="{C0B4D18A-33AD-48C7-A6A0-A86BA6994E63}"/>
    <cellStyle name="Normal 14 6 7 4" xfId="41570" xr:uid="{6FD1FD8C-5902-4F14-8F3C-54DFA33DC202}"/>
    <cellStyle name="Normal 14 6 8" xfId="8457" xr:uid="{82E10CE3-970B-4A68-9087-FFDBDAE923B5}"/>
    <cellStyle name="Normal 14 6 8 2" xfId="16837" xr:uid="{5DFEBCD8-E6B6-4A23-BD85-06F3B76D4976}"/>
    <cellStyle name="Normal 14 6 8 2 2" xfId="33597" xr:uid="{063BB64E-FFA8-440B-AFA3-52B0ECEF8ABB}"/>
    <cellStyle name="Normal 14 6 8 2 3" xfId="50356" xr:uid="{CF220B2E-1679-4879-99D1-31B6655F6B76}"/>
    <cellStyle name="Normal 14 6 8 3" xfId="25217" xr:uid="{DC9480F1-CA95-4757-AB1B-FB88D306A501}"/>
    <cellStyle name="Normal 14 6 8 4" xfId="41976" xr:uid="{B7F162F2-0049-44BF-9E9F-E6984D180E9A}"/>
    <cellStyle name="Normal 14 6 9" xfId="8863" xr:uid="{262E29DA-88F7-41A7-832A-6E050DA792AB}"/>
    <cellStyle name="Normal 14 6 9 2" xfId="17243" xr:uid="{CD3E1B2A-09E3-4F85-801C-3675E14AC1C4}"/>
    <cellStyle name="Normal 14 6 9 2 2" xfId="34003" xr:uid="{571B4618-A8BB-4BDA-AC79-AAF3FB85C6D1}"/>
    <cellStyle name="Normal 14 6 9 2 3" xfId="50762" xr:uid="{E2E5CF66-1D0C-43A1-818C-9ECD13858E3D}"/>
    <cellStyle name="Normal 14 6 9 3" xfId="25623" xr:uid="{C5FFB1DB-ED59-4CD3-901F-7D914CBCCE3A}"/>
    <cellStyle name="Normal 14 6 9 4" xfId="42382" xr:uid="{212502F8-CAA2-4FF0-AF2F-7DE59F81CD2C}"/>
    <cellStyle name="Normal 14 7" xfId="798" xr:uid="{259F65DC-5AFA-4E53-94C9-5E64FECE9F3E}"/>
    <cellStyle name="Normal 14 7 10" xfId="9371" xr:uid="{C87FBE4A-5E8B-46CC-8BCA-17CFEB071760}"/>
    <cellStyle name="Normal 14 7 10 2" xfId="17751" xr:uid="{8F38C96C-03C0-47E5-9756-8951554D5B12}"/>
    <cellStyle name="Normal 14 7 10 2 2" xfId="34511" xr:uid="{D362C22B-0546-4BED-ACE8-A93C92839A02}"/>
    <cellStyle name="Normal 14 7 10 2 3" xfId="51270" xr:uid="{0E97875C-F0B8-43C8-8806-9C3FE70E0A0D}"/>
    <cellStyle name="Normal 14 7 10 3" xfId="26131" xr:uid="{C170C68A-14F4-4149-9B99-F23DD8C1E3E4}"/>
    <cellStyle name="Normal 14 7 10 4" xfId="42890" xr:uid="{534F986F-192B-4234-8BFC-88D7C05826D7}"/>
    <cellStyle name="Normal 14 7 11" xfId="3165" xr:uid="{9880DD86-BF3E-4EF8-AB78-AC242392D2ED}"/>
    <cellStyle name="Normal 14 7 11 2" xfId="11542" xr:uid="{7C738905-84B4-4403-9621-5669C9499F1C}"/>
    <cellStyle name="Normal 14 7 11 2 2" xfId="28302" xr:uid="{E92CF9E0-2264-44AF-9377-15F7880EA775}"/>
    <cellStyle name="Normal 14 7 11 2 3" xfId="45061" xr:uid="{055189C7-CE32-4CDB-94F2-E9C533DB8CD3}"/>
    <cellStyle name="Normal 14 7 11 3" xfId="19922" xr:uid="{8557C569-37B8-4A1B-BD36-2A98356BCA74}"/>
    <cellStyle name="Normal 14 7 11 4" xfId="36681" xr:uid="{B852F685-E4B8-402F-B66A-21CD715BD6F5}"/>
    <cellStyle name="Normal 14 7 12" xfId="9739" xr:uid="{FEA507DD-8E82-43C2-9470-DA133138112A}"/>
    <cellStyle name="Normal 14 7 12 2" xfId="26499" xr:uid="{53323FF1-8769-4541-98AD-2332B7EA3B27}"/>
    <cellStyle name="Normal 14 7 12 3" xfId="43258" xr:uid="{ACA1EFF1-849F-454F-B9F2-83A19D9D4957}"/>
    <cellStyle name="Normal 14 7 13" xfId="18119" xr:uid="{6030212F-170C-41AC-90E3-D51F37F33E1B}"/>
    <cellStyle name="Normal 14 7 14" xfId="34878" xr:uid="{F9E4898D-ADD1-4537-AD63-02CC37D44F6B}"/>
    <cellStyle name="Normal 14 7 15" xfId="1393" xr:uid="{E9BB963C-4EA0-4910-944A-72445016E3BE}"/>
    <cellStyle name="Normal 14 7 2" xfId="1785" xr:uid="{DB624A36-B961-4576-9CFD-D1B6ABE04B60}"/>
    <cellStyle name="Normal 14 7 2 2" xfId="5167" xr:uid="{10BC8670-6D2D-4F87-8BF8-46CEBD751209}"/>
    <cellStyle name="Normal 14 7 2 2 2" xfId="13545" xr:uid="{B1513ED9-23F3-4668-9A8F-00C2FB874829}"/>
    <cellStyle name="Normal 14 7 2 2 2 2" xfId="30305" xr:uid="{1E612117-2E21-4F01-AB3D-A9C21B760F7B}"/>
    <cellStyle name="Normal 14 7 2 2 2 3" xfId="47064" xr:uid="{67BF78A8-65FE-4AFB-BF6F-1CB2FA3BB5D8}"/>
    <cellStyle name="Normal 14 7 2 2 3" xfId="21925" xr:uid="{5896813D-C9D9-4796-ADB0-4B623FED80AA}"/>
    <cellStyle name="Normal 14 7 2 2 4" xfId="38684" xr:uid="{D421CD9C-C76E-4676-83CF-51CF8F034D51}"/>
    <cellStyle name="Normal 14 7 2 3" xfId="6852" xr:uid="{CC679230-2922-4FF4-A29E-856F0FCC4290}"/>
    <cellStyle name="Normal 14 7 2 3 2" xfId="15232" xr:uid="{AA9126D7-AF6C-46FF-B0AE-E9A97173A682}"/>
    <cellStyle name="Normal 14 7 2 3 2 2" xfId="31992" xr:uid="{AF05E3D5-ADB6-476C-AADA-BF0360DEDF66}"/>
    <cellStyle name="Normal 14 7 2 3 2 3" xfId="48751" xr:uid="{7E3D91C6-BBD9-4EA0-90AE-A50727D0346A}"/>
    <cellStyle name="Normal 14 7 2 3 3" xfId="23612" xr:uid="{51B7E93C-4F2C-4F58-B248-9F3E462C5F12}"/>
    <cellStyle name="Normal 14 7 2 3 4" xfId="40371" xr:uid="{8EA1E2D2-5D86-48D4-B8EB-0AF6A4AAFDC7}"/>
    <cellStyle name="Normal 14 7 2 4" xfId="3592" xr:uid="{F07431B7-A742-4E55-B5E7-DE11D45CB61E}"/>
    <cellStyle name="Normal 14 7 2 4 2" xfId="11968" xr:uid="{0549285F-5819-4EA2-97B1-DA1D5B60D022}"/>
    <cellStyle name="Normal 14 7 2 4 2 2" xfId="28728" xr:uid="{1D7C1E44-6B56-43C5-9434-78C01FD02638}"/>
    <cellStyle name="Normal 14 7 2 4 2 3" xfId="45487" xr:uid="{C20A638D-51BB-444D-A14E-4AD157B3D32D}"/>
    <cellStyle name="Normal 14 7 2 4 3" xfId="20348" xr:uid="{8DEE5EB7-98F9-4673-A04F-74D1E95E7819}"/>
    <cellStyle name="Normal 14 7 2 4 4" xfId="37107" xr:uid="{ED9B2714-8709-48A8-9D11-1EAEA08A3BE6}"/>
    <cellStyle name="Normal 14 7 2 5" xfId="10165" xr:uid="{A998B52D-50BC-4428-9676-484E32BBEB6B}"/>
    <cellStyle name="Normal 14 7 2 5 2" xfId="26925" xr:uid="{A66CAFB7-2C9B-4323-BC8D-86AA832B252F}"/>
    <cellStyle name="Normal 14 7 2 5 3" xfId="43684" xr:uid="{02C1B806-2796-4C4E-8E5B-1D86E370283D}"/>
    <cellStyle name="Normal 14 7 2 6" xfId="18545" xr:uid="{E0ABC66D-8973-41F5-BF69-18100726BF6E}"/>
    <cellStyle name="Normal 14 7 2 7" xfId="35304" xr:uid="{B94E3721-91C1-4159-85A2-CC85CEB90B65}"/>
    <cellStyle name="Normal 14 7 3" xfId="2213" xr:uid="{FA362339-980C-414A-9EC9-535B3342D94A}"/>
    <cellStyle name="Normal 14 7 3 2" xfId="5593" xr:uid="{2023A078-5947-4812-9BE1-D550432E1DCC}"/>
    <cellStyle name="Normal 14 7 3 2 2" xfId="13973" xr:uid="{8667F0EA-A641-44C1-A078-AE2F07AD5EEA}"/>
    <cellStyle name="Normal 14 7 3 2 2 2" xfId="30733" xr:uid="{8823279B-3670-482C-9913-08A6B6414394}"/>
    <cellStyle name="Normal 14 7 3 2 2 3" xfId="47492" xr:uid="{F5A49AB8-A40A-48DE-9818-CFAD5C8C7923}"/>
    <cellStyle name="Normal 14 7 3 2 3" xfId="22353" xr:uid="{DA37237F-C520-423E-B40C-C7661C3198A9}"/>
    <cellStyle name="Normal 14 7 3 2 4" xfId="39112" xr:uid="{BD46CF2D-1616-4D47-AFA0-D3E6EF870726}"/>
    <cellStyle name="Normal 14 7 3 3" xfId="7280" xr:uid="{C1BBFD38-2863-4CDA-9CCC-106A67125F80}"/>
    <cellStyle name="Normal 14 7 3 3 2" xfId="15660" xr:uid="{43CF0544-816F-4F51-8671-2D279731B114}"/>
    <cellStyle name="Normal 14 7 3 3 2 2" xfId="32420" xr:uid="{83C7B0F3-E73D-4D0E-84F4-0A7581D26DB3}"/>
    <cellStyle name="Normal 14 7 3 3 2 3" xfId="49179" xr:uid="{5F0A2AF1-35A2-4387-A16E-F6090BFDD9EE}"/>
    <cellStyle name="Normal 14 7 3 3 3" xfId="24040" xr:uid="{ECE748EF-567F-4F79-B74A-C3E4895EAD52}"/>
    <cellStyle name="Normal 14 7 3 3 4" xfId="40799" xr:uid="{B7DD413A-19EC-4ED7-B987-AFD2A9F6C781}"/>
    <cellStyle name="Normal 14 7 3 4" xfId="4020" xr:uid="{32BFE0F9-2EFB-436D-8A1F-3C097837C9ED}"/>
    <cellStyle name="Normal 14 7 3 4 2" xfId="12396" xr:uid="{A87CFC04-0FFB-47CB-B405-8ED7632F35D2}"/>
    <cellStyle name="Normal 14 7 3 4 2 2" xfId="29156" xr:uid="{D666C749-DD01-445A-8E58-E72062168A33}"/>
    <cellStyle name="Normal 14 7 3 4 2 3" xfId="45915" xr:uid="{EA0CDADD-D3AB-407E-9A00-6FEFD5D2DDCE}"/>
    <cellStyle name="Normal 14 7 3 4 3" xfId="20776" xr:uid="{FB021E34-5DA0-46F0-87E4-4FE667FBAD3C}"/>
    <cellStyle name="Normal 14 7 3 4 4" xfId="37535" xr:uid="{5DFD3E2D-4AFE-4DA2-8C6E-EDACE2357D8E}"/>
    <cellStyle name="Normal 14 7 3 5" xfId="10593" xr:uid="{BEDE48B4-D449-4596-8911-5E3B506195F2}"/>
    <cellStyle name="Normal 14 7 3 5 2" xfId="27353" xr:uid="{D705EBC8-5A81-4237-AB49-35115533D2CC}"/>
    <cellStyle name="Normal 14 7 3 5 3" xfId="44112" xr:uid="{0C761DF4-FA7F-4C0C-9669-6617A44B317A}"/>
    <cellStyle name="Normal 14 7 3 6" xfId="18973" xr:uid="{4E66426D-556E-4C89-B18A-86A6DF79E97C}"/>
    <cellStyle name="Normal 14 7 3 7" xfId="35732" xr:uid="{2D5DFEAF-95A5-4B6A-99F9-04FB12630C40}"/>
    <cellStyle name="Normal 14 7 4" xfId="2678" xr:uid="{10F1E233-D959-49AB-97B5-22D07E64243B}"/>
    <cellStyle name="Normal 14 7 4 2" xfId="6060" xr:uid="{EFA013C0-EBDA-4DD7-9F88-AD98D5A51505}"/>
    <cellStyle name="Normal 14 7 4 2 2" xfId="14440" xr:uid="{F90C013F-E8D1-4338-947D-AD691ABFC9EF}"/>
    <cellStyle name="Normal 14 7 4 2 2 2" xfId="31200" xr:uid="{832475A7-7F79-4A86-B6E6-ADD32E4FB4EC}"/>
    <cellStyle name="Normal 14 7 4 2 2 3" xfId="47959" xr:uid="{F40ABAE9-910F-46F3-9245-3FCE3C8B67D7}"/>
    <cellStyle name="Normal 14 7 4 2 3" xfId="22820" xr:uid="{8EF7AA83-691C-44B5-9036-8C3313318B35}"/>
    <cellStyle name="Normal 14 7 4 2 4" xfId="39579" xr:uid="{F3F735DE-8B8C-48F5-92F1-2EB7E0FC89EC}"/>
    <cellStyle name="Normal 14 7 4 3" xfId="7747" xr:uid="{87D2C83F-1DD2-4283-BF6C-B2E226678366}"/>
    <cellStyle name="Normal 14 7 4 3 2" xfId="16127" xr:uid="{AD5B2982-A5EC-4346-90D7-1F3C1571A043}"/>
    <cellStyle name="Normal 14 7 4 3 2 2" xfId="32887" xr:uid="{C97BA9B9-2F49-4386-825E-A6A8F2A8E0B9}"/>
    <cellStyle name="Normal 14 7 4 3 2 3" xfId="49646" xr:uid="{9C270EE1-260E-4D1C-A5BD-3B401766F0EC}"/>
    <cellStyle name="Normal 14 7 4 3 3" xfId="24507" xr:uid="{F0FECEB8-D921-46C3-896D-480DCED66D1D}"/>
    <cellStyle name="Normal 14 7 4 3 4" xfId="41266" xr:uid="{A72AC892-7EFA-4A99-AA6D-4609FAD60E41}"/>
    <cellStyle name="Normal 14 7 4 4" xfId="4374" xr:uid="{667668F3-B7E6-4733-ACB8-BDAF37AAF0ED}"/>
    <cellStyle name="Normal 14 7 4 4 2" xfId="12750" xr:uid="{7B5AE2A0-1AEF-468F-AF03-B00D4C9B2786}"/>
    <cellStyle name="Normal 14 7 4 4 2 2" xfId="29510" xr:uid="{F60C3CFA-6F69-4C16-BBFB-04BE65FF8ACB}"/>
    <cellStyle name="Normal 14 7 4 4 2 3" xfId="46269" xr:uid="{57F35217-BB5E-44D8-885F-C1E26E386233}"/>
    <cellStyle name="Normal 14 7 4 4 3" xfId="21130" xr:uid="{258B2AE7-68BE-4F02-9BB0-1ECA9E044729}"/>
    <cellStyle name="Normal 14 7 4 4 4" xfId="37889" xr:uid="{51875BBF-A6FB-4F89-AE9D-72F056670923}"/>
    <cellStyle name="Normal 14 7 4 5" xfId="11060" xr:uid="{BDD1B01E-BDCD-4AC9-A7F5-77D27BF313B9}"/>
    <cellStyle name="Normal 14 7 4 5 2" xfId="27820" xr:uid="{0110B9C9-3D96-4587-93EA-7D296312EFA6}"/>
    <cellStyle name="Normal 14 7 4 5 3" xfId="44579" xr:uid="{E975E82B-E0FB-4163-833F-0326B63B68C8}"/>
    <cellStyle name="Normal 14 7 4 6" xfId="19440" xr:uid="{52593EA6-78ED-4453-8E66-6E0DECFC72C7}"/>
    <cellStyle name="Normal 14 7 4 7" xfId="36199" xr:uid="{111D28A8-F32E-418F-85C1-BB1A5F9D8828}"/>
    <cellStyle name="Normal 14 7 5" xfId="4794" xr:uid="{1164ED15-A75C-40E8-B0FD-54A2FE844D5C}"/>
    <cellStyle name="Normal 14 7 5 2" xfId="13170" xr:uid="{3FAC6F02-04FE-4418-909D-950C2CC5AF66}"/>
    <cellStyle name="Normal 14 7 5 2 2" xfId="29930" xr:uid="{B45CB900-23AB-4914-A920-4FEC55F80DC0}"/>
    <cellStyle name="Normal 14 7 5 2 3" xfId="46689" xr:uid="{DADE5B46-D21F-40C5-94A6-FC2B49708C85}"/>
    <cellStyle name="Normal 14 7 5 3" xfId="21550" xr:uid="{898899AA-0F67-4ADA-AA8B-465471C9DB9D}"/>
    <cellStyle name="Normal 14 7 5 4" xfId="38309" xr:uid="{F9B92AD2-0C3F-4228-BEC2-51572C1C0DD0}"/>
    <cellStyle name="Normal 14 7 6" xfId="6426" xr:uid="{3040792B-EF4C-4370-AC69-A39BD0FA2391}"/>
    <cellStyle name="Normal 14 7 6 2" xfId="14806" xr:uid="{DC62356A-E3B9-4049-B572-59F2B0627775}"/>
    <cellStyle name="Normal 14 7 6 2 2" xfId="31566" xr:uid="{ACE7D684-FAE8-427D-A28A-EA2C7305DB4B}"/>
    <cellStyle name="Normal 14 7 6 2 3" xfId="48325" xr:uid="{871972C1-77F8-4F3B-8922-F2A98AF91B13}"/>
    <cellStyle name="Normal 14 7 6 3" xfId="23186" xr:uid="{8F66F6E2-9EE6-42E1-B8F8-9EC17F4DD446}"/>
    <cellStyle name="Normal 14 7 6 4" xfId="39945" xr:uid="{45A6BB9D-8DBD-4E09-B381-4DCC606C6F3D}"/>
    <cellStyle name="Normal 14 7 7" xfId="8153" xr:uid="{FA94461B-9797-4BBB-B547-CB225D6158FA}"/>
    <cellStyle name="Normal 14 7 7 2" xfId="16533" xr:uid="{9FA1E1E3-DEF1-467A-B39E-0764E0FDC3BD}"/>
    <cellStyle name="Normal 14 7 7 2 2" xfId="33293" xr:uid="{AC6AFBED-6EA2-4283-A37B-74F551E57ABD}"/>
    <cellStyle name="Normal 14 7 7 2 3" xfId="50052" xr:uid="{15B5A76F-E103-4F36-9D73-2D232ED7107F}"/>
    <cellStyle name="Normal 14 7 7 3" xfId="24913" xr:uid="{E293AE5B-E056-4281-85E6-E7F3E71F7E21}"/>
    <cellStyle name="Normal 14 7 7 4" xfId="41672" xr:uid="{929BB0D8-CA88-4C3A-9F64-B01C8D51102B}"/>
    <cellStyle name="Normal 14 7 8" xfId="8559" xr:uid="{AF1AF122-77FF-43A0-BB62-7D32321F56E9}"/>
    <cellStyle name="Normal 14 7 8 2" xfId="16939" xr:uid="{286413D6-241E-4342-BFEA-6EF3E66AA303}"/>
    <cellStyle name="Normal 14 7 8 2 2" xfId="33699" xr:uid="{0B43AA8E-A8E9-4D90-A9F0-576AE495BAA7}"/>
    <cellStyle name="Normal 14 7 8 2 3" xfId="50458" xr:uid="{7A65757D-8AD4-4C83-B7F7-F0915291A91F}"/>
    <cellStyle name="Normal 14 7 8 3" xfId="25319" xr:uid="{7B2F6553-E952-4298-8FB1-48544D76364C}"/>
    <cellStyle name="Normal 14 7 8 4" xfId="42078" xr:uid="{CD45A87A-2C71-4FDE-9B38-C389248E3328}"/>
    <cellStyle name="Normal 14 7 9" xfId="8965" xr:uid="{747A86C0-4528-40FA-B998-E716F2421069}"/>
    <cellStyle name="Normal 14 7 9 2" xfId="17345" xr:uid="{4CFD75C7-F1D4-4297-8DF1-004FE4B94A22}"/>
    <cellStyle name="Normal 14 7 9 2 2" xfId="34105" xr:uid="{31D7513E-C079-4866-991F-677D50B12CB4}"/>
    <cellStyle name="Normal 14 7 9 2 3" xfId="50864" xr:uid="{7D0E3A5B-8A51-4710-B234-167CF734F656}"/>
    <cellStyle name="Normal 14 7 9 3" xfId="25725" xr:uid="{BE0FB003-D41C-45FF-A298-95C0FD76C0BA}"/>
    <cellStyle name="Normal 14 7 9 4" xfId="42484" xr:uid="{775C9843-160C-43BD-B7EE-8D22519BBFB6}"/>
    <cellStyle name="Normal 14 8" xfId="1563" xr:uid="{17870098-EC7D-4E3C-96D0-31EC4F09D820}"/>
    <cellStyle name="Normal 14 8 2" xfId="4942" xr:uid="{4898C3C9-BF56-4485-BFDA-DB704EE16E2C}"/>
    <cellStyle name="Normal 14 8 2 2" xfId="13318" xr:uid="{CC66FAF9-1856-4755-8970-CAA71E8F8589}"/>
    <cellStyle name="Normal 14 8 2 2 2" xfId="30078" xr:uid="{416D6118-7029-4A5B-B171-756556927A52}"/>
    <cellStyle name="Normal 14 8 2 2 3" xfId="46837" xr:uid="{2651626D-078E-4B22-BF41-0F67E90E21C1}"/>
    <cellStyle name="Normal 14 8 2 3" xfId="21698" xr:uid="{81FE1C9D-6AE1-4914-8200-9F2057A8559E}"/>
    <cellStyle name="Normal 14 8 2 4" xfId="38457" xr:uid="{10762D05-98CD-4212-B280-392818B83744}"/>
    <cellStyle name="Normal 14 8 3" xfId="6625" xr:uid="{8B96A4B7-4C84-4E82-B9BC-881960D69C69}"/>
    <cellStyle name="Normal 14 8 3 2" xfId="15005" xr:uid="{55BC4E59-7F96-4BFB-8ECF-D0B89679EA3B}"/>
    <cellStyle name="Normal 14 8 3 2 2" xfId="31765" xr:uid="{9B62A255-666E-40C5-AA8F-BBDD792F0D51}"/>
    <cellStyle name="Normal 14 8 3 2 3" xfId="48524" xr:uid="{AD7B052C-30F6-480E-8FAE-B98CB697EAA7}"/>
    <cellStyle name="Normal 14 8 3 3" xfId="23385" xr:uid="{8706E637-E2D4-4D2D-976C-53BF3CAD764E}"/>
    <cellStyle name="Normal 14 8 3 4" xfId="40144" xr:uid="{41414219-C2DE-400B-8822-FC7A706E733F}"/>
    <cellStyle name="Normal 14 8 4" xfId="3365" xr:uid="{2526F2C0-94A0-43DF-8EF7-D93F203EB525}"/>
    <cellStyle name="Normal 14 8 4 2" xfId="11741" xr:uid="{280BDC30-E857-4030-A162-B583EA68FC9F}"/>
    <cellStyle name="Normal 14 8 4 2 2" xfId="28501" xr:uid="{31434ED3-07D9-48ED-A962-87781711F512}"/>
    <cellStyle name="Normal 14 8 4 2 3" xfId="45260" xr:uid="{B2325111-D9A1-47EF-8DB5-DC34C9782118}"/>
    <cellStyle name="Normal 14 8 4 3" xfId="20121" xr:uid="{6F5FD978-6B39-4BBD-AA78-FC529EDEF2AA}"/>
    <cellStyle name="Normal 14 8 4 4" xfId="36880" xr:uid="{7B4EA3AE-4669-4CFE-9C7E-C34DBFAB8621}"/>
    <cellStyle name="Normal 14 8 5" xfId="9938" xr:uid="{474799D3-4881-44D5-8724-4A47BC6F4B2A}"/>
    <cellStyle name="Normal 14 8 5 2" xfId="26698" xr:uid="{0255E486-C3FF-4D0E-B521-4BEE3958591C}"/>
    <cellStyle name="Normal 14 8 5 3" xfId="43457" xr:uid="{5C843B52-F230-4A39-9FA0-1160E910AA52}"/>
    <cellStyle name="Normal 14 8 6" xfId="18318" xr:uid="{A5874BBB-F661-4D77-9FD6-1F0749B2677A}"/>
    <cellStyle name="Normal 14 8 7" xfId="35077" xr:uid="{9AF983AF-07F3-4DF4-AFFA-C6FA5614A0EA}"/>
    <cellStyle name="Normal 14 9" xfId="1987" xr:uid="{4FB6B4C2-3300-4FD3-8B55-D8CE44F9FE1B}"/>
    <cellStyle name="Normal 14 9 2" xfId="5366" xr:uid="{A8838AE5-074E-4023-A67F-A84117EA39EE}"/>
    <cellStyle name="Normal 14 9 2 2" xfId="13746" xr:uid="{1DA18880-0790-44F3-A8DC-46DE8A2BBFAD}"/>
    <cellStyle name="Normal 14 9 2 2 2" xfId="30506" xr:uid="{0B3B718F-747A-4783-B2DE-77219BAF5E1E}"/>
    <cellStyle name="Normal 14 9 2 2 3" xfId="47265" xr:uid="{E0CB6FD3-F772-4E2A-974F-AEC29DC1AEEA}"/>
    <cellStyle name="Normal 14 9 2 3" xfId="22126" xr:uid="{53D9DBB4-D367-4F2C-A0A3-0B7B276D64A1}"/>
    <cellStyle name="Normal 14 9 2 4" xfId="38885" xr:uid="{BD73D1ED-157A-4D58-8E49-64CC9682352E}"/>
    <cellStyle name="Normal 14 9 3" xfId="7053" xr:uid="{A4780E08-2D68-4A22-B389-3D576CDBAD24}"/>
    <cellStyle name="Normal 14 9 3 2" xfId="15433" xr:uid="{6EE062F4-8200-4629-A4E0-981FF8495F2E}"/>
    <cellStyle name="Normal 14 9 3 2 2" xfId="32193" xr:uid="{A79B44F1-0A96-4D19-A3C9-8AF14B242B28}"/>
    <cellStyle name="Normal 14 9 3 2 3" xfId="48952" xr:uid="{114BFB5B-D648-4E6A-A088-34FF1AE37CF0}"/>
    <cellStyle name="Normal 14 9 3 3" xfId="23813" xr:uid="{EC249BC6-3788-43A5-ABDC-159BCB106A27}"/>
    <cellStyle name="Normal 14 9 3 4" xfId="40572" xr:uid="{6DEACFD3-B593-4AE1-B7C8-E8534A9A1D92}"/>
    <cellStyle name="Normal 14 9 4" xfId="3793" xr:uid="{A5A0B099-26CC-473F-92A4-E2618803DC9A}"/>
    <cellStyle name="Normal 14 9 4 2" xfId="12169" xr:uid="{FF9BBD75-6527-4CEF-8F57-79A246A103E1}"/>
    <cellStyle name="Normal 14 9 4 2 2" xfId="28929" xr:uid="{1ABFDE34-F6FA-4F3B-AB8E-4B7A468E3078}"/>
    <cellStyle name="Normal 14 9 4 2 3" xfId="45688" xr:uid="{467DD51F-EB1C-4C0A-AE75-2401E13DBED9}"/>
    <cellStyle name="Normal 14 9 4 3" xfId="20549" xr:uid="{92DF85A4-AC3C-47AE-92FF-8DA8B14B8ABA}"/>
    <cellStyle name="Normal 14 9 4 4" xfId="37308" xr:uid="{E34CE18C-A8C3-4284-A947-18BC77196715}"/>
    <cellStyle name="Normal 14 9 5" xfId="10366" xr:uid="{4E6AA8D3-83F3-4154-99D7-2B1EE7B85BC8}"/>
    <cellStyle name="Normal 14 9 5 2" xfId="27126" xr:uid="{230DEE57-96AC-4DF1-A5E4-E09D143E9C35}"/>
    <cellStyle name="Normal 14 9 5 3" xfId="43885" xr:uid="{43142F1D-4984-4ECB-B34F-12753BBF9C1D}"/>
    <cellStyle name="Normal 14 9 6" xfId="18746" xr:uid="{75524357-7D76-4D45-9844-DAB24F27DD8E}"/>
    <cellStyle name="Normal 14 9 7" xfId="35505" xr:uid="{8AA3F522-B723-49B1-B843-C98B39B1A291}"/>
    <cellStyle name="Normal 15" xfId="154" xr:uid="{3278E221-9A52-43BD-8121-3AAE5A57500D}"/>
    <cellStyle name="Normal 15 10" xfId="2409" xr:uid="{907DE27C-704F-43AD-8A8D-2577DED0F0FB}"/>
    <cellStyle name="Normal 15 10 2" xfId="5790" xr:uid="{B88EDC4B-F770-4AC6-8200-C102B21C457F}"/>
    <cellStyle name="Normal 15 10 2 2" xfId="14170" xr:uid="{D934E63C-9C82-4986-928B-58E67FD17501}"/>
    <cellStyle name="Normal 15 10 2 2 2" xfId="30930" xr:uid="{7A028564-2504-4784-B41E-595865D80EE1}"/>
    <cellStyle name="Normal 15 10 2 2 3" xfId="47689" xr:uid="{2AD7D7B3-B084-4D84-B016-A7202FEE8F32}"/>
    <cellStyle name="Normal 15 10 2 3" xfId="22550" xr:uid="{9C3E599D-BDBE-4664-85F2-5BF09181B4ED}"/>
    <cellStyle name="Normal 15 10 2 4" xfId="39309" xr:uid="{B3049181-B063-4D7A-AD2B-97FBFB2FBE22}"/>
    <cellStyle name="Normal 15 10 3" xfId="7477" xr:uid="{143CBA76-1603-460E-89E1-2FAD838517CC}"/>
    <cellStyle name="Normal 15 10 3 2" xfId="15857" xr:uid="{0E6D019C-23A2-41F3-B30A-40CAF3F3F14F}"/>
    <cellStyle name="Normal 15 10 3 2 2" xfId="32617" xr:uid="{98EEEA56-1612-43B2-A2B4-CE3189D539BA}"/>
    <cellStyle name="Normal 15 10 3 2 3" xfId="49376" xr:uid="{D47C2608-17D2-4857-A08E-FD88589B738E}"/>
    <cellStyle name="Normal 15 10 3 3" xfId="24237" xr:uid="{1BBF27A0-C08C-41D5-AC97-24F50B72CD92}"/>
    <cellStyle name="Normal 15 10 3 4" xfId="40996" xr:uid="{E97DE631-C822-4999-82F9-3C840D29CE3E}"/>
    <cellStyle name="Normal 15 10 4" xfId="2934" xr:uid="{41EF547F-BDA2-409D-B565-CD2D96818E4A}"/>
    <cellStyle name="Normal 15 10 4 2" xfId="11316" xr:uid="{8DE49D86-689E-414D-A8FC-98DAFF83E912}"/>
    <cellStyle name="Normal 15 10 4 2 2" xfId="28076" xr:uid="{E159DFB7-4A77-42D2-8129-AAC214D9250A}"/>
    <cellStyle name="Normal 15 10 4 2 3" xfId="44835" xr:uid="{E0A1ACD9-6603-43BE-BD73-F3DBE47D1E93}"/>
    <cellStyle name="Normal 15 10 4 3" xfId="19696" xr:uid="{3DC7EFC3-DCBB-4831-9D65-27AD7B02B0BC}"/>
    <cellStyle name="Normal 15 10 4 4" xfId="36455" xr:uid="{D9879AE3-9466-4FFB-A101-F970A16A7691}"/>
    <cellStyle name="Normal 15 10 5" xfId="10790" xr:uid="{966FCF10-19D7-44DC-A28A-A1EC5A868C18}"/>
    <cellStyle name="Normal 15 10 5 2" xfId="27550" xr:uid="{DB6CDBA9-A8C9-4591-B882-2AA5D3C18E5C}"/>
    <cellStyle name="Normal 15 10 5 3" xfId="44309" xr:uid="{57FD62BC-56E9-4332-B134-CA6FB7824F14}"/>
    <cellStyle name="Normal 15 10 6" xfId="19170" xr:uid="{ABAEED8A-9165-49FD-B140-1061B960034B}"/>
    <cellStyle name="Normal 15 10 7" xfId="35929" xr:uid="{B39C74C9-0614-4F0A-910C-528118DF55E5}"/>
    <cellStyle name="Normal 15 11" xfId="4510" xr:uid="{3A50D881-8F12-4946-8D05-899EA1C98358}"/>
    <cellStyle name="Normal 15 11 2" xfId="12886" xr:uid="{BF4CBC6A-656B-4CCA-AA12-E099A8049D5E}"/>
    <cellStyle name="Normal 15 11 2 2" xfId="29646" xr:uid="{34F35547-37ED-463F-A75A-C8CBFAC733AC}"/>
    <cellStyle name="Normal 15 11 2 3" xfId="46405" xr:uid="{C03F0FA6-63D9-455A-B246-FDB43F1CFCD8}"/>
    <cellStyle name="Normal 15 11 3" xfId="21266" xr:uid="{E0DB24DD-74E0-4F0E-9346-7398CD294241}"/>
    <cellStyle name="Normal 15 11 4" xfId="38025" xr:uid="{CEFEB54F-221E-407E-8F2D-343796E347B1}"/>
    <cellStyle name="Normal 15 12" xfId="6200" xr:uid="{78023622-214C-449B-B3CE-25495509A5F4}"/>
    <cellStyle name="Normal 15 12 2" xfId="14580" xr:uid="{17B656E5-8E35-4CFF-BE23-B1D7DBBF90B5}"/>
    <cellStyle name="Normal 15 12 2 2" xfId="31340" xr:uid="{DE305677-6524-45A8-BFD8-485775A1D4B4}"/>
    <cellStyle name="Normal 15 12 2 3" xfId="48099" xr:uid="{4BA9010F-D4F5-433B-88DE-C30168436F73}"/>
    <cellStyle name="Normal 15 12 3" xfId="22960" xr:uid="{453C2149-E0B8-40DE-A360-0A6BAC34FF63}"/>
    <cellStyle name="Normal 15 12 4" xfId="39719" xr:uid="{4BDD6418-C13A-452B-B9A5-41E5F114AF91}"/>
    <cellStyle name="Normal 15 13" xfId="7883" xr:uid="{47D192F1-8F93-40B4-90CB-74DD27B42A46}"/>
    <cellStyle name="Normal 15 13 2" xfId="16263" xr:uid="{E226D71F-0470-47CB-9A9E-F18BC8072B3E}"/>
    <cellStyle name="Normal 15 13 2 2" xfId="33023" xr:uid="{57966B0E-F4DE-43EA-88E7-7A146A90D020}"/>
    <cellStyle name="Normal 15 13 2 3" xfId="49782" xr:uid="{AF09BBE7-203B-4911-9D8E-B91C4325CB17}"/>
    <cellStyle name="Normal 15 13 3" xfId="24643" xr:uid="{F3F61055-3020-4F04-BA87-903D62A872CD}"/>
    <cellStyle name="Normal 15 13 4" xfId="41402" xr:uid="{1B399A8E-4970-4DFB-B10F-8307CA3947C2}"/>
    <cellStyle name="Normal 15 14" xfId="8289" xr:uid="{F8070B93-4599-48EF-94C8-E1C86DBFAE83}"/>
    <cellStyle name="Normal 15 14 2" xfId="16669" xr:uid="{F099ADAA-1181-4604-82DE-B32D9B6171E1}"/>
    <cellStyle name="Normal 15 14 2 2" xfId="33429" xr:uid="{FEFCE518-B7C9-466D-98EB-9F9418734A7F}"/>
    <cellStyle name="Normal 15 14 2 3" xfId="50188" xr:uid="{B8E68125-1EA7-48EF-B0CC-79EE860D9DBC}"/>
    <cellStyle name="Normal 15 14 3" xfId="25049" xr:uid="{15B88246-5011-437E-87B1-C114576F643D}"/>
    <cellStyle name="Normal 15 14 4" xfId="41808" xr:uid="{8417BE6F-02E0-4053-A85D-0EAF8D25EDB5}"/>
    <cellStyle name="Normal 15 15" xfId="8695" xr:uid="{DA15C3DA-369E-4A54-9333-09489812AA9D}"/>
    <cellStyle name="Normal 15 15 2" xfId="17075" xr:uid="{31ACC4A7-D5D7-4C8E-A23C-8A1B7670A37F}"/>
    <cellStyle name="Normal 15 15 2 2" xfId="33835" xr:uid="{9C74D8A1-10F9-4E54-BA1C-B0328B4654C7}"/>
    <cellStyle name="Normal 15 15 2 3" xfId="50594" xr:uid="{BF7679C5-0F2D-42FE-812D-51C62830962D}"/>
    <cellStyle name="Normal 15 15 3" xfId="25455" xr:uid="{7AF08C0A-07E5-48A2-B086-2437995D3309}"/>
    <cellStyle name="Normal 15 15 4" xfId="42214" xr:uid="{34EAA2A4-557A-48D1-B878-F8D2A4BAF23E}"/>
    <cellStyle name="Normal 15 16" xfId="9101" xr:uid="{85086D70-3585-4BFB-A132-9B9D4A9468BD}"/>
    <cellStyle name="Normal 15 16 2" xfId="17481" xr:uid="{60C40572-6FE4-4579-A7D9-33B3895B8BD3}"/>
    <cellStyle name="Normal 15 16 2 2" xfId="34241" xr:uid="{E0E24C2B-4DF3-4038-9C35-A56DFEEFCF2A}"/>
    <cellStyle name="Normal 15 16 2 3" xfId="51000" xr:uid="{597584E4-BDE9-46D8-BCC7-6ACD26B10F27}"/>
    <cellStyle name="Normal 15 16 3" xfId="25861" xr:uid="{79DF07B1-7B40-4C6C-8D81-64688ED6AAD3}"/>
    <cellStyle name="Normal 15 16 4" xfId="42620" xr:uid="{7566D87B-E661-4072-A5BA-E0AFE16CCDF6}"/>
    <cellStyle name="Normal 15 17" xfId="2822" xr:uid="{18EB3153-EF0E-4503-84E0-89E91AA03F9A}"/>
    <cellStyle name="Normal 15 17 2" xfId="11204" xr:uid="{1629D095-32F6-4246-A90C-DD861545F951}"/>
    <cellStyle name="Normal 15 17 2 2" xfId="27964" xr:uid="{9AD6D308-5F0B-411C-BF98-B934044A3FFC}"/>
    <cellStyle name="Normal 15 17 2 3" xfId="44723" xr:uid="{9C45AF88-C170-4D07-A237-AB04A7C1CC87}"/>
    <cellStyle name="Normal 15 17 3" xfId="19584" xr:uid="{BD9BB453-1D63-45C4-8DA9-82B786A9B7D5}"/>
    <cellStyle name="Normal 15 17 4" xfId="36343" xr:uid="{E91E0A8F-181A-4C6A-9D91-626E18487715}"/>
    <cellStyle name="Normal 15 18" xfId="9513" xr:uid="{768FB087-F2FD-4DFF-A81E-E0530FF68370}"/>
    <cellStyle name="Normal 15 18 2" xfId="26273" xr:uid="{ED7A5D45-556F-4CEF-ABD5-B40C02952785}"/>
    <cellStyle name="Normal 15 18 3" xfId="43032" xr:uid="{1E0E2D13-BB37-43E6-AB39-3301ABE02697}"/>
    <cellStyle name="Normal 15 19" xfId="17893" xr:uid="{4F320E61-58B5-4587-907F-6747A641C7C6}"/>
    <cellStyle name="Normal 15 2" xfId="228" xr:uid="{4EF5CE99-4B9C-4665-89EE-1BD535E33130}"/>
    <cellStyle name="Normal 15 2 10" xfId="8327" xr:uid="{17BC452C-0DF7-47C6-8F5B-9A3278DF4180}"/>
    <cellStyle name="Normal 15 2 10 2" xfId="16707" xr:uid="{BF15099E-0CC6-414C-915F-92C453A34E0C}"/>
    <cellStyle name="Normal 15 2 10 2 2" xfId="33467" xr:uid="{61B24E18-70D5-4826-B10A-288D5979379D}"/>
    <cellStyle name="Normal 15 2 10 2 3" xfId="50226" xr:uid="{29E464C9-68D2-4F2E-8CC1-DD6607B9DB15}"/>
    <cellStyle name="Normal 15 2 10 3" xfId="25087" xr:uid="{B1868671-ADCA-41FD-AEE7-57FBD37F8F51}"/>
    <cellStyle name="Normal 15 2 10 4" xfId="41846" xr:uid="{12E23BA0-0105-4427-B057-4B9E0F2BF79F}"/>
    <cellStyle name="Normal 15 2 11" xfId="8733" xr:uid="{F704E39E-FD9C-4D47-A0C5-1B9318855647}"/>
    <cellStyle name="Normal 15 2 11 2" xfId="17113" xr:uid="{CAA77E2B-4675-4AFF-B618-2303089518D5}"/>
    <cellStyle name="Normal 15 2 11 2 2" xfId="33873" xr:uid="{D8748501-5BFA-481E-A5D6-4298C44E5D9A}"/>
    <cellStyle name="Normal 15 2 11 2 3" xfId="50632" xr:uid="{2823B1D5-3F9D-4DB8-933C-AAF1CDF79E36}"/>
    <cellStyle name="Normal 15 2 11 3" xfId="25493" xr:uid="{5F13A6F8-E7AF-44F1-81EF-BD7D35C69A73}"/>
    <cellStyle name="Normal 15 2 11 4" xfId="42252" xr:uid="{650D7639-16DA-4820-B0E5-2787B20A1811}"/>
    <cellStyle name="Normal 15 2 12" xfId="9139" xr:uid="{CCB151BB-B76D-4C39-B1CD-A77F1DB8AC0E}"/>
    <cellStyle name="Normal 15 2 12 2" xfId="17519" xr:uid="{5B193C57-6A3A-4A80-81F8-38CA5660AFB2}"/>
    <cellStyle name="Normal 15 2 12 2 2" xfId="34279" xr:uid="{35F78C1F-4666-462D-B5FE-1C040B2364C8}"/>
    <cellStyle name="Normal 15 2 12 2 3" xfId="51038" xr:uid="{FB1D75AB-4101-4B44-940F-0584C6F13210}"/>
    <cellStyle name="Normal 15 2 12 3" xfId="25899" xr:uid="{7EA031C8-E2FF-4F44-A3B1-8E12295531DE}"/>
    <cellStyle name="Normal 15 2 12 4" xfId="42658" xr:uid="{E18D2FD4-6FDD-4372-8637-9FD35F03F7A9}"/>
    <cellStyle name="Normal 15 2 13" xfId="2840" xr:uid="{C81E35BF-9C16-4F66-8295-900EFD5DA3BA}"/>
    <cellStyle name="Normal 15 2 13 2" xfId="11222" xr:uid="{CF88FAA4-899D-4219-ADAF-87C1D370C2C8}"/>
    <cellStyle name="Normal 15 2 13 2 2" xfId="27982" xr:uid="{3A684001-9B48-43E0-8D69-3C686459977A}"/>
    <cellStyle name="Normal 15 2 13 2 3" xfId="44741" xr:uid="{DDABA1A6-8FAB-4D66-B2A3-F9F5FE88C1D5}"/>
    <cellStyle name="Normal 15 2 13 3" xfId="19602" xr:uid="{6D71F09C-212F-45AE-9BD9-36B082C98AB5}"/>
    <cellStyle name="Normal 15 2 13 4" xfId="36361" xr:uid="{4AB3C20B-99E7-4922-ACF0-765B8022BE8F}"/>
    <cellStyle name="Normal 15 2 14" xfId="9541" xr:uid="{97E6C7F3-1701-418B-B41F-C1814BB80A3A}"/>
    <cellStyle name="Normal 15 2 14 2" xfId="26301" xr:uid="{A15F1030-2C89-4764-A705-79F26EFE5AA7}"/>
    <cellStyle name="Normal 15 2 14 3" xfId="43060" xr:uid="{56211BC9-9ABB-45F5-969E-6510755A845E}"/>
    <cellStyle name="Normal 15 2 15" xfId="17921" xr:uid="{79F20839-748A-41D5-8EDD-698626773AD8}"/>
    <cellStyle name="Normal 15 2 16" xfId="34680" xr:uid="{929E357D-04A2-4D07-9DE7-2824CF0ACD5D}"/>
    <cellStyle name="Normal 15 2 17" xfId="800" xr:uid="{2E7CE14F-CBAA-4EEA-8063-F3751BAE392C}"/>
    <cellStyle name="Normal 15 2 2" xfId="1282" xr:uid="{D2BC9A2E-7EBF-442D-BDDD-EE4CD5BCC688}"/>
    <cellStyle name="Normal 15 2 2 10" xfId="9276" xr:uid="{B11F7AF3-04BA-4512-91CC-CC9BCB20C6F3}"/>
    <cellStyle name="Normal 15 2 2 10 2" xfId="17656" xr:uid="{62821A7A-46C1-4F20-ABC8-C530EFAA634F}"/>
    <cellStyle name="Normal 15 2 2 10 2 2" xfId="34416" xr:uid="{487CBA0B-F821-469A-B6B0-90EE065EC77C}"/>
    <cellStyle name="Normal 15 2 2 10 2 3" xfId="51175" xr:uid="{9B706459-AB11-4CA7-A734-F632E78FC1CE}"/>
    <cellStyle name="Normal 15 2 2 10 3" xfId="26036" xr:uid="{03A41034-6155-4EB6-8026-D3402A381D00}"/>
    <cellStyle name="Normal 15 2 2 10 4" xfId="42795" xr:uid="{FCCC9496-E869-473F-97CA-D36618C10D72}"/>
    <cellStyle name="Normal 15 2 2 11" xfId="3039" xr:uid="{966510DB-397C-427E-B4E0-F81F97755B12}"/>
    <cellStyle name="Normal 15 2 2 11 2" xfId="11418" xr:uid="{FA0B67C3-1715-4863-9576-B8297097EB18}"/>
    <cellStyle name="Normal 15 2 2 11 2 2" xfId="28178" xr:uid="{A6E7BC61-E730-4954-9433-9550715F99A1}"/>
    <cellStyle name="Normal 15 2 2 11 2 3" xfId="44937" xr:uid="{73C481D2-22C1-46F1-BEDA-EFB89EC55548}"/>
    <cellStyle name="Normal 15 2 2 11 3" xfId="19798" xr:uid="{8D01055F-BDF8-4237-9F97-AC7B86BA860D}"/>
    <cellStyle name="Normal 15 2 2 11 4" xfId="36557" xr:uid="{80E2538D-BD7F-4F5F-8EB0-9FDDEE4748E0}"/>
    <cellStyle name="Normal 15 2 2 12" xfId="9615" xr:uid="{D3D9C7EB-5EBE-4310-ACA6-9B2E3CCD33C8}"/>
    <cellStyle name="Normal 15 2 2 12 2" xfId="26375" xr:uid="{5B6C5E5F-7D6C-4F3E-92E8-18DD41ADFAD8}"/>
    <cellStyle name="Normal 15 2 2 12 3" xfId="43134" xr:uid="{F87893BF-979A-4AE9-96BB-09E6838C010B}"/>
    <cellStyle name="Normal 15 2 2 13" xfId="17995" xr:uid="{068063CA-3F8B-4B5D-A63B-3F8D752C5BC9}"/>
    <cellStyle name="Normal 15 2 2 14" xfId="34754" xr:uid="{DEA319EF-E851-4AC5-B75D-1D4E3121ED2F}"/>
    <cellStyle name="Normal 15 2 2 2" xfId="1661" xr:uid="{51FBCC6A-BAC3-432A-92E0-A94D5D69E278}"/>
    <cellStyle name="Normal 15 2 2 2 2" xfId="5043" xr:uid="{9A14BF06-09F3-48DC-A16F-A248D216CA9A}"/>
    <cellStyle name="Normal 15 2 2 2 2 2" xfId="13421" xr:uid="{CA8A5806-550F-460E-8319-66E6BBC7280C}"/>
    <cellStyle name="Normal 15 2 2 2 2 2 2" xfId="30181" xr:uid="{095043C1-F728-4DC4-BAD3-0FD400F54E55}"/>
    <cellStyle name="Normal 15 2 2 2 2 2 3" xfId="46940" xr:uid="{18915ADF-F5F7-4787-974C-AED37B6CA954}"/>
    <cellStyle name="Normal 15 2 2 2 2 3" xfId="21801" xr:uid="{5FCFEDCA-BAEF-43CF-8074-735988ED0D02}"/>
    <cellStyle name="Normal 15 2 2 2 2 4" xfId="38560" xr:uid="{CAF90D68-693A-416F-A1F8-77E0B6BCDA0B}"/>
    <cellStyle name="Normal 15 2 2 2 3" xfId="6728" xr:uid="{42B14B73-83C4-46C7-8766-4FD24E2186CE}"/>
    <cellStyle name="Normal 15 2 2 2 3 2" xfId="15108" xr:uid="{7797B242-A01E-4009-A5B8-C8AB36134B77}"/>
    <cellStyle name="Normal 15 2 2 2 3 2 2" xfId="31868" xr:uid="{77A05425-8785-46F0-93E7-E313A731EEB8}"/>
    <cellStyle name="Normal 15 2 2 2 3 2 3" xfId="48627" xr:uid="{2AF26C7C-9514-43F4-B59A-60FB9F86505F}"/>
    <cellStyle name="Normal 15 2 2 2 3 3" xfId="23488" xr:uid="{61F181EB-DB45-4464-8098-B62226E25413}"/>
    <cellStyle name="Normal 15 2 2 2 3 4" xfId="40247" xr:uid="{45414B00-FCDE-4722-947C-74323EB648E4}"/>
    <cellStyle name="Normal 15 2 2 2 4" xfId="3468" xr:uid="{DDC7FACC-2E2B-42D2-84CE-0282FE50625E}"/>
    <cellStyle name="Normal 15 2 2 2 4 2" xfId="11844" xr:uid="{44D72181-893E-4128-B468-1DCA47AC41E3}"/>
    <cellStyle name="Normal 15 2 2 2 4 2 2" xfId="28604" xr:uid="{53051926-B1E3-4382-92BD-840930DA1FC3}"/>
    <cellStyle name="Normal 15 2 2 2 4 2 3" xfId="45363" xr:uid="{88D345D4-DEDE-4BBD-9EE7-E1233D611C60}"/>
    <cellStyle name="Normal 15 2 2 2 4 3" xfId="20224" xr:uid="{76F9DFF2-4AD5-46D0-B7FB-2620CC75CB2D}"/>
    <cellStyle name="Normal 15 2 2 2 4 4" xfId="36983" xr:uid="{EB5BC34C-5E02-41FB-9F30-25FA6E807AE5}"/>
    <cellStyle name="Normal 15 2 2 2 5" xfId="10041" xr:uid="{475FA31A-2CDC-4339-82DD-9EDB0BB77B6C}"/>
    <cellStyle name="Normal 15 2 2 2 5 2" xfId="26801" xr:uid="{628F9BA8-6505-4EF7-972E-34865F79F625}"/>
    <cellStyle name="Normal 15 2 2 2 5 3" xfId="43560" xr:uid="{1419A0DF-F0AC-4BD6-815A-6DD00A2B8099}"/>
    <cellStyle name="Normal 15 2 2 2 6" xfId="18421" xr:uid="{8DC6C902-C615-42E8-B2D2-9F9C32E22CD3}"/>
    <cellStyle name="Normal 15 2 2 2 7" xfId="35180" xr:uid="{A69FA4B4-8C0C-4D7F-A60C-AB53969D7D9A}"/>
    <cellStyle name="Normal 15 2 2 3" xfId="2089" xr:uid="{B7676C28-E66E-4520-B697-FBD29097C008}"/>
    <cellStyle name="Normal 15 2 2 3 2" xfId="5469" xr:uid="{EA962D0B-DF7B-42E3-9014-31C29C315B5E}"/>
    <cellStyle name="Normal 15 2 2 3 2 2" xfId="13849" xr:uid="{EE7CEDEC-0111-462B-A129-99DA12D6FA0D}"/>
    <cellStyle name="Normal 15 2 2 3 2 2 2" xfId="30609" xr:uid="{17C87F5B-463B-4015-92CE-825E5104A9B3}"/>
    <cellStyle name="Normal 15 2 2 3 2 2 3" xfId="47368" xr:uid="{66C5F930-C0DD-41EA-923E-09AA022ED46F}"/>
    <cellStyle name="Normal 15 2 2 3 2 3" xfId="22229" xr:uid="{819A494B-3EF9-47CB-941D-84B7FA55A836}"/>
    <cellStyle name="Normal 15 2 2 3 2 4" xfId="38988" xr:uid="{A6E7B380-F37C-410A-97B8-265D9990F371}"/>
    <cellStyle name="Normal 15 2 2 3 3" xfId="7156" xr:uid="{0802C2F8-3A30-4FF7-ABE3-3C7749D36E93}"/>
    <cellStyle name="Normal 15 2 2 3 3 2" xfId="15536" xr:uid="{C482886C-4FC9-4E06-BE8A-6BFF4C0F2EBE}"/>
    <cellStyle name="Normal 15 2 2 3 3 2 2" xfId="32296" xr:uid="{5397F1BD-5FD7-40E3-BEE3-985C980BE1FE}"/>
    <cellStyle name="Normal 15 2 2 3 3 2 3" xfId="49055" xr:uid="{EF56BB3E-73C5-4FA4-84AF-8EA94A6563C8}"/>
    <cellStyle name="Normal 15 2 2 3 3 3" xfId="23916" xr:uid="{EEB27EBF-38EF-42A9-B566-079A975C3F09}"/>
    <cellStyle name="Normal 15 2 2 3 3 4" xfId="40675" xr:uid="{B2DC84FF-C7DF-455A-974F-0DA1117DDB13}"/>
    <cellStyle name="Normal 15 2 2 3 4" xfId="3896" xr:uid="{796054CE-DA56-4B52-B1D0-BCED37D9B5A8}"/>
    <cellStyle name="Normal 15 2 2 3 4 2" xfId="12272" xr:uid="{660EFED6-DEFF-4C4A-BEED-677CEF399F65}"/>
    <cellStyle name="Normal 15 2 2 3 4 2 2" xfId="29032" xr:uid="{D3FD6751-0A49-42B6-90A7-47F5B9E72F02}"/>
    <cellStyle name="Normal 15 2 2 3 4 2 3" xfId="45791" xr:uid="{28E0797B-C66F-43EC-BE17-4ADAEC4DAFFE}"/>
    <cellStyle name="Normal 15 2 2 3 4 3" xfId="20652" xr:uid="{A07DF768-AE63-4624-B50E-FBBE663877BF}"/>
    <cellStyle name="Normal 15 2 2 3 4 4" xfId="37411" xr:uid="{708105BB-55AB-4C89-9635-FDDA97E5916F}"/>
    <cellStyle name="Normal 15 2 2 3 5" xfId="10469" xr:uid="{1CC13C9A-51A6-4FB4-9AEE-D918A35429D7}"/>
    <cellStyle name="Normal 15 2 2 3 5 2" xfId="27229" xr:uid="{F5070CA8-A504-4FC4-ACD0-C8612E68FFA3}"/>
    <cellStyle name="Normal 15 2 2 3 5 3" xfId="43988" xr:uid="{9F3E4EAB-761F-4496-9113-518C34B02839}"/>
    <cellStyle name="Normal 15 2 2 3 6" xfId="18849" xr:uid="{E6368248-F446-4529-AFA7-A010477C9906}"/>
    <cellStyle name="Normal 15 2 2 3 7" xfId="35608" xr:uid="{812F6561-3195-4E02-8705-6112BA1FE163}"/>
    <cellStyle name="Normal 15 2 2 4" xfId="2583" xr:uid="{39DB74E7-E1DF-407D-ABC6-F73E9817180B}"/>
    <cellStyle name="Normal 15 2 2 4 2" xfId="5965" xr:uid="{B549E7D3-A578-415B-A32C-3670A52C34F9}"/>
    <cellStyle name="Normal 15 2 2 4 2 2" xfId="14345" xr:uid="{C2A84E34-277D-4765-B0C0-C6DB3C64933E}"/>
    <cellStyle name="Normal 15 2 2 4 2 2 2" xfId="31105" xr:uid="{83188BBA-BBC1-4523-A446-52EC07714314}"/>
    <cellStyle name="Normal 15 2 2 4 2 2 3" xfId="47864" xr:uid="{4C2A96E4-0064-4883-949A-979987FA92F5}"/>
    <cellStyle name="Normal 15 2 2 4 2 3" xfId="22725" xr:uid="{8AE7F7C2-435B-438F-803E-A9B4D57C1A65}"/>
    <cellStyle name="Normal 15 2 2 4 2 4" xfId="39484" xr:uid="{2DA02AAA-C53F-4066-AC56-A1C7396FD88F}"/>
    <cellStyle name="Normal 15 2 2 4 3" xfId="7652" xr:uid="{F6D3B6CB-AB27-4CE9-986E-E374B5498D3A}"/>
    <cellStyle name="Normal 15 2 2 4 3 2" xfId="16032" xr:uid="{03ED00D3-8791-4462-8CCE-1D22888F80FC}"/>
    <cellStyle name="Normal 15 2 2 4 3 2 2" xfId="32792" xr:uid="{BD47D271-F920-4EF9-9593-0E44D8037C44}"/>
    <cellStyle name="Normal 15 2 2 4 3 2 3" xfId="49551" xr:uid="{E2C64356-E967-42E4-937E-5EF77DC603A9}"/>
    <cellStyle name="Normal 15 2 2 4 3 3" xfId="24412" xr:uid="{386BD8DC-B042-4C32-A77C-58FBC5EFB7A9}"/>
    <cellStyle name="Normal 15 2 2 4 3 4" xfId="41171" xr:uid="{F7798EA8-12A2-4D2B-8E0B-1E07FF0EBAB9}"/>
    <cellStyle name="Normal 15 2 2 4 4" xfId="4280" xr:uid="{7D85AA2D-E77A-44BC-9869-BC434460700B}"/>
    <cellStyle name="Normal 15 2 2 4 4 2" xfId="12656" xr:uid="{C703C667-D365-4FC6-863E-0F28F2DB7A56}"/>
    <cellStyle name="Normal 15 2 2 4 4 2 2" xfId="29416" xr:uid="{E197D1A3-FD33-40B0-B483-F21C70EB803E}"/>
    <cellStyle name="Normal 15 2 2 4 4 2 3" xfId="46175" xr:uid="{C3FF0937-8776-4EEE-8E2A-A0E71957A62F}"/>
    <cellStyle name="Normal 15 2 2 4 4 3" xfId="21036" xr:uid="{4A4DA22A-B7A5-4CDD-85B5-689DBC77F2C8}"/>
    <cellStyle name="Normal 15 2 2 4 4 4" xfId="37795" xr:uid="{F94CBEBA-351F-4598-A9DE-BD172BDE6870}"/>
    <cellStyle name="Normal 15 2 2 4 5" xfId="10965" xr:uid="{FCD7FE8D-2079-4762-8E60-DC0853EBEF91}"/>
    <cellStyle name="Normal 15 2 2 4 5 2" xfId="27725" xr:uid="{7E3A3876-10C1-4945-AEA2-BD22EB4995D0}"/>
    <cellStyle name="Normal 15 2 2 4 5 3" xfId="44484" xr:uid="{B9553872-3CD2-4220-9A3A-713C45E100FC}"/>
    <cellStyle name="Normal 15 2 2 4 6" xfId="19345" xr:uid="{6FBA39B3-D361-4545-B5FC-CCBC2B58C536}"/>
    <cellStyle name="Normal 15 2 2 4 7" xfId="36104" xr:uid="{3BB873DD-B477-4E93-9232-341377494048}"/>
    <cellStyle name="Normal 15 2 2 5" xfId="4699" xr:uid="{D206568B-A846-4A46-9102-DE28539ECA39}"/>
    <cellStyle name="Normal 15 2 2 5 2" xfId="13075" xr:uid="{CB16B04E-0A7C-4C6D-8F0B-BEBEE77F9EBB}"/>
    <cellStyle name="Normal 15 2 2 5 2 2" xfId="29835" xr:uid="{DFC624F6-0042-4172-9046-56CD7A97E5DC}"/>
    <cellStyle name="Normal 15 2 2 5 2 3" xfId="46594" xr:uid="{2E14BAF5-2834-43AB-B7D6-681556AFA8ED}"/>
    <cellStyle name="Normal 15 2 2 5 3" xfId="21455" xr:uid="{22F67689-1584-4F52-9A02-B9609501253D}"/>
    <cellStyle name="Normal 15 2 2 5 4" xfId="38214" xr:uid="{F2466D35-AA34-4ABC-9466-A86F8C0263D1}"/>
    <cellStyle name="Normal 15 2 2 6" xfId="6302" xr:uid="{310EB51F-B6A0-4F95-ADE3-60C10DB0FA6B}"/>
    <cellStyle name="Normal 15 2 2 6 2" xfId="14682" xr:uid="{0BDFA358-F80B-46B3-9ACA-47F0E99E7778}"/>
    <cellStyle name="Normal 15 2 2 6 2 2" xfId="31442" xr:uid="{08527772-5DEB-4952-836A-CE6F721D1ABF}"/>
    <cellStyle name="Normal 15 2 2 6 2 3" xfId="48201" xr:uid="{C23FA5AA-F1F9-4BB3-BDEC-A9106F1AEB8B}"/>
    <cellStyle name="Normal 15 2 2 6 3" xfId="23062" xr:uid="{CC08B78F-DB27-40D6-837B-4D2FB4EE0624}"/>
    <cellStyle name="Normal 15 2 2 6 4" xfId="39821" xr:uid="{A5C7B7B9-D5AC-4AF7-BB1D-E96A36C4AB8E}"/>
    <cellStyle name="Normal 15 2 2 7" xfId="8058" xr:uid="{8E45FF21-977F-4A48-92AE-9C90CD39F421}"/>
    <cellStyle name="Normal 15 2 2 7 2" xfId="16438" xr:uid="{56358D30-1435-4EBC-87C5-84EA8DFEE8F9}"/>
    <cellStyle name="Normal 15 2 2 7 2 2" xfId="33198" xr:uid="{22CA1FCB-4881-45D5-B12A-D94463E19A00}"/>
    <cellStyle name="Normal 15 2 2 7 2 3" xfId="49957" xr:uid="{9835912A-3E63-4121-969E-7AFE80D1D429}"/>
    <cellStyle name="Normal 15 2 2 7 3" xfId="24818" xr:uid="{C5BDA27B-2BCD-4043-AC1C-A37ED7770774}"/>
    <cellStyle name="Normal 15 2 2 7 4" xfId="41577" xr:uid="{D26E7F73-894D-4EAD-BF95-0E54F19ABA3E}"/>
    <cellStyle name="Normal 15 2 2 8" xfId="8464" xr:uid="{60B8041E-EEE3-4335-BE2B-09E77F709DCF}"/>
    <cellStyle name="Normal 15 2 2 8 2" xfId="16844" xr:uid="{6CE8F096-4B6C-4FEA-BB39-6136E9066BAE}"/>
    <cellStyle name="Normal 15 2 2 8 2 2" xfId="33604" xr:uid="{06F14B9B-7CC4-4B7E-A586-08AF5B4572D7}"/>
    <cellStyle name="Normal 15 2 2 8 2 3" xfId="50363" xr:uid="{D9F47C37-9447-41DB-92E7-48850AF41B38}"/>
    <cellStyle name="Normal 15 2 2 8 3" xfId="25224" xr:uid="{32758C93-55EA-4F4E-B6D1-EDF7ED5B2F02}"/>
    <cellStyle name="Normal 15 2 2 8 4" xfId="41983" xr:uid="{6BBCCE88-35F9-46C3-8C3C-EA4B9D56ABE2}"/>
    <cellStyle name="Normal 15 2 2 9" xfId="8870" xr:uid="{8E7312DC-3A0E-48F3-8948-DCCEDE051802}"/>
    <cellStyle name="Normal 15 2 2 9 2" xfId="17250" xr:uid="{44A05498-8CB3-4465-B0AF-BB02501DBFBE}"/>
    <cellStyle name="Normal 15 2 2 9 2 2" xfId="34010" xr:uid="{05E7F148-4B6D-443E-A169-2B9779D389D5}"/>
    <cellStyle name="Normal 15 2 2 9 2 3" xfId="50769" xr:uid="{7C155974-0279-45C6-84CC-4A97DA43BB30}"/>
    <cellStyle name="Normal 15 2 2 9 3" xfId="25630" xr:uid="{04899B4A-65E1-4644-B734-03493C5A01A7}"/>
    <cellStyle name="Normal 15 2 2 9 4" xfId="42389" xr:uid="{58E2ED50-3845-4054-A316-85AB76D2DB84}"/>
    <cellStyle name="Normal 15 2 3" xfId="1394" xr:uid="{0E412686-0FF6-4C5C-8B56-E16D2B7EE635}"/>
    <cellStyle name="Normal 15 2 3 10" xfId="9410" xr:uid="{B09E7245-84C5-4EA5-8838-C463333E29BA}"/>
    <cellStyle name="Normal 15 2 3 10 2" xfId="17790" xr:uid="{283338F0-55AB-42DE-9552-E8EB41CEC272}"/>
    <cellStyle name="Normal 15 2 3 10 2 2" xfId="34550" xr:uid="{6C5BB4FB-AED3-422F-8285-D5920C5A383B}"/>
    <cellStyle name="Normal 15 2 3 10 2 3" xfId="51309" xr:uid="{30AC563E-15FF-4EDD-BBA6-AEE589A66326}"/>
    <cellStyle name="Normal 15 2 3 10 3" xfId="26170" xr:uid="{F7DB9ACE-99BB-4EAE-8D21-D00B19159D8C}"/>
    <cellStyle name="Normal 15 2 3 10 4" xfId="42929" xr:uid="{A09AA3A3-AE44-4C06-A66D-C70C50E9D80D}"/>
    <cellStyle name="Normal 15 2 3 11" xfId="3166" xr:uid="{E4FC8660-5902-4B29-AFBC-6415C23FED9E}"/>
    <cellStyle name="Normal 15 2 3 11 2" xfId="11543" xr:uid="{FDFB084B-6328-400E-8CB0-991501735450}"/>
    <cellStyle name="Normal 15 2 3 11 2 2" xfId="28303" xr:uid="{B7F7889B-7DA2-4832-BC29-4A5B90202AF6}"/>
    <cellStyle name="Normal 15 2 3 11 2 3" xfId="45062" xr:uid="{C87C9A51-3E72-407D-9CFC-4B99C1E708D5}"/>
    <cellStyle name="Normal 15 2 3 11 3" xfId="19923" xr:uid="{C51EC46B-123A-496A-8250-7766A2F815CD}"/>
    <cellStyle name="Normal 15 2 3 11 4" xfId="36682" xr:uid="{F3808485-5A0F-44AF-BB77-7B4FDC728606}"/>
    <cellStyle name="Normal 15 2 3 12" xfId="9740" xr:uid="{88BA5796-14B8-45BE-A03C-EA20F3CDC4BD}"/>
    <cellStyle name="Normal 15 2 3 12 2" xfId="26500" xr:uid="{193A666E-9B9D-457E-94C0-9E57A92BCF59}"/>
    <cellStyle name="Normal 15 2 3 12 3" xfId="43259" xr:uid="{4CA0F82E-5625-4514-9415-C22D7DFB6BB4}"/>
    <cellStyle name="Normal 15 2 3 13" xfId="18120" xr:uid="{C6A07868-32F4-47EB-A5EA-694FE8290115}"/>
    <cellStyle name="Normal 15 2 3 14" xfId="34879" xr:uid="{E1664925-16C6-4989-B6C3-262A008C7276}"/>
    <cellStyle name="Normal 15 2 3 2" xfId="1786" xr:uid="{9E793776-5ECD-4CD7-A0CE-509A85214371}"/>
    <cellStyle name="Normal 15 2 3 2 2" xfId="5168" xr:uid="{F4605E7E-6D2A-4392-B829-24688EC53F88}"/>
    <cellStyle name="Normal 15 2 3 2 2 2" xfId="13546" xr:uid="{88DE5CBD-0256-4F90-B867-79A3D159B89F}"/>
    <cellStyle name="Normal 15 2 3 2 2 2 2" xfId="30306" xr:uid="{26A1FEB6-1D6A-4884-B6A7-8F4430990990}"/>
    <cellStyle name="Normal 15 2 3 2 2 2 3" xfId="47065" xr:uid="{F93DB1D7-4B7F-4140-BE29-BE2AB291C5B6}"/>
    <cellStyle name="Normal 15 2 3 2 2 3" xfId="21926" xr:uid="{E0AB820A-CC86-47BC-9041-03DB3C9D6588}"/>
    <cellStyle name="Normal 15 2 3 2 2 4" xfId="38685" xr:uid="{DBDE7DC1-8EC2-4D18-8FF0-7937B99EE575}"/>
    <cellStyle name="Normal 15 2 3 2 3" xfId="6853" xr:uid="{0ACA87A1-695D-4FEA-B0DF-36941F1CC1D0}"/>
    <cellStyle name="Normal 15 2 3 2 3 2" xfId="15233" xr:uid="{CB074620-9D09-433F-A14E-32C532EB1863}"/>
    <cellStyle name="Normal 15 2 3 2 3 2 2" xfId="31993" xr:uid="{30032277-E085-482F-B40C-D98E52AC01E1}"/>
    <cellStyle name="Normal 15 2 3 2 3 2 3" xfId="48752" xr:uid="{13340807-C3B8-4096-B38E-FFF37DF893D2}"/>
    <cellStyle name="Normal 15 2 3 2 3 3" xfId="23613" xr:uid="{823830D7-20E9-466D-89D9-66B61390EC73}"/>
    <cellStyle name="Normal 15 2 3 2 3 4" xfId="40372" xr:uid="{12C71839-D181-48F8-BAED-DFF1769274DF}"/>
    <cellStyle name="Normal 15 2 3 2 4" xfId="3593" xr:uid="{A9F12687-0657-48DA-B196-C13B5530EDAB}"/>
    <cellStyle name="Normal 15 2 3 2 4 2" xfId="11969" xr:uid="{5B0D0FCD-618B-4AA3-A06F-A5DCDE98D2CC}"/>
    <cellStyle name="Normal 15 2 3 2 4 2 2" xfId="28729" xr:uid="{F0C3F3C8-81F0-44E3-9A4F-13F2EE3D04B7}"/>
    <cellStyle name="Normal 15 2 3 2 4 2 3" xfId="45488" xr:uid="{37F8334F-09E6-4ED0-A4C3-6E8721C1E36B}"/>
    <cellStyle name="Normal 15 2 3 2 4 3" xfId="20349" xr:uid="{3332A4C8-DA00-4C9F-A9BF-DD28DE30C4D3}"/>
    <cellStyle name="Normal 15 2 3 2 4 4" xfId="37108" xr:uid="{9E0F41B7-EA55-4024-B917-2B59BE6EF25E}"/>
    <cellStyle name="Normal 15 2 3 2 5" xfId="10166" xr:uid="{C953F479-C050-404D-B742-89BE92E00A9C}"/>
    <cellStyle name="Normal 15 2 3 2 5 2" xfId="26926" xr:uid="{5D8A147A-9377-43D0-B837-FD10C37ED264}"/>
    <cellStyle name="Normal 15 2 3 2 5 3" xfId="43685" xr:uid="{81FD5333-9CB6-4217-9CF7-1BB35A9ACEC7}"/>
    <cellStyle name="Normal 15 2 3 2 6" xfId="18546" xr:uid="{C0A0663C-9A4F-401B-86F7-EC98E002C59B}"/>
    <cellStyle name="Normal 15 2 3 2 7" xfId="35305" xr:uid="{C115B75F-5E20-4160-82CC-83046348A5AC}"/>
    <cellStyle name="Normal 15 2 3 3" xfId="2214" xr:uid="{14D9F64D-0806-4797-891D-62AF70C84BA2}"/>
    <cellStyle name="Normal 15 2 3 3 2" xfId="5594" xr:uid="{9317E6A4-3580-4534-BF0C-6AEF1B739B59}"/>
    <cellStyle name="Normal 15 2 3 3 2 2" xfId="13974" xr:uid="{9132AB08-F9DD-4717-995D-13B46592B67A}"/>
    <cellStyle name="Normal 15 2 3 3 2 2 2" xfId="30734" xr:uid="{DD05F232-5199-40B8-A785-1B0099E157D6}"/>
    <cellStyle name="Normal 15 2 3 3 2 2 3" xfId="47493" xr:uid="{BA2502A0-50B6-4461-B4F6-09EEAE699BCB}"/>
    <cellStyle name="Normal 15 2 3 3 2 3" xfId="22354" xr:uid="{BA56ADEB-84CF-493A-AF74-E693ADBEB65D}"/>
    <cellStyle name="Normal 15 2 3 3 2 4" xfId="39113" xr:uid="{AE8FE2EB-85CF-4FD1-8519-CC67BB63C2AD}"/>
    <cellStyle name="Normal 15 2 3 3 3" xfId="7281" xr:uid="{3BCDE9E7-B896-46DA-84C5-9E41153D193D}"/>
    <cellStyle name="Normal 15 2 3 3 3 2" xfId="15661" xr:uid="{4C9F19E5-5C99-4A6A-BD93-2A7678DB5F9D}"/>
    <cellStyle name="Normal 15 2 3 3 3 2 2" xfId="32421" xr:uid="{2A682F3D-14B2-400A-AFF6-EE03B2428918}"/>
    <cellStyle name="Normal 15 2 3 3 3 2 3" xfId="49180" xr:uid="{C560A3F5-7591-4ACD-B88A-AC7F7C4F8D44}"/>
    <cellStyle name="Normal 15 2 3 3 3 3" xfId="24041" xr:uid="{9C722747-A4B3-41E2-9B17-B8D9F12F5CA3}"/>
    <cellStyle name="Normal 15 2 3 3 3 4" xfId="40800" xr:uid="{B301A0B6-AADF-436C-AB3F-71A13FF514A0}"/>
    <cellStyle name="Normal 15 2 3 3 4" xfId="4021" xr:uid="{D803939E-CFF9-4C95-8BFF-18826FE3C088}"/>
    <cellStyle name="Normal 15 2 3 3 4 2" xfId="12397" xr:uid="{69C51596-740F-4BCE-AFA4-0F7C98F03364}"/>
    <cellStyle name="Normal 15 2 3 3 4 2 2" xfId="29157" xr:uid="{7F9F3DDB-32BE-404D-9CDD-6F158F769867}"/>
    <cellStyle name="Normal 15 2 3 3 4 2 3" xfId="45916" xr:uid="{69D63704-CF3F-48DA-BCB4-7243D0287CAD}"/>
    <cellStyle name="Normal 15 2 3 3 4 3" xfId="20777" xr:uid="{161CAA74-9306-4D26-9B99-B28B44278F64}"/>
    <cellStyle name="Normal 15 2 3 3 4 4" xfId="37536" xr:uid="{DBA7B3A5-EED2-4902-BCC6-AC98D1E9CD87}"/>
    <cellStyle name="Normal 15 2 3 3 5" xfId="10594" xr:uid="{7B36210A-11EF-4F84-BA99-5CF855E764BC}"/>
    <cellStyle name="Normal 15 2 3 3 5 2" xfId="27354" xr:uid="{2B1B4A0D-45A9-400D-8198-B2119F4FD9E7}"/>
    <cellStyle name="Normal 15 2 3 3 5 3" xfId="44113" xr:uid="{EDAD6666-1B12-4C82-B5D9-0CD2B2F937CF}"/>
    <cellStyle name="Normal 15 2 3 3 6" xfId="18974" xr:uid="{ABB2E3B6-CE97-4399-B9F6-F3DB5BC65686}"/>
    <cellStyle name="Normal 15 2 3 3 7" xfId="35733" xr:uid="{33FDF66C-0B2C-4BA6-A0BB-F7269B8FD604}"/>
    <cellStyle name="Normal 15 2 3 4" xfId="2717" xr:uid="{47417F97-BDA8-40C2-B4A6-75EBE6EFDE11}"/>
    <cellStyle name="Normal 15 2 3 4 2" xfId="6099" xr:uid="{39B69254-AB0A-4F31-954C-8007296C65C7}"/>
    <cellStyle name="Normal 15 2 3 4 2 2" xfId="14479" xr:uid="{C0D0A730-C594-4080-9622-F27182E6F08B}"/>
    <cellStyle name="Normal 15 2 3 4 2 2 2" xfId="31239" xr:uid="{970513B1-541F-4CD0-8E43-C602B4CA0CE6}"/>
    <cellStyle name="Normal 15 2 3 4 2 2 3" xfId="47998" xr:uid="{6681A171-71E8-48FB-BB5A-6474FACA316D}"/>
    <cellStyle name="Normal 15 2 3 4 2 3" xfId="22859" xr:uid="{FE636CCF-12B7-4B4E-8683-49908FEC5AE2}"/>
    <cellStyle name="Normal 15 2 3 4 2 4" xfId="39618" xr:uid="{458D650B-B3F6-4A8A-AEC0-73DB463E6461}"/>
    <cellStyle name="Normal 15 2 3 4 3" xfId="7786" xr:uid="{687A4B37-BE60-4421-801E-37F29A0A82CF}"/>
    <cellStyle name="Normal 15 2 3 4 3 2" xfId="16166" xr:uid="{560A2614-32E0-4C49-B3D5-EEDC30064CBD}"/>
    <cellStyle name="Normal 15 2 3 4 3 2 2" xfId="32926" xr:uid="{41515D2A-2BFA-40D2-B703-BECD2CFC2437}"/>
    <cellStyle name="Normal 15 2 3 4 3 2 3" xfId="49685" xr:uid="{16BC2783-2877-478C-A215-B8DBAE9638C9}"/>
    <cellStyle name="Normal 15 2 3 4 3 3" xfId="24546" xr:uid="{AD295F9C-B55D-4297-AC52-AA8FDD2478E7}"/>
    <cellStyle name="Normal 15 2 3 4 3 4" xfId="41305" xr:uid="{B24E633B-37ED-4B57-9E16-73D5F92D1ED6}"/>
    <cellStyle name="Normal 15 2 3 4 4" xfId="4413" xr:uid="{2F568BA1-7394-4A5C-AE95-E0380E90C6F2}"/>
    <cellStyle name="Normal 15 2 3 4 4 2" xfId="12789" xr:uid="{D02D6CA6-BDB5-4589-9E71-939F87FD1C35}"/>
    <cellStyle name="Normal 15 2 3 4 4 2 2" xfId="29549" xr:uid="{738208E1-8495-41FF-9590-4BE3825184B0}"/>
    <cellStyle name="Normal 15 2 3 4 4 2 3" xfId="46308" xr:uid="{D2C6AE4D-B0FC-4328-8B89-77F6B2DECB4E}"/>
    <cellStyle name="Normal 15 2 3 4 4 3" xfId="21169" xr:uid="{663DAD11-16CD-4CDD-9C50-FE72F7928C45}"/>
    <cellStyle name="Normal 15 2 3 4 4 4" xfId="37928" xr:uid="{41C261FC-B732-4098-B9D9-BAB58BD9C3EE}"/>
    <cellStyle name="Normal 15 2 3 4 5" xfId="11099" xr:uid="{C3826194-5EF4-4EA5-A136-155B56147529}"/>
    <cellStyle name="Normal 15 2 3 4 5 2" xfId="27859" xr:uid="{B5EC3E27-F454-4836-A69A-A34EE77258B0}"/>
    <cellStyle name="Normal 15 2 3 4 5 3" xfId="44618" xr:uid="{ACEB5FCA-6806-4507-89E9-76DC4F571204}"/>
    <cellStyle name="Normal 15 2 3 4 6" xfId="19479" xr:uid="{3C70DC75-DF03-4162-829F-F45ECE5DE753}"/>
    <cellStyle name="Normal 15 2 3 4 7" xfId="36238" xr:uid="{CF55717C-F9D6-448C-A88A-A6515A808E7B}"/>
    <cellStyle name="Normal 15 2 3 5" xfId="4833" xr:uid="{1CDC5EB0-B492-47B2-910E-57AC41789DBD}"/>
    <cellStyle name="Normal 15 2 3 5 2" xfId="13209" xr:uid="{1BB32A24-6BB5-4AE6-8C25-9E53EF363881}"/>
    <cellStyle name="Normal 15 2 3 5 2 2" xfId="29969" xr:uid="{C33892CF-3C65-4F2B-B245-BD13A4351C87}"/>
    <cellStyle name="Normal 15 2 3 5 2 3" xfId="46728" xr:uid="{AD45445B-4894-4F19-A146-378EC94210C7}"/>
    <cellStyle name="Normal 15 2 3 5 3" xfId="21589" xr:uid="{AF8969F3-8A32-46B5-881F-C352E8381BC4}"/>
    <cellStyle name="Normal 15 2 3 5 4" xfId="38348" xr:uid="{2C918AD7-A4D6-44F7-B4FF-61C7B96D3745}"/>
    <cellStyle name="Normal 15 2 3 6" xfId="6427" xr:uid="{A99D3D43-C737-450A-9D0F-E5B673964024}"/>
    <cellStyle name="Normal 15 2 3 6 2" xfId="14807" xr:uid="{E6B154D9-A958-41B7-BA95-28A79202AC6E}"/>
    <cellStyle name="Normal 15 2 3 6 2 2" xfId="31567" xr:uid="{009146EF-1B60-41CD-A5A9-B0A257F56FDE}"/>
    <cellStyle name="Normal 15 2 3 6 2 3" xfId="48326" xr:uid="{9E2D4C2A-DA68-488E-AEC6-0EE0764661AD}"/>
    <cellStyle name="Normal 15 2 3 6 3" xfId="23187" xr:uid="{340F8725-F114-42AE-8E5A-1C7CA03499FE}"/>
    <cellStyle name="Normal 15 2 3 6 4" xfId="39946" xr:uid="{AE82E5E6-FA26-4F2B-9035-9E72758ED67A}"/>
    <cellStyle name="Normal 15 2 3 7" xfId="8192" xr:uid="{F069CBAC-CB6B-41FC-8B17-447F92429D59}"/>
    <cellStyle name="Normal 15 2 3 7 2" xfId="16572" xr:uid="{B5DA78B8-42F3-4E66-B27A-326F6D4B752E}"/>
    <cellStyle name="Normal 15 2 3 7 2 2" xfId="33332" xr:uid="{A8120A97-481B-434B-A6FA-DE2CDB07157B}"/>
    <cellStyle name="Normal 15 2 3 7 2 3" xfId="50091" xr:uid="{9B0DC766-A7DA-416A-AE66-7B53BE403712}"/>
    <cellStyle name="Normal 15 2 3 7 3" xfId="24952" xr:uid="{5BF89F53-56ED-453A-8062-E330C66117C0}"/>
    <cellStyle name="Normal 15 2 3 7 4" xfId="41711" xr:uid="{7F078011-9BBE-443D-BB48-BFD3D5FFE4F9}"/>
    <cellStyle name="Normal 15 2 3 8" xfId="8598" xr:uid="{0F1CB1EB-1C40-4ECC-A7BB-DEA842D65942}"/>
    <cellStyle name="Normal 15 2 3 8 2" xfId="16978" xr:uid="{005580B1-6A37-402F-B7BD-284B70FD660D}"/>
    <cellStyle name="Normal 15 2 3 8 2 2" xfId="33738" xr:uid="{45E53E6A-F21D-45A9-A88F-CC52E0F820F9}"/>
    <cellStyle name="Normal 15 2 3 8 2 3" xfId="50497" xr:uid="{F58A4C8E-C643-4DA8-A7D2-AD1A1D5BCAD8}"/>
    <cellStyle name="Normal 15 2 3 8 3" xfId="25358" xr:uid="{82EBFD95-741D-42D8-8136-BC1EA27678A4}"/>
    <cellStyle name="Normal 15 2 3 8 4" xfId="42117" xr:uid="{2B181188-1608-45BE-8A81-7EE204AECBA9}"/>
    <cellStyle name="Normal 15 2 3 9" xfId="9004" xr:uid="{A7670E66-7D95-4226-BA6D-ADE3A53EDA35}"/>
    <cellStyle name="Normal 15 2 3 9 2" xfId="17384" xr:uid="{97726C63-D5BD-49ED-9C32-EE0CF3377B23}"/>
    <cellStyle name="Normal 15 2 3 9 2 2" xfId="34144" xr:uid="{8B7DE538-0592-46AC-8CBA-13D831DE6278}"/>
    <cellStyle name="Normal 15 2 3 9 2 3" xfId="50903" xr:uid="{1FC17502-E61D-4345-A604-000006034B21}"/>
    <cellStyle name="Normal 15 2 3 9 3" xfId="25764" xr:uid="{17550E43-9A20-4ADF-B4F6-FF3B15B44F20}"/>
    <cellStyle name="Normal 15 2 3 9 4" xfId="42523" xr:uid="{E98B4A2A-0F0F-491D-B66E-193F6698CD2A}"/>
    <cellStyle name="Normal 15 2 4" xfId="1590" xr:uid="{B87AA379-72F4-4833-8446-334C4D5E1F7A}"/>
    <cellStyle name="Normal 15 2 4 2" xfId="4971" xr:uid="{E3E592B8-0CD5-488E-8615-33A269D13AC7}"/>
    <cellStyle name="Normal 15 2 4 2 2" xfId="13347" xr:uid="{4BD77E73-118B-4A07-9C2E-930A575E986D}"/>
    <cellStyle name="Normal 15 2 4 2 2 2" xfId="30107" xr:uid="{53C4B3A0-C928-40DF-80A2-906CD99DE24A}"/>
    <cellStyle name="Normal 15 2 4 2 2 3" xfId="46866" xr:uid="{A51E7160-95A9-46FF-A361-7A1AF4308882}"/>
    <cellStyle name="Normal 15 2 4 2 3" xfId="21727" xr:uid="{0A22246A-6D7B-4870-8E71-DE6C1E7D26DF}"/>
    <cellStyle name="Normal 15 2 4 2 4" xfId="38486" xr:uid="{13AD2FE1-664E-4C5A-AC8F-467AD8BF2D44}"/>
    <cellStyle name="Normal 15 2 4 3" xfId="6654" xr:uid="{F4B3781B-F6DF-4FA0-A804-1F85F10AC43F}"/>
    <cellStyle name="Normal 15 2 4 3 2" xfId="15034" xr:uid="{8566C591-AF49-422F-98F6-DA2933DD008E}"/>
    <cellStyle name="Normal 15 2 4 3 2 2" xfId="31794" xr:uid="{7F28CF4A-FBF2-40DF-A1B5-CDEF6870B1C2}"/>
    <cellStyle name="Normal 15 2 4 3 2 3" xfId="48553" xr:uid="{708844DB-461A-4B33-8D6A-9A2C6A68DBBB}"/>
    <cellStyle name="Normal 15 2 4 3 3" xfId="23414" xr:uid="{70C5F21A-B6B9-4F2A-A816-B4280FA1ED01}"/>
    <cellStyle name="Normal 15 2 4 3 4" xfId="40173" xr:uid="{48B4A844-C130-4E14-8598-6B09B07217AD}"/>
    <cellStyle name="Normal 15 2 4 4" xfId="3394" xr:uid="{10969C47-62C9-42F9-99D1-351D2948CEA9}"/>
    <cellStyle name="Normal 15 2 4 4 2" xfId="11770" xr:uid="{40065FA5-C313-43EE-91BE-15D2948FA0E4}"/>
    <cellStyle name="Normal 15 2 4 4 2 2" xfId="28530" xr:uid="{104C19CA-4CAC-478E-8A31-110171F63855}"/>
    <cellStyle name="Normal 15 2 4 4 2 3" xfId="45289" xr:uid="{08BDA09C-81A2-4010-B775-E2F62DD2453F}"/>
    <cellStyle name="Normal 15 2 4 4 3" xfId="20150" xr:uid="{20E95F22-A9AE-46A0-8FBB-22B2317267E9}"/>
    <cellStyle name="Normal 15 2 4 4 4" xfId="36909" xr:uid="{7FC49AB0-4E68-42F1-AC05-F87A880C40C2}"/>
    <cellStyle name="Normal 15 2 4 5" xfId="9967" xr:uid="{213E1A7A-EE8A-495E-9DB5-A3570C732CC9}"/>
    <cellStyle name="Normal 15 2 4 5 2" xfId="26727" xr:uid="{BCD71C47-EF1A-4BCB-902D-D9D58AA1D192}"/>
    <cellStyle name="Normal 15 2 4 5 3" xfId="43486" xr:uid="{BB88A22A-213C-4AE3-A352-4791157A5DA8}"/>
    <cellStyle name="Normal 15 2 4 6" xfId="18347" xr:uid="{8FAA3A74-5DA7-4A60-9126-23796ACA8B64}"/>
    <cellStyle name="Normal 15 2 4 7" xfId="35106" xr:uid="{EE38C270-53AB-47D9-8C2D-B2587478A1E9}"/>
    <cellStyle name="Normal 15 2 5" xfId="2016" xr:uid="{B9616CCC-6864-42C9-93C6-40C59646524F}"/>
    <cellStyle name="Normal 15 2 5 2" xfId="5395" xr:uid="{1EAB3F82-4AC0-4874-AF5E-97A0CB07F336}"/>
    <cellStyle name="Normal 15 2 5 2 2" xfId="13775" xr:uid="{31431438-29F1-448A-877C-BA0FDBCA8851}"/>
    <cellStyle name="Normal 15 2 5 2 2 2" xfId="30535" xr:uid="{0AD0035C-6E2E-4C36-8738-331D981EE819}"/>
    <cellStyle name="Normal 15 2 5 2 2 3" xfId="47294" xr:uid="{DFD59F6F-4390-4DD6-84B4-0C4FA3348D6D}"/>
    <cellStyle name="Normal 15 2 5 2 3" xfId="22155" xr:uid="{BEDCE001-6600-41DE-A3EA-8FD1EC021DD9}"/>
    <cellStyle name="Normal 15 2 5 2 4" xfId="38914" xr:uid="{88704739-1AD1-44B3-B981-84E61DA0E2F5}"/>
    <cellStyle name="Normal 15 2 5 3" xfId="7082" xr:uid="{5837014A-4427-461C-8A26-1AAFAE9CBA97}"/>
    <cellStyle name="Normal 15 2 5 3 2" xfId="15462" xr:uid="{AF016A75-7F5A-4628-9D46-9636DFB2DCD5}"/>
    <cellStyle name="Normal 15 2 5 3 2 2" xfId="32222" xr:uid="{078225BC-E4F6-4813-A225-22D5D40C38D5}"/>
    <cellStyle name="Normal 15 2 5 3 2 3" xfId="48981" xr:uid="{63E6CA47-A03D-4D84-ABBC-43D7022C197D}"/>
    <cellStyle name="Normal 15 2 5 3 3" xfId="23842" xr:uid="{F43BBE5C-0DF3-4B8B-B5E6-111058265F34}"/>
    <cellStyle name="Normal 15 2 5 3 4" xfId="40601" xr:uid="{66C886CB-AC0B-4C4B-8FCA-53A978939DD2}"/>
    <cellStyle name="Normal 15 2 5 4" xfId="3822" xr:uid="{6AFC6500-15CE-4872-9AF9-216AD1F288CD}"/>
    <cellStyle name="Normal 15 2 5 4 2" xfId="12198" xr:uid="{52DAC7BA-C59D-4A23-9C35-A98C57D804E2}"/>
    <cellStyle name="Normal 15 2 5 4 2 2" xfId="28958" xr:uid="{44357330-B228-4CC1-9BF8-C2D4A5412358}"/>
    <cellStyle name="Normal 15 2 5 4 2 3" xfId="45717" xr:uid="{57B00D31-EC84-439D-80B0-3E05D782BCEC}"/>
    <cellStyle name="Normal 15 2 5 4 3" xfId="20578" xr:uid="{F27964F7-83E9-4BC7-B4C6-9C2EDA6EC54A}"/>
    <cellStyle name="Normal 15 2 5 4 4" xfId="37337" xr:uid="{94F8BFBD-2FE2-404C-B760-976B206659CA}"/>
    <cellStyle name="Normal 15 2 5 5" xfId="10395" xr:uid="{F7796852-0349-405F-BCAB-63834C479BB9}"/>
    <cellStyle name="Normal 15 2 5 5 2" xfId="27155" xr:uid="{C2BD789F-8AB7-49EC-BA47-CF9F55CCFDDD}"/>
    <cellStyle name="Normal 15 2 5 5 3" xfId="43914" xr:uid="{73B3CECB-3F30-42C8-80AA-07BDD49E27EF}"/>
    <cellStyle name="Normal 15 2 5 6" xfId="18775" xr:uid="{C79B0159-51AA-41DA-BFB5-BD513A1D1620}"/>
    <cellStyle name="Normal 15 2 5 7" xfId="35534" xr:uid="{227E66D8-6456-458A-865A-63C653634342}"/>
    <cellStyle name="Normal 15 2 6" xfId="2447" xr:uid="{0FF98F9C-B257-4E0D-9FB2-13FBE0CAF21A}"/>
    <cellStyle name="Normal 15 2 6 2" xfId="5828" xr:uid="{2947DE2C-CC90-4387-B357-D161D9779EBE}"/>
    <cellStyle name="Normal 15 2 6 2 2" xfId="14208" xr:uid="{1F926656-B5B7-4CDB-B9C1-252528469289}"/>
    <cellStyle name="Normal 15 2 6 2 2 2" xfId="30968" xr:uid="{339388E3-50EC-4776-9842-0479D5BB9486}"/>
    <cellStyle name="Normal 15 2 6 2 2 3" xfId="47727" xr:uid="{F29DC75C-B994-48EA-B5AC-8F1009002550}"/>
    <cellStyle name="Normal 15 2 6 2 3" xfId="22588" xr:uid="{0A79BDCF-A098-4CC5-AE26-67A3F0043B68}"/>
    <cellStyle name="Normal 15 2 6 2 4" xfId="39347" xr:uid="{EC1BB71B-DA6F-4EF6-87FC-D3C27580E96C}"/>
    <cellStyle name="Normal 15 2 6 3" xfId="7515" xr:uid="{57C892F3-578E-4D92-AEA3-41DA3504D1A8}"/>
    <cellStyle name="Normal 15 2 6 3 2" xfId="15895" xr:uid="{7D15A1FA-C701-4A90-A843-B2C517B4303A}"/>
    <cellStyle name="Normal 15 2 6 3 2 2" xfId="32655" xr:uid="{BEEB844C-FA65-4231-AD0E-0D83F2E8F48E}"/>
    <cellStyle name="Normal 15 2 6 3 2 3" xfId="49414" xr:uid="{1750E3F2-55E7-4BF7-842B-9A929774A20E}"/>
    <cellStyle name="Normal 15 2 6 3 3" xfId="24275" xr:uid="{7CAB0B18-8901-40F2-BF0E-C0A16C0F38C3}"/>
    <cellStyle name="Normal 15 2 6 3 4" xfId="41034" xr:uid="{D427C9FE-C5CE-47F8-93D9-CE801993A38E}"/>
    <cellStyle name="Normal 15 2 6 4" xfId="2963" xr:uid="{6E40601F-4A14-49AF-A07D-E1D237D5F427}"/>
    <cellStyle name="Normal 15 2 6 4 2" xfId="11344" xr:uid="{6EE83EC8-9FEA-4EFC-98BB-0EE162C4DBB5}"/>
    <cellStyle name="Normal 15 2 6 4 2 2" xfId="28104" xr:uid="{2294295C-F684-4AF6-86D6-66BB12C7B8CD}"/>
    <cellStyle name="Normal 15 2 6 4 2 3" xfId="44863" xr:uid="{8D80D543-BA55-4D42-8EB2-C615D9510299}"/>
    <cellStyle name="Normal 15 2 6 4 3" xfId="19724" xr:uid="{E0D8CB68-3961-4482-BD18-2CB961EF0A72}"/>
    <cellStyle name="Normal 15 2 6 4 4" xfId="36483" xr:uid="{B485B4EF-9EB7-4203-A1B4-20E53B327D4F}"/>
    <cellStyle name="Normal 15 2 6 5" xfId="10828" xr:uid="{EEB3A2BB-B92F-4DD4-95C5-796C9B67429D}"/>
    <cellStyle name="Normal 15 2 6 5 2" xfId="27588" xr:uid="{C4F6530F-FD5B-4F97-B30F-6EF5A2D715E4}"/>
    <cellStyle name="Normal 15 2 6 5 3" xfId="44347" xr:uid="{6D57CD39-9D2F-47F5-BDDE-0C46DFA30DFD}"/>
    <cellStyle name="Normal 15 2 6 6" xfId="19208" xr:uid="{29344BA7-721E-4581-AD2D-3B789E760475}"/>
    <cellStyle name="Normal 15 2 6 7" xfId="35967" xr:uid="{45EC1FA2-C98C-411F-A2DA-BAC52551F71F}"/>
    <cellStyle name="Normal 15 2 7" xfId="4561" xr:uid="{7B1F57D7-AA86-4D21-AE19-4B3E34BCA339}"/>
    <cellStyle name="Normal 15 2 7 2" xfId="12937" xr:uid="{970E7240-9A66-4C30-97C5-04F7A337C1F0}"/>
    <cellStyle name="Normal 15 2 7 2 2" xfId="29697" xr:uid="{89B13193-7BDE-4DB2-A74B-0576FAED6C4B}"/>
    <cellStyle name="Normal 15 2 7 2 3" xfId="46456" xr:uid="{152B0BD8-0B56-4730-9D72-AE1CC9BE7F27}"/>
    <cellStyle name="Normal 15 2 7 3" xfId="21317" xr:uid="{7217D16F-84CF-4AE7-BEB8-559247E23197}"/>
    <cellStyle name="Normal 15 2 7 4" xfId="38076" xr:uid="{4071F307-7C0F-4AB5-8C43-1F09318D541B}"/>
    <cellStyle name="Normal 15 2 8" xfId="6228" xr:uid="{81A44DB4-FA58-43FA-9D41-B48670528929}"/>
    <cellStyle name="Normal 15 2 8 2" xfId="14608" xr:uid="{3A6B611F-AAC8-425B-B40C-5B8EA9E2A220}"/>
    <cellStyle name="Normal 15 2 8 2 2" xfId="31368" xr:uid="{D557500E-3E0F-4FB5-800D-0FB7657130EF}"/>
    <cellStyle name="Normal 15 2 8 2 3" xfId="48127" xr:uid="{FC433A4A-115B-46B1-AE4F-766F84FA9C1E}"/>
    <cellStyle name="Normal 15 2 8 3" xfId="22988" xr:uid="{92A5513A-8B65-4799-8294-F0F29DBA093C}"/>
    <cellStyle name="Normal 15 2 8 4" xfId="39747" xr:uid="{84CC6E16-972C-4028-AED1-1F7DA81568D5}"/>
    <cellStyle name="Normal 15 2 9" xfId="7921" xr:uid="{E77573CB-F59C-40BD-BDE9-21B9D9A1ABEA}"/>
    <cellStyle name="Normal 15 2 9 2" xfId="16301" xr:uid="{1E1377A4-DF79-49CE-B015-E88F1F2D4B6A}"/>
    <cellStyle name="Normal 15 2 9 2 2" xfId="33061" xr:uid="{0765036B-D63D-4671-85D0-AEA29A6E169F}"/>
    <cellStyle name="Normal 15 2 9 2 3" xfId="49820" xr:uid="{B3DD957B-A855-4820-8DEB-3CABA86EB941}"/>
    <cellStyle name="Normal 15 2 9 3" xfId="24681" xr:uid="{79987272-D6D2-4739-8EDC-D9E1733CDE3A}"/>
    <cellStyle name="Normal 15 2 9 4" xfId="41440" xr:uid="{144FC73F-437B-4731-9960-B04A99907672}"/>
    <cellStyle name="Normal 15 20" xfId="34652" xr:uid="{4EE38B4F-DC45-4E7C-A9E0-067105451AA0}"/>
    <cellStyle name="Normal 15 21" xfId="51641" xr:uid="{59D660B2-5A2B-4200-9295-10A9098A4771}"/>
    <cellStyle name="Normal 15 22" xfId="799" xr:uid="{765ED313-0D8A-4D1F-BDEA-02FA2F376FFC}"/>
    <cellStyle name="Normal 15 3" xfId="801" xr:uid="{4E970335-6215-4292-B2D9-71B5986EDD73}"/>
    <cellStyle name="Normal 15 3 10" xfId="8328" xr:uid="{9B6ED0FD-731F-4ED2-839A-976C7EBF5FBC}"/>
    <cellStyle name="Normal 15 3 10 2" xfId="16708" xr:uid="{14563049-01AF-4230-8D6A-56989A18B4AA}"/>
    <cellStyle name="Normal 15 3 10 2 2" xfId="33468" xr:uid="{D682645F-D135-44E8-99EB-8AE0CC8275C0}"/>
    <cellStyle name="Normal 15 3 10 2 3" xfId="50227" xr:uid="{3CF89A62-1450-479E-820F-0FF64788F347}"/>
    <cellStyle name="Normal 15 3 10 3" xfId="25088" xr:uid="{1244F24A-5F3C-4DC1-B3F6-E684628E643D}"/>
    <cellStyle name="Normal 15 3 10 4" xfId="41847" xr:uid="{67040CE7-4A63-4EBF-8748-7A5DC91E7CE1}"/>
    <cellStyle name="Normal 15 3 11" xfId="8734" xr:uid="{2C9E57F6-FB6B-4EBC-8A7C-9DA8A758F00D}"/>
    <cellStyle name="Normal 15 3 11 2" xfId="17114" xr:uid="{DDB852AC-FB48-4BAC-BE10-6034DDCC3A7F}"/>
    <cellStyle name="Normal 15 3 11 2 2" xfId="33874" xr:uid="{C9948F97-FDBB-4580-A278-6E0DA9D0DC16}"/>
    <cellStyle name="Normal 15 3 11 2 3" xfId="50633" xr:uid="{ED78A301-5A85-4390-B834-14822F96156B}"/>
    <cellStyle name="Normal 15 3 11 3" xfId="25494" xr:uid="{0E684CD8-B974-4A65-A52C-1F0A23B02794}"/>
    <cellStyle name="Normal 15 3 11 4" xfId="42253" xr:uid="{80CF3C82-C124-4EAB-B4C2-053E0EACF604}"/>
    <cellStyle name="Normal 15 3 12" xfId="9140" xr:uid="{DCA2EDB2-F733-41C4-B9C1-10AADEDAEB4F}"/>
    <cellStyle name="Normal 15 3 12 2" xfId="17520" xr:uid="{3716B647-944C-4CCD-B9C3-1F3ACF66ECB5}"/>
    <cellStyle name="Normal 15 3 12 2 2" xfId="34280" xr:uid="{0223907D-F683-4209-BF91-8E7676325DB3}"/>
    <cellStyle name="Normal 15 3 12 2 3" xfId="51039" xr:uid="{61F01B7F-D1ED-4120-B591-9C8060908843}"/>
    <cellStyle name="Normal 15 3 12 3" xfId="25900" xr:uid="{6CBC1B14-8821-44D5-81A2-06B804E44DE1}"/>
    <cellStyle name="Normal 15 3 12 4" xfId="42659" xr:uid="{9B5F5A3F-BF3A-4C62-B132-743470D67DCA}"/>
    <cellStyle name="Normal 15 3 13" xfId="2859" xr:uid="{2D8DBF60-7F6A-4C71-8CEF-19BA613DE1CD}"/>
    <cellStyle name="Normal 15 3 13 2" xfId="11241" xr:uid="{4ACBC281-48EF-4A2D-994D-E40153618613}"/>
    <cellStyle name="Normal 15 3 13 2 2" xfId="28001" xr:uid="{6E81DB52-8C45-47E6-98AF-EC727B58B27B}"/>
    <cellStyle name="Normal 15 3 13 2 3" xfId="44760" xr:uid="{DD8DCA90-808A-4C10-8A1B-656E1AEC765D}"/>
    <cellStyle name="Normal 15 3 13 3" xfId="19621" xr:uid="{33EBFECC-FEDA-41C1-AAC8-984733C878E4}"/>
    <cellStyle name="Normal 15 3 13 4" xfId="36380" xr:uid="{0E809C90-6526-48C6-A589-83C9D0ED1F5B}"/>
    <cellStyle name="Normal 15 3 14" xfId="9587" xr:uid="{4A696456-FECC-4840-B29C-76AFAD6A1307}"/>
    <cellStyle name="Normal 15 3 14 2" xfId="26347" xr:uid="{25B1933D-F21D-42C8-8072-48675AEEEDA0}"/>
    <cellStyle name="Normal 15 3 14 3" xfId="43106" xr:uid="{4CFC8A3A-1380-463A-8C6F-DA62E5F61510}"/>
    <cellStyle name="Normal 15 3 15" xfId="17967" xr:uid="{236DAA5D-E8CF-4DF8-B379-6AE292746BA9}"/>
    <cellStyle name="Normal 15 3 16" xfId="34726" xr:uid="{2D65736C-B03A-4CA2-AFBF-C6A21AA7D678}"/>
    <cellStyle name="Normal 15 3 2" xfId="1395" xr:uid="{D6A611D6-F827-458E-A471-2953EB30905B}"/>
    <cellStyle name="Normal 15 3 2 10" xfId="9277" xr:uid="{8BCCE34B-9C63-408F-820C-F58BB0AF13AC}"/>
    <cellStyle name="Normal 15 3 2 10 2" xfId="17657" xr:uid="{7A1E2DE3-E502-4D8C-920D-17255145CD05}"/>
    <cellStyle name="Normal 15 3 2 10 2 2" xfId="34417" xr:uid="{B9471D74-DCB7-4F04-9B33-828DB6CB8663}"/>
    <cellStyle name="Normal 15 3 2 10 2 3" xfId="51176" xr:uid="{9F2230CF-6378-43D6-8517-58375D1A0F09}"/>
    <cellStyle name="Normal 15 3 2 10 3" xfId="26037" xr:uid="{BE476C8C-CBE0-4F9F-A893-CBAEB67B81BF}"/>
    <cellStyle name="Normal 15 3 2 10 4" xfId="42796" xr:uid="{ECCBCC49-557D-4AB7-A78D-F3928B5C1B77}"/>
    <cellStyle name="Normal 15 3 2 11" xfId="3167" xr:uid="{66CD1144-CF7B-41D4-B1D0-59772B52AE60}"/>
    <cellStyle name="Normal 15 3 2 11 2" xfId="11544" xr:uid="{14024DCE-C735-4BDE-BD22-27280DF990A8}"/>
    <cellStyle name="Normal 15 3 2 11 2 2" xfId="28304" xr:uid="{5CC99A2E-47B5-4E23-8B55-01EF32CF4ED9}"/>
    <cellStyle name="Normal 15 3 2 11 2 3" xfId="45063" xr:uid="{1AAE94B4-222C-4C88-9654-A7C3B7147CC4}"/>
    <cellStyle name="Normal 15 3 2 11 3" xfId="19924" xr:uid="{20E7B58E-B0AF-447E-8737-D588DE9F12D5}"/>
    <cellStyle name="Normal 15 3 2 11 4" xfId="36683" xr:uid="{2092FDB2-F701-49CC-B3A5-6333D6A0DBEE}"/>
    <cellStyle name="Normal 15 3 2 12" xfId="9741" xr:uid="{35974B08-7DA2-40F7-8F28-2EF42C932625}"/>
    <cellStyle name="Normal 15 3 2 12 2" xfId="26501" xr:uid="{C17278A1-1010-4395-932B-D8F12E779144}"/>
    <cellStyle name="Normal 15 3 2 12 3" xfId="43260" xr:uid="{0BDFCFEF-DB2C-4724-82AF-E478C64A4C3A}"/>
    <cellStyle name="Normal 15 3 2 13" xfId="18121" xr:uid="{0C0CDA92-CB41-4145-87E1-0F74C00C21F1}"/>
    <cellStyle name="Normal 15 3 2 14" xfId="34880" xr:uid="{2CFDAA70-B54F-4823-94FB-DA644BDA3CCF}"/>
    <cellStyle name="Normal 15 3 2 2" xfId="1787" xr:uid="{63BFE1F8-0C4C-4D3C-B386-659A566D82BE}"/>
    <cellStyle name="Normal 15 3 2 2 2" xfId="5169" xr:uid="{8CF15145-84F4-45D1-AA1B-28E79550DB79}"/>
    <cellStyle name="Normal 15 3 2 2 2 2" xfId="13547" xr:uid="{49AF61AB-7C5E-4689-A996-FAC96262F514}"/>
    <cellStyle name="Normal 15 3 2 2 2 2 2" xfId="30307" xr:uid="{34735D1B-350E-4D69-B1F2-A0039B65A504}"/>
    <cellStyle name="Normal 15 3 2 2 2 2 3" xfId="47066" xr:uid="{37490071-A7D4-4C82-ABB0-D2923D574E16}"/>
    <cellStyle name="Normal 15 3 2 2 2 3" xfId="21927" xr:uid="{E9D0B317-BC94-4D98-92A8-48FF6DE70B3C}"/>
    <cellStyle name="Normal 15 3 2 2 2 4" xfId="38686" xr:uid="{434AB4C9-F76A-4383-8A6C-A41C1254B7E8}"/>
    <cellStyle name="Normal 15 3 2 2 3" xfId="6854" xr:uid="{D619C5E9-6DC9-40C4-8E3F-73F185BB1569}"/>
    <cellStyle name="Normal 15 3 2 2 3 2" xfId="15234" xr:uid="{F45ACCBD-A81F-40BF-A64C-492229B59229}"/>
    <cellStyle name="Normal 15 3 2 2 3 2 2" xfId="31994" xr:uid="{14188AE0-474C-4B69-B2DD-4CF1068C0ABF}"/>
    <cellStyle name="Normal 15 3 2 2 3 2 3" xfId="48753" xr:uid="{9BD6FBB3-864B-431E-9CF4-478DA58555DC}"/>
    <cellStyle name="Normal 15 3 2 2 3 3" xfId="23614" xr:uid="{13164E19-0F3C-4E4C-BA50-8D96056D4760}"/>
    <cellStyle name="Normal 15 3 2 2 3 4" xfId="40373" xr:uid="{2F3F2416-EB2C-4059-9CA1-587068BBD854}"/>
    <cellStyle name="Normal 15 3 2 2 4" xfId="3594" xr:uid="{BFAF6035-4766-4844-B321-F3062DB6E923}"/>
    <cellStyle name="Normal 15 3 2 2 4 2" xfId="11970" xr:uid="{F2E4265E-DA76-461E-93A0-4E81696EB676}"/>
    <cellStyle name="Normal 15 3 2 2 4 2 2" xfId="28730" xr:uid="{8809F7CE-D19F-4426-8B25-E2A684F9F3BF}"/>
    <cellStyle name="Normal 15 3 2 2 4 2 3" xfId="45489" xr:uid="{BE8927CF-CAFD-45F1-9F6F-A5DBD64D805B}"/>
    <cellStyle name="Normal 15 3 2 2 4 3" xfId="20350" xr:uid="{21E31F9A-05E9-4952-B803-26785DB64493}"/>
    <cellStyle name="Normal 15 3 2 2 4 4" xfId="37109" xr:uid="{06014FED-C8BC-4ADB-9E2B-103AC467726D}"/>
    <cellStyle name="Normal 15 3 2 2 5" xfId="10167" xr:uid="{604E0F39-CF7B-4EE7-9235-4069278EB60E}"/>
    <cellStyle name="Normal 15 3 2 2 5 2" xfId="26927" xr:uid="{941F4FDB-0920-4439-8598-2D16CE1C4FB4}"/>
    <cellStyle name="Normal 15 3 2 2 5 3" xfId="43686" xr:uid="{7CEB9204-902E-4FA6-B9AB-C0582C7720F7}"/>
    <cellStyle name="Normal 15 3 2 2 6" xfId="18547" xr:uid="{C9749579-9BFF-4B5C-9BDF-7740BA498F65}"/>
    <cellStyle name="Normal 15 3 2 2 7" xfId="35306" xr:uid="{52ECF3F2-439E-4458-AC78-4804937AEA3C}"/>
    <cellStyle name="Normal 15 3 2 3" xfId="2215" xr:uid="{93A609FC-BB8F-4B55-9E83-EC02AD4A7877}"/>
    <cellStyle name="Normal 15 3 2 3 2" xfId="5595" xr:uid="{6F36864B-9311-40B8-8F5C-2C6F2FFB80A2}"/>
    <cellStyle name="Normal 15 3 2 3 2 2" xfId="13975" xr:uid="{4BB2AC84-846C-4B90-906E-7F016C5817FD}"/>
    <cellStyle name="Normal 15 3 2 3 2 2 2" xfId="30735" xr:uid="{1641D9E7-9753-4592-B2ED-09954ABF454C}"/>
    <cellStyle name="Normal 15 3 2 3 2 2 3" xfId="47494" xr:uid="{E91577C1-9DBE-4955-B449-95D903D56741}"/>
    <cellStyle name="Normal 15 3 2 3 2 3" xfId="22355" xr:uid="{94F27D84-92F5-40CA-BE43-DCC768D4FE44}"/>
    <cellStyle name="Normal 15 3 2 3 2 4" xfId="39114" xr:uid="{1D45ACC2-4B3A-4393-A9BC-72BDBBB147DD}"/>
    <cellStyle name="Normal 15 3 2 3 3" xfId="7282" xr:uid="{3A1266B3-26E2-4B78-B8B9-C838C967F71F}"/>
    <cellStyle name="Normal 15 3 2 3 3 2" xfId="15662" xr:uid="{FE1775D8-C997-4008-8FFE-4CA3811D1419}"/>
    <cellStyle name="Normal 15 3 2 3 3 2 2" xfId="32422" xr:uid="{CC7FE341-C367-42B7-B983-74D37B3331A6}"/>
    <cellStyle name="Normal 15 3 2 3 3 2 3" xfId="49181" xr:uid="{5394082F-5056-49D3-AF82-17C8BAEE7540}"/>
    <cellStyle name="Normal 15 3 2 3 3 3" xfId="24042" xr:uid="{BADC2D26-2128-4828-B2D2-1FAB305AF887}"/>
    <cellStyle name="Normal 15 3 2 3 3 4" xfId="40801" xr:uid="{6D731E29-6A2F-4997-9678-B4C9B79A79CB}"/>
    <cellStyle name="Normal 15 3 2 3 4" xfId="4022" xr:uid="{7849B311-0E53-4E3D-8BCD-7D229ACD5D5B}"/>
    <cellStyle name="Normal 15 3 2 3 4 2" xfId="12398" xr:uid="{1E01C6A5-A076-49F7-A8F3-C141A17E62FF}"/>
    <cellStyle name="Normal 15 3 2 3 4 2 2" xfId="29158" xr:uid="{02BEF046-F29E-4E7A-B066-F24A7C4A1298}"/>
    <cellStyle name="Normal 15 3 2 3 4 2 3" xfId="45917" xr:uid="{6F6863E1-0EAD-4320-965D-108835A8EB21}"/>
    <cellStyle name="Normal 15 3 2 3 4 3" xfId="20778" xr:uid="{44341B3B-33DA-493D-B298-4CDEAEFE200D}"/>
    <cellStyle name="Normal 15 3 2 3 4 4" xfId="37537" xr:uid="{FC8AC1A0-46F4-414D-8BC5-B199127A4671}"/>
    <cellStyle name="Normal 15 3 2 3 5" xfId="10595" xr:uid="{403A546E-8DA6-499F-AD24-69CA024BCC22}"/>
    <cellStyle name="Normal 15 3 2 3 5 2" xfId="27355" xr:uid="{03FF16DF-7595-488F-9EAE-95FD0DCDA025}"/>
    <cellStyle name="Normal 15 3 2 3 5 3" xfId="44114" xr:uid="{AD0D3B86-C913-4930-BB88-22D02C04B7CC}"/>
    <cellStyle name="Normal 15 3 2 3 6" xfId="18975" xr:uid="{A35D60A6-6144-4719-A8E4-E5EC3381A609}"/>
    <cellStyle name="Normal 15 3 2 3 7" xfId="35734" xr:uid="{9996CFBA-BF95-48AD-A80B-FDA3355B3CB0}"/>
    <cellStyle name="Normal 15 3 2 4" xfId="2584" xr:uid="{45D7D0DA-48C2-428F-8302-AEB267A24CC1}"/>
    <cellStyle name="Normal 15 3 2 4 2" xfId="5966" xr:uid="{C85939B0-E4C1-4FB5-AF42-52093ABFD957}"/>
    <cellStyle name="Normal 15 3 2 4 2 2" xfId="14346" xr:uid="{54A62281-63BB-4A41-9165-CF36948F84DB}"/>
    <cellStyle name="Normal 15 3 2 4 2 2 2" xfId="31106" xr:uid="{FB024CBB-8961-437E-86B7-EA3B6799B21E}"/>
    <cellStyle name="Normal 15 3 2 4 2 2 3" xfId="47865" xr:uid="{FFC25B01-EC1D-4C4F-BF5F-1CB0CDCC18A8}"/>
    <cellStyle name="Normal 15 3 2 4 2 3" xfId="22726" xr:uid="{E9CF4CEA-BD2A-4EA6-9CA1-11563A6CCDF6}"/>
    <cellStyle name="Normal 15 3 2 4 2 4" xfId="39485" xr:uid="{36886CF5-72AD-4281-BB60-8EE880D67C38}"/>
    <cellStyle name="Normal 15 3 2 4 3" xfId="7653" xr:uid="{CFCBD721-712C-4B49-A3BC-C3838FE8A473}"/>
    <cellStyle name="Normal 15 3 2 4 3 2" xfId="16033" xr:uid="{0CF3E580-D17D-4F88-B006-FD272B39C5B6}"/>
    <cellStyle name="Normal 15 3 2 4 3 2 2" xfId="32793" xr:uid="{58707A4F-E170-4C58-B071-12834F740C3B}"/>
    <cellStyle name="Normal 15 3 2 4 3 2 3" xfId="49552" xr:uid="{86C4E201-44F2-4E83-85BE-AB74A9B3488A}"/>
    <cellStyle name="Normal 15 3 2 4 3 3" xfId="24413" xr:uid="{358A6664-F963-417F-BDF0-C5546891E4C6}"/>
    <cellStyle name="Normal 15 3 2 4 3 4" xfId="41172" xr:uid="{304119A3-3825-4201-9A42-C6A0EEAED4C5}"/>
    <cellStyle name="Normal 15 3 2 4 4" xfId="4281" xr:uid="{DBD24F97-FA25-4F87-B6B7-815696A8DB6E}"/>
    <cellStyle name="Normal 15 3 2 4 4 2" xfId="12657" xr:uid="{9F69458E-22E1-4B20-84EB-D76137CB24A9}"/>
    <cellStyle name="Normal 15 3 2 4 4 2 2" xfId="29417" xr:uid="{9BDC0743-BE80-4D87-880D-4A3A51B5DA83}"/>
    <cellStyle name="Normal 15 3 2 4 4 2 3" xfId="46176" xr:uid="{A86C497E-24E2-4DF8-9F26-2FE8F5DD7C6B}"/>
    <cellStyle name="Normal 15 3 2 4 4 3" xfId="21037" xr:uid="{FA20AF73-8BC1-4E1B-8F7C-12AF8D529AAD}"/>
    <cellStyle name="Normal 15 3 2 4 4 4" xfId="37796" xr:uid="{D7310401-BC41-4D0A-86B2-E31C100C10FB}"/>
    <cellStyle name="Normal 15 3 2 4 5" xfId="10966" xr:uid="{6AE05C94-0C20-41D1-909B-288499023400}"/>
    <cellStyle name="Normal 15 3 2 4 5 2" xfId="27726" xr:uid="{26757E5D-B4C2-4025-8120-8B88801DFA3B}"/>
    <cellStyle name="Normal 15 3 2 4 5 3" xfId="44485" xr:uid="{068F2CAD-F439-4CF6-B21A-0289A73A002B}"/>
    <cellStyle name="Normal 15 3 2 4 6" xfId="19346" xr:uid="{9A8732D2-D04F-400A-A869-CC745404CCFA}"/>
    <cellStyle name="Normal 15 3 2 4 7" xfId="36105" xr:uid="{894D651B-95F5-4540-8981-DBD770EBCC04}"/>
    <cellStyle name="Normal 15 3 2 5" xfId="4700" xr:uid="{E05B8612-D326-4ABA-9D4E-B99F0AD6FBCC}"/>
    <cellStyle name="Normal 15 3 2 5 2" xfId="13076" xr:uid="{1FB9FA36-F423-4CFF-AE0D-F150988CBD2E}"/>
    <cellStyle name="Normal 15 3 2 5 2 2" xfId="29836" xr:uid="{C7F4288D-7F96-4B50-8C77-A6E28613615B}"/>
    <cellStyle name="Normal 15 3 2 5 2 3" xfId="46595" xr:uid="{567D178A-554B-44BD-AECD-23BB092AE093}"/>
    <cellStyle name="Normal 15 3 2 5 3" xfId="21456" xr:uid="{94C3ED38-8C78-4C54-9FE1-60EB942DBD50}"/>
    <cellStyle name="Normal 15 3 2 5 4" xfId="38215" xr:uid="{37D577E8-D1AC-459C-964A-9359E12D1EE9}"/>
    <cellStyle name="Normal 15 3 2 6" xfId="6428" xr:uid="{542EC29A-18AC-469F-B8D0-5C39899952C3}"/>
    <cellStyle name="Normal 15 3 2 6 2" xfId="14808" xr:uid="{A58B0F5F-FCD8-41A8-8E84-8BE4D3AE5FF8}"/>
    <cellStyle name="Normal 15 3 2 6 2 2" xfId="31568" xr:uid="{4E2268F2-FB2C-4081-992F-36FC7234AA6A}"/>
    <cellStyle name="Normal 15 3 2 6 2 3" xfId="48327" xr:uid="{BCE92588-65DE-4709-A64A-094BDFCEC763}"/>
    <cellStyle name="Normal 15 3 2 6 3" xfId="23188" xr:uid="{EBB56F2A-CA98-4E3C-B643-3C305D51F62F}"/>
    <cellStyle name="Normal 15 3 2 6 4" xfId="39947" xr:uid="{44F26DD7-2128-4D23-84D6-713DAD059133}"/>
    <cellStyle name="Normal 15 3 2 7" xfId="8059" xr:uid="{D199A732-F1A4-4794-86E9-D17654057730}"/>
    <cellStyle name="Normal 15 3 2 7 2" xfId="16439" xr:uid="{0300035E-FE9C-41AC-B827-A7714C48F27D}"/>
    <cellStyle name="Normal 15 3 2 7 2 2" xfId="33199" xr:uid="{3093D5E0-A55A-45AE-BDCD-647CE4E0D8E2}"/>
    <cellStyle name="Normal 15 3 2 7 2 3" xfId="49958" xr:uid="{9B9B27DB-4FD5-44AF-AC16-4D2C829A715D}"/>
    <cellStyle name="Normal 15 3 2 7 3" xfId="24819" xr:uid="{3F7660FC-6E6C-483D-A0B6-81C7BCBE71A6}"/>
    <cellStyle name="Normal 15 3 2 7 4" xfId="41578" xr:uid="{04C74C3A-6C23-4151-8BB0-7FA5EB63DD28}"/>
    <cellStyle name="Normal 15 3 2 8" xfId="8465" xr:uid="{767AD03E-D957-46EC-AD30-1FB45ED9EDB4}"/>
    <cellStyle name="Normal 15 3 2 8 2" xfId="16845" xr:uid="{4A14E3E5-032B-4722-B6B3-902591A72E2C}"/>
    <cellStyle name="Normal 15 3 2 8 2 2" xfId="33605" xr:uid="{AA85444D-B798-407F-8580-583ADA3D036A}"/>
    <cellStyle name="Normal 15 3 2 8 2 3" xfId="50364" xr:uid="{88B7CE96-7596-4EE7-BB1A-4948006288C9}"/>
    <cellStyle name="Normal 15 3 2 8 3" xfId="25225" xr:uid="{A0D0350B-B660-4C29-A225-6F50875A8B9B}"/>
    <cellStyle name="Normal 15 3 2 8 4" xfId="41984" xr:uid="{7FE356AC-5C8A-455B-BF5E-3837C16931EB}"/>
    <cellStyle name="Normal 15 3 2 9" xfId="8871" xr:uid="{C21506F3-6564-45BD-81E2-C53A887DA53F}"/>
    <cellStyle name="Normal 15 3 2 9 2" xfId="17251" xr:uid="{2879D9AD-9317-4D5F-9D27-F966EF90C2F3}"/>
    <cellStyle name="Normal 15 3 2 9 2 2" xfId="34011" xr:uid="{B8D9C2D0-5606-4EA2-8E24-6BE681652B87}"/>
    <cellStyle name="Normal 15 3 2 9 2 3" xfId="50770" xr:uid="{880C7113-CADF-4AD7-89D5-8777929493E3}"/>
    <cellStyle name="Normal 15 3 2 9 3" xfId="25631" xr:uid="{30E4430C-FAF7-45E8-8651-7584DB9E0688}"/>
    <cellStyle name="Normal 15 3 2 9 4" xfId="42390" xr:uid="{5E43431C-B277-4BF9-A34A-32F10E359620}"/>
    <cellStyle name="Normal 15 3 3" xfId="1396" xr:uid="{0B9B1D89-C06D-4681-8AD1-20395E61BE22}"/>
    <cellStyle name="Normal 15 3 3 10" xfId="9411" xr:uid="{535678C2-FCB1-4B2E-8004-618FEBC0377B}"/>
    <cellStyle name="Normal 15 3 3 10 2" xfId="17791" xr:uid="{613B5A11-E709-4824-B9B9-1A75D0825777}"/>
    <cellStyle name="Normal 15 3 3 10 2 2" xfId="34551" xr:uid="{D4E64BAA-5636-496E-9B69-0EF9B7F08A9A}"/>
    <cellStyle name="Normal 15 3 3 10 2 3" xfId="51310" xr:uid="{2C813692-268C-4F49-94F4-A23F23053812}"/>
    <cellStyle name="Normal 15 3 3 10 3" xfId="26171" xr:uid="{C4BB80BB-A5C6-4C45-A6B8-22DCDC179D63}"/>
    <cellStyle name="Normal 15 3 3 10 4" xfId="42930" xr:uid="{BD781A62-EBA5-45F8-BC25-304EB121EC11}"/>
    <cellStyle name="Normal 15 3 3 11" xfId="3168" xr:uid="{048EB7C3-79DA-4582-A86A-84515426384F}"/>
    <cellStyle name="Normal 15 3 3 11 2" xfId="11545" xr:uid="{D758B1D4-006B-4680-A0E1-B7FEC1F93FC4}"/>
    <cellStyle name="Normal 15 3 3 11 2 2" xfId="28305" xr:uid="{F5A39107-6C52-4287-A63B-7D2BBA56C891}"/>
    <cellStyle name="Normal 15 3 3 11 2 3" xfId="45064" xr:uid="{680EDEFB-2400-4FDF-95E1-40A6B2C27E65}"/>
    <cellStyle name="Normal 15 3 3 11 3" xfId="19925" xr:uid="{03A6D63B-6A29-4821-936B-5AB3073037CB}"/>
    <cellStyle name="Normal 15 3 3 11 4" xfId="36684" xr:uid="{04C527C6-6381-4045-9F61-27B939285E36}"/>
    <cellStyle name="Normal 15 3 3 12" xfId="9742" xr:uid="{3191EC6D-0289-4C11-960E-F16ABE581CEB}"/>
    <cellStyle name="Normal 15 3 3 12 2" xfId="26502" xr:uid="{3169DCDC-14D4-480E-9123-6C6E3AC59EDD}"/>
    <cellStyle name="Normal 15 3 3 12 3" xfId="43261" xr:uid="{DF5F9B9A-5C37-499D-BC92-CE3D07A348A6}"/>
    <cellStyle name="Normal 15 3 3 13" xfId="18122" xr:uid="{BA7516F5-1419-4D8C-BB30-F9321623A364}"/>
    <cellStyle name="Normal 15 3 3 14" xfId="34881" xr:uid="{4CCE4368-D872-4996-8BB8-332B466B210E}"/>
    <cellStyle name="Normal 15 3 3 2" xfId="1788" xr:uid="{3D896149-97F9-441E-89DE-D3563E7C8722}"/>
    <cellStyle name="Normal 15 3 3 2 2" xfId="5170" xr:uid="{8432B983-03E2-4BC1-A779-FE46B4AFCEAA}"/>
    <cellStyle name="Normal 15 3 3 2 2 2" xfId="13548" xr:uid="{16B7ECA5-E697-4B56-920A-946131061C75}"/>
    <cellStyle name="Normal 15 3 3 2 2 2 2" xfId="30308" xr:uid="{FB453485-74C8-4C8F-9991-9B39EEEC2475}"/>
    <cellStyle name="Normal 15 3 3 2 2 2 3" xfId="47067" xr:uid="{89BF08D0-0464-4AB5-9F20-5762F503B89C}"/>
    <cellStyle name="Normal 15 3 3 2 2 3" xfId="21928" xr:uid="{6D113372-ABF3-445C-A599-C1D09C5B0EBE}"/>
    <cellStyle name="Normal 15 3 3 2 2 4" xfId="38687" xr:uid="{FC609AB2-18DB-4F3A-9EA5-D3A1405611A5}"/>
    <cellStyle name="Normal 15 3 3 2 3" xfId="6855" xr:uid="{DA7BFE5E-A8D4-499E-9349-E78902376D68}"/>
    <cellStyle name="Normal 15 3 3 2 3 2" xfId="15235" xr:uid="{43F74444-59E5-4D8A-9BA5-91B0713540C5}"/>
    <cellStyle name="Normal 15 3 3 2 3 2 2" xfId="31995" xr:uid="{72685E6E-2FC5-4997-845D-5FAA08CD08EE}"/>
    <cellStyle name="Normal 15 3 3 2 3 2 3" xfId="48754" xr:uid="{A7BC9CAA-C271-4663-A505-CACA8E6A0DAF}"/>
    <cellStyle name="Normal 15 3 3 2 3 3" xfId="23615" xr:uid="{AE5B62AA-347D-47BD-AB59-C219B75A49B5}"/>
    <cellStyle name="Normal 15 3 3 2 3 4" xfId="40374" xr:uid="{B5970E14-DCCB-4845-A75D-F15EC0C8122F}"/>
    <cellStyle name="Normal 15 3 3 2 4" xfId="3595" xr:uid="{39C5F3C3-A836-43B4-A371-85C2C398B084}"/>
    <cellStyle name="Normal 15 3 3 2 4 2" xfId="11971" xr:uid="{B1CEE8F8-E8AC-43B9-B0C4-0B623E9A63CA}"/>
    <cellStyle name="Normal 15 3 3 2 4 2 2" xfId="28731" xr:uid="{D1A3A8AC-53DC-4513-A087-47E0E89EEACA}"/>
    <cellStyle name="Normal 15 3 3 2 4 2 3" xfId="45490" xr:uid="{DF6C9071-3423-4B7B-8331-13157202A08D}"/>
    <cellStyle name="Normal 15 3 3 2 4 3" xfId="20351" xr:uid="{8DE9D637-2142-4478-ABD6-A175FF0DD937}"/>
    <cellStyle name="Normal 15 3 3 2 4 4" xfId="37110" xr:uid="{90AE203F-2CF9-40E5-9C4F-92E4046952F3}"/>
    <cellStyle name="Normal 15 3 3 2 5" xfId="10168" xr:uid="{A607A44D-E31A-47C8-9AE3-B77AABAEDA81}"/>
    <cellStyle name="Normal 15 3 3 2 5 2" xfId="26928" xr:uid="{261FC879-594F-4C09-950B-B32044D15127}"/>
    <cellStyle name="Normal 15 3 3 2 5 3" xfId="43687" xr:uid="{2B351A1F-48AD-478B-B01C-E30FFE72A663}"/>
    <cellStyle name="Normal 15 3 3 2 6" xfId="18548" xr:uid="{86DDA0EF-347C-491B-A4E7-0BFB308FD0CB}"/>
    <cellStyle name="Normal 15 3 3 2 7" xfId="35307" xr:uid="{5B10B35E-CDCB-40A6-864F-2383DEAE837D}"/>
    <cellStyle name="Normal 15 3 3 3" xfId="2216" xr:uid="{BA2FBB25-1FC0-4227-9216-B126087612FA}"/>
    <cellStyle name="Normal 15 3 3 3 2" xfId="5596" xr:uid="{36981366-916F-4EC8-8DA0-7BF6B9AC1F4C}"/>
    <cellStyle name="Normal 15 3 3 3 2 2" xfId="13976" xr:uid="{742768C1-111B-40A2-A9D1-774D83C02D42}"/>
    <cellStyle name="Normal 15 3 3 3 2 2 2" xfId="30736" xr:uid="{65060FE8-A06A-4558-9391-BC3D6FF7040E}"/>
    <cellStyle name="Normal 15 3 3 3 2 2 3" xfId="47495" xr:uid="{592D1593-47B7-4E47-AA90-26F4858F9EC8}"/>
    <cellStyle name="Normal 15 3 3 3 2 3" xfId="22356" xr:uid="{2E05A5ED-B30B-4575-B554-5F3903AD9C79}"/>
    <cellStyle name="Normal 15 3 3 3 2 4" xfId="39115" xr:uid="{1252021A-6D5A-4389-93E6-801075B5D04C}"/>
    <cellStyle name="Normal 15 3 3 3 3" xfId="7283" xr:uid="{83B5A0ED-85C6-4980-A547-0B4D290125DE}"/>
    <cellStyle name="Normal 15 3 3 3 3 2" xfId="15663" xr:uid="{74167753-3125-4B9B-8D57-6D42C177938A}"/>
    <cellStyle name="Normal 15 3 3 3 3 2 2" xfId="32423" xr:uid="{9B010DEF-4806-4B1A-B674-97502B942DC5}"/>
    <cellStyle name="Normal 15 3 3 3 3 2 3" xfId="49182" xr:uid="{ACFC4BA5-63BC-4A66-8178-02100FFD6AAA}"/>
    <cellStyle name="Normal 15 3 3 3 3 3" xfId="24043" xr:uid="{6DE19BB6-3DBC-4277-8DE4-B237D2553934}"/>
    <cellStyle name="Normal 15 3 3 3 3 4" xfId="40802" xr:uid="{7B814E63-0F6D-442D-92ED-EE7D7BC69B77}"/>
    <cellStyle name="Normal 15 3 3 3 4" xfId="4023" xr:uid="{47B67403-6F93-40D8-AD99-8B5D100A026E}"/>
    <cellStyle name="Normal 15 3 3 3 4 2" xfId="12399" xr:uid="{C64A5C87-72F9-4722-903A-0B3CDCDB709F}"/>
    <cellStyle name="Normal 15 3 3 3 4 2 2" xfId="29159" xr:uid="{2C7BD17C-E041-498F-8BF9-A1D1288DA17D}"/>
    <cellStyle name="Normal 15 3 3 3 4 2 3" xfId="45918" xr:uid="{AA4AF097-BBE4-46CE-B087-29CE4D748A8C}"/>
    <cellStyle name="Normal 15 3 3 3 4 3" xfId="20779" xr:uid="{02DDF3D4-506C-4530-841B-F4D54223E27E}"/>
    <cellStyle name="Normal 15 3 3 3 4 4" xfId="37538" xr:uid="{AFBB67F4-6E53-4831-A03A-6857155EDA0B}"/>
    <cellStyle name="Normal 15 3 3 3 5" xfId="10596" xr:uid="{A2160395-A283-4615-B213-144454A5BA44}"/>
    <cellStyle name="Normal 15 3 3 3 5 2" xfId="27356" xr:uid="{CD3BFE93-6E0E-411E-95E7-0F3D8401BFCD}"/>
    <cellStyle name="Normal 15 3 3 3 5 3" xfId="44115" xr:uid="{048FDB13-0B21-42D0-A4CE-46685301BE03}"/>
    <cellStyle name="Normal 15 3 3 3 6" xfId="18976" xr:uid="{5117F746-B159-48DC-9F3D-4950D790B845}"/>
    <cellStyle name="Normal 15 3 3 3 7" xfId="35735" xr:uid="{2FE990D9-4D28-4E87-8C61-D72BE6104F2E}"/>
    <cellStyle name="Normal 15 3 3 4" xfId="2718" xr:uid="{C4F7DB09-D4EE-47E0-A6AE-4AB881D4FC8A}"/>
    <cellStyle name="Normal 15 3 3 4 2" xfId="6100" xr:uid="{319F748B-ABA2-45BB-9B14-3A301F932E77}"/>
    <cellStyle name="Normal 15 3 3 4 2 2" xfId="14480" xr:uid="{D1E98481-D0A9-4856-8343-CA97E26CF448}"/>
    <cellStyle name="Normal 15 3 3 4 2 2 2" xfId="31240" xr:uid="{B8C47D1A-E836-454D-A99E-E278158D7D0B}"/>
    <cellStyle name="Normal 15 3 3 4 2 2 3" xfId="47999" xr:uid="{F547D9FA-EE50-4258-A927-2C41A0C0FD45}"/>
    <cellStyle name="Normal 15 3 3 4 2 3" xfId="22860" xr:uid="{55F9127F-C672-4978-9101-1AACAA8FE7B7}"/>
    <cellStyle name="Normal 15 3 3 4 2 4" xfId="39619" xr:uid="{7FB1CA28-4849-491B-B5EA-D5191C006FC2}"/>
    <cellStyle name="Normal 15 3 3 4 3" xfId="7787" xr:uid="{2CCD4C58-3E48-4E78-B90A-B0B4216CEDA3}"/>
    <cellStyle name="Normal 15 3 3 4 3 2" xfId="16167" xr:uid="{B526479D-3997-4A33-ACD6-A90D5EEBD897}"/>
    <cellStyle name="Normal 15 3 3 4 3 2 2" xfId="32927" xr:uid="{7A2BF410-3BBB-4A43-ABDC-FDFA9AEFBF58}"/>
    <cellStyle name="Normal 15 3 3 4 3 2 3" xfId="49686" xr:uid="{F9B690D5-7BA8-41D3-B378-6E7EA74EBC93}"/>
    <cellStyle name="Normal 15 3 3 4 3 3" xfId="24547" xr:uid="{1C521E39-42E5-4B39-BA51-8A389C1960A6}"/>
    <cellStyle name="Normal 15 3 3 4 3 4" xfId="41306" xr:uid="{84485307-A12D-4AF7-9972-68F2DC64F01A}"/>
    <cellStyle name="Normal 15 3 3 4 4" xfId="4414" xr:uid="{162978E3-F8B7-4B40-8961-B6E9D0D0083B}"/>
    <cellStyle name="Normal 15 3 3 4 4 2" xfId="12790" xr:uid="{51990D0F-94F1-4AEF-AEEC-5AC93C925465}"/>
    <cellStyle name="Normal 15 3 3 4 4 2 2" xfId="29550" xr:uid="{E4BFEE95-9050-4D06-9BCD-8C724FAAA2A1}"/>
    <cellStyle name="Normal 15 3 3 4 4 2 3" xfId="46309" xr:uid="{ECDABCC0-46FF-45F2-B4F6-64290AC59C33}"/>
    <cellStyle name="Normal 15 3 3 4 4 3" xfId="21170" xr:uid="{A88A9C44-8AED-4E2E-9C16-CC766CF25148}"/>
    <cellStyle name="Normal 15 3 3 4 4 4" xfId="37929" xr:uid="{7764E02F-6D2F-4702-B1FA-78682BF7286E}"/>
    <cellStyle name="Normal 15 3 3 4 5" xfId="11100" xr:uid="{BA993EF1-EEE6-4F82-9CC8-73C03107E187}"/>
    <cellStyle name="Normal 15 3 3 4 5 2" xfId="27860" xr:uid="{0A62D185-0FAF-46DF-B3AD-A104E524D702}"/>
    <cellStyle name="Normal 15 3 3 4 5 3" xfId="44619" xr:uid="{4DC49190-5BEA-4C14-959A-B9D366C8C640}"/>
    <cellStyle name="Normal 15 3 3 4 6" xfId="19480" xr:uid="{27FB259D-E995-4F74-A405-674D3FE4528F}"/>
    <cellStyle name="Normal 15 3 3 4 7" xfId="36239" xr:uid="{D04F9FAE-E95B-4710-AA78-3410DABF036F}"/>
    <cellStyle name="Normal 15 3 3 5" xfId="4834" xr:uid="{C21F669E-86E6-47C1-81C0-13CB8716D2E7}"/>
    <cellStyle name="Normal 15 3 3 5 2" xfId="13210" xr:uid="{0724FF0B-CE49-4A6E-83E6-BCDCA2FA4469}"/>
    <cellStyle name="Normal 15 3 3 5 2 2" xfId="29970" xr:uid="{492172BE-F0DD-4773-85A4-D84E23BB42AE}"/>
    <cellStyle name="Normal 15 3 3 5 2 3" xfId="46729" xr:uid="{64EFA21C-4195-4DF0-B185-17260451113D}"/>
    <cellStyle name="Normal 15 3 3 5 3" xfId="21590" xr:uid="{86892E1E-A9EB-412C-B25B-5449385B063C}"/>
    <cellStyle name="Normal 15 3 3 5 4" xfId="38349" xr:uid="{58FBD7ED-1932-4620-B46A-C4823BA3CDF7}"/>
    <cellStyle name="Normal 15 3 3 6" xfId="6429" xr:uid="{F29CAE58-CFD6-4BF3-ABC8-A5146A21A979}"/>
    <cellStyle name="Normal 15 3 3 6 2" xfId="14809" xr:uid="{B92C8B26-D66D-40D4-9E01-8B3DEDC02759}"/>
    <cellStyle name="Normal 15 3 3 6 2 2" xfId="31569" xr:uid="{12261CD1-A1D9-4500-802D-2809725B7FB1}"/>
    <cellStyle name="Normal 15 3 3 6 2 3" xfId="48328" xr:uid="{B6F44800-22D4-4638-BA65-23F65F6F9FCD}"/>
    <cellStyle name="Normal 15 3 3 6 3" xfId="23189" xr:uid="{BC93B49E-5A0D-44A5-BC31-931B098460B7}"/>
    <cellStyle name="Normal 15 3 3 6 4" xfId="39948" xr:uid="{E8ABD8BC-9E49-447B-9B15-A1A986DD504E}"/>
    <cellStyle name="Normal 15 3 3 7" xfId="8193" xr:uid="{E845D1A7-2E27-43A8-BEB5-8D27F813C2F2}"/>
    <cellStyle name="Normal 15 3 3 7 2" xfId="16573" xr:uid="{4C4D6770-6297-485D-8AEC-502037FFBF7E}"/>
    <cellStyle name="Normal 15 3 3 7 2 2" xfId="33333" xr:uid="{4510C91D-9C52-4D99-9197-62F78B0ED9FC}"/>
    <cellStyle name="Normal 15 3 3 7 2 3" xfId="50092" xr:uid="{FED21AE0-25F5-477D-940E-7B4BBCFDFF0B}"/>
    <cellStyle name="Normal 15 3 3 7 3" xfId="24953" xr:uid="{4355BCAC-9EF5-44FC-8AED-683CDA6137C6}"/>
    <cellStyle name="Normal 15 3 3 7 4" xfId="41712" xr:uid="{F349D3F3-7BED-457A-A90C-6FE32EA4168E}"/>
    <cellStyle name="Normal 15 3 3 8" xfId="8599" xr:uid="{37EF8B73-D6D8-44C1-8B4F-FC6A92833D70}"/>
    <cellStyle name="Normal 15 3 3 8 2" xfId="16979" xr:uid="{5C32BB87-2BC4-4D6A-A8C1-149DF39DF2BB}"/>
    <cellStyle name="Normal 15 3 3 8 2 2" xfId="33739" xr:uid="{CBB839F2-1411-4328-8E43-BA4165204601}"/>
    <cellStyle name="Normal 15 3 3 8 2 3" xfId="50498" xr:uid="{9F6D802C-1F09-42CB-A9D8-57A65D0FB4EF}"/>
    <cellStyle name="Normal 15 3 3 8 3" xfId="25359" xr:uid="{F27745FA-4E8F-4F0B-93F3-2FE9B4101EA1}"/>
    <cellStyle name="Normal 15 3 3 8 4" xfId="42118" xr:uid="{D85D1E16-3A61-4330-BD77-6107D55D7C41}"/>
    <cellStyle name="Normal 15 3 3 9" xfId="9005" xr:uid="{5A07FAC5-2ABB-41B3-A471-E7238B316720}"/>
    <cellStyle name="Normal 15 3 3 9 2" xfId="17385" xr:uid="{4DD8F907-9B9E-48BA-9D32-238DF573E270}"/>
    <cellStyle name="Normal 15 3 3 9 2 2" xfId="34145" xr:uid="{BFD204AD-64EB-4607-BAD5-7D6DC3E3FEA3}"/>
    <cellStyle name="Normal 15 3 3 9 2 3" xfId="50904" xr:uid="{C01D205B-A063-4978-B31A-32CC5A6BAFCF}"/>
    <cellStyle name="Normal 15 3 3 9 3" xfId="25765" xr:uid="{8C4A1003-0FC5-49B5-BE93-32DB2EBBB66E}"/>
    <cellStyle name="Normal 15 3 3 9 4" xfId="42524" xr:uid="{4B28E3BD-622F-4DFB-B5E7-D3817C74ACA0}"/>
    <cellStyle name="Normal 15 3 4" xfId="1633" xr:uid="{BAA75493-275F-4C56-9241-CE791D82FEBC}"/>
    <cellStyle name="Normal 15 3 4 2" xfId="5015" xr:uid="{C651AF29-3D75-4087-B352-375B510C567A}"/>
    <cellStyle name="Normal 15 3 4 2 2" xfId="13393" xr:uid="{A4055C2E-6DAA-4F6A-9322-9E83A5F436A0}"/>
    <cellStyle name="Normal 15 3 4 2 2 2" xfId="30153" xr:uid="{D3AB4CF7-92BC-4798-B167-0080793E77B0}"/>
    <cellStyle name="Normal 15 3 4 2 2 3" xfId="46912" xr:uid="{5DDCBCA4-77C9-4EE6-B993-98D132557E08}"/>
    <cellStyle name="Normal 15 3 4 2 3" xfId="21773" xr:uid="{CDB5A4C0-2D85-4A3F-B44A-3EE667B1F736}"/>
    <cellStyle name="Normal 15 3 4 2 4" xfId="38532" xr:uid="{08F564B6-FB85-4CD3-9FA3-9B3F64FD79D4}"/>
    <cellStyle name="Normal 15 3 4 3" xfId="6700" xr:uid="{EFE6696C-16AA-4FBD-990F-7C0031733F09}"/>
    <cellStyle name="Normal 15 3 4 3 2" xfId="15080" xr:uid="{AC6E371D-5130-4819-ADD3-8748031C6DAA}"/>
    <cellStyle name="Normal 15 3 4 3 2 2" xfId="31840" xr:uid="{38968712-01C9-41C0-A72B-CD528DC48849}"/>
    <cellStyle name="Normal 15 3 4 3 2 3" xfId="48599" xr:uid="{F208DDF9-A8A2-4AD0-AC22-F7F4B9B0BC2C}"/>
    <cellStyle name="Normal 15 3 4 3 3" xfId="23460" xr:uid="{DF5FCDD3-323D-4943-B4EB-9DA59E78340C}"/>
    <cellStyle name="Normal 15 3 4 3 4" xfId="40219" xr:uid="{8F537269-B38C-4533-9DB6-265F781C446F}"/>
    <cellStyle name="Normal 15 3 4 4" xfId="3440" xr:uid="{5C83EDF5-BBF9-460A-BAF6-CADC480E8B59}"/>
    <cellStyle name="Normal 15 3 4 4 2" xfId="11816" xr:uid="{B95D4D82-6483-4B91-9350-E998E8F67DDB}"/>
    <cellStyle name="Normal 15 3 4 4 2 2" xfId="28576" xr:uid="{B944FE8D-CAEB-4199-98F3-50DE3D51743C}"/>
    <cellStyle name="Normal 15 3 4 4 2 3" xfId="45335" xr:uid="{CFD921B2-9F04-4B4A-99BA-0B397AAEB485}"/>
    <cellStyle name="Normal 15 3 4 4 3" xfId="20196" xr:uid="{3FD7CD58-3D85-4AD4-B2B5-1C4028959DC6}"/>
    <cellStyle name="Normal 15 3 4 4 4" xfId="36955" xr:uid="{3E02092D-2C0E-4D53-A493-912DAD6E9DE9}"/>
    <cellStyle name="Normal 15 3 4 5" xfId="10013" xr:uid="{ABFC5ABB-3370-4B2D-B830-90D9F4E2A37C}"/>
    <cellStyle name="Normal 15 3 4 5 2" xfId="26773" xr:uid="{47AA1329-83A3-4231-9EF0-9E58B0C56F07}"/>
    <cellStyle name="Normal 15 3 4 5 3" xfId="43532" xr:uid="{11739A0C-557F-4AFE-A00B-5F8DDC947FE6}"/>
    <cellStyle name="Normal 15 3 4 6" xfId="18393" xr:uid="{A9DBC405-87C9-48A1-82AE-B89F13D9C96F}"/>
    <cellStyle name="Normal 15 3 4 7" xfId="35152" xr:uid="{A15E71C8-ABAF-4A54-8C27-4D9F492B4AB7}"/>
    <cellStyle name="Normal 15 3 5" xfId="2061" xr:uid="{3EBE8E56-8606-43DD-860F-4AA4C632DFCF}"/>
    <cellStyle name="Normal 15 3 5 2" xfId="5441" xr:uid="{7B762174-4371-4C0E-B80B-8BEED5B05F89}"/>
    <cellStyle name="Normal 15 3 5 2 2" xfId="13821" xr:uid="{179D8DBF-69BD-4EA8-B65F-394C25C6997E}"/>
    <cellStyle name="Normal 15 3 5 2 2 2" xfId="30581" xr:uid="{C4778FCD-6F12-4F6A-9413-CA7FBBE4CED4}"/>
    <cellStyle name="Normal 15 3 5 2 2 3" xfId="47340" xr:uid="{C902DF2B-D97C-4C0C-B06C-8AD35CE031F0}"/>
    <cellStyle name="Normal 15 3 5 2 3" xfId="22201" xr:uid="{99EB0E52-BC66-4876-8519-0FDC942994BD}"/>
    <cellStyle name="Normal 15 3 5 2 4" xfId="38960" xr:uid="{B779230D-6019-4045-979E-F39FBCA8CBD1}"/>
    <cellStyle name="Normal 15 3 5 3" xfId="7128" xr:uid="{AF620C2D-7624-4F8C-B675-52C77B7C4FDC}"/>
    <cellStyle name="Normal 15 3 5 3 2" xfId="15508" xr:uid="{563526CD-69C9-4FFB-938B-DF3AD5A8A019}"/>
    <cellStyle name="Normal 15 3 5 3 2 2" xfId="32268" xr:uid="{A96A562B-8B16-4413-B32B-1DA4959BBBFB}"/>
    <cellStyle name="Normal 15 3 5 3 2 3" xfId="49027" xr:uid="{C0419B51-92E0-4787-819A-2DF36F5D9214}"/>
    <cellStyle name="Normal 15 3 5 3 3" xfId="23888" xr:uid="{80B90EB9-94F1-484F-BF79-E7DFD52FE2DC}"/>
    <cellStyle name="Normal 15 3 5 3 4" xfId="40647" xr:uid="{24C0E187-15FC-4740-B0B3-FAEB71B0E50F}"/>
    <cellStyle name="Normal 15 3 5 4" xfId="3868" xr:uid="{C862F247-1101-41B8-AD2A-48503F804D66}"/>
    <cellStyle name="Normal 15 3 5 4 2" xfId="12244" xr:uid="{77F7AD3E-7BFA-466F-8590-C20E77485E7F}"/>
    <cellStyle name="Normal 15 3 5 4 2 2" xfId="29004" xr:uid="{E94A9745-7906-48A4-B21B-F1C3069902AA}"/>
    <cellStyle name="Normal 15 3 5 4 2 3" xfId="45763" xr:uid="{12780E75-D2F5-4791-8DEE-73510C04A0AF}"/>
    <cellStyle name="Normal 15 3 5 4 3" xfId="20624" xr:uid="{6212F84E-5E5B-4D09-A4CB-A68EDB53A478}"/>
    <cellStyle name="Normal 15 3 5 4 4" xfId="37383" xr:uid="{922F0676-5323-4DB2-80B3-04E348BF2246}"/>
    <cellStyle name="Normal 15 3 5 5" xfId="10441" xr:uid="{4482BAF9-BC11-4A11-9E6D-E71D07C10AD3}"/>
    <cellStyle name="Normal 15 3 5 5 2" xfId="27201" xr:uid="{63B0DD13-FD24-49B9-9638-17D614B9B498}"/>
    <cellStyle name="Normal 15 3 5 5 3" xfId="43960" xr:uid="{4C835660-E8C7-44F0-8FCF-ABEE3FACEA81}"/>
    <cellStyle name="Normal 15 3 5 6" xfId="18821" xr:uid="{764FE61C-4584-46D9-991D-50F552DA4228}"/>
    <cellStyle name="Normal 15 3 5 7" xfId="35580" xr:uid="{B3DC566A-88CA-4CA9-8668-DF41C914903B}"/>
    <cellStyle name="Normal 15 3 6" xfId="2448" xr:uid="{175C51D4-6AE3-48EA-B9BE-24BBA944DB73}"/>
    <cellStyle name="Normal 15 3 6 2" xfId="5829" xr:uid="{BFD4C777-E4D3-47BD-AEB7-0EB142FB20BE}"/>
    <cellStyle name="Normal 15 3 6 2 2" xfId="14209" xr:uid="{C4E827AB-7B4E-4B15-8372-63EBEF66AF5A}"/>
    <cellStyle name="Normal 15 3 6 2 2 2" xfId="30969" xr:uid="{E748A785-F4C8-4FAE-8BA3-425418D5B48B}"/>
    <cellStyle name="Normal 15 3 6 2 2 3" xfId="47728" xr:uid="{0F46827E-24E4-4226-A8B0-91BDC69EBCD1}"/>
    <cellStyle name="Normal 15 3 6 2 3" xfId="22589" xr:uid="{F52CFEC6-36BE-44C8-86FC-F9E520D5097A}"/>
    <cellStyle name="Normal 15 3 6 2 4" xfId="39348" xr:uid="{E748A067-9EBA-48E3-8010-63805A884E69}"/>
    <cellStyle name="Normal 15 3 6 3" xfId="7516" xr:uid="{A9A77335-5974-46A8-8912-5A1C3BAAB89A}"/>
    <cellStyle name="Normal 15 3 6 3 2" xfId="15896" xr:uid="{8358302B-F290-4E40-9B87-C9E3B3CBF409}"/>
    <cellStyle name="Normal 15 3 6 3 2 2" xfId="32656" xr:uid="{2EA2BDD5-D1CC-454D-B7EB-E4919EFF2028}"/>
    <cellStyle name="Normal 15 3 6 3 2 3" xfId="49415" xr:uid="{76A8D2B4-E447-4EDB-AA69-9013411DCD84}"/>
    <cellStyle name="Normal 15 3 6 3 3" xfId="24276" xr:uid="{2BA4EC44-7906-42C1-97C7-5745C03D640C}"/>
    <cellStyle name="Normal 15 3 6 3 4" xfId="41035" xr:uid="{AE75C1CF-B1AC-4B17-A186-C61260D29298}"/>
    <cellStyle name="Normal 15 3 6 4" xfId="3011" xr:uid="{74455B13-C2B7-4530-921E-A3D13FFD8D6B}"/>
    <cellStyle name="Normal 15 3 6 4 2" xfId="11390" xr:uid="{2EE430D1-12FA-497F-9582-EF1DEA47CB72}"/>
    <cellStyle name="Normal 15 3 6 4 2 2" xfId="28150" xr:uid="{7A285630-F296-4DAA-8572-BF8CF5C4BC9D}"/>
    <cellStyle name="Normal 15 3 6 4 2 3" xfId="44909" xr:uid="{04D416AB-72C6-4784-BF2D-29D5016C4FD7}"/>
    <cellStyle name="Normal 15 3 6 4 3" xfId="19770" xr:uid="{5BD5B5A0-BE5D-4DEA-AF16-2BA13FA4F1C5}"/>
    <cellStyle name="Normal 15 3 6 4 4" xfId="36529" xr:uid="{1912C39D-C8DA-4D74-887D-0DF875B1A1F3}"/>
    <cellStyle name="Normal 15 3 6 5" xfId="10829" xr:uid="{5C71AFB9-A23B-449C-9EFE-AEC008C28961}"/>
    <cellStyle name="Normal 15 3 6 5 2" xfId="27589" xr:uid="{348878E9-058D-49FB-84C4-2E9C57BF1252}"/>
    <cellStyle name="Normal 15 3 6 5 3" xfId="44348" xr:uid="{283520C0-33F7-43DF-825D-44BA7AAED722}"/>
    <cellStyle name="Normal 15 3 6 6" xfId="19209" xr:uid="{31809011-7CD8-4891-AF8F-75EF1A7DF36E}"/>
    <cellStyle name="Normal 15 3 6 7" xfId="35968" xr:uid="{1747CDB6-48B2-4F92-A66B-D55A7B379097}"/>
    <cellStyle name="Normal 15 3 7" xfId="4562" xr:uid="{76BCF64C-911D-40E1-8632-5EFBA0545BF5}"/>
    <cellStyle name="Normal 15 3 7 2" xfId="12938" xr:uid="{D0113769-43EC-4529-9C23-93141B001D3C}"/>
    <cellStyle name="Normal 15 3 7 2 2" xfId="29698" xr:uid="{A073C278-A52D-4425-B4BF-ADB82F267E15}"/>
    <cellStyle name="Normal 15 3 7 2 3" xfId="46457" xr:uid="{7B6A2A77-E705-4CFB-89C4-0494C0048756}"/>
    <cellStyle name="Normal 15 3 7 3" xfId="21318" xr:uid="{283D18A0-D808-4247-9018-E514F2D52BE6}"/>
    <cellStyle name="Normal 15 3 7 4" xfId="38077" xr:uid="{B799B3F4-A3F1-40AA-85F9-BB2D28B6D9C4}"/>
    <cellStyle name="Normal 15 3 8" xfId="6274" xr:uid="{5CAA4D9E-AB34-4F51-A699-843054978D52}"/>
    <cellStyle name="Normal 15 3 8 2" xfId="14654" xr:uid="{085EEBBC-90B0-4679-A7A2-46F796E4FEB2}"/>
    <cellStyle name="Normal 15 3 8 2 2" xfId="31414" xr:uid="{A0B59B21-BB82-4387-9FF9-7C96D05C4B7E}"/>
    <cellStyle name="Normal 15 3 8 2 3" xfId="48173" xr:uid="{DB91768A-35CA-4478-BB16-083E3FAD9119}"/>
    <cellStyle name="Normal 15 3 8 3" xfId="23034" xr:uid="{E6955C99-8D80-4565-8CCB-D1780053A68F}"/>
    <cellStyle name="Normal 15 3 8 4" xfId="39793" xr:uid="{4D4DB1A6-2D8B-4C08-B5D9-3257BBC6CD66}"/>
    <cellStyle name="Normal 15 3 9" xfId="7922" xr:uid="{4CBEB427-21A6-4CE4-A6BE-0104A1EB31A3}"/>
    <cellStyle name="Normal 15 3 9 2" xfId="16302" xr:uid="{E3886303-FEF3-4716-944F-1C9AF93C00C2}"/>
    <cellStyle name="Normal 15 3 9 2 2" xfId="33062" xr:uid="{C53A34F0-4458-4F5B-ABF5-CD5C8849095E}"/>
    <cellStyle name="Normal 15 3 9 2 3" xfId="49821" xr:uid="{6156113A-8258-472C-B957-A91BBA30FC86}"/>
    <cellStyle name="Normal 15 3 9 3" xfId="24682" xr:uid="{BDB635D9-3FA6-4512-BA7F-187F2FD41B4C}"/>
    <cellStyle name="Normal 15 3 9 4" xfId="41441" xr:uid="{230E9F6D-DC3E-424F-AE94-590456BD7503}"/>
    <cellStyle name="Normal 15 4" xfId="802" xr:uid="{74B8BD4C-2910-4E6D-9CA3-4931898CC02A}"/>
    <cellStyle name="Normal 15 4 10" xfId="8329" xr:uid="{2B7B8678-F84E-4431-AE5C-EA3436026166}"/>
    <cellStyle name="Normal 15 4 10 2" xfId="16709" xr:uid="{DD9B3FD6-96C2-47F2-84BA-59C0EBF77C7E}"/>
    <cellStyle name="Normal 15 4 10 2 2" xfId="33469" xr:uid="{5AB712D6-EA95-434D-8B5A-9B5CB0373802}"/>
    <cellStyle name="Normal 15 4 10 2 3" xfId="50228" xr:uid="{C02F545D-A8CF-4491-A800-AFAB0DB442A5}"/>
    <cellStyle name="Normal 15 4 10 3" xfId="25089" xr:uid="{D24012CE-8A98-4EF3-9B65-8587A0FEBB09}"/>
    <cellStyle name="Normal 15 4 10 4" xfId="41848" xr:uid="{830A0876-3D08-48D8-A7E8-7A8784C91B75}"/>
    <cellStyle name="Normal 15 4 11" xfId="8735" xr:uid="{8E184375-2FE1-46D8-812E-F2109D9ABA3D}"/>
    <cellStyle name="Normal 15 4 11 2" xfId="17115" xr:uid="{0E829BD4-4EEB-4EE7-9CEF-6EA373F7140E}"/>
    <cellStyle name="Normal 15 4 11 2 2" xfId="33875" xr:uid="{45169D81-42E5-4784-8D86-BA07A54DD80A}"/>
    <cellStyle name="Normal 15 4 11 2 3" xfId="50634" xr:uid="{1DCA6C03-E767-4EF9-B5D8-3B589EE944F1}"/>
    <cellStyle name="Normal 15 4 11 3" xfId="25495" xr:uid="{A6113009-575D-4F98-91C6-7FBA26487147}"/>
    <cellStyle name="Normal 15 4 11 4" xfId="42254" xr:uid="{5E159E71-D751-42F6-8DD0-6BAC42A4C22B}"/>
    <cellStyle name="Normal 15 4 12" xfId="9141" xr:uid="{06A3B09F-50DA-45A4-93E1-C02D19F5512F}"/>
    <cellStyle name="Normal 15 4 12 2" xfId="17521" xr:uid="{A7DD41CF-053A-4DDF-B90E-2E3E8ED41875}"/>
    <cellStyle name="Normal 15 4 12 2 2" xfId="34281" xr:uid="{5C56FAF5-1D35-4269-97D2-1275CD47516A}"/>
    <cellStyle name="Normal 15 4 12 2 3" xfId="51040" xr:uid="{3622FE04-D04D-4AA3-A23C-D04A330FDCDA}"/>
    <cellStyle name="Normal 15 4 12 3" xfId="25901" xr:uid="{A64D1BF8-22B9-42F6-A3BF-B8A5AE061BDD}"/>
    <cellStyle name="Normal 15 4 12 4" xfId="42660" xr:uid="{2A062766-EDD8-468D-BC6F-E31FA1FF7441}"/>
    <cellStyle name="Normal 15 4 13" xfId="2885" xr:uid="{35CD5F8F-3D49-4964-9B51-23BBD000A3EB}"/>
    <cellStyle name="Normal 15 4 13 2" xfId="11267" xr:uid="{4CED35FD-64A8-481B-85A4-9843130207C2}"/>
    <cellStyle name="Normal 15 4 13 2 2" xfId="28027" xr:uid="{7874C1B4-721D-44CE-8E53-81B7DD43995A}"/>
    <cellStyle name="Normal 15 4 13 2 3" xfId="44786" xr:uid="{2EBCAC87-9BE4-41C0-AF47-2619B24FBC1D}"/>
    <cellStyle name="Normal 15 4 13 3" xfId="19647" xr:uid="{EDFB37D4-0928-4A0A-899A-E70F7B47596F}"/>
    <cellStyle name="Normal 15 4 13 4" xfId="36406" xr:uid="{CB653FBE-F621-4947-91DC-FB121F882CF4}"/>
    <cellStyle name="Normal 15 4 14" xfId="9743" xr:uid="{FC3EAD80-F1E7-4964-833C-6B6F7A179450}"/>
    <cellStyle name="Normal 15 4 14 2" xfId="26503" xr:uid="{064C4878-BA9D-4347-A3C8-3658EC15FA29}"/>
    <cellStyle name="Normal 15 4 14 3" xfId="43262" xr:uid="{7E615565-4C02-4CCC-9D34-D3034550604C}"/>
    <cellStyle name="Normal 15 4 15" xfId="18123" xr:uid="{91A5948C-FEF4-4FF6-A7E3-9A3FDC916D97}"/>
    <cellStyle name="Normal 15 4 16" xfId="34882" xr:uid="{63C95B23-458E-43CF-85A7-ED245A02775E}"/>
    <cellStyle name="Normal 15 4 2" xfId="1397" xr:uid="{9212136D-FF1A-46A7-A6C7-2D2DEB7C74E7}"/>
    <cellStyle name="Normal 15 4 2 10" xfId="9278" xr:uid="{713CF7E9-A246-44B8-9D82-A6197A85F75A}"/>
    <cellStyle name="Normal 15 4 2 10 2" xfId="17658" xr:uid="{FB5E7E09-7798-408F-ADC1-F0872AF66492}"/>
    <cellStyle name="Normal 15 4 2 10 2 2" xfId="34418" xr:uid="{988CB41F-93B3-4484-8B0A-0C63B2954CFA}"/>
    <cellStyle name="Normal 15 4 2 10 2 3" xfId="51177" xr:uid="{7027BC5C-CDB3-4A54-B0C5-735FAF845D86}"/>
    <cellStyle name="Normal 15 4 2 10 3" xfId="26038" xr:uid="{29545FFE-3516-4B79-972D-E86BC8F5935A}"/>
    <cellStyle name="Normal 15 4 2 10 4" xfId="42797" xr:uid="{B071295B-8F8A-462F-AC3A-BA4038C6AFDA}"/>
    <cellStyle name="Normal 15 4 2 11" xfId="3170" xr:uid="{7035511A-BCF8-4756-8E24-AB2983BD045F}"/>
    <cellStyle name="Normal 15 4 2 11 2" xfId="11547" xr:uid="{B3A4AC7B-3F60-4265-B69A-C69F46F6B033}"/>
    <cellStyle name="Normal 15 4 2 11 2 2" xfId="28307" xr:uid="{28135F26-DD03-449F-AE28-2E9127F3C803}"/>
    <cellStyle name="Normal 15 4 2 11 2 3" xfId="45066" xr:uid="{75093AC1-7401-475F-A5B9-085A3C9A03FB}"/>
    <cellStyle name="Normal 15 4 2 11 3" xfId="19927" xr:uid="{EF10E300-0A56-4463-BD69-1901FE454C09}"/>
    <cellStyle name="Normal 15 4 2 11 4" xfId="36686" xr:uid="{00A7CFD7-819B-429C-85C5-1DD3758C6883}"/>
    <cellStyle name="Normal 15 4 2 12" xfId="9744" xr:uid="{826765CD-E6AD-43D0-A7BB-8516B64884B4}"/>
    <cellStyle name="Normal 15 4 2 12 2" xfId="26504" xr:uid="{F491183C-A2CC-4550-BCFE-4672FE43B5D7}"/>
    <cellStyle name="Normal 15 4 2 12 3" xfId="43263" xr:uid="{280F4BB1-04EB-4DAE-A32F-4C63D5CF0F20}"/>
    <cellStyle name="Normal 15 4 2 13" xfId="18124" xr:uid="{5E77B475-6D8E-4E7F-837C-77730BAC11A2}"/>
    <cellStyle name="Normal 15 4 2 14" xfId="34883" xr:uid="{E43D86D4-0489-476E-98B3-1557C07C3208}"/>
    <cellStyle name="Normal 15 4 2 2" xfId="1790" xr:uid="{AB2CC33B-8A5E-4C76-80D5-FF794BC5BC84}"/>
    <cellStyle name="Normal 15 4 2 2 2" xfId="5172" xr:uid="{8DAEF431-C2E0-48B2-8FBA-A80051C1AE5C}"/>
    <cellStyle name="Normal 15 4 2 2 2 2" xfId="13550" xr:uid="{561DC3A5-348D-407C-8CDD-4B7F0910DE4D}"/>
    <cellStyle name="Normal 15 4 2 2 2 2 2" xfId="30310" xr:uid="{95B9D360-632F-4221-974F-4723755D2321}"/>
    <cellStyle name="Normal 15 4 2 2 2 2 3" xfId="47069" xr:uid="{9B4D43B2-7906-4BE9-81D1-530730584FB9}"/>
    <cellStyle name="Normal 15 4 2 2 2 3" xfId="21930" xr:uid="{FAB5C96E-349E-402A-8C81-3B940B72E9D3}"/>
    <cellStyle name="Normal 15 4 2 2 2 4" xfId="38689" xr:uid="{59B75C5A-1F39-4FB0-A3DE-A1F84C9FDDD4}"/>
    <cellStyle name="Normal 15 4 2 2 3" xfId="6857" xr:uid="{B9CFA0A9-BEAD-4A0A-AD18-7E23004C331B}"/>
    <cellStyle name="Normal 15 4 2 2 3 2" xfId="15237" xr:uid="{FA79AEFC-CCA1-478A-BD75-4D70081D9DC7}"/>
    <cellStyle name="Normal 15 4 2 2 3 2 2" xfId="31997" xr:uid="{69701C17-3F5C-4143-888D-C2DFB6CC645C}"/>
    <cellStyle name="Normal 15 4 2 2 3 2 3" xfId="48756" xr:uid="{5719AAA9-CA7B-4945-8BAC-508CB6AE663B}"/>
    <cellStyle name="Normal 15 4 2 2 3 3" xfId="23617" xr:uid="{2B66635C-AB90-4191-84E7-E00D5C222FEC}"/>
    <cellStyle name="Normal 15 4 2 2 3 4" xfId="40376" xr:uid="{44508A8E-31BA-4DD2-BA45-F3EE2D701743}"/>
    <cellStyle name="Normal 15 4 2 2 4" xfId="3597" xr:uid="{70B549FB-DE1C-4E28-9D5B-3DBE9088C95F}"/>
    <cellStyle name="Normal 15 4 2 2 4 2" xfId="11973" xr:uid="{709CD449-C52C-4A09-90D2-709860638EB1}"/>
    <cellStyle name="Normal 15 4 2 2 4 2 2" xfId="28733" xr:uid="{0B360CBA-36CE-4BA9-BE3A-6D1E473F5666}"/>
    <cellStyle name="Normal 15 4 2 2 4 2 3" xfId="45492" xr:uid="{D33EE15F-D69F-4751-B526-232863AF471A}"/>
    <cellStyle name="Normal 15 4 2 2 4 3" xfId="20353" xr:uid="{2004A930-030D-44E4-ACC7-4EC84EA417E8}"/>
    <cellStyle name="Normal 15 4 2 2 4 4" xfId="37112" xr:uid="{431E1B12-8E2C-43F1-A84F-234143E3610D}"/>
    <cellStyle name="Normal 15 4 2 2 5" xfId="10170" xr:uid="{94B330A4-54BD-4E31-87C4-FD9D751ADFC6}"/>
    <cellStyle name="Normal 15 4 2 2 5 2" xfId="26930" xr:uid="{4D8D090E-390F-4BE9-94C2-2102B3466F44}"/>
    <cellStyle name="Normal 15 4 2 2 5 3" xfId="43689" xr:uid="{69C45377-BB27-45BE-9C64-0A186D9F22C3}"/>
    <cellStyle name="Normal 15 4 2 2 6" xfId="18550" xr:uid="{D0C519D7-52FD-4629-B835-E154E9D448BA}"/>
    <cellStyle name="Normal 15 4 2 2 7" xfId="35309" xr:uid="{147569DA-F8E5-4613-BF4D-60E54F88308D}"/>
    <cellStyle name="Normal 15 4 2 3" xfId="2218" xr:uid="{1F025489-88DC-48FB-B067-10308A3F79D5}"/>
    <cellStyle name="Normal 15 4 2 3 2" xfId="5598" xr:uid="{4B815CD3-1422-4B6B-93ED-DF12AFA3A338}"/>
    <cellStyle name="Normal 15 4 2 3 2 2" xfId="13978" xr:uid="{A045C709-D005-4211-BF96-6F24B80AF8CA}"/>
    <cellStyle name="Normal 15 4 2 3 2 2 2" xfId="30738" xr:uid="{2ED44793-6379-4FE7-8B5A-E5C63CD05E91}"/>
    <cellStyle name="Normal 15 4 2 3 2 2 3" xfId="47497" xr:uid="{5761B3B9-BFE7-4100-85E6-4BB95A934786}"/>
    <cellStyle name="Normal 15 4 2 3 2 3" xfId="22358" xr:uid="{AD2FC1A8-CEE0-47B0-A9DF-FC1F98C5342C}"/>
    <cellStyle name="Normal 15 4 2 3 2 4" xfId="39117" xr:uid="{27FFFF1B-7F8D-4F89-8D59-829BF50DE470}"/>
    <cellStyle name="Normal 15 4 2 3 3" xfId="7285" xr:uid="{3A2727A7-906A-47F4-8D85-D919B6C4E96A}"/>
    <cellStyle name="Normal 15 4 2 3 3 2" xfId="15665" xr:uid="{9BF8D7C7-D277-4F47-B1B9-12CDF7ACFF19}"/>
    <cellStyle name="Normal 15 4 2 3 3 2 2" xfId="32425" xr:uid="{7E1A4867-614A-4BAA-BDE8-815AA916D155}"/>
    <cellStyle name="Normal 15 4 2 3 3 2 3" xfId="49184" xr:uid="{14DA0A22-8CA0-48E3-B8D6-D4E50D485F65}"/>
    <cellStyle name="Normal 15 4 2 3 3 3" xfId="24045" xr:uid="{8E33F891-CBA6-4BF8-B013-F91FAB581856}"/>
    <cellStyle name="Normal 15 4 2 3 3 4" xfId="40804" xr:uid="{76A4117B-5728-416B-8C5B-7CF1643C8471}"/>
    <cellStyle name="Normal 15 4 2 3 4" xfId="4025" xr:uid="{D6E69674-D7E6-406C-861D-D296637933FF}"/>
    <cellStyle name="Normal 15 4 2 3 4 2" xfId="12401" xr:uid="{9FA6FFE1-062D-4916-9237-865F38D279EC}"/>
    <cellStyle name="Normal 15 4 2 3 4 2 2" xfId="29161" xr:uid="{42F3B432-C73D-4DE4-B617-FAA97FD57C2D}"/>
    <cellStyle name="Normal 15 4 2 3 4 2 3" xfId="45920" xr:uid="{6B472E2E-305A-4C05-9CF6-32D4DB222645}"/>
    <cellStyle name="Normal 15 4 2 3 4 3" xfId="20781" xr:uid="{42A2812D-2C90-48DD-BBC0-0A1B885B1259}"/>
    <cellStyle name="Normal 15 4 2 3 4 4" xfId="37540" xr:uid="{3A1B1649-FC1D-4534-B10C-52C9A89C0E5D}"/>
    <cellStyle name="Normal 15 4 2 3 5" xfId="10598" xr:uid="{715CD257-FA80-4CC2-BB43-D87242122BC8}"/>
    <cellStyle name="Normal 15 4 2 3 5 2" xfId="27358" xr:uid="{21D4780D-F126-4F49-BF04-33A33C213DB7}"/>
    <cellStyle name="Normal 15 4 2 3 5 3" xfId="44117" xr:uid="{A832CC0E-DDE9-46A1-8D21-382EFBF3985F}"/>
    <cellStyle name="Normal 15 4 2 3 6" xfId="18978" xr:uid="{889934FE-843C-4F54-AC1B-2639D1877A4F}"/>
    <cellStyle name="Normal 15 4 2 3 7" xfId="35737" xr:uid="{37416613-337C-4D93-8F54-CF7292FEB32A}"/>
    <cellStyle name="Normal 15 4 2 4" xfId="2585" xr:uid="{FD6BCB36-F627-407F-AC5B-5F020FFDFADD}"/>
    <cellStyle name="Normal 15 4 2 4 2" xfId="5967" xr:uid="{A88E1B3D-26B4-4910-BBB8-65598065A6A8}"/>
    <cellStyle name="Normal 15 4 2 4 2 2" xfId="14347" xr:uid="{84E2B97D-2EC5-429E-B06A-C79F05E4E839}"/>
    <cellStyle name="Normal 15 4 2 4 2 2 2" xfId="31107" xr:uid="{13278031-F1AD-40E7-A174-5879E87E893B}"/>
    <cellStyle name="Normal 15 4 2 4 2 2 3" xfId="47866" xr:uid="{63444DAA-888F-407C-9ADC-3667D1F80919}"/>
    <cellStyle name="Normal 15 4 2 4 2 3" xfId="22727" xr:uid="{7C18803B-8A41-4039-93FB-F8E28882B90C}"/>
    <cellStyle name="Normal 15 4 2 4 2 4" xfId="39486" xr:uid="{0BA1B552-2C3F-4729-8E28-20EC714DCF75}"/>
    <cellStyle name="Normal 15 4 2 4 3" xfId="7654" xr:uid="{20324580-F699-49C9-8CD1-C9149F8BB8EA}"/>
    <cellStyle name="Normal 15 4 2 4 3 2" xfId="16034" xr:uid="{DFFA5F6B-FBF7-4B4A-9507-35CFD28CE700}"/>
    <cellStyle name="Normal 15 4 2 4 3 2 2" xfId="32794" xr:uid="{59422764-AF73-429F-A25A-CE2E42063264}"/>
    <cellStyle name="Normal 15 4 2 4 3 2 3" xfId="49553" xr:uid="{81991990-34A9-4AE1-8CEC-0751AC48DEC5}"/>
    <cellStyle name="Normal 15 4 2 4 3 3" xfId="24414" xr:uid="{C6A6CF0F-B96E-4565-A7D6-3E672067BD06}"/>
    <cellStyle name="Normal 15 4 2 4 3 4" xfId="41173" xr:uid="{DBC19023-5277-4931-B292-65B843183201}"/>
    <cellStyle name="Normal 15 4 2 4 4" xfId="4282" xr:uid="{2634D604-98F3-4101-8BB3-9D2A830BDC34}"/>
    <cellStyle name="Normal 15 4 2 4 4 2" xfId="12658" xr:uid="{35B4A9B7-491F-46E5-8B93-37DCF2FD75D2}"/>
    <cellStyle name="Normal 15 4 2 4 4 2 2" xfId="29418" xr:uid="{FDF5ED73-4982-4033-B0A0-4B43893A6B02}"/>
    <cellStyle name="Normal 15 4 2 4 4 2 3" xfId="46177" xr:uid="{1146E2C0-0879-4508-B7F9-61A22545F432}"/>
    <cellStyle name="Normal 15 4 2 4 4 3" xfId="21038" xr:uid="{1FE28858-800D-453E-9A55-8EFBC6B92E0C}"/>
    <cellStyle name="Normal 15 4 2 4 4 4" xfId="37797" xr:uid="{185C941C-7D90-40FA-B93E-DCBCFA3D430C}"/>
    <cellStyle name="Normal 15 4 2 4 5" xfId="10967" xr:uid="{37DE89AE-2EE7-4D2C-BD32-0874ED56DB66}"/>
    <cellStyle name="Normal 15 4 2 4 5 2" xfId="27727" xr:uid="{A3D41BD9-4D8D-423D-8B73-1AC80CE686E8}"/>
    <cellStyle name="Normal 15 4 2 4 5 3" xfId="44486" xr:uid="{CD9C52BD-F063-4121-B0E7-3E68F9B19CA6}"/>
    <cellStyle name="Normal 15 4 2 4 6" xfId="19347" xr:uid="{2484A1DB-43F9-45C9-87F6-275DBEE58664}"/>
    <cellStyle name="Normal 15 4 2 4 7" xfId="36106" xr:uid="{0E5DF116-A49D-4678-AFF0-79DB5FB11C56}"/>
    <cellStyle name="Normal 15 4 2 5" xfId="4701" xr:uid="{8AFE2AA7-056A-4678-83C2-7B254643C584}"/>
    <cellStyle name="Normal 15 4 2 5 2" xfId="13077" xr:uid="{A7BDC297-7A55-44DD-A27A-08F47351EB1C}"/>
    <cellStyle name="Normal 15 4 2 5 2 2" xfId="29837" xr:uid="{DCE3C7BB-CBBB-48DD-B966-DDD4F7BE370B}"/>
    <cellStyle name="Normal 15 4 2 5 2 3" xfId="46596" xr:uid="{DEA49DF1-3086-4260-A48A-D7B34CBF7287}"/>
    <cellStyle name="Normal 15 4 2 5 3" xfId="21457" xr:uid="{DAEB3F13-2167-4E82-B65C-877E820EAA52}"/>
    <cellStyle name="Normal 15 4 2 5 4" xfId="38216" xr:uid="{B1F0B297-83E2-429E-A2F6-8F7F240DD1D6}"/>
    <cellStyle name="Normal 15 4 2 6" xfId="6431" xr:uid="{D64D9934-011B-4AC1-A04B-7CF6346D5312}"/>
    <cellStyle name="Normal 15 4 2 6 2" xfId="14811" xr:uid="{7BEF3D4B-E9B1-4324-AB4A-2C38B47FC384}"/>
    <cellStyle name="Normal 15 4 2 6 2 2" xfId="31571" xr:uid="{0877EC2F-CBC6-43D5-8681-7048F2317C80}"/>
    <cellStyle name="Normal 15 4 2 6 2 3" xfId="48330" xr:uid="{47DBA9C0-5051-4946-82E8-A25B597C6F26}"/>
    <cellStyle name="Normal 15 4 2 6 3" xfId="23191" xr:uid="{7C8FFC0F-1DA5-48A1-A513-CF857B72C276}"/>
    <cellStyle name="Normal 15 4 2 6 4" xfId="39950" xr:uid="{AF03BD12-DDE2-401D-B79E-945505D260F0}"/>
    <cellStyle name="Normal 15 4 2 7" xfId="8060" xr:uid="{0AE0598E-3326-4D99-B987-1D1F9D0EF756}"/>
    <cellStyle name="Normal 15 4 2 7 2" xfId="16440" xr:uid="{38F8E6D8-28A8-4FA2-9C52-2E408A645D60}"/>
    <cellStyle name="Normal 15 4 2 7 2 2" xfId="33200" xr:uid="{350125CD-9FB4-4BA3-84E7-B67F2C0F3DA3}"/>
    <cellStyle name="Normal 15 4 2 7 2 3" xfId="49959" xr:uid="{86B5CA35-C03F-4AD6-BCFD-555B9CFA4997}"/>
    <cellStyle name="Normal 15 4 2 7 3" xfId="24820" xr:uid="{D55DFDC0-16B2-4325-B0A4-73C3B95A4032}"/>
    <cellStyle name="Normal 15 4 2 7 4" xfId="41579" xr:uid="{A6BB19FE-75A8-49A8-86F5-C4ECB22A4CC0}"/>
    <cellStyle name="Normal 15 4 2 8" xfId="8466" xr:uid="{15E92738-B919-4A33-B87D-7A024F74AE6B}"/>
    <cellStyle name="Normal 15 4 2 8 2" xfId="16846" xr:uid="{205C0F9C-DFA8-42F4-A99D-9D7319F4D8B7}"/>
    <cellStyle name="Normal 15 4 2 8 2 2" xfId="33606" xr:uid="{1CBF64A3-FF4D-4D15-93C7-93542D256C4D}"/>
    <cellStyle name="Normal 15 4 2 8 2 3" xfId="50365" xr:uid="{30617B07-72FD-467F-A7DC-86C02F2359CA}"/>
    <cellStyle name="Normal 15 4 2 8 3" xfId="25226" xr:uid="{9BD82B9D-3800-41E1-A695-43EAF91050C9}"/>
    <cellStyle name="Normal 15 4 2 8 4" xfId="41985" xr:uid="{4F9447A3-1F21-44D8-A9CA-3C2CF6FB3209}"/>
    <cellStyle name="Normal 15 4 2 9" xfId="8872" xr:uid="{C1743BD3-E8DE-46A0-BDD0-95FAAF1062D4}"/>
    <cellStyle name="Normal 15 4 2 9 2" xfId="17252" xr:uid="{9097030B-ECB7-4E78-8E28-ADEDBD4AC02B}"/>
    <cellStyle name="Normal 15 4 2 9 2 2" xfId="34012" xr:uid="{68043952-BE8D-4E63-9BF7-970FDD5B4CCC}"/>
    <cellStyle name="Normal 15 4 2 9 2 3" xfId="50771" xr:uid="{B46C300B-95F9-48A1-AD6E-BBA4893B3CE1}"/>
    <cellStyle name="Normal 15 4 2 9 3" xfId="25632" xr:uid="{EEEF60D7-A5C5-4EF6-B714-B9049D21B9D9}"/>
    <cellStyle name="Normal 15 4 2 9 4" xfId="42391" xr:uid="{02A6C64E-C98B-43E5-B902-4E0C2B78162D}"/>
    <cellStyle name="Normal 15 4 3" xfId="1398" xr:uid="{597EFB3A-F5AE-4DCE-8EBF-504FF5667FD9}"/>
    <cellStyle name="Normal 15 4 3 10" xfId="9412" xr:uid="{AAB82AF8-FC2F-431D-A4A1-CB6C4D0BA7E0}"/>
    <cellStyle name="Normal 15 4 3 10 2" xfId="17792" xr:uid="{5BB4A56D-4E11-4C34-BD17-AF6086908916}"/>
    <cellStyle name="Normal 15 4 3 10 2 2" xfId="34552" xr:uid="{D189938B-FDD1-4968-808B-87FDF87904FE}"/>
    <cellStyle name="Normal 15 4 3 10 2 3" xfId="51311" xr:uid="{4A07C625-AB96-46F3-BE10-1D375EE4FAAB}"/>
    <cellStyle name="Normal 15 4 3 10 3" xfId="26172" xr:uid="{E3FA07F0-20EF-46AF-BD9A-30DE85D62578}"/>
    <cellStyle name="Normal 15 4 3 10 4" xfId="42931" xr:uid="{114DDCED-CFBF-45F0-93D0-D655895A551F}"/>
    <cellStyle name="Normal 15 4 3 11" xfId="3171" xr:uid="{728CC91E-8E75-4884-856C-A2F900251E4C}"/>
    <cellStyle name="Normal 15 4 3 11 2" xfId="11548" xr:uid="{D57D5DF4-E8C3-4B7C-9CA4-14B11C7F24A6}"/>
    <cellStyle name="Normal 15 4 3 11 2 2" xfId="28308" xr:uid="{38905DC8-4912-4EB4-BE71-EB050C2BFC7F}"/>
    <cellStyle name="Normal 15 4 3 11 2 3" xfId="45067" xr:uid="{2802F183-F2BC-47AC-9B1F-9546A0999ECD}"/>
    <cellStyle name="Normal 15 4 3 11 3" xfId="19928" xr:uid="{026C7444-7324-4123-BB5B-411F454AA245}"/>
    <cellStyle name="Normal 15 4 3 11 4" xfId="36687" xr:uid="{DEF5087A-0A30-40AD-9612-87585F5350F7}"/>
    <cellStyle name="Normal 15 4 3 12" xfId="9745" xr:uid="{DEC6A923-36C1-4861-B832-745A4216EACA}"/>
    <cellStyle name="Normal 15 4 3 12 2" xfId="26505" xr:uid="{B1F41573-512D-40B8-AD68-3FEDF7B6D8D7}"/>
    <cellStyle name="Normal 15 4 3 12 3" xfId="43264" xr:uid="{717B54C3-D917-4A08-B61D-7E639EB3CDE4}"/>
    <cellStyle name="Normal 15 4 3 13" xfId="18125" xr:uid="{2A83640C-BB8F-49CE-85CA-83310E208EA5}"/>
    <cellStyle name="Normal 15 4 3 14" xfId="34884" xr:uid="{D113CB5E-BC8C-4769-B888-C81514533FD3}"/>
    <cellStyle name="Normal 15 4 3 2" xfId="1791" xr:uid="{E3D9FB8D-B934-4D29-AF89-377355B471D5}"/>
    <cellStyle name="Normal 15 4 3 2 2" xfId="5173" xr:uid="{71B0F16A-36EE-4563-957D-A057653725C4}"/>
    <cellStyle name="Normal 15 4 3 2 2 2" xfId="13551" xr:uid="{A140D6BB-11D6-48CA-BE6C-CD9A82018B1A}"/>
    <cellStyle name="Normal 15 4 3 2 2 2 2" xfId="30311" xr:uid="{5444B5DA-ED57-4CC9-BEBB-9E42CD3AD126}"/>
    <cellStyle name="Normal 15 4 3 2 2 2 3" xfId="47070" xr:uid="{7211DB06-B532-4B12-8049-0411E9597462}"/>
    <cellStyle name="Normal 15 4 3 2 2 3" xfId="21931" xr:uid="{D45D4530-37A3-4F20-A114-3A4B743482A0}"/>
    <cellStyle name="Normal 15 4 3 2 2 4" xfId="38690" xr:uid="{F0AA08ED-D4E8-41A0-86CF-A428BB435E39}"/>
    <cellStyle name="Normal 15 4 3 2 3" xfId="6858" xr:uid="{E1D6C332-EF0D-4DD8-BAAB-3B35FA91AB4D}"/>
    <cellStyle name="Normal 15 4 3 2 3 2" xfId="15238" xr:uid="{EB15D6F7-2F36-4E6F-B05C-08F7286BF6F2}"/>
    <cellStyle name="Normal 15 4 3 2 3 2 2" xfId="31998" xr:uid="{242BA3A3-5D09-4028-9DC1-B822098394FB}"/>
    <cellStyle name="Normal 15 4 3 2 3 2 3" xfId="48757" xr:uid="{AC82829C-4C39-4B45-B11D-3DF7538E64D2}"/>
    <cellStyle name="Normal 15 4 3 2 3 3" xfId="23618" xr:uid="{2F2463A3-D099-45E1-B37F-45469C9A0181}"/>
    <cellStyle name="Normal 15 4 3 2 3 4" xfId="40377" xr:uid="{6F1EBDBB-049E-4680-9025-DCF1AC0E7827}"/>
    <cellStyle name="Normal 15 4 3 2 4" xfId="3598" xr:uid="{09D70991-39F2-43C4-8E9C-5C11D815892A}"/>
    <cellStyle name="Normal 15 4 3 2 4 2" xfId="11974" xr:uid="{89B4B5C9-9B22-4301-A3FC-C280F06FBE5A}"/>
    <cellStyle name="Normal 15 4 3 2 4 2 2" xfId="28734" xr:uid="{950111EA-1FA3-42F1-A66C-1231E1F4770A}"/>
    <cellStyle name="Normal 15 4 3 2 4 2 3" xfId="45493" xr:uid="{74A5DA8B-0C70-4045-AF4F-7C039B9E9128}"/>
    <cellStyle name="Normal 15 4 3 2 4 3" xfId="20354" xr:uid="{DDFBEED7-C1E1-4836-9630-6B441000D384}"/>
    <cellStyle name="Normal 15 4 3 2 4 4" xfId="37113" xr:uid="{4FAFFC26-4162-4029-876F-CD83FFEB14B0}"/>
    <cellStyle name="Normal 15 4 3 2 5" xfId="10171" xr:uid="{B5F29CE1-E722-49F1-83DD-4EEE9D5820B4}"/>
    <cellStyle name="Normal 15 4 3 2 5 2" xfId="26931" xr:uid="{05818BAA-893E-484D-86AD-D07FD3B2B72A}"/>
    <cellStyle name="Normal 15 4 3 2 5 3" xfId="43690" xr:uid="{FEDCFC60-421F-4AA8-B516-DF58CEE5AA84}"/>
    <cellStyle name="Normal 15 4 3 2 6" xfId="18551" xr:uid="{62536C90-1586-4D2A-B109-F034854D83E8}"/>
    <cellStyle name="Normal 15 4 3 2 7" xfId="35310" xr:uid="{4BAF17D3-2A29-4AC9-8B9F-879E66EC5359}"/>
    <cellStyle name="Normal 15 4 3 3" xfId="2219" xr:uid="{C4998BA2-BE66-4DA9-B5EE-E588ED0E3078}"/>
    <cellStyle name="Normal 15 4 3 3 2" xfId="5599" xr:uid="{6C94895D-6090-4127-A933-35C1B8B69573}"/>
    <cellStyle name="Normal 15 4 3 3 2 2" xfId="13979" xr:uid="{E639B483-127E-4B2C-86CF-76ADB1BC4F51}"/>
    <cellStyle name="Normal 15 4 3 3 2 2 2" xfId="30739" xr:uid="{C7C73E96-899A-4692-A0C3-ABA5DAA02A7A}"/>
    <cellStyle name="Normal 15 4 3 3 2 2 3" xfId="47498" xr:uid="{C8389E43-7E5A-40F1-B812-3227F0D03F85}"/>
    <cellStyle name="Normal 15 4 3 3 2 3" xfId="22359" xr:uid="{F0AF3A01-A691-4E08-86A7-8BC0F8AFB635}"/>
    <cellStyle name="Normal 15 4 3 3 2 4" xfId="39118" xr:uid="{BCA06B12-56B9-4EC7-B414-0BDB5A96F19E}"/>
    <cellStyle name="Normal 15 4 3 3 3" xfId="7286" xr:uid="{C8E56611-B64A-4D04-911A-D37812FE851B}"/>
    <cellStyle name="Normal 15 4 3 3 3 2" xfId="15666" xr:uid="{7CE524A6-D951-46BB-9F09-3013B201018B}"/>
    <cellStyle name="Normal 15 4 3 3 3 2 2" xfId="32426" xr:uid="{B9317FDB-1E42-40CC-8F5F-B2FB09DCEF68}"/>
    <cellStyle name="Normal 15 4 3 3 3 2 3" xfId="49185" xr:uid="{B3A58074-0773-4DC6-B318-72E51A2D6DE1}"/>
    <cellStyle name="Normal 15 4 3 3 3 3" xfId="24046" xr:uid="{6E50267B-DBBC-44A3-830E-46E9E00AA86B}"/>
    <cellStyle name="Normal 15 4 3 3 3 4" xfId="40805" xr:uid="{355B96BA-3602-46BE-8528-41C50179E4CE}"/>
    <cellStyle name="Normal 15 4 3 3 4" xfId="4026" xr:uid="{A5D39D49-9C13-48A5-8591-85368997BCEA}"/>
    <cellStyle name="Normal 15 4 3 3 4 2" xfId="12402" xr:uid="{3C9700FC-FF00-4832-BBC9-9538911362AF}"/>
    <cellStyle name="Normal 15 4 3 3 4 2 2" xfId="29162" xr:uid="{E2EA84A5-FDBF-41AA-91F2-EACA93E1D8C2}"/>
    <cellStyle name="Normal 15 4 3 3 4 2 3" xfId="45921" xr:uid="{C3641E03-C8CE-495C-99F0-934DDBB78EF2}"/>
    <cellStyle name="Normal 15 4 3 3 4 3" xfId="20782" xr:uid="{E8A80B9B-23CD-4389-836B-2DEDFB7EB8DB}"/>
    <cellStyle name="Normal 15 4 3 3 4 4" xfId="37541" xr:uid="{880786D3-7892-4848-9526-A5CB50509195}"/>
    <cellStyle name="Normal 15 4 3 3 5" xfId="10599" xr:uid="{D8442F20-C0F8-44B0-93EA-0B30F7F46E8E}"/>
    <cellStyle name="Normal 15 4 3 3 5 2" xfId="27359" xr:uid="{642145FC-A9C8-465D-AB98-37AD2560853C}"/>
    <cellStyle name="Normal 15 4 3 3 5 3" xfId="44118" xr:uid="{EC3CA30B-CCDB-419C-9D0C-34FAE878AAF5}"/>
    <cellStyle name="Normal 15 4 3 3 6" xfId="18979" xr:uid="{E264C8EF-3D9A-41F6-8266-A4881DA76BA4}"/>
    <cellStyle name="Normal 15 4 3 3 7" xfId="35738" xr:uid="{FEE2ADA4-08D3-4B51-96A8-1AF53E957F5D}"/>
    <cellStyle name="Normal 15 4 3 4" xfId="2719" xr:uid="{AAB18435-6B52-4845-B04C-8027776A275A}"/>
    <cellStyle name="Normal 15 4 3 4 2" xfId="6101" xr:uid="{1367E0C6-07D2-4B2E-AC7C-F0E2B546BAF1}"/>
    <cellStyle name="Normal 15 4 3 4 2 2" xfId="14481" xr:uid="{5A847E7C-9A00-4C71-AE48-6F8C6748FDAD}"/>
    <cellStyle name="Normal 15 4 3 4 2 2 2" xfId="31241" xr:uid="{48DEDC6E-E438-4002-81E7-8684095534BD}"/>
    <cellStyle name="Normal 15 4 3 4 2 2 3" xfId="48000" xr:uid="{710070C8-43DE-4185-86FC-35014419C8BC}"/>
    <cellStyle name="Normal 15 4 3 4 2 3" xfId="22861" xr:uid="{E99372C1-2290-47EA-8F82-4E0C0F2272AF}"/>
    <cellStyle name="Normal 15 4 3 4 2 4" xfId="39620" xr:uid="{7C2DF732-F0CD-406F-89D0-8EFBE2EE56E6}"/>
    <cellStyle name="Normal 15 4 3 4 3" xfId="7788" xr:uid="{9B8BE82E-3C13-4948-B409-C9E829B212DD}"/>
    <cellStyle name="Normal 15 4 3 4 3 2" xfId="16168" xr:uid="{21BF226A-41E6-4F09-9941-CE01FB2B68A8}"/>
    <cellStyle name="Normal 15 4 3 4 3 2 2" xfId="32928" xr:uid="{A8AD1D16-34A0-40EA-B1BF-353E5070236A}"/>
    <cellStyle name="Normal 15 4 3 4 3 2 3" xfId="49687" xr:uid="{B91E49FE-E2C4-41D3-9EE2-E55096E79B18}"/>
    <cellStyle name="Normal 15 4 3 4 3 3" xfId="24548" xr:uid="{A6D6E781-1770-4E29-AD87-4ABBC3878537}"/>
    <cellStyle name="Normal 15 4 3 4 3 4" xfId="41307" xr:uid="{2F63AE83-170F-4C99-8AA0-B93CD814A5E1}"/>
    <cellStyle name="Normal 15 4 3 4 4" xfId="4415" xr:uid="{93706A13-7AE3-4BB4-9F8D-6CCD05B14E07}"/>
    <cellStyle name="Normal 15 4 3 4 4 2" xfId="12791" xr:uid="{2DEE82C7-90B7-4B32-9A96-B26EE21D4F34}"/>
    <cellStyle name="Normal 15 4 3 4 4 2 2" xfId="29551" xr:uid="{BEF7C086-822C-4E5E-80CB-1FE924FADBCC}"/>
    <cellStyle name="Normal 15 4 3 4 4 2 3" xfId="46310" xr:uid="{7A65098B-1757-47C6-B3E4-C89B5467768B}"/>
    <cellStyle name="Normal 15 4 3 4 4 3" xfId="21171" xr:uid="{1A4EFBCD-4B8B-49A2-9684-1DB3098D8F70}"/>
    <cellStyle name="Normal 15 4 3 4 4 4" xfId="37930" xr:uid="{26C02EC2-441F-4277-A526-1686C99BCEF5}"/>
    <cellStyle name="Normal 15 4 3 4 5" xfId="11101" xr:uid="{8A796912-A54F-462E-B483-F765C971C2BB}"/>
    <cellStyle name="Normal 15 4 3 4 5 2" xfId="27861" xr:uid="{31EFA4BC-F077-457F-93B0-6A8A672812F6}"/>
    <cellStyle name="Normal 15 4 3 4 5 3" xfId="44620" xr:uid="{E2CC13ED-3855-46FD-B7A0-313F5FB0D136}"/>
    <cellStyle name="Normal 15 4 3 4 6" xfId="19481" xr:uid="{51323136-CF04-4379-A508-D6BB7C48DBBC}"/>
    <cellStyle name="Normal 15 4 3 4 7" xfId="36240" xr:uid="{A92B597C-4067-4C66-9B6E-B9965B0B5776}"/>
    <cellStyle name="Normal 15 4 3 5" xfId="4835" xr:uid="{2536A4B1-F278-40CE-B562-8C67637BD776}"/>
    <cellStyle name="Normal 15 4 3 5 2" xfId="13211" xr:uid="{55A6C7AE-12BA-47C4-9382-B624C3A8A9A4}"/>
    <cellStyle name="Normal 15 4 3 5 2 2" xfId="29971" xr:uid="{AEC32C58-F2E2-4461-859C-7ED40ED720CD}"/>
    <cellStyle name="Normal 15 4 3 5 2 3" xfId="46730" xr:uid="{8192F2F6-3C58-4ECA-85AA-6063C4803070}"/>
    <cellStyle name="Normal 15 4 3 5 3" xfId="21591" xr:uid="{33D4D2EE-75AE-4BD2-A32C-CFF0337B3E0D}"/>
    <cellStyle name="Normal 15 4 3 5 4" xfId="38350" xr:uid="{0E417A3F-7DCD-44A9-A82C-6C3E17EC94B0}"/>
    <cellStyle name="Normal 15 4 3 6" xfId="6432" xr:uid="{3AAE6C63-101D-493B-8740-287AD2DF82DF}"/>
    <cellStyle name="Normal 15 4 3 6 2" xfId="14812" xr:uid="{58F82C18-AF9B-4F52-950E-77A9DCC17142}"/>
    <cellStyle name="Normal 15 4 3 6 2 2" xfId="31572" xr:uid="{E59DCB51-FC2C-4BB8-8D93-11F6ECF304EB}"/>
    <cellStyle name="Normal 15 4 3 6 2 3" xfId="48331" xr:uid="{6EB46AA3-EC34-442E-9081-73357BBBB18A}"/>
    <cellStyle name="Normal 15 4 3 6 3" xfId="23192" xr:uid="{00A8A33D-E853-4630-8A7D-1018B4024AE0}"/>
    <cellStyle name="Normal 15 4 3 6 4" xfId="39951" xr:uid="{84F402FA-B41C-4363-8380-24429C015037}"/>
    <cellStyle name="Normal 15 4 3 7" xfId="8194" xr:uid="{AAEDC02D-E711-4992-8AB5-0DC2321E7388}"/>
    <cellStyle name="Normal 15 4 3 7 2" xfId="16574" xr:uid="{D35B67E6-5512-43A6-BF47-037094E42EB5}"/>
    <cellStyle name="Normal 15 4 3 7 2 2" xfId="33334" xr:uid="{CB2CD32D-2C3A-42B0-AEFA-7009450ED624}"/>
    <cellStyle name="Normal 15 4 3 7 2 3" xfId="50093" xr:uid="{86F263BB-58E0-43B0-85A0-EDAAF5B97889}"/>
    <cellStyle name="Normal 15 4 3 7 3" xfId="24954" xr:uid="{D85D6718-609C-459C-A1F7-984BEAA2382C}"/>
    <cellStyle name="Normal 15 4 3 7 4" xfId="41713" xr:uid="{D60194F3-57EC-4E61-A15B-467137D9D1D8}"/>
    <cellStyle name="Normal 15 4 3 8" xfId="8600" xr:uid="{711C2B48-BD85-495B-9BC0-1807E03C4A4A}"/>
    <cellStyle name="Normal 15 4 3 8 2" xfId="16980" xr:uid="{8FFA988E-76D5-4D8D-BBF5-5344D2E3E4A6}"/>
    <cellStyle name="Normal 15 4 3 8 2 2" xfId="33740" xr:uid="{520C7429-BF25-4A01-A937-6742455F73D9}"/>
    <cellStyle name="Normal 15 4 3 8 2 3" xfId="50499" xr:uid="{C717876A-CC46-4E8D-84FD-4DB39E598D0B}"/>
    <cellStyle name="Normal 15 4 3 8 3" xfId="25360" xr:uid="{39F71E0D-F92E-4BC7-8EF4-6CCE109094F5}"/>
    <cellStyle name="Normal 15 4 3 8 4" xfId="42119" xr:uid="{CDAC7AAD-B919-4C71-8B16-9A49E59FA473}"/>
    <cellStyle name="Normal 15 4 3 9" xfId="9006" xr:uid="{F562AE89-056E-4438-849A-39742AE5E626}"/>
    <cellStyle name="Normal 15 4 3 9 2" xfId="17386" xr:uid="{D77EE14B-04E8-454A-908B-6A5BBD615E54}"/>
    <cellStyle name="Normal 15 4 3 9 2 2" xfId="34146" xr:uid="{7EEC9435-898D-4B48-BBCF-6459BB91273C}"/>
    <cellStyle name="Normal 15 4 3 9 2 3" xfId="50905" xr:uid="{BD3FC1AE-CB89-4404-9F2A-F621DC3409F5}"/>
    <cellStyle name="Normal 15 4 3 9 3" xfId="25766" xr:uid="{B45F0C45-EFE6-4040-B586-570DEE1CF67F}"/>
    <cellStyle name="Normal 15 4 3 9 4" xfId="42525" xr:uid="{3EF95869-2E57-42C0-9AD7-2EAF43F46897}"/>
    <cellStyle name="Normal 15 4 4" xfId="1789" xr:uid="{C04A7A9C-557F-46D9-8A35-762AC6B4450B}"/>
    <cellStyle name="Normal 15 4 4 2" xfId="5171" xr:uid="{B78DE028-AE1F-4115-93E1-F7BDB12D8894}"/>
    <cellStyle name="Normal 15 4 4 2 2" xfId="13549" xr:uid="{DFF5C75A-C195-4655-BD4A-C9384ABEFD65}"/>
    <cellStyle name="Normal 15 4 4 2 2 2" xfId="30309" xr:uid="{ACDEBE74-007F-464D-8EA8-237A76F2753D}"/>
    <cellStyle name="Normal 15 4 4 2 2 3" xfId="47068" xr:uid="{B198AD6D-F512-4FC8-ACD7-52F2AB599657}"/>
    <cellStyle name="Normal 15 4 4 2 3" xfId="21929" xr:uid="{E8BC1437-70D2-4BA4-A948-BA64AD49DA5D}"/>
    <cellStyle name="Normal 15 4 4 2 4" xfId="38688" xr:uid="{F12264AA-D616-4032-9E30-380944B18B80}"/>
    <cellStyle name="Normal 15 4 4 3" xfId="6856" xr:uid="{A346C864-F865-42D8-B2F5-4512CA38DA8F}"/>
    <cellStyle name="Normal 15 4 4 3 2" xfId="15236" xr:uid="{8660D3FE-FD76-4FD5-A5FB-28DF6941BE22}"/>
    <cellStyle name="Normal 15 4 4 3 2 2" xfId="31996" xr:uid="{4BA2726D-ED22-4911-83BA-9349D2A5233D}"/>
    <cellStyle name="Normal 15 4 4 3 2 3" xfId="48755" xr:uid="{469CE69B-071C-4348-B15B-964CA396AFE0}"/>
    <cellStyle name="Normal 15 4 4 3 3" xfId="23616" xr:uid="{9308BE57-2EE3-490B-9815-9C129B53B666}"/>
    <cellStyle name="Normal 15 4 4 3 4" xfId="40375" xr:uid="{EFC5E5F7-8432-4CC3-9C7D-B49149094944}"/>
    <cellStyle name="Normal 15 4 4 4" xfId="3596" xr:uid="{243B8C88-C6D4-4C87-AF56-91CEFFA7DAD9}"/>
    <cellStyle name="Normal 15 4 4 4 2" xfId="11972" xr:uid="{6BC3038E-E052-4AEC-A096-A7A79D4B52EF}"/>
    <cellStyle name="Normal 15 4 4 4 2 2" xfId="28732" xr:uid="{06006E8A-62D5-4E14-9507-5143DE6B2CD6}"/>
    <cellStyle name="Normal 15 4 4 4 2 3" xfId="45491" xr:uid="{3ABFFAA4-5A08-459C-BB5A-F853317EBC5C}"/>
    <cellStyle name="Normal 15 4 4 4 3" xfId="20352" xr:uid="{F74FA952-5F66-44EB-AE00-383D9DE85C6F}"/>
    <cellStyle name="Normal 15 4 4 4 4" xfId="37111" xr:uid="{8E833D92-1EDE-4DDF-AD5F-D73E4DB1EA8D}"/>
    <cellStyle name="Normal 15 4 4 5" xfId="10169" xr:uid="{80DB886B-6DFA-4D23-935F-5F06BF8109C7}"/>
    <cellStyle name="Normal 15 4 4 5 2" xfId="26929" xr:uid="{CEBA7EC2-B8E0-4E70-B192-E5A7113CEF37}"/>
    <cellStyle name="Normal 15 4 4 5 3" xfId="43688" xr:uid="{BCD4C59E-1FE7-41F9-A07F-0FF28883BDF3}"/>
    <cellStyle name="Normal 15 4 4 6" xfId="18549" xr:uid="{8904111F-1D37-4106-BD2C-A0022B6DAC01}"/>
    <cellStyle name="Normal 15 4 4 7" xfId="35308" xr:uid="{26C2D437-622D-4D9F-AD86-E1C2C960F9B1}"/>
    <cellStyle name="Normal 15 4 5" xfId="2217" xr:uid="{D82298BE-AA53-45F6-94D4-CEC158CF2C4D}"/>
    <cellStyle name="Normal 15 4 5 2" xfId="5597" xr:uid="{39E29733-701E-43F1-A9B8-0A5AC2B91404}"/>
    <cellStyle name="Normal 15 4 5 2 2" xfId="13977" xr:uid="{0001D146-61BB-4880-A68A-692C0FD4A2B1}"/>
    <cellStyle name="Normal 15 4 5 2 2 2" xfId="30737" xr:uid="{A7206F70-2F73-4E7F-8A38-B21F120489C1}"/>
    <cellStyle name="Normal 15 4 5 2 2 3" xfId="47496" xr:uid="{A0655658-335E-4FC4-91C4-5B50C880D3E5}"/>
    <cellStyle name="Normal 15 4 5 2 3" xfId="22357" xr:uid="{783C0BD3-4FFC-49D3-9B70-C4E4E9B5D627}"/>
    <cellStyle name="Normal 15 4 5 2 4" xfId="39116" xr:uid="{A1ADA2D8-F0BA-4688-831E-4737C44585B4}"/>
    <cellStyle name="Normal 15 4 5 3" xfId="7284" xr:uid="{C6C061B0-B9DF-4493-A710-999AA79526A6}"/>
    <cellStyle name="Normal 15 4 5 3 2" xfId="15664" xr:uid="{8A208A1D-E1B2-400B-B70C-B49D73E9689B}"/>
    <cellStyle name="Normal 15 4 5 3 2 2" xfId="32424" xr:uid="{EB02E084-75DC-4E06-891C-CE0C8C72F189}"/>
    <cellStyle name="Normal 15 4 5 3 2 3" xfId="49183" xr:uid="{27F10CD7-3675-4E54-AB4E-C8FB5B114A82}"/>
    <cellStyle name="Normal 15 4 5 3 3" xfId="24044" xr:uid="{738A8F42-9DE7-4255-86DF-5EA92A468B42}"/>
    <cellStyle name="Normal 15 4 5 3 4" xfId="40803" xr:uid="{ADEF2976-FED7-4DBE-843E-2C922F3B159C}"/>
    <cellStyle name="Normal 15 4 5 4" xfId="4024" xr:uid="{26132064-9571-478A-9A0C-13B28C31B45B}"/>
    <cellStyle name="Normal 15 4 5 4 2" xfId="12400" xr:uid="{DAD57D8B-66B1-4AC9-B855-45B1DFC59019}"/>
    <cellStyle name="Normal 15 4 5 4 2 2" xfId="29160" xr:uid="{634390F6-1406-4EA7-80A9-1DB15587ED93}"/>
    <cellStyle name="Normal 15 4 5 4 2 3" xfId="45919" xr:uid="{6F7B393B-C63A-4F19-BC57-0D76BBDC02EF}"/>
    <cellStyle name="Normal 15 4 5 4 3" xfId="20780" xr:uid="{89B87F70-57CB-45DE-8D2F-6ED9B55D238E}"/>
    <cellStyle name="Normal 15 4 5 4 4" xfId="37539" xr:uid="{DCF1F1AB-41C2-49F9-A726-27BC502C72F6}"/>
    <cellStyle name="Normal 15 4 5 5" xfId="10597" xr:uid="{531148D8-6E9A-4BB3-9BAC-F0D1CA8E1915}"/>
    <cellStyle name="Normal 15 4 5 5 2" xfId="27357" xr:uid="{F6E93912-2B32-4279-9DA6-35A8064936E8}"/>
    <cellStyle name="Normal 15 4 5 5 3" xfId="44116" xr:uid="{94FDDF07-3CEA-4F52-8926-4CA8ACC3D418}"/>
    <cellStyle name="Normal 15 4 5 6" xfId="18977" xr:uid="{FE97C2C5-A118-4C64-ADBC-845AB4F04E21}"/>
    <cellStyle name="Normal 15 4 5 7" xfId="35736" xr:uid="{8A3057E1-C861-4F7D-8680-5E5AC979036D}"/>
    <cellStyle name="Normal 15 4 6" xfId="2449" xr:uid="{A59ED8DE-DE5B-4451-9DE2-A30746BEE635}"/>
    <cellStyle name="Normal 15 4 6 2" xfId="5830" xr:uid="{3DBD1DCF-798A-4569-98A8-C298B9F056F2}"/>
    <cellStyle name="Normal 15 4 6 2 2" xfId="14210" xr:uid="{EF1384FC-6389-4BE1-B6D6-363A8F0710BB}"/>
    <cellStyle name="Normal 15 4 6 2 2 2" xfId="30970" xr:uid="{8452B873-AC39-461F-A8AD-CDFDD3935EED}"/>
    <cellStyle name="Normal 15 4 6 2 2 3" xfId="47729" xr:uid="{C2910133-3BA0-4687-A957-60C5ADED6132}"/>
    <cellStyle name="Normal 15 4 6 2 3" xfId="22590" xr:uid="{64580BEE-5D10-4800-93E8-F49EA3EA8070}"/>
    <cellStyle name="Normal 15 4 6 2 4" xfId="39349" xr:uid="{A039925A-FAF8-4A1E-BB1D-C9884AF9D6EF}"/>
    <cellStyle name="Normal 15 4 6 3" xfId="7517" xr:uid="{877567D2-D42B-4322-83F5-77FF440D8B7E}"/>
    <cellStyle name="Normal 15 4 6 3 2" xfId="15897" xr:uid="{E4108374-44F2-4AF2-9781-67EE3FEB9BB3}"/>
    <cellStyle name="Normal 15 4 6 3 2 2" xfId="32657" xr:uid="{AF774251-0016-473E-841A-D4EF4CDF3161}"/>
    <cellStyle name="Normal 15 4 6 3 2 3" xfId="49416" xr:uid="{2610EFCA-CD98-4E13-B21B-3C0F04F7390F}"/>
    <cellStyle name="Normal 15 4 6 3 3" xfId="24277" xr:uid="{E17661DB-A6F9-4A02-8A7C-EE9C93D4BA62}"/>
    <cellStyle name="Normal 15 4 6 3 4" xfId="41036" xr:uid="{FC17382D-897C-469F-94B4-7C05B401AF63}"/>
    <cellStyle name="Normal 15 4 6 4" xfId="3169" xr:uid="{416920EB-8101-45AE-BBF6-C4A2D0DF6250}"/>
    <cellStyle name="Normal 15 4 6 4 2" xfId="11546" xr:uid="{99DDAD1A-6AF4-4414-B059-B20A7F43D63E}"/>
    <cellStyle name="Normal 15 4 6 4 2 2" xfId="28306" xr:uid="{0D79B095-04A9-4EBC-9A46-64E35D27C216}"/>
    <cellStyle name="Normal 15 4 6 4 2 3" xfId="45065" xr:uid="{B7528CD3-A74D-433A-9125-97BDC2C909E2}"/>
    <cellStyle name="Normal 15 4 6 4 3" xfId="19926" xr:uid="{45710D9E-CBE0-44C5-9FAD-FE531B779734}"/>
    <cellStyle name="Normal 15 4 6 4 4" xfId="36685" xr:uid="{16023F0B-4A8E-43F0-ABA9-870F3F721258}"/>
    <cellStyle name="Normal 15 4 6 5" xfId="10830" xr:uid="{D20825DC-A7BE-478B-854F-0E68289F1B19}"/>
    <cellStyle name="Normal 15 4 6 5 2" xfId="27590" xr:uid="{D63BE244-B272-48F5-83B0-624477AEE77A}"/>
    <cellStyle name="Normal 15 4 6 5 3" xfId="44349" xr:uid="{C8B926E6-33A6-4917-9AEE-23CF06F18AA7}"/>
    <cellStyle name="Normal 15 4 6 6" xfId="19210" xr:uid="{6B8D4C5F-D3A2-4E7D-9124-FE1C65E6030A}"/>
    <cellStyle name="Normal 15 4 6 7" xfId="35969" xr:uid="{2C1304D8-3C43-49ED-A080-36AC73DB7FF3}"/>
    <cellStyle name="Normal 15 4 7" xfId="4563" xr:uid="{9780D62A-A107-47A9-9879-55E7A100B0F1}"/>
    <cellStyle name="Normal 15 4 7 2" xfId="12939" xr:uid="{AFF2888E-5154-46B3-BA84-C3149F442707}"/>
    <cellStyle name="Normal 15 4 7 2 2" xfId="29699" xr:uid="{56518B6E-CA2C-491D-AFD8-038E52EE0DCD}"/>
    <cellStyle name="Normal 15 4 7 2 3" xfId="46458" xr:uid="{A748127B-3E5F-488D-B6FA-46C4F2301C54}"/>
    <cellStyle name="Normal 15 4 7 3" xfId="21319" xr:uid="{9B7353E4-734F-4955-A587-DC1F4E723F49}"/>
    <cellStyle name="Normal 15 4 7 4" xfId="38078" xr:uid="{E8F48900-AE20-4DEE-B9BD-3A443C6709B4}"/>
    <cellStyle name="Normal 15 4 8" xfId="6430" xr:uid="{35688974-97C7-4A8B-A05F-69F193494629}"/>
    <cellStyle name="Normal 15 4 8 2" xfId="14810" xr:uid="{0856E7ED-1E97-4067-A329-8CF092D3BE9C}"/>
    <cellStyle name="Normal 15 4 8 2 2" xfId="31570" xr:uid="{240BC48F-3A80-4E14-885E-F51D6CBF1888}"/>
    <cellStyle name="Normal 15 4 8 2 3" xfId="48329" xr:uid="{FEEEB242-827A-4D2E-944C-52EC90A49E8B}"/>
    <cellStyle name="Normal 15 4 8 3" xfId="23190" xr:uid="{6301D3B7-B940-429C-BFF8-7C1465326639}"/>
    <cellStyle name="Normal 15 4 8 4" xfId="39949" xr:uid="{EF18DC4A-97D3-400A-80D3-EDE451A181C5}"/>
    <cellStyle name="Normal 15 4 9" xfId="7923" xr:uid="{E6BF7A64-03AE-49D5-AAFC-FB8E159F0C45}"/>
    <cellStyle name="Normal 15 4 9 2" xfId="16303" xr:uid="{EE7C9F57-D333-4DB1-84DB-D84E17507C8C}"/>
    <cellStyle name="Normal 15 4 9 2 2" xfId="33063" xr:uid="{6A0B05D3-100C-41F1-91BF-83A2EB0A581E}"/>
    <cellStyle name="Normal 15 4 9 2 3" xfId="49822" xr:uid="{EAB0F685-410D-4DE4-B6CB-8D5AF2DD8EA8}"/>
    <cellStyle name="Normal 15 4 9 3" xfId="24683" xr:uid="{88129F7C-6F5A-4F2A-9C53-1B2E0DDB4530}"/>
    <cellStyle name="Normal 15 4 9 4" xfId="41442" xr:uid="{FFCC375B-6927-4367-9E13-873B336B629F}"/>
    <cellStyle name="Normal 15 5" xfId="803" xr:uid="{FA584ECD-B902-4051-87B7-F02BFD35B46C}"/>
    <cellStyle name="Normal 15 5 10" xfId="8404" xr:uid="{91BEAEAE-A363-46E8-B284-C0EE6F0083CF}"/>
    <cellStyle name="Normal 15 5 10 2" xfId="16784" xr:uid="{2E4F1227-726A-48AC-A770-D59AF5218C60}"/>
    <cellStyle name="Normal 15 5 10 2 2" xfId="33544" xr:uid="{0498FD48-55D0-484E-AC62-EDFB0A42C2C5}"/>
    <cellStyle name="Normal 15 5 10 2 3" xfId="50303" xr:uid="{625DCE83-12E9-4BA9-8634-FD79DC1A70B1}"/>
    <cellStyle name="Normal 15 5 10 3" xfId="25164" xr:uid="{0CB359D1-F725-4B39-85AE-A10C451EA5B5}"/>
    <cellStyle name="Normal 15 5 10 4" xfId="41923" xr:uid="{2C89BC3F-1481-4BB5-B26E-909DDBA8908E}"/>
    <cellStyle name="Normal 15 5 11" xfId="8810" xr:uid="{E94EC7CA-668C-4A04-963B-871C88A38E58}"/>
    <cellStyle name="Normal 15 5 11 2" xfId="17190" xr:uid="{C0BC13AB-5B2E-4CAC-8593-BC9C11F48E67}"/>
    <cellStyle name="Normal 15 5 11 2 2" xfId="33950" xr:uid="{95EF0F99-7E74-4ADA-A6E0-A85FAA3D40F8}"/>
    <cellStyle name="Normal 15 5 11 2 3" xfId="50709" xr:uid="{1AC86C85-5F6B-4EF0-A9C7-E2A256DF154C}"/>
    <cellStyle name="Normal 15 5 11 3" xfId="25570" xr:uid="{4A2D549C-8820-407C-8DF3-9312903364E1}"/>
    <cellStyle name="Normal 15 5 11 4" xfId="42329" xr:uid="{22B68659-D41B-45BD-AF4F-19AA121CCE2B}"/>
    <cellStyle name="Normal 15 5 12" xfId="9216" xr:uid="{D5528C24-5B68-406E-A964-54CB47992D28}"/>
    <cellStyle name="Normal 15 5 12 2" xfId="17596" xr:uid="{44645A34-D7C7-4C29-B646-C1939BD04D8C}"/>
    <cellStyle name="Normal 15 5 12 2 2" xfId="34356" xr:uid="{720D73C0-E0B0-4A8C-8663-4748A1DD7D19}"/>
    <cellStyle name="Normal 15 5 12 2 3" xfId="51115" xr:uid="{DED76A01-EEDB-4A56-81ED-AC44E59077BA}"/>
    <cellStyle name="Normal 15 5 12 3" xfId="25976" xr:uid="{A33329F4-6025-46C9-94E7-4B9BDB2D271C}"/>
    <cellStyle name="Normal 15 5 12 4" xfId="42735" xr:uid="{9815266C-2512-4DBB-80A4-700A3A8617B1}"/>
    <cellStyle name="Normal 15 5 13" xfId="2909" xr:uid="{45B34EBD-102A-46C1-86EF-049E3EC22E20}"/>
    <cellStyle name="Normal 15 5 13 2" xfId="11291" xr:uid="{541A097B-3D25-4719-818D-FF64115B3E24}"/>
    <cellStyle name="Normal 15 5 13 2 2" xfId="28051" xr:uid="{FB92B2A9-7551-418D-B0F5-C14462D8D460}"/>
    <cellStyle name="Normal 15 5 13 2 3" xfId="44810" xr:uid="{1694D18C-D26A-4117-B52F-DE3D85A015FA}"/>
    <cellStyle name="Normal 15 5 13 3" xfId="19671" xr:uid="{AB4D50E2-8A82-44AF-AD22-2BC1DE91D6E1}"/>
    <cellStyle name="Normal 15 5 13 4" xfId="36430" xr:uid="{36295816-6A50-4621-A403-3ADA70D0674E}"/>
    <cellStyle name="Normal 15 5 14" xfId="9746" xr:uid="{27CEE6B0-E1F2-49A3-B396-238D1DF2D9A7}"/>
    <cellStyle name="Normal 15 5 14 2" xfId="26506" xr:uid="{BF6C9C17-1640-4B74-9187-B69D8416D146}"/>
    <cellStyle name="Normal 15 5 14 3" xfId="43265" xr:uid="{34249F7F-3FF6-43F1-8E4E-F4C653DFDDD4}"/>
    <cellStyle name="Normal 15 5 15" xfId="18126" xr:uid="{719ABBC7-46B3-4C6A-9E8B-45C4E88B6F7D}"/>
    <cellStyle name="Normal 15 5 16" xfId="34885" xr:uid="{14B17E98-DDBD-45F9-A51C-9B9B0C685B53}"/>
    <cellStyle name="Normal 15 5 2" xfId="1399" xr:uid="{54998259-F04A-4804-8D19-E4806FF90DD9}"/>
    <cellStyle name="Normal 15 5 2 10" xfId="9279" xr:uid="{1BE04BC2-199A-4E71-85E0-2596BAD76635}"/>
    <cellStyle name="Normal 15 5 2 10 2" xfId="17659" xr:uid="{A2BCE161-C665-4561-A813-E467380CC5B2}"/>
    <cellStyle name="Normal 15 5 2 10 2 2" xfId="34419" xr:uid="{86EFBA83-1DC5-4661-9B7E-FE2437344739}"/>
    <cellStyle name="Normal 15 5 2 10 2 3" xfId="51178" xr:uid="{E6BB5FCE-A1F9-4BD9-878E-A3D4376D19A9}"/>
    <cellStyle name="Normal 15 5 2 10 3" xfId="26039" xr:uid="{9CF79781-FDF3-4658-9B34-2580B70D6163}"/>
    <cellStyle name="Normal 15 5 2 10 4" xfId="42798" xr:uid="{1D602BB7-604C-40F6-B5E1-1CC453902B6E}"/>
    <cellStyle name="Normal 15 5 2 11" xfId="3173" xr:uid="{FE293ECB-11C8-4D3B-A2C0-AA5FF9164B99}"/>
    <cellStyle name="Normal 15 5 2 11 2" xfId="11550" xr:uid="{51FFEE43-B7D3-4858-B326-36C261E819E5}"/>
    <cellStyle name="Normal 15 5 2 11 2 2" xfId="28310" xr:uid="{F63B40C4-16F5-477D-9BE0-4053F84B1D7D}"/>
    <cellStyle name="Normal 15 5 2 11 2 3" xfId="45069" xr:uid="{68C20226-39F9-4799-BDB3-CE9EA1DA958B}"/>
    <cellStyle name="Normal 15 5 2 11 3" xfId="19930" xr:uid="{DE0F60A0-BC04-4796-AC01-0F5DFA343027}"/>
    <cellStyle name="Normal 15 5 2 11 4" xfId="36689" xr:uid="{CAF39ADD-3133-43EC-8FEE-B4BA92A30846}"/>
    <cellStyle name="Normal 15 5 2 12" xfId="9747" xr:uid="{129A715E-8BA7-443B-95D7-B9251D96720A}"/>
    <cellStyle name="Normal 15 5 2 12 2" xfId="26507" xr:uid="{370764FF-CA6D-458C-B766-2A347EDBD09F}"/>
    <cellStyle name="Normal 15 5 2 12 3" xfId="43266" xr:uid="{F86ABC63-7F44-481B-AEE8-D0C40DB4CC1D}"/>
    <cellStyle name="Normal 15 5 2 13" xfId="18127" xr:uid="{10E5814F-F158-455C-8BF1-AF58FAB0E62A}"/>
    <cellStyle name="Normal 15 5 2 14" xfId="34886" xr:uid="{91426A0E-9954-4C88-9B89-399A258F2C51}"/>
    <cellStyle name="Normal 15 5 2 2" xfId="1793" xr:uid="{8AE93764-2C7F-49A5-B907-6AF2B647EB1F}"/>
    <cellStyle name="Normal 15 5 2 2 2" xfId="5175" xr:uid="{75FF96FA-3DEA-4E37-80CA-4F42FC46E95D}"/>
    <cellStyle name="Normal 15 5 2 2 2 2" xfId="13553" xr:uid="{EC9129DA-926A-44A9-BE79-9A55961FDD6B}"/>
    <cellStyle name="Normal 15 5 2 2 2 2 2" xfId="30313" xr:uid="{6A641969-742E-4715-AE04-6D345F8F87C6}"/>
    <cellStyle name="Normal 15 5 2 2 2 2 3" xfId="47072" xr:uid="{45224B41-ABAA-422D-A358-68B35375FA90}"/>
    <cellStyle name="Normal 15 5 2 2 2 3" xfId="21933" xr:uid="{12F408C8-A9D4-4655-94E0-D3E4B92117B9}"/>
    <cellStyle name="Normal 15 5 2 2 2 4" xfId="38692" xr:uid="{6762383D-4934-4DDC-BB65-A99F762AC75F}"/>
    <cellStyle name="Normal 15 5 2 2 3" xfId="6860" xr:uid="{39A487E3-921A-4513-AC1C-F5936770FEC3}"/>
    <cellStyle name="Normal 15 5 2 2 3 2" xfId="15240" xr:uid="{55D40F55-E069-48B4-833E-A2C0E4D7940D}"/>
    <cellStyle name="Normal 15 5 2 2 3 2 2" xfId="32000" xr:uid="{2AF3E817-7DAC-4F68-B1AE-521BD87977D2}"/>
    <cellStyle name="Normal 15 5 2 2 3 2 3" xfId="48759" xr:uid="{C92C6EFE-823B-4C2A-813C-D367ED87A192}"/>
    <cellStyle name="Normal 15 5 2 2 3 3" xfId="23620" xr:uid="{697F1D2B-1FE3-48EA-B347-387702E4F25D}"/>
    <cellStyle name="Normal 15 5 2 2 3 4" xfId="40379" xr:uid="{7FCC7618-6DE0-4271-8968-ED5FEBE257B8}"/>
    <cellStyle name="Normal 15 5 2 2 4" xfId="3600" xr:uid="{BE176FEA-53F1-4DE0-99DC-13144D31D2C4}"/>
    <cellStyle name="Normal 15 5 2 2 4 2" xfId="11976" xr:uid="{A4BD40D2-077F-4F02-9841-BB596936A5EE}"/>
    <cellStyle name="Normal 15 5 2 2 4 2 2" xfId="28736" xr:uid="{34795DBA-783C-42C7-8CBE-5F3B8F996611}"/>
    <cellStyle name="Normal 15 5 2 2 4 2 3" xfId="45495" xr:uid="{296CEDC3-70C2-4B87-821A-386C491F6955}"/>
    <cellStyle name="Normal 15 5 2 2 4 3" xfId="20356" xr:uid="{7A2A58A5-AC60-4631-96B6-C4787664E89E}"/>
    <cellStyle name="Normal 15 5 2 2 4 4" xfId="37115" xr:uid="{4EE60D26-E79E-4816-857F-F431EC0BD3B1}"/>
    <cellStyle name="Normal 15 5 2 2 5" xfId="10173" xr:uid="{DC5F5D0D-07C8-480D-A2B4-DD41A23C7443}"/>
    <cellStyle name="Normal 15 5 2 2 5 2" xfId="26933" xr:uid="{2147789C-71C8-4EE3-9C8D-9AECB3929671}"/>
    <cellStyle name="Normal 15 5 2 2 5 3" xfId="43692" xr:uid="{63F393A6-752E-459C-B887-0FF5A99B24A2}"/>
    <cellStyle name="Normal 15 5 2 2 6" xfId="18553" xr:uid="{FBB04714-3364-41DD-A177-8FE47380FF55}"/>
    <cellStyle name="Normal 15 5 2 2 7" xfId="35312" xr:uid="{7DDC96DF-0EF6-47EE-B583-605EE00F5EEE}"/>
    <cellStyle name="Normal 15 5 2 3" xfId="2221" xr:uid="{8DA12838-B04A-4F05-902B-2F3E342E2E55}"/>
    <cellStyle name="Normal 15 5 2 3 2" xfId="5601" xr:uid="{842018CD-B5FD-4607-93AD-E53BBAD99F35}"/>
    <cellStyle name="Normal 15 5 2 3 2 2" xfId="13981" xr:uid="{B61CFA52-A405-46D4-A6AC-E031B3064F55}"/>
    <cellStyle name="Normal 15 5 2 3 2 2 2" xfId="30741" xr:uid="{2EDDA3B5-C8C2-46DE-B8EE-32356FAD50EF}"/>
    <cellStyle name="Normal 15 5 2 3 2 2 3" xfId="47500" xr:uid="{409E33A0-F514-4415-AEE3-80B8F6B43D4A}"/>
    <cellStyle name="Normal 15 5 2 3 2 3" xfId="22361" xr:uid="{B504EFEA-17E9-4352-89C2-3456A68F2675}"/>
    <cellStyle name="Normal 15 5 2 3 2 4" xfId="39120" xr:uid="{3488DA1B-336E-4CBE-AC54-54ACC39EE92C}"/>
    <cellStyle name="Normal 15 5 2 3 3" xfId="7288" xr:uid="{FAE71530-9CF9-416C-9CD3-EE3798D6236B}"/>
    <cellStyle name="Normal 15 5 2 3 3 2" xfId="15668" xr:uid="{11254425-9852-44F5-B96F-F79A2ADCE9A0}"/>
    <cellStyle name="Normal 15 5 2 3 3 2 2" xfId="32428" xr:uid="{E8766C94-0463-4CB6-97D6-74DA2D9F59CA}"/>
    <cellStyle name="Normal 15 5 2 3 3 2 3" xfId="49187" xr:uid="{A191C9FD-202C-44F1-AC00-2A569D44940D}"/>
    <cellStyle name="Normal 15 5 2 3 3 3" xfId="24048" xr:uid="{16F67024-635A-481F-AEED-F54194BD7784}"/>
    <cellStyle name="Normal 15 5 2 3 3 4" xfId="40807" xr:uid="{3E963C7A-16C6-4F0D-A663-364BBB9ACFCA}"/>
    <cellStyle name="Normal 15 5 2 3 4" xfId="4028" xr:uid="{F1C9AB0F-DA50-4409-9992-948A55DEA189}"/>
    <cellStyle name="Normal 15 5 2 3 4 2" xfId="12404" xr:uid="{3D3C1E09-9157-47C8-B63F-0740B14B545C}"/>
    <cellStyle name="Normal 15 5 2 3 4 2 2" xfId="29164" xr:uid="{D1A2E705-7789-4483-9595-0EEAB9E90BFC}"/>
    <cellStyle name="Normal 15 5 2 3 4 2 3" xfId="45923" xr:uid="{7D3230B1-3A52-42DB-8F6D-070D692C71DD}"/>
    <cellStyle name="Normal 15 5 2 3 4 3" xfId="20784" xr:uid="{5A19D158-4FBC-4FC9-BE72-6B73CA8E6E3B}"/>
    <cellStyle name="Normal 15 5 2 3 4 4" xfId="37543" xr:uid="{52EFF7F8-DEB0-420A-A4D3-9DD1BE8E5668}"/>
    <cellStyle name="Normal 15 5 2 3 5" xfId="10601" xr:uid="{0B348A0B-E4CE-4474-97E6-0EE0A52F55DB}"/>
    <cellStyle name="Normal 15 5 2 3 5 2" xfId="27361" xr:uid="{4EE932A0-369E-47C0-9B50-35E0E3DB538D}"/>
    <cellStyle name="Normal 15 5 2 3 5 3" xfId="44120" xr:uid="{7E7D286C-A4FD-4095-8359-2EEC79B559A6}"/>
    <cellStyle name="Normal 15 5 2 3 6" xfId="18981" xr:uid="{A20B7B3B-7BA5-4CD2-B710-40821074C698}"/>
    <cellStyle name="Normal 15 5 2 3 7" xfId="35740" xr:uid="{E2DEA8A5-10A8-400A-9A00-7269FCDFB1ED}"/>
    <cellStyle name="Normal 15 5 2 4" xfId="2586" xr:uid="{14BAB593-BE35-4F75-8084-2790D472B864}"/>
    <cellStyle name="Normal 15 5 2 4 2" xfId="5968" xr:uid="{500711B0-9729-4692-B568-3A34BD1009EA}"/>
    <cellStyle name="Normal 15 5 2 4 2 2" xfId="14348" xr:uid="{05E7E573-97E3-44D3-A2EC-A843599104C8}"/>
    <cellStyle name="Normal 15 5 2 4 2 2 2" xfId="31108" xr:uid="{70C95E2C-B0DB-499C-A940-5AB5C34B3965}"/>
    <cellStyle name="Normal 15 5 2 4 2 2 3" xfId="47867" xr:uid="{A6125793-EF45-4423-BD65-6B58228469CB}"/>
    <cellStyle name="Normal 15 5 2 4 2 3" xfId="22728" xr:uid="{BB180CAE-279F-405C-BE73-B7F45B048A76}"/>
    <cellStyle name="Normal 15 5 2 4 2 4" xfId="39487" xr:uid="{861EE346-0D20-4781-A240-04AE7FB704DB}"/>
    <cellStyle name="Normal 15 5 2 4 3" xfId="7655" xr:uid="{88CFA4B8-2CDE-4C4E-8B6A-70EC2A56DC97}"/>
    <cellStyle name="Normal 15 5 2 4 3 2" xfId="16035" xr:uid="{6069C2B4-8395-4E68-9CC3-AA79ED098FA2}"/>
    <cellStyle name="Normal 15 5 2 4 3 2 2" xfId="32795" xr:uid="{231FF242-C26A-4527-B1F6-5E889B463DDE}"/>
    <cellStyle name="Normal 15 5 2 4 3 2 3" xfId="49554" xr:uid="{E8CD57DA-D364-4340-9F23-2852D57FADE2}"/>
    <cellStyle name="Normal 15 5 2 4 3 3" xfId="24415" xr:uid="{F2458FEA-085E-43F9-8D2C-1BA38224C627}"/>
    <cellStyle name="Normal 15 5 2 4 3 4" xfId="41174" xr:uid="{E16DE16C-1F79-4260-9773-13FD32A9DFE8}"/>
    <cellStyle name="Normal 15 5 2 4 4" xfId="4283" xr:uid="{455EC55F-F420-4A67-A4A5-10CD0A894291}"/>
    <cellStyle name="Normal 15 5 2 4 4 2" xfId="12659" xr:uid="{583D9652-6229-4DE0-B73F-4663BE7A1FFB}"/>
    <cellStyle name="Normal 15 5 2 4 4 2 2" xfId="29419" xr:uid="{0EFFD288-1E4E-4B60-833A-D596D9E462CA}"/>
    <cellStyle name="Normal 15 5 2 4 4 2 3" xfId="46178" xr:uid="{4044AE91-EEBD-4ECC-BD9D-C4696B0CFF31}"/>
    <cellStyle name="Normal 15 5 2 4 4 3" xfId="21039" xr:uid="{E12E4C54-93FF-4D86-B2F0-F456906BB3C7}"/>
    <cellStyle name="Normal 15 5 2 4 4 4" xfId="37798" xr:uid="{2C1F1E53-EFDB-41B4-AC29-DEAA7C5D2FCA}"/>
    <cellStyle name="Normal 15 5 2 4 5" xfId="10968" xr:uid="{BC39A154-152D-41A7-98A8-DE8298240FBA}"/>
    <cellStyle name="Normal 15 5 2 4 5 2" xfId="27728" xr:uid="{AE4A0D08-32BF-4F0B-8498-600C05E630CB}"/>
    <cellStyle name="Normal 15 5 2 4 5 3" xfId="44487" xr:uid="{6EAAB188-F9F7-4065-92F3-4BCDA2286C50}"/>
    <cellStyle name="Normal 15 5 2 4 6" xfId="19348" xr:uid="{1AE62D4C-000A-4107-8A25-7792D6794D2C}"/>
    <cellStyle name="Normal 15 5 2 4 7" xfId="36107" xr:uid="{594EA39F-7275-4C67-9EC7-5A9198FFA102}"/>
    <cellStyle name="Normal 15 5 2 5" xfId="4702" xr:uid="{4C57DE4A-38F0-4AB4-B6E6-E862C6DB8E3D}"/>
    <cellStyle name="Normal 15 5 2 5 2" xfId="13078" xr:uid="{AD11BD51-940D-4835-AE76-01F45EF2D5E8}"/>
    <cellStyle name="Normal 15 5 2 5 2 2" xfId="29838" xr:uid="{BFC56D1B-8EBA-4FDA-AD79-4075C3DF4DD9}"/>
    <cellStyle name="Normal 15 5 2 5 2 3" xfId="46597" xr:uid="{A644DA4B-B2E5-4C80-80D3-A1C6208D007B}"/>
    <cellStyle name="Normal 15 5 2 5 3" xfId="21458" xr:uid="{1EE58E34-1670-41CC-ACB0-B6E7A6FD1786}"/>
    <cellStyle name="Normal 15 5 2 5 4" xfId="38217" xr:uid="{D1E02BFC-5587-42B7-A0A2-9787E0AB0E30}"/>
    <cellStyle name="Normal 15 5 2 6" xfId="6434" xr:uid="{10E59996-4310-4A34-A3CC-E7CB74F9C2A7}"/>
    <cellStyle name="Normal 15 5 2 6 2" xfId="14814" xr:uid="{D8F36386-513D-4638-927E-E5559B8FCC95}"/>
    <cellStyle name="Normal 15 5 2 6 2 2" xfId="31574" xr:uid="{C0793139-4639-4122-AC16-380BDFE0EFF8}"/>
    <cellStyle name="Normal 15 5 2 6 2 3" xfId="48333" xr:uid="{A5752164-C938-4DD5-A77F-827DDC360616}"/>
    <cellStyle name="Normal 15 5 2 6 3" xfId="23194" xr:uid="{CE1209C1-0401-4149-9A29-65F1B902A5F1}"/>
    <cellStyle name="Normal 15 5 2 6 4" xfId="39953" xr:uid="{0E14AC52-1AE9-455E-95F3-0432963C8C27}"/>
    <cellStyle name="Normal 15 5 2 7" xfId="8061" xr:uid="{CBBF71BE-DFAC-4352-8BF7-AE672D86AF2B}"/>
    <cellStyle name="Normal 15 5 2 7 2" xfId="16441" xr:uid="{B79826CF-C0FA-488F-BE4D-9204A0F5F172}"/>
    <cellStyle name="Normal 15 5 2 7 2 2" xfId="33201" xr:uid="{3177540D-6AEC-45A3-ADF7-DFBEE0F17551}"/>
    <cellStyle name="Normal 15 5 2 7 2 3" xfId="49960" xr:uid="{6242E189-FD3A-488E-B3EA-326D1CE32621}"/>
    <cellStyle name="Normal 15 5 2 7 3" xfId="24821" xr:uid="{95E6F7CF-9875-4674-BAD0-1A3A98BD83A7}"/>
    <cellStyle name="Normal 15 5 2 7 4" xfId="41580" xr:uid="{8648112F-7C29-4833-9A89-3FA38FE1EC69}"/>
    <cellStyle name="Normal 15 5 2 8" xfId="8467" xr:uid="{CAC98152-0296-468B-BEE8-F27628E0D185}"/>
    <cellStyle name="Normal 15 5 2 8 2" xfId="16847" xr:uid="{F5BBA978-6EF7-4038-921E-FF8BAE2E8060}"/>
    <cellStyle name="Normal 15 5 2 8 2 2" xfId="33607" xr:uid="{75BAA8E7-6974-4067-84DC-5084AAAAD834}"/>
    <cellStyle name="Normal 15 5 2 8 2 3" xfId="50366" xr:uid="{57EEBA9B-461A-4A9B-B7E3-716840F4D0A8}"/>
    <cellStyle name="Normal 15 5 2 8 3" xfId="25227" xr:uid="{6D022F71-FBBE-415F-ABB9-6F1355F0100F}"/>
    <cellStyle name="Normal 15 5 2 8 4" xfId="41986" xr:uid="{7B18D231-51F4-4D47-8ACC-B9AD27782314}"/>
    <cellStyle name="Normal 15 5 2 9" xfId="8873" xr:uid="{F7A73063-3191-412F-B4E8-5773C505A854}"/>
    <cellStyle name="Normal 15 5 2 9 2" xfId="17253" xr:uid="{69CA3FE5-655C-46B9-95B7-82D2D9DD7B48}"/>
    <cellStyle name="Normal 15 5 2 9 2 2" xfId="34013" xr:uid="{1D237142-2EAD-47D8-B555-4BA8B0EC6A9B}"/>
    <cellStyle name="Normal 15 5 2 9 2 3" xfId="50772" xr:uid="{D73C2BE8-CAFA-4621-B303-65CF1E63918F}"/>
    <cellStyle name="Normal 15 5 2 9 3" xfId="25633" xr:uid="{22725C59-ED1E-4E7C-9BD1-8ED80798A0BF}"/>
    <cellStyle name="Normal 15 5 2 9 4" xfId="42392" xr:uid="{2F9A8270-A42C-4BB6-AC6E-0D1296C9F121}"/>
    <cellStyle name="Normal 15 5 3" xfId="1400" xr:uid="{70BFC0E6-0496-49F2-883F-9EF05EB56A42}"/>
    <cellStyle name="Normal 15 5 3 10" xfId="9487" xr:uid="{459B86A4-5264-4FEE-B951-1E433C79315E}"/>
    <cellStyle name="Normal 15 5 3 10 2" xfId="17867" xr:uid="{4525C680-9D96-4648-88DF-CFC404E72AB2}"/>
    <cellStyle name="Normal 15 5 3 10 2 2" xfId="34627" xr:uid="{3CFFCCC4-E62E-43EC-B77A-02B2B76ABF44}"/>
    <cellStyle name="Normal 15 5 3 10 2 3" xfId="51386" xr:uid="{33F9485D-EB31-4530-8945-DA7C5E6F8FEF}"/>
    <cellStyle name="Normal 15 5 3 10 3" xfId="26247" xr:uid="{DBCCA21F-3063-4D5F-97E1-C11F9960FA38}"/>
    <cellStyle name="Normal 15 5 3 10 4" xfId="43006" xr:uid="{22BD78DA-1CAF-4D01-A03D-03E02C0D36E9}"/>
    <cellStyle name="Normal 15 5 3 11" xfId="3174" xr:uid="{34A22F91-253F-4A1F-8D55-D5521FC307DF}"/>
    <cellStyle name="Normal 15 5 3 11 2" xfId="11551" xr:uid="{EF199CFA-FB89-4C1E-A645-10F9E8CBF254}"/>
    <cellStyle name="Normal 15 5 3 11 2 2" xfId="28311" xr:uid="{02DE129C-B1D5-4D0E-80AD-F9367A736A6C}"/>
    <cellStyle name="Normal 15 5 3 11 2 3" xfId="45070" xr:uid="{F7987141-5F97-435A-81A2-39FD48F3847A}"/>
    <cellStyle name="Normal 15 5 3 11 3" xfId="19931" xr:uid="{9D65D64D-6DE0-4694-B573-C14CBA358EB5}"/>
    <cellStyle name="Normal 15 5 3 11 4" xfId="36690" xr:uid="{45707072-ABF3-4079-889C-03600308C860}"/>
    <cellStyle name="Normal 15 5 3 12" xfId="9748" xr:uid="{8B0F5567-ACA5-4140-8F8C-AA4799E499CE}"/>
    <cellStyle name="Normal 15 5 3 12 2" xfId="26508" xr:uid="{3C97668F-A98C-4E10-A1CE-5617C98D29D7}"/>
    <cellStyle name="Normal 15 5 3 12 3" xfId="43267" xr:uid="{26B12DD3-1E63-4A2A-A28A-DF527F9A9AE0}"/>
    <cellStyle name="Normal 15 5 3 13" xfId="18128" xr:uid="{194D88F0-F4F5-4655-8676-ECBC08640C43}"/>
    <cellStyle name="Normal 15 5 3 14" xfId="34887" xr:uid="{6141DB48-39B0-4344-9992-6B534C307078}"/>
    <cellStyle name="Normal 15 5 3 2" xfId="1794" xr:uid="{959D2585-5199-4367-AB45-DC614A66BC17}"/>
    <cellStyle name="Normal 15 5 3 2 2" xfId="5176" xr:uid="{19C0F133-8D70-4323-970F-840CECBD0BEC}"/>
    <cellStyle name="Normal 15 5 3 2 2 2" xfId="13554" xr:uid="{2230A1D7-82E6-4811-97B0-57F03A8C2855}"/>
    <cellStyle name="Normal 15 5 3 2 2 2 2" xfId="30314" xr:uid="{A06EED75-F65D-42C1-8DFD-BD69380CE41B}"/>
    <cellStyle name="Normal 15 5 3 2 2 2 3" xfId="47073" xr:uid="{B86B92EB-C3B1-486D-85CF-32FF093A6B54}"/>
    <cellStyle name="Normal 15 5 3 2 2 3" xfId="21934" xr:uid="{EE969B4D-CCC0-4848-A484-BCCF1FA3A7B0}"/>
    <cellStyle name="Normal 15 5 3 2 2 4" xfId="38693" xr:uid="{54FFC1A4-6280-499D-AC99-3AA4E3D3AB70}"/>
    <cellStyle name="Normal 15 5 3 2 3" xfId="6861" xr:uid="{7B17BF0C-3A80-4D2B-A2D7-E46D3A87687D}"/>
    <cellStyle name="Normal 15 5 3 2 3 2" xfId="15241" xr:uid="{71976705-CF62-475E-9FE6-F1450740294F}"/>
    <cellStyle name="Normal 15 5 3 2 3 2 2" xfId="32001" xr:uid="{6698A7F7-C18A-42C2-BA80-25F3B1BC0C26}"/>
    <cellStyle name="Normal 15 5 3 2 3 2 3" xfId="48760" xr:uid="{4B453658-A650-447A-AD5C-C60A65F5EDB4}"/>
    <cellStyle name="Normal 15 5 3 2 3 3" xfId="23621" xr:uid="{30BA5BA6-E72B-44EA-B335-FF4817252601}"/>
    <cellStyle name="Normal 15 5 3 2 3 4" xfId="40380" xr:uid="{83FA5DFC-AA49-42DA-B363-01D406C9E36D}"/>
    <cellStyle name="Normal 15 5 3 2 4" xfId="3601" xr:uid="{464220A9-8213-4030-9E86-8DFCF5C6D158}"/>
    <cellStyle name="Normal 15 5 3 2 4 2" xfId="11977" xr:uid="{032EF9C5-6F11-4216-AB8B-7DE5E14D2AAB}"/>
    <cellStyle name="Normal 15 5 3 2 4 2 2" xfId="28737" xr:uid="{3ED1590B-3E87-4998-A972-B53CC13B80BA}"/>
    <cellStyle name="Normal 15 5 3 2 4 2 3" xfId="45496" xr:uid="{D80B3C63-D63B-47F5-AE31-3F9CC3D281CB}"/>
    <cellStyle name="Normal 15 5 3 2 4 3" xfId="20357" xr:uid="{15AAFE2D-CE90-4908-A203-A104C46EEB3A}"/>
    <cellStyle name="Normal 15 5 3 2 4 4" xfId="37116" xr:uid="{DB2EF00B-7BEB-4877-8B69-6588D39D2957}"/>
    <cellStyle name="Normal 15 5 3 2 5" xfId="10174" xr:uid="{785D237F-98BA-4B92-9856-CA16FF724552}"/>
    <cellStyle name="Normal 15 5 3 2 5 2" xfId="26934" xr:uid="{CBCA42D6-89E5-472F-8E37-5168ECE001B5}"/>
    <cellStyle name="Normal 15 5 3 2 5 3" xfId="43693" xr:uid="{CA95F3C2-0361-4D0A-88BE-76862E5605DA}"/>
    <cellStyle name="Normal 15 5 3 2 6" xfId="18554" xr:uid="{CCD97CC8-DA81-430E-86B0-9621A8AA1B77}"/>
    <cellStyle name="Normal 15 5 3 2 7" xfId="35313" xr:uid="{621FC9F8-DCF7-4721-81B4-C2B1CFBD057E}"/>
    <cellStyle name="Normal 15 5 3 3" xfId="2222" xr:uid="{42EF84AB-E889-4A0E-AEC4-10267AC5520E}"/>
    <cellStyle name="Normal 15 5 3 3 2" xfId="5602" xr:uid="{F40ADB75-DFEE-4083-8D84-A159550ADFD0}"/>
    <cellStyle name="Normal 15 5 3 3 2 2" xfId="13982" xr:uid="{FED6237A-E4D1-495C-AD6B-87307D55A8AD}"/>
    <cellStyle name="Normal 15 5 3 3 2 2 2" xfId="30742" xr:uid="{BC1C0EE5-BE12-416A-841B-01BCE053692A}"/>
    <cellStyle name="Normal 15 5 3 3 2 2 3" xfId="47501" xr:uid="{221DA158-AB8E-4AB0-B850-6559EAAFAFD4}"/>
    <cellStyle name="Normal 15 5 3 3 2 3" xfId="22362" xr:uid="{40BC5A1A-1A3E-4E3E-A586-D6D4F2BDC303}"/>
    <cellStyle name="Normal 15 5 3 3 2 4" xfId="39121" xr:uid="{E2DAB40F-C831-485C-A82E-6DDA1B044B05}"/>
    <cellStyle name="Normal 15 5 3 3 3" xfId="7289" xr:uid="{31664445-EF80-455E-9947-9B321E953EBC}"/>
    <cellStyle name="Normal 15 5 3 3 3 2" xfId="15669" xr:uid="{4B88E04D-98B2-4742-A2B8-1693A251E83B}"/>
    <cellStyle name="Normal 15 5 3 3 3 2 2" xfId="32429" xr:uid="{9F3578CB-98B0-4288-8102-88FDDB5E4E58}"/>
    <cellStyle name="Normal 15 5 3 3 3 2 3" xfId="49188" xr:uid="{9D3CF033-26E8-40E2-933A-C543D370577C}"/>
    <cellStyle name="Normal 15 5 3 3 3 3" xfId="24049" xr:uid="{11A4D16F-43D5-412B-999A-1C10126F880A}"/>
    <cellStyle name="Normal 15 5 3 3 3 4" xfId="40808" xr:uid="{3015245E-AB60-4508-B92F-BB50040611C8}"/>
    <cellStyle name="Normal 15 5 3 3 4" xfId="4029" xr:uid="{CAF21C36-1495-4DB4-9407-4C4F5122E1AD}"/>
    <cellStyle name="Normal 15 5 3 3 4 2" xfId="12405" xr:uid="{07D13BF0-D0C8-46CF-BDBA-F16C04A93284}"/>
    <cellStyle name="Normal 15 5 3 3 4 2 2" xfId="29165" xr:uid="{1F7F5190-03E9-4585-A2F3-AF2FAEACA255}"/>
    <cellStyle name="Normal 15 5 3 3 4 2 3" xfId="45924" xr:uid="{41680BE5-BC27-46B2-94E8-7A904584E597}"/>
    <cellStyle name="Normal 15 5 3 3 4 3" xfId="20785" xr:uid="{3466C991-F167-450B-B667-BACC3865DD73}"/>
    <cellStyle name="Normal 15 5 3 3 4 4" xfId="37544" xr:uid="{5E114963-B7DC-4C83-88F2-44B9D18FA7E4}"/>
    <cellStyle name="Normal 15 5 3 3 5" xfId="10602" xr:uid="{D2E3E796-6236-487B-9BBC-BCC0A46AC63E}"/>
    <cellStyle name="Normal 15 5 3 3 5 2" xfId="27362" xr:uid="{0A2A8419-36D7-4DF4-A95F-092D8E865C97}"/>
    <cellStyle name="Normal 15 5 3 3 5 3" xfId="44121" xr:uid="{3BD1EBAB-B063-476E-B884-C62FD45DC2CB}"/>
    <cellStyle name="Normal 15 5 3 3 6" xfId="18982" xr:uid="{7F80EE72-EF99-4863-8AA6-23994C17586D}"/>
    <cellStyle name="Normal 15 5 3 3 7" xfId="35741" xr:uid="{DBD14DB8-97D2-46D9-9EF9-013659016012}"/>
    <cellStyle name="Normal 15 5 3 4" xfId="2794" xr:uid="{D58FB402-1BB3-4768-A4D4-89F281B9B861}"/>
    <cellStyle name="Normal 15 5 3 4 2" xfId="6176" xr:uid="{CCCE58A4-C4B3-44A9-B70E-7D259BCF9451}"/>
    <cellStyle name="Normal 15 5 3 4 2 2" xfId="14556" xr:uid="{D1CD6DDE-66E3-4D26-85A3-27762A5BBBC7}"/>
    <cellStyle name="Normal 15 5 3 4 2 2 2" xfId="31316" xr:uid="{53FB6FAF-DB0B-4049-9862-54F149D30032}"/>
    <cellStyle name="Normal 15 5 3 4 2 2 3" xfId="48075" xr:uid="{7F619C5A-1F85-4C56-8E76-F5A2CFC8A2C7}"/>
    <cellStyle name="Normal 15 5 3 4 2 3" xfId="22936" xr:uid="{3CE14785-341E-493E-87A5-63A533332A8C}"/>
    <cellStyle name="Normal 15 5 3 4 2 4" xfId="39695" xr:uid="{A6C59AD5-2F46-4C0C-ADE8-E6F1F6A3A785}"/>
    <cellStyle name="Normal 15 5 3 4 3" xfId="7863" xr:uid="{14413F95-96F1-4760-9365-DCA039C4335E}"/>
    <cellStyle name="Normal 15 5 3 4 3 2" xfId="16243" xr:uid="{C5D9D53A-22A4-4517-AEAF-8CB73AFBB0FD}"/>
    <cellStyle name="Normal 15 5 3 4 3 2 2" xfId="33003" xr:uid="{9DCFB578-F490-4582-BA94-FC3E370D5C86}"/>
    <cellStyle name="Normal 15 5 3 4 3 2 3" xfId="49762" xr:uid="{462D9865-34F5-4FA6-A83E-48D66B5CA85F}"/>
    <cellStyle name="Normal 15 5 3 4 3 3" xfId="24623" xr:uid="{159B508E-DA4A-4951-9838-6DADF2EC810D}"/>
    <cellStyle name="Normal 15 5 3 4 3 4" xfId="41382" xr:uid="{074141C5-BA1C-4398-8458-16A7D56B3D7B}"/>
    <cellStyle name="Normal 15 5 3 4 4" xfId="4490" xr:uid="{E52920B6-3ED3-4670-999C-77FBD3DD3AD9}"/>
    <cellStyle name="Normal 15 5 3 4 4 2" xfId="12866" xr:uid="{154ECA71-6DA6-4955-8283-4E410A103D5B}"/>
    <cellStyle name="Normal 15 5 3 4 4 2 2" xfId="29626" xr:uid="{4221E94E-ED2F-4093-9870-2EF61E87A602}"/>
    <cellStyle name="Normal 15 5 3 4 4 2 3" xfId="46385" xr:uid="{06A191F3-3B3F-405E-B99E-6E9517EC5492}"/>
    <cellStyle name="Normal 15 5 3 4 4 3" xfId="21246" xr:uid="{2048ADB5-20CB-404C-A4F3-F36712E218DB}"/>
    <cellStyle name="Normal 15 5 3 4 4 4" xfId="38005" xr:uid="{77BA356E-BC24-4F40-9B11-C6A997D298E9}"/>
    <cellStyle name="Normal 15 5 3 4 5" xfId="11176" xr:uid="{31FA0B1F-8355-4691-8847-4344BE40D3B0}"/>
    <cellStyle name="Normal 15 5 3 4 5 2" xfId="27936" xr:uid="{8C4B91D7-CDDD-4280-B5B3-DA9CED7954FE}"/>
    <cellStyle name="Normal 15 5 3 4 5 3" xfId="44695" xr:uid="{B9D9AEC3-4776-4B60-9B58-B41C1E1E9A8C}"/>
    <cellStyle name="Normal 15 5 3 4 6" xfId="19556" xr:uid="{12EB2D76-4E1D-459B-8122-321325676376}"/>
    <cellStyle name="Normal 15 5 3 4 7" xfId="36315" xr:uid="{371EBCBA-F001-4F6A-99C3-138A4B062173}"/>
    <cellStyle name="Normal 15 5 3 5" xfId="4910" xr:uid="{80D6784B-8F01-45A1-8464-A0F11A3ABAA6}"/>
    <cellStyle name="Normal 15 5 3 5 2" xfId="13286" xr:uid="{F365BE52-E62D-4D3F-BCAB-D0DCAB723265}"/>
    <cellStyle name="Normal 15 5 3 5 2 2" xfId="30046" xr:uid="{E211E08C-487B-452D-BB97-318BE0CFFC68}"/>
    <cellStyle name="Normal 15 5 3 5 2 3" xfId="46805" xr:uid="{4331AA02-9154-41D0-9615-591F63B9D84E}"/>
    <cellStyle name="Normal 15 5 3 5 3" xfId="21666" xr:uid="{0BB61991-2A5F-407B-8D6B-A6139E7EEE07}"/>
    <cellStyle name="Normal 15 5 3 5 4" xfId="38425" xr:uid="{0C3AFF0D-FC93-4203-8A09-8F68066BDAFA}"/>
    <cellStyle name="Normal 15 5 3 6" xfId="6435" xr:uid="{F69B557A-DA08-4A59-9ABB-D11163117625}"/>
    <cellStyle name="Normal 15 5 3 6 2" xfId="14815" xr:uid="{7BA69C78-E758-441E-92A8-B444720977C0}"/>
    <cellStyle name="Normal 15 5 3 6 2 2" xfId="31575" xr:uid="{494CA711-17CE-4742-AC06-79D347338256}"/>
    <cellStyle name="Normal 15 5 3 6 2 3" xfId="48334" xr:uid="{CD849442-07F2-4B30-8E39-4900D61600C1}"/>
    <cellStyle name="Normal 15 5 3 6 3" xfId="23195" xr:uid="{DA9E97C9-DA69-4C0B-A6DA-B3B3B21F115D}"/>
    <cellStyle name="Normal 15 5 3 6 4" xfId="39954" xr:uid="{34005EC5-6062-4B7B-A792-8C4C9C8FDB22}"/>
    <cellStyle name="Normal 15 5 3 7" xfId="8269" xr:uid="{0D903F5D-C892-4DC1-B48D-9195CBAFEF4D}"/>
    <cellStyle name="Normal 15 5 3 7 2" xfId="16649" xr:uid="{FCAC3F5C-B5AB-4747-9B74-DB22ED953887}"/>
    <cellStyle name="Normal 15 5 3 7 2 2" xfId="33409" xr:uid="{CE022786-80CB-4101-836E-A7FD869F2635}"/>
    <cellStyle name="Normal 15 5 3 7 2 3" xfId="50168" xr:uid="{34FED11A-2D53-476C-A730-D0913C271D26}"/>
    <cellStyle name="Normal 15 5 3 7 3" xfId="25029" xr:uid="{803FB5E1-E94C-47FC-9DAA-61F026BFA795}"/>
    <cellStyle name="Normal 15 5 3 7 4" xfId="41788" xr:uid="{9D3C0D5E-4E56-4EF9-970A-2BAFF66A430F}"/>
    <cellStyle name="Normal 15 5 3 8" xfId="8675" xr:uid="{06B64EA5-B78C-439F-AD6A-9A347E9FCF02}"/>
    <cellStyle name="Normal 15 5 3 8 2" xfId="17055" xr:uid="{C19E1CE4-F351-4652-98C2-E80F916383E9}"/>
    <cellStyle name="Normal 15 5 3 8 2 2" xfId="33815" xr:uid="{FC9CDCF9-2603-4F75-8C66-9D947873F61A}"/>
    <cellStyle name="Normal 15 5 3 8 2 3" xfId="50574" xr:uid="{7AA2322F-8226-49E0-BBA0-3DDC2701253A}"/>
    <cellStyle name="Normal 15 5 3 8 3" xfId="25435" xr:uid="{ADDF88DF-D645-47A5-8017-1BAF815C15C4}"/>
    <cellStyle name="Normal 15 5 3 8 4" xfId="42194" xr:uid="{52AD2203-507F-4C31-B934-FBD08D3CA588}"/>
    <cellStyle name="Normal 15 5 3 9" xfId="9081" xr:uid="{CB85B31F-D361-4C24-B70A-95532707DF5B}"/>
    <cellStyle name="Normal 15 5 3 9 2" xfId="17461" xr:uid="{67AA1522-3C15-402F-915B-D73FEA0258D9}"/>
    <cellStyle name="Normal 15 5 3 9 2 2" xfId="34221" xr:uid="{E8FE4AB1-3FB3-4CDD-84BF-303B25ADF79F}"/>
    <cellStyle name="Normal 15 5 3 9 2 3" xfId="50980" xr:uid="{E0A2CF22-4E26-4074-9384-611B07F6A940}"/>
    <cellStyle name="Normal 15 5 3 9 3" xfId="25841" xr:uid="{F2B9FE08-19ED-4478-9EDF-639720EAACAB}"/>
    <cellStyle name="Normal 15 5 3 9 4" xfId="42600" xr:uid="{99DA1C77-F978-4A78-B2ED-FF848AB30335}"/>
    <cellStyle name="Normal 15 5 4" xfId="1792" xr:uid="{0413C268-2447-48EB-877E-EDC7E6E8D3C9}"/>
    <cellStyle name="Normal 15 5 4 2" xfId="5174" xr:uid="{6647564B-D65D-4DC5-BEB2-D2B192AA5293}"/>
    <cellStyle name="Normal 15 5 4 2 2" xfId="13552" xr:uid="{B75210CF-929C-4411-9163-D7C3CDD9A270}"/>
    <cellStyle name="Normal 15 5 4 2 2 2" xfId="30312" xr:uid="{A39D12BC-27CA-41C6-8DC7-C759FEC920FB}"/>
    <cellStyle name="Normal 15 5 4 2 2 3" xfId="47071" xr:uid="{5E42432A-5BB9-49C1-B852-BC920C7E271D}"/>
    <cellStyle name="Normal 15 5 4 2 3" xfId="21932" xr:uid="{CDBD9E61-599C-4195-892C-C720EF45F9C7}"/>
    <cellStyle name="Normal 15 5 4 2 4" xfId="38691" xr:uid="{8F7C0C00-E6B4-4E7E-BC19-BA003F2E2F0A}"/>
    <cellStyle name="Normal 15 5 4 3" xfId="6859" xr:uid="{621FDD96-6B5D-4976-BC38-27B4B400614A}"/>
    <cellStyle name="Normal 15 5 4 3 2" xfId="15239" xr:uid="{F065753C-F463-4FDF-AA52-0FE4D88E4A5C}"/>
    <cellStyle name="Normal 15 5 4 3 2 2" xfId="31999" xr:uid="{78047090-B4EB-4CB4-A2E2-2186AD6E6CCE}"/>
    <cellStyle name="Normal 15 5 4 3 2 3" xfId="48758" xr:uid="{224BBDC1-72D9-4B3A-8C0D-802F7BA85C2B}"/>
    <cellStyle name="Normal 15 5 4 3 3" xfId="23619" xr:uid="{34EEFA56-836D-4422-BC1D-B6101F857266}"/>
    <cellStyle name="Normal 15 5 4 3 4" xfId="40378" xr:uid="{3106308B-54E9-4A17-80E3-9346D7BB4A4C}"/>
    <cellStyle name="Normal 15 5 4 4" xfId="3599" xr:uid="{D2B35CF2-7F42-479B-A112-38A9329082AD}"/>
    <cellStyle name="Normal 15 5 4 4 2" xfId="11975" xr:uid="{03F2D5F6-E9E1-4305-9B46-CC204EBBDC32}"/>
    <cellStyle name="Normal 15 5 4 4 2 2" xfId="28735" xr:uid="{B99D5F26-7C35-4B10-B836-048E9CAE06D2}"/>
    <cellStyle name="Normal 15 5 4 4 2 3" xfId="45494" xr:uid="{755B405E-5FEA-4B60-9D07-1EC5139C79B9}"/>
    <cellStyle name="Normal 15 5 4 4 3" xfId="20355" xr:uid="{717FD168-E245-46EE-9795-46DC9FEF86FC}"/>
    <cellStyle name="Normal 15 5 4 4 4" xfId="37114" xr:uid="{3A36E896-54F2-4B60-B27A-85AE23B661CB}"/>
    <cellStyle name="Normal 15 5 4 5" xfId="10172" xr:uid="{0636DE74-0E56-49A2-B10B-BEC44132D118}"/>
    <cellStyle name="Normal 15 5 4 5 2" xfId="26932" xr:uid="{63961C8A-761E-4108-9B68-36371A2C14FD}"/>
    <cellStyle name="Normal 15 5 4 5 3" xfId="43691" xr:uid="{F3774577-85C6-46F4-A2C1-F9C7C068E179}"/>
    <cellStyle name="Normal 15 5 4 6" xfId="18552" xr:uid="{57C21B01-B9A0-485E-9682-E9228842D929}"/>
    <cellStyle name="Normal 15 5 4 7" xfId="35311" xr:uid="{676FD58C-93EB-490F-A706-AE2098A1B7B2}"/>
    <cellStyle name="Normal 15 5 5" xfId="2220" xr:uid="{BAFEE4E1-EE07-47E8-8D81-3AFDF014588F}"/>
    <cellStyle name="Normal 15 5 5 2" xfId="5600" xr:uid="{4B6AFBEF-BED7-4874-9CC9-DEE79C7A6AA2}"/>
    <cellStyle name="Normal 15 5 5 2 2" xfId="13980" xr:uid="{CF134393-9BEC-4DF7-A51F-DBC1E41F593E}"/>
    <cellStyle name="Normal 15 5 5 2 2 2" xfId="30740" xr:uid="{57CC8BA9-7DF1-410E-951E-00B15D966FBD}"/>
    <cellStyle name="Normal 15 5 5 2 2 3" xfId="47499" xr:uid="{659DBCD6-5A1C-4161-AD36-0B7A606710B0}"/>
    <cellStyle name="Normal 15 5 5 2 3" xfId="22360" xr:uid="{0BE05518-29DA-4187-A372-6EF13FDE3ADD}"/>
    <cellStyle name="Normal 15 5 5 2 4" xfId="39119" xr:uid="{98194ECC-4CC8-492A-A790-2EA4CCB49EA8}"/>
    <cellStyle name="Normal 15 5 5 3" xfId="7287" xr:uid="{50474CDF-A034-472A-935E-51AF6D1B4A63}"/>
    <cellStyle name="Normal 15 5 5 3 2" xfId="15667" xr:uid="{C3CBF4E3-9507-4CE3-AA43-6802F01048CB}"/>
    <cellStyle name="Normal 15 5 5 3 2 2" xfId="32427" xr:uid="{93E65393-278E-4743-B1B5-4622D37AA7C1}"/>
    <cellStyle name="Normal 15 5 5 3 2 3" xfId="49186" xr:uid="{DD15E08F-696A-4E1E-9ACF-28FCBA484641}"/>
    <cellStyle name="Normal 15 5 5 3 3" xfId="24047" xr:uid="{C28FE441-89BC-4737-B8FC-C6E83E6A715E}"/>
    <cellStyle name="Normal 15 5 5 3 4" xfId="40806" xr:uid="{4FE92162-B607-4188-8731-398090769BFC}"/>
    <cellStyle name="Normal 15 5 5 4" xfId="4027" xr:uid="{0A6EE24D-D51C-4AAE-9A72-2CD8E99BC5D4}"/>
    <cellStyle name="Normal 15 5 5 4 2" xfId="12403" xr:uid="{D69DD42A-F9B2-4889-AF65-00A435A35703}"/>
    <cellStyle name="Normal 15 5 5 4 2 2" xfId="29163" xr:uid="{EC436646-80A9-4698-987B-6754B1822140}"/>
    <cellStyle name="Normal 15 5 5 4 2 3" xfId="45922" xr:uid="{8AAEC64F-A5EF-4F53-8F91-A0E18002B4A0}"/>
    <cellStyle name="Normal 15 5 5 4 3" xfId="20783" xr:uid="{37BB5FD6-107A-4C94-96EC-45FFD264C9BA}"/>
    <cellStyle name="Normal 15 5 5 4 4" xfId="37542" xr:uid="{F05E7198-31A3-47BB-8898-A281E9A9754A}"/>
    <cellStyle name="Normal 15 5 5 5" xfId="10600" xr:uid="{E8ADBDD0-3A44-4345-91B4-C1934D3412BF}"/>
    <cellStyle name="Normal 15 5 5 5 2" xfId="27360" xr:uid="{BE40806F-701A-401A-8A4E-6FBC3E2E2123}"/>
    <cellStyle name="Normal 15 5 5 5 3" xfId="44119" xr:uid="{E262CCC7-0D3E-4E5E-BB0C-776251C2AF1D}"/>
    <cellStyle name="Normal 15 5 5 6" xfId="18980" xr:uid="{6353A62B-23C2-435D-BC85-EA5A937B2F6E}"/>
    <cellStyle name="Normal 15 5 5 7" xfId="35739" xr:uid="{AE7C88ED-A3F5-4FCB-A76E-ECDB7E6FDF28}"/>
    <cellStyle name="Normal 15 5 6" xfId="2523" xr:uid="{DCE5CAFE-5110-49D0-825E-DE5DABB3FD01}"/>
    <cellStyle name="Normal 15 5 6 2" xfId="5905" xr:uid="{C816AC18-FBF6-4F38-BFC8-E6BD124127F9}"/>
    <cellStyle name="Normal 15 5 6 2 2" xfId="14285" xr:uid="{F9B56906-2439-4032-AF7A-64670B6C9496}"/>
    <cellStyle name="Normal 15 5 6 2 2 2" xfId="31045" xr:uid="{5404084E-D643-4668-AF77-63054B74D1DD}"/>
    <cellStyle name="Normal 15 5 6 2 2 3" xfId="47804" xr:uid="{D86495F2-2836-4585-809D-1921440174A7}"/>
    <cellStyle name="Normal 15 5 6 2 3" xfId="22665" xr:uid="{52692576-BFC2-416A-B2B2-66E599D5B719}"/>
    <cellStyle name="Normal 15 5 6 2 4" xfId="39424" xr:uid="{9F4C1775-3F67-4163-9E27-9107F485D67B}"/>
    <cellStyle name="Normal 15 5 6 3" xfId="7592" xr:uid="{E81A2885-D981-4CB7-9072-BFB690C1D3CA}"/>
    <cellStyle name="Normal 15 5 6 3 2" xfId="15972" xr:uid="{994FB381-8766-42D9-9819-70D2AA3FC2CF}"/>
    <cellStyle name="Normal 15 5 6 3 2 2" xfId="32732" xr:uid="{4420E8DF-4A1D-48BD-B2D2-317450BD258C}"/>
    <cellStyle name="Normal 15 5 6 3 2 3" xfId="49491" xr:uid="{38ABA374-E911-4F78-B8F6-8493C6CE7BC2}"/>
    <cellStyle name="Normal 15 5 6 3 3" xfId="24352" xr:uid="{44F9FFDE-660E-4CFC-A434-602C631EDF39}"/>
    <cellStyle name="Normal 15 5 6 3 4" xfId="41111" xr:uid="{D290FAA7-02DD-472C-B2F4-FD72F5F0FC23}"/>
    <cellStyle name="Normal 15 5 6 4" xfId="3172" xr:uid="{F5591AE4-9567-4008-92E4-8F52B1AEA592}"/>
    <cellStyle name="Normal 15 5 6 4 2" xfId="11549" xr:uid="{79B9262D-AD9F-4870-90FC-A29A723F09CA}"/>
    <cellStyle name="Normal 15 5 6 4 2 2" xfId="28309" xr:uid="{53EF6937-098E-4B24-BB67-29B0879DB3D9}"/>
    <cellStyle name="Normal 15 5 6 4 2 3" xfId="45068" xr:uid="{EFFC5033-BC18-4B6C-B341-AE6569574F82}"/>
    <cellStyle name="Normal 15 5 6 4 3" xfId="19929" xr:uid="{7AED5979-7FA8-4351-82E5-1E196F7FC6CE}"/>
    <cellStyle name="Normal 15 5 6 4 4" xfId="36688" xr:uid="{16883D93-87DE-4966-BD1F-8B8EB33B9BAC}"/>
    <cellStyle name="Normal 15 5 6 5" xfId="10905" xr:uid="{6B5E271D-0881-4AD1-A4BD-552694D436D0}"/>
    <cellStyle name="Normal 15 5 6 5 2" xfId="27665" xr:uid="{DFBDD361-66A2-4C87-A247-D47F48D9B32C}"/>
    <cellStyle name="Normal 15 5 6 5 3" xfId="44424" xr:uid="{89CE7B04-7889-4FBC-8962-1FFF95BDDC9B}"/>
    <cellStyle name="Normal 15 5 6 6" xfId="19285" xr:uid="{182A3B04-8504-403F-AE0D-3624AAB43B8D}"/>
    <cellStyle name="Normal 15 5 6 7" xfId="36044" xr:uid="{946C7D54-D499-4741-ABE0-7636062427B3}"/>
    <cellStyle name="Normal 15 5 7" xfId="4639" xr:uid="{870EE2D8-E660-4798-8901-E44D9CEDF4E8}"/>
    <cellStyle name="Normal 15 5 7 2" xfId="13015" xr:uid="{2A5662D2-30EA-44FE-B954-D47B80F4BA08}"/>
    <cellStyle name="Normal 15 5 7 2 2" xfId="29775" xr:uid="{923A7F16-48D1-4A2B-B889-27EDF2E9010F}"/>
    <cellStyle name="Normal 15 5 7 2 3" xfId="46534" xr:uid="{2FFAE072-FFF6-4249-8F42-3E3A50350FD0}"/>
    <cellStyle name="Normal 15 5 7 3" xfId="21395" xr:uid="{C98B7CDE-F2C3-48A3-B01B-8FCD74417861}"/>
    <cellStyle name="Normal 15 5 7 4" xfId="38154" xr:uid="{144A8D8B-5333-4DF1-AF52-C62B7BE797D1}"/>
    <cellStyle name="Normal 15 5 8" xfId="6433" xr:uid="{AD132C58-1E31-4526-8B45-29D3DA4F2D59}"/>
    <cellStyle name="Normal 15 5 8 2" xfId="14813" xr:uid="{817D3FFB-51F7-4393-BAB8-E9B7A77EDAB7}"/>
    <cellStyle name="Normal 15 5 8 2 2" xfId="31573" xr:uid="{5E529C0F-F208-4051-B185-51332DBCEC46}"/>
    <cellStyle name="Normal 15 5 8 2 3" xfId="48332" xr:uid="{0E7C8FFE-5103-44E4-8B9B-B3B20CF4BF61}"/>
    <cellStyle name="Normal 15 5 8 3" xfId="23193" xr:uid="{1881C005-4CDF-4DEA-A8DD-39AB2B8ADC28}"/>
    <cellStyle name="Normal 15 5 8 4" xfId="39952" xr:uid="{9E29E0C6-CBC2-46E0-AF91-5102FE033F71}"/>
    <cellStyle name="Normal 15 5 9" xfId="7998" xr:uid="{48AB0B13-6D12-436F-B799-5827C10AB548}"/>
    <cellStyle name="Normal 15 5 9 2" xfId="16378" xr:uid="{E7ABE2F4-164E-4254-BAD5-8A640893EA77}"/>
    <cellStyle name="Normal 15 5 9 2 2" xfId="33138" xr:uid="{EF5B5576-E929-4407-B2B9-E97E3E5F7ECA}"/>
    <cellStyle name="Normal 15 5 9 2 3" xfId="49897" xr:uid="{A45172EA-CB88-4341-9273-4FF1D2CC3A04}"/>
    <cellStyle name="Normal 15 5 9 3" xfId="24758" xr:uid="{A17057FE-61DB-4B11-8990-6D445ECCDC4D}"/>
    <cellStyle name="Normal 15 5 9 4" xfId="41517" xr:uid="{EEC9F828-C831-43B3-85BE-B54B1893DF4A}"/>
    <cellStyle name="Normal 15 6" xfId="804" xr:uid="{9302ECEF-EB47-49ED-985E-A49225A2526B}"/>
    <cellStyle name="Normal 15 6 10" xfId="9275" xr:uid="{90DBDA6B-25F6-4311-8246-DA3654DC1132}"/>
    <cellStyle name="Normal 15 6 10 2" xfId="17655" xr:uid="{833A4E83-3D55-4729-A105-20E6195CD2CE}"/>
    <cellStyle name="Normal 15 6 10 2 2" xfId="34415" xr:uid="{D3671B7F-CBFE-489D-82B5-A1D64483F35D}"/>
    <cellStyle name="Normal 15 6 10 2 3" xfId="51174" xr:uid="{218E4A03-8A4E-4449-A4DF-B653DBE4032C}"/>
    <cellStyle name="Normal 15 6 10 3" xfId="26035" xr:uid="{4E9D5CBA-7B5D-4508-ADCB-6BE559E08522}"/>
    <cellStyle name="Normal 15 6 10 4" xfId="42794" xr:uid="{F0840D63-D4F3-46D2-B15A-B5BDCB754569}"/>
    <cellStyle name="Normal 15 6 11" xfId="3175" xr:uid="{646DB523-5C6C-4942-B9CC-07CB1556A357}"/>
    <cellStyle name="Normal 15 6 11 2" xfId="11552" xr:uid="{6302EC0F-8A7E-4DA3-87F7-CB7318A20628}"/>
    <cellStyle name="Normal 15 6 11 2 2" xfId="28312" xr:uid="{70EC15C8-BEF0-4BD2-AC70-BED1BD212A74}"/>
    <cellStyle name="Normal 15 6 11 2 3" xfId="45071" xr:uid="{7065F716-9939-4C8B-B3B3-0026DCCCF19B}"/>
    <cellStyle name="Normal 15 6 11 3" xfId="19932" xr:uid="{C321106F-E3C0-432D-99E5-CF922FC13859}"/>
    <cellStyle name="Normal 15 6 11 4" xfId="36691" xr:uid="{8E285BAC-FB4C-466F-BE46-9BF01F82D9D0}"/>
    <cellStyle name="Normal 15 6 12" xfId="9749" xr:uid="{6C2743E6-61E1-43D2-8BDE-39B154CCD1EA}"/>
    <cellStyle name="Normal 15 6 12 2" xfId="26509" xr:uid="{F6978B8C-28E2-4868-AA74-0EE244B0C30B}"/>
    <cellStyle name="Normal 15 6 12 3" xfId="43268" xr:uid="{C9C78394-E697-4891-BA0C-2EA83464EAE9}"/>
    <cellStyle name="Normal 15 6 13" xfId="18129" xr:uid="{D15B52B4-A205-4882-B8C7-C66BC6CAEDF5}"/>
    <cellStyle name="Normal 15 6 14" xfId="34888" xr:uid="{FA90646E-EF53-45DE-AE4F-EEBF61333C42}"/>
    <cellStyle name="Normal 15 6 15" xfId="1401" xr:uid="{2C812D15-C77A-480F-8E6E-A6C6175BD20A}"/>
    <cellStyle name="Normal 15 6 2" xfId="1795" xr:uid="{2D04B5EF-20B8-435A-8EDE-4F8B7DE911CA}"/>
    <cellStyle name="Normal 15 6 2 2" xfId="5177" xr:uid="{F9616975-5B79-4562-91F6-A54C2073B0F8}"/>
    <cellStyle name="Normal 15 6 2 2 2" xfId="13555" xr:uid="{85218D1C-B531-40FB-B799-4FDB0DCC6426}"/>
    <cellStyle name="Normal 15 6 2 2 2 2" xfId="30315" xr:uid="{12C0BB3A-CB13-4548-80A7-AB45CFB7D260}"/>
    <cellStyle name="Normal 15 6 2 2 2 3" xfId="47074" xr:uid="{0D9DBD2A-76B0-4901-B5E7-36144BD18C76}"/>
    <cellStyle name="Normal 15 6 2 2 3" xfId="21935" xr:uid="{F8E68663-7389-42D1-9713-1D58A37E9F93}"/>
    <cellStyle name="Normal 15 6 2 2 4" xfId="38694" xr:uid="{34CAEC3D-965C-45E6-B564-4C8F5C9C3C9F}"/>
    <cellStyle name="Normal 15 6 2 3" xfId="6862" xr:uid="{2F74BB28-B8FE-4DEF-9084-29307571BDDF}"/>
    <cellStyle name="Normal 15 6 2 3 2" xfId="15242" xr:uid="{B10843A3-3A47-413F-92BB-EFDC1E78E5FF}"/>
    <cellStyle name="Normal 15 6 2 3 2 2" xfId="32002" xr:uid="{DECF2574-0455-4268-B1F2-9771F0BEF182}"/>
    <cellStyle name="Normal 15 6 2 3 2 3" xfId="48761" xr:uid="{45326D0D-F22F-4543-9619-9F7ABC78FC10}"/>
    <cellStyle name="Normal 15 6 2 3 3" xfId="23622" xr:uid="{FD31DAD3-9D65-4D14-9D27-715E849E82F1}"/>
    <cellStyle name="Normal 15 6 2 3 4" xfId="40381" xr:uid="{58146F3E-86F6-4CBA-BB0C-516962C2C817}"/>
    <cellStyle name="Normal 15 6 2 4" xfId="3602" xr:uid="{952CABC7-D27D-47CD-A32C-521528A59D08}"/>
    <cellStyle name="Normal 15 6 2 4 2" xfId="11978" xr:uid="{143D58E8-1203-4E33-80FD-AB6E7CC18D89}"/>
    <cellStyle name="Normal 15 6 2 4 2 2" xfId="28738" xr:uid="{C8E4EE9C-1B57-46C0-A8D6-FC37EBB5F5C2}"/>
    <cellStyle name="Normal 15 6 2 4 2 3" xfId="45497" xr:uid="{CB37DFBE-69AA-4DDC-BBE2-F60B0B25554D}"/>
    <cellStyle name="Normal 15 6 2 4 3" xfId="20358" xr:uid="{FEC3C536-0233-44D6-B68C-E18E4E91A8C1}"/>
    <cellStyle name="Normal 15 6 2 4 4" xfId="37117" xr:uid="{7623F283-37B7-4600-B4E1-F9ECE9887BC0}"/>
    <cellStyle name="Normal 15 6 2 5" xfId="10175" xr:uid="{09020F89-3C78-42A0-B039-F19F7E9EE87D}"/>
    <cellStyle name="Normal 15 6 2 5 2" xfId="26935" xr:uid="{8D25EEC6-3787-4A10-A051-077302E7E97A}"/>
    <cellStyle name="Normal 15 6 2 5 3" xfId="43694" xr:uid="{10F872BA-CA2F-4533-ABD6-4A00EE142B3C}"/>
    <cellStyle name="Normal 15 6 2 6" xfId="18555" xr:uid="{31B52C05-7C9F-4ACC-9311-9559105FB6DB}"/>
    <cellStyle name="Normal 15 6 2 7" xfId="35314" xr:uid="{8FE12E14-7FC1-4C9A-8312-6137056377FB}"/>
    <cellStyle name="Normal 15 6 3" xfId="2223" xr:uid="{3DFF3B7A-6463-417B-B7E2-DF2C0ECAD44C}"/>
    <cellStyle name="Normal 15 6 3 2" xfId="5603" xr:uid="{251B32E1-05C3-4E21-9F03-C75763E78809}"/>
    <cellStyle name="Normal 15 6 3 2 2" xfId="13983" xr:uid="{EF6BDF35-03B5-423E-9B68-A63303B80C18}"/>
    <cellStyle name="Normal 15 6 3 2 2 2" xfId="30743" xr:uid="{6C7A793A-AE40-4542-A684-019D53F4391D}"/>
    <cellStyle name="Normal 15 6 3 2 2 3" xfId="47502" xr:uid="{43CF6157-9869-4625-BA13-70462A8CA49D}"/>
    <cellStyle name="Normal 15 6 3 2 3" xfId="22363" xr:uid="{8759F405-5924-4A49-B5B2-478848E704EB}"/>
    <cellStyle name="Normal 15 6 3 2 4" xfId="39122" xr:uid="{7F15FAFE-1B48-4696-B9FD-05E971050742}"/>
    <cellStyle name="Normal 15 6 3 3" xfId="7290" xr:uid="{D2D64DD6-68FC-43EC-8468-F6A2446AA9F6}"/>
    <cellStyle name="Normal 15 6 3 3 2" xfId="15670" xr:uid="{1FF1B283-2BBC-4A45-A73D-EDBF7948C279}"/>
    <cellStyle name="Normal 15 6 3 3 2 2" xfId="32430" xr:uid="{2F76794C-1437-41A0-B545-01FF5EB2E257}"/>
    <cellStyle name="Normal 15 6 3 3 2 3" xfId="49189" xr:uid="{4349DC5C-8CC0-433E-93B7-F52CE87683DF}"/>
    <cellStyle name="Normal 15 6 3 3 3" xfId="24050" xr:uid="{BC2941F3-2EB9-45FD-9C1F-341F3967D128}"/>
    <cellStyle name="Normal 15 6 3 3 4" xfId="40809" xr:uid="{E91B3425-E050-4FAD-8FE0-AA8F448323D7}"/>
    <cellStyle name="Normal 15 6 3 4" xfId="4030" xr:uid="{215AFDF8-4F37-4AF7-8FDE-50F20E4806AA}"/>
    <cellStyle name="Normal 15 6 3 4 2" xfId="12406" xr:uid="{B3C86CEF-BE9E-4472-AF5A-85860BB656EE}"/>
    <cellStyle name="Normal 15 6 3 4 2 2" xfId="29166" xr:uid="{4BE27318-5CD1-4899-B85D-B20E8E23B206}"/>
    <cellStyle name="Normal 15 6 3 4 2 3" xfId="45925" xr:uid="{20A8EA72-E521-448B-BD24-88818CC08D93}"/>
    <cellStyle name="Normal 15 6 3 4 3" xfId="20786" xr:uid="{777145B0-645F-4C7F-89E1-EDC71A910823}"/>
    <cellStyle name="Normal 15 6 3 4 4" xfId="37545" xr:uid="{C5185183-F4A7-4055-A2EE-2415E58B3DFD}"/>
    <cellStyle name="Normal 15 6 3 5" xfId="10603" xr:uid="{BFF85F8F-C1E6-4B7A-B136-DCEAC72D15A6}"/>
    <cellStyle name="Normal 15 6 3 5 2" xfId="27363" xr:uid="{6FCA34A7-BB6B-464C-8ECC-79F598E1083D}"/>
    <cellStyle name="Normal 15 6 3 5 3" xfId="44122" xr:uid="{ABA226CC-107A-4A43-9922-AAEEA59D965B}"/>
    <cellStyle name="Normal 15 6 3 6" xfId="18983" xr:uid="{FC92CF28-E465-4492-BC74-76CFA2081CCF}"/>
    <cellStyle name="Normal 15 6 3 7" xfId="35742" xr:uid="{FD916660-5C9D-493E-8226-A4D49F18E3AE}"/>
    <cellStyle name="Normal 15 6 4" xfId="2582" xr:uid="{DE529AB5-2E5E-4E04-9093-79DF67EE9A4C}"/>
    <cellStyle name="Normal 15 6 4 2" xfId="5964" xr:uid="{141EAA44-8C97-45CA-AF6A-48AE7F0292CA}"/>
    <cellStyle name="Normal 15 6 4 2 2" xfId="14344" xr:uid="{B2754DDF-681F-49BA-9223-FDEA49DE8633}"/>
    <cellStyle name="Normal 15 6 4 2 2 2" xfId="31104" xr:uid="{AFF1489D-53DE-4C64-AAB8-F826369040F0}"/>
    <cellStyle name="Normal 15 6 4 2 2 3" xfId="47863" xr:uid="{A60C960A-0CE3-4508-8EC0-694CFF60CC9A}"/>
    <cellStyle name="Normal 15 6 4 2 3" xfId="22724" xr:uid="{88B02A34-9952-4501-A324-A004CD94A998}"/>
    <cellStyle name="Normal 15 6 4 2 4" xfId="39483" xr:uid="{B4A2FF59-EF22-4A79-84F5-E8E99AE0B918}"/>
    <cellStyle name="Normal 15 6 4 3" xfId="7651" xr:uid="{3D7AC12C-E44A-4EA7-8830-AC5615D94809}"/>
    <cellStyle name="Normal 15 6 4 3 2" xfId="16031" xr:uid="{160D9353-91A1-43C0-A824-2CF8CD711A66}"/>
    <cellStyle name="Normal 15 6 4 3 2 2" xfId="32791" xr:uid="{725B3090-58CD-43DF-85CF-3F6D3571BD71}"/>
    <cellStyle name="Normal 15 6 4 3 2 3" xfId="49550" xr:uid="{CC4ACF31-2B14-4814-8F1F-7C8E19291626}"/>
    <cellStyle name="Normal 15 6 4 3 3" xfId="24411" xr:uid="{183DF1F9-341C-4C09-B33B-CB6FAFC0E3CF}"/>
    <cellStyle name="Normal 15 6 4 3 4" xfId="41170" xr:uid="{FBDA9AED-3164-4E9D-A74A-FEE743E046F8}"/>
    <cellStyle name="Normal 15 6 4 4" xfId="4279" xr:uid="{E9C6F7CB-371E-4311-9EF3-497C0B286259}"/>
    <cellStyle name="Normal 15 6 4 4 2" xfId="12655" xr:uid="{2862929A-762A-4AD0-B1B6-0585DBCBC520}"/>
    <cellStyle name="Normal 15 6 4 4 2 2" xfId="29415" xr:uid="{266A8257-38E4-478D-862A-E0AAC9C8C703}"/>
    <cellStyle name="Normal 15 6 4 4 2 3" xfId="46174" xr:uid="{6348B596-1715-41FE-A90E-7BB560847407}"/>
    <cellStyle name="Normal 15 6 4 4 3" xfId="21035" xr:uid="{CF854A9D-EC4B-4B35-90B4-76924F7BAFC4}"/>
    <cellStyle name="Normal 15 6 4 4 4" xfId="37794" xr:uid="{FB9FABBD-30A6-4F3D-997E-4188715BFDDF}"/>
    <cellStyle name="Normal 15 6 4 5" xfId="10964" xr:uid="{CCF70D33-B7A2-4920-8B80-C404D574ACC8}"/>
    <cellStyle name="Normal 15 6 4 5 2" xfId="27724" xr:uid="{DDB37FBC-A9B1-4F46-94F9-4377D0AAAD25}"/>
    <cellStyle name="Normal 15 6 4 5 3" xfId="44483" xr:uid="{F2EA341B-50AC-4BF3-9A42-7AB403C6CDB8}"/>
    <cellStyle name="Normal 15 6 4 6" xfId="19344" xr:uid="{B543B80B-E683-4C0D-BA15-C30727554E43}"/>
    <cellStyle name="Normal 15 6 4 7" xfId="36103" xr:uid="{A03032A1-AF98-4BCA-BC46-EA2AA8775AAE}"/>
    <cellStyle name="Normal 15 6 5" xfId="4698" xr:uid="{2ACD082D-941A-46E9-8CD5-38DD8AF99CD0}"/>
    <cellStyle name="Normal 15 6 5 2" xfId="13074" xr:uid="{7E8410FE-268E-4B1F-A015-E2B2D09F24A1}"/>
    <cellStyle name="Normal 15 6 5 2 2" xfId="29834" xr:uid="{C837418F-7296-4E7F-97A2-99C671788ECE}"/>
    <cellStyle name="Normal 15 6 5 2 3" xfId="46593" xr:uid="{C7FB2D86-F87D-4A7F-B3C6-7E9BE8CEBE35}"/>
    <cellStyle name="Normal 15 6 5 3" xfId="21454" xr:uid="{56CE2864-78A8-43E7-93A9-72D88275B671}"/>
    <cellStyle name="Normal 15 6 5 4" xfId="38213" xr:uid="{12F4882F-F260-4ADC-B85D-CC0A85FCC005}"/>
    <cellStyle name="Normal 15 6 6" xfId="6436" xr:uid="{281BBE81-FF35-4B8F-93BF-D01610E8B7F5}"/>
    <cellStyle name="Normal 15 6 6 2" xfId="14816" xr:uid="{1F86A79B-5C2F-4D87-A7C3-2BB5349815F5}"/>
    <cellStyle name="Normal 15 6 6 2 2" xfId="31576" xr:uid="{248478A7-1B5F-455D-9D32-1CC7983B54C3}"/>
    <cellStyle name="Normal 15 6 6 2 3" xfId="48335" xr:uid="{A9B57E8A-FF69-44DA-AB6E-E65D28E5642B}"/>
    <cellStyle name="Normal 15 6 6 3" xfId="23196" xr:uid="{BF486BD9-0E0F-4A25-A1F5-33745A730EE8}"/>
    <cellStyle name="Normal 15 6 6 4" xfId="39955" xr:uid="{419538BA-B8F4-4155-85AE-256F131D18A1}"/>
    <cellStyle name="Normal 15 6 7" xfId="8057" xr:uid="{B8CC440A-FC65-486F-98B3-7663ADDE627F}"/>
    <cellStyle name="Normal 15 6 7 2" xfId="16437" xr:uid="{563C5972-FA6F-47A1-9005-50E115E36F66}"/>
    <cellStyle name="Normal 15 6 7 2 2" xfId="33197" xr:uid="{5360BE1F-B400-48A8-A5EC-03EA4C3F5344}"/>
    <cellStyle name="Normal 15 6 7 2 3" xfId="49956" xr:uid="{47FFB7DA-E258-4BA5-9230-A66C87698E3A}"/>
    <cellStyle name="Normal 15 6 7 3" xfId="24817" xr:uid="{5D096A45-50E5-49F2-97A2-D8895E37FA64}"/>
    <cellStyle name="Normal 15 6 7 4" xfId="41576" xr:uid="{4349A581-F76F-4DA9-8F87-88BC2F988703}"/>
    <cellStyle name="Normal 15 6 8" xfId="8463" xr:uid="{5285AEA7-0C5E-49CD-90A3-E9C33773DA16}"/>
    <cellStyle name="Normal 15 6 8 2" xfId="16843" xr:uid="{643304D1-5A4C-422E-88A4-847ADD7A88C2}"/>
    <cellStyle name="Normal 15 6 8 2 2" xfId="33603" xr:uid="{54E093B6-24F9-407D-8B47-060F0E518EAF}"/>
    <cellStyle name="Normal 15 6 8 2 3" xfId="50362" xr:uid="{0B0AA4AC-6637-4F2E-BE5F-8230509C9FB7}"/>
    <cellStyle name="Normal 15 6 8 3" xfId="25223" xr:uid="{0A33EB8F-120D-4F2E-9B2C-67E187460545}"/>
    <cellStyle name="Normal 15 6 8 4" xfId="41982" xr:uid="{FADF4D11-CB63-4D04-A16D-E06D5CDEE504}"/>
    <cellStyle name="Normal 15 6 9" xfId="8869" xr:uid="{A2097D22-AAAD-4414-8510-D9E619977150}"/>
    <cellStyle name="Normal 15 6 9 2" xfId="17249" xr:uid="{BF85CAB7-33A5-4D81-84CA-8170BDFDF890}"/>
    <cellStyle name="Normal 15 6 9 2 2" xfId="34009" xr:uid="{894A63DA-DF97-4E24-BD9A-6B44AF56944B}"/>
    <cellStyle name="Normal 15 6 9 2 3" xfId="50768" xr:uid="{67053877-0704-4ECD-BB2E-33A156E2437D}"/>
    <cellStyle name="Normal 15 6 9 3" xfId="25629" xr:uid="{56BCFB19-9055-47BD-B532-E60478EEC246}"/>
    <cellStyle name="Normal 15 6 9 4" xfId="42388" xr:uid="{A5A84356-5016-4EC3-A367-C66AA63D357E}"/>
    <cellStyle name="Normal 15 7" xfId="1402" xr:uid="{ECC3EA0B-EF1B-4E9E-B815-0A1D23BFB737}"/>
    <cellStyle name="Normal 15 7 10" xfId="9372" xr:uid="{FC1242F5-E042-4357-98C2-F371C36BA50B}"/>
    <cellStyle name="Normal 15 7 10 2" xfId="17752" xr:uid="{FCF0FE77-3B06-4B2F-9C9C-DDB6C088CCC5}"/>
    <cellStyle name="Normal 15 7 10 2 2" xfId="34512" xr:uid="{0C1F61EF-3991-42CA-8425-9264641942FC}"/>
    <cellStyle name="Normal 15 7 10 2 3" xfId="51271" xr:uid="{5F5EBB77-4D9C-41DC-9F73-21EB20F3A26C}"/>
    <cellStyle name="Normal 15 7 10 3" xfId="26132" xr:uid="{A140223C-440B-49BB-9993-9363E3063D43}"/>
    <cellStyle name="Normal 15 7 10 4" xfId="42891" xr:uid="{E99F1E72-E620-45B0-B4DA-E8A9C4B8A4DB}"/>
    <cellStyle name="Normal 15 7 11" xfId="3176" xr:uid="{B745338B-9077-4043-840F-FF19E7180407}"/>
    <cellStyle name="Normal 15 7 11 2" xfId="11553" xr:uid="{C3E5C52B-67A7-4522-AA32-753377B8C5F4}"/>
    <cellStyle name="Normal 15 7 11 2 2" xfId="28313" xr:uid="{CECA52CA-4030-43D5-A48B-B9041D7600A4}"/>
    <cellStyle name="Normal 15 7 11 2 3" xfId="45072" xr:uid="{917C6FFD-BFAB-4D49-BD2E-82C7311A65CC}"/>
    <cellStyle name="Normal 15 7 11 3" xfId="19933" xr:uid="{EBA5AF1B-CDDB-4262-906F-7123B6D81B70}"/>
    <cellStyle name="Normal 15 7 11 4" xfId="36692" xr:uid="{37F0546E-624A-4509-BD56-96AEAEDA9683}"/>
    <cellStyle name="Normal 15 7 12" xfId="9750" xr:uid="{5A25A6B1-3EC7-4576-B333-B75279E092D8}"/>
    <cellStyle name="Normal 15 7 12 2" xfId="26510" xr:uid="{C9052451-5943-47C4-8306-5F02705A92BE}"/>
    <cellStyle name="Normal 15 7 12 3" xfId="43269" xr:uid="{88D16123-B280-47E6-9546-7FC139682D60}"/>
    <cellStyle name="Normal 15 7 13" xfId="18130" xr:uid="{70CE62C3-3007-4617-BFF2-1DDD18E10172}"/>
    <cellStyle name="Normal 15 7 14" xfId="34889" xr:uid="{4A7722D6-AA9A-4DF9-A874-DB543F23A074}"/>
    <cellStyle name="Normal 15 7 2" xfId="1796" xr:uid="{6B842968-AE5C-4567-B3A9-FA564ACB1414}"/>
    <cellStyle name="Normal 15 7 2 2" xfId="5178" xr:uid="{45608FE4-1F1D-4E8B-89FF-6C659BD69CB9}"/>
    <cellStyle name="Normal 15 7 2 2 2" xfId="13556" xr:uid="{F971FD71-5E28-4FC0-8CBE-1692BEFE8531}"/>
    <cellStyle name="Normal 15 7 2 2 2 2" xfId="30316" xr:uid="{36D54B49-20DF-4830-B189-5065FBFD9746}"/>
    <cellStyle name="Normal 15 7 2 2 2 3" xfId="47075" xr:uid="{81EADDC0-8837-4C17-A95A-8DDAE6E6447E}"/>
    <cellStyle name="Normal 15 7 2 2 3" xfId="21936" xr:uid="{948F26D8-1682-4FB1-AD7D-FF6BB91732CA}"/>
    <cellStyle name="Normal 15 7 2 2 4" xfId="38695" xr:uid="{F80FA43D-BAFB-4E5C-BEB6-84738EA70A9B}"/>
    <cellStyle name="Normal 15 7 2 3" xfId="6863" xr:uid="{48B65F5E-98FB-419A-975D-8D56B7A71E65}"/>
    <cellStyle name="Normal 15 7 2 3 2" xfId="15243" xr:uid="{A084BA46-CBE0-4EF9-9991-7EED8290B794}"/>
    <cellStyle name="Normal 15 7 2 3 2 2" xfId="32003" xr:uid="{4E8F5E30-162C-407C-B6BE-725AA758E358}"/>
    <cellStyle name="Normal 15 7 2 3 2 3" xfId="48762" xr:uid="{A9ABE69D-C69D-4A14-9986-2D934C19C2CB}"/>
    <cellStyle name="Normal 15 7 2 3 3" xfId="23623" xr:uid="{8CB629F0-B2F6-47D2-97A4-1F4B12DECF52}"/>
    <cellStyle name="Normal 15 7 2 3 4" xfId="40382" xr:uid="{E0004A68-C9FC-4610-9C97-4BF79BD3B48D}"/>
    <cellStyle name="Normal 15 7 2 4" xfId="3603" xr:uid="{8FECC5A1-12FC-42E2-9C20-F483AC1E9637}"/>
    <cellStyle name="Normal 15 7 2 4 2" xfId="11979" xr:uid="{8030DE1F-2015-4149-8C50-9066AC310E02}"/>
    <cellStyle name="Normal 15 7 2 4 2 2" xfId="28739" xr:uid="{EFBB1AF6-EC77-47DE-A5E2-E76E4E7C87C6}"/>
    <cellStyle name="Normal 15 7 2 4 2 3" xfId="45498" xr:uid="{317B8532-6C57-4344-AA29-B648C22F6CA2}"/>
    <cellStyle name="Normal 15 7 2 4 3" xfId="20359" xr:uid="{2E2A79DD-3DB0-4825-A158-5B17C4EFCF5C}"/>
    <cellStyle name="Normal 15 7 2 4 4" xfId="37118" xr:uid="{FC631231-2BE1-48A6-8F72-A2BB649A98A2}"/>
    <cellStyle name="Normal 15 7 2 5" xfId="10176" xr:uid="{1A16EF56-97E4-48F0-B9F1-B28EBCBB6C5A}"/>
    <cellStyle name="Normal 15 7 2 5 2" xfId="26936" xr:uid="{6499A4B2-2858-4490-AC68-72B370B4D384}"/>
    <cellStyle name="Normal 15 7 2 5 3" xfId="43695" xr:uid="{84B22B2F-3D78-4E7A-8A7F-CDFCA859EBD2}"/>
    <cellStyle name="Normal 15 7 2 6" xfId="18556" xr:uid="{5F7E85F6-C694-4F20-BB77-E0160A62AFAA}"/>
    <cellStyle name="Normal 15 7 2 7" xfId="35315" xr:uid="{59B80AD1-8E70-49C4-860F-8471F9962D4E}"/>
    <cellStyle name="Normal 15 7 3" xfId="2224" xr:uid="{17FD98B0-22E0-4A84-AAD7-53B5C284F6E3}"/>
    <cellStyle name="Normal 15 7 3 2" xfId="5604" xr:uid="{687E9D45-AEC9-41F8-A3F6-E08B2B1C1252}"/>
    <cellStyle name="Normal 15 7 3 2 2" xfId="13984" xr:uid="{C97B90CD-FB8C-44D8-A784-09AEFE2CF7A7}"/>
    <cellStyle name="Normal 15 7 3 2 2 2" xfId="30744" xr:uid="{0CD64D18-99ED-41E2-9C8F-BC2A6F78801A}"/>
    <cellStyle name="Normal 15 7 3 2 2 3" xfId="47503" xr:uid="{D2DAC404-5710-4CBB-93BB-A9B1FE5B5AB5}"/>
    <cellStyle name="Normal 15 7 3 2 3" xfId="22364" xr:uid="{AE46BAE0-5094-41BB-8B58-13A7013A7B44}"/>
    <cellStyle name="Normal 15 7 3 2 4" xfId="39123" xr:uid="{5B5D2B1A-6956-4655-BAF3-FAF5DBB06D60}"/>
    <cellStyle name="Normal 15 7 3 3" xfId="7291" xr:uid="{108F604A-48B4-498B-A3A5-FFD8F6F6395F}"/>
    <cellStyle name="Normal 15 7 3 3 2" xfId="15671" xr:uid="{EAA583F2-30BE-44F8-96D4-A6FC0D807349}"/>
    <cellStyle name="Normal 15 7 3 3 2 2" xfId="32431" xr:uid="{14083F4A-8B89-4E7D-8898-67AFE0ED5C13}"/>
    <cellStyle name="Normal 15 7 3 3 2 3" xfId="49190" xr:uid="{8781A619-1CA6-43FA-A088-A5A18D369914}"/>
    <cellStyle name="Normal 15 7 3 3 3" xfId="24051" xr:uid="{58EC3091-282C-4D6E-B5F9-6732E24D30C5}"/>
    <cellStyle name="Normal 15 7 3 3 4" xfId="40810" xr:uid="{4A2B9000-FF82-41E1-BC3C-AF36077D49BC}"/>
    <cellStyle name="Normal 15 7 3 4" xfId="4031" xr:uid="{287ECFAA-CF85-47C1-BDB5-79361CE72102}"/>
    <cellStyle name="Normal 15 7 3 4 2" xfId="12407" xr:uid="{E64CF620-4290-43F8-A99A-41CDC3B0CB06}"/>
    <cellStyle name="Normal 15 7 3 4 2 2" xfId="29167" xr:uid="{78FDAA29-C5C3-43E1-A6C4-25976EADD632}"/>
    <cellStyle name="Normal 15 7 3 4 2 3" xfId="45926" xr:uid="{05E29193-3445-4890-BE4D-B397693AF6A1}"/>
    <cellStyle name="Normal 15 7 3 4 3" xfId="20787" xr:uid="{D4262149-5F11-440A-97F4-DB514CA941B9}"/>
    <cellStyle name="Normal 15 7 3 4 4" xfId="37546" xr:uid="{8B5E4352-8B9D-4445-8275-611108C48D18}"/>
    <cellStyle name="Normal 15 7 3 5" xfId="10604" xr:uid="{AD5AF609-D7AE-4DD2-99D4-22E1A5D58824}"/>
    <cellStyle name="Normal 15 7 3 5 2" xfId="27364" xr:uid="{F8DAA4C1-7EE6-4570-ACF8-44359E658237}"/>
    <cellStyle name="Normal 15 7 3 5 3" xfId="44123" xr:uid="{EA455CCA-616C-43B1-AC1F-6E9659EDD037}"/>
    <cellStyle name="Normal 15 7 3 6" xfId="18984" xr:uid="{2509F093-053D-4759-B334-0E1EA5DE8793}"/>
    <cellStyle name="Normal 15 7 3 7" xfId="35743" xr:uid="{FEB89AC6-7445-4044-B2F8-CC8F2CEFA772}"/>
    <cellStyle name="Normal 15 7 4" xfId="2679" xr:uid="{D6578BF0-87FB-4F0E-A12E-438C7D2C93A8}"/>
    <cellStyle name="Normal 15 7 4 2" xfId="6061" xr:uid="{0AD71C1E-154A-4925-AEDB-E7D0672A0FC4}"/>
    <cellStyle name="Normal 15 7 4 2 2" xfId="14441" xr:uid="{9805FC23-DE7D-4740-B26D-63C88A6AC7A3}"/>
    <cellStyle name="Normal 15 7 4 2 2 2" xfId="31201" xr:uid="{327D595A-1094-4663-9877-35ADAB6CCFF9}"/>
    <cellStyle name="Normal 15 7 4 2 2 3" xfId="47960" xr:uid="{1A6A111A-D653-474F-997A-FE425C5CB0ED}"/>
    <cellStyle name="Normal 15 7 4 2 3" xfId="22821" xr:uid="{1A425B25-6E5B-41BB-A4FF-E947B227BE04}"/>
    <cellStyle name="Normal 15 7 4 2 4" xfId="39580" xr:uid="{71F9D9D2-22EB-413D-A9D5-6F7ED147274D}"/>
    <cellStyle name="Normal 15 7 4 3" xfId="7748" xr:uid="{4DE8CB2B-DD16-4A9E-9443-FB00B948760F}"/>
    <cellStyle name="Normal 15 7 4 3 2" xfId="16128" xr:uid="{A760EC72-DA47-4C66-8E97-E7C66736F109}"/>
    <cellStyle name="Normal 15 7 4 3 2 2" xfId="32888" xr:uid="{959EDFAC-F9FA-41D2-A892-D43FFA220001}"/>
    <cellStyle name="Normal 15 7 4 3 2 3" xfId="49647" xr:uid="{B6B17265-C84E-439C-90C9-76FC77F42E84}"/>
    <cellStyle name="Normal 15 7 4 3 3" xfId="24508" xr:uid="{2A6EFB2A-0EE1-4072-AA54-DA08631116D9}"/>
    <cellStyle name="Normal 15 7 4 3 4" xfId="41267" xr:uid="{7CEB6405-4794-45E3-8004-247028678106}"/>
    <cellStyle name="Normal 15 7 4 4" xfId="4375" xr:uid="{5185A780-DF2D-47AC-9F40-8AB618AF047A}"/>
    <cellStyle name="Normal 15 7 4 4 2" xfId="12751" xr:uid="{4F773A08-17FA-41ED-AA23-E667C3C2CFEE}"/>
    <cellStyle name="Normal 15 7 4 4 2 2" xfId="29511" xr:uid="{95B0B554-3EF9-4469-9FF6-38BCCC7F758C}"/>
    <cellStyle name="Normal 15 7 4 4 2 3" xfId="46270" xr:uid="{2D1B3B56-CA52-4867-9BFB-64CD89A781E2}"/>
    <cellStyle name="Normal 15 7 4 4 3" xfId="21131" xr:uid="{50AEB62D-8B51-4B19-AD78-F2E7E09CE442}"/>
    <cellStyle name="Normal 15 7 4 4 4" xfId="37890" xr:uid="{5D6ABC23-4B24-47BA-87F6-1C952E9D84EC}"/>
    <cellStyle name="Normal 15 7 4 5" xfId="11061" xr:uid="{206FDBAE-DAFF-46C0-A631-BC65EBD72021}"/>
    <cellStyle name="Normal 15 7 4 5 2" xfId="27821" xr:uid="{86178AD0-44A1-456B-AA79-3DB20922A6EE}"/>
    <cellStyle name="Normal 15 7 4 5 3" xfId="44580" xr:uid="{1570C8CC-DAF0-4154-84FC-527F69DFE3CD}"/>
    <cellStyle name="Normal 15 7 4 6" xfId="19441" xr:uid="{10FB3F2D-28E9-4405-96AD-09E046F5302F}"/>
    <cellStyle name="Normal 15 7 4 7" xfId="36200" xr:uid="{80DE094A-9475-40B9-9AFE-A00A4E3AEA71}"/>
    <cellStyle name="Normal 15 7 5" xfId="4795" xr:uid="{54A86DAE-6891-4927-8D98-F77AD5860135}"/>
    <cellStyle name="Normal 15 7 5 2" xfId="13171" xr:uid="{0D9AF236-6A0F-43F9-9AED-7E67BB78212B}"/>
    <cellStyle name="Normal 15 7 5 2 2" xfId="29931" xr:uid="{AD40CE07-093C-4600-A4A1-6A41FDDD9773}"/>
    <cellStyle name="Normal 15 7 5 2 3" xfId="46690" xr:uid="{482F2B0E-EC0D-4911-AF0F-B186FFF8D03F}"/>
    <cellStyle name="Normal 15 7 5 3" xfId="21551" xr:uid="{2B626055-357C-4256-9ACB-B0E90C8F0A2C}"/>
    <cellStyle name="Normal 15 7 5 4" xfId="38310" xr:uid="{E7E5397B-3CD5-4A30-A9A6-0CDF25561A4F}"/>
    <cellStyle name="Normal 15 7 6" xfId="6437" xr:uid="{03941F7C-5029-4CDD-96F3-30A7DCF6AB3D}"/>
    <cellStyle name="Normal 15 7 6 2" xfId="14817" xr:uid="{2F6DEF0A-3D66-4549-AEB1-93997BC5F327}"/>
    <cellStyle name="Normal 15 7 6 2 2" xfId="31577" xr:uid="{1C7F4189-E7D9-4A36-91AD-68796C0A215C}"/>
    <cellStyle name="Normal 15 7 6 2 3" xfId="48336" xr:uid="{5B84A121-937B-4F0F-98F2-26C1BFF3784D}"/>
    <cellStyle name="Normal 15 7 6 3" xfId="23197" xr:uid="{B65389CE-1B53-4592-9B39-22951F3D1E06}"/>
    <cellStyle name="Normal 15 7 6 4" xfId="39956" xr:uid="{5E531257-9B1B-4911-8DEA-744BC6A3620E}"/>
    <cellStyle name="Normal 15 7 7" xfId="8154" xr:uid="{BDCD199D-0447-498E-96CF-C74E0566CAAC}"/>
    <cellStyle name="Normal 15 7 7 2" xfId="16534" xr:uid="{EDA7A6FF-0F78-4812-B786-93367049C288}"/>
    <cellStyle name="Normal 15 7 7 2 2" xfId="33294" xr:uid="{00211B36-83E5-4C72-B958-654095440FCF}"/>
    <cellStyle name="Normal 15 7 7 2 3" xfId="50053" xr:uid="{CC36ABDF-0840-4B18-8E7F-96BF3DAA0C79}"/>
    <cellStyle name="Normal 15 7 7 3" xfId="24914" xr:uid="{6B4DD3CE-36DF-48A3-A3E3-3A53AE0AF50F}"/>
    <cellStyle name="Normal 15 7 7 4" xfId="41673" xr:uid="{98050F5A-9F4A-4462-A975-9F9D965B5E3E}"/>
    <cellStyle name="Normal 15 7 8" xfId="8560" xr:uid="{EC17F6BA-E388-40E8-9CE3-06F1DF473B11}"/>
    <cellStyle name="Normal 15 7 8 2" xfId="16940" xr:uid="{4E3A2107-805B-4B00-89C2-6F48DBB662FD}"/>
    <cellStyle name="Normal 15 7 8 2 2" xfId="33700" xr:uid="{10A5361D-2735-43E0-91CB-B814D14FEF85}"/>
    <cellStyle name="Normal 15 7 8 2 3" xfId="50459" xr:uid="{D5071002-CF11-43DE-B574-B2EBE6213D28}"/>
    <cellStyle name="Normal 15 7 8 3" xfId="25320" xr:uid="{547A52A0-7645-46C9-B0CD-8C411F63EFF7}"/>
    <cellStyle name="Normal 15 7 8 4" xfId="42079" xr:uid="{1C6D02A0-DB60-4662-9992-7A05F28EE0E1}"/>
    <cellStyle name="Normal 15 7 9" xfId="8966" xr:uid="{757C02ED-F2E7-4F59-97DC-725755AA1E2D}"/>
    <cellStyle name="Normal 15 7 9 2" xfId="17346" xr:uid="{18417E16-28DA-4359-8B5C-F2B84294B691}"/>
    <cellStyle name="Normal 15 7 9 2 2" xfId="34106" xr:uid="{1417C933-96C2-41BA-B4CF-EAB59A612B56}"/>
    <cellStyle name="Normal 15 7 9 2 3" xfId="50865" xr:uid="{A14815D9-DC02-41FD-A361-2F5CC1869462}"/>
    <cellStyle name="Normal 15 7 9 3" xfId="25726" xr:uid="{F7E8C649-50B9-40A1-81DE-4DBE47F01054}"/>
    <cellStyle name="Normal 15 7 9 4" xfId="42485" xr:uid="{2D5A62BB-86CD-41F9-9E96-152714F9CA4F}"/>
    <cellStyle name="Normal 15 8" xfId="1564" xr:uid="{82583C01-5766-4A11-99CE-FA8C66231C71}"/>
    <cellStyle name="Normal 15 8 2" xfId="4943" xr:uid="{E62EE53F-9A9B-4E72-83BD-1FF8BFEE6EE1}"/>
    <cellStyle name="Normal 15 8 2 2" xfId="13319" xr:uid="{98E30ECF-1582-4C9C-BBE8-EF0F83D63700}"/>
    <cellStyle name="Normal 15 8 2 2 2" xfId="30079" xr:uid="{97ABAA89-F638-4F1C-9DE8-3D711B097DF4}"/>
    <cellStyle name="Normal 15 8 2 2 3" xfId="46838" xr:uid="{9649F588-C056-4993-8DB7-8BBDF9694936}"/>
    <cellStyle name="Normal 15 8 2 3" xfId="21699" xr:uid="{FFB17B4F-5956-4DD6-B81C-48DA92C53149}"/>
    <cellStyle name="Normal 15 8 2 4" xfId="38458" xr:uid="{C9E36252-9761-4D9D-8043-20C8FA43F594}"/>
    <cellStyle name="Normal 15 8 3" xfId="6626" xr:uid="{575744E0-10AA-4AD1-91B2-0B29092FCEDB}"/>
    <cellStyle name="Normal 15 8 3 2" xfId="15006" xr:uid="{42232A4E-4C4E-4AFB-8CBB-25D9020FB3A2}"/>
    <cellStyle name="Normal 15 8 3 2 2" xfId="31766" xr:uid="{752753D1-E79F-43AA-AC1B-D7281B71B06B}"/>
    <cellStyle name="Normal 15 8 3 2 3" xfId="48525" xr:uid="{EA6CA932-D6DF-445B-8345-CB11746B91E8}"/>
    <cellStyle name="Normal 15 8 3 3" xfId="23386" xr:uid="{CCE46FFC-BC8C-4F50-8569-2981AEC06483}"/>
    <cellStyle name="Normal 15 8 3 4" xfId="40145" xr:uid="{4F06F16F-CE17-4B82-A83A-45F604A87930}"/>
    <cellStyle name="Normal 15 8 4" xfId="3366" xr:uid="{58D3D159-B7F8-4DF4-A9FD-05DCF49D723A}"/>
    <cellStyle name="Normal 15 8 4 2" xfId="11742" xr:uid="{5B3588B0-F297-4C0A-8F02-1B501403D415}"/>
    <cellStyle name="Normal 15 8 4 2 2" xfId="28502" xr:uid="{D87190D3-605F-4318-89EC-93124770E5F6}"/>
    <cellStyle name="Normal 15 8 4 2 3" xfId="45261" xr:uid="{359C64F1-CDEA-426C-BE65-12F8AE938107}"/>
    <cellStyle name="Normal 15 8 4 3" xfId="20122" xr:uid="{FE975A80-70EC-4FC5-8F43-87C00F519BE4}"/>
    <cellStyle name="Normal 15 8 4 4" xfId="36881" xr:uid="{1B56BC5A-5A33-42AB-BFD6-A3563A9CFC9C}"/>
    <cellStyle name="Normal 15 8 5" xfId="9939" xr:uid="{84E0D461-E6CD-451B-8209-8256B6FF499F}"/>
    <cellStyle name="Normal 15 8 5 2" xfId="26699" xr:uid="{EDE429C5-2351-4CDE-BD1C-F5BB53D9ACB5}"/>
    <cellStyle name="Normal 15 8 5 3" xfId="43458" xr:uid="{76E5C37D-C4CC-458B-80AF-7E480646F9CD}"/>
    <cellStyle name="Normal 15 8 6" xfId="18319" xr:uid="{2D6BF3FC-326C-4F2F-92D6-3F6908FFC24C}"/>
    <cellStyle name="Normal 15 8 7" xfId="35078" xr:uid="{21D66CF1-32AE-434F-A2B8-CCEA308EF30F}"/>
    <cellStyle name="Normal 15 9" xfId="1988" xr:uid="{025A2BA8-244C-4F68-9C9C-1F020640960A}"/>
    <cellStyle name="Normal 15 9 2" xfId="5367" xr:uid="{543625D6-C2E4-49F7-B477-023B5F01D495}"/>
    <cellStyle name="Normal 15 9 2 2" xfId="13747" xr:uid="{191A65D1-5CC0-40F6-A688-5F7368A7F41C}"/>
    <cellStyle name="Normal 15 9 2 2 2" xfId="30507" xr:uid="{AF6B2397-B612-4AA4-B399-AA44ABD7EE68}"/>
    <cellStyle name="Normal 15 9 2 2 3" xfId="47266" xr:uid="{102E82ED-3DA4-4B40-8F53-242A87D7073B}"/>
    <cellStyle name="Normal 15 9 2 3" xfId="22127" xr:uid="{B017EA13-C5CA-429A-888F-8B229F44402A}"/>
    <cellStyle name="Normal 15 9 2 4" xfId="38886" xr:uid="{1A84C35C-98DD-4D85-88AD-7683B8876340}"/>
    <cellStyle name="Normal 15 9 3" xfId="7054" xr:uid="{C8F1E58D-CB80-4D3D-857C-24F8A6032B12}"/>
    <cellStyle name="Normal 15 9 3 2" xfId="15434" xr:uid="{D49917D9-E880-4ED4-85F3-728E4EDAA238}"/>
    <cellStyle name="Normal 15 9 3 2 2" xfId="32194" xr:uid="{ED218477-0450-494E-989C-3802C080E714}"/>
    <cellStyle name="Normal 15 9 3 2 3" xfId="48953" xr:uid="{0C990FFF-ADD3-4270-8E26-B3C2F1C56DF0}"/>
    <cellStyle name="Normal 15 9 3 3" xfId="23814" xr:uid="{CF85A09D-0A77-46A9-8C32-95B1A5D7287E}"/>
    <cellStyle name="Normal 15 9 3 4" xfId="40573" xr:uid="{E5AC8A66-C5C0-4B25-94E4-ABF2F438A2B5}"/>
    <cellStyle name="Normal 15 9 4" xfId="3794" xr:uid="{13A032A6-845B-4AE3-8D46-5FBC0B1DEA93}"/>
    <cellStyle name="Normal 15 9 4 2" xfId="12170" xr:uid="{6DE56C83-A519-4A2E-95F5-4CE23C3ABA28}"/>
    <cellStyle name="Normal 15 9 4 2 2" xfId="28930" xr:uid="{90228962-DEF0-4352-96CC-054A1E1C2275}"/>
    <cellStyle name="Normal 15 9 4 2 3" xfId="45689" xr:uid="{664ACC7F-5345-4A2D-BC31-64252EC09241}"/>
    <cellStyle name="Normal 15 9 4 3" xfId="20550" xr:uid="{9476F056-8CEC-45E2-ADE9-74C246B68A02}"/>
    <cellStyle name="Normal 15 9 4 4" xfId="37309" xr:uid="{118BD5F0-6599-4D79-8A27-D9AFD8E22828}"/>
    <cellStyle name="Normal 15 9 5" xfId="10367" xr:uid="{BF0B1867-0710-457B-9331-B7DC2A0DCCAD}"/>
    <cellStyle name="Normal 15 9 5 2" xfId="27127" xr:uid="{37D6FB78-9337-4E1C-BD93-4AFB23EEC5E1}"/>
    <cellStyle name="Normal 15 9 5 3" xfId="43886" xr:uid="{8E2816ED-EFEC-412C-84C0-79603C08BA69}"/>
    <cellStyle name="Normal 15 9 6" xfId="18747" xr:uid="{E9018AF7-4D87-4991-A519-71E5B8378748}"/>
    <cellStyle name="Normal 15 9 7" xfId="35506" xr:uid="{BB56AB69-21B9-4244-82E4-20FAE2012936}"/>
    <cellStyle name="Normal 16" xfId="155" xr:uid="{246BC0A2-A1A2-4DAF-B6EF-A3C7F6D67616}"/>
    <cellStyle name="Normal 16 10" xfId="2410" xr:uid="{477E324D-A30D-4F6C-B5EC-CB6FF651A507}"/>
    <cellStyle name="Normal 16 10 2" xfId="5791" xr:uid="{07378536-4BED-47E4-AA8B-5DF0B11A4CC4}"/>
    <cellStyle name="Normal 16 10 2 2" xfId="14171" xr:uid="{77A03CB6-1C93-4C70-8D37-2C5BCB4DCFB9}"/>
    <cellStyle name="Normal 16 10 2 2 2" xfId="30931" xr:uid="{06032AB4-95FC-4C78-8C38-C8817D918055}"/>
    <cellStyle name="Normal 16 10 2 2 3" xfId="47690" xr:uid="{8915578A-87B6-48D8-9EF3-C8016E26146E}"/>
    <cellStyle name="Normal 16 10 2 3" xfId="22551" xr:uid="{98157B41-DF24-4078-ADEC-22547B716A50}"/>
    <cellStyle name="Normal 16 10 2 4" xfId="39310" xr:uid="{C3B078DD-8D9B-4DC3-9F33-5B593F916A62}"/>
    <cellStyle name="Normal 16 10 3" xfId="7478" xr:uid="{97EF1BCE-30F7-498C-9F15-81D9E0F7082D}"/>
    <cellStyle name="Normal 16 10 3 2" xfId="15858" xr:uid="{4F58F117-9BF1-460B-9D60-65A9DC3EF5D0}"/>
    <cellStyle name="Normal 16 10 3 2 2" xfId="32618" xr:uid="{AE460CB3-64F7-453B-AB36-4049617406D1}"/>
    <cellStyle name="Normal 16 10 3 2 3" xfId="49377" xr:uid="{81C8C508-42E1-4D50-95EE-CEB2EEF1EDBB}"/>
    <cellStyle name="Normal 16 10 3 3" xfId="24238" xr:uid="{89138577-6646-4378-9041-2CF7EBC0BFCA}"/>
    <cellStyle name="Normal 16 10 3 4" xfId="40997" xr:uid="{BD847868-35AE-447C-950E-3E39C4628FC0}"/>
    <cellStyle name="Normal 16 10 4" xfId="2935" xr:uid="{2435F184-423B-48E3-8A6E-A78814009CB2}"/>
    <cellStyle name="Normal 16 10 4 2" xfId="11317" xr:uid="{39246778-2812-4631-A181-994B5ED88313}"/>
    <cellStyle name="Normal 16 10 4 2 2" xfId="28077" xr:uid="{6C1DFC2F-CF3F-4A34-BEE4-0C7A918B0D3D}"/>
    <cellStyle name="Normal 16 10 4 2 3" xfId="44836" xr:uid="{DBAF7D73-FEA5-48B6-B777-2147538FAEBB}"/>
    <cellStyle name="Normal 16 10 4 3" xfId="19697" xr:uid="{FDA443FF-4178-4611-8764-7764D146A399}"/>
    <cellStyle name="Normal 16 10 4 4" xfId="36456" xr:uid="{3C2A5D6C-2CF9-4025-9C39-D6DA9A297820}"/>
    <cellStyle name="Normal 16 10 5" xfId="10791" xr:uid="{98666978-9E60-4FE5-9F02-CA15DCED4015}"/>
    <cellStyle name="Normal 16 10 5 2" xfId="27551" xr:uid="{C2C7D7ED-9259-4327-8883-87FE75B5CF9F}"/>
    <cellStyle name="Normal 16 10 5 3" xfId="44310" xr:uid="{03190C34-EA98-44CD-BD8C-5CD451898B89}"/>
    <cellStyle name="Normal 16 10 6" xfId="19171" xr:uid="{7BA9DC2E-0EAE-4964-9772-513AE2EF3755}"/>
    <cellStyle name="Normal 16 10 7" xfId="35930" xr:uid="{54218705-B79C-4EF6-B63A-8A1AF804F013}"/>
    <cellStyle name="Normal 16 11" xfId="4511" xr:uid="{9D206E59-434E-4CF9-BA99-105FBF11CBE5}"/>
    <cellStyle name="Normal 16 11 2" xfId="12887" xr:uid="{215C8FC8-0B46-4241-A89E-AB08CB579D33}"/>
    <cellStyle name="Normal 16 11 2 2" xfId="29647" xr:uid="{69EB8107-997A-4BA6-8C3A-CFE217E81203}"/>
    <cellStyle name="Normal 16 11 2 3" xfId="46406" xr:uid="{7AB573F0-AE95-4921-A143-383E40443E6E}"/>
    <cellStyle name="Normal 16 11 3" xfId="21267" xr:uid="{B7155608-B1B7-4092-AA6B-5DE4B108E19B}"/>
    <cellStyle name="Normal 16 11 4" xfId="38026" xr:uid="{90E1E831-0D75-4C3C-9D85-C06971E686FC}"/>
    <cellStyle name="Normal 16 12" xfId="6201" xr:uid="{75AC65E7-6ECA-47C6-A06A-24DB529BC7FC}"/>
    <cellStyle name="Normal 16 12 2" xfId="14581" xr:uid="{D21804FB-8B31-4A4B-BAA2-98F9027D48DE}"/>
    <cellStyle name="Normal 16 12 2 2" xfId="31341" xr:uid="{68F69856-84CE-4A9A-AE53-2E55D0056560}"/>
    <cellStyle name="Normal 16 12 2 3" xfId="48100" xr:uid="{FEBA733D-E44E-4731-82CA-9679477D8F18}"/>
    <cellStyle name="Normal 16 12 3" xfId="22961" xr:uid="{DD02C746-F8B5-4B74-AE19-5BACB475E0A9}"/>
    <cellStyle name="Normal 16 12 4" xfId="39720" xr:uid="{3B4C9B9F-EB29-4FD9-90E6-28F97BC492F9}"/>
    <cellStyle name="Normal 16 13" xfId="7884" xr:uid="{5BD748D6-F8AA-4EB5-A3BA-64E4F6388CA0}"/>
    <cellStyle name="Normal 16 13 2" xfId="16264" xr:uid="{B4C6A88B-A4C9-45B1-AABD-9123B71EFAFF}"/>
    <cellStyle name="Normal 16 13 2 2" xfId="33024" xr:uid="{FF26C51C-32DF-4570-8B8E-0F48B074D11B}"/>
    <cellStyle name="Normal 16 13 2 3" xfId="49783" xr:uid="{D3053583-5563-4CC7-BF16-4D4653B397E8}"/>
    <cellStyle name="Normal 16 13 3" xfId="24644" xr:uid="{6D4D7CAD-6E9F-4CDD-A3DE-502C5D00ECEA}"/>
    <cellStyle name="Normal 16 13 4" xfId="41403" xr:uid="{AC380F4F-7E7D-4581-836F-B33EC98ECEDB}"/>
    <cellStyle name="Normal 16 14" xfId="8290" xr:uid="{CE849A71-E8D9-42B5-A21B-C7E224E73742}"/>
    <cellStyle name="Normal 16 14 2" xfId="16670" xr:uid="{0A7B6790-92C3-40AE-B102-BBE2F267924F}"/>
    <cellStyle name="Normal 16 14 2 2" xfId="33430" xr:uid="{4B946C2E-CC85-4314-819B-CE548E663D5F}"/>
    <cellStyle name="Normal 16 14 2 3" xfId="50189" xr:uid="{405F0E18-7D85-4043-8868-C13832976CBE}"/>
    <cellStyle name="Normal 16 14 3" xfId="25050" xr:uid="{C9714DB6-DD74-4A22-A9B2-3813D3D67CB4}"/>
    <cellStyle name="Normal 16 14 4" xfId="41809" xr:uid="{F27F6E51-FC18-44A4-9127-00D39C7E5C4B}"/>
    <cellStyle name="Normal 16 15" xfId="8696" xr:uid="{756E75AB-6F5F-48F9-97B4-40DF47CCFEF7}"/>
    <cellStyle name="Normal 16 15 2" xfId="17076" xr:uid="{E60BDDEF-88D3-4353-86ED-8FC01580CC84}"/>
    <cellStyle name="Normal 16 15 2 2" xfId="33836" xr:uid="{B4E6EE81-1AB5-4A0F-8CDF-DC2445F4C827}"/>
    <cellStyle name="Normal 16 15 2 3" xfId="50595" xr:uid="{598A5A93-3104-4197-BC97-799E12D9FAAB}"/>
    <cellStyle name="Normal 16 15 3" xfId="25456" xr:uid="{60795332-C2E4-408F-9A85-CD5B78168C03}"/>
    <cellStyle name="Normal 16 15 4" xfId="42215" xr:uid="{50035872-DDE8-432E-9C2E-EEDA4C94EB69}"/>
    <cellStyle name="Normal 16 16" xfId="9102" xr:uid="{942CF85A-8411-4D7C-B7F6-C3FF49F8D26F}"/>
    <cellStyle name="Normal 16 16 2" xfId="17482" xr:uid="{86933827-38CD-4E6B-B28B-45FDD95D9272}"/>
    <cellStyle name="Normal 16 16 2 2" xfId="34242" xr:uid="{D940D684-CDC3-4094-B8CC-FE6DA866913A}"/>
    <cellStyle name="Normal 16 16 2 3" xfId="51001" xr:uid="{E6D7AF60-16CF-443B-9891-273653C07151}"/>
    <cellStyle name="Normal 16 16 3" xfId="25862" xr:uid="{84C73572-A951-4E10-ACBD-AF61246AAFDA}"/>
    <cellStyle name="Normal 16 16 4" xfId="42621" xr:uid="{DF286984-2500-4726-99BE-0E0DBD5C542A}"/>
    <cellStyle name="Normal 16 17" xfId="2823" xr:uid="{F130EE05-FFA9-44D9-B675-2DE268BB9221}"/>
    <cellStyle name="Normal 16 17 2" xfId="11205" xr:uid="{F967EF0A-FB2D-4896-B0B3-FC574C5FB880}"/>
    <cellStyle name="Normal 16 17 2 2" xfId="27965" xr:uid="{FF9BE707-BAC1-49C8-8FAD-15A2D8D254B4}"/>
    <cellStyle name="Normal 16 17 2 3" xfId="44724" xr:uid="{E31962CE-1B4C-4A75-8B9A-B1EC77A3433C}"/>
    <cellStyle name="Normal 16 17 3" xfId="19585" xr:uid="{FAA479D3-3373-44F7-8B28-1FDD46CC542E}"/>
    <cellStyle name="Normal 16 17 4" xfId="36344" xr:uid="{07737D32-DBC4-494B-84C7-D70EAA8B21E3}"/>
    <cellStyle name="Normal 16 18" xfId="9514" xr:uid="{345BA9EA-90D6-477C-BE4D-77C456AE11BA}"/>
    <cellStyle name="Normal 16 18 2" xfId="26274" xr:uid="{59356222-3218-4472-B8E8-F964AE1EEF7E}"/>
    <cellStyle name="Normal 16 18 3" xfId="43033" xr:uid="{FF24D8C6-1414-4985-86DF-DBB8B298817F}"/>
    <cellStyle name="Normal 16 19" xfId="17894" xr:uid="{F1CDE424-BAE0-45CB-837B-A0D12AE3809B}"/>
    <cellStyle name="Normal 16 2" xfId="229" xr:uid="{109F988D-F5C9-42DD-9DBB-168CDBC4C963}"/>
    <cellStyle name="Normal 16 2 10" xfId="8330" xr:uid="{32C7A686-C153-45FA-8769-8783305269CC}"/>
    <cellStyle name="Normal 16 2 10 2" xfId="16710" xr:uid="{FA423E60-6576-4BA4-A812-BD507DEB4B38}"/>
    <cellStyle name="Normal 16 2 10 2 2" xfId="33470" xr:uid="{3A2390D3-3443-4152-8191-BEDA78007EEB}"/>
    <cellStyle name="Normal 16 2 10 2 3" xfId="50229" xr:uid="{D259C281-0717-41E7-8A01-8C008CA23403}"/>
    <cellStyle name="Normal 16 2 10 3" xfId="25090" xr:uid="{796D2EE8-C492-4164-9ADB-9090696BA3BE}"/>
    <cellStyle name="Normal 16 2 10 4" xfId="41849" xr:uid="{43C86B5D-D0D2-465D-8D44-D6968BD56699}"/>
    <cellStyle name="Normal 16 2 11" xfId="8736" xr:uid="{A87BF450-9BC0-4D81-AC7F-77064492A17A}"/>
    <cellStyle name="Normal 16 2 11 2" xfId="17116" xr:uid="{36CA2E16-EB41-45D5-A565-6B8AA9A5F3E4}"/>
    <cellStyle name="Normal 16 2 11 2 2" xfId="33876" xr:uid="{3EE8F543-CFDC-40A9-8466-ACB83A289329}"/>
    <cellStyle name="Normal 16 2 11 2 3" xfId="50635" xr:uid="{DB4B8F0F-3713-4E65-8DFA-CBAF216738BE}"/>
    <cellStyle name="Normal 16 2 11 3" xfId="25496" xr:uid="{CB6CFC28-19FA-4669-B80A-08C78651B93D}"/>
    <cellStyle name="Normal 16 2 11 4" xfId="42255" xr:uid="{598D3C42-4C59-4D2E-ADF7-B812177A7F12}"/>
    <cellStyle name="Normal 16 2 12" xfId="9142" xr:uid="{59DAC75C-E7D7-4FA3-BF94-BA0AC5DE0D88}"/>
    <cellStyle name="Normal 16 2 12 2" xfId="17522" xr:uid="{07E1B07A-765F-440D-B6AB-4EBB368A31F0}"/>
    <cellStyle name="Normal 16 2 12 2 2" xfId="34282" xr:uid="{ED3B5435-1A8A-443B-AD27-0ED3826B9EA9}"/>
    <cellStyle name="Normal 16 2 12 2 3" xfId="51041" xr:uid="{4934C899-5A2C-4233-8A06-34CC7B8A37F0}"/>
    <cellStyle name="Normal 16 2 12 3" xfId="25902" xr:uid="{53225441-DE14-44BA-9304-41465B7795FC}"/>
    <cellStyle name="Normal 16 2 12 4" xfId="42661" xr:uid="{3859D356-1EF8-4054-8F9D-095B69CAA564}"/>
    <cellStyle name="Normal 16 2 13" xfId="2841" xr:uid="{13AF5FE1-7AFA-4F51-9489-36BE1FF5E193}"/>
    <cellStyle name="Normal 16 2 13 2" xfId="11223" xr:uid="{BEE0EB8E-6197-481B-9333-3B049E45FD6A}"/>
    <cellStyle name="Normal 16 2 13 2 2" xfId="27983" xr:uid="{611DC5C8-8778-4F5D-AF0A-3E5BCA180507}"/>
    <cellStyle name="Normal 16 2 13 2 3" xfId="44742" xr:uid="{CE9A80C5-B54E-45B9-8050-000BC829FF5F}"/>
    <cellStyle name="Normal 16 2 13 3" xfId="19603" xr:uid="{46DAF969-F960-48FE-87E5-373FA0C48BD9}"/>
    <cellStyle name="Normal 16 2 13 4" xfId="36362" xr:uid="{13DC96C5-D1D8-4955-940C-90E6EEB194AA}"/>
    <cellStyle name="Normal 16 2 14" xfId="9542" xr:uid="{18D317F3-ECB8-4D1D-9F32-8E645B740088}"/>
    <cellStyle name="Normal 16 2 14 2" xfId="26302" xr:uid="{C5413EAE-61DC-4474-A118-E8B3F4C8BA66}"/>
    <cellStyle name="Normal 16 2 14 3" xfId="43061" xr:uid="{F1A8137F-0580-436B-A215-340A613CC9A0}"/>
    <cellStyle name="Normal 16 2 15" xfId="17922" xr:uid="{2B75256E-23CC-4BB9-846B-106594FB1EF0}"/>
    <cellStyle name="Normal 16 2 16" xfId="34681" xr:uid="{2A1952F1-AC41-43E2-B6DD-4841B57BFA25}"/>
    <cellStyle name="Normal 16 2 17" xfId="806" xr:uid="{5EA4FBB7-2844-47D0-8E3E-FD3F0C26B592}"/>
    <cellStyle name="Normal 16 2 2" xfId="1283" xr:uid="{F08606E7-E522-4716-98E5-8C9B1F84A264}"/>
    <cellStyle name="Normal 16 2 2 10" xfId="9281" xr:uid="{9FCA1914-97FF-48C3-8F89-BCD1C6703642}"/>
    <cellStyle name="Normal 16 2 2 10 2" xfId="17661" xr:uid="{92CD4EEC-E4E8-4DCE-B671-2E67FEB390A3}"/>
    <cellStyle name="Normal 16 2 2 10 2 2" xfId="34421" xr:uid="{B9DA198B-6C5B-44EF-ADB9-D10634FB7724}"/>
    <cellStyle name="Normal 16 2 2 10 2 3" xfId="51180" xr:uid="{88732B69-9C04-4D46-9F9F-9D5B5889D3A9}"/>
    <cellStyle name="Normal 16 2 2 10 3" xfId="26041" xr:uid="{B4D66E79-5621-4C0A-9CDE-50BD6098322E}"/>
    <cellStyle name="Normal 16 2 2 10 4" xfId="42800" xr:uid="{E6D50FA0-27A2-44E0-B71B-AC71C5EC0DE8}"/>
    <cellStyle name="Normal 16 2 2 11" xfId="3040" xr:uid="{E5F9BC3D-6028-49E8-AD64-E3242E7F5A01}"/>
    <cellStyle name="Normal 16 2 2 11 2" xfId="11419" xr:uid="{B6ED29B0-C414-405D-A3B9-4551F9FC0763}"/>
    <cellStyle name="Normal 16 2 2 11 2 2" xfId="28179" xr:uid="{7D9D4E05-54FA-4B1B-BA00-BA85C9959960}"/>
    <cellStyle name="Normal 16 2 2 11 2 3" xfId="44938" xr:uid="{B69558B9-92A4-4136-832F-BAA1A989B7B1}"/>
    <cellStyle name="Normal 16 2 2 11 3" xfId="19799" xr:uid="{03E2CFD4-88C6-4597-9458-B00538456F50}"/>
    <cellStyle name="Normal 16 2 2 11 4" xfId="36558" xr:uid="{9C12E2DB-9A66-4325-81E1-128E4F47EA8A}"/>
    <cellStyle name="Normal 16 2 2 12" xfId="9616" xr:uid="{389E2746-EF4F-4D8C-8CA8-CE6382FD013F}"/>
    <cellStyle name="Normal 16 2 2 12 2" xfId="26376" xr:uid="{2ABA4653-A66C-4F40-A0E4-19D7A4BD12D6}"/>
    <cellStyle name="Normal 16 2 2 12 3" xfId="43135" xr:uid="{5DADEA00-C043-4547-88F2-8E0A35BE27C1}"/>
    <cellStyle name="Normal 16 2 2 13" xfId="17996" xr:uid="{42FF6AA2-754D-4165-8C8D-758E03B4141D}"/>
    <cellStyle name="Normal 16 2 2 14" xfId="34755" xr:uid="{3DA4955C-C462-44B3-8282-7C41403A0961}"/>
    <cellStyle name="Normal 16 2 2 2" xfId="1662" xr:uid="{E28E63AB-4712-4170-AABC-8C51ACEC0F92}"/>
    <cellStyle name="Normal 16 2 2 2 2" xfId="5044" xr:uid="{D8AA6BAF-3E00-4D28-9E49-93F1429E1478}"/>
    <cellStyle name="Normal 16 2 2 2 2 2" xfId="13422" xr:uid="{F0D60156-8BA3-4EDE-A2E3-A22D34FE9572}"/>
    <cellStyle name="Normal 16 2 2 2 2 2 2" xfId="30182" xr:uid="{587550FB-4A68-43D0-B557-15D7A60A1CE9}"/>
    <cellStyle name="Normal 16 2 2 2 2 2 3" xfId="46941" xr:uid="{05573A4A-C8FD-43DD-807F-89591096B567}"/>
    <cellStyle name="Normal 16 2 2 2 2 3" xfId="21802" xr:uid="{7D8124C4-A15F-4B6A-AF73-5E6020876A60}"/>
    <cellStyle name="Normal 16 2 2 2 2 4" xfId="38561" xr:uid="{88FA77B4-FD18-42B7-8537-755C61464E98}"/>
    <cellStyle name="Normal 16 2 2 2 3" xfId="6729" xr:uid="{43BFE401-5E87-4E34-AF34-54EA6156F2BB}"/>
    <cellStyle name="Normal 16 2 2 2 3 2" xfId="15109" xr:uid="{2E78960E-57B0-4CBB-B4CC-45D84C88F055}"/>
    <cellStyle name="Normal 16 2 2 2 3 2 2" xfId="31869" xr:uid="{FAEAA0B2-CA5F-4242-BF77-1914112A8DC2}"/>
    <cellStyle name="Normal 16 2 2 2 3 2 3" xfId="48628" xr:uid="{F3456EA1-1870-487B-844F-F21540E60E27}"/>
    <cellStyle name="Normal 16 2 2 2 3 3" xfId="23489" xr:uid="{A3C893A5-0135-4C88-9835-EED86D1CDE4A}"/>
    <cellStyle name="Normal 16 2 2 2 3 4" xfId="40248" xr:uid="{FABA72A1-1680-47D3-B251-A631AC11FA63}"/>
    <cellStyle name="Normal 16 2 2 2 4" xfId="3469" xr:uid="{953EACC4-0A48-4C5C-8EF4-F2905FFBB14E}"/>
    <cellStyle name="Normal 16 2 2 2 4 2" xfId="11845" xr:uid="{FD8E5350-1C08-4455-AE96-0EC43DA9BDC2}"/>
    <cellStyle name="Normal 16 2 2 2 4 2 2" xfId="28605" xr:uid="{DEB57A3C-2ADD-41B0-B3F4-07F673807868}"/>
    <cellStyle name="Normal 16 2 2 2 4 2 3" xfId="45364" xr:uid="{4B4197DF-9830-4E3A-A2A8-24F2FFF6C006}"/>
    <cellStyle name="Normal 16 2 2 2 4 3" xfId="20225" xr:uid="{0CB2F213-06D7-4018-9B56-30D22485571C}"/>
    <cellStyle name="Normal 16 2 2 2 4 4" xfId="36984" xr:uid="{764BD4CD-D221-41E7-8A7F-4D263195DC15}"/>
    <cellStyle name="Normal 16 2 2 2 5" xfId="10042" xr:uid="{7CD2C6EA-259E-46BC-A18D-3E3CAF757B21}"/>
    <cellStyle name="Normal 16 2 2 2 5 2" xfId="26802" xr:uid="{9851F6B0-FF9E-481F-91EB-58B39D784D1C}"/>
    <cellStyle name="Normal 16 2 2 2 5 3" xfId="43561" xr:uid="{00713ADC-E881-47A9-AC0A-408A9D4DCE89}"/>
    <cellStyle name="Normal 16 2 2 2 6" xfId="18422" xr:uid="{DD2983EB-4E18-41EE-A16D-BAEFB6BA2446}"/>
    <cellStyle name="Normal 16 2 2 2 7" xfId="35181" xr:uid="{D894D83D-566B-4CE0-9696-71E18A073229}"/>
    <cellStyle name="Normal 16 2 2 3" xfId="2090" xr:uid="{1C1D22C5-2759-4B18-8573-1E6064002379}"/>
    <cellStyle name="Normal 16 2 2 3 2" xfId="5470" xr:uid="{13B6B994-0854-4C4C-BBEF-254566720B63}"/>
    <cellStyle name="Normal 16 2 2 3 2 2" xfId="13850" xr:uid="{5593C9DC-A050-43E2-AFB6-39F94E661BA7}"/>
    <cellStyle name="Normal 16 2 2 3 2 2 2" xfId="30610" xr:uid="{A76A3E27-160F-48F5-8BAA-18315426B30D}"/>
    <cellStyle name="Normal 16 2 2 3 2 2 3" xfId="47369" xr:uid="{5EC53E52-1F97-4019-973C-0C90B04D80A2}"/>
    <cellStyle name="Normal 16 2 2 3 2 3" xfId="22230" xr:uid="{75B49FBB-F0B8-40AD-B141-056BCEBB06D1}"/>
    <cellStyle name="Normal 16 2 2 3 2 4" xfId="38989" xr:uid="{0110DA53-85E4-461D-974D-00FC74957488}"/>
    <cellStyle name="Normal 16 2 2 3 3" xfId="7157" xr:uid="{F98BD764-D2D5-41B8-9128-2BDCD009C198}"/>
    <cellStyle name="Normal 16 2 2 3 3 2" xfId="15537" xr:uid="{D9DDCF4D-91DB-4439-8A82-2F58F1B3DE43}"/>
    <cellStyle name="Normal 16 2 2 3 3 2 2" xfId="32297" xr:uid="{4EC1C3A4-C46E-40DB-B12A-4C1A7E91E65F}"/>
    <cellStyle name="Normal 16 2 2 3 3 2 3" xfId="49056" xr:uid="{2504DA17-C6DD-4766-8F33-DE2BDBB52387}"/>
    <cellStyle name="Normal 16 2 2 3 3 3" xfId="23917" xr:uid="{60E2397D-BACC-431C-9D23-0EE38AE1362C}"/>
    <cellStyle name="Normal 16 2 2 3 3 4" xfId="40676" xr:uid="{285B2C01-F01C-4073-9C24-6BB985C16129}"/>
    <cellStyle name="Normal 16 2 2 3 4" xfId="3897" xr:uid="{652C034F-2833-43DE-88CB-274BD2BBE592}"/>
    <cellStyle name="Normal 16 2 2 3 4 2" xfId="12273" xr:uid="{F197CD00-34BA-4286-B188-B6A0858FDA11}"/>
    <cellStyle name="Normal 16 2 2 3 4 2 2" xfId="29033" xr:uid="{F4BAC066-27A1-4A2E-8D92-581502B70EA7}"/>
    <cellStyle name="Normal 16 2 2 3 4 2 3" xfId="45792" xr:uid="{B1791DFC-EABC-497B-A258-F354E7A284DF}"/>
    <cellStyle name="Normal 16 2 2 3 4 3" xfId="20653" xr:uid="{A0C7987B-614A-40B3-A255-14E3E0E04384}"/>
    <cellStyle name="Normal 16 2 2 3 4 4" xfId="37412" xr:uid="{9B2356DA-F985-412C-9C14-81CC1BFFA542}"/>
    <cellStyle name="Normal 16 2 2 3 5" xfId="10470" xr:uid="{3141218B-772A-451C-B7DC-517DFB35469A}"/>
    <cellStyle name="Normal 16 2 2 3 5 2" xfId="27230" xr:uid="{0CD5DDAB-9E60-4A15-87DE-5AE85A9B4E9F}"/>
    <cellStyle name="Normal 16 2 2 3 5 3" xfId="43989" xr:uid="{6FB18024-6D7B-407D-9BBB-AC1BC737DFC8}"/>
    <cellStyle name="Normal 16 2 2 3 6" xfId="18850" xr:uid="{BF4E52B0-E179-4763-A28E-5AC31B52DE02}"/>
    <cellStyle name="Normal 16 2 2 3 7" xfId="35609" xr:uid="{C12552EC-7ABD-410B-B9EF-242F57FF7B4C}"/>
    <cellStyle name="Normal 16 2 2 4" xfId="2588" xr:uid="{2732F0F8-3C57-430D-B630-81E85E65A85F}"/>
    <cellStyle name="Normal 16 2 2 4 2" xfId="5970" xr:uid="{81C71257-4313-43BE-AAC2-9972170F86E4}"/>
    <cellStyle name="Normal 16 2 2 4 2 2" xfId="14350" xr:uid="{C6FA3B7E-2E3D-45FA-8046-FE57C0FE7514}"/>
    <cellStyle name="Normal 16 2 2 4 2 2 2" xfId="31110" xr:uid="{2FA3D78F-D11B-42A2-A101-D870CC6C0037}"/>
    <cellStyle name="Normal 16 2 2 4 2 2 3" xfId="47869" xr:uid="{2C80E3C2-6FCC-43DA-A614-55F331E185E1}"/>
    <cellStyle name="Normal 16 2 2 4 2 3" xfId="22730" xr:uid="{55EBEA1A-AB1E-45D3-9DD4-84641BE048C2}"/>
    <cellStyle name="Normal 16 2 2 4 2 4" xfId="39489" xr:uid="{F0F37980-5611-464C-8370-94B94D7A2EA2}"/>
    <cellStyle name="Normal 16 2 2 4 3" xfId="7657" xr:uid="{6510D1DB-275E-430E-AF9E-2A5CC94D7061}"/>
    <cellStyle name="Normal 16 2 2 4 3 2" xfId="16037" xr:uid="{72E7197D-DBF5-4B7A-9143-638D45806460}"/>
    <cellStyle name="Normal 16 2 2 4 3 2 2" xfId="32797" xr:uid="{CCD2AACB-75FD-4286-A346-DABF0FD419A3}"/>
    <cellStyle name="Normal 16 2 2 4 3 2 3" xfId="49556" xr:uid="{C5A4F28F-2AAF-41D1-B5CE-52E8FBBF391D}"/>
    <cellStyle name="Normal 16 2 2 4 3 3" xfId="24417" xr:uid="{87F47F48-3149-4098-B5FC-61868CF7E659}"/>
    <cellStyle name="Normal 16 2 2 4 3 4" xfId="41176" xr:uid="{32B90341-CB2D-4D3B-BB65-23750D3A5624}"/>
    <cellStyle name="Normal 16 2 2 4 4" xfId="4285" xr:uid="{2878C60E-41B4-4149-8520-7DFDFE61CDEA}"/>
    <cellStyle name="Normal 16 2 2 4 4 2" xfId="12661" xr:uid="{57B9410D-F92A-430C-8C97-E63E263FF2C6}"/>
    <cellStyle name="Normal 16 2 2 4 4 2 2" xfId="29421" xr:uid="{69D41C75-014B-4823-A705-FD2099F25DC7}"/>
    <cellStyle name="Normal 16 2 2 4 4 2 3" xfId="46180" xr:uid="{4A2BF775-C1EE-4BD1-B626-9F8557E48CFA}"/>
    <cellStyle name="Normal 16 2 2 4 4 3" xfId="21041" xr:uid="{C2213957-FBEB-4C8B-B713-54BFB809D51B}"/>
    <cellStyle name="Normal 16 2 2 4 4 4" xfId="37800" xr:uid="{BC663650-B6C4-4AED-AE25-464B2BDDFAA6}"/>
    <cellStyle name="Normal 16 2 2 4 5" xfId="10970" xr:uid="{F3295A3A-1AA4-4D49-88FC-B408418CD3C6}"/>
    <cellStyle name="Normal 16 2 2 4 5 2" xfId="27730" xr:uid="{3CF5A81E-9B6E-4BEB-B574-7CCD44E0DE2E}"/>
    <cellStyle name="Normal 16 2 2 4 5 3" xfId="44489" xr:uid="{609C8E99-B1F8-4D51-A5E7-73C7BA300E0D}"/>
    <cellStyle name="Normal 16 2 2 4 6" xfId="19350" xr:uid="{CA5B7950-A66D-405E-85A3-BF02DB2FA0CD}"/>
    <cellStyle name="Normal 16 2 2 4 7" xfId="36109" xr:uid="{FDD8D7CC-4134-42FA-A1BE-5830D484113B}"/>
    <cellStyle name="Normal 16 2 2 5" xfId="4704" xr:uid="{75962430-E1B5-4BA6-BEF7-7E4C9A11D3AF}"/>
    <cellStyle name="Normal 16 2 2 5 2" xfId="13080" xr:uid="{E4AFE85C-1D35-4932-BF70-CF719735C965}"/>
    <cellStyle name="Normal 16 2 2 5 2 2" xfId="29840" xr:uid="{04B30B4F-3261-4DEE-B6C8-9279756C6E51}"/>
    <cellStyle name="Normal 16 2 2 5 2 3" xfId="46599" xr:uid="{74AD0AB9-B99C-47F5-BBCE-78B34E797153}"/>
    <cellStyle name="Normal 16 2 2 5 3" xfId="21460" xr:uid="{ECA14096-1F90-4BF4-8969-71BFDC30FF0F}"/>
    <cellStyle name="Normal 16 2 2 5 4" xfId="38219" xr:uid="{8074981B-03EB-4E53-A2AB-BB1EF64387FE}"/>
    <cellStyle name="Normal 16 2 2 6" xfId="6303" xr:uid="{7A5E23DB-CA58-4478-B49A-31DDF9447FEB}"/>
    <cellStyle name="Normal 16 2 2 6 2" xfId="14683" xr:uid="{EFBE40D5-7294-4F9B-A5D9-898898DB156B}"/>
    <cellStyle name="Normal 16 2 2 6 2 2" xfId="31443" xr:uid="{DD3C58FB-6EBA-4CC1-978A-F08B260BB964}"/>
    <cellStyle name="Normal 16 2 2 6 2 3" xfId="48202" xr:uid="{31521662-96E3-4760-84C8-45F9055EBF87}"/>
    <cellStyle name="Normal 16 2 2 6 3" xfId="23063" xr:uid="{F3DF0E52-26D4-4D34-84D3-F533708CCF47}"/>
    <cellStyle name="Normal 16 2 2 6 4" xfId="39822" xr:uid="{636F19DA-71BE-44F8-93C1-05C7B8A81D3B}"/>
    <cellStyle name="Normal 16 2 2 7" xfId="8063" xr:uid="{43F45B20-4310-4B1D-AC4A-1BB92ED19AAB}"/>
    <cellStyle name="Normal 16 2 2 7 2" xfId="16443" xr:uid="{0AD5D163-8978-42AA-9F14-14D7044384B6}"/>
    <cellStyle name="Normal 16 2 2 7 2 2" xfId="33203" xr:uid="{C42E0837-B42C-43A1-B577-7708725EF7DC}"/>
    <cellStyle name="Normal 16 2 2 7 2 3" xfId="49962" xr:uid="{6E8837D0-F802-4111-91C0-CF46A2DF3C33}"/>
    <cellStyle name="Normal 16 2 2 7 3" xfId="24823" xr:uid="{7CC67A6C-1F73-4E82-B66F-3F448AA9FF07}"/>
    <cellStyle name="Normal 16 2 2 7 4" xfId="41582" xr:uid="{497AE8E5-336E-4292-8CC5-A7A8D7F46300}"/>
    <cellStyle name="Normal 16 2 2 8" xfId="8469" xr:uid="{0E81A0EE-A764-475D-AFFE-83D6AE5050AD}"/>
    <cellStyle name="Normal 16 2 2 8 2" xfId="16849" xr:uid="{F05ECECB-BD70-482A-8059-281468BCC38C}"/>
    <cellStyle name="Normal 16 2 2 8 2 2" xfId="33609" xr:uid="{F09BB615-4504-452A-9547-A08D2CB51E1B}"/>
    <cellStyle name="Normal 16 2 2 8 2 3" xfId="50368" xr:uid="{2455457C-5F18-4354-A61B-570DB37D3CD8}"/>
    <cellStyle name="Normal 16 2 2 8 3" xfId="25229" xr:uid="{179CC2CD-659E-4937-97F3-5F3D55E069FD}"/>
    <cellStyle name="Normal 16 2 2 8 4" xfId="41988" xr:uid="{D7607AF0-E639-478D-B647-1ADCC8AEDE43}"/>
    <cellStyle name="Normal 16 2 2 9" xfId="8875" xr:uid="{FE1B0593-0844-470F-A606-B1A67BFC06E7}"/>
    <cellStyle name="Normal 16 2 2 9 2" xfId="17255" xr:uid="{58A7AD71-F857-40BF-A74C-D33A0D6F5EBC}"/>
    <cellStyle name="Normal 16 2 2 9 2 2" xfId="34015" xr:uid="{82B60EEC-9054-4384-B999-DC63A23EAD96}"/>
    <cellStyle name="Normal 16 2 2 9 2 3" xfId="50774" xr:uid="{4FFB85E5-28FF-4BDA-BFC0-3EA21B669D16}"/>
    <cellStyle name="Normal 16 2 2 9 3" xfId="25635" xr:uid="{7446AB5E-B3EF-40A0-B3AA-4050E432942D}"/>
    <cellStyle name="Normal 16 2 2 9 4" xfId="42394" xr:uid="{3A171DF4-A369-4DB4-84E0-67630FB40040}"/>
    <cellStyle name="Normal 16 2 3" xfId="1403" xr:uid="{D6D9B628-2844-408D-8574-0F8C7086C83B}"/>
    <cellStyle name="Normal 16 2 3 10" xfId="9413" xr:uid="{865E9411-9332-444D-A1AD-CF6AAB2A7559}"/>
    <cellStyle name="Normal 16 2 3 10 2" xfId="17793" xr:uid="{70320F67-A8EC-4B60-B8EB-46E32D81ABCD}"/>
    <cellStyle name="Normal 16 2 3 10 2 2" xfId="34553" xr:uid="{A35E1482-1F37-47F0-82B4-5AF51BF1928C}"/>
    <cellStyle name="Normal 16 2 3 10 2 3" xfId="51312" xr:uid="{7AD7FBC4-C845-4666-B682-E294600F3DBE}"/>
    <cellStyle name="Normal 16 2 3 10 3" xfId="26173" xr:uid="{5BEAB25F-6CDA-4DF3-A478-826F7A515A34}"/>
    <cellStyle name="Normal 16 2 3 10 4" xfId="42932" xr:uid="{815AE98A-A39B-45F1-A09A-F3D82093BFB4}"/>
    <cellStyle name="Normal 16 2 3 11" xfId="3177" xr:uid="{1BE11BE4-A9BD-4780-8968-08BB59B97063}"/>
    <cellStyle name="Normal 16 2 3 11 2" xfId="11554" xr:uid="{2AB84D08-4E7B-41B0-9232-FC4398AF0FD5}"/>
    <cellStyle name="Normal 16 2 3 11 2 2" xfId="28314" xr:uid="{DF1BA9FE-F160-444E-B01E-5AF345B7A889}"/>
    <cellStyle name="Normal 16 2 3 11 2 3" xfId="45073" xr:uid="{E3F7164A-D160-4D4E-BCA7-B62FFC68D4D3}"/>
    <cellStyle name="Normal 16 2 3 11 3" xfId="19934" xr:uid="{A5AD09FD-1946-4202-B7CB-0B5EBF1065DA}"/>
    <cellStyle name="Normal 16 2 3 11 4" xfId="36693" xr:uid="{495CF044-A960-42B2-A391-B0D1ACD0B507}"/>
    <cellStyle name="Normal 16 2 3 12" xfId="9751" xr:uid="{CD168044-1FEC-42F3-AC7F-FC0AAF343E91}"/>
    <cellStyle name="Normal 16 2 3 12 2" xfId="26511" xr:uid="{D872E975-4E5B-44AE-90AE-BF31A558D91A}"/>
    <cellStyle name="Normal 16 2 3 12 3" xfId="43270" xr:uid="{03E5A028-6FE7-47AD-9A93-CDB39039BC31}"/>
    <cellStyle name="Normal 16 2 3 13" xfId="18131" xr:uid="{317D8FAA-0239-45D3-B84A-8ED0A5ED3DC5}"/>
    <cellStyle name="Normal 16 2 3 14" xfId="34890" xr:uid="{E083096C-1FD1-4141-AC87-1A687A493760}"/>
    <cellStyle name="Normal 16 2 3 2" xfId="1797" xr:uid="{461333FE-9EB7-4671-A062-07EE84A78AE6}"/>
    <cellStyle name="Normal 16 2 3 2 2" xfId="5179" xr:uid="{AC6CB8F1-5AFE-4874-81D3-C8F9D3511627}"/>
    <cellStyle name="Normal 16 2 3 2 2 2" xfId="13557" xr:uid="{26A56F50-A92D-4E76-B64E-C971D1B48ED9}"/>
    <cellStyle name="Normal 16 2 3 2 2 2 2" xfId="30317" xr:uid="{EC8E9C86-889B-4412-A9A5-E9A4DF3AD172}"/>
    <cellStyle name="Normal 16 2 3 2 2 2 3" xfId="47076" xr:uid="{113C628A-71FE-48F2-A524-798ED5F46A61}"/>
    <cellStyle name="Normal 16 2 3 2 2 3" xfId="21937" xr:uid="{A53776FB-8F9E-4C36-841F-878F526310FE}"/>
    <cellStyle name="Normal 16 2 3 2 2 4" xfId="38696" xr:uid="{6E35E930-747F-4617-A69A-58822AE525B6}"/>
    <cellStyle name="Normal 16 2 3 2 3" xfId="6864" xr:uid="{CE9E4AB2-0E67-48C5-8CA6-0F04E2210AF9}"/>
    <cellStyle name="Normal 16 2 3 2 3 2" xfId="15244" xr:uid="{D7B934CF-13D5-414C-96C8-A47A019A576B}"/>
    <cellStyle name="Normal 16 2 3 2 3 2 2" xfId="32004" xr:uid="{2F764AE6-24DB-4A0F-9D76-5B7314821798}"/>
    <cellStyle name="Normal 16 2 3 2 3 2 3" xfId="48763" xr:uid="{1796D7F1-5543-4797-976E-90B23C05F28C}"/>
    <cellStyle name="Normal 16 2 3 2 3 3" xfId="23624" xr:uid="{7EF7D8E7-C231-4F4D-856D-4D009B282045}"/>
    <cellStyle name="Normal 16 2 3 2 3 4" xfId="40383" xr:uid="{9D223B3D-046D-4C12-BB72-4886EBFF47B7}"/>
    <cellStyle name="Normal 16 2 3 2 4" xfId="3604" xr:uid="{8EE25F47-7B77-4D2F-877C-961E8EF21369}"/>
    <cellStyle name="Normal 16 2 3 2 4 2" xfId="11980" xr:uid="{8EAA0AA4-A640-4732-A8C4-33C7FA14228E}"/>
    <cellStyle name="Normal 16 2 3 2 4 2 2" xfId="28740" xr:uid="{0FA92DCD-1425-4772-94AB-389FE7F0763D}"/>
    <cellStyle name="Normal 16 2 3 2 4 2 3" xfId="45499" xr:uid="{178B5F18-71E4-4F9C-8868-F8A03659E249}"/>
    <cellStyle name="Normal 16 2 3 2 4 3" xfId="20360" xr:uid="{756A6D67-3271-438B-9249-D6702B61B88C}"/>
    <cellStyle name="Normal 16 2 3 2 4 4" xfId="37119" xr:uid="{CADC4D9C-42F7-44ED-8283-E7D85E932D1F}"/>
    <cellStyle name="Normal 16 2 3 2 5" xfId="10177" xr:uid="{C7A218A6-EA9E-4A66-9C8D-886ED31EA7AA}"/>
    <cellStyle name="Normal 16 2 3 2 5 2" xfId="26937" xr:uid="{4EB55930-D175-4DF8-801F-01D4AD30EAED}"/>
    <cellStyle name="Normal 16 2 3 2 5 3" xfId="43696" xr:uid="{6A2C43EC-B33E-487A-B95F-A957D8324A10}"/>
    <cellStyle name="Normal 16 2 3 2 6" xfId="18557" xr:uid="{288BC6FF-A08A-4264-B044-533EA0E18D41}"/>
    <cellStyle name="Normal 16 2 3 2 7" xfId="35316" xr:uid="{C25C7AD6-3D43-46C4-82F2-51D2C9466AB9}"/>
    <cellStyle name="Normal 16 2 3 3" xfId="2225" xr:uid="{A82BAA88-ACBF-43E4-AD7F-D4232C520193}"/>
    <cellStyle name="Normal 16 2 3 3 2" xfId="5605" xr:uid="{1916A670-52C1-4585-9CEC-7CCD72696E02}"/>
    <cellStyle name="Normal 16 2 3 3 2 2" xfId="13985" xr:uid="{A21DF3A9-C38E-4295-8A47-3C8BBCC9B6A7}"/>
    <cellStyle name="Normal 16 2 3 3 2 2 2" xfId="30745" xr:uid="{34CE2153-DFD9-4FA8-A603-8B7500A3816D}"/>
    <cellStyle name="Normal 16 2 3 3 2 2 3" xfId="47504" xr:uid="{3FE8E5F1-7135-4616-B1E9-9BAA21104342}"/>
    <cellStyle name="Normal 16 2 3 3 2 3" xfId="22365" xr:uid="{7FBF0B2C-25AC-47E9-962B-62FAC4B51A50}"/>
    <cellStyle name="Normal 16 2 3 3 2 4" xfId="39124" xr:uid="{63957910-E0D2-42DE-91AE-2C6C234D578D}"/>
    <cellStyle name="Normal 16 2 3 3 3" xfId="7292" xr:uid="{4C17634C-A24A-4DA6-BFC6-1FD81CAC50D9}"/>
    <cellStyle name="Normal 16 2 3 3 3 2" xfId="15672" xr:uid="{46AD9CA2-0E7D-4557-8B04-EF685C34255B}"/>
    <cellStyle name="Normal 16 2 3 3 3 2 2" xfId="32432" xr:uid="{3FCF6213-4CF7-43CD-AC7F-0705B5F4CA99}"/>
    <cellStyle name="Normal 16 2 3 3 3 2 3" xfId="49191" xr:uid="{D2B12891-6E0B-4FBF-B755-36FFC55E9917}"/>
    <cellStyle name="Normal 16 2 3 3 3 3" xfId="24052" xr:uid="{0274AB15-6711-4BFE-AFE6-C28B461E6BEC}"/>
    <cellStyle name="Normal 16 2 3 3 3 4" xfId="40811" xr:uid="{88F2D0F4-DB28-4886-B6A8-1DB858FCC4E5}"/>
    <cellStyle name="Normal 16 2 3 3 4" xfId="4032" xr:uid="{9A83B718-1500-4C95-8E48-BB1B3A9AA0DF}"/>
    <cellStyle name="Normal 16 2 3 3 4 2" xfId="12408" xr:uid="{23BF73AC-55E4-4C37-B7C0-9D4C02C13F5D}"/>
    <cellStyle name="Normal 16 2 3 3 4 2 2" xfId="29168" xr:uid="{494FC768-8A6D-40D6-9645-12CD81995BAB}"/>
    <cellStyle name="Normal 16 2 3 3 4 2 3" xfId="45927" xr:uid="{CC8AFAE3-B983-4908-9536-8D251A926A6A}"/>
    <cellStyle name="Normal 16 2 3 3 4 3" xfId="20788" xr:uid="{A89238BA-7DBC-4FEC-9B7C-4D1CB65D51CE}"/>
    <cellStyle name="Normal 16 2 3 3 4 4" xfId="37547" xr:uid="{825B8BA7-BDEB-4677-9A47-02AA4979D5FD}"/>
    <cellStyle name="Normal 16 2 3 3 5" xfId="10605" xr:uid="{F8E107D5-CF34-4265-A2C2-633906E2DE42}"/>
    <cellStyle name="Normal 16 2 3 3 5 2" xfId="27365" xr:uid="{A525A0E6-8037-4723-81FA-0090A9772359}"/>
    <cellStyle name="Normal 16 2 3 3 5 3" xfId="44124" xr:uid="{4C613AEA-8D6D-4F1A-8988-16C7F807D0C7}"/>
    <cellStyle name="Normal 16 2 3 3 6" xfId="18985" xr:uid="{31E70220-EBA1-44D4-AF8B-60BAE8E65F9A}"/>
    <cellStyle name="Normal 16 2 3 3 7" xfId="35744" xr:uid="{9E84E1CE-03E5-49CB-9D73-AFC668AAD579}"/>
    <cellStyle name="Normal 16 2 3 4" xfId="2720" xr:uid="{C6D4DCC4-DB66-4CCF-90BD-A5261EA906A7}"/>
    <cellStyle name="Normal 16 2 3 4 2" xfId="6102" xr:uid="{60875230-FA22-46EE-AA11-67506C184D34}"/>
    <cellStyle name="Normal 16 2 3 4 2 2" xfId="14482" xr:uid="{25BBF2AB-900F-4DE4-B489-E4BA991BFB56}"/>
    <cellStyle name="Normal 16 2 3 4 2 2 2" xfId="31242" xr:uid="{DC023E24-8757-41D6-99E4-E808EC2F4DAA}"/>
    <cellStyle name="Normal 16 2 3 4 2 2 3" xfId="48001" xr:uid="{E3BA24C0-24F2-436C-B28A-DBC6715F6CCB}"/>
    <cellStyle name="Normal 16 2 3 4 2 3" xfId="22862" xr:uid="{7D8DFD63-034A-4415-AD5D-7F6681B62565}"/>
    <cellStyle name="Normal 16 2 3 4 2 4" xfId="39621" xr:uid="{9C5EB841-92D5-4742-B819-8B5EAF69ED74}"/>
    <cellStyle name="Normal 16 2 3 4 3" xfId="7789" xr:uid="{23A522D0-BDB5-4BFC-B759-C69AAC9A2CA4}"/>
    <cellStyle name="Normal 16 2 3 4 3 2" xfId="16169" xr:uid="{5BCA7FE1-C798-4ED7-B7E8-42B0F29965DA}"/>
    <cellStyle name="Normal 16 2 3 4 3 2 2" xfId="32929" xr:uid="{DD692CD6-6254-4B8B-92ED-7B9E2391FFFD}"/>
    <cellStyle name="Normal 16 2 3 4 3 2 3" xfId="49688" xr:uid="{113338BB-3E1D-438C-814B-1447227811FA}"/>
    <cellStyle name="Normal 16 2 3 4 3 3" xfId="24549" xr:uid="{85D3BA7F-D0E9-40F6-96D3-E8A3AD332111}"/>
    <cellStyle name="Normal 16 2 3 4 3 4" xfId="41308" xr:uid="{3243A6E9-1900-44EE-B0EC-3E7B2BA2A9CE}"/>
    <cellStyle name="Normal 16 2 3 4 4" xfId="4416" xr:uid="{5F009D88-B94C-4308-B4BA-6FCE818AADB8}"/>
    <cellStyle name="Normal 16 2 3 4 4 2" xfId="12792" xr:uid="{AB45148A-B931-4FC8-AACD-74BEB20C53D0}"/>
    <cellStyle name="Normal 16 2 3 4 4 2 2" xfId="29552" xr:uid="{D005D92E-751A-4E1F-B14A-F90B4B846631}"/>
    <cellStyle name="Normal 16 2 3 4 4 2 3" xfId="46311" xr:uid="{B4F02D6B-FC98-44FB-89F7-BA9AA6E41CFF}"/>
    <cellStyle name="Normal 16 2 3 4 4 3" xfId="21172" xr:uid="{0B684B6D-0117-4CFB-B075-7DA775C100D8}"/>
    <cellStyle name="Normal 16 2 3 4 4 4" xfId="37931" xr:uid="{FDC358EC-DC5B-4680-A318-CBD2F5E99DC7}"/>
    <cellStyle name="Normal 16 2 3 4 5" xfId="11102" xr:uid="{808CBA75-A61B-4E53-B6AD-E2C5930947BD}"/>
    <cellStyle name="Normal 16 2 3 4 5 2" xfId="27862" xr:uid="{CA24BE29-4A34-4C2C-9DBB-5D236DB08F3B}"/>
    <cellStyle name="Normal 16 2 3 4 5 3" xfId="44621" xr:uid="{BFA420AC-4D86-4F68-BFD1-CFAFB32C5885}"/>
    <cellStyle name="Normal 16 2 3 4 6" xfId="19482" xr:uid="{1F095EE3-F03E-48E1-9A78-DC616341FEA7}"/>
    <cellStyle name="Normal 16 2 3 4 7" xfId="36241" xr:uid="{1E103397-4E1C-4DE2-A180-FF4664B6B1BA}"/>
    <cellStyle name="Normal 16 2 3 5" xfId="4836" xr:uid="{35BA3CE3-5928-4C6B-A09F-E7182341C4BE}"/>
    <cellStyle name="Normal 16 2 3 5 2" xfId="13212" xr:uid="{632B1340-EEC1-4EC6-9D56-DD9932B64C89}"/>
    <cellStyle name="Normal 16 2 3 5 2 2" xfId="29972" xr:uid="{43E54E05-2FED-4ADB-8CE5-EDA658DE03BE}"/>
    <cellStyle name="Normal 16 2 3 5 2 3" xfId="46731" xr:uid="{EB6E33F8-173D-49A1-8478-60BDF803739C}"/>
    <cellStyle name="Normal 16 2 3 5 3" xfId="21592" xr:uid="{CA0F1DEE-E872-4C93-A968-599D63348920}"/>
    <cellStyle name="Normal 16 2 3 5 4" xfId="38351" xr:uid="{684D632F-0469-4705-B470-677F62CE0E4B}"/>
    <cellStyle name="Normal 16 2 3 6" xfId="6438" xr:uid="{7E3C8351-CEE1-44B5-A7DA-7CD16444C8CA}"/>
    <cellStyle name="Normal 16 2 3 6 2" xfId="14818" xr:uid="{5585D8D4-0AFA-4C31-AECA-659D95B8CEAB}"/>
    <cellStyle name="Normal 16 2 3 6 2 2" xfId="31578" xr:uid="{AF3963E4-5D0B-48F7-BF92-54D990CF28D5}"/>
    <cellStyle name="Normal 16 2 3 6 2 3" xfId="48337" xr:uid="{69C913EC-0C05-497A-BF9C-DE68C3932D10}"/>
    <cellStyle name="Normal 16 2 3 6 3" xfId="23198" xr:uid="{C3EBC4A4-48A7-4F4D-99F0-13E219704977}"/>
    <cellStyle name="Normal 16 2 3 6 4" xfId="39957" xr:uid="{2E71596D-9324-45BA-9088-A6412E067F6D}"/>
    <cellStyle name="Normal 16 2 3 7" xfId="8195" xr:uid="{54E0CCA2-BD7A-4638-94A5-5A31768BA5B1}"/>
    <cellStyle name="Normal 16 2 3 7 2" xfId="16575" xr:uid="{98E14C9D-CB68-4505-B5CA-9CA6F35B6D5E}"/>
    <cellStyle name="Normal 16 2 3 7 2 2" xfId="33335" xr:uid="{73A40AC4-A870-4093-B1E2-B2C193075407}"/>
    <cellStyle name="Normal 16 2 3 7 2 3" xfId="50094" xr:uid="{848604E7-F55E-4322-829F-C355FF3E4317}"/>
    <cellStyle name="Normal 16 2 3 7 3" xfId="24955" xr:uid="{423AC302-CE1D-4178-BDE7-F23FB3C3977B}"/>
    <cellStyle name="Normal 16 2 3 7 4" xfId="41714" xr:uid="{6C074B99-21AA-4491-9445-AA581526EB5A}"/>
    <cellStyle name="Normal 16 2 3 8" xfId="8601" xr:uid="{238B37DE-D129-4A78-AAFF-41B4FB47908B}"/>
    <cellStyle name="Normal 16 2 3 8 2" xfId="16981" xr:uid="{09E40467-1F3B-436C-A854-B306446ED23D}"/>
    <cellStyle name="Normal 16 2 3 8 2 2" xfId="33741" xr:uid="{8DB98DE7-4A15-4750-9586-EEBB37F14186}"/>
    <cellStyle name="Normal 16 2 3 8 2 3" xfId="50500" xr:uid="{8D3C0DC9-60B8-4EF6-B56F-593BB7E0CE35}"/>
    <cellStyle name="Normal 16 2 3 8 3" xfId="25361" xr:uid="{32DA04A7-4F41-4AF2-AD2B-620EFEB8ADAB}"/>
    <cellStyle name="Normal 16 2 3 8 4" xfId="42120" xr:uid="{61AFC59C-0797-4C1E-B87E-9CFE85553E6B}"/>
    <cellStyle name="Normal 16 2 3 9" xfId="9007" xr:uid="{6B1220DA-FC10-4B1E-AD9A-7F54287F1A94}"/>
    <cellStyle name="Normal 16 2 3 9 2" xfId="17387" xr:uid="{C84BF20B-A2B2-4C0E-95DE-30E4AFAE118B}"/>
    <cellStyle name="Normal 16 2 3 9 2 2" xfId="34147" xr:uid="{6694095C-9654-4303-A2FB-A5F1F82222F4}"/>
    <cellStyle name="Normal 16 2 3 9 2 3" xfId="50906" xr:uid="{1CDB29DB-CA49-4D77-9668-1EC51AB349EC}"/>
    <cellStyle name="Normal 16 2 3 9 3" xfId="25767" xr:uid="{12A79A12-C1D0-4615-B78F-41E048F856F4}"/>
    <cellStyle name="Normal 16 2 3 9 4" xfId="42526" xr:uid="{AE9BBB7E-D036-4ED4-BF38-2283C2233151}"/>
    <cellStyle name="Normal 16 2 4" xfId="1591" xr:uid="{464CA96E-7795-4813-97A6-AB99483F451B}"/>
    <cellStyle name="Normal 16 2 4 2" xfId="4972" xr:uid="{06940FC5-5CD1-4728-8E4A-68589484C960}"/>
    <cellStyle name="Normal 16 2 4 2 2" xfId="13348" xr:uid="{46B56F84-4495-4A94-87ED-FCB84C455061}"/>
    <cellStyle name="Normal 16 2 4 2 2 2" xfId="30108" xr:uid="{88ACCBAB-EA36-4AA2-AE86-36DC9E217BF4}"/>
    <cellStyle name="Normal 16 2 4 2 2 3" xfId="46867" xr:uid="{0E0E43EE-8DBD-40DA-8830-3E51C37869D2}"/>
    <cellStyle name="Normal 16 2 4 2 3" xfId="21728" xr:uid="{BDF5B007-ABAD-44B7-9038-A471717CD991}"/>
    <cellStyle name="Normal 16 2 4 2 4" xfId="38487" xr:uid="{6D6FEC19-6AD6-45E1-81C4-6CC290CEA75D}"/>
    <cellStyle name="Normal 16 2 4 3" xfId="6655" xr:uid="{644CC43E-0382-4A45-862E-C1D2E323218B}"/>
    <cellStyle name="Normal 16 2 4 3 2" xfId="15035" xr:uid="{546E3943-13DF-4CC1-88DD-05E9FAF4823A}"/>
    <cellStyle name="Normal 16 2 4 3 2 2" xfId="31795" xr:uid="{ADFE52BF-E126-4531-BBB7-59B365D5FBCB}"/>
    <cellStyle name="Normal 16 2 4 3 2 3" xfId="48554" xr:uid="{FE31EEE6-0E3E-4891-864E-713E341E7004}"/>
    <cellStyle name="Normal 16 2 4 3 3" xfId="23415" xr:uid="{CF58FFFA-8208-48D3-9939-37D49F7033A4}"/>
    <cellStyle name="Normal 16 2 4 3 4" xfId="40174" xr:uid="{0A20D28F-2B81-46AB-862A-AA9C7727BAAD}"/>
    <cellStyle name="Normal 16 2 4 4" xfId="3395" xr:uid="{D150CACA-8B23-440D-BF93-D99871941020}"/>
    <cellStyle name="Normal 16 2 4 4 2" xfId="11771" xr:uid="{37048186-F245-424B-AE2D-401101856E2F}"/>
    <cellStyle name="Normal 16 2 4 4 2 2" xfId="28531" xr:uid="{C11CECEE-E511-4EFA-AF0B-A84FFF8440FE}"/>
    <cellStyle name="Normal 16 2 4 4 2 3" xfId="45290" xr:uid="{9A256319-9AFA-4769-85A7-9AFF726372F2}"/>
    <cellStyle name="Normal 16 2 4 4 3" xfId="20151" xr:uid="{ED528FCB-8BC0-46AD-8FC7-87F0041773EE}"/>
    <cellStyle name="Normal 16 2 4 4 4" xfId="36910" xr:uid="{03C98171-75A7-4E60-8721-60C250C0EC7B}"/>
    <cellStyle name="Normal 16 2 4 5" xfId="9968" xr:uid="{57ABECF0-84DF-4694-87EF-548366BBDC07}"/>
    <cellStyle name="Normal 16 2 4 5 2" xfId="26728" xr:uid="{68FB9BF3-4BFD-40AE-9AE8-35E89DF51305}"/>
    <cellStyle name="Normal 16 2 4 5 3" xfId="43487" xr:uid="{F9F435E1-4127-4BC5-AD76-35C49E78B701}"/>
    <cellStyle name="Normal 16 2 4 6" xfId="18348" xr:uid="{3F1580EE-1CA5-42E0-9962-B25A6AF9B0B5}"/>
    <cellStyle name="Normal 16 2 4 7" xfId="35107" xr:uid="{39FE93DC-3914-4B96-B7D0-57651DAAFA2D}"/>
    <cellStyle name="Normal 16 2 5" xfId="2017" xr:uid="{FE16859C-252C-4C66-B6CF-7B48187B4321}"/>
    <cellStyle name="Normal 16 2 5 2" xfId="5396" xr:uid="{389B55C3-E0A9-4C79-BD26-207931C37B93}"/>
    <cellStyle name="Normal 16 2 5 2 2" xfId="13776" xr:uid="{064C07FD-8767-46BE-AEA8-898068233AB2}"/>
    <cellStyle name="Normal 16 2 5 2 2 2" xfId="30536" xr:uid="{A1543CCA-5285-44FD-9386-E028293B47D3}"/>
    <cellStyle name="Normal 16 2 5 2 2 3" xfId="47295" xr:uid="{2A76C3FC-C73D-4965-B578-77AFF47661DB}"/>
    <cellStyle name="Normal 16 2 5 2 3" xfId="22156" xr:uid="{EDC26D6A-BB0E-4B3E-A37C-DF7427B2D878}"/>
    <cellStyle name="Normal 16 2 5 2 4" xfId="38915" xr:uid="{39841A7A-1005-423A-B64A-F90990422320}"/>
    <cellStyle name="Normal 16 2 5 3" xfId="7083" xr:uid="{829DC26A-6DF0-4EA2-921D-AABDF81220C1}"/>
    <cellStyle name="Normal 16 2 5 3 2" xfId="15463" xr:uid="{06A9DF02-8CD9-4FA9-BE74-11A492FFBC45}"/>
    <cellStyle name="Normal 16 2 5 3 2 2" xfId="32223" xr:uid="{F625A29A-B48E-4D9A-8A1C-44DB6ACE6796}"/>
    <cellStyle name="Normal 16 2 5 3 2 3" xfId="48982" xr:uid="{1D10F07A-9912-4674-B9F2-AEEE641A586D}"/>
    <cellStyle name="Normal 16 2 5 3 3" xfId="23843" xr:uid="{A3929D7C-7EF1-460E-9660-D8F3CBB2A0EA}"/>
    <cellStyle name="Normal 16 2 5 3 4" xfId="40602" xr:uid="{6DB87C28-23A2-4D24-AB98-A579F4B0654A}"/>
    <cellStyle name="Normal 16 2 5 4" xfId="3823" xr:uid="{A2EBFCCA-33A2-40B3-A9EF-B9463C22E9B3}"/>
    <cellStyle name="Normal 16 2 5 4 2" xfId="12199" xr:uid="{CC37EC6F-4995-4DEA-9A85-11EFA9D9300D}"/>
    <cellStyle name="Normal 16 2 5 4 2 2" xfId="28959" xr:uid="{CE1A5B4B-D3B3-4500-8F74-9BCE14D8B34D}"/>
    <cellStyle name="Normal 16 2 5 4 2 3" xfId="45718" xr:uid="{3FD311CD-613B-4DE1-B80B-9A9F4D5DC12A}"/>
    <cellStyle name="Normal 16 2 5 4 3" xfId="20579" xr:uid="{5EE29B66-5512-441C-AEEB-2CD759AE3A2B}"/>
    <cellStyle name="Normal 16 2 5 4 4" xfId="37338" xr:uid="{DE858792-CC22-42AD-A592-B3F31AEE92AC}"/>
    <cellStyle name="Normal 16 2 5 5" xfId="10396" xr:uid="{1E4D9DEF-B01A-4E29-BA7B-A3457AF16A55}"/>
    <cellStyle name="Normal 16 2 5 5 2" xfId="27156" xr:uid="{D69D86DA-E681-4261-8817-34D26395D9EE}"/>
    <cellStyle name="Normal 16 2 5 5 3" xfId="43915" xr:uid="{5190F8FD-6B9C-435A-88B4-B697FCCCBE60}"/>
    <cellStyle name="Normal 16 2 5 6" xfId="18776" xr:uid="{24D3DE00-1B76-40A7-A64A-9585371B0FF8}"/>
    <cellStyle name="Normal 16 2 5 7" xfId="35535" xr:uid="{322F2FAC-8754-4348-BDC4-539D3EC103FA}"/>
    <cellStyle name="Normal 16 2 6" xfId="2450" xr:uid="{2E4B7F60-7DDB-4AE7-B75B-C80B29BE4F1E}"/>
    <cellStyle name="Normal 16 2 6 2" xfId="5831" xr:uid="{A0BB3A0B-C1A0-4AD8-A3CC-AE57D13F24EF}"/>
    <cellStyle name="Normal 16 2 6 2 2" xfId="14211" xr:uid="{9D6A285B-C745-426F-93C5-785F135C3EC7}"/>
    <cellStyle name="Normal 16 2 6 2 2 2" xfId="30971" xr:uid="{9E56D60B-5069-4D66-86E6-8831EF7EE743}"/>
    <cellStyle name="Normal 16 2 6 2 2 3" xfId="47730" xr:uid="{1BFB4ACC-9665-450E-8FC4-1D32B128ECAB}"/>
    <cellStyle name="Normal 16 2 6 2 3" xfId="22591" xr:uid="{12045D39-95EC-4E8B-A760-012F77A74030}"/>
    <cellStyle name="Normal 16 2 6 2 4" xfId="39350" xr:uid="{28970C28-D08B-4429-95F3-063B8C8F3884}"/>
    <cellStyle name="Normal 16 2 6 3" xfId="7518" xr:uid="{5010E95C-888F-480D-B47F-DD2772EC7A70}"/>
    <cellStyle name="Normal 16 2 6 3 2" xfId="15898" xr:uid="{47BBFA81-57E0-4F85-90C8-95239154C079}"/>
    <cellStyle name="Normal 16 2 6 3 2 2" xfId="32658" xr:uid="{ED51678D-9374-4E24-833E-30FC35F335D3}"/>
    <cellStyle name="Normal 16 2 6 3 2 3" xfId="49417" xr:uid="{B0AECDD5-FC53-4BAA-9A12-81D7E9258DB2}"/>
    <cellStyle name="Normal 16 2 6 3 3" xfId="24278" xr:uid="{B5305717-9C0E-4CD4-AC4F-7E9D27A5EBD3}"/>
    <cellStyle name="Normal 16 2 6 3 4" xfId="41037" xr:uid="{250BF14A-BBC5-4FC3-8076-1EC5F897DEE9}"/>
    <cellStyle name="Normal 16 2 6 4" xfId="2964" xr:uid="{37768351-9C4F-48A4-9A8B-85D7BE78AC21}"/>
    <cellStyle name="Normal 16 2 6 4 2" xfId="11345" xr:uid="{F7DE05F1-32B3-4FA2-A462-0E9DA6C60759}"/>
    <cellStyle name="Normal 16 2 6 4 2 2" xfId="28105" xr:uid="{6D38C3C4-67AE-4934-A0D6-EF74B63B3631}"/>
    <cellStyle name="Normal 16 2 6 4 2 3" xfId="44864" xr:uid="{A28C2364-867F-43CF-ADDA-596467D2FC21}"/>
    <cellStyle name="Normal 16 2 6 4 3" xfId="19725" xr:uid="{3D7888BB-9276-41E8-AA31-05B4652DCE1D}"/>
    <cellStyle name="Normal 16 2 6 4 4" xfId="36484" xr:uid="{5F8F5C47-2D48-42BA-82B1-62F51F634286}"/>
    <cellStyle name="Normal 16 2 6 5" xfId="10831" xr:uid="{D5E75A0B-9337-49A3-8D65-8869770F4BA6}"/>
    <cellStyle name="Normal 16 2 6 5 2" xfId="27591" xr:uid="{9F6A9A09-6B58-4F13-BBEB-11647F922B31}"/>
    <cellStyle name="Normal 16 2 6 5 3" xfId="44350" xr:uid="{7246FCBA-3031-417D-A719-DBD8E2C87E26}"/>
    <cellStyle name="Normal 16 2 6 6" xfId="19211" xr:uid="{08118EB0-5F8B-46B2-878A-B743C4270199}"/>
    <cellStyle name="Normal 16 2 6 7" xfId="35970" xr:uid="{7EC3AD64-666A-4BE5-B11E-2742542FDC74}"/>
    <cellStyle name="Normal 16 2 7" xfId="4564" xr:uid="{36F287CD-3714-4310-BB13-43C0FB38F474}"/>
    <cellStyle name="Normal 16 2 7 2" xfId="12940" xr:uid="{8FE22527-08C1-45E0-A555-9826CB82F08B}"/>
    <cellStyle name="Normal 16 2 7 2 2" xfId="29700" xr:uid="{1DCB062D-D8FA-4A18-880A-2AA17C59BFCF}"/>
    <cellStyle name="Normal 16 2 7 2 3" xfId="46459" xr:uid="{FFC39763-9000-4D8C-98C4-4410C0289974}"/>
    <cellStyle name="Normal 16 2 7 3" xfId="21320" xr:uid="{82CDB917-53A3-4824-95B1-4048C7175A3F}"/>
    <cellStyle name="Normal 16 2 7 4" xfId="38079" xr:uid="{F0F02806-7D66-4B61-8DF5-1FC40DAE7299}"/>
    <cellStyle name="Normal 16 2 8" xfId="6229" xr:uid="{B9FC667C-6FCF-49D4-B4BF-D4075BC2DCCF}"/>
    <cellStyle name="Normal 16 2 8 2" xfId="14609" xr:uid="{98A159B8-18FE-4487-A741-6CD6B4FCB88F}"/>
    <cellStyle name="Normal 16 2 8 2 2" xfId="31369" xr:uid="{F9CA91A2-0524-4A69-8A47-A04C8D1A42E5}"/>
    <cellStyle name="Normal 16 2 8 2 3" xfId="48128" xr:uid="{2F6C060B-0CD7-4243-9DDD-29542270C315}"/>
    <cellStyle name="Normal 16 2 8 3" xfId="22989" xr:uid="{7EA53FD9-06A8-492F-A292-5499FF3C4E30}"/>
    <cellStyle name="Normal 16 2 8 4" xfId="39748" xr:uid="{7484CE81-1760-4AF6-9533-78D0AE4D962A}"/>
    <cellStyle name="Normal 16 2 9" xfId="7924" xr:uid="{E76287AD-DF7D-4EBB-929B-5A41070DAC61}"/>
    <cellStyle name="Normal 16 2 9 2" xfId="16304" xr:uid="{27D82D2E-D652-494D-BC5D-EAE02F77725D}"/>
    <cellStyle name="Normal 16 2 9 2 2" xfId="33064" xr:uid="{6AEE1F1B-BE27-4441-A197-436F50E59BEF}"/>
    <cellStyle name="Normal 16 2 9 2 3" xfId="49823" xr:uid="{1094FFA0-0145-4A6D-81C8-F5776E197295}"/>
    <cellStyle name="Normal 16 2 9 3" xfId="24684" xr:uid="{04040FD9-9C5F-482F-91B6-D8C671F66ACE}"/>
    <cellStyle name="Normal 16 2 9 4" xfId="41443" xr:uid="{5338B25E-2608-41E7-8B3A-A9F892AC77BB}"/>
    <cellStyle name="Normal 16 20" xfId="34653" xr:uid="{14ACF24D-A3BA-4770-99C1-F6C90F1BCB62}"/>
    <cellStyle name="Normal 16 21" xfId="51642" xr:uid="{0D3B0B43-F0CF-4898-92E7-23103F4FF8E1}"/>
    <cellStyle name="Normal 16 22" xfId="805" xr:uid="{E00BB3FF-EAAA-4240-BBCE-E53C95069CFA}"/>
    <cellStyle name="Normal 16 3" xfId="807" xr:uid="{8A982011-6E84-47E5-B921-C4EDDC596643}"/>
    <cellStyle name="Normal 16 3 10" xfId="8331" xr:uid="{8C4DD352-7FEC-48FD-AEBE-BD57425409AA}"/>
    <cellStyle name="Normal 16 3 10 2" xfId="16711" xr:uid="{E2199545-A929-4BB7-8066-22487FC2E8C7}"/>
    <cellStyle name="Normal 16 3 10 2 2" xfId="33471" xr:uid="{75318460-6A13-494C-AD99-D4423F15ED27}"/>
    <cellStyle name="Normal 16 3 10 2 3" xfId="50230" xr:uid="{EA907D02-21B0-4054-BC87-BFE6E1301A25}"/>
    <cellStyle name="Normal 16 3 10 3" xfId="25091" xr:uid="{D0E65EEF-2415-4858-AF39-6792F24A82D6}"/>
    <cellStyle name="Normal 16 3 10 4" xfId="41850" xr:uid="{39BB110B-65EE-47E5-A949-312320D8BD51}"/>
    <cellStyle name="Normal 16 3 11" xfId="8737" xr:uid="{B8A68D39-1DE1-49F9-9778-53FCB2BBC013}"/>
    <cellStyle name="Normal 16 3 11 2" xfId="17117" xr:uid="{2B568A51-0ED9-43FE-BC19-C2CEF7323EA4}"/>
    <cellStyle name="Normal 16 3 11 2 2" xfId="33877" xr:uid="{6296A813-72EE-44C6-B163-ACA1CF3121C6}"/>
    <cellStyle name="Normal 16 3 11 2 3" xfId="50636" xr:uid="{CBA8C23A-978F-40F7-80E2-DBF37191643C}"/>
    <cellStyle name="Normal 16 3 11 3" xfId="25497" xr:uid="{0503A764-96ED-4BB7-9F08-F9F996D3D8C3}"/>
    <cellStyle name="Normal 16 3 11 4" xfId="42256" xr:uid="{B3A0E342-F49A-41CF-8364-E7D12AAA5B71}"/>
    <cellStyle name="Normal 16 3 12" xfId="9143" xr:uid="{FF81192F-298B-4828-BC23-F4F2BF6AE5B1}"/>
    <cellStyle name="Normal 16 3 12 2" xfId="17523" xr:uid="{800A517C-A0D5-4FB3-B7BD-99AD48A2F110}"/>
    <cellStyle name="Normal 16 3 12 2 2" xfId="34283" xr:uid="{C239F2EB-3C7D-4B45-A733-2B93000CCD8F}"/>
    <cellStyle name="Normal 16 3 12 2 3" xfId="51042" xr:uid="{D09912A1-5D2D-4457-BCA0-AABED67DECBC}"/>
    <cellStyle name="Normal 16 3 12 3" xfId="25903" xr:uid="{796930C3-324E-4651-A1EE-C4E225B76837}"/>
    <cellStyle name="Normal 16 3 12 4" xfId="42662" xr:uid="{63D7A2AA-86A5-4405-953F-71C1C0931AB9}"/>
    <cellStyle name="Normal 16 3 13" xfId="2860" xr:uid="{E6AB441E-6F7A-4953-A073-A36F6C5A1E90}"/>
    <cellStyle name="Normal 16 3 13 2" xfId="11242" xr:uid="{FE05E9F0-7170-4D86-943C-B5D6D876C7F4}"/>
    <cellStyle name="Normal 16 3 13 2 2" xfId="28002" xr:uid="{D18D13E7-D30A-443E-AC92-6300B0DE4BC2}"/>
    <cellStyle name="Normal 16 3 13 2 3" xfId="44761" xr:uid="{A44DA1EC-D512-44C2-9CEF-F8A58992DC58}"/>
    <cellStyle name="Normal 16 3 13 3" xfId="19622" xr:uid="{F85D6A3C-D400-4137-9521-DAAAC4DDCCB3}"/>
    <cellStyle name="Normal 16 3 13 4" xfId="36381" xr:uid="{6F3E619C-8F6F-48B3-87F8-3DCF9151C644}"/>
    <cellStyle name="Normal 16 3 14" xfId="9588" xr:uid="{A96F6239-2C50-4201-986A-3B11AFEA8662}"/>
    <cellStyle name="Normal 16 3 14 2" xfId="26348" xr:uid="{E1EC1E66-E9F0-4C03-98F9-2940F630E887}"/>
    <cellStyle name="Normal 16 3 14 3" xfId="43107" xr:uid="{B4F3DCDE-21E8-4B3D-9B5E-60EFF9FA436F}"/>
    <cellStyle name="Normal 16 3 15" xfId="17968" xr:uid="{EDD5D674-2BCA-43C5-B50B-1B9E8AB0A9B7}"/>
    <cellStyle name="Normal 16 3 16" xfId="34727" xr:uid="{BDB6045F-81F4-45F5-8FBA-2131F6CEC5C7}"/>
    <cellStyle name="Normal 16 3 2" xfId="1404" xr:uid="{45B98FA3-2D1E-4376-96C0-E716552EF070}"/>
    <cellStyle name="Normal 16 3 2 10" xfId="9282" xr:uid="{F0EC4074-62E3-4A5C-8F7E-06F1A86FA0F1}"/>
    <cellStyle name="Normal 16 3 2 10 2" xfId="17662" xr:uid="{A1DD1E42-2D83-4AEA-BB97-07A540AA0AF4}"/>
    <cellStyle name="Normal 16 3 2 10 2 2" xfId="34422" xr:uid="{EB3BD52E-A556-4394-965C-62A67EC07381}"/>
    <cellStyle name="Normal 16 3 2 10 2 3" xfId="51181" xr:uid="{48F2A0D6-12EC-4BAF-8825-D89347911694}"/>
    <cellStyle name="Normal 16 3 2 10 3" xfId="26042" xr:uid="{6B7E4049-4A63-4759-B821-04BA08B010C0}"/>
    <cellStyle name="Normal 16 3 2 10 4" xfId="42801" xr:uid="{C7B2359C-68EF-412E-AE68-4169DE153002}"/>
    <cellStyle name="Normal 16 3 2 11" xfId="3178" xr:uid="{5B1966DD-3980-4B84-8E57-C5B958C3F7B5}"/>
    <cellStyle name="Normal 16 3 2 11 2" xfId="11555" xr:uid="{7440BF5A-BF49-46E3-BCE7-D1D725355D69}"/>
    <cellStyle name="Normal 16 3 2 11 2 2" xfId="28315" xr:uid="{E7D64256-8291-4E09-BC99-E31DCC1D50D2}"/>
    <cellStyle name="Normal 16 3 2 11 2 3" xfId="45074" xr:uid="{3D1C7DEB-A544-4F49-B655-326C79B3ADDB}"/>
    <cellStyle name="Normal 16 3 2 11 3" xfId="19935" xr:uid="{B4DE0F0C-9B9F-417B-83FC-810185DEC64E}"/>
    <cellStyle name="Normal 16 3 2 11 4" xfId="36694" xr:uid="{44419C8C-CF3A-4F4B-BBE4-F0F6118D0E8C}"/>
    <cellStyle name="Normal 16 3 2 12" xfId="9752" xr:uid="{9BAA6934-1814-4A74-893D-3B5CDE38B058}"/>
    <cellStyle name="Normal 16 3 2 12 2" xfId="26512" xr:uid="{0C178B3A-2B11-47CE-A99A-2450FD7B8BBF}"/>
    <cellStyle name="Normal 16 3 2 12 3" xfId="43271" xr:uid="{65B492A0-0319-440B-908B-127F5B646B17}"/>
    <cellStyle name="Normal 16 3 2 13" xfId="18132" xr:uid="{20EE49CD-34F1-4AC7-B44A-E29C10735D84}"/>
    <cellStyle name="Normal 16 3 2 14" xfId="34891" xr:uid="{28E37A7E-8FE6-41F5-920A-32C9F35EE5C5}"/>
    <cellStyle name="Normal 16 3 2 2" xfId="1798" xr:uid="{6D3899C0-B44D-4C24-91F9-DC657E0A5AF7}"/>
    <cellStyle name="Normal 16 3 2 2 2" xfId="5180" xr:uid="{BC67F83B-DF9D-4D49-B9AC-D2949780A3B1}"/>
    <cellStyle name="Normal 16 3 2 2 2 2" xfId="13558" xr:uid="{C857C7F7-62EF-4628-B919-CF59F71547D9}"/>
    <cellStyle name="Normal 16 3 2 2 2 2 2" xfId="30318" xr:uid="{2BC6CCCC-A7AD-4841-ACDD-90034EA2FE65}"/>
    <cellStyle name="Normal 16 3 2 2 2 2 3" xfId="47077" xr:uid="{31561F1E-F498-4D90-9638-16B40D416A06}"/>
    <cellStyle name="Normal 16 3 2 2 2 3" xfId="21938" xr:uid="{B98FCCFE-8BD6-4405-B23A-953D2549AD0F}"/>
    <cellStyle name="Normal 16 3 2 2 2 4" xfId="38697" xr:uid="{CA81156F-78EC-443A-BCC6-E8212D9B29A2}"/>
    <cellStyle name="Normal 16 3 2 2 3" xfId="6865" xr:uid="{08E3F340-CBF8-4FAB-8ACD-1FD2151E23AC}"/>
    <cellStyle name="Normal 16 3 2 2 3 2" xfId="15245" xr:uid="{920C9ACD-2B8E-44D6-B438-F273DF6FA1D6}"/>
    <cellStyle name="Normal 16 3 2 2 3 2 2" xfId="32005" xr:uid="{22920C1E-9D78-4DD2-B553-D2CFA2BEF2EC}"/>
    <cellStyle name="Normal 16 3 2 2 3 2 3" xfId="48764" xr:uid="{17535D7B-825B-4934-8405-F62AE28FB72E}"/>
    <cellStyle name="Normal 16 3 2 2 3 3" xfId="23625" xr:uid="{95F1DD52-5182-4668-A270-1E931F208496}"/>
    <cellStyle name="Normal 16 3 2 2 3 4" xfId="40384" xr:uid="{AD64EF8D-D638-4871-B089-69AEAC10F8C3}"/>
    <cellStyle name="Normal 16 3 2 2 4" xfId="3605" xr:uid="{39BA5799-A6AD-487D-90B1-EA7825C2036A}"/>
    <cellStyle name="Normal 16 3 2 2 4 2" xfId="11981" xr:uid="{4704E867-F935-401D-9503-B518789E7D8C}"/>
    <cellStyle name="Normal 16 3 2 2 4 2 2" xfId="28741" xr:uid="{C6B5D91A-5D94-446A-9531-5F9D9392E86A}"/>
    <cellStyle name="Normal 16 3 2 2 4 2 3" xfId="45500" xr:uid="{4216DD44-013B-4B19-AD0F-4D737B22972F}"/>
    <cellStyle name="Normal 16 3 2 2 4 3" xfId="20361" xr:uid="{577F5F83-2A42-4D14-8944-B576E3A2666E}"/>
    <cellStyle name="Normal 16 3 2 2 4 4" xfId="37120" xr:uid="{05E40DB8-292E-4D49-B9C7-73B44498FACD}"/>
    <cellStyle name="Normal 16 3 2 2 5" xfId="10178" xr:uid="{AB23BB4D-162B-49A0-B707-A8A5CCAB5C8E}"/>
    <cellStyle name="Normal 16 3 2 2 5 2" xfId="26938" xr:uid="{6FFAE50D-BEDA-4103-83F0-2289434062BA}"/>
    <cellStyle name="Normal 16 3 2 2 5 3" xfId="43697" xr:uid="{4C611C0B-11AF-4468-9283-B623E965155B}"/>
    <cellStyle name="Normal 16 3 2 2 6" xfId="18558" xr:uid="{A202B3E6-7A21-4B7D-B3C4-D4678F468E6B}"/>
    <cellStyle name="Normal 16 3 2 2 7" xfId="35317" xr:uid="{79C96E19-9EF1-42EB-9B76-781BB9C1E9C0}"/>
    <cellStyle name="Normal 16 3 2 3" xfId="2226" xr:uid="{8BAD8C3B-DB7F-40AB-B203-B277BF768A23}"/>
    <cellStyle name="Normal 16 3 2 3 2" xfId="5606" xr:uid="{EA36395F-917B-4144-9CD0-9763B48714FF}"/>
    <cellStyle name="Normal 16 3 2 3 2 2" xfId="13986" xr:uid="{62520588-8AC4-440D-B19D-32F5F6702757}"/>
    <cellStyle name="Normal 16 3 2 3 2 2 2" xfId="30746" xr:uid="{B7CAEE9E-A5C0-4431-994C-1AB4CDEDB07B}"/>
    <cellStyle name="Normal 16 3 2 3 2 2 3" xfId="47505" xr:uid="{E75EB86F-6097-4854-AED3-87F7581CACF4}"/>
    <cellStyle name="Normal 16 3 2 3 2 3" xfId="22366" xr:uid="{79B60BDF-C30A-41E7-B141-1A5B2DCF977B}"/>
    <cellStyle name="Normal 16 3 2 3 2 4" xfId="39125" xr:uid="{A7BD228F-A6EE-43F9-852C-5F9A55668DF4}"/>
    <cellStyle name="Normal 16 3 2 3 3" xfId="7293" xr:uid="{132DB16C-368E-4B51-BAE9-CF709C0CFF04}"/>
    <cellStyle name="Normal 16 3 2 3 3 2" xfId="15673" xr:uid="{0A10B9D9-8D32-44F8-8E29-B98913DA85C9}"/>
    <cellStyle name="Normal 16 3 2 3 3 2 2" xfId="32433" xr:uid="{F39E4BC7-52C5-4EDA-ADC3-4B526977F620}"/>
    <cellStyle name="Normal 16 3 2 3 3 2 3" xfId="49192" xr:uid="{7A1D83F3-13A5-47E8-9F10-8412AB94636C}"/>
    <cellStyle name="Normal 16 3 2 3 3 3" xfId="24053" xr:uid="{F02B7C31-5C1A-4893-A55D-8FFB8462EC9B}"/>
    <cellStyle name="Normal 16 3 2 3 3 4" xfId="40812" xr:uid="{7BCE9F42-08A2-4864-A442-A3F9BAA3AF9F}"/>
    <cellStyle name="Normal 16 3 2 3 4" xfId="4033" xr:uid="{90D563AF-7269-4AB6-A9D2-8E98143C9F09}"/>
    <cellStyle name="Normal 16 3 2 3 4 2" xfId="12409" xr:uid="{1D3525A6-C620-49E0-B88B-EF71943D34BE}"/>
    <cellStyle name="Normal 16 3 2 3 4 2 2" xfId="29169" xr:uid="{F371DD13-FD53-4C97-A76E-3DACDD3B6402}"/>
    <cellStyle name="Normal 16 3 2 3 4 2 3" xfId="45928" xr:uid="{B4C7D080-1165-4C75-A7AE-EAFEFCC6E11C}"/>
    <cellStyle name="Normal 16 3 2 3 4 3" xfId="20789" xr:uid="{0F8F4984-6575-4FE8-ABC1-A528570FD945}"/>
    <cellStyle name="Normal 16 3 2 3 4 4" xfId="37548" xr:uid="{7C40A7CF-BD15-45D2-8F35-8F8957394B40}"/>
    <cellStyle name="Normal 16 3 2 3 5" xfId="10606" xr:uid="{1C9B6AD2-E6F6-48CC-BF11-0CA70FF5ACC7}"/>
    <cellStyle name="Normal 16 3 2 3 5 2" xfId="27366" xr:uid="{089977CB-99D1-4FFB-AD14-00D8C59F1380}"/>
    <cellStyle name="Normal 16 3 2 3 5 3" xfId="44125" xr:uid="{7E1B5E4E-0368-4323-9D5B-A8982233CD2E}"/>
    <cellStyle name="Normal 16 3 2 3 6" xfId="18986" xr:uid="{2F27946F-99DC-4796-8965-DD38049FE0DC}"/>
    <cellStyle name="Normal 16 3 2 3 7" xfId="35745" xr:uid="{8F9B5EDB-3616-46F2-951F-DD74402F0830}"/>
    <cellStyle name="Normal 16 3 2 4" xfId="2589" xr:uid="{82BECC96-2D03-412E-8ECE-A32B7AEF6AEE}"/>
    <cellStyle name="Normal 16 3 2 4 2" xfId="5971" xr:uid="{4EEE0045-BB79-404F-90AE-AB722155494F}"/>
    <cellStyle name="Normal 16 3 2 4 2 2" xfId="14351" xr:uid="{AC43B521-CC35-46B0-8479-F8A959C33774}"/>
    <cellStyle name="Normal 16 3 2 4 2 2 2" xfId="31111" xr:uid="{EA679EA7-9A16-4C61-AF1F-5C833C1F8F3A}"/>
    <cellStyle name="Normal 16 3 2 4 2 2 3" xfId="47870" xr:uid="{36CEB4AD-7813-46DB-8C82-BA1AD7048C79}"/>
    <cellStyle name="Normal 16 3 2 4 2 3" xfId="22731" xr:uid="{977DB61D-3232-461E-A5D1-F16AB257687A}"/>
    <cellStyle name="Normal 16 3 2 4 2 4" xfId="39490" xr:uid="{C2686B26-CA83-4EDB-8ED4-11B673E21104}"/>
    <cellStyle name="Normal 16 3 2 4 3" xfId="7658" xr:uid="{B2701DD9-97AC-45E5-9249-B21EF8895454}"/>
    <cellStyle name="Normal 16 3 2 4 3 2" xfId="16038" xr:uid="{F71F5C1C-915C-453E-8A69-0843E37AB7EB}"/>
    <cellStyle name="Normal 16 3 2 4 3 2 2" xfId="32798" xr:uid="{882D0649-3770-4DD3-8D4F-376DB6C1E496}"/>
    <cellStyle name="Normal 16 3 2 4 3 2 3" xfId="49557" xr:uid="{040B7457-4AC4-43A6-892C-658CB025BCC5}"/>
    <cellStyle name="Normal 16 3 2 4 3 3" xfId="24418" xr:uid="{732EF3BF-3580-4CAB-B591-CB1E6CDA745F}"/>
    <cellStyle name="Normal 16 3 2 4 3 4" xfId="41177" xr:uid="{ACE5D3A1-D420-4AB2-B330-BE8075E67D04}"/>
    <cellStyle name="Normal 16 3 2 4 4" xfId="4286" xr:uid="{EDDEFE37-3389-42F9-858E-62748113D244}"/>
    <cellStyle name="Normal 16 3 2 4 4 2" xfId="12662" xr:uid="{9CB2D23E-2C3E-41D9-AF3B-1026D25FB865}"/>
    <cellStyle name="Normal 16 3 2 4 4 2 2" xfId="29422" xr:uid="{0891025A-10FB-49D0-A183-4F7718110ECE}"/>
    <cellStyle name="Normal 16 3 2 4 4 2 3" xfId="46181" xr:uid="{4B4B155B-937E-433D-A228-70F593825960}"/>
    <cellStyle name="Normal 16 3 2 4 4 3" xfId="21042" xr:uid="{D9C99AE2-02BB-4191-BC1D-5F806F36CAC9}"/>
    <cellStyle name="Normal 16 3 2 4 4 4" xfId="37801" xr:uid="{50284304-8092-4A70-A209-3962BDB13328}"/>
    <cellStyle name="Normal 16 3 2 4 5" xfId="10971" xr:uid="{F3AA8579-FADE-4537-B2CA-96C66F09A566}"/>
    <cellStyle name="Normal 16 3 2 4 5 2" xfId="27731" xr:uid="{11E12777-BEAF-4116-9E94-4698AEBFB076}"/>
    <cellStyle name="Normal 16 3 2 4 5 3" xfId="44490" xr:uid="{47352DC2-8358-410C-BA66-2AD72FCE1424}"/>
    <cellStyle name="Normal 16 3 2 4 6" xfId="19351" xr:uid="{78C63C50-E5FB-4E38-B7E2-8495341B2839}"/>
    <cellStyle name="Normal 16 3 2 4 7" xfId="36110" xr:uid="{41EFDE6E-0820-464D-AE63-203B02864067}"/>
    <cellStyle name="Normal 16 3 2 5" xfId="4705" xr:uid="{58DD1ED1-3034-4E56-9B91-49A88DEF9B5B}"/>
    <cellStyle name="Normal 16 3 2 5 2" xfId="13081" xr:uid="{379605DB-0DA4-437B-AF50-321A2C1A9AEA}"/>
    <cellStyle name="Normal 16 3 2 5 2 2" xfId="29841" xr:uid="{B72D8DD0-64B7-4F6E-8EBB-8C0651EF09EB}"/>
    <cellStyle name="Normal 16 3 2 5 2 3" xfId="46600" xr:uid="{448561F9-F911-406E-ADE5-993560EC0AC6}"/>
    <cellStyle name="Normal 16 3 2 5 3" xfId="21461" xr:uid="{8964262F-CE5F-45C8-A265-84C05EEE3DFD}"/>
    <cellStyle name="Normal 16 3 2 5 4" xfId="38220" xr:uid="{DBABFFDA-E67B-4F83-913F-07103B0406C7}"/>
    <cellStyle name="Normal 16 3 2 6" xfId="6439" xr:uid="{6E27350B-6C7E-4DD9-9984-157B7DAE42B0}"/>
    <cellStyle name="Normal 16 3 2 6 2" xfId="14819" xr:uid="{C762EED1-B200-4863-82A7-96EF3DA91362}"/>
    <cellStyle name="Normal 16 3 2 6 2 2" xfId="31579" xr:uid="{C20E9E5C-7E41-4136-973F-4F1D088AAC5C}"/>
    <cellStyle name="Normal 16 3 2 6 2 3" xfId="48338" xr:uid="{11BCBB01-B753-414C-9300-255113F9B3C5}"/>
    <cellStyle name="Normal 16 3 2 6 3" xfId="23199" xr:uid="{6FC397FF-96F7-4BF7-8C75-744AF6D126B5}"/>
    <cellStyle name="Normal 16 3 2 6 4" xfId="39958" xr:uid="{5FE86FBB-9296-4675-96A2-7DB60137C3DB}"/>
    <cellStyle name="Normal 16 3 2 7" xfId="8064" xr:uid="{7263AA99-582E-4367-97E4-E0C2AB1EF686}"/>
    <cellStyle name="Normal 16 3 2 7 2" xfId="16444" xr:uid="{A4172849-FD0F-4D0F-A943-34D90831DDDB}"/>
    <cellStyle name="Normal 16 3 2 7 2 2" xfId="33204" xr:uid="{F7A9D231-A78C-4796-AF3A-F1532ECA91E4}"/>
    <cellStyle name="Normal 16 3 2 7 2 3" xfId="49963" xr:uid="{2F06E25C-E5D2-4C73-B805-E27198D911DC}"/>
    <cellStyle name="Normal 16 3 2 7 3" xfId="24824" xr:uid="{C2660D38-6CF1-4C25-9E5F-6FD01387B268}"/>
    <cellStyle name="Normal 16 3 2 7 4" xfId="41583" xr:uid="{9FAED368-90C3-49CF-AD20-A1EA0F11D1D1}"/>
    <cellStyle name="Normal 16 3 2 8" xfId="8470" xr:uid="{82B810A1-19E0-42F4-8653-69F0F5729C0F}"/>
    <cellStyle name="Normal 16 3 2 8 2" xfId="16850" xr:uid="{8F1D5B56-53F8-40A9-9EF2-21B1BC6C301C}"/>
    <cellStyle name="Normal 16 3 2 8 2 2" xfId="33610" xr:uid="{0BD10ADC-718D-4C08-B947-2833264BC52A}"/>
    <cellStyle name="Normal 16 3 2 8 2 3" xfId="50369" xr:uid="{164264EF-A767-4D75-9693-5A8EE33581F0}"/>
    <cellStyle name="Normal 16 3 2 8 3" xfId="25230" xr:uid="{3F784F99-2CE8-4477-8FBD-5AE80F3D7E8A}"/>
    <cellStyle name="Normal 16 3 2 8 4" xfId="41989" xr:uid="{BBEA5E12-03A4-44F9-ABA2-5D65C7576FD5}"/>
    <cellStyle name="Normal 16 3 2 9" xfId="8876" xr:uid="{A2D708CD-7AEA-486F-8ADA-34813ABAAB69}"/>
    <cellStyle name="Normal 16 3 2 9 2" xfId="17256" xr:uid="{E86B2A12-07D4-4084-9E03-5CE62E713A82}"/>
    <cellStyle name="Normal 16 3 2 9 2 2" xfId="34016" xr:uid="{5FD143FB-1682-46EB-A15F-7D453D635705}"/>
    <cellStyle name="Normal 16 3 2 9 2 3" xfId="50775" xr:uid="{B11DF1B1-112F-4613-9B33-BD2AFC929485}"/>
    <cellStyle name="Normal 16 3 2 9 3" xfId="25636" xr:uid="{E3B2B7AA-C7B0-4987-AE13-6F801911B302}"/>
    <cellStyle name="Normal 16 3 2 9 4" xfId="42395" xr:uid="{F8ADC1EB-E623-4291-B6F0-0DE1986533FC}"/>
    <cellStyle name="Normal 16 3 3" xfId="1405" xr:uid="{A2DA2AC8-89D1-45C4-8ABF-210F8A9666C8}"/>
    <cellStyle name="Normal 16 3 3 10" xfId="9414" xr:uid="{2FADC91E-F99B-425F-80FB-B673527FF36C}"/>
    <cellStyle name="Normal 16 3 3 10 2" xfId="17794" xr:uid="{277D0CF5-0D15-4E7E-8FE0-124EEC3460AB}"/>
    <cellStyle name="Normal 16 3 3 10 2 2" xfId="34554" xr:uid="{1C555FEA-628B-48FE-95FF-EFA2B4667711}"/>
    <cellStyle name="Normal 16 3 3 10 2 3" xfId="51313" xr:uid="{A61CF4C4-100F-4B53-9C8A-CE50E7E5A7E6}"/>
    <cellStyle name="Normal 16 3 3 10 3" xfId="26174" xr:uid="{6A08B20F-6C9D-4CA9-B0B7-0E331969AEF7}"/>
    <cellStyle name="Normal 16 3 3 10 4" xfId="42933" xr:uid="{4F957F2B-6F21-4203-99FC-8DE351DFB559}"/>
    <cellStyle name="Normal 16 3 3 11" xfId="3179" xr:uid="{5094BB15-6121-4C11-A401-9BE09FEE3E57}"/>
    <cellStyle name="Normal 16 3 3 11 2" xfId="11556" xr:uid="{92553456-0804-4A22-B3B3-733256B7E578}"/>
    <cellStyle name="Normal 16 3 3 11 2 2" xfId="28316" xr:uid="{6D3E5FBD-1C4B-472B-A244-65B9529BF9CA}"/>
    <cellStyle name="Normal 16 3 3 11 2 3" xfId="45075" xr:uid="{D31C065D-CB52-4AC9-843B-B736F133AC4F}"/>
    <cellStyle name="Normal 16 3 3 11 3" xfId="19936" xr:uid="{925C6B11-F314-4635-B8E0-6683E0D86933}"/>
    <cellStyle name="Normal 16 3 3 11 4" xfId="36695" xr:uid="{85E106F8-F4AD-4F62-8CD4-2C07A1E21AA8}"/>
    <cellStyle name="Normal 16 3 3 12" xfId="9753" xr:uid="{ED5647D5-FEEF-462B-A8D5-E45DC7C87A35}"/>
    <cellStyle name="Normal 16 3 3 12 2" xfId="26513" xr:uid="{F3728E90-AA82-45D3-8ABA-C6591CCCCEEA}"/>
    <cellStyle name="Normal 16 3 3 12 3" xfId="43272" xr:uid="{9DACB52C-3C53-47FF-972D-750D5AA6015D}"/>
    <cellStyle name="Normal 16 3 3 13" xfId="18133" xr:uid="{FD6587BA-8997-4706-ABFD-39CB2A5CA13B}"/>
    <cellStyle name="Normal 16 3 3 14" xfId="34892" xr:uid="{126E4594-78A9-4909-882F-59115DAFBC3A}"/>
    <cellStyle name="Normal 16 3 3 2" xfId="1799" xr:uid="{FA11B382-016F-4AB6-999A-3894CF4A1696}"/>
    <cellStyle name="Normal 16 3 3 2 2" xfId="5181" xr:uid="{68BD9936-191C-4628-AFAE-94B864703A22}"/>
    <cellStyle name="Normal 16 3 3 2 2 2" xfId="13559" xr:uid="{17A3E205-A41E-43E4-A2E5-E8F143E5830A}"/>
    <cellStyle name="Normal 16 3 3 2 2 2 2" xfId="30319" xr:uid="{B976D1BC-AE74-45E1-8D0F-2FEF744FE260}"/>
    <cellStyle name="Normal 16 3 3 2 2 2 3" xfId="47078" xr:uid="{8B005281-F3F6-41F9-AEC2-EB71660E5A06}"/>
    <cellStyle name="Normal 16 3 3 2 2 3" xfId="21939" xr:uid="{4502C1B7-CDA7-4665-8805-BD78ACA893D5}"/>
    <cellStyle name="Normal 16 3 3 2 2 4" xfId="38698" xr:uid="{283F6480-98EF-44FF-A02A-60F7768BAA13}"/>
    <cellStyle name="Normal 16 3 3 2 3" xfId="6866" xr:uid="{766529B3-2D80-48A1-854C-B3630C31B05E}"/>
    <cellStyle name="Normal 16 3 3 2 3 2" xfId="15246" xr:uid="{6F75347D-E671-4944-9E1F-B384F08499FB}"/>
    <cellStyle name="Normal 16 3 3 2 3 2 2" xfId="32006" xr:uid="{28D732FD-6BAA-49A6-B78E-F0566B89975E}"/>
    <cellStyle name="Normal 16 3 3 2 3 2 3" xfId="48765" xr:uid="{4D4B7180-9DFB-41C4-9097-4A1FA3A21F47}"/>
    <cellStyle name="Normal 16 3 3 2 3 3" xfId="23626" xr:uid="{4EC283CC-BFB1-4E93-BEBE-2D1067B60329}"/>
    <cellStyle name="Normal 16 3 3 2 3 4" xfId="40385" xr:uid="{415DDA7A-BDB6-4D18-83FC-A60644AA1AAD}"/>
    <cellStyle name="Normal 16 3 3 2 4" xfId="3606" xr:uid="{AFAA54B1-7E40-45BB-A5A8-07244445BC2B}"/>
    <cellStyle name="Normal 16 3 3 2 4 2" xfId="11982" xr:uid="{B1E585B4-29B6-46D1-917E-F0684962DA3E}"/>
    <cellStyle name="Normal 16 3 3 2 4 2 2" xfId="28742" xr:uid="{7A930E52-C034-4D23-A56E-C563338F25F7}"/>
    <cellStyle name="Normal 16 3 3 2 4 2 3" xfId="45501" xr:uid="{9CBE5D64-A9A8-4C87-B1BA-14B93E55BA64}"/>
    <cellStyle name="Normal 16 3 3 2 4 3" xfId="20362" xr:uid="{2D6B6601-EE4B-45C9-926B-19A8DF3856A2}"/>
    <cellStyle name="Normal 16 3 3 2 4 4" xfId="37121" xr:uid="{0E0EA949-2D2D-44C2-ADC6-514B5C1CF708}"/>
    <cellStyle name="Normal 16 3 3 2 5" xfId="10179" xr:uid="{539815F4-87AA-4ECE-934F-3A7B9F70CAD0}"/>
    <cellStyle name="Normal 16 3 3 2 5 2" xfId="26939" xr:uid="{804E2A97-7B78-4145-923D-2A327B534A94}"/>
    <cellStyle name="Normal 16 3 3 2 5 3" xfId="43698" xr:uid="{AF8067E2-6BFC-4F86-93D5-6785AD66D324}"/>
    <cellStyle name="Normal 16 3 3 2 6" xfId="18559" xr:uid="{FBF44E14-7FD9-4D53-AAC2-B93D1E8375ED}"/>
    <cellStyle name="Normal 16 3 3 2 7" xfId="35318" xr:uid="{05772A2E-8A63-4AF4-877C-D9939B445DC3}"/>
    <cellStyle name="Normal 16 3 3 3" xfId="2227" xr:uid="{21C2EB11-F9EE-4DA3-BE21-21A0CA426592}"/>
    <cellStyle name="Normal 16 3 3 3 2" xfId="5607" xr:uid="{587D71C3-C2CF-4F31-B0ED-426679D2B89F}"/>
    <cellStyle name="Normal 16 3 3 3 2 2" xfId="13987" xr:uid="{C6232FB1-30E5-491A-8229-9D78DCB65A20}"/>
    <cellStyle name="Normal 16 3 3 3 2 2 2" xfId="30747" xr:uid="{35CC9FF0-12EE-4A93-BDAF-8ED48CC02EDC}"/>
    <cellStyle name="Normal 16 3 3 3 2 2 3" xfId="47506" xr:uid="{B0C3A6AE-0036-4747-B86A-26E56F63A263}"/>
    <cellStyle name="Normal 16 3 3 3 2 3" xfId="22367" xr:uid="{BD1C4BC3-A030-4A2A-B59F-D2CCCC5D57BA}"/>
    <cellStyle name="Normal 16 3 3 3 2 4" xfId="39126" xr:uid="{D3ACF72D-7794-4F95-9C4F-67FC54C72519}"/>
    <cellStyle name="Normal 16 3 3 3 3" xfId="7294" xr:uid="{8AF82CB3-6C03-40B8-AEB2-C9C9DA4838F3}"/>
    <cellStyle name="Normal 16 3 3 3 3 2" xfId="15674" xr:uid="{0DF08E42-9FA6-475C-879C-36E5EAD28622}"/>
    <cellStyle name="Normal 16 3 3 3 3 2 2" xfId="32434" xr:uid="{39735542-3BE2-48EE-9FD6-DBFB6009B936}"/>
    <cellStyle name="Normal 16 3 3 3 3 2 3" xfId="49193" xr:uid="{1DAD323C-F56D-442C-B480-67785461BAD1}"/>
    <cellStyle name="Normal 16 3 3 3 3 3" xfId="24054" xr:uid="{608CE455-B06B-4A8E-8EEB-1CC4EAE41978}"/>
    <cellStyle name="Normal 16 3 3 3 3 4" xfId="40813" xr:uid="{A6931DC9-9E80-4C16-89D8-D7780A91000D}"/>
    <cellStyle name="Normal 16 3 3 3 4" xfId="4034" xr:uid="{AF1848A9-CFDD-495C-88CC-5D13AC2F3B67}"/>
    <cellStyle name="Normal 16 3 3 3 4 2" xfId="12410" xr:uid="{E8DCAD79-A130-4E52-8FC5-A35CF617FC0B}"/>
    <cellStyle name="Normal 16 3 3 3 4 2 2" xfId="29170" xr:uid="{7B1AA922-FBEF-4958-BDCD-87CEC8981EA3}"/>
    <cellStyle name="Normal 16 3 3 3 4 2 3" xfId="45929" xr:uid="{91247517-5B63-4327-A9A8-F7CDB2953BBD}"/>
    <cellStyle name="Normal 16 3 3 3 4 3" xfId="20790" xr:uid="{7EB381BB-B014-48A3-81B6-080EDB8EEE72}"/>
    <cellStyle name="Normal 16 3 3 3 4 4" xfId="37549" xr:uid="{6C9D4159-D720-413D-A500-B95A258248C4}"/>
    <cellStyle name="Normal 16 3 3 3 5" xfId="10607" xr:uid="{221424E8-DCEE-44B5-A34D-DBCA655637E8}"/>
    <cellStyle name="Normal 16 3 3 3 5 2" xfId="27367" xr:uid="{E028BDD6-CF5D-438C-8E3B-DBC22D9206DF}"/>
    <cellStyle name="Normal 16 3 3 3 5 3" xfId="44126" xr:uid="{0BE2358C-7477-4770-A9CC-12802EC857EF}"/>
    <cellStyle name="Normal 16 3 3 3 6" xfId="18987" xr:uid="{D6E33033-6884-4E54-B216-B5A8CA29D975}"/>
    <cellStyle name="Normal 16 3 3 3 7" xfId="35746" xr:uid="{901EC2BE-2B3B-4E6E-B4BF-E79F788368AF}"/>
    <cellStyle name="Normal 16 3 3 4" xfId="2721" xr:uid="{1E26F8AE-35F6-4751-A887-3E86A5DECE45}"/>
    <cellStyle name="Normal 16 3 3 4 2" xfId="6103" xr:uid="{B21C5765-F2FF-4307-97D5-3A5DE65D0989}"/>
    <cellStyle name="Normal 16 3 3 4 2 2" xfId="14483" xr:uid="{C57FF829-0E08-46FC-B7E7-10A8C3A79442}"/>
    <cellStyle name="Normal 16 3 3 4 2 2 2" xfId="31243" xr:uid="{0C12F5B9-6CF0-45D7-8850-C260173D50B8}"/>
    <cellStyle name="Normal 16 3 3 4 2 2 3" xfId="48002" xr:uid="{2E3D1F4B-DFC2-4C6B-BA9C-CCDE1A9E3B94}"/>
    <cellStyle name="Normal 16 3 3 4 2 3" xfId="22863" xr:uid="{F98B9CB9-E75A-46CC-B896-D8DF71C30010}"/>
    <cellStyle name="Normal 16 3 3 4 2 4" xfId="39622" xr:uid="{A1ED63EF-05D8-412C-9A27-83AD1C489517}"/>
    <cellStyle name="Normal 16 3 3 4 3" xfId="7790" xr:uid="{64DA1E34-6BE4-4D44-A060-EE68E4A8C874}"/>
    <cellStyle name="Normal 16 3 3 4 3 2" xfId="16170" xr:uid="{F75DFD99-4DED-481E-B00D-4D846466FBF2}"/>
    <cellStyle name="Normal 16 3 3 4 3 2 2" xfId="32930" xr:uid="{F2FA9FE4-0717-4E54-884F-8226FD9DE3BE}"/>
    <cellStyle name="Normal 16 3 3 4 3 2 3" xfId="49689" xr:uid="{76703607-FE73-412C-9293-3F3115D92546}"/>
    <cellStyle name="Normal 16 3 3 4 3 3" xfId="24550" xr:uid="{0A665606-5FE5-49E1-B184-BF672ADCA4AB}"/>
    <cellStyle name="Normal 16 3 3 4 3 4" xfId="41309" xr:uid="{13342C58-6748-41AC-8660-D7E5375EA63C}"/>
    <cellStyle name="Normal 16 3 3 4 4" xfId="4417" xr:uid="{CEADCE55-2835-451E-9243-2281EA2E777A}"/>
    <cellStyle name="Normal 16 3 3 4 4 2" xfId="12793" xr:uid="{8038A2E7-8676-4167-A426-E73084BBE042}"/>
    <cellStyle name="Normal 16 3 3 4 4 2 2" xfId="29553" xr:uid="{D57F89E7-B952-490F-B940-C35239B52668}"/>
    <cellStyle name="Normal 16 3 3 4 4 2 3" xfId="46312" xr:uid="{94F028C6-B488-4DF3-B9DA-7CEDA0851D57}"/>
    <cellStyle name="Normal 16 3 3 4 4 3" xfId="21173" xr:uid="{79C115AF-2CE4-48C2-B6A5-9256A668C5F2}"/>
    <cellStyle name="Normal 16 3 3 4 4 4" xfId="37932" xr:uid="{256AC58E-FACC-4E15-B7C2-554ADEEC1EF7}"/>
    <cellStyle name="Normal 16 3 3 4 5" xfId="11103" xr:uid="{45F91A48-77F4-4871-8AD6-F62CEF0BC386}"/>
    <cellStyle name="Normal 16 3 3 4 5 2" xfId="27863" xr:uid="{37F1705C-EBE8-497B-8E54-4E60B77AC364}"/>
    <cellStyle name="Normal 16 3 3 4 5 3" xfId="44622" xr:uid="{B6E4BBC2-1CBB-48E5-9FCD-CDA2D44057A3}"/>
    <cellStyle name="Normal 16 3 3 4 6" xfId="19483" xr:uid="{EDDAC003-116F-4B21-9151-595F1BDD400B}"/>
    <cellStyle name="Normal 16 3 3 4 7" xfId="36242" xr:uid="{55737956-574F-434D-BED0-8A6B4791E685}"/>
    <cellStyle name="Normal 16 3 3 5" xfId="4837" xr:uid="{D0D52690-2808-4FB8-8258-C6CD7FE19AA8}"/>
    <cellStyle name="Normal 16 3 3 5 2" xfId="13213" xr:uid="{7387CF30-B647-491D-ACA0-6FBE8DD11472}"/>
    <cellStyle name="Normal 16 3 3 5 2 2" xfId="29973" xr:uid="{45BAEF65-F4F9-47C8-8255-877EB02CE43E}"/>
    <cellStyle name="Normal 16 3 3 5 2 3" xfId="46732" xr:uid="{2CA55CE0-3522-43F9-AD9B-D389EC9AB92F}"/>
    <cellStyle name="Normal 16 3 3 5 3" xfId="21593" xr:uid="{7AAC8E97-ACC8-441B-AC6E-7B668CCBB378}"/>
    <cellStyle name="Normal 16 3 3 5 4" xfId="38352" xr:uid="{3436D1F4-56D9-4D54-A951-FB52940434CD}"/>
    <cellStyle name="Normal 16 3 3 6" xfId="6440" xr:uid="{0DD6868D-F660-452B-A85D-492386A681F1}"/>
    <cellStyle name="Normal 16 3 3 6 2" xfId="14820" xr:uid="{45E5A802-414E-4B3D-8CD6-EB847E7D935F}"/>
    <cellStyle name="Normal 16 3 3 6 2 2" xfId="31580" xr:uid="{71DBFF49-E07F-4A48-9F01-AC30C1D03FCA}"/>
    <cellStyle name="Normal 16 3 3 6 2 3" xfId="48339" xr:uid="{7836BBAA-6B5E-4818-AA69-894C6823FAAC}"/>
    <cellStyle name="Normal 16 3 3 6 3" xfId="23200" xr:uid="{1CAAE33F-FB34-46E1-80CE-0DD340F24260}"/>
    <cellStyle name="Normal 16 3 3 6 4" xfId="39959" xr:uid="{514B8FE0-FFDC-46F8-B80E-967043CE09A8}"/>
    <cellStyle name="Normal 16 3 3 7" xfId="8196" xr:uid="{7F5ADB7F-B142-4BE6-8038-5CE92F5A244C}"/>
    <cellStyle name="Normal 16 3 3 7 2" xfId="16576" xr:uid="{9ECA83B6-B7BB-45CE-BC28-8367238FEC3E}"/>
    <cellStyle name="Normal 16 3 3 7 2 2" xfId="33336" xr:uid="{CF70C231-2620-4419-ACFF-FFB82F8B728B}"/>
    <cellStyle name="Normal 16 3 3 7 2 3" xfId="50095" xr:uid="{E5025F92-9EC6-47A9-BE80-D08EE3A34E61}"/>
    <cellStyle name="Normal 16 3 3 7 3" xfId="24956" xr:uid="{9DEBC3AA-CCEA-43BB-AC55-8EA557CBB8D6}"/>
    <cellStyle name="Normal 16 3 3 7 4" xfId="41715" xr:uid="{A775F794-45FD-4330-838A-D34F0DCF2539}"/>
    <cellStyle name="Normal 16 3 3 8" xfId="8602" xr:uid="{052EDDB1-3110-4451-BE44-81AE0A07CD2A}"/>
    <cellStyle name="Normal 16 3 3 8 2" xfId="16982" xr:uid="{932BA487-A3F6-4641-8791-BDB2B4903739}"/>
    <cellStyle name="Normal 16 3 3 8 2 2" xfId="33742" xr:uid="{12AEBD67-0E2E-4B23-B788-9634BC19CD76}"/>
    <cellStyle name="Normal 16 3 3 8 2 3" xfId="50501" xr:uid="{455FABB6-BCE2-4701-8CA2-555DCB7D9E98}"/>
    <cellStyle name="Normal 16 3 3 8 3" xfId="25362" xr:uid="{BF22F5FF-BED0-4239-8FBB-F03940C1A624}"/>
    <cellStyle name="Normal 16 3 3 8 4" xfId="42121" xr:uid="{28866ED4-6335-4D62-B754-A76B71384CDA}"/>
    <cellStyle name="Normal 16 3 3 9" xfId="9008" xr:uid="{F6537125-41CF-4C72-8DBF-1E09D8FA95BC}"/>
    <cellStyle name="Normal 16 3 3 9 2" xfId="17388" xr:uid="{FA5A072D-4BF6-43EA-BFB7-14FB4ADD55A6}"/>
    <cellStyle name="Normal 16 3 3 9 2 2" xfId="34148" xr:uid="{6D6217CA-DA78-4B10-BAD7-B53BFD919E6A}"/>
    <cellStyle name="Normal 16 3 3 9 2 3" xfId="50907" xr:uid="{10C00BC4-FEEB-492A-8F33-A1EA04058A35}"/>
    <cellStyle name="Normal 16 3 3 9 3" xfId="25768" xr:uid="{B9CBA8E5-A84C-457F-A259-79E38803E7FE}"/>
    <cellStyle name="Normal 16 3 3 9 4" xfId="42527" xr:uid="{29A1F754-D9D4-40F1-96F4-E0520EE3FA36}"/>
    <cellStyle name="Normal 16 3 4" xfId="1634" xr:uid="{786E15FA-0657-47AF-A125-849791BD8534}"/>
    <cellStyle name="Normal 16 3 4 2" xfId="5016" xr:uid="{0DB5B1D1-A278-466B-8972-9A71B7545554}"/>
    <cellStyle name="Normal 16 3 4 2 2" xfId="13394" xr:uid="{1081127C-A5A3-4F54-A27D-62451B6BEC72}"/>
    <cellStyle name="Normal 16 3 4 2 2 2" xfId="30154" xr:uid="{FF24FB82-5CD6-445F-A326-B03C4E73A46D}"/>
    <cellStyle name="Normal 16 3 4 2 2 3" xfId="46913" xr:uid="{A7191622-51CE-4C51-9C17-E82878A7FAD9}"/>
    <cellStyle name="Normal 16 3 4 2 3" xfId="21774" xr:uid="{BABAB954-9369-4226-8A9F-9EDEA7B0F099}"/>
    <cellStyle name="Normal 16 3 4 2 4" xfId="38533" xr:uid="{3BCC0A04-E79A-451D-B3C5-F60843F0E9EF}"/>
    <cellStyle name="Normal 16 3 4 3" xfId="6701" xr:uid="{FF6995E6-98C0-4E90-9F1D-60C04BFF2693}"/>
    <cellStyle name="Normal 16 3 4 3 2" xfId="15081" xr:uid="{C4CB859A-60A4-4A06-B591-9167F48C97B8}"/>
    <cellStyle name="Normal 16 3 4 3 2 2" xfId="31841" xr:uid="{D029FDEA-E21F-4F0E-B5D0-72369626C500}"/>
    <cellStyle name="Normal 16 3 4 3 2 3" xfId="48600" xr:uid="{E97E2532-646B-42E4-A855-E10F640DE579}"/>
    <cellStyle name="Normal 16 3 4 3 3" xfId="23461" xr:uid="{56D02F3F-3672-4A6A-8318-5CF3B8500276}"/>
    <cellStyle name="Normal 16 3 4 3 4" xfId="40220" xr:uid="{EF7DB931-BFD0-46F3-9867-4E76DA09662D}"/>
    <cellStyle name="Normal 16 3 4 4" xfId="3441" xr:uid="{24616680-5641-4857-A48B-74B1327D550D}"/>
    <cellStyle name="Normal 16 3 4 4 2" xfId="11817" xr:uid="{9F632CA2-F6AC-4482-9DDD-5BAE61F09337}"/>
    <cellStyle name="Normal 16 3 4 4 2 2" xfId="28577" xr:uid="{82972161-291A-4EF7-83B1-C2F6407C62FE}"/>
    <cellStyle name="Normal 16 3 4 4 2 3" xfId="45336" xr:uid="{DD6B88D7-F6CF-4FA5-8D14-7B665AC03F80}"/>
    <cellStyle name="Normal 16 3 4 4 3" xfId="20197" xr:uid="{EC716191-7006-4330-9834-C70F666745FF}"/>
    <cellStyle name="Normal 16 3 4 4 4" xfId="36956" xr:uid="{5085CF9F-644C-4A8C-BC5C-967A09C2EC26}"/>
    <cellStyle name="Normal 16 3 4 5" xfId="10014" xr:uid="{145EC737-95A6-489D-974D-3ECD3C5E5F9D}"/>
    <cellStyle name="Normal 16 3 4 5 2" xfId="26774" xr:uid="{ED9CE02D-FC2B-4819-8F09-5D7D85BE2D34}"/>
    <cellStyle name="Normal 16 3 4 5 3" xfId="43533" xr:uid="{AA8E1FAC-3391-4208-AA59-6EA2AEB89D9B}"/>
    <cellStyle name="Normal 16 3 4 6" xfId="18394" xr:uid="{E0DCF6F6-C088-4C69-84CB-375FC815A86C}"/>
    <cellStyle name="Normal 16 3 4 7" xfId="35153" xr:uid="{FE9C139E-A47A-478E-9691-9F6A1972321D}"/>
    <cellStyle name="Normal 16 3 5" xfId="2062" xr:uid="{5112C900-B8B6-42D6-901C-DBB9F2F91267}"/>
    <cellStyle name="Normal 16 3 5 2" xfId="5442" xr:uid="{139FE59E-3826-4FAB-82A4-F8FBC0249B31}"/>
    <cellStyle name="Normal 16 3 5 2 2" xfId="13822" xr:uid="{804F255B-B6F1-456B-A932-393E971FC2A1}"/>
    <cellStyle name="Normal 16 3 5 2 2 2" xfId="30582" xr:uid="{4DABB89A-C58C-4350-AC82-19220E52F159}"/>
    <cellStyle name="Normal 16 3 5 2 2 3" xfId="47341" xr:uid="{6D7DE786-0A1A-4DD4-BA7F-60BB0187ED91}"/>
    <cellStyle name="Normal 16 3 5 2 3" xfId="22202" xr:uid="{33FC1630-2A75-48E9-BE18-26891AC619F6}"/>
    <cellStyle name="Normal 16 3 5 2 4" xfId="38961" xr:uid="{B67CCD47-63B2-41AA-B237-87AC84C8EC94}"/>
    <cellStyle name="Normal 16 3 5 3" xfId="7129" xr:uid="{B59DDF0D-E69D-479C-BBAC-E048ACD24AA1}"/>
    <cellStyle name="Normal 16 3 5 3 2" xfId="15509" xr:uid="{21695FDB-15EB-4D07-A006-6A813EB44866}"/>
    <cellStyle name="Normal 16 3 5 3 2 2" xfId="32269" xr:uid="{612DA799-CDBB-4DB4-A404-2967314912AB}"/>
    <cellStyle name="Normal 16 3 5 3 2 3" xfId="49028" xr:uid="{DF437933-14DF-4857-9689-E1057ECC4836}"/>
    <cellStyle name="Normal 16 3 5 3 3" xfId="23889" xr:uid="{3F8A7862-6D5D-4D50-9888-6147EDC96636}"/>
    <cellStyle name="Normal 16 3 5 3 4" xfId="40648" xr:uid="{256887CC-6E91-48D7-9F46-64D5F9AE1FB5}"/>
    <cellStyle name="Normal 16 3 5 4" xfId="3869" xr:uid="{E1C28937-A9AE-4B68-B48A-E4C36EE1E35E}"/>
    <cellStyle name="Normal 16 3 5 4 2" xfId="12245" xr:uid="{68F6FA9E-B028-4F6C-BEB9-0F117C182CB7}"/>
    <cellStyle name="Normal 16 3 5 4 2 2" xfId="29005" xr:uid="{5E609EB4-D67B-405A-8A4A-1A42D7A31A86}"/>
    <cellStyle name="Normal 16 3 5 4 2 3" xfId="45764" xr:uid="{E3111D5C-E644-4FE8-AA84-0248B0951446}"/>
    <cellStyle name="Normal 16 3 5 4 3" xfId="20625" xr:uid="{D9E33A08-B499-4CD1-B4A9-59525056E999}"/>
    <cellStyle name="Normal 16 3 5 4 4" xfId="37384" xr:uid="{5341FB8B-2A8F-426F-AFB5-91F1CD14C5E7}"/>
    <cellStyle name="Normal 16 3 5 5" xfId="10442" xr:uid="{2719C584-2F23-49F9-97E5-1E31A3F148A5}"/>
    <cellStyle name="Normal 16 3 5 5 2" xfId="27202" xr:uid="{B2C67133-B235-4A3F-BE59-B0D4E39BC3D0}"/>
    <cellStyle name="Normal 16 3 5 5 3" xfId="43961" xr:uid="{92C15744-495E-49CA-934B-C599B1E23282}"/>
    <cellStyle name="Normal 16 3 5 6" xfId="18822" xr:uid="{4EB268CB-98C3-4FCB-9DC3-51FDAA549826}"/>
    <cellStyle name="Normal 16 3 5 7" xfId="35581" xr:uid="{465FCFAC-5A84-4BC4-B25D-6F74F1C9D364}"/>
    <cellStyle name="Normal 16 3 6" xfId="2451" xr:uid="{F84436A8-6C73-41C8-84F1-BDA1FD3EE3C1}"/>
    <cellStyle name="Normal 16 3 6 2" xfId="5832" xr:uid="{91030EA3-4A1C-467B-A06B-88505639C126}"/>
    <cellStyle name="Normal 16 3 6 2 2" xfId="14212" xr:uid="{B7AA6320-7D17-49B2-B75D-CCFDB8341EB7}"/>
    <cellStyle name="Normal 16 3 6 2 2 2" xfId="30972" xr:uid="{B5B013FE-BD88-488C-93BA-16C8771D60DE}"/>
    <cellStyle name="Normal 16 3 6 2 2 3" xfId="47731" xr:uid="{CF039B9B-2576-4335-BE45-60395462A8B4}"/>
    <cellStyle name="Normal 16 3 6 2 3" xfId="22592" xr:uid="{B6AC4C81-9085-4007-A66F-80E1E0626116}"/>
    <cellStyle name="Normal 16 3 6 2 4" xfId="39351" xr:uid="{4FCAB6D9-E963-41DE-920F-27C54276B162}"/>
    <cellStyle name="Normal 16 3 6 3" xfId="7519" xr:uid="{95EC1BF6-F82D-43FB-B70E-68A2A5FE16BC}"/>
    <cellStyle name="Normal 16 3 6 3 2" xfId="15899" xr:uid="{D7E2FB24-3867-4570-BB4C-D67E3D39383B}"/>
    <cellStyle name="Normal 16 3 6 3 2 2" xfId="32659" xr:uid="{16A41E00-3EF3-4156-9FF0-07D953C6472E}"/>
    <cellStyle name="Normal 16 3 6 3 2 3" xfId="49418" xr:uid="{249A7DA3-BBC2-4969-97C9-1F45630C51E6}"/>
    <cellStyle name="Normal 16 3 6 3 3" xfId="24279" xr:uid="{BBAB0E7E-A827-457F-9A5A-3A239C57B7A4}"/>
    <cellStyle name="Normal 16 3 6 3 4" xfId="41038" xr:uid="{94FCC3F3-2F32-4912-B490-C79DA140DEB8}"/>
    <cellStyle name="Normal 16 3 6 4" xfId="3012" xr:uid="{F820A422-E242-4269-9517-E58BD7CDA4F9}"/>
    <cellStyle name="Normal 16 3 6 4 2" xfId="11391" xr:uid="{A3682A5A-F622-4401-AD35-A032EEFD11DA}"/>
    <cellStyle name="Normal 16 3 6 4 2 2" xfId="28151" xr:uid="{5182DCCD-2215-4BD9-844E-9B0707E5A1BD}"/>
    <cellStyle name="Normal 16 3 6 4 2 3" xfId="44910" xr:uid="{850B2156-0448-4FBB-8E57-60CD48317483}"/>
    <cellStyle name="Normal 16 3 6 4 3" xfId="19771" xr:uid="{73BE748A-1A69-49A4-8FA3-1C22C1A7817F}"/>
    <cellStyle name="Normal 16 3 6 4 4" xfId="36530" xr:uid="{7C34ABAC-85FD-43CE-ABF1-5D250C34335E}"/>
    <cellStyle name="Normal 16 3 6 5" xfId="10832" xr:uid="{9183CEFB-1943-453D-BACC-8F8FEBFD4B52}"/>
    <cellStyle name="Normal 16 3 6 5 2" xfId="27592" xr:uid="{C3BEFD02-F552-40FB-9779-54091E635A09}"/>
    <cellStyle name="Normal 16 3 6 5 3" xfId="44351" xr:uid="{5FEB9EBF-72E1-4B2B-AC59-6DBED3573363}"/>
    <cellStyle name="Normal 16 3 6 6" xfId="19212" xr:uid="{D38F7F1D-AA12-4211-872C-57AE7CE70986}"/>
    <cellStyle name="Normal 16 3 6 7" xfId="35971" xr:uid="{45913DBB-067D-4C0A-A256-4E622EC76F7E}"/>
    <cellStyle name="Normal 16 3 7" xfId="4565" xr:uid="{AC57A090-3DE5-4D32-851B-630B0B44626D}"/>
    <cellStyle name="Normal 16 3 7 2" xfId="12941" xr:uid="{D4A13AE0-17B8-424C-94E8-6BEDFC3AE329}"/>
    <cellStyle name="Normal 16 3 7 2 2" xfId="29701" xr:uid="{46ADF861-6698-4D0A-B90B-A3B407D1D424}"/>
    <cellStyle name="Normal 16 3 7 2 3" xfId="46460" xr:uid="{7D2A882C-2F2B-45DB-AB54-4DF05B791DEF}"/>
    <cellStyle name="Normal 16 3 7 3" xfId="21321" xr:uid="{37FCF553-17B2-4D2F-AB42-1EB53E7AA92E}"/>
    <cellStyle name="Normal 16 3 7 4" xfId="38080" xr:uid="{21C8FDE4-D769-42D2-9E81-E36876F423D0}"/>
    <cellStyle name="Normal 16 3 8" xfId="6275" xr:uid="{B711EDCF-187F-42FF-927A-CE6D26A8EC01}"/>
    <cellStyle name="Normal 16 3 8 2" xfId="14655" xr:uid="{612A4F40-7298-4BFE-9D95-045DD8CE9121}"/>
    <cellStyle name="Normal 16 3 8 2 2" xfId="31415" xr:uid="{A9CC9A48-CF8A-4CDC-927A-635F7FCD240A}"/>
    <cellStyle name="Normal 16 3 8 2 3" xfId="48174" xr:uid="{61AA4CB8-8D73-4A41-9789-510AFE642D7E}"/>
    <cellStyle name="Normal 16 3 8 3" xfId="23035" xr:uid="{01D6CE4A-ED1C-4F64-9427-6B19D362F38F}"/>
    <cellStyle name="Normal 16 3 8 4" xfId="39794" xr:uid="{84339536-78AA-4FB2-948F-7031A7F8545A}"/>
    <cellStyle name="Normal 16 3 9" xfId="7925" xr:uid="{D010FECD-510F-438A-A089-A823A631BD38}"/>
    <cellStyle name="Normal 16 3 9 2" xfId="16305" xr:uid="{B02B25DA-4F84-407B-AC97-EA39F0F8E255}"/>
    <cellStyle name="Normal 16 3 9 2 2" xfId="33065" xr:uid="{57A6EFC6-E4EA-459F-AE18-C4AEED5488BD}"/>
    <cellStyle name="Normal 16 3 9 2 3" xfId="49824" xr:uid="{845F80E6-C910-41E6-87B5-CCEF022C90E5}"/>
    <cellStyle name="Normal 16 3 9 3" xfId="24685" xr:uid="{FE40DCF3-5FC7-4AF5-B775-079F6D78E04D}"/>
    <cellStyle name="Normal 16 3 9 4" xfId="41444" xr:uid="{C47EF18E-79B6-4BA5-862D-A8E4757ECEB9}"/>
    <cellStyle name="Normal 16 4" xfId="808" xr:uid="{09FA6628-C7EF-4840-9BA1-3850BB07B84C}"/>
    <cellStyle name="Normal 16 4 10" xfId="8332" xr:uid="{D7EC69C2-9C3F-4ECA-A2AA-EB5FCBE6A924}"/>
    <cellStyle name="Normal 16 4 10 2" xfId="16712" xr:uid="{86FF78D4-EAA3-49FE-9429-F16C8AE7D898}"/>
    <cellStyle name="Normal 16 4 10 2 2" xfId="33472" xr:uid="{79A4078A-E683-4206-8ED6-1BA945B122D6}"/>
    <cellStyle name="Normal 16 4 10 2 3" xfId="50231" xr:uid="{E05F4DED-FB6D-4FF5-BE40-73B7D654B13C}"/>
    <cellStyle name="Normal 16 4 10 3" xfId="25092" xr:uid="{DC77F90C-3D50-4A1C-B988-7CBC5F6A6362}"/>
    <cellStyle name="Normal 16 4 10 4" xfId="41851" xr:uid="{01164F68-B641-48E0-8A38-59F85F6363D3}"/>
    <cellStyle name="Normal 16 4 11" xfId="8738" xr:uid="{D1DBB3CD-4B3B-48C4-BA44-EB56A0AF9C25}"/>
    <cellStyle name="Normal 16 4 11 2" xfId="17118" xr:uid="{791A02A0-4585-48A7-A603-BD9B9A7DCAA5}"/>
    <cellStyle name="Normal 16 4 11 2 2" xfId="33878" xr:uid="{E7870E3E-A834-491E-80CE-900A000D1AAA}"/>
    <cellStyle name="Normal 16 4 11 2 3" xfId="50637" xr:uid="{3B7D4CB1-CA50-41D3-B1B9-04E28DF926D8}"/>
    <cellStyle name="Normal 16 4 11 3" xfId="25498" xr:uid="{EB415D95-6B31-492D-97A7-17F79EA2DFC7}"/>
    <cellStyle name="Normal 16 4 11 4" xfId="42257" xr:uid="{5778F5E6-2316-4146-8680-6243B3D3DD69}"/>
    <cellStyle name="Normal 16 4 12" xfId="9144" xr:uid="{092443A3-A77C-4E9C-B086-006AE039FA5F}"/>
    <cellStyle name="Normal 16 4 12 2" xfId="17524" xr:uid="{B29FB9A1-B40B-4176-A63A-E7377A32CB07}"/>
    <cellStyle name="Normal 16 4 12 2 2" xfId="34284" xr:uid="{31315C2F-BCC3-42AC-B875-7242F073AA8B}"/>
    <cellStyle name="Normal 16 4 12 2 3" xfId="51043" xr:uid="{5DA9256A-BDE8-4A9F-8FBB-B23D6A2FE2AA}"/>
    <cellStyle name="Normal 16 4 12 3" xfId="25904" xr:uid="{03BC3888-DDB9-454A-9B86-8A8BD8E5FC24}"/>
    <cellStyle name="Normal 16 4 12 4" xfId="42663" xr:uid="{AA70ABD2-5432-4F6A-AD41-2E06AC974AC8}"/>
    <cellStyle name="Normal 16 4 13" xfId="2886" xr:uid="{2E9DC264-213C-4840-A86A-99F1158DB2DF}"/>
    <cellStyle name="Normal 16 4 13 2" xfId="11268" xr:uid="{7EFE5734-E02E-4A99-91E8-F5356E631986}"/>
    <cellStyle name="Normal 16 4 13 2 2" xfId="28028" xr:uid="{C134B57F-D9EB-4575-B5C6-215B33163593}"/>
    <cellStyle name="Normal 16 4 13 2 3" xfId="44787" xr:uid="{D5B02B55-BD0D-48C0-9520-DBEA6067A0F1}"/>
    <cellStyle name="Normal 16 4 13 3" xfId="19648" xr:uid="{78C72D5B-360E-42AF-9B1C-3AB7903F7F1F}"/>
    <cellStyle name="Normal 16 4 13 4" xfId="36407" xr:uid="{F8F62594-A779-4147-842A-45536F8750C1}"/>
    <cellStyle name="Normal 16 4 14" xfId="9754" xr:uid="{D12B2278-2088-47BF-BD20-76F394723984}"/>
    <cellStyle name="Normal 16 4 14 2" xfId="26514" xr:uid="{115D0502-22A2-4DBD-83DA-234F1E78174D}"/>
    <cellStyle name="Normal 16 4 14 3" xfId="43273" xr:uid="{6083CB12-2DA4-4758-900D-395D85579FCD}"/>
    <cellStyle name="Normal 16 4 15" xfId="18134" xr:uid="{7DFD512B-01D1-40CF-BBBC-6F155A82C744}"/>
    <cellStyle name="Normal 16 4 16" xfId="34893" xr:uid="{317E4DA2-7181-4139-9A33-08A701D24E32}"/>
    <cellStyle name="Normal 16 4 2" xfId="1406" xr:uid="{3A11CF33-3E11-498C-B7E4-5CE4FF0694EF}"/>
    <cellStyle name="Normal 16 4 2 10" xfId="9283" xr:uid="{73913F0C-6113-4298-8162-0C54213F70F7}"/>
    <cellStyle name="Normal 16 4 2 10 2" xfId="17663" xr:uid="{F59CA66A-DFEF-41BE-A89F-7B88594E978D}"/>
    <cellStyle name="Normal 16 4 2 10 2 2" xfId="34423" xr:uid="{4B98204D-6758-40A9-AACC-C37290422826}"/>
    <cellStyle name="Normal 16 4 2 10 2 3" xfId="51182" xr:uid="{3167C98B-BF77-4B3C-8F05-7290673570DD}"/>
    <cellStyle name="Normal 16 4 2 10 3" xfId="26043" xr:uid="{2E8CA593-14D7-49CB-984C-E7CB28F6E1C6}"/>
    <cellStyle name="Normal 16 4 2 10 4" xfId="42802" xr:uid="{F7FA5A19-19FB-4EE0-9C11-1BAB1E087488}"/>
    <cellStyle name="Normal 16 4 2 11" xfId="3181" xr:uid="{849A6BB6-E756-4B4D-BD3C-29197F41A032}"/>
    <cellStyle name="Normal 16 4 2 11 2" xfId="11558" xr:uid="{65010403-3934-4F7F-ADC0-DEF6ED5C3C47}"/>
    <cellStyle name="Normal 16 4 2 11 2 2" xfId="28318" xr:uid="{E2BE89D7-C3C3-4F68-A320-4381F170DE99}"/>
    <cellStyle name="Normal 16 4 2 11 2 3" xfId="45077" xr:uid="{2113E70F-9163-4502-B7D4-E25FDF105D20}"/>
    <cellStyle name="Normal 16 4 2 11 3" xfId="19938" xr:uid="{6895BEB5-7C05-4C38-98E3-B55FD0C4B3D2}"/>
    <cellStyle name="Normal 16 4 2 11 4" xfId="36697" xr:uid="{B69802C8-E96F-4A1D-97A6-971823BFC5E3}"/>
    <cellStyle name="Normal 16 4 2 12" xfId="9755" xr:uid="{5BE250D1-656B-4B34-A7DC-249911DC9ED3}"/>
    <cellStyle name="Normal 16 4 2 12 2" xfId="26515" xr:uid="{4A26F53E-4EEF-4097-A487-DEC3539519F4}"/>
    <cellStyle name="Normal 16 4 2 12 3" xfId="43274" xr:uid="{6509DD83-BF4B-4392-8BDF-9557BB9F5E3B}"/>
    <cellStyle name="Normal 16 4 2 13" xfId="18135" xr:uid="{9004A7BD-1913-47FF-A450-9BDA6816432A}"/>
    <cellStyle name="Normal 16 4 2 14" xfId="34894" xr:uid="{0EF142D4-32D3-4C3D-A437-22415BF288FF}"/>
    <cellStyle name="Normal 16 4 2 2" xfId="1801" xr:uid="{ACCB2B42-2C4B-404F-A3B3-6229FB5742BA}"/>
    <cellStyle name="Normal 16 4 2 2 2" xfId="5183" xr:uid="{86076193-D1BE-4913-A012-39E96A4FC52B}"/>
    <cellStyle name="Normal 16 4 2 2 2 2" xfId="13561" xr:uid="{C235E987-0F23-46E7-BDFE-82040AA44EE6}"/>
    <cellStyle name="Normal 16 4 2 2 2 2 2" xfId="30321" xr:uid="{272D9EC9-26C8-4BBE-9E30-58CAA3723605}"/>
    <cellStyle name="Normal 16 4 2 2 2 2 3" xfId="47080" xr:uid="{0D4A9C77-E3F5-408D-A8E3-C3108811B688}"/>
    <cellStyle name="Normal 16 4 2 2 2 3" xfId="21941" xr:uid="{0BF84B9E-AB09-4024-B23F-F7086840697C}"/>
    <cellStyle name="Normal 16 4 2 2 2 4" xfId="38700" xr:uid="{06FF4CB4-580B-4056-BAC2-08624836C963}"/>
    <cellStyle name="Normal 16 4 2 2 3" xfId="6868" xr:uid="{FB40DAC8-FA34-41D7-85B7-A4C7CF5363DF}"/>
    <cellStyle name="Normal 16 4 2 2 3 2" xfId="15248" xr:uid="{806FBF14-1C3D-4DF3-B16E-E7CB3ABD00C4}"/>
    <cellStyle name="Normal 16 4 2 2 3 2 2" xfId="32008" xr:uid="{E234563C-23A7-47CB-AFE8-53B6235BBC60}"/>
    <cellStyle name="Normal 16 4 2 2 3 2 3" xfId="48767" xr:uid="{EC557874-657B-4A5B-AE55-490C651192F2}"/>
    <cellStyle name="Normal 16 4 2 2 3 3" xfId="23628" xr:uid="{58CA36A5-2AFB-43D8-85F5-68C4D627FCB3}"/>
    <cellStyle name="Normal 16 4 2 2 3 4" xfId="40387" xr:uid="{CEFA7445-F2BB-45D6-AD0A-EE378345C2FA}"/>
    <cellStyle name="Normal 16 4 2 2 4" xfId="3608" xr:uid="{CEC9BAF8-A947-46B2-9FE0-1976DFD97D73}"/>
    <cellStyle name="Normal 16 4 2 2 4 2" xfId="11984" xr:uid="{F902B492-F99A-4F2D-ABF7-0EDB594C1539}"/>
    <cellStyle name="Normal 16 4 2 2 4 2 2" xfId="28744" xr:uid="{B78DFC45-C2E1-436C-B8C2-17386D4B0F2F}"/>
    <cellStyle name="Normal 16 4 2 2 4 2 3" xfId="45503" xr:uid="{76E966E5-4A20-4E6F-8673-923CDFA9B1F0}"/>
    <cellStyle name="Normal 16 4 2 2 4 3" xfId="20364" xr:uid="{40DF6734-2784-4C84-ADB7-A11EB605D619}"/>
    <cellStyle name="Normal 16 4 2 2 4 4" xfId="37123" xr:uid="{91D65BBB-C542-44C5-B53A-97DD1754D3F1}"/>
    <cellStyle name="Normal 16 4 2 2 5" xfId="10181" xr:uid="{40E57B54-828D-4543-8CF8-F1E675E7DBB3}"/>
    <cellStyle name="Normal 16 4 2 2 5 2" xfId="26941" xr:uid="{1466B73C-8A47-4545-BC14-AEAC18F052E3}"/>
    <cellStyle name="Normal 16 4 2 2 5 3" xfId="43700" xr:uid="{9B8569F6-669E-4DF7-B057-9516E3EC5364}"/>
    <cellStyle name="Normal 16 4 2 2 6" xfId="18561" xr:uid="{627E0607-9944-47A1-AF7B-992B3D56B274}"/>
    <cellStyle name="Normal 16 4 2 2 7" xfId="35320" xr:uid="{AFDDB69E-5CAE-4726-9385-B6A3B9BD40A1}"/>
    <cellStyle name="Normal 16 4 2 3" xfId="2229" xr:uid="{9489A70C-048C-4958-A956-030A8B68D560}"/>
    <cellStyle name="Normal 16 4 2 3 2" xfId="5609" xr:uid="{685AFD1D-4BBC-43D1-9D43-EDCA7E0BB1A7}"/>
    <cellStyle name="Normal 16 4 2 3 2 2" xfId="13989" xr:uid="{62A187C5-E8B4-4C98-8E83-D99B6AF81388}"/>
    <cellStyle name="Normal 16 4 2 3 2 2 2" xfId="30749" xr:uid="{81513113-A204-4F0E-B1B7-B5EB3099988A}"/>
    <cellStyle name="Normal 16 4 2 3 2 2 3" xfId="47508" xr:uid="{89401FC5-083D-4398-9438-7778FDBACEAF}"/>
    <cellStyle name="Normal 16 4 2 3 2 3" xfId="22369" xr:uid="{955CB16A-4B78-49BE-87F5-82A508605B6F}"/>
    <cellStyle name="Normal 16 4 2 3 2 4" xfId="39128" xr:uid="{FDD05CD2-6758-4089-AEDB-94FFBA4DA51F}"/>
    <cellStyle name="Normal 16 4 2 3 3" xfId="7296" xr:uid="{E2C07DC6-5223-4100-B6FA-6F10F092B91A}"/>
    <cellStyle name="Normal 16 4 2 3 3 2" xfId="15676" xr:uid="{27F7C7D9-BD7F-43C7-907D-F18B4DFBA66E}"/>
    <cellStyle name="Normal 16 4 2 3 3 2 2" xfId="32436" xr:uid="{E37B8AE0-8C77-4BB2-8CB3-773C0D2B77FA}"/>
    <cellStyle name="Normal 16 4 2 3 3 2 3" xfId="49195" xr:uid="{04B8FFD1-F368-478F-8AF9-92A226923EE4}"/>
    <cellStyle name="Normal 16 4 2 3 3 3" xfId="24056" xr:uid="{A035BC4A-632A-48C7-A328-651F1B9CC6D5}"/>
    <cellStyle name="Normal 16 4 2 3 3 4" xfId="40815" xr:uid="{1CFC29B5-3D49-441B-A31D-6D31CF689A11}"/>
    <cellStyle name="Normal 16 4 2 3 4" xfId="4036" xr:uid="{A347B371-33E4-4872-959A-ACBC06CFB75A}"/>
    <cellStyle name="Normal 16 4 2 3 4 2" xfId="12412" xr:uid="{827307CC-0EE9-4602-A585-77706C704542}"/>
    <cellStyle name="Normal 16 4 2 3 4 2 2" xfId="29172" xr:uid="{3BC73343-F86A-460E-81E4-6C36A5F1394F}"/>
    <cellStyle name="Normal 16 4 2 3 4 2 3" xfId="45931" xr:uid="{E15F8218-5786-4022-A345-16D894D1BCD0}"/>
    <cellStyle name="Normal 16 4 2 3 4 3" xfId="20792" xr:uid="{80A0EA6E-7A95-4F10-A967-3585E251E22C}"/>
    <cellStyle name="Normal 16 4 2 3 4 4" xfId="37551" xr:uid="{D0C14E1A-625E-4E01-B4A3-A2FB743B7B5C}"/>
    <cellStyle name="Normal 16 4 2 3 5" xfId="10609" xr:uid="{6A3C8956-8871-42CE-B98A-3C8EDF19663C}"/>
    <cellStyle name="Normal 16 4 2 3 5 2" xfId="27369" xr:uid="{25DA189A-F021-49F1-A805-AFE81911A70E}"/>
    <cellStyle name="Normal 16 4 2 3 5 3" xfId="44128" xr:uid="{D2A1C61B-709C-46CF-A3B5-7553C825A945}"/>
    <cellStyle name="Normal 16 4 2 3 6" xfId="18989" xr:uid="{044D4736-97CC-4505-AE35-5FF38306F33F}"/>
    <cellStyle name="Normal 16 4 2 3 7" xfId="35748" xr:uid="{69DFA655-7CDA-43BC-AF99-783CD4D22E1F}"/>
    <cellStyle name="Normal 16 4 2 4" xfId="2590" xr:uid="{602D1E0A-D706-4979-9991-C9BE15B93431}"/>
    <cellStyle name="Normal 16 4 2 4 2" xfId="5972" xr:uid="{C9B630EB-0623-4F98-A636-F744C5DB83DE}"/>
    <cellStyle name="Normal 16 4 2 4 2 2" xfId="14352" xr:uid="{60651E5E-FFC1-4265-BF98-80A90C019FD3}"/>
    <cellStyle name="Normal 16 4 2 4 2 2 2" xfId="31112" xr:uid="{5F1E8AC2-DC17-417E-B377-F55E178D3FCE}"/>
    <cellStyle name="Normal 16 4 2 4 2 2 3" xfId="47871" xr:uid="{ED3357AD-7AB9-4E00-BACB-250E8AFCA61F}"/>
    <cellStyle name="Normal 16 4 2 4 2 3" xfId="22732" xr:uid="{AA884786-8845-434F-9EFF-CDC1DFE2275A}"/>
    <cellStyle name="Normal 16 4 2 4 2 4" xfId="39491" xr:uid="{22DF34BC-C013-40D1-AFC3-1D88C5C1DD3C}"/>
    <cellStyle name="Normal 16 4 2 4 3" xfId="7659" xr:uid="{E4235B18-9D09-4890-B455-8B33979CFF67}"/>
    <cellStyle name="Normal 16 4 2 4 3 2" xfId="16039" xr:uid="{CAE8AA67-1058-43E0-AC25-68CEDB707E23}"/>
    <cellStyle name="Normal 16 4 2 4 3 2 2" xfId="32799" xr:uid="{97241672-9276-40D4-BE0C-A891FF52C9B6}"/>
    <cellStyle name="Normal 16 4 2 4 3 2 3" xfId="49558" xr:uid="{64E2DD0B-519E-41C2-B3BA-9CD62AAF8D59}"/>
    <cellStyle name="Normal 16 4 2 4 3 3" xfId="24419" xr:uid="{C9A60FF8-24D1-4989-8B4D-50AE42E56B1F}"/>
    <cellStyle name="Normal 16 4 2 4 3 4" xfId="41178" xr:uid="{F4587706-8B4C-4D66-9AE5-6E5956E73C54}"/>
    <cellStyle name="Normal 16 4 2 4 4" xfId="4287" xr:uid="{42544A48-30DE-4D4D-85EA-4D993C15868F}"/>
    <cellStyle name="Normal 16 4 2 4 4 2" xfId="12663" xr:uid="{C869083A-DD84-47AD-A7A9-C683D54B982E}"/>
    <cellStyle name="Normal 16 4 2 4 4 2 2" xfId="29423" xr:uid="{A85F07D9-82E0-491A-8123-2795DBA9F349}"/>
    <cellStyle name="Normal 16 4 2 4 4 2 3" xfId="46182" xr:uid="{24703D2E-BDB0-4D33-894A-A79AD13F9CF9}"/>
    <cellStyle name="Normal 16 4 2 4 4 3" xfId="21043" xr:uid="{5410E07A-241D-49D7-B8BA-6D37FCE7766E}"/>
    <cellStyle name="Normal 16 4 2 4 4 4" xfId="37802" xr:uid="{6EBD9B73-0C99-4526-B657-2C0467F48D98}"/>
    <cellStyle name="Normal 16 4 2 4 5" xfId="10972" xr:uid="{60731D7E-E3A8-4702-A326-4377494692E6}"/>
    <cellStyle name="Normal 16 4 2 4 5 2" xfId="27732" xr:uid="{D162CB7A-C017-45EA-A81B-66C991DFA426}"/>
    <cellStyle name="Normal 16 4 2 4 5 3" xfId="44491" xr:uid="{BFFD643B-1E7B-4BA9-969A-042538D68800}"/>
    <cellStyle name="Normal 16 4 2 4 6" xfId="19352" xr:uid="{6159457B-0B6D-402A-BC19-352E7C0F779F}"/>
    <cellStyle name="Normal 16 4 2 4 7" xfId="36111" xr:uid="{57CD33AE-0896-47C5-9CB9-605A79AB3F31}"/>
    <cellStyle name="Normal 16 4 2 5" xfId="4706" xr:uid="{B70A1B7D-F985-4888-86A9-9F623B44A3AE}"/>
    <cellStyle name="Normal 16 4 2 5 2" xfId="13082" xr:uid="{B4BFAE84-6FA1-481E-9593-CC0E332E09FB}"/>
    <cellStyle name="Normal 16 4 2 5 2 2" xfId="29842" xr:uid="{4EA7F922-CAAD-48E6-990E-B29918E0F312}"/>
    <cellStyle name="Normal 16 4 2 5 2 3" xfId="46601" xr:uid="{9DBA9ADD-F388-4D4C-A100-7E3EBBF0553B}"/>
    <cellStyle name="Normal 16 4 2 5 3" xfId="21462" xr:uid="{9A8FA478-F2E3-4033-A87B-4C05C476765F}"/>
    <cellStyle name="Normal 16 4 2 5 4" xfId="38221" xr:uid="{CCFDE94E-02C3-4EED-97EC-3005E0406029}"/>
    <cellStyle name="Normal 16 4 2 6" xfId="6442" xr:uid="{2FE1FDDC-5D05-4B4E-B2F2-30318DC6DC9F}"/>
    <cellStyle name="Normal 16 4 2 6 2" xfId="14822" xr:uid="{62029EDA-8389-4271-9F69-F2FF289FC529}"/>
    <cellStyle name="Normal 16 4 2 6 2 2" xfId="31582" xr:uid="{9E03C63F-E1F5-4C8B-AD3F-9AFA8471C78A}"/>
    <cellStyle name="Normal 16 4 2 6 2 3" xfId="48341" xr:uid="{01119FEB-9794-4AB3-84CD-B8A14BC4500B}"/>
    <cellStyle name="Normal 16 4 2 6 3" xfId="23202" xr:uid="{B8D06530-8071-479F-8CFF-22AAD6E5658B}"/>
    <cellStyle name="Normal 16 4 2 6 4" xfId="39961" xr:uid="{A3D43578-A741-4EB6-92F0-292050EE9B62}"/>
    <cellStyle name="Normal 16 4 2 7" xfId="8065" xr:uid="{72FE4C86-AC7C-438F-BDC3-26D7A9CD21E3}"/>
    <cellStyle name="Normal 16 4 2 7 2" xfId="16445" xr:uid="{0627CDCC-EEE4-4FBF-A5C3-D4CD91604C1B}"/>
    <cellStyle name="Normal 16 4 2 7 2 2" xfId="33205" xr:uid="{22A3E3C5-2671-46E9-AC60-21F0CD4F2B97}"/>
    <cellStyle name="Normal 16 4 2 7 2 3" xfId="49964" xr:uid="{4320C162-47EE-4FEF-B5BE-1C39D3711A26}"/>
    <cellStyle name="Normal 16 4 2 7 3" xfId="24825" xr:uid="{6A141FEE-E5B9-46EC-ABEB-49889BEDBEBD}"/>
    <cellStyle name="Normal 16 4 2 7 4" xfId="41584" xr:uid="{034AE481-3E9B-4AAC-855F-630E919678C1}"/>
    <cellStyle name="Normal 16 4 2 8" xfId="8471" xr:uid="{70961E1F-6A6A-4F13-9452-661886F2C5D1}"/>
    <cellStyle name="Normal 16 4 2 8 2" xfId="16851" xr:uid="{4813ABFE-6CDE-44BF-A694-0D48B58D79C7}"/>
    <cellStyle name="Normal 16 4 2 8 2 2" xfId="33611" xr:uid="{7D2E736D-AFCA-4B63-A8EA-695073604AA6}"/>
    <cellStyle name="Normal 16 4 2 8 2 3" xfId="50370" xr:uid="{1342314B-822A-4047-8ED6-456707E69086}"/>
    <cellStyle name="Normal 16 4 2 8 3" xfId="25231" xr:uid="{33BF38D7-1D4B-431B-AEA5-1C23BE1DCC8A}"/>
    <cellStyle name="Normal 16 4 2 8 4" xfId="41990" xr:uid="{70F60C30-A2D1-4825-A084-8E6916A3D99F}"/>
    <cellStyle name="Normal 16 4 2 9" xfId="8877" xr:uid="{C5489B20-9C01-4556-98C3-072DB7A39C81}"/>
    <cellStyle name="Normal 16 4 2 9 2" xfId="17257" xr:uid="{F8DF8401-14D0-48A7-ABD0-4C0EC0714AF0}"/>
    <cellStyle name="Normal 16 4 2 9 2 2" xfId="34017" xr:uid="{EC076880-C559-4DA5-9336-7E9EC96C0C0B}"/>
    <cellStyle name="Normal 16 4 2 9 2 3" xfId="50776" xr:uid="{FBD6D7BE-8E35-4291-891B-58C5099E8718}"/>
    <cellStyle name="Normal 16 4 2 9 3" xfId="25637" xr:uid="{2F7768A2-7FA9-405E-A7FC-9DA36ECB23A1}"/>
    <cellStyle name="Normal 16 4 2 9 4" xfId="42396" xr:uid="{263334CF-A2CF-4D60-B5D6-A5F78904C4C3}"/>
    <cellStyle name="Normal 16 4 3" xfId="1407" xr:uid="{31E61235-B5CD-4F6E-AA93-6389B205FB1D}"/>
    <cellStyle name="Normal 16 4 3 10" xfId="9415" xr:uid="{FE598000-DA64-42EF-96F1-2522C2873363}"/>
    <cellStyle name="Normal 16 4 3 10 2" xfId="17795" xr:uid="{C1189A5D-5199-4D68-A5AC-51FD21D4CE5C}"/>
    <cellStyle name="Normal 16 4 3 10 2 2" xfId="34555" xr:uid="{46607346-1FB4-4272-9970-AD38410864A7}"/>
    <cellStyle name="Normal 16 4 3 10 2 3" xfId="51314" xr:uid="{BE2B7333-15D4-4871-8936-9DFAD557C6F4}"/>
    <cellStyle name="Normal 16 4 3 10 3" xfId="26175" xr:uid="{B01DD966-0B6D-46EE-BACF-B45B93DE94A5}"/>
    <cellStyle name="Normal 16 4 3 10 4" xfId="42934" xr:uid="{2A6FE775-FDE9-4F0F-8940-E88F69EFF78C}"/>
    <cellStyle name="Normal 16 4 3 11" xfId="3182" xr:uid="{4F46C097-0CEB-4393-892C-651355A1CF2A}"/>
    <cellStyle name="Normal 16 4 3 11 2" xfId="11559" xr:uid="{DE7FC797-D416-47A2-B2C0-1349F22971A8}"/>
    <cellStyle name="Normal 16 4 3 11 2 2" xfId="28319" xr:uid="{20D70EA0-674A-4A97-A96A-1250C9A05DC7}"/>
    <cellStyle name="Normal 16 4 3 11 2 3" xfId="45078" xr:uid="{6B37B94B-F017-4B3C-A232-C0437B716A54}"/>
    <cellStyle name="Normal 16 4 3 11 3" xfId="19939" xr:uid="{9663EFFA-AF69-4FB9-BCA4-73DAC86A0322}"/>
    <cellStyle name="Normal 16 4 3 11 4" xfId="36698" xr:uid="{A1E5E8EB-C0AE-46CA-AC83-F2FDC5C66623}"/>
    <cellStyle name="Normal 16 4 3 12" xfId="9756" xr:uid="{DC2B4293-2232-408C-8606-6E2EE3CFD0CD}"/>
    <cellStyle name="Normal 16 4 3 12 2" xfId="26516" xr:uid="{12EA80A3-DD86-49BF-97C2-B13F1B447DC8}"/>
    <cellStyle name="Normal 16 4 3 12 3" xfId="43275" xr:uid="{BC98BDC4-6AEA-4FAC-9C07-FC746902AAF9}"/>
    <cellStyle name="Normal 16 4 3 13" xfId="18136" xr:uid="{30D2BBEA-596E-4C67-8102-4FD9DE97D74E}"/>
    <cellStyle name="Normal 16 4 3 14" xfId="34895" xr:uid="{8A6D782D-E936-4AAF-81A1-85CD31480B9C}"/>
    <cellStyle name="Normal 16 4 3 2" xfId="1802" xr:uid="{CD6BF1F7-21F5-4CD9-A1CA-BCDB274ED602}"/>
    <cellStyle name="Normal 16 4 3 2 2" xfId="5184" xr:uid="{FAD6DC71-5B5E-4B7E-9080-152C5D9C5AFC}"/>
    <cellStyle name="Normal 16 4 3 2 2 2" xfId="13562" xr:uid="{D9074ED8-8263-4709-8C08-AD755904EE3F}"/>
    <cellStyle name="Normal 16 4 3 2 2 2 2" xfId="30322" xr:uid="{4E3CADBA-4326-41CB-91D2-D9484679EFB8}"/>
    <cellStyle name="Normal 16 4 3 2 2 2 3" xfId="47081" xr:uid="{5264FA43-DA6A-4A11-AA30-381BC95D99A2}"/>
    <cellStyle name="Normal 16 4 3 2 2 3" xfId="21942" xr:uid="{3959A580-9FB8-477C-B43A-0E63CF0FAB77}"/>
    <cellStyle name="Normal 16 4 3 2 2 4" xfId="38701" xr:uid="{83FB538F-B14E-47B2-9CE8-629BEE9ACEE2}"/>
    <cellStyle name="Normal 16 4 3 2 3" xfId="6869" xr:uid="{5CF17B8D-7645-4674-8B9E-B246F68ABA04}"/>
    <cellStyle name="Normal 16 4 3 2 3 2" xfId="15249" xr:uid="{7AF996CB-DF0F-4780-BFBF-3678A68A7355}"/>
    <cellStyle name="Normal 16 4 3 2 3 2 2" xfId="32009" xr:uid="{1E262720-C74A-49E0-9CA1-52387AD3D735}"/>
    <cellStyle name="Normal 16 4 3 2 3 2 3" xfId="48768" xr:uid="{F70CEE70-2CE8-4707-AB71-C5D01F5174EF}"/>
    <cellStyle name="Normal 16 4 3 2 3 3" xfId="23629" xr:uid="{4B91D6C2-7C7A-488B-B820-0F8891E8B74E}"/>
    <cellStyle name="Normal 16 4 3 2 3 4" xfId="40388" xr:uid="{83A6A64A-18AB-4F13-9C02-0E45711BBEC0}"/>
    <cellStyle name="Normal 16 4 3 2 4" xfId="3609" xr:uid="{15E94417-0173-4474-ABF0-F8BB78B0F2F2}"/>
    <cellStyle name="Normal 16 4 3 2 4 2" xfId="11985" xr:uid="{5CA10846-C024-4456-A051-3E25A7A99C7B}"/>
    <cellStyle name="Normal 16 4 3 2 4 2 2" xfId="28745" xr:uid="{A68B939D-9C6B-4772-AE2C-6085857450C7}"/>
    <cellStyle name="Normal 16 4 3 2 4 2 3" xfId="45504" xr:uid="{3C779A85-F311-4637-BBB4-0DD0916E6E9B}"/>
    <cellStyle name="Normal 16 4 3 2 4 3" xfId="20365" xr:uid="{D3147D48-E56B-41AF-A9DB-44ED684EA22A}"/>
    <cellStyle name="Normal 16 4 3 2 4 4" xfId="37124" xr:uid="{FE510AC5-DC25-4FD8-B8B1-0BA000F1301B}"/>
    <cellStyle name="Normal 16 4 3 2 5" xfId="10182" xr:uid="{6F2078D0-BFA2-42DB-9329-B17D841E81A2}"/>
    <cellStyle name="Normal 16 4 3 2 5 2" xfId="26942" xr:uid="{BC9346FB-6D76-40F0-BF2E-829E33124E8D}"/>
    <cellStyle name="Normal 16 4 3 2 5 3" xfId="43701" xr:uid="{1ECD07B4-E0C6-4A46-82F4-7A0AB5AA870B}"/>
    <cellStyle name="Normal 16 4 3 2 6" xfId="18562" xr:uid="{01B60CD8-F130-4C1C-BABA-BDE5CD7CCA66}"/>
    <cellStyle name="Normal 16 4 3 2 7" xfId="35321" xr:uid="{309F38D3-A2D9-496D-B82F-0898A1AD8CE7}"/>
    <cellStyle name="Normal 16 4 3 3" xfId="2230" xr:uid="{2171A425-49DB-4426-BE7E-26C6B6F8E3BA}"/>
    <cellStyle name="Normal 16 4 3 3 2" xfId="5610" xr:uid="{79844923-2338-4F19-91DF-6B2A10844C6F}"/>
    <cellStyle name="Normal 16 4 3 3 2 2" xfId="13990" xr:uid="{79A57E44-0A9D-4657-8B3E-B0228C0F344C}"/>
    <cellStyle name="Normal 16 4 3 3 2 2 2" xfId="30750" xr:uid="{3DCE140E-2F55-4129-AEE9-CD2092557C6A}"/>
    <cellStyle name="Normal 16 4 3 3 2 2 3" xfId="47509" xr:uid="{926425D0-5A4B-4DBF-ACC6-0051EC0EDC4F}"/>
    <cellStyle name="Normal 16 4 3 3 2 3" xfId="22370" xr:uid="{CF6BDAC8-BBB8-41DB-A479-110708D13ED1}"/>
    <cellStyle name="Normal 16 4 3 3 2 4" xfId="39129" xr:uid="{57D2ACEB-B37D-4289-B763-A90481FCCE99}"/>
    <cellStyle name="Normal 16 4 3 3 3" xfId="7297" xr:uid="{7D92537D-2A01-4A20-9006-3BBEB742DD86}"/>
    <cellStyle name="Normal 16 4 3 3 3 2" xfId="15677" xr:uid="{91D84701-62D9-4CA7-9A63-5E6E96B6119F}"/>
    <cellStyle name="Normal 16 4 3 3 3 2 2" xfId="32437" xr:uid="{F0218F95-0044-4851-9882-E692327B4CCD}"/>
    <cellStyle name="Normal 16 4 3 3 3 2 3" xfId="49196" xr:uid="{51B8FEA4-336D-41B6-9223-3322C4170FB0}"/>
    <cellStyle name="Normal 16 4 3 3 3 3" xfId="24057" xr:uid="{367E1EE3-6351-4F8F-8D41-63E6A38073CD}"/>
    <cellStyle name="Normal 16 4 3 3 3 4" xfId="40816" xr:uid="{6CBA1A72-ED8B-4449-8941-131BCC0D9F2A}"/>
    <cellStyle name="Normal 16 4 3 3 4" xfId="4037" xr:uid="{1E143FAC-D026-441C-B7E9-1A0B2B33D39F}"/>
    <cellStyle name="Normal 16 4 3 3 4 2" xfId="12413" xr:uid="{AD7C1D05-ABCD-4D58-8DFE-DF0A41AD8A78}"/>
    <cellStyle name="Normal 16 4 3 3 4 2 2" xfId="29173" xr:uid="{6FD74ABE-C986-4DB9-97E7-0B313F07503A}"/>
    <cellStyle name="Normal 16 4 3 3 4 2 3" xfId="45932" xr:uid="{1E8DCEC8-380E-43C5-A688-F325D59D5F95}"/>
    <cellStyle name="Normal 16 4 3 3 4 3" xfId="20793" xr:uid="{AE35FECB-E346-4386-ABD5-D0E1D050419E}"/>
    <cellStyle name="Normal 16 4 3 3 4 4" xfId="37552" xr:uid="{393E45B6-7DF2-41F9-9003-A3AF34994AF5}"/>
    <cellStyle name="Normal 16 4 3 3 5" xfId="10610" xr:uid="{B51C3C99-940D-4817-9CA9-B7DD7FF5B9EB}"/>
    <cellStyle name="Normal 16 4 3 3 5 2" xfId="27370" xr:uid="{70B0C3B1-8E30-46AF-87CD-3F9C5C5550E7}"/>
    <cellStyle name="Normal 16 4 3 3 5 3" xfId="44129" xr:uid="{A161DDC3-DE3F-42FD-BBD2-95BD90C12F28}"/>
    <cellStyle name="Normal 16 4 3 3 6" xfId="18990" xr:uid="{CE655CC0-EAA8-4440-8DBC-57396356C962}"/>
    <cellStyle name="Normal 16 4 3 3 7" xfId="35749" xr:uid="{06962D05-BC11-49E3-8D76-3B6F88CF597E}"/>
    <cellStyle name="Normal 16 4 3 4" xfId="2722" xr:uid="{9DC16606-359F-4051-871B-0D6D6139A099}"/>
    <cellStyle name="Normal 16 4 3 4 2" xfId="6104" xr:uid="{377DB164-934F-4AF5-9F30-4FC5C76C10F1}"/>
    <cellStyle name="Normal 16 4 3 4 2 2" xfId="14484" xr:uid="{8F3D63D0-97C3-4411-94E8-305F4DAD51AA}"/>
    <cellStyle name="Normal 16 4 3 4 2 2 2" xfId="31244" xr:uid="{FAF9F501-62C6-4E69-88FA-F2EE0CD62DEA}"/>
    <cellStyle name="Normal 16 4 3 4 2 2 3" xfId="48003" xr:uid="{CADEDD6C-E2D1-4D17-8559-28C5BA92BDBD}"/>
    <cellStyle name="Normal 16 4 3 4 2 3" xfId="22864" xr:uid="{973C6180-9C66-4961-A2D8-405DA09183C8}"/>
    <cellStyle name="Normal 16 4 3 4 2 4" xfId="39623" xr:uid="{2AA2C253-CC18-4CD3-AE14-2CB869E3035F}"/>
    <cellStyle name="Normal 16 4 3 4 3" xfId="7791" xr:uid="{1AE155CD-64FA-464B-A489-9E6BB1735A2A}"/>
    <cellStyle name="Normal 16 4 3 4 3 2" xfId="16171" xr:uid="{9CAB426D-99D1-4FEB-AE7F-E1F93107325E}"/>
    <cellStyle name="Normal 16 4 3 4 3 2 2" xfId="32931" xr:uid="{4F0BAFD4-8D5E-46B2-9077-8320C38F2EE0}"/>
    <cellStyle name="Normal 16 4 3 4 3 2 3" xfId="49690" xr:uid="{3DB08F64-E2C1-4C71-95C8-D6B4F8FC8110}"/>
    <cellStyle name="Normal 16 4 3 4 3 3" xfId="24551" xr:uid="{017A7394-E0E5-4DED-A75A-E26747FBD438}"/>
    <cellStyle name="Normal 16 4 3 4 3 4" xfId="41310" xr:uid="{E6E6D265-3517-471F-A789-1738856386B6}"/>
    <cellStyle name="Normal 16 4 3 4 4" xfId="4418" xr:uid="{8CCA6183-34E5-4783-9633-CBF24DEB9B4A}"/>
    <cellStyle name="Normal 16 4 3 4 4 2" xfId="12794" xr:uid="{FE36D5E4-A72D-4F45-87F5-D888DBEB149E}"/>
    <cellStyle name="Normal 16 4 3 4 4 2 2" xfId="29554" xr:uid="{67B4D267-BD5C-4006-8BAC-4C790C414355}"/>
    <cellStyle name="Normal 16 4 3 4 4 2 3" xfId="46313" xr:uid="{50AC9FA7-0F54-482D-8ED6-4DD596D40867}"/>
    <cellStyle name="Normal 16 4 3 4 4 3" xfId="21174" xr:uid="{02596E29-2D5A-4F01-AA1D-28C68076B068}"/>
    <cellStyle name="Normal 16 4 3 4 4 4" xfId="37933" xr:uid="{8648D23E-A3FB-420A-9473-64111F84C6DB}"/>
    <cellStyle name="Normal 16 4 3 4 5" xfId="11104" xr:uid="{1E592C9C-E942-4A1D-9D3F-FCA5F2C27E4F}"/>
    <cellStyle name="Normal 16 4 3 4 5 2" xfId="27864" xr:uid="{C807B31E-F6E6-4266-BCF0-7029FD75D499}"/>
    <cellStyle name="Normal 16 4 3 4 5 3" xfId="44623" xr:uid="{DB59330E-7492-4197-83D4-C74F615F78D7}"/>
    <cellStyle name="Normal 16 4 3 4 6" xfId="19484" xr:uid="{E4111E12-FF9C-497E-8185-3744ECE55024}"/>
    <cellStyle name="Normal 16 4 3 4 7" xfId="36243" xr:uid="{85550D1F-F318-4723-885A-FDA8E8581C08}"/>
    <cellStyle name="Normal 16 4 3 5" xfId="4838" xr:uid="{6A8F77CF-62F2-4ACA-86AD-2C08291826D5}"/>
    <cellStyle name="Normal 16 4 3 5 2" xfId="13214" xr:uid="{93DF7322-F365-420F-9263-4E19238CAA9D}"/>
    <cellStyle name="Normal 16 4 3 5 2 2" xfId="29974" xr:uid="{80D1C4AC-0369-4F22-B2D9-58CF707E1534}"/>
    <cellStyle name="Normal 16 4 3 5 2 3" xfId="46733" xr:uid="{2F6A01B5-8181-4C27-A870-5CC17042A085}"/>
    <cellStyle name="Normal 16 4 3 5 3" xfId="21594" xr:uid="{8C9608B5-464A-472D-9B74-10FA56819D02}"/>
    <cellStyle name="Normal 16 4 3 5 4" xfId="38353" xr:uid="{C1147C63-EAC8-4234-892E-03EC461FB0EA}"/>
    <cellStyle name="Normal 16 4 3 6" xfId="6443" xr:uid="{5C167211-D262-44BC-8CC8-BE7D13EF9968}"/>
    <cellStyle name="Normal 16 4 3 6 2" xfId="14823" xr:uid="{9D692A58-DF55-4527-83A1-04AC23670F6A}"/>
    <cellStyle name="Normal 16 4 3 6 2 2" xfId="31583" xr:uid="{0199D27B-48B8-4942-A21A-D1ED7EC0C0EC}"/>
    <cellStyle name="Normal 16 4 3 6 2 3" xfId="48342" xr:uid="{D72C4C76-8752-4D3F-8A90-1B244C929F52}"/>
    <cellStyle name="Normal 16 4 3 6 3" xfId="23203" xr:uid="{6C472243-25A5-4A2A-9829-BE1462C9CA80}"/>
    <cellStyle name="Normal 16 4 3 6 4" xfId="39962" xr:uid="{6EF0BC04-AE05-446D-843D-C90D801CECD6}"/>
    <cellStyle name="Normal 16 4 3 7" xfId="8197" xr:uid="{31847D67-70F3-48CE-AECD-C626BDD5C790}"/>
    <cellStyle name="Normal 16 4 3 7 2" xfId="16577" xr:uid="{60D052E4-7D3F-4868-8D91-B136A092AB09}"/>
    <cellStyle name="Normal 16 4 3 7 2 2" xfId="33337" xr:uid="{8EF1CA18-64D6-4125-BBA5-A8E84D9CFF8C}"/>
    <cellStyle name="Normal 16 4 3 7 2 3" xfId="50096" xr:uid="{7DBAD123-6778-4BB6-A97B-600C16ADC556}"/>
    <cellStyle name="Normal 16 4 3 7 3" xfId="24957" xr:uid="{BB8631B1-9F37-4F69-9EAC-A5DF3F70B2BF}"/>
    <cellStyle name="Normal 16 4 3 7 4" xfId="41716" xr:uid="{A9E0FEF8-9CBD-4F3E-8638-6FE637092906}"/>
    <cellStyle name="Normal 16 4 3 8" xfId="8603" xr:uid="{6351EA96-E3AD-47F9-BE3E-77AFD569406F}"/>
    <cellStyle name="Normal 16 4 3 8 2" xfId="16983" xr:uid="{4A022B15-DA1E-4E0D-8CBB-F9CAE65806DB}"/>
    <cellStyle name="Normal 16 4 3 8 2 2" xfId="33743" xr:uid="{9B1A8D5D-C670-444D-B514-5F2DB277DFB9}"/>
    <cellStyle name="Normal 16 4 3 8 2 3" xfId="50502" xr:uid="{6BAC583F-9D65-4E86-801C-3B794C8156F8}"/>
    <cellStyle name="Normal 16 4 3 8 3" xfId="25363" xr:uid="{1E26460C-2443-4FE9-9CC7-C1E56A0D5EE0}"/>
    <cellStyle name="Normal 16 4 3 8 4" xfId="42122" xr:uid="{A5C8C472-A30A-4A13-BF37-7DEB66E9F51C}"/>
    <cellStyle name="Normal 16 4 3 9" xfId="9009" xr:uid="{278969E6-CF8C-40C5-A25F-190BFDD6D9EB}"/>
    <cellStyle name="Normal 16 4 3 9 2" xfId="17389" xr:uid="{6311C6E4-99A8-4ADB-867B-F96D1690DE47}"/>
    <cellStyle name="Normal 16 4 3 9 2 2" xfId="34149" xr:uid="{743031F2-3FBC-4A77-A549-5F1E03784320}"/>
    <cellStyle name="Normal 16 4 3 9 2 3" xfId="50908" xr:uid="{CCECFFEC-4D1E-4FA2-A71F-DCF30B41E5D6}"/>
    <cellStyle name="Normal 16 4 3 9 3" xfId="25769" xr:uid="{6BDE686E-8746-4C2A-A8A1-6477C714778A}"/>
    <cellStyle name="Normal 16 4 3 9 4" xfId="42528" xr:uid="{847859CF-896C-4109-9AFB-8AFDA561C113}"/>
    <cellStyle name="Normal 16 4 4" xfId="1800" xr:uid="{534217CE-8D9D-4075-88A7-AA035480D249}"/>
    <cellStyle name="Normal 16 4 4 2" xfId="5182" xr:uid="{25AEDBE8-2348-4842-A387-89C23BE3D18B}"/>
    <cellStyle name="Normal 16 4 4 2 2" xfId="13560" xr:uid="{9A311FD7-46B2-47BA-B730-28C894F3349F}"/>
    <cellStyle name="Normal 16 4 4 2 2 2" xfId="30320" xr:uid="{85184E6B-B891-488E-9072-9F8856255012}"/>
    <cellStyle name="Normal 16 4 4 2 2 3" xfId="47079" xr:uid="{200AD6E3-4111-405D-93FE-A50F5040F557}"/>
    <cellStyle name="Normal 16 4 4 2 3" xfId="21940" xr:uid="{4F9A88BC-C742-45D9-85FD-BE3E4A90E57D}"/>
    <cellStyle name="Normal 16 4 4 2 4" xfId="38699" xr:uid="{2EB40E32-0551-4847-87F5-6C576520BDE4}"/>
    <cellStyle name="Normal 16 4 4 3" xfId="6867" xr:uid="{E77B2AD3-4F90-4FD8-9F7C-E7168039FC71}"/>
    <cellStyle name="Normal 16 4 4 3 2" xfId="15247" xr:uid="{D90EB918-432D-4573-A63A-69B1304665B5}"/>
    <cellStyle name="Normal 16 4 4 3 2 2" xfId="32007" xr:uid="{7C2D9E25-6C52-4F16-BE25-86B997BA204B}"/>
    <cellStyle name="Normal 16 4 4 3 2 3" xfId="48766" xr:uid="{8BCB7831-4C27-47A5-87E7-18DA02BB207F}"/>
    <cellStyle name="Normal 16 4 4 3 3" xfId="23627" xr:uid="{BBA20A5C-062B-464D-87CB-219396F764B1}"/>
    <cellStyle name="Normal 16 4 4 3 4" xfId="40386" xr:uid="{DFB18C11-D08D-4674-A6D5-3E6C9F9132C8}"/>
    <cellStyle name="Normal 16 4 4 4" xfId="3607" xr:uid="{E3058046-B76E-4D6D-98FC-C5D3866F41E3}"/>
    <cellStyle name="Normal 16 4 4 4 2" xfId="11983" xr:uid="{6784E10C-D371-4D45-9AE2-950E724AF1F3}"/>
    <cellStyle name="Normal 16 4 4 4 2 2" xfId="28743" xr:uid="{256B7738-23AF-4B45-9E37-476AC97DC40C}"/>
    <cellStyle name="Normal 16 4 4 4 2 3" xfId="45502" xr:uid="{E98549AB-ED2D-4E31-B84B-E23A622751AC}"/>
    <cellStyle name="Normal 16 4 4 4 3" xfId="20363" xr:uid="{F7E9A05F-98B2-4E8E-88F3-2214510DA809}"/>
    <cellStyle name="Normal 16 4 4 4 4" xfId="37122" xr:uid="{A9FB435B-BE25-48B3-B7E7-E25CD5E4D3E4}"/>
    <cellStyle name="Normal 16 4 4 5" xfId="10180" xr:uid="{B3D0FC9D-0A2F-41A9-A63C-41C7332354D1}"/>
    <cellStyle name="Normal 16 4 4 5 2" xfId="26940" xr:uid="{4D09745D-29E8-45B5-86E1-5C6454E6269D}"/>
    <cellStyle name="Normal 16 4 4 5 3" xfId="43699" xr:uid="{3AB1F454-5CB8-4AFB-BBE1-6533664E6890}"/>
    <cellStyle name="Normal 16 4 4 6" xfId="18560" xr:uid="{13D0D8C1-0B33-4428-9C2C-7FDC74E3D321}"/>
    <cellStyle name="Normal 16 4 4 7" xfId="35319" xr:uid="{E4C60B0F-860F-4885-AECD-478E3C91E95A}"/>
    <cellStyle name="Normal 16 4 5" xfId="2228" xr:uid="{43A3649D-0BED-4066-B41D-898240FC5211}"/>
    <cellStyle name="Normal 16 4 5 2" xfId="5608" xr:uid="{C336D010-D08B-40F2-9E0B-8E6231749D9A}"/>
    <cellStyle name="Normal 16 4 5 2 2" xfId="13988" xr:uid="{09476D3D-0D9C-44FA-AA06-ED0C0644AA01}"/>
    <cellStyle name="Normal 16 4 5 2 2 2" xfId="30748" xr:uid="{D1B44536-F8A5-40CC-9E8B-3E6213BFD9DD}"/>
    <cellStyle name="Normal 16 4 5 2 2 3" xfId="47507" xr:uid="{F6D6B146-3507-473D-8271-92649FE435C6}"/>
    <cellStyle name="Normal 16 4 5 2 3" xfId="22368" xr:uid="{4B0863EA-BAC7-4DEF-BFB2-3DD1C897F7B8}"/>
    <cellStyle name="Normal 16 4 5 2 4" xfId="39127" xr:uid="{72E68556-AD0B-4227-AAF8-70B6BCC6D0F7}"/>
    <cellStyle name="Normal 16 4 5 3" xfId="7295" xr:uid="{675B1F40-502B-4872-A5DE-75C4E88BD9F7}"/>
    <cellStyle name="Normal 16 4 5 3 2" xfId="15675" xr:uid="{956ECD3A-B673-43CA-A77D-858BE18CD460}"/>
    <cellStyle name="Normal 16 4 5 3 2 2" xfId="32435" xr:uid="{B8600539-2EE4-4747-B910-EB1EEC94BC2A}"/>
    <cellStyle name="Normal 16 4 5 3 2 3" xfId="49194" xr:uid="{12E385FF-0892-4C54-B544-C0F4DA4EA00B}"/>
    <cellStyle name="Normal 16 4 5 3 3" xfId="24055" xr:uid="{8C58B6B3-74D4-4E18-9C1E-75D146AB9A5E}"/>
    <cellStyle name="Normal 16 4 5 3 4" xfId="40814" xr:uid="{0AFC9005-A4CC-4ED5-9351-CE689FBF3BBB}"/>
    <cellStyle name="Normal 16 4 5 4" xfId="4035" xr:uid="{4E447141-1EBE-47B8-AAC7-2F9C5DF75337}"/>
    <cellStyle name="Normal 16 4 5 4 2" xfId="12411" xr:uid="{31EE97AE-9D24-40B1-B640-9BB435AD2619}"/>
    <cellStyle name="Normal 16 4 5 4 2 2" xfId="29171" xr:uid="{BFEF1B29-2179-4F00-A40C-7268851FC84A}"/>
    <cellStyle name="Normal 16 4 5 4 2 3" xfId="45930" xr:uid="{CE4CE68B-7ECB-43E6-BD08-9263EDF89048}"/>
    <cellStyle name="Normal 16 4 5 4 3" xfId="20791" xr:uid="{F64F01CD-F3C2-4F31-8E7B-0EEE034A9B8D}"/>
    <cellStyle name="Normal 16 4 5 4 4" xfId="37550" xr:uid="{39EB99CA-B01F-4BD5-9919-828F5E246E52}"/>
    <cellStyle name="Normal 16 4 5 5" xfId="10608" xr:uid="{A1D64C4F-4D24-44C0-A44D-A36A773C845D}"/>
    <cellStyle name="Normal 16 4 5 5 2" xfId="27368" xr:uid="{01871F5D-BAC7-4BD4-B37F-7BE68E5D1A0C}"/>
    <cellStyle name="Normal 16 4 5 5 3" xfId="44127" xr:uid="{2AECA339-B991-49C3-8535-EF40EEBB1158}"/>
    <cellStyle name="Normal 16 4 5 6" xfId="18988" xr:uid="{978C7230-3F3F-444E-B681-31AFB8A9B79A}"/>
    <cellStyle name="Normal 16 4 5 7" xfId="35747" xr:uid="{216A8831-829A-401E-899C-811DB93E721D}"/>
    <cellStyle name="Normal 16 4 6" xfId="2452" xr:uid="{514B1615-BC07-4DB2-9F95-3A78493D02AF}"/>
    <cellStyle name="Normal 16 4 6 2" xfId="5833" xr:uid="{F9B8E2FD-6231-454B-AF84-785B2190CE50}"/>
    <cellStyle name="Normal 16 4 6 2 2" xfId="14213" xr:uid="{27B5EDE0-B790-4341-B74C-85D04852460C}"/>
    <cellStyle name="Normal 16 4 6 2 2 2" xfId="30973" xr:uid="{6667D227-9330-4986-85AC-A43541951104}"/>
    <cellStyle name="Normal 16 4 6 2 2 3" xfId="47732" xr:uid="{5BE17E34-23DA-434A-8A45-B376387D2BFA}"/>
    <cellStyle name="Normal 16 4 6 2 3" xfId="22593" xr:uid="{893F1BD2-0AE4-437A-A855-5617948B3C52}"/>
    <cellStyle name="Normal 16 4 6 2 4" xfId="39352" xr:uid="{9B2CB59C-EC26-4F2C-A45D-B2151548C9C4}"/>
    <cellStyle name="Normal 16 4 6 3" xfId="7520" xr:uid="{02609D42-46CC-4989-9115-5CB61DD7628D}"/>
    <cellStyle name="Normal 16 4 6 3 2" xfId="15900" xr:uid="{F982B47E-6793-4FC1-ADDE-BF6224BB6227}"/>
    <cellStyle name="Normal 16 4 6 3 2 2" xfId="32660" xr:uid="{3C84E554-0A85-462B-8FCF-0CED4815AF6F}"/>
    <cellStyle name="Normal 16 4 6 3 2 3" xfId="49419" xr:uid="{12105E37-4565-4CA9-AA2B-4200CEEDA939}"/>
    <cellStyle name="Normal 16 4 6 3 3" xfId="24280" xr:uid="{89FE04F2-A15B-4104-AE4D-1957018B8CF8}"/>
    <cellStyle name="Normal 16 4 6 3 4" xfId="41039" xr:uid="{B45FEC26-44A9-42DE-BA95-10831708A85B}"/>
    <cellStyle name="Normal 16 4 6 4" xfId="3180" xr:uid="{4DF9AAFC-81AB-4E44-AFB9-35F3C170998E}"/>
    <cellStyle name="Normal 16 4 6 4 2" xfId="11557" xr:uid="{66A2F054-A8E5-42EE-A1FF-CFE00844968E}"/>
    <cellStyle name="Normal 16 4 6 4 2 2" xfId="28317" xr:uid="{24F51A4B-CCF4-4C8C-8E90-5AD74BC4A7C3}"/>
    <cellStyle name="Normal 16 4 6 4 2 3" xfId="45076" xr:uid="{4CB798C6-DAC3-40B1-ADAB-C985905EF1B0}"/>
    <cellStyle name="Normal 16 4 6 4 3" xfId="19937" xr:uid="{DC32EC25-5813-46D6-83AB-3226DF871F53}"/>
    <cellStyle name="Normal 16 4 6 4 4" xfId="36696" xr:uid="{13A33E7E-1532-4793-8F4A-F7889EEBC30E}"/>
    <cellStyle name="Normal 16 4 6 5" xfId="10833" xr:uid="{17A9CEE3-6835-48F5-B239-EF7E952BE460}"/>
    <cellStyle name="Normal 16 4 6 5 2" xfId="27593" xr:uid="{8619CCEB-285D-4773-BEF6-DE2900560C84}"/>
    <cellStyle name="Normal 16 4 6 5 3" xfId="44352" xr:uid="{B36E469F-7804-401A-82FC-0DFCBD32648C}"/>
    <cellStyle name="Normal 16 4 6 6" xfId="19213" xr:uid="{83223894-3BEB-474F-976A-4F5F84059BA7}"/>
    <cellStyle name="Normal 16 4 6 7" xfId="35972" xr:uid="{3FBFDCB4-0BA4-47CE-893F-3C0F04A8D865}"/>
    <cellStyle name="Normal 16 4 7" xfId="4566" xr:uid="{7FFB535A-99C0-4F6D-85B8-DEF2F1846019}"/>
    <cellStyle name="Normal 16 4 7 2" xfId="12942" xr:uid="{EC540AA3-DCE8-4741-B13F-9376EF58428B}"/>
    <cellStyle name="Normal 16 4 7 2 2" xfId="29702" xr:uid="{7A3B8CB8-9229-41C3-9603-8859658A3161}"/>
    <cellStyle name="Normal 16 4 7 2 3" xfId="46461" xr:uid="{91D784B2-1B8E-4079-8F27-FB9E7CA878F6}"/>
    <cellStyle name="Normal 16 4 7 3" xfId="21322" xr:uid="{57837FF2-0604-4009-AEA4-B59B5A40BC47}"/>
    <cellStyle name="Normal 16 4 7 4" xfId="38081" xr:uid="{158D0C18-C239-4931-B9C7-4265719244DA}"/>
    <cellStyle name="Normal 16 4 8" xfId="6441" xr:uid="{B32710F9-AF84-4B08-BF7E-E8D678BCEEFA}"/>
    <cellStyle name="Normal 16 4 8 2" xfId="14821" xr:uid="{6A504F32-BB4A-432A-892E-08013C416828}"/>
    <cellStyle name="Normal 16 4 8 2 2" xfId="31581" xr:uid="{732B5246-264E-48B4-90D4-59FF5ADC0711}"/>
    <cellStyle name="Normal 16 4 8 2 3" xfId="48340" xr:uid="{946DCB26-2102-483E-A1AD-E7E73900CD16}"/>
    <cellStyle name="Normal 16 4 8 3" xfId="23201" xr:uid="{D7BB506C-6494-49A0-B1FF-6DA687DD2AD1}"/>
    <cellStyle name="Normal 16 4 8 4" xfId="39960" xr:uid="{D3E0868F-0E11-4093-9BE6-B480A32DEDA8}"/>
    <cellStyle name="Normal 16 4 9" xfId="7926" xr:uid="{79588BCD-47F5-4CD4-A970-C2E3875EFD72}"/>
    <cellStyle name="Normal 16 4 9 2" xfId="16306" xr:uid="{C8B5868B-0A13-47BE-8764-528D270874F3}"/>
    <cellStyle name="Normal 16 4 9 2 2" xfId="33066" xr:uid="{5525ABE9-D8E3-4B5E-9A21-5E631BD03FE6}"/>
    <cellStyle name="Normal 16 4 9 2 3" xfId="49825" xr:uid="{E640345A-B542-43F4-B7AB-E85F7B8611DC}"/>
    <cellStyle name="Normal 16 4 9 3" xfId="24686" xr:uid="{9B48803D-9F87-41BB-8FBE-FE56C4D3CCF1}"/>
    <cellStyle name="Normal 16 4 9 4" xfId="41445" xr:uid="{E0B2B25B-ACFD-4E30-AA1F-E49070A17C72}"/>
    <cellStyle name="Normal 16 5" xfId="809" xr:uid="{0F61DEC2-8B5B-4AC6-A044-7DE7BC4CD7CF}"/>
    <cellStyle name="Normal 16 5 10" xfId="8405" xr:uid="{73099F09-1791-4E57-8821-080441529982}"/>
    <cellStyle name="Normal 16 5 10 2" xfId="16785" xr:uid="{C85A5505-87B3-4C6F-A1AE-0542484FFCEE}"/>
    <cellStyle name="Normal 16 5 10 2 2" xfId="33545" xr:uid="{D8DF04B8-D0C0-42D8-977F-BC7C84A63663}"/>
    <cellStyle name="Normal 16 5 10 2 3" xfId="50304" xr:uid="{7DE1B782-FB10-4CC7-ACFB-C2DB2D5443D1}"/>
    <cellStyle name="Normal 16 5 10 3" xfId="25165" xr:uid="{0314B478-D6A8-4641-B75B-E5971AA44EC4}"/>
    <cellStyle name="Normal 16 5 10 4" xfId="41924" xr:uid="{D8685ADA-1EA1-4BB8-A318-E89441E1C0BA}"/>
    <cellStyle name="Normal 16 5 11" xfId="8811" xr:uid="{FD505A43-0537-45DC-A87F-215B14E22185}"/>
    <cellStyle name="Normal 16 5 11 2" xfId="17191" xr:uid="{51555DB7-C2E3-4285-B8CA-D4A32C149053}"/>
    <cellStyle name="Normal 16 5 11 2 2" xfId="33951" xr:uid="{6281CE66-1732-4579-9DD2-CC4E3E4709CE}"/>
    <cellStyle name="Normal 16 5 11 2 3" xfId="50710" xr:uid="{505B896A-90D3-4FB9-96BC-C40E58B21726}"/>
    <cellStyle name="Normal 16 5 11 3" xfId="25571" xr:uid="{0B55EE2C-3465-43A0-8366-EC9676A52B97}"/>
    <cellStyle name="Normal 16 5 11 4" xfId="42330" xr:uid="{099E8283-53A5-4F21-A36E-BA6054545BA7}"/>
    <cellStyle name="Normal 16 5 12" xfId="9217" xr:uid="{FAAAD86D-71BE-48F7-9C85-401534E7B8A3}"/>
    <cellStyle name="Normal 16 5 12 2" xfId="17597" xr:uid="{36910843-82E5-4DA7-AA45-79127D697282}"/>
    <cellStyle name="Normal 16 5 12 2 2" xfId="34357" xr:uid="{DECB1F39-D358-4982-A6DC-700A9C699D25}"/>
    <cellStyle name="Normal 16 5 12 2 3" xfId="51116" xr:uid="{8086D797-72CF-4DB5-8F9D-937A63382C9A}"/>
    <cellStyle name="Normal 16 5 12 3" xfId="25977" xr:uid="{2D4A6705-F9D9-4EE2-9CA9-CB76B248DF42}"/>
    <cellStyle name="Normal 16 5 12 4" xfId="42736" xr:uid="{23FC1A78-8701-446B-B4B2-5BAFAA4DCA37}"/>
    <cellStyle name="Normal 16 5 13" xfId="2910" xr:uid="{EF4E5512-8F52-4C18-BC0F-A8B615E21206}"/>
    <cellStyle name="Normal 16 5 13 2" xfId="11292" xr:uid="{2CE22433-5654-4707-AFE1-16E083156D1B}"/>
    <cellStyle name="Normal 16 5 13 2 2" xfId="28052" xr:uid="{DC4FD09F-5B43-4B7B-AF30-5A71AB7FFE39}"/>
    <cellStyle name="Normal 16 5 13 2 3" xfId="44811" xr:uid="{42BA4A4E-BF22-4E4E-9795-4DC4BFE16FD3}"/>
    <cellStyle name="Normal 16 5 13 3" xfId="19672" xr:uid="{9AD170C7-7704-4A26-B039-E18876337B37}"/>
    <cellStyle name="Normal 16 5 13 4" xfId="36431" xr:uid="{D25ACB17-8B21-4340-9C45-3283BA4546AF}"/>
    <cellStyle name="Normal 16 5 14" xfId="9757" xr:uid="{D0F474F9-4971-406E-A60B-13C47AB3455A}"/>
    <cellStyle name="Normal 16 5 14 2" xfId="26517" xr:uid="{BFE266E5-46E4-43AD-81F3-75796F1A5F02}"/>
    <cellStyle name="Normal 16 5 14 3" xfId="43276" xr:uid="{AAC356E8-3672-4DE7-A953-3FAC359B96CF}"/>
    <cellStyle name="Normal 16 5 15" xfId="18137" xr:uid="{381031F7-C5E3-4173-9CAE-AC30BB0D0B9D}"/>
    <cellStyle name="Normal 16 5 16" xfId="34896" xr:uid="{8F8D3883-279D-4F31-8D23-BE05CB045059}"/>
    <cellStyle name="Normal 16 5 2" xfId="1408" xr:uid="{FA65952E-8E8A-47F1-992F-73B46A3938B1}"/>
    <cellStyle name="Normal 16 5 2 10" xfId="9284" xr:uid="{9BC64089-2D62-411E-93C6-BD0C16D1CA0B}"/>
    <cellStyle name="Normal 16 5 2 10 2" xfId="17664" xr:uid="{3E179EFC-27DF-4929-BE85-10F6FBE71C87}"/>
    <cellStyle name="Normal 16 5 2 10 2 2" xfId="34424" xr:uid="{F072B8B3-2260-4020-9D09-A6CA7A5AC9FF}"/>
    <cellStyle name="Normal 16 5 2 10 2 3" xfId="51183" xr:uid="{EFA24CA7-3F1A-49EA-ABFD-CAD847AE7DBD}"/>
    <cellStyle name="Normal 16 5 2 10 3" xfId="26044" xr:uid="{3341F6E6-184A-4817-80AC-69B6DBFF63A7}"/>
    <cellStyle name="Normal 16 5 2 10 4" xfId="42803" xr:uid="{12C320EA-16E1-48C9-B16F-E32D101B9A02}"/>
    <cellStyle name="Normal 16 5 2 11" xfId="3184" xr:uid="{77F99325-164A-46B8-9C49-64CB153EFD20}"/>
    <cellStyle name="Normal 16 5 2 11 2" xfId="11561" xr:uid="{59C8F399-4962-4977-BC31-3968142B223A}"/>
    <cellStyle name="Normal 16 5 2 11 2 2" xfId="28321" xr:uid="{EFC66AA4-473A-4271-9BFA-5BCBAB7DF1FF}"/>
    <cellStyle name="Normal 16 5 2 11 2 3" xfId="45080" xr:uid="{49BF9EA1-2236-40B9-8703-5E7FE6851388}"/>
    <cellStyle name="Normal 16 5 2 11 3" xfId="19941" xr:uid="{5C6B72D6-F284-4FAC-8444-893170EFAF1D}"/>
    <cellStyle name="Normal 16 5 2 11 4" xfId="36700" xr:uid="{C9445F57-A08D-4458-A529-5E4256509A55}"/>
    <cellStyle name="Normal 16 5 2 12" xfId="9758" xr:uid="{0DF7FE04-8E6A-49A6-AD12-7CAA53D557DC}"/>
    <cellStyle name="Normal 16 5 2 12 2" xfId="26518" xr:uid="{D5D49E7B-5032-4266-AC97-B9D08CFEF0B2}"/>
    <cellStyle name="Normal 16 5 2 12 3" xfId="43277" xr:uid="{73694D3B-126A-4C60-9ADB-A764A523F0BD}"/>
    <cellStyle name="Normal 16 5 2 13" xfId="18138" xr:uid="{A3D78B07-E716-40C9-887D-7805F4A225BD}"/>
    <cellStyle name="Normal 16 5 2 14" xfId="34897" xr:uid="{06A19D05-BE15-426D-BBC4-018F4BADEAFB}"/>
    <cellStyle name="Normal 16 5 2 2" xfId="1804" xr:uid="{63DB50C0-E7C2-4C63-9859-95D4EE43B420}"/>
    <cellStyle name="Normal 16 5 2 2 2" xfId="5186" xr:uid="{20EC8F07-B257-4616-98B8-7C3D13F70167}"/>
    <cellStyle name="Normal 16 5 2 2 2 2" xfId="13564" xr:uid="{07540799-D11C-41F0-83B1-EBBE0EB97579}"/>
    <cellStyle name="Normal 16 5 2 2 2 2 2" xfId="30324" xr:uid="{5E92BC78-91A7-4A55-AF64-35477722005E}"/>
    <cellStyle name="Normal 16 5 2 2 2 2 3" xfId="47083" xr:uid="{0806E8AA-F471-4DFA-8A2F-18CF73C0C5C5}"/>
    <cellStyle name="Normal 16 5 2 2 2 3" xfId="21944" xr:uid="{A85AA6F4-40D8-4530-B394-D1E04047EAE9}"/>
    <cellStyle name="Normal 16 5 2 2 2 4" xfId="38703" xr:uid="{C200F1F8-0858-4109-A1AA-3FFC75768909}"/>
    <cellStyle name="Normal 16 5 2 2 3" xfId="6871" xr:uid="{6A7D0DA1-FDC5-4D53-B33B-D58692075B6A}"/>
    <cellStyle name="Normal 16 5 2 2 3 2" xfId="15251" xr:uid="{2009BF07-A640-4D0E-A046-7E62639A6E05}"/>
    <cellStyle name="Normal 16 5 2 2 3 2 2" xfId="32011" xr:uid="{92BFDAF4-594D-4BFC-81D0-41DA7DB82798}"/>
    <cellStyle name="Normal 16 5 2 2 3 2 3" xfId="48770" xr:uid="{4DEBE4A9-6EDF-4B51-B998-9D222134BDB6}"/>
    <cellStyle name="Normal 16 5 2 2 3 3" xfId="23631" xr:uid="{6A4DAC01-61F6-48D1-8D1B-EC09F1075151}"/>
    <cellStyle name="Normal 16 5 2 2 3 4" xfId="40390" xr:uid="{083408D9-DA5F-489F-9D42-0F06CF774C95}"/>
    <cellStyle name="Normal 16 5 2 2 4" xfId="3611" xr:uid="{26A5AA40-B2CD-4533-A6F2-106891255D98}"/>
    <cellStyle name="Normal 16 5 2 2 4 2" xfId="11987" xr:uid="{6FEA2F00-2806-40D1-B24E-8AD9BD1DA24D}"/>
    <cellStyle name="Normal 16 5 2 2 4 2 2" xfId="28747" xr:uid="{AE58B9EC-D1FD-45B1-A33E-42B08D7DE722}"/>
    <cellStyle name="Normal 16 5 2 2 4 2 3" xfId="45506" xr:uid="{2E99EC33-ADFC-4E27-9BEB-ECF515FACA4E}"/>
    <cellStyle name="Normal 16 5 2 2 4 3" xfId="20367" xr:uid="{0C837FCF-1816-4904-AFB5-7A1E3F2680E6}"/>
    <cellStyle name="Normal 16 5 2 2 4 4" xfId="37126" xr:uid="{BE871423-F6D1-4000-8FAB-613BE0C4DD87}"/>
    <cellStyle name="Normal 16 5 2 2 5" xfId="10184" xr:uid="{9D9AF91C-BD3E-4716-9B2F-2DC6DC823C02}"/>
    <cellStyle name="Normal 16 5 2 2 5 2" xfId="26944" xr:uid="{A8C45910-A1BB-4055-A357-97E8806A3DFF}"/>
    <cellStyle name="Normal 16 5 2 2 5 3" xfId="43703" xr:uid="{A00DA824-9610-4B4C-8701-E905A13A0F8B}"/>
    <cellStyle name="Normal 16 5 2 2 6" xfId="18564" xr:uid="{56A77093-A1FA-4C94-83BA-EF5DB033DA33}"/>
    <cellStyle name="Normal 16 5 2 2 7" xfId="35323" xr:uid="{E1B88741-4BD1-4BEE-AF10-12255C7DC779}"/>
    <cellStyle name="Normal 16 5 2 3" xfId="2232" xr:uid="{A8B6F689-F374-468F-BCCD-6DF638F1BBDA}"/>
    <cellStyle name="Normal 16 5 2 3 2" xfId="5612" xr:uid="{1AE67A03-B14A-4EED-924A-BD4B7C48E2C0}"/>
    <cellStyle name="Normal 16 5 2 3 2 2" xfId="13992" xr:uid="{47EF3885-9961-462B-88E3-3948D054FFCC}"/>
    <cellStyle name="Normal 16 5 2 3 2 2 2" xfId="30752" xr:uid="{DD01CB4E-0A46-4B9E-B393-1FE25E76EE16}"/>
    <cellStyle name="Normal 16 5 2 3 2 2 3" xfId="47511" xr:uid="{6A961FD9-6CE6-4838-8F94-8B83B3024737}"/>
    <cellStyle name="Normal 16 5 2 3 2 3" xfId="22372" xr:uid="{F6C8ACB8-791B-4C54-837B-4E9149724FA3}"/>
    <cellStyle name="Normal 16 5 2 3 2 4" xfId="39131" xr:uid="{57334795-6DBD-4FC8-8C19-3FEF00C0C91E}"/>
    <cellStyle name="Normal 16 5 2 3 3" xfId="7299" xr:uid="{C2486F79-2631-4F78-B456-EAA0840C6F93}"/>
    <cellStyle name="Normal 16 5 2 3 3 2" xfId="15679" xr:uid="{3D7605B9-A7B1-4911-BFE7-1749C606BA65}"/>
    <cellStyle name="Normal 16 5 2 3 3 2 2" xfId="32439" xr:uid="{73AE89C9-5609-467F-8D69-7C18676B405B}"/>
    <cellStyle name="Normal 16 5 2 3 3 2 3" xfId="49198" xr:uid="{17110BCF-C265-4609-81DD-5711AF2C5340}"/>
    <cellStyle name="Normal 16 5 2 3 3 3" xfId="24059" xr:uid="{7B0C7734-218F-4C77-89D9-CF5A18CD324A}"/>
    <cellStyle name="Normal 16 5 2 3 3 4" xfId="40818" xr:uid="{8021488B-468C-409C-B187-45A15392C5AB}"/>
    <cellStyle name="Normal 16 5 2 3 4" xfId="4039" xr:uid="{F03E06E1-76DD-4308-AD86-EC3396C28207}"/>
    <cellStyle name="Normal 16 5 2 3 4 2" xfId="12415" xr:uid="{056E6472-4B05-4053-AF13-00B4EE555874}"/>
    <cellStyle name="Normal 16 5 2 3 4 2 2" xfId="29175" xr:uid="{38C4BC98-F154-41AE-947A-A6FA615185B8}"/>
    <cellStyle name="Normal 16 5 2 3 4 2 3" xfId="45934" xr:uid="{F2822B83-09D8-4A2E-972A-4297E4689342}"/>
    <cellStyle name="Normal 16 5 2 3 4 3" xfId="20795" xr:uid="{1D05A2EB-EF59-4E9F-9988-D586AD5D0127}"/>
    <cellStyle name="Normal 16 5 2 3 4 4" xfId="37554" xr:uid="{70758526-F84A-4EA6-8D7D-D9DDCDC226FA}"/>
    <cellStyle name="Normal 16 5 2 3 5" xfId="10612" xr:uid="{0D5550BA-5DB1-48F3-87CE-CD311829E30C}"/>
    <cellStyle name="Normal 16 5 2 3 5 2" xfId="27372" xr:uid="{BAA6400E-46DD-43C6-91D9-FA7542FF4E3A}"/>
    <cellStyle name="Normal 16 5 2 3 5 3" xfId="44131" xr:uid="{83CCD918-C381-4890-A0AA-01A3044A1F9B}"/>
    <cellStyle name="Normal 16 5 2 3 6" xfId="18992" xr:uid="{31AA8E5E-EFDF-4F0C-9AF4-38710ACC4D7F}"/>
    <cellStyle name="Normal 16 5 2 3 7" xfId="35751" xr:uid="{9E3A5B58-39AB-49A1-9F87-5F49987B8585}"/>
    <cellStyle name="Normal 16 5 2 4" xfId="2591" xr:uid="{BE644243-5FB0-4389-899C-0CB999E8A35A}"/>
    <cellStyle name="Normal 16 5 2 4 2" xfId="5973" xr:uid="{0A814F64-FD4B-4E25-9B95-847CB7B7CF44}"/>
    <cellStyle name="Normal 16 5 2 4 2 2" xfId="14353" xr:uid="{1606464F-C106-4666-B45F-ED27FCC0E720}"/>
    <cellStyle name="Normal 16 5 2 4 2 2 2" xfId="31113" xr:uid="{3EE6FD5B-15CB-4460-BF0D-E0C7448811D5}"/>
    <cellStyle name="Normal 16 5 2 4 2 2 3" xfId="47872" xr:uid="{F1A7708C-E6C9-46E4-8B77-C63D0FBD6C5F}"/>
    <cellStyle name="Normal 16 5 2 4 2 3" xfId="22733" xr:uid="{B3DB3E85-B032-4DD4-99BD-1B19EF31B719}"/>
    <cellStyle name="Normal 16 5 2 4 2 4" xfId="39492" xr:uid="{B911990D-8860-4619-9214-42A890718DC0}"/>
    <cellStyle name="Normal 16 5 2 4 3" xfId="7660" xr:uid="{D440FD50-B9D6-4EC6-BB91-9523D67884E7}"/>
    <cellStyle name="Normal 16 5 2 4 3 2" xfId="16040" xr:uid="{9200AB3A-D2B2-47DA-9193-BC350C8370C2}"/>
    <cellStyle name="Normal 16 5 2 4 3 2 2" xfId="32800" xr:uid="{6BF068A0-FAD3-44B3-8B9B-A902512177CF}"/>
    <cellStyle name="Normal 16 5 2 4 3 2 3" xfId="49559" xr:uid="{79890D51-9291-4C50-B38D-EC5AE51B7503}"/>
    <cellStyle name="Normal 16 5 2 4 3 3" xfId="24420" xr:uid="{70768216-BC8A-4804-BBBC-8B7B8E76AEB4}"/>
    <cellStyle name="Normal 16 5 2 4 3 4" xfId="41179" xr:uid="{8E26881E-2A58-434A-AE97-FE5FAA4225ED}"/>
    <cellStyle name="Normal 16 5 2 4 4" xfId="4288" xr:uid="{306464D4-E6C5-4759-8A1A-9AC709C5B695}"/>
    <cellStyle name="Normal 16 5 2 4 4 2" xfId="12664" xr:uid="{CC4EA909-E09C-455D-BF8B-FAFFFB3102AB}"/>
    <cellStyle name="Normal 16 5 2 4 4 2 2" xfId="29424" xr:uid="{814F931F-EF3C-4374-9540-CB21DE3A1C9C}"/>
    <cellStyle name="Normal 16 5 2 4 4 2 3" xfId="46183" xr:uid="{1972DDD8-4DAD-4BA9-BC02-16B3C543A7A9}"/>
    <cellStyle name="Normal 16 5 2 4 4 3" xfId="21044" xr:uid="{5C06F880-C89C-4B08-A29D-5DBD70A5D389}"/>
    <cellStyle name="Normal 16 5 2 4 4 4" xfId="37803" xr:uid="{2AA30F8E-B278-442A-BFF7-EE1B1B59BA38}"/>
    <cellStyle name="Normal 16 5 2 4 5" xfId="10973" xr:uid="{0A8F7FDE-3279-4934-A221-3E4A3AE311B9}"/>
    <cellStyle name="Normal 16 5 2 4 5 2" xfId="27733" xr:uid="{98BC2110-5773-429A-95FE-31FD2F86BEAC}"/>
    <cellStyle name="Normal 16 5 2 4 5 3" xfId="44492" xr:uid="{6B79DB0B-0478-4925-9E92-9E3200E33F37}"/>
    <cellStyle name="Normal 16 5 2 4 6" xfId="19353" xr:uid="{C4384622-CF6C-4CF9-AA31-323BC8CBB047}"/>
    <cellStyle name="Normal 16 5 2 4 7" xfId="36112" xr:uid="{F530EAF2-8038-4F7C-AE40-C7A156E754DF}"/>
    <cellStyle name="Normal 16 5 2 5" xfId="4707" xr:uid="{7385105E-C552-4FF2-BD63-7A5907D1BF11}"/>
    <cellStyle name="Normal 16 5 2 5 2" xfId="13083" xr:uid="{CA6616B3-31F1-40A2-B36E-5641305DD67C}"/>
    <cellStyle name="Normal 16 5 2 5 2 2" xfId="29843" xr:uid="{AEDA02DB-9315-4713-A021-2DD81D6A05C5}"/>
    <cellStyle name="Normal 16 5 2 5 2 3" xfId="46602" xr:uid="{1699F636-26CE-4699-A395-01449B592021}"/>
    <cellStyle name="Normal 16 5 2 5 3" xfId="21463" xr:uid="{E907979A-FFC5-4939-9C2D-93851BFEF920}"/>
    <cellStyle name="Normal 16 5 2 5 4" xfId="38222" xr:uid="{18FA913D-FB38-44E5-972C-FFEBE8EE3CF5}"/>
    <cellStyle name="Normal 16 5 2 6" xfId="6445" xr:uid="{7D9E026F-C27F-4D74-98EA-B734D9001286}"/>
    <cellStyle name="Normal 16 5 2 6 2" xfId="14825" xr:uid="{EB5EC534-B6AB-481E-9AB7-4997D83EB433}"/>
    <cellStyle name="Normal 16 5 2 6 2 2" xfId="31585" xr:uid="{8A5EBCBE-D147-49F1-9624-ADD2889B19EA}"/>
    <cellStyle name="Normal 16 5 2 6 2 3" xfId="48344" xr:uid="{E7402036-F081-4922-90BB-2415DD0CE32B}"/>
    <cellStyle name="Normal 16 5 2 6 3" xfId="23205" xr:uid="{4856BF9A-D741-4EB8-9E1B-091672BCE571}"/>
    <cellStyle name="Normal 16 5 2 6 4" xfId="39964" xr:uid="{13AF20A7-F2AF-47BC-A7B6-FD9CEBDBEEB2}"/>
    <cellStyle name="Normal 16 5 2 7" xfId="8066" xr:uid="{2D8FC215-F0AE-4CF2-A751-F080511E280E}"/>
    <cellStyle name="Normal 16 5 2 7 2" xfId="16446" xr:uid="{E5C0E22F-A1F1-4E14-9CD1-5796F17E534B}"/>
    <cellStyle name="Normal 16 5 2 7 2 2" xfId="33206" xr:uid="{93FA4B5C-7C6A-41C1-9D03-E4337B72E8A4}"/>
    <cellStyle name="Normal 16 5 2 7 2 3" xfId="49965" xr:uid="{F51ADE5B-B269-418F-919A-7E82C498ED90}"/>
    <cellStyle name="Normal 16 5 2 7 3" xfId="24826" xr:uid="{69AF194A-0D3D-41BA-A421-ECBA73AC9EA3}"/>
    <cellStyle name="Normal 16 5 2 7 4" xfId="41585" xr:uid="{980D4FD3-1937-4FDD-AC1A-EC1997E09D40}"/>
    <cellStyle name="Normal 16 5 2 8" xfId="8472" xr:uid="{A45C6B9A-7C72-4B4A-9369-A0BF239659F6}"/>
    <cellStyle name="Normal 16 5 2 8 2" xfId="16852" xr:uid="{4F22D15B-55A9-4097-880E-C26123B4D5AD}"/>
    <cellStyle name="Normal 16 5 2 8 2 2" xfId="33612" xr:uid="{8019DE3A-367E-42F4-9A0E-C121AB64B40D}"/>
    <cellStyle name="Normal 16 5 2 8 2 3" xfId="50371" xr:uid="{F0524B42-FA37-471D-AC93-F4F008755A80}"/>
    <cellStyle name="Normal 16 5 2 8 3" xfId="25232" xr:uid="{31A60888-49A6-4ABE-8AB1-0A20D6B19A1D}"/>
    <cellStyle name="Normal 16 5 2 8 4" xfId="41991" xr:uid="{0C62C2A4-B27A-48A2-8F9C-BB3C34BA64CA}"/>
    <cellStyle name="Normal 16 5 2 9" xfId="8878" xr:uid="{0D670C35-FCF4-4236-A3D2-6E189BACA97F}"/>
    <cellStyle name="Normal 16 5 2 9 2" xfId="17258" xr:uid="{2C43407A-B2E7-4406-A41A-C732BEAC012C}"/>
    <cellStyle name="Normal 16 5 2 9 2 2" xfId="34018" xr:uid="{213CFE2F-B17F-4658-85DB-8FCB9299CE01}"/>
    <cellStyle name="Normal 16 5 2 9 2 3" xfId="50777" xr:uid="{CFCB2097-CC0F-4F79-A4D0-15D6EEB97E90}"/>
    <cellStyle name="Normal 16 5 2 9 3" xfId="25638" xr:uid="{A15E9120-DC3F-47F7-B6D1-72A7453EC880}"/>
    <cellStyle name="Normal 16 5 2 9 4" xfId="42397" xr:uid="{2978C9A5-BE6B-45FA-8E2E-E3326AF8F336}"/>
    <cellStyle name="Normal 16 5 3" xfId="1409" xr:uid="{2258C112-9CB1-46A7-972F-A6A29CAE109A}"/>
    <cellStyle name="Normal 16 5 3 10" xfId="9488" xr:uid="{9D876785-EF6C-49DC-AAA9-9DEF1A6F5E2D}"/>
    <cellStyle name="Normal 16 5 3 10 2" xfId="17868" xr:uid="{250FB3D9-23CA-4245-BF3B-BA679EAB511A}"/>
    <cellStyle name="Normal 16 5 3 10 2 2" xfId="34628" xr:uid="{95C8B11F-384A-4046-8385-AB39DA8DF1B5}"/>
    <cellStyle name="Normal 16 5 3 10 2 3" xfId="51387" xr:uid="{0A9A701F-2049-483C-AD39-D6F41D28C17A}"/>
    <cellStyle name="Normal 16 5 3 10 3" xfId="26248" xr:uid="{788C72A6-5E8B-4BDF-BC0E-C6C138643EC6}"/>
    <cellStyle name="Normal 16 5 3 10 4" xfId="43007" xr:uid="{868ADFE8-35F8-4AA4-9ACE-5B7BCFFB041D}"/>
    <cellStyle name="Normal 16 5 3 11" xfId="3185" xr:uid="{DFBB9556-A307-492C-BB89-C34C2250E702}"/>
    <cellStyle name="Normal 16 5 3 11 2" xfId="11562" xr:uid="{E3490552-EA89-4F02-82D5-DB6B6BDD26D5}"/>
    <cellStyle name="Normal 16 5 3 11 2 2" xfId="28322" xr:uid="{7E62CA3D-79A0-4EDC-ACE2-2D478EB62235}"/>
    <cellStyle name="Normal 16 5 3 11 2 3" xfId="45081" xr:uid="{98080C78-D277-4AB1-A081-F8D3F300082F}"/>
    <cellStyle name="Normal 16 5 3 11 3" xfId="19942" xr:uid="{A0321B4D-2F3C-4065-8730-A519D5F5D5FE}"/>
    <cellStyle name="Normal 16 5 3 11 4" xfId="36701" xr:uid="{BC8A5398-D6E2-4709-9463-05B2D4AFD4A8}"/>
    <cellStyle name="Normal 16 5 3 12" xfId="9759" xr:uid="{9D75B98D-9586-418D-8923-76542BC20015}"/>
    <cellStyle name="Normal 16 5 3 12 2" xfId="26519" xr:uid="{AAF156FD-23F3-4D8A-AA9A-47509E78C435}"/>
    <cellStyle name="Normal 16 5 3 12 3" xfId="43278" xr:uid="{619FE9EE-2ABF-4473-BEDD-0F3BEF537484}"/>
    <cellStyle name="Normal 16 5 3 13" xfId="18139" xr:uid="{258CD9C8-B8F6-48C7-9A1A-4BA3438C7351}"/>
    <cellStyle name="Normal 16 5 3 14" xfId="34898" xr:uid="{B5508561-254E-44CC-AF2A-47818B365B03}"/>
    <cellStyle name="Normal 16 5 3 2" xfId="1805" xr:uid="{F8FA25B6-6BDF-4642-A245-883498964C81}"/>
    <cellStyle name="Normal 16 5 3 2 2" xfId="5187" xr:uid="{37F7C89A-30FE-4506-9EC3-41EC0BC64004}"/>
    <cellStyle name="Normal 16 5 3 2 2 2" xfId="13565" xr:uid="{AB1F3ADD-8535-4963-87D2-9797AB3E42E6}"/>
    <cellStyle name="Normal 16 5 3 2 2 2 2" xfId="30325" xr:uid="{B8F37DDC-DE7A-4EAD-BC3D-5F182EABE01E}"/>
    <cellStyle name="Normal 16 5 3 2 2 2 3" xfId="47084" xr:uid="{E094F055-2D71-4732-86C2-3349E21B1CC6}"/>
    <cellStyle name="Normal 16 5 3 2 2 3" xfId="21945" xr:uid="{2D059CE5-33B5-48D7-9DB8-874BAFDC4E90}"/>
    <cellStyle name="Normal 16 5 3 2 2 4" xfId="38704" xr:uid="{FCF30FA9-C47D-485F-8490-79E3DCE5862B}"/>
    <cellStyle name="Normal 16 5 3 2 3" xfId="6872" xr:uid="{3D5FF136-EF26-48B7-851B-F798502731AC}"/>
    <cellStyle name="Normal 16 5 3 2 3 2" xfId="15252" xr:uid="{104DB18D-7BE0-413F-B5C6-37479583E7B8}"/>
    <cellStyle name="Normal 16 5 3 2 3 2 2" xfId="32012" xr:uid="{AB0FF137-EE2F-4674-877F-CD17183ABAB1}"/>
    <cellStyle name="Normal 16 5 3 2 3 2 3" xfId="48771" xr:uid="{2DDE23AE-807C-4B82-BBF0-5F412412CB82}"/>
    <cellStyle name="Normal 16 5 3 2 3 3" xfId="23632" xr:uid="{62DFB031-95F6-4526-B717-F4A3B708B556}"/>
    <cellStyle name="Normal 16 5 3 2 3 4" xfId="40391" xr:uid="{34DC11AA-A6B4-4FC9-ADB6-DEB44F0BE11A}"/>
    <cellStyle name="Normal 16 5 3 2 4" xfId="3612" xr:uid="{6D08CDC1-DE3F-4197-844C-8E66DB2A6335}"/>
    <cellStyle name="Normal 16 5 3 2 4 2" xfId="11988" xr:uid="{2D354938-85E7-4D13-A6BC-CBECA6FE51B8}"/>
    <cellStyle name="Normal 16 5 3 2 4 2 2" xfId="28748" xr:uid="{43179AE6-36ED-47D8-BB91-88B01241DB00}"/>
    <cellStyle name="Normal 16 5 3 2 4 2 3" xfId="45507" xr:uid="{0DEDF1DE-50E9-4277-9F93-4AB42102F6B0}"/>
    <cellStyle name="Normal 16 5 3 2 4 3" xfId="20368" xr:uid="{BC547AF7-325A-4D03-AC6E-8AA194291102}"/>
    <cellStyle name="Normal 16 5 3 2 4 4" xfId="37127" xr:uid="{3A5CF3C1-55C2-4E06-90FA-B0DE585E2ED5}"/>
    <cellStyle name="Normal 16 5 3 2 5" xfId="10185" xr:uid="{AC2946CF-E68E-43BB-AE5A-594F8D3130F6}"/>
    <cellStyle name="Normal 16 5 3 2 5 2" xfId="26945" xr:uid="{2B0DF0AA-FEE9-4F3D-9636-F468FB0F74BF}"/>
    <cellStyle name="Normal 16 5 3 2 5 3" xfId="43704" xr:uid="{E544CBCD-2D43-4CCA-A249-502CC9AEFB0F}"/>
    <cellStyle name="Normal 16 5 3 2 6" xfId="18565" xr:uid="{8B6632DA-AABC-434A-B21B-138A4FB8367F}"/>
    <cellStyle name="Normal 16 5 3 2 7" xfId="35324" xr:uid="{06D26858-B152-4166-898D-0874ED64CB77}"/>
    <cellStyle name="Normal 16 5 3 3" xfId="2233" xr:uid="{8391608B-3521-4003-A07D-11EBECBD6968}"/>
    <cellStyle name="Normal 16 5 3 3 2" xfId="5613" xr:uid="{E826CB50-9CAE-4F13-8B44-2BBAF58BD4D4}"/>
    <cellStyle name="Normal 16 5 3 3 2 2" xfId="13993" xr:uid="{F2A726FB-D6E8-47A5-A116-0D3253686FC1}"/>
    <cellStyle name="Normal 16 5 3 3 2 2 2" xfId="30753" xr:uid="{48660623-1525-4E00-87F1-DAFBA74E89B4}"/>
    <cellStyle name="Normal 16 5 3 3 2 2 3" xfId="47512" xr:uid="{2B773871-6ACA-47A8-851F-AC0CA9A1EA97}"/>
    <cellStyle name="Normal 16 5 3 3 2 3" xfId="22373" xr:uid="{37F16938-EB80-4E85-A482-ECE53301E730}"/>
    <cellStyle name="Normal 16 5 3 3 2 4" xfId="39132" xr:uid="{0FE54371-33B0-40D3-83D3-CDD5E69B355D}"/>
    <cellStyle name="Normal 16 5 3 3 3" xfId="7300" xr:uid="{4D9D5BA4-EC68-4C33-A1BC-E46CEB14B924}"/>
    <cellStyle name="Normal 16 5 3 3 3 2" xfId="15680" xr:uid="{AA9FF5EE-30BE-4C8F-9971-7DB2DAF36B99}"/>
    <cellStyle name="Normal 16 5 3 3 3 2 2" xfId="32440" xr:uid="{9162BEB2-8B78-463D-B27B-C1A0967308E3}"/>
    <cellStyle name="Normal 16 5 3 3 3 2 3" xfId="49199" xr:uid="{DE440473-4964-4B2E-B2CA-135A7FDE6D2F}"/>
    <cellStyle name="Normal 16 5 3 3 3 3" xfId="24060" xr:uid="{30073B1A-250F-49BF-BBC5-7790AD4CDDC9}"/>
    <cellStyle name="Normal 16 5 3 3 3 4" xfId="40819" xr:uid="{6EE0BCA9-EE30-47C7-94BF-5BD375427A77}"/>
    <cellStyle name="Normal 16 5 3 3 4" xfId="4040" xr:uid="{5D4BCCCB-41E0-4D93-A497-CA8B442B8480}"/>
    <cellStyle name="Normal 16 5 3 3 4 2" xfId="12416" xr:uid="{703201A9-F8AB-48A6-B1D5-5731FAF8713F}"/>
    <cellStyle name="Normal 16 5 3 3 4 2 2" xfId="29176" xr:uid="{C5F4E7C7-2E0E-4271-AFAB-29BE5F132C0F}"/>
    <cellStyle name="Normal 16 5 3 3 4 2 3" xfId="45935" xr:uid="{21F04604-A96D-4613-A0F6-610C007D2CFC}"/>
    <cellStyle name="Normal 16 5 3 3 4 3" xfId="20796" xr:uid="{47CB1C6E-5A60-4422-8A19-F103869B475D}"/>
    <cellStyle name="Normal 16 5 3 3 4 4" xfId="37555" xr:uid="{BAFD7626-2E88-4AF7-A0E0-A6D813D4178B}"/>
    <cellStyle name="Normal 16 5 3 3 5" xfId="10613" xr:uid="{E6199DAF-6BC0-46CD-B229-EC6FA7C55327}"/>
    <cellStyle name="Normal 16 5 3 3 5 2" xfId="27373" xr:uid="{468B2DFE-8E12-4161-9FC9-F13C15F3888B}"/>
    <cellStyle name="Normal 16 5 3 3 5 3" xfId="44132" xr:uid="{4C7AED7D-7FD9-496F-B4BD-D3B7421A377A}"/>
    <cellStyle name="Normal 16 5 3 3 6" xfId="18993" xr:uid="{E58B0398-ADF7-432B-800E-87D77B60D9D6}"/>
    <cellStyle name="Normal 16 5 3 3 7" xfId="35752" xr:uid="{3971915F-F198-4320-85DC-CCF09018E386}"/>
    <cellStyle name="Normal 16 5 3 4" xfId="2795" xr:uid="{14D3309E-91CC-4959-9A5B-7089E9B7E219}"/>
    <cellStyle name="Normal 16 5 3 4 2" xfId="6177" xr:uid="{19F1BB85-AF0C-4280-B728-748F592A0AF2}"/>
    <cellStyle name="Normal 16 5 3 4 2 2" xfId="14557" xr:uid="{3C302488-0410-41E9-A1E2-4393450DB57F}"/>
    <cellStyle name="Normal 16 5 3 4 2 2 2" xfId="31317" xr:uid="{3D3CC6D7-5188-4489-AB05-6969F386F80A}"/>
    <cellStyle name="Normal 16 5 3 4 2 2 3" xfId="48076" xr:uid="{11E7A00C-B4B8-4EE7-8706-D37AE711AFD5}"/>
    <cellStyle name="Normal 16 5 3 4 2 3" xfId="22937" xr:uid="{2595451C-46CB-4BF7-A244-0D5033BE5069}"/>
    <cellStyle name="Normal 16 5 3 4 2 4" xfId="39696" xr:uid="{F10C35E0-81F1-43C6-A24B-8D066DC6C98A}"/>
    <cellStyle name="Normal 16 5 3 4 3" xfId="7864" xr:uid="{94E3DB38-35CF-4242-A64C-89E3502B93CA}"/>
    <cellStyle name="Normal 16 5 3 4 3 2" xfId="16244" xr:uid="{2FEB0AD2-7506-497F-BE27-CACE19BAFBFB}"/>
    <cellStyle name="Normal 16 5 3 4 3 2 2" xfId="33004" xr:uid="{896AB514-9762-4505-94CA-950DCCCB6E1A}"/>
    <cellStyle name="Normal 16 5 3 4 3 2 3" xfId="49763" xr:uid="{D0881E58-DF2C-4B32-8AA8-6C9BCEEA26A2}"/>
    <cellStyle name="Normal 16 5 3 4 3 3" xfId="24624" xr:uid="{19C9C185-A8D1-4536-8619-C0D039CA66E1}"/>
    <cellStyle name="Normal 16 5 3 4 3 4" xfId="41383" xr:uid="{FB38F0F4-604C-4423-9389-7AB3F754DB05}"/>
    <cellStyle name="Normal 16 5 3 4 4" xfId="4491" xr:uid="{FA002C25-8CEE-437B-9A1F-D63089561767}"/>
    <cellStyle name="Normal 16 5 3 4 4 2" xfId="12867" xr:uid="{7CE5563F-86F4-4227-9698-3DD3A8779379}"/>
    <cellStyle name="Normal 16 5 3 4 4 2 2" xfId="29627" xr:uid="{056FB8DC-52E8-4FEE-AFA3-BE79B1A126B9}"/>
    <cellStyle name="Normal 16 5 3 4 4 2 3" xfId="46386" xr:uid="{6DF0E8D6-68A2-43D5-B3F5-F57A013679F1}"/>
    <cellStyle name="Normal 16 5 3 4 4 3" xfId="21247" xr:uid="{733B7066-E1F6-48F5-A492-EAC260CE7CA3}"/>
    <cellStyle name="Normal 16 5 3 4 4 4" xfId="38006" xr:uid="{6A2537ED-59D1-493B-AA94-F27BDAF25EC7}"/>
    <cellStyle name="Normal 16 5 3 4 5" xfId="11177" xr:uid="{9D1EBC3C-B024-4A00-AEFE-BB003A4EC16C}"/>
    <cellStyle name="Normal 16 5 3 4 5 2" xfId="27937" xr:uid="{9906845C-EDB1-4778-9FDD-E5D84C3DC628}"/>
    <cellStyle name="Normal 16 5 3 4 5 3" xfId="44696" xr:uid="{46E6076C-B393-4F2F-9084-730182EF73BD}"/>
    <cellStyle name="Normal 16 5 3 4 6" xfId="19557" xr:uid="{9293279A-33CC-4B23-A176-E2CFBD490F1A}"/>
    <cellStyle name="Normal 16 5 3 4 7" xfId="36316" xr:uid="{D6DE6F1D-A1FF-494C-B0BE-F0FE12368A7C}"/>
    <cellStyle name="Normal 16 5 3 5" xfId="4911" xr:uid="{1EA39866-3846-46D6-947A-2C18D316F796}"/>
    <cellStyle name="Normal 16 5 3 5 2" xfId="13287" xr:uid="{F4B10614-0ED7-4A3B-8ECE-52DBDF49284D}"/>
    <cellStyle name="Normal 16 5 3 5 2 2" xfId="30047" xr:uid="{967E5CB1-1A87-4C02-97A0-E238CC2BA0C2}"/>
    <cellStyle name="Normal 16 5 3 5 2 3" xfId="46806" xr:uid="{5F8252CB-EAD6-45AB-B79C-5C09425B8D87}"/>
    <cellStyle name="Normal 16 5 3 5 3" xfId="21667" xr:uid="{6226F903-1C9D-4C77-B235-8BDFFF7D7CC0}"/>
    <cellStyle name="Normal 16 5 3 5 4" xfId="38426" xr:uid="{E693A7C3-AE49-4119-A429-1A13F3BD9B7D}"/>
    <cellStyle name="Normal 16 5 3 6" xfId="6446" xr:uid="{D2588334-7F14-4F00-A0B4-BB81581E863D}"/>
    <cellStyle name="Normal 16 5 3 6 2" xfId="14826" xr:uid="{AF6EE3C9-6CE7-4E5C-B39D-75E89917B79D}"/>
    <cellStyle name="Normal 16 5 3 6 2 2" xfId="31586" xr:uid="{5FFCFCE2-1F04-4683-A6D2-300183288C8D}"/>
    <cellStyle name="Normal 16 5 3 6 2 3" xfId="48345" xr:uid="{8882A9F7-748E-4EEE-90D9-B69148CB625A}"/>
    <cellStyle name="Normal 16 5 3 6 3" xfId="23206" xr:uid="{A21FB471-CC90-43CD-A1C3-2B2B7B4B3899}"/>
    <cellStyle name="Normal 16 5 3 6 4" xfId="39965" xr:uid="{26F9F8BD-3F93-4EE2-A783-1660EDFCCA69}"/>
    <cellStyle name="Normal 16 5 3 7" xfId="8270" xr:uid="{A2175317-3838-4981-A786-4FD31D9DFDD6}"/>
    <cellStyle name="Normal 16 5 3 7 2" xfId="16650" xr:uid="{97B012F6-C201-4AF5-9DA6-DFE27654A63F}"/>
    <cellStyle name="Normal 16 5 3 7 2 2" xfId="33410" xr:uid="{4937268A-3FE0-472A-AC89-BAA8802E1CD8}"/>
    <cellStyle name="Normal 16 5 3 7 2 3" xfId="50169" xr:uid="{CF7FE6D5-E702-42CE-9AD0-D9EC4D4D288F}"/>
    <cellStyle name="Normal 16 5 3 7 3" xfId="25030" xr:uid="{8D0A60E1-5A73-46C9-92FA-44B17B1FA164}"/>
    <cellStyle name="Normal 16 5 3 7 4" xfId="41789" xr:uid="{E9AAC91C-6B79-4357-851B-A6F02F3D0503}"/>
    <cellStyle name="Normal 16 5 3 8" xfId="8676" xr:uid="{0F80B0D0-E2AB-4BF5-95C7-FAD4A2B7B3FF}"/>
    <cellStyle name="Normal 16 5 3 8 2" xfId="17056" xr:uid="{0B6404D5-9694-4F90-8107-304EC6AEEAC6}"/>
    <cellStyle name="Normal 16 5 3 8 2 2" xfId="33816" xr:uid="{D9B1C1E6-A25D-4ED9-AC7D-76B623E5D1BA}"/>
    <cellStyle name="Normal 16 5 3 8 2 3" xfId="50575" xr:uid="{DEAAC9D6-5E2B-4B9F-871A-7DA8DA1EF7F8}"/>
    <cellStyle name="Normal 16 5 3 8 3" xfId="25436" xr:uid="{044AE193-D2DF-46A3-9AD1-8629217ED7ED}"/>
    <cellStyle name="Normal 16 5 3 8 4" xfId="42195" xr:uid="{58F5CA56-F2C3-447B-A872-FC49500FA24E}"/>
    <cellStyle name="Normal 16 5 3 9" xfId="9082" xr:uid="{D6BC69FE-AA6C-4F19-BF5B-28B76FA0C004}"/>
    <cellStyle name="Normal 16 5 3 9 2" xfId="17462" xr:uid="{1FD35C43-5668-47D7-BF3B-E6566CDD001B}"/>
    <cellStyle name="Normal 16 5 3 9 2 2" xfId="34222" xr:uid="{E8B629E4-7E53-4698-9A27-5EEF8CB9BCF6}"/>
    <cellStyle name="Normal 16 5 3 9 2 3" xfId="50981" xr:uid="{F2822CAF-8F1F-4521-B968-6752C4409E34}"/>
    <cellStyle name="Normal 16 5 3 9 3" xfId="25842" xr:uid="{1813FFC6-DC4B-4463-B180-B944783FF24D}"/>
    <cellStyle name="Normal 16 5 3 9 4" xfId="42601" xr:uid="{B8EBC771-B4AE-4825-A882-80B6D6BE9D10}"/>
    <cellStyle name="Normal 16 5 4" xfId="1803" xr:uid="{A4CF4AA7-BD29-48E2-8015-5628AC4BA783}"/>
    <cellStyle name="Normal 16 5 4 2" xfId="5185" xr:uid="{B5E76028-085B-44A3-B59A-1596647E2B51}"/>
    <cellStyle name="Normal 16 5 4 2 2" xfId="13563" xr:uid="{F81A0D17-945D-4462-A98D-452A3832ADB8}"/>
    <cellStyle name="Normal 16 5 4 2 2 2" xfId="30323" xr:uid="{B6A25DE2-3146-4CFA-BF2B-52C9290BF826}"/>
    <cellStyle name="Normal 16 5 4 2 2 3" xfId="47082" xr:uid="{E25AA2D0-08B1-4D60-A970-520A0F384289}"/>
    <cellStyle name="Normal 16 5 4 2 3" xfId="21943" xr:uid="{CF02B38A-5134-4CB0-B7C5-ECC034C9C664}"/>
    <cellStyle name="Normal 16 5 4 2 4" xfId="38702" xr:uid="{AA0119BE-49C0-463E-A233-F067D09B284E}"/>
    <cellStyle name="Normal 16 5 4 3" xfId="6870" xr:uid="{78123339-82A0-482F-9412-44A206A8B668}"/>
    <cellStyle name="Normal 16 5 4 3 2" xfId="15250" xr:uid="{B74BDE06-EBE5-4610-832F-BD5E8F91D852}"/>
    <cellStyle name="Normal 16 5 4 3 2 2" xfId="32010" xr:uid="{006DC206-15C5-4B8D-BF94-4BCD0135C501}"/>
    <cellStyle name="Normal 16 5 4 3 2 3" xfId="48769" xr:uid="{53582715-174F-4AE2-B87C-616A5242E15B}"/>
    <cellStyle name="Normal 16 5 4 3 3" xfId="23630" xr:uid="{C6044EC5-1C30-4035-AE22-88804FD8BE15}"/>
    <cellStyle name="Normal 16 5 4 3 4" xfId="40389" xr:uid="{09F39D1D-0779-4709-9E2A-AFFAAD70029A}"/>
    <cellStyle name="Normal 16 5 4 4" xfId="3610" xr:uid="{4C3F96E3-D8C2-4490-914C-844BD25DD2CD}"/>
    <cellStyle name="Normal 16 5 4 4 2" xfId="11986" xr:uid="{79445AD9-8E3C-4217-A7DE-62051BC305DD}"/>
    <cellStyle name="Normal 16 5 4 4 2 2" xfId="28746" xr:uid="{E5929FE0-D519-495D-AA75-B25DDDD9BA17}"/>
    <cellStyle name="Normal 16 5 4 4 2 3" xfId="45505" xr:uid="{586D4FF4-4585-42DD-9681-9BC3DB834BC0}"/>
    <cellStyle name="Normal 16 5 4 4 3" xfId="20366" xr:uid="{7E8FD3F0-F8F5-46DD-ACC5-384B0B0C6C60}"/>
    <cellStyle name="Normal 16 5 4 4 4" xfId="37125" xr:uid="{389BA713-C3A9-4A98-8945-AB2556E1627F}"/>
    <cellStyle name="Normal 16 5 4 5" xfId="10183" xr:uid="{EC88E167-09E1-404E-8B29-C66BCFBB51CB}"/>
    <cellStyle name="Normal 16 5 4 5 2" xfId="26943" xr:uid="{0E6E7DF8-A804-494E-97BD-54F3DD51B68D}"/>
    <cellStyle name="Normal 16 5 4 5 3" xfId="43702" xr:uid="{4A557AF8-96E5-47C9-9E90-95C583F1BB94}"/>
    <cellStyle name="Normal 16 5 4 6" xfId="18563" xr:uid="{FD0B74AA-E61C-48B0-AA4F-A68F0C180F71}"/>
    <cellStyle name="Normal 16 5 4 7" xfId="35322" xr:uid="{06E50DB2-2A6C-4672-B55C-A104C7943017}"/>
    <cellStyle name="Normal 16 5 5" xfId="2231" xr:uid="{0EA88CA5-51C5-44CE-8074-4B8BE60AB210}"/>
    <cellStyle name="Normal 16 5 5 2" xfId="5611" xr:uid="{02D62F06-26D5-413B-A3C0-A3ECEF8F13BA}"/>
    <cellStyle name="Normal 16 5 5 2 2" xfId="13991" xr:uid="{BF76803D-58DC-485F-86D8-05794575CC8B}"/>
    <cellStyle name="Normal 16 5 5 2 2 2" xfId="30751" xr:uid="{E297FDD7-94CA-4191-83E2-98F0F53005FE}"/>
    <cellStyle name="Normal 16 5 5 2 2 3" xfId="47510" xr:uid="{BD0DFA65-203F-4037-B623-249F351D9464}"/>
    <cellStyle name="Normal 16 5 5 2 3" xfId="22371" xr:uid="{A50B0549-1585-4D2E-81A2-928FC440469F}"/>
    <cellStyle name="Normal 16 5 5 2 4" xfId="39130" xr:uid="{97F630BC-5672-4ED8-B1A5-ABE11DB41A33}"/>
    <cellStyle name="Normal 16 5 5 3" xfId="7298" xr:uid="{D9075988-3808-409D-A3F1-1F71D0472A12}"/>
    <cellStyle name="Normal 16 5 5 3 2" xfId="15678" xr:uid="{2F29BB2E-A2E7-4402-83BC-D32D50926AB7}"/>
    <cellStyle name="Normal 16 5 5 3 2 2" xfId="32438" xr:uid="{A0501305-91F8-40C4-A4CA-08758D057D67}"/>
    <cellStyle name="Normal 16 5 5 3 2 3" xfId="49197" xr:uid="{8C9B5090-815E-4F87-8BAA-9ED044FD830A}"/>
    <cellStyle name="Normal 16 5 5 3 3" xfId="24058" xr:uid="{CE840285-138A-41C8-940B-20762E0600CE}"/>
    <cellStyle name="Normal 16 5 5 3 4" xfId="40817" xr:uid="{E5737692-EEF8-47E7-814F-FAFB1A2D1441}"/>
    <cellStyle name="Normal 16 5 5 4" xfId="4038" xr:uid="{614E7A7A-3105-400C-9DF9-C708A4E4DD76}"/>
    <cellStyle name="Normal 16 5 5 4 2" xfId="12414" xr:uid="{00CC0F07-609B-4901-8DA9-8BFDF4FAF131}"/>
    <cellStyle name="Normal 16 5 5 4 2 2" xfId="29174" xr:uid="{8289BA9B-5BAA-45A3-90A3-5A2F0212ED26}"/>
    <cellStyle name="Normal 16 5 5 4 2 3" xfId="45933" xr:uid="{47386491-2D52-4086-99CB-E952256C510F}"/>
    <cellStyle name="Normal 16 5 5 4 3" xfId="20794" xr:uid="{561EF018-43AF-4F9F-BD3C-AD83933B8E67}"/>
    <cellStyle name="Normal 16 5 5 4 4" xfId="37553" xr:uid="{2F47E099-639E-4889-A487-AF3211E85635}"/>
    <cellStyle name="Normal 16 5 5 5" xfId="10611" xr:uid="{A5A30D09-7888-4136-BDE3-BAD13B0904BE}"/>
    <cellStyle name="Normal 16 5 5 5 2" xfId="27371" xr:uid="{36094712-0A81-4DFB-B577-26F3CE241BC7}"/>
    <cellStyle name="Normal 16 5 5 5 3" xfId="44130" xr:uid="{C4CCAE11-A0F9-4D8D-9599-1DA8227CE417}"/>
    <cellStyle name="Normal 16 5 5 6" xfId="18991" xr:uid="{ECAB7BFF-D3F6-4A7D-86CA-723657834A3E}"/>
    <cellStyle name="Normal 16 5 5 7" xfId="35750" xr:uid="{ABABA67D-F2E7-49E5-872B-1A517348F71D}"/>
    <cellStyle name="Normal 16 5 6" xfId="2524" xr:uid="{7CB0896D-B29D-4B8C-805D-5295DD05DA8D}"/>
    <cellStyle name="Normal 16 5 6 2" xfId="5906" xr:uid="{5CD7F949-78EC-4E49-905D-03090355EB0D}"/>
    <cellStyle name="Normal 16 5 6 2 2" xfId="14286" xr:uid="{A56AEC84-D05F-4215-ACA7-9584207C973B}"/>
    <cellStyle name="Normal 16 5 6 2 2 2" xfId="31046" xr:uid="{D3D6F416-E945-40D7-9ADB-3EF4BC201135}"/>
    <cellStyle name="Normal 16 5 6 2 2 3" xfId="47805" xr:uid="{BD5F405D-4044-4D47-8964-415FD193132E}"/>
    <cellStyle name="Normal 16 5 6 2 3" xfId="22666" xr:uid="{A892D739-A7B2-4778-B864-05E6685CB6A9}"/>
    <cellStyle name="Normal 16 5 6 2 4" xfId="39425" xr:uid="{B52C861F-1A3F-4C1A-8EBD-C363C4247171}"/>
    <cellStyle name="Normal 16 5 6 3" xfId="7593" xr:uid="{660D6EBE-2E8B-4442-9BA5-E46F8AA75D9A}"/>
    <cellStyle name="Normal 16 5 6 3 2" xfId="15973" xr:uid="{936E6550-DD24-4593-8349-3AA54F4533C7}"/>
    <cellStyle name="Normal 16 5 6 3 2 2" xfId="32733" xr:uid="{FA6FDC4C-84A4-481D-80BC-07695F2A4556}"/>
    <cellStyle name="Normal 16 5 6 3 2 3" xfId="49492" xr:uid="{9A3A0911-9090-4997-88EA-4D5F0765DABD}"/>
    <cellStyle name="Normal 16 5 6 3 3" xfId="24353" xr:uid="{B7D61902-71C0-4E31-8188-6DD78357EB7C}"/>
    <cellStyle name="Normal 16 5 6 3 4" xfId="41112" xr:uid="{172594E6-7B06-45FA-A9C5-DD17FF3DEB42}"/>
    <cellStyle name="Normal 16 5 6 4" xfId="3183" xr:uid="{8DC4835B-567C-4DF0-B114-D077A3BB4092}"/>
    <cellStyle name="Normal 16 5 6 4 2" xfId="11560" xr:uid="{FA1A6B47-792F-4C47-9BE4-9A6AD8EF46E7}"/>
    <cellStyle name="Normal 16 5 6 4 2 2" xfId="28320" xr:uid="{BE799B66-F47C-4A67-8983-9ED215B3F0CD}"/>
    <cellStyle name="Normal 16 5 6 4 2 3" xfId="45079" xr:uid="{4EA6162A-0567-4579-B141-86D700A29579}"/>
    <cellStyle name="Normal 16 5 6 4 3" xfId="19940" xr:uid="{89E1BFCB-6111-4D64-AACD-E01EB85C7F03}"/>
    <cellStyle name="Normal 16 5 6 4 4" xfId="36699" xr:uid="{27334A97-8848-4263-AB5F-7A16AC8A5F2F}"/>
    <cellStyle name="Normal 16 5 6 5" xfId="10906" xr:uid="{27A638AD-9A01-4F03-ACAE-42FC8D3F4ADD}"/>
    <cellStyle name="Normal 16 5 6 5 2" xfId="27666" xr:uid="{2542C03B-7A0B-4788-BBA9-0035629BB9EB}"/>
    <cellStyle name="Normal 16 5 6 5 3" xfId="44425" xr:uid="{F698D22F-FB17-4512-A183-7662EC33FAE0}"/>
    <cellStyle name="Normal 16 5 6 6" xfId="19286" xr:uid="{C82CF6E4-0721-484F-8C93-28E7A0A6123A}"/>
    <cellStyle name="Normal 16 5 6 7" xfId="36045" xr:uid="{458FB6E4-2F54-4C4A-ADC8-318EC2C86B8B}"/>
    <cellStyle name="Normal 16 5 7" xfId="4640" xr:uid="{19966BA7-5736-4D92-9090-1AD4573684C7}"/>
    <cellStyle name="Normal 16 5 7 2" xfId="13016" xr:uid="{90E7E7A7-84AC-45C8-8AB6-7E28D23FA97E}"/>
    <cellStyle name="Normal 16 5 7 2 2" xfId="29776" xr:uid="{A1C86206-9EB2-4952-9711-1515B371FAE4}"/>
    <cellStyle name="Normal 16 5 7 2 3" xfId="46535" xr:uid="{41FE422A-E446-412E-BA73-823A640AB0D1}"/>
    <cellStyle name="Normal 16 5 7 3" xfId="21396" xr:uid="{F7CFA47C-A135-4715-AEC4-1386D75C02F5}"/>
    <cellStyle name="Normal 16 5 7 4" xfId="38155" xr:uid="{81573094-62CE-4A9F-BAA5-FBF68D6B1724}"/>
    <cellStyle name="Normal 16 5 8" xfId="6444" xr:uid="{5099C5DD-58E3-453A-BC91-60A9DD71DF78}"/>
    <cellStyle name="Normal 16 5 8 2" xfId="14824" xr:uid="{BADB9390-D9B2-4B52-912F-88BD6CDC4692}"/>
    <cellStyle name="Normal 16 5 8 2 2" xfId="31584" xr:uid="{86A19704-AA38-4B6A-B50C-25B06DAB51BF}"/>
    <cellStyle name="Normal 16 5 8 2 3" xfId="48343" xr:uid="{3F1228E1-D026-4EB9-AD05-A87D952B0DFA}"/>
    <cellStyle name="Normal 16 5 8 3" xfId="23204" xr:uid="{A1E69060-2DAA-48A1-95F4-89811E8CEBFE}"/>
    <cellStyle name="Normal 16 5 8 4" xfId="39963" xr:uid="{C256B9BE-65CE-4B60-8ACC-1523366AF7C4}"/>
    <cellStyle name="Normal 16 5 9" xfId="7999" xr:uid="{1D00359D-6F92-46D2-9B94-3E97C3EF232B}"/>
    <cellStyle name="Normal 16 5 9 2" xfId="16379" xr:uid="{4BFC26AD-7924-4B9E-830C-C58EDD29C6C4}"/>
    <cellStyle name="Normal 16 5 9 2 2" xfId="33139" xr:uid="{7AB294A2-7504-4E6F-8637-99B6F2D8D69D}"/>
    <cellStyle name="Normal 16 5 9 2 3" xfId="49898" xr:uid="{AEC6E5C2-5160-4F5E-A25E-627DE04013CD}"/>
    <cellStyle name="Normal 16 5 9 3" xfId="24759" xr:uid="{5AB0CA8B-4AF6-4A76-9A19-4F5ABA53EFE2}"/>
    <cellStyle name="Normal 16 5 9 4" xfId="41518" xr:uid="{42BDF51F-8111-4A57-821C-E700EC09FD35}"/>
    <cellStyle name="Normal 16 6" xfId="810" xr:uid="{0022E5F4-45E5-495C-A249-D6BC0561F915}"/>
    <cellStyle name="Normal 16 6 10" xfId="9280" xr:uid="{576162FF-67BE-472A-9E73-699D8ECC9976}"/>
    <cellStyle name="Normal 16 6 10 2" xfId="17660" xr:uid="{EF1FFA5C-D06A-4B23-B06F-C3931C0325E0}"/>
    <cellStyle name="Normal 16 6 10 2 2" xfId="34420" xr:uid="{C3EAFCE3-22C0-4470-A12B-4487A2E20230}"/>
    <cellStyle name="Normal 16 6 10 2 3" xfId="51179" xr:uid="{A3C8B536-E2A3-4F04-9707-B10DF83E5361}"/>
    <cellStyle name="Normal 16 6 10 3" xfId="26040" xr:uid="{728A6A31-27AD-464E-B0DD-D293B9AE7B93}"/>
    <cellStyle name="Normal 16 6 10 4" xfId="42799" xr:uid="{6CB692E0-C191-444E-B325-0A2A3631BAB7}"/>
    <cellStyle name="Normal 16 6 11" xfId="3186" xr:uid="{2C757A8E-83E2-4C47-AC8A-1ADCCF07C140}"/>
    <cellStyle name="Normal 16 6 11 2" xfId="11563" xr:uid="{4F098D17-1A75-443B-932B-86130547B715}"/>
    <cellStyle name="Normal 16 6 11 2 2" xfId="28323" xr:uid="{B1E7F052-483A-4D7C-821F-B2D934073A06}"/>
    <cellStyle name="Normal 16 6 11 2 3" xfId="45082" xr:uid="{2A9300F4-CB7F-4111-8A0B-7E1F18014E3F}"/>
    <cellStyle name="Normal 16 6 11 3" xfId="19943" xr:uid="{A272FD8D-F127-4798-82F3-5D7BAC2CADBF}"/>
    <cellStyle name="Normal 16 6 11 4" xfId="36702" xr:uid="{C9E81C52-B446-4F62-9F23-9B82DBE7A1F8}"/>
    <cellStyle name="Normal 16 6 12" xfId="9760" xr:uid="{A9AC72E2-F1F1-4F28-A05C-3975E7136482}"/>
    <cellStyle name="Normal 16 6 12 2" xfId="26520" xr:uid="{8AD4C81E-B6D9-46F9-90D8-AF48C453F57C}"/>
    <cellStyle name="Normal 16 6 12 3" xfId="43279" xr:uid="{C9B012D5-D8E3-42E5-9198-05E4B88C1A0E}"/>
    <cellStyle name="Normal 16 6 13" xfId="18140" xr:uid="{69B01CBD-7415-4D60-937C-5860B9323AAE}"/>
    <cellStyle name="Normal 16 6 14" xfId="34899" xr:uid="{62F70269-C29F-46E2-A8A6-52ABC744F7BA}"/>
    <cellStyle name="Normal 16 6 15" xfId="1410" xr:uid="{F202DA3B-186A-4DAF-B744-E47C3FB1916E}"/>
    <cellStyle name="Normal 16 6 2" xfId="1806" xr:uid="{77200794-0B24-496A-89EE-51651061F66E}"/>
    <cellStyle name="Normal 16 6 2 2" xfId="5188" xr:uid="{70AA7947-BD37-45C6-BE77-6E8E22352952}"/>
    <cellStyle name="Normal 16 6 2 2 2" xfId="13566" xr:uid="{1F79ECDA-4685-458B-86E3-698F00A75597}"/>
    <cellStyle name="Normal 16 6 2 2 2 2" xfId="30326" xr:uid="{5DC7363A-CB22-40E1-A902-C7A4DA8FA71B}"/>
    <cellStyle name="Normal 16 6 2 2 2 3" xfId="47085" xr:uid="{83920DD0-2CE7-4BF9-8B11-4AB58AEC8708}"/>
    <cellStyle name="Normal 16 6 2 2 3" xfId="21946" xr:uid="{9AA964B6-58B9-4310-918B-661C1750AC13}"/>
    <cellStyle name="Normal 16 6 2 2 4" xfId="38705" xr:uid="{08711165-6322-447E-8770-3DC94BC57A1D}"/>
    <cellStyle name="Normal 16 6 2 3" xfId="6873" xr:uid="{80893373-2CE8-4CA7-B1DC-F93D07763BAF}"/>
    <cellStyle name="Normal 16 6 2 3 2" xfId="15253" xr:uid="{50813B29-B368-41AB-8812-F560C04DEEA1}"/>
    <cellStyle name="Normal 16 6 2 3 2 2" xfId="32013" xr:uid="{6097E7DF-C1A2-48D3-B5D6-0F8E0FD7E703}"/>
    <cellStyle name="Normal 16 6 2 3 2 3" xfId="48772" xr:uid="{3F695C54-A60D-4DD9-BBE0-F5B35359EA14}"/>
    <cellStyle name="Normal 16 6 2 3 3" xfId="23633" xr:uid="{36CE6BD8-4BED-4750-B80B-A1A29FA21CE4}"/>
    <cellStyle name="Normal 16 6 2 3 4" xfId="40392" xr:uid="{D0B9576F-CAC2-4672-B1BB-7A0C5D2416BC}"/>
    <cellStyle name="Normal 16 6 2 4" xfId="3613" xr:uid="{69FC1E1A-7163-423A-A4A0-DAF54D3340B1}"/>
    <cellStyle name="Normal 16 6 2 4 2" xfId="11989" xr:uid="{71215F7A-D81F-44EC-885F-1C4B242E6545}"/>
    <cellStyle name="Normal 16 6 2 4 2 2" xfId="28749" xr:uid="{71E74E21-93FB-4802-ACDA-736DD0B5AA0B}"/>
    <cellStyle name="Normal 16 6 2 4 2 3" xfId="45508" xr:uid="{8790EC75-F78D-410B-9A7D-855E5EA37F2C}"/>
    <cellStyle name="Normal 16 6 2 4 3" xfId="20369" xr:uid="{C73086D1-4C76-4945-B573-43B49D271EED}"/>
    <cellStyle name="Normal 16 6 2 4 4" xfId="37128" xr:uid="{D0405BA9-3196-4FE7-8EC2-3E6493575D95}"/>
    <cellStyle name="Normal 16 6 2 5" xfId="10186" xr:uid="{C0C9D328-711D-47B7-A671-262E451C9CEE}"/>
    <cellStyle name="Normal 16 6 2 5 2" xfId="26946" xr:uid="{825E2786-F752-47FC-A91F-589184260E3C}"/>
    <cellStyle name="Normal 16 6 2 5 3" xfId="43705" xr:uid="{63B8B513-40C0-4D2A-A37A-78077EAC91BD}"/>
    <cellStyle name="Normal 16 6 2 6" xfId="18566" xr:uid="{8579A690-0FC9-4A65-A52D-4D325AD35171}"/>
    <cellStyle name="Normal 16 6 2 7" xfId="35325" xr:uid="{FCFF6253-DCA7-4C4B-BC22-0B6E05A1C91A}"/>
    <cellStyle name="Normal 16 6 3" xfId="2234" xr:uid="{6ED2C052-0BB2-408F-8B04-56C1F76A41FF}"/>
    <cellStyle name="Normal 16 6 3 2" xfId="5614" xr:uid="{B5ABA8A1-9BDD-42C3-AE5C-D046D204A259}"/>
    <cellStyle name="Normal 16 6 3 2 2" xfId="13994" xr:uid="{F226F3BE-933D-4EF6-BE51-B64C50694328}"/>
    <cellStyle name="Normal 16 6 3 2 2 2" xfId="30754" xr:uid="{161D3DB1-D1E8-442F-9395-C3DF3B41F085}"/>
    <cellStyle name="Normal 16 6 3 2 2 3" xfId="47513" xr:uid="{A2D44589-B0CF-410C-9290-6EB55E4473D2}"/>
    <cellStyle name="Normal 16 6 3 2 3" xfId="22374" xr:uid="{701FEC04-5C21-4591-AD08-230E06C4738A}"/>
    <cellStyle name="Normal 16 6 3 2 4" xfId="39133" xr:uid="{DE4D32FC-57F0-4CF3-A460-ED3C0C60CCB4}"/>
    <cellStyle name="Normal 16 6 3 3" xfId="7301" xr:uid="{E7FCFDD8-555A-4F41-93B5-ABBF872467F3}"/>
    <cellStyle name="Normal 16 6 3 3 2" xfId="15681" xr:uid="{C6F40CB0-1E23-4F12-B24C-FD62BFCE7D08}"/>
    <cellStyle name="Normal 16 6 3 3 2 2" xfId="32441" xr:uid="{A3C3341B-3DD3-46F7-A6F1-DD1079CA72CE}"/>
    <cellStyle name="Normal 16 6 3 3 2 3" xfId="49200" xr:uid="{7FD6828F-D683-4306-8CB8-83198420130E}"/>
    <cellStyle name="Normal 16 6 3 3 3" xfId="24061" xr:uid="{2AA02FCC-8859-46C7-B0CE-D05268C5A0DB}"/>
    <cellStyle name="Normal 16 6 3 3 4" xfId="40820" xr:uid="{89414CCB-88D9-4860-A431-D810309BADB5}"/>
    <cellStyle name="Normal 16 6 3 4" xfId="4041" xr:uid="{CD00A2E2-B0A4-4BDF-932E-F9202127E407}"/>
    <cellStyle name="Normal 16 6 3 4 2" xfId="12417" xr:uid="{0CBC83EA-8AB7-4F1C-8D50-59F3AC845EF4}"/>
    <cellStyle name="Normal 16 6 3 4 2 2" xfId="29177" xr:uid="{BF294DB1-029B-4C2E-BA3C-ECE016F2AE3A}"/>
    <cellStyle name="Normal 16 6 3 4 2 3" xfId="45936" xr:uid="{66EEC253-FF09-4A9F-A3BD-28BEB8DF5815}"/>
    <cellStyle name="Normal 16 6 3 4 3" xfId="20797" xr:uid="{82064CC6-2DE6-44B5-A716-76D65A354BFF}"/>
    <cellStyle name="Normal 16 6 3 4 4" xfId="37556" xr:uid="{1088FA2B-FBB8-4C1A-A5D2-E4DA9CF73F30}"/>
    <cellStyle name="Normal 16 6 3 5" xfId="10614" xr:uid="{7BD0A57A-3B45-48AC-8021-3B7AB7A63A28}"/>
    <cellStyle name="Normal 16 6 3 5 2" xfId="27374" xr:uid="{938C0988-1DF5-4045-9695-92B220DE2E73}"/>
    <cellStyle name="Normal 16 6 3 5 3" xfId="44133" xr:uid="{C14D17D9-7311-4500-847E-FCA378D13C4D}"/>
    <cellStyle name="Normal 16 6 3 6" xfId="18994" xr:uid="{E5D3E902-E89D-4BA9-B810-3270CD08AD33}"/>
    <cellStyle name="Normal 16 6 3 7" xfId="35753" xr:uid="{FE3092EA-716E-4EE8-9DDA-AA88249CBAF0}"/>
    <cellStyle name="Normal 16 6 4" xfId="2587" xr:uid="{40BF64FF-B551-4781-9A21-75755394F8CE}"/>
    <cellStyle name="Normal 16 6 4 2" xfId="5969" xr:uid="{EA75487E-6349-4A58-ADEE-00C7595EEEA9}"/>
    <cellStyle name="Normal 16 6 4 2 2" xfId="14349" xr:uid="{F2FC258B-68CE-4BE1-A2E8-2B8000907416}"/>
    <cellStyle name="Normal 16 6 4 2 2 2" xfId="31109" xr:uid="{B1FCED15-F3DF-4426-8BD6-32183395A3C0}"/>
    <cellStyle name="Normal 16 6 4 2 2 3" xfId="47868" xr:uid="{775105C6-2CEF-42F5-B364-B0879A886D90}"/>
    <cellStyle name="Normal 16 6 4 2 3" xfId="22729" xr:uid="{F88DFA47-9981-4D05-8767-18865DF3476E}"/>
    <cellStyle name="Normal 16 6 4 2 4" xfId="39488" xr:uid="{33BF2D1D-B9CC-4D92-970E-F348769981DA}"/>
    <cellStyle name="Normal 16 6 4 3" xfId="7656" xr:uid="{454A0EBB-551B-472F-A01F-1CE7D0A536CB}"/>
    <cellStyle name="Normal 16 6 4 3 2" xfId="16036" xr:uid="{ED31E026-7298-4651-8AF0-EE2401972B7A}"/>
    <cellStyle name="Normal 16 6 4 3 2 2" xfId="32796" xr:uid="{D66737B4-444C-4A65-B2F7-CD415CCCC13B}"/>
    <cellStyle name="Normal 16 6 4 3 2 3" xfId="49555" xr:uid="{0D042750-A70D-46A1-8682-5F0706750C9C}"/>
    <cellStyle name="Normal 16 6 4 3 3" xfId="24416" xr:uid="{1F0D606E-B244-4979-AE32-4B6B2A25B48E}"/>
    <cellStyle name="Normal 16 6 4 3 4" xfId="41175" xr:uid="{CCA60DCD-3167-42BE-8394-7C18821BB21D}"/>
    <cellStyle name="Normal 16 6 4 4" xfId="4284" xr:uid="{A40935FE-15E2-4DED-A17A-760A1F60A906}"/>
    <cellStyle name="Normal 16 6 4 4 2" xfId="12660" xr:uid="{1F1E9E10-1875-4231-ACBC-3E9DDA09BAB0}"/>
    <cellStyle name="Normal 16 6 4 4 2 2" xfId="29420" xr:uid="{55A14788-A9ED-45E4-AB8A-362C523E1902}"/>
    <cellStyle name="Normal 16 6 4 4 2 3" xfId="46179" xr:uid="{884129D0-303B-4571-8C32-94B5815701D5}"/>
    <cellStyle name="Normal 16 6 4 4 3" xfId="21040" xr:uid="{C3A291CD-1791-4155-83E7-9ADB4BA7309B}"/>
    <cellStyle name="Normal 16 6 4 4 4" xfId="37799" xr:uid="{FEAA5326-1617-40B6-88FD-F11F27DE9A87}"/>
    <cellStyle name="Normal 16 6 4 5" xfId="10969" xr:uid="{686A2993-1C89-4E19-ADB8-97568807D368}"/>
    <cellStyle name="Normal 16 6 4 5 2" xfId="27729" xr:uid="{6DCDBB3F-1C54-4B04-B97C-CF358FF66714}"/>
    <cellStyle name="Normal 16 6 4 5 3" xfId="44488" xr:uid="{2858EDE8-0E5C-4680-A537-A084AFA7AD6F}"/>
    <cellStyle name="Normal 16 6 4 6" xfId="19349" xr:uid="{FB9AD792-6C5E-478C-92FE-7761DC00AD62}"/>
    <cellStyle name="Normal 16 6 4 7" xfId="36108" xr:uid="{DB1517F4-79EE-401F-AAB5-2B52B49FC515}"/>
    <cellStyle name="Normal 16 6 5" xfId="4703" xr:uid="{3419D073-6061-41C3-BCBF-9196A9986F66}"/>
    <cellStyle name="Normal 16 6 5 2" xfId="13079" xr:uid="{B45360DD-FB4C-4EB1-8EFD-FEFA7A77A25A}"/>
    <cellStyle name="Normal 16 6 5 2 2" xfId="29839" xr:uid="{A9AEAB10-E141-4E1D-83D6-03081CE6017A}"/>
    <cellStyle name="Normal 16 6 5 2 3" xfId="46598" xr:uid="{B1D3C3D6-9192-4FA6-B8C9-7325FB9E76DD}"/>
    <cellStyle name="Normal 16 6 5 3" xfId="21459" xr:uid="{D7FC0A0E-8B0B-4903-8B12-862A97F34EEB}"/>
    <cellStyle name="Normal 16 6 5 4" xfId="38218" xr:uid="{D22EE35E-EC99-40ED-9611-7A29DDE9D5B1}"/>
    <cellStyle name="Normal 16 6 6" xfId="6447" xr:uid="{A0843304-C799-41E9-8499-C3371F0FE8DD}"/>
    <cellStyle name="Normal 16 6 6 2" xfId="14827" xr:uid="{759E07CF-8044-4BCC-AE68-2460CA8674D3}"/>
    <cellStyle name="Normal 16 6 6 2 2" xfId="31587" xr:uid="{6451CC6D-27DE-4C0C-A3F9-65721350ADA0}"/>
    <cellStyle name="Normal 16 6 6 2 3" xfId="48346" xr:uid="{C49A194B-C464-46E9-BB09-FB71AB1BA20B}"/>
    <cellStyle name="Normal 16 6 6 3" xfId="23207" xr:uid="{5F876410-5099-44BB-964F-14506D77050E}"/>
    <cellStyle name="Normal 16 6 6 4" xfId="39966" xr:uid="{2584EC43-DF72-40FC-B936-8EF239680AAA}"/>
    <cellStyle name="Normal 16 6 7" xfId="8062" xr:uid="{F157A560-5F45-4EE1-88FC-4DA8A86C17B6}"/>
    <cellStyle name="Normal 16 6 7 2" xfId="16442" xr:uid="{84687AB2-5E7E-4D4C-B972-3B95A7AAC4C2}"/>
    <cellStyle name="Normal 16 6 7 2 2" xfId="33202" xr:uid="{5FCFD74B-F942-4C3C-8B82-58DF27DC5554}"/>
    <cellStyle name="Normal 16 6 7 2 3" xfId="49961" xr:uid="{9CB01B91-00C2-4492-BABA-28BB0645999F}"/>
    <cellStyle name="Normal 16 6 7 3" xfId="24822" xr:uid="{2CF52C60-8CAB-4F12-A72F-71E6167B28A3}"/>
    <cellStyle name="Normal 16 6 7 4" xfId="41581" xr:uid="{70E0A791-A522-4D21-9C75-540E05883698}"/>
    <cellStyle name="Normal 16 6 8" xfId="8468" xr:uid="{72E607DB-1D95-4EEF-944E-D7C38FBEDCD0}"/>
    <cellStyle name="Normal 16 6 8 2" xfId="16848" xr:uid="{197FC848-1F0C-46A6-B933-4654E993D865}"/>
    <cellStyle name="Normal 16 6 8 2 2" xfId="33608" xr:uid="{3D075995-0570-4B93-8286-250DD0C456F6}"/>
    <cellStyle name="Normal 16 6 8 2 3" xfId="50367" xr:uid="{E96D6320-7228-4C3F-8B30-BDE15F02C93C}"/>
    <cellStyle name="Normal 16 6 8 3" xfId="25228" xr:uid="{8335AA30-A09A-4ADF-9179-19B0AD25B196}"/>
    <cellStyle name="Normal 16 6 8 4" xfId="41987" xr:uid="{5B2D3EFF-3FEA-44D1-8250-CB07EABD26E9}"/>
    <cellStyle name="Normal 16 6 9" xfId="8874" xr:uid="{1AADABB5-FC5E-49F1-9C23-8474B9AEEC54}"/>
    <cellStyle name="Normal 16 6 9 2" xfId="17254" xr:uid="{5DFD91E2-8FA3-40B8-805B-22A356D873FC}"/>
    <cellStyle name="Normal 16 6 9 2 2" xfId="34014" xr:uid="{41B5829C-8B5F-4743-8AF6-4A77713B78F0}"/>
    <cellStyle name="Normal 16 6 9 2 3" xfId="50773" xr:uid="{0BB06D0B-858D-47DC-AE57-3AC45CA657CC}"/>
    <cellStyle name="Normal 16 6 9 3" xfId="25634" xr:uid="{E99AA939-B47D-49BA-8957-A986987F2B17}"/>
    <cellStyle name="Normal 16 6 9 4" xfId="42393" xr:uid="{FF0D091C-4C78-42C9-AE9C-467D3EF5A1A9}"/>
    <cellStyle name="Normal 16 7" xfId="1411" xr:uid="{F0499085-62E2-424C-B350-FEAE755698EE}"/>
    <cellStyle name="Normal 16 7 10" xfId="9373" xr:uid="{9F2F4E4D-7CE0-41FD-8640-FF47B5203E3D}"/>
    <cellStyle name="Normal 16 7 10 2" xfId="17753" xr:uid="{19CA3027-78D0-401F-B991-1C104688E69C}"/>
    <cellStyle name="Normal 16 7 10 2 2" xfId="34513" xr:uid="{DEA04252-49E0-44C6-9B06-5145421C8902}"/>
    <cellStyle name="Normal 16 7 10 2 3" xfId="51272" xr:uid="{88B755DC-D34E-460B-805A-3F2699431C57}"/>
    <cellStyle name="Normal 16 7 10 3" xfId="26133" xr:uid="{F192718B-7940-4EA7-8329-AEF98136B65C}"/>
    <cellStyle name="Normal 16 7 10 4" xfId="42892" xr:uid="{4D599EF4-57C0-4C25-9E79-B9A865237F73}"/>
    <cellStyle name="Normal 16 7 11" xfId="3187" xr:uid="{2741A023-1C0C-4725-8F45-8211C1F1DFBF}"/>
    <cellStyle name="Normal 16 7 11 2" xfId="11564" xr:uid="{0A6BE18A-351B-44E1-9E73-5DC39AAF8074}"/>
    <cellStyle name="Normal 16 7 11 2 2" xfId="28324" xr:uid="{2F1D405B-6BBF-4CA8-BE08-7C7187399C4C}"/>
    <cellStyle name="Normal 16 7 11 2 3" xfId="45083" xr:uid="{A703DEDD-33A6-4BB5-9367-9A054822F57E}"/>
    <cellStyle name="Normal 16 7 11 3" xfId="19944" xr:uid="{CB06D7E4-391D-4D20-B4CA-6C0E4EB5F639}"/>
    <cellStyle name="Normal 16 7 11 4" xfId="36703" xr:uid="{0D454E10-E627-440D-9D4F-E0F23BC124ED}"/>
    <cellStyle name="Normal 16 7 12" xfId="9761" xr:uid="{98489F3B-38ED-437D-8B3F-7E88D7F49F05}"/>
    <cellStyle name="Normal 16 7 12 2" xfId="26521" xr:uid="{B8273162-47A6-4DED-86CE-6CBE7AE9386B}"/>
    <cellStyle name="Normal 16 7 12 3" xfId="43280" xr:uid="{D67603B7-62AE-40BA-B6C5-2E37B43E3E9D}"/>
    <cellStyle name="Normal 16 7 13" xfId="18141" xr:uid="{F2825460-D216-41D6-83D4-8DFC79894844}"/>
    <cellStyle name="Normal 16 7 14" xfId="34900" xr:uid="{9B364A17-C29D-44CD-806F-D2A1322729B9}"/>
    <cellStyle name="Normal 16 7 2" xfId="1807" xr:uid="{8038F496-D34A-4FD2-B1FE-9196AEA7B2F2}"/>
    <cellStyle name="Normal 16 7 2 2" xfId="5189" xr:uid="{39D132AA-5F87-499F-B3D5-A60BDA316E63}"/>
    <cellStyle name="Normal 16 7 2 2 2" xfId="13567" xr:uid="{CFF7981F-35C5-4662-BEDF-F12CF575B4B7}"/>
    <cellStyle name="Normal 16 7 2 2 2 2" xfId="30327" xr:uid="{81A863BC-D87C-4A13-A7DB-8A6722899191}"/>
    <cellStyle name="Normal 16 7 2 2 2 3" xfId="47086" xr:uid="{EF2C3417-9688-448C-9786-D6B15C9693EC}"/>
    <cellStyle name="Normal 16 7 2 2 3" xfId="21947" xr:uid="{873A4CCF-1D03-4AFB-BB86-969CC9E94228}"/>
    <cellStyle name="Normal 16 7 2 2 4" xfId="38706" xr:uid="{7C3C2E6C-21F3-4881-90AC-B8C4277FF2FD}"/>
    <cellStyle name="Normal 16 7 2 3" xfId="6874" xr:uid="{934A6D3A-23BF-4DC4-B723-4815219BB09C}"/>
    <cellStyle name="Normal 16 7 2 3 2" xfId="15254" xr:uid="{374E722B-8595-41BA-8762-A491585D16C7}"/>
    <cellStyle name="Normal 16 7 2 3 2 2" xfId="32014" xr:uid="{63AA6316-08F1-4C46-8DE0-19ED689D5B1B}"/>
    <cellStyle name="Normal 16 7 2 3 2 3" xfId="48773" xr:uid="{B219B9D5-EE1B-456F-B550-81C13894E45C}"/>
    <cellStyle name="Normal 16 7 2 3 3" xfId="23634" xr:uid="{3AE83B0D-BA6F-4BAB-A2AA-5DBE822656C0}"/>
    <cellStyle name="Normal 16 7 2 3 4" xfId="40393" xr:uid="{3B78E091-F798-41E7-9DCE-A62E13E59A40}"/>
    <cellStyle name="Normal 16 7 2 4" xfId="3614" xr:uid="{EEB9EA0D-6181-45DF-99F5-A4CC2DF13935}"/>
    <cellStyle name="Normal 16 7 2 4 2" xfId="11990" xr:uid="{C22D6CD7-C6D0-4489-ABB5-30C9D2F105FD}"/>
    <cellStyle name="Normal 16 7 2 4 2 2" xfId="28750" xr:uid="{4E54EB10-8AA1-4FC0-AD97-606D9317C688}"/>
    <cellStyle name="Normal 16 7 2 4 2 3" xfId="45509" xr:uid="{95084639-297C-4500-9B34-869614F0739C}"/>
    <cellStyle name="Normal 16 7 2 4 3" xfId="20370" xr:uid="{FAF5B32E-02B3-4FC8-81D7-AC8ADF40C2CD}"/>
    <cellStyle name="Normal 16 7 2 4 4" xfId="37129" xr:uid="{589F66C6-DA4D-4D05-974E-1A3354AFEAF4}"/>
    <cellStyle name="Normal 16 7 2 5" xfId="10187" xr:uid="{6BF8C9B9-DCCE-4375-8BEC-24B3E5A4FDEB}"/>
    <cellStyle name="Normal 16 7 2 5 2" xfId="26947" xr:uid="{F785FB1F-076D-4F06-A791-F080E6B28642}"/>
    <cellStyle name="Normal 16 7 2 5 3" xfId="43706" xr:uid="{3B22721E-DE17-437A-BEE2-711FF7400111}"/>
    <cellStyle name="Normal 16 7 2 6" xfId="18567" xr:uid="{888DEF10-71C6-4086-9068-0CF2CC052598}"/>
    <cellStyle name="Normal 16 7 2 7" xfId="35326" xr:uid="{D3075133-F377-44D5-8B97-255CACEE1543}"/>
    <cellStyle name="Normal 16 7 3" xfId="2235" xr:uid="{556C3444-37AB-47C4-82AA-87B4AECB4A95}"/>
    <cellStyle name="Normal 16 7 3 2" xfId="5615" xr:uid="{27B5A8D4-190E-45A4-8D2D-BCA12F119103}"/>
    <cellStyle name="Normal 16 7 3 2 2" xfId="13995" xr:uid="{895D2C63-B821-4780-90EC-4006E90909E2}"/>
    <cellStyle name="Normal 16 7 3 2 2 2" xfId="30755" xr:uid="{006048F6-7486-4E16-8262-F5CA1987BAFE}"/>
    <cellStyle name="Normal 16 7 3 2 2 3" xfId="47514" xr:uid="{7A604B81-2EC2-471A-BCFE-F39BCB4A4E12}"/>
    <cellStyle name="Normal 16 7 3 2 3" xfId="22375" xr:uid="{2D410544-99A5-442D-9999-689B1DFB225D}"/>
    <cellStyle name="Normal 16 7 3 2 4" xfId="39134" xr:uid="{87A7684E-BA36-43E2-8533-B2DEC6BEFF10}"/>
    <cellStyle name="Normal 16 7 3 3" xfId="7302" xr:uid="{1C60A25F-76D1-47C9-AEA0-A548DC654DB2}"/>
    <cellStyle name="Normal 16 7 3 3 2" xfId="15682" xr:uid="{C6F03712-D69E-4279-9465-C1F314461549}"/>
    <cellStyle name="Normal 16 7 3 3 2 2" xfId="32442" xr:uid="{DED597E4-5265-4D3C-A447-64B3A1A1D5BD}"/>
    <cellStyle name="Normal 16 7 3 3 2 3" xfId="49201" xr:uid="{9DC2F770-1D1D-422B-A048-D1062761824B}"/>
    <cellStyle name="Normal 16 7 3 3 3" xfId="24062" xr:uid="{37447CE3-CB15-4718-8F58-937111713193}"/>
    <cellStyle name="Normal 16 7 3 3 4" xfId="40821" xr:uid="{D59B20D2-BD3B-4553-9D43-EEC6A5C0E143}"/>
    <cellStyle name="Normal 16 7 3 4" xfId="4042" xr:uid="{777634F5-2963-4281-9094-FA14A0170345}"/>
    <cellStyle name="Normal 16 7 3 4 2" xfId="12418" xr:uid="{D0AE7D84-4257-4564-98DA-787ED8E3FB56}"/>
    <cellStyle name="Normal 16 7 3 4 2 2" xfId="29178" xr:uid="{4C49665A-DBED-45BC-BB4D-241EAF1A545A}"/>
    <cellStyle name="Normal 16 7 3 4 2 3" xfId="45937" xr:uid="{85B02BE2-E2CE-4B81-AAC0-3A58A666E5AA}"/>
    <cellStyle name="Normal 16 7 3 4 3" xfId="20798" xr:uid="{DD74FB33-DD89-4A89-A8DC-60E4F427E361}"/>
    <cellStyle name="Normal 16 7 3 4 4" xfId="37557" xr:uid="{A68CCAD1-FEF0-413C-A77E-9D69521A8040}"/>
    <cellStyle name="Normal 16 7 3 5" xfId="10615" xr:uid="{D05C6655-7149-49D9-8A70-2DE281F3674F}"/>
    <cellStyle name="Normal 16 7 3 5 2" xfId="27375" xr:uid="{9BFA5C04-F0B4-4791-8790-1AD656C72D46}"/>
    <cellStyle name="Normal 16 7 3 5 3" xfId="44134" xr:uid="{D2FAEE05-0414-4ADA-A3FC-C08CAF36685E}"/>
    <cellStyle name="Normal 16 7 3 6" xfId="18995" xr:uid="{B0923A56-1C19-4C91-B791-FBCB7E54C7F5}"/>
    <cellStyle name="Normal 16 7 3 7" xfId="35754" xr:uid="{73856887-3986-42FF-9C65-FC6A57962E04}"/>
    <cellStyle name="Normal 16 7 4" xfId="2680" xr:uid="{468AD599-1332-4046-9929-FB430E92DC46}"/>
    <cellStyle name="Normal 16 7 4 2" xfId="6062" xr:uid="{C317FFB2-79D2-4FA9-9F18-C75CE5E5833F}"/>
    <cellStyle name="Normal 16 7 4 2 2" xfId="14442" xr:uid="{2174FD6F-5C24-4B84-9619-382776C2C3EA}"/>
    <cellStyle name="Normal 16 7 4 2 2 2" xfId="31202" xr:uid="{AD5A27C5-96C7-4AB1-B361-6EC61708E4B2}"/>
    <cellStyle name="Normal 16 7 4 2 2 3" xfId="47961" xr:uid="{3FBCE52E-3E1F-471F-B440-5E49D4AB1C0D}"/>
    <cellStyle name="Normal 16 7 4 2 3" xfId="22822" xr:uid="{4146E928-E2F9-45C9-92CF-35FD37B40278}"/>
    <cellStyle name="Normal 16 7 4 2 4" xfId="39581" xr:uid="{D413ED85-28DB-44DB-A181-72CA74EF0B47}"/>
    <cellStyle name="Normal 16 7 4 3" xfId="7749" xr:uid="{32FD08BD-9B92-44CC-AB68-33D32F73C66E}"/>
    <cellStyle name="Normal 16 7 4 3 2" xfId="16129" xr:uid="{07238B45-81CE-41A4-BD06-900D1B7F80EE}"/>
    <cellStyle name="Normal 16 7 4 3 2 2" xfId="32889" xr:uid="{F8C08AD7-58DB-48C0-A17A-973201655DF8}"/>
    <cellStyle name="Normal 16 7 4 3 2 3" xfId="49648" xr:uid="{E6642DBF-4107-4424-BEC4-9ACE52887041}"/>
    <cellStyle name="Normal 16 7 4 3 3" xfId="24509" xr:uid="{A55CF81E-822B-4B13-B887-64343CDD046F}"/>
    <cellStyle name="Normal 16 7 4 3 4" xfId="41268" xr:uid="{07ED1642-0035-4DC3-B5B0-A5583238D066}"/>
    <cellStyle name="Normal 16 7 4 4" xfId="4376" xr:uid="{5BE2A447-E7D7-4774-9DC5-48691C3927F6}"/>
    <cellStyle name="Normal 16 7 4 4 2" xfId="12752" xr:uid="{9CB05F79-BE16-4482-AE82-35A220964673}"/>
    <cellStyle name="Normal 16 7 4 4 2 2" xfId="29512" xr:uid="{614164EF-5C8E-46FC-A29C-F44EB04ED302}"/>
    <cellStyle name="Normal 16 7 4 4 2 3" xfId="46271" xr:uid="{81B4866A-D954-42C8-AFEC-08A934FAF6F9}"/>
    <cellStyle name="Normal 16 7 4 4 3" xfId="21132" xr:uid="{B5112EEC-DFC6-4731-8582-DBE4A7339471}"/>
    <cellStyle name="Normal 16 7 4 4 4" xfId="37891" xr:uid="{8B0FBFAA-A89E-46AA-8443-70A3D1C0C3E5}"/>
    <cellStyle name="Normal 16 7 4 5" xfId="11062" xr:uid="{53373E1B-FD82-4187-A3A1-13C4A637D3B2}"/>
    <cellStyle name="Normal 16 7 4 5 2" xfId="27822" xr:uid="{9A200481-7D18-40EA-AC9A-1BD3744D3E0D}"/>
    <cellStyle name="Normal 16 7 4 5 3" xfId="44581" xr:uid="{C050A1E0-4C96-484A-BB45-CE1F2C73306B}"/>
    <cellStyle name="Normal 16 7 4 6" xfId="19442" xr:uid="{75B30E30-168D-42CD-BC4D-E06E12D18C1D}"/>
    <cellStyle name="Normal 16 7 4 7" xfId="36201" xr:uid="{A81413C6-E3A3-4260-ABE2-79A1D305BCF3}"/>
    <cellStyle name="Normal 16 7 5" xfId="4796" xr:uid="{17EFE1F0-753F-4A89-805D-1AB5615793AE}"/>
    <cellStyle name="Normal 16 7 5 2" xfId="13172" xr:uid="{2493A717-707A-420C-91E0-C41C7563D701}"/>
    <cellStyle name="Normal 16 7 5 2 2" xfId="29932" xr:uid="{223362A8-BE78-4C41-90C8-7F507EE6DD87}"/>
    <cellStyle name="Normal 16 7 5 2 3" xfId="46691" xr:uid="{A1C5E814-78F2-46EA-9A3E-5D376CC6CE84}"/>
    <cellStyle name="Normal 16 7 5 3" xfId="21552" xr:uid="{3F04B304-A555-429F-BCCD-4618DE835A81}"/>
    <cellStyle name="Normal 16 7 5 4" xfId="38311" xr:uid="{5B92A66C-7E75-4837-A44E-15A67A2BDF99}"/>
    <cellStyle name="Normal 16 7 6" xfId="6448" xr:uid="{2FEB0C0A-AAA7-4634-85EC-A59429D30162}"/>
    <cellStyle name="Normal 16 7 6 2" xfId="14828" xr:uid="{74C2FB61-C292-4858-AB85-CC7169BEEF12}"/>
    <cellStyle name="Normal 16 7 6 2 2" xfId="31588" xr:uid="{B573DF41-6583-4450-AEEF-1849CE25A487}"/>
    <cellStyle name="Normal 16 7 6 2 3" xfId="48347" xr:uid="{CDA6B8A7-B991-4C5C-A2EA-20FF166D4EF4}"/>
    <cellStyle name="Normal 16 7 6 3" xfId="23208" xr:uid="{03B1B58F-81E6-4C00-89F1-8EF5C2CF4F75}"/>
    <cellStyle name="Normal 16 7 6 4" xfId="39967" xr:uid="{EABBCD0C-BDF2-444E-AD25-764D937ABC11}"/>
    <cellStyle name="Normal 16 7 7" xfId="8155" xr:uid="{24392ADA-7774-4378-BA08-AB6A25F38C7C}"/>
    <cellStyle name="Normal 16 7 7 2" xfId="16535" xr:uid="{A3E6E649-C429-4A57-930E-4D373FE2AF2D}"/>
    <cellStyle name="Normal 16 7 7 2 2" xfId="33295" xr:uid="{7C63716B-AE1E-4DD8-94A2-BDD95EF4E1C9}"/>
    <cellStyle name="Normal 16 7 7 2 3" xfId="50054" xr:uid="{67D6D8F1-77C9-4832-9015-EF0DEDCBF24C}"/>
    <cellStyle name="Normal 16 7 7 3" xfId="24915" xr:uid="{0C42432F-4DEC-4E46-BC0D-FAA80EFD10C2}"/>
    <cellStyle name="Normal 16 7 7 4" xfId="41674" xr:uid="{88E655E2-7570-4525-9D94-B5A0C5A8D729}"/>
    <cellStyle name="Normal 16 7 8" xfId="8561" xr:uid="{19242992-661B-4592-A283-7B746F613948}"/>
    <cellStyle name="Normal 16 7 8 2" xfId="16941" xr:uid="{CEA65868-8588-40B4-AEA9-E33F4A4F3B07}"/>
    <cellStyle name="Normal 16 7 8 2 2" xfId="33701" xr:uid="{6CDB09B2-E4C0-436A-BE75-204F4DB51821}"/>
    <cellStyle name="Normal 16 7 8 2 3" xfId="50460" xr:uid="{D2110C6A-FC4F-4380-9D25-D66C2EF8598B}"/>
    <cellStyle name="Normal 16 7 8 3" xfId="25321" xr:uid="{B23BFCFB-D906-423D-ACF4-5DCB6DBC3483}"/>
    <cellStyle name="Normal 16 7 8 4" xfId="42080" xr:uid="{8D7AA556-5FB9-4658-9DCB-CE1DA9DDA1AB}"/>
    <cellStyle name="Normal 16 7 9" xfId="8967" xr:uid="{F00EF153-DA74-4F71-BEE8-36D31137A8DF}"/>
    <cellStyle name="Normal 16 7 9 2" xfId="17347" xr:uid="{DEE21D04-9091-458B-B9EB-750EC23989AF}"/>
    <cellStyle name="Normal 16 7 9 2 2" xfId="34107" xr:uid="{C46FDEEA-D1B1-403C-8866-B0B7512C29E1}"/>
    <cellStyle name="Normal 16 7 9 2 3" xfId="50866" xr:uid="{E90AE197-0F6C-48A0-BE58-41FFD4528727}"/>
    <cellStyle name="Normal 16 7 9 3" xfId="25727" xr:uid="{E8F0986A-AA2E-4F4A-B3B5-C7B9A252F9F0}"/>
    <cellStyle name="Normal 16 7 9 4" xfId="42486" xr:uid="{1D9202C9-22F2-4A59-A8C3-1A3CEDDF94A8}"/>
    <cellStyle name="Normal 16 8" xfId="1565" xr:uid="{E54ECAFA-1CA6-4055-9285-2E0C6B844E8A}"/>
    <cellStyle name="Normal 16 8 2" xfId="4944" xr:uid="{DFCEB341-139B-47E5-8DC8-77DA40853186}"/>
    <cellStyle name="Normal 16 8 2 2" xfId="13320" xr:uid="{B972B63D-8FB1-4DD1-8DF0-96DF7BC2B900}"/>
    <cellStyle name="Normal 16 8 2 2 2" xfId="30080" xr:uid="{6CFB659E-A562-4873-A4BB-61C392FEB201}"/>
    <cellStyle name="Normal 16 8 2 2 3" xfId="46839" xr:uid="{B68A8760-D83C-474C-8C2E-2910CFB1CA36}"/>
    <cellStyle name="Normal 16 8 2 3" xfId="21700" xr:uid="{CCDF7F47-B362-4C3E-BFDC-8BE4160B16C0}"/>
    <cellStyle name="Normal 16 8 2 4" xfId="38459" xr:uid="{A02F91A4-BAEF-4AA8-819D-1D3995562CE7}"/>
    <cellStyle name="Normal 16 8 3" xfId="6627" xr:uid="{86FB5A78-1443-45F1-8CD5-2FDE3965DE55}"/>
    <cellStyle name="Normal 16 8 3 2" xfId="15007" xr:uid="{EA0384BA-AA61-4DA2-9D7D-E92A4DF659F3}"/>
    <cellStyle name="Normal 16 8 3 2 2" xfId="31767" xr:uid="{CC9E486A-7926-45DA-A159-A0ECED67259F}"/>
    <cellStyle name="Normal 16 8 3 2 3" xfId="48526" xr:uid="{C6582DC2-4184-43DB-9A30-1174D0F75B88}"/>
    <cellStyle name="Normal 16 8 3 3" xfId="23387" xr:uid="{3A483A42-BA9B-49B9-AC39-10AEC9BDE46E}"/>
    <cellStyle name="Normal 16 8 3 4" xfId="40146" xr:uid="{1B14F3B4-6AE7-4CAC-A247-DEFE9C8DA15D}"/>
    <cellStyle name="Normal 16 8 4" xfId="3367" xr:uid="{85D63B2D-CBB8-4E2E-A3F4-AB8DAFAB44FA}"/>
    <cellStyle name="Normal 16 8 4 2" xfId="11743" xr:uid="{1D707008-254B-47E2-9ADC-AE7C1AD1ECD8}"/>
    <cellStyle name="Normal 16 8 4 2 2" xfId="28503" xr:uid="{E2C18C90-9C85-4D7A-8AEF-1C7E3D864CD4}"/>
    <cellStyle name="Normal 16 8 4 2 3" xfId="45262" xr:uid="{A5224254-6671-49B1-BF2C-83F48EB354BD}"/>
    <cellStyle name="Normal 16 8 4 3" xfId="20123" xr:uid="{04F6FE2E-0480-40C1-B2E5-39612E3F1862}"/>
    <cellStyle name="Normal 16 8 4 4" xfId="36882" xr:uid="{5B3F176B-46F2-4042-BAC5-9ACB9F4D7DC5}"/>
    <cellStyle name="Normal 16 8 5" xfId="9940" xr:uid="{A58B413B-485F-4151-8FBA-52124D269C5A}"/>
    <cellStyle name="Normal 16 8 5 2" xfId="26700" xr:uid="{90198E68-C1E4-48ED-8CE5-9DD00EF0B470}"/>
    <cellStyle name="Normal 16 8 5 3" xfId="43459" xr:uid="{B6CC66AB-9BEC-42B9-A716-C5063DC26B23}"/>
    <cellStyle name="Normal 16 8 6" xfId="18320" xr:uid="{020D62EA-0857-45B6-997E-EA4F504281A0}"/>
    <cellStyle name="Normal 16 8 7" xfId="35079" xr:uid="{E3F21DE0-BE88-49F5-BD43-E22765FD8CD1}"/>
    <cellStyle name="Normal 16 9" xfId="1989" xr:uid="{7A289113-D078-479F-AD4C-A563D85F4A27}"/>
    <cellStyle name="Normal 16 9 2" xfId="5368" xr:uid="{8F3A1A5C-C3CA-4880-8B1E-96B91714E50E}"/>
    <cellStyle name="Normal 16 9 2 2" xfId="13748" xr:uid="{33721AE2-A36F-416B-ABAC-5B8E9DE62264}"/>
    <cellStyle name="Normal 16 9 2 2 2" xfId="30508" xr:uid="{C6D096A9-5627-4200-ACEF-926DB70BBC18}"/>
    <cellStyle name="Normal 16 9 2 2 3" xfId="47267" xr:uid="{5A441A1A-D7EB-4C1A-B92C-BD324D6AD498}"/>
    <cellStyle name="Normal 16 9 2 3" xfId="22128" xr:uid="{426A7679-A427-4980-9C9B-00D3D57C1712}"/>
    <cellStyle name="Normal 16 9 2 4" xfId="38887" xr:uid="{821B68C7-34FD-4FFC-BB81-FAAB070090A4}"/>
    <cellStyle name="Normal 16 9 3" xfId="7055" xr:uid="{03BB09D0-D1C7-4133-B250-FBB9796E8DE6}"/>
    <cellStyle name="Normal 16 9 3 2" xfId="15435" xr:uid="{3D549B38-3801-49FF-8D9B-475B1C4F2F0F}"/>
    <cellStyle name="Normal 16 9 3 2 2" xfId="32195" xr:uid="{11390639-C724-4E52-B3C7-AD18AD2E5A62}"/>
    <cellStyle name="Normal 16 9 3 2 3" xfId="48954" xr:uid="{9D0925EE-865A-4AE5-BFB2-B56BC7189F68}"/>
    <cellStyle name="Normal 16 9 3 3" xfId="23815" xr:uid="{FD8669E5-1C35-48BD-B5A5-233645A35418}"/>
    <cellStyle name="Normal 16 9 3 4" xfId="40574" xr:uid="{EF9C45E9-2F8A-4588-9B1C-2DAD72EBD269}"/>
    <cellStyle name="Normal 16 9 4" xfId="3795" xr:uid="{267C4F7E-2810-4181-87CA-4F94DD3A1F51}"/>
    <cellStyle name="Normal 16 9 4 2" xfId="12171" xr:uid="{171504B5-2CB0-4098-A1BF-09B7BB7075BD}"/>
    <cellStyle name="Normal 16 9 4 2 2" xfId="28931" xr:uid="{DCF6A19E-F0EF-4B3A-B646-158AF02664BB}"/>
    <cellStyle name="Normal 16 9 4 2 3" xfId="45690" xr:uid="{95844B52-09FD-49F5-9F86-5210B6043E1C}"/>
    <cellStyle name="Normal 16 9 4 3" xfId="20551" xr:uid="{14D4E152-70C7-4F35-9D04-83AEEE509EA7}"/>
    <cellStyle name="Normal 16 9 4 4" xfId="37310" xr:uid="{2387A796-296A-43C3-B80A-A627DFCD9670}"/>
    <cellStyle name="Normal 16 9 5" xfId="10368" xr:uid="{EC663B74-C2FB-4915-BF38-5C7F8E634C09}"/>
    <cellStyle name="Normal 16 9 5 2" xfId="27128" xr:uid="{624A2FAF-7AD4-4950-A7A4-C2A2D7142B83}"/>
    <cellStyle name="Normal 16 9 5 3" xfId="43887" xr:uid="{84C19431-446C-41F2-85BF-8F9DCEB14973}"/>
    <cellStyle name="Normal 16 9 6" xfId="18748" xr:uid="{B458EE02-EE5F-4E52-98B3-B4E2BEB568E7}"/>
    <cellStyle name="Normal 16 9 7" xfId="35507" xr:uid="{CF63A8B2-1DAB-463D-8A6D-9446F911B363}"/>
    <cellStyle name="Normal 17" xfId="98" xr:uid="{85F550BD-31A3-4CAF-9A8D-6D992C6D5467}"/>
    <cellStyle name="Normal 17 10" xfId="2411" xr:uid="{AF9CF3F3-B9DC-41F6-85E7-6F132737186D}"/>
    <cellStyle name="Normal 17 10 2" xfId="5792" xr:uid="{E7A92B95-7146-40C8-A857-914BDCAE5DF4}"/>
    <cellStyle name="Normal 17 10 2 2" xfId="14172" xr:uid="{D0896FC7-9F07-4B12-B370-C2727AAA127F}"/>
    <cellStyle name="Normal 17 10 2 2 2" xfId="30932" xr:uid="{E5C16A74-B52F-4F9C-819C-E2DD43ED45BD}"/>
    <cellStyle name="Normal 17 10 2 2 3" xfId="47691" xr:uid="{7AACB26B-9F4D-437F-889D-DBD19D469F09}"/>
    <cellStyle name="Normal 17 10 2 3" xfId="22552" xr:uid="{671F4C69-4768-40D3-AED0-C2FCA5A6855B}"/>
    <cellStyle name="Normal 17 10 2 4" xfId="39311" xr:uid="{B8B113C3-9B37-4853-B38E-D0E04BDB141A}"/>
    <cellStyle name="Normal 17 10 3" xfId="7479" xr:uid="{EDA37A47-4616-454E-A0CE-13FCED42A73A}"/>
    <cellStyle name="Normal 17 10 3 2" xfId="15859" xr:uid="{2651E6A6-F5AE-43CE-8DD8-9E62BEF67AE8}"/>
    <cellStyle name="Normal 17 10 3 2 2" xfId="32619" xr:uid="{26AFC0E9-8916-46D4-AC25-1C4EF70EC836}"/>
    <cellStyle name="Normal 17 10 3 2 3" xfId="49378" xr:uid="{70A50123-AE38-43D4-99BD-4F786EFC7A6F}"/>
    <cellStyle name="Normal 17 10 3 3" xfId="24239" xr:uid="{33B8149C-72AA-43ED-9C3C-A83F141FD52B}"/>
    <cellStyle name="Normal 17 10 3 4" xfId="40998" xr:uid="{D4D808A3-8133-4D38-99D8-857510EB7408}"/>
    <cellStyle name="Normal 17 10 4" xfId="2936" xr:uid="{61ABC0EC-909C-4089-A897-50B81CA40AFD}"/>
    <cellStyle name="Normal 17 10 4 2" xfId="11318" xr:uid="{FCB81AC0-3B3F-4EDB-A1D0-C830BE85DAA3}"/>
    <cellStyle name="Normal 17 10 4 2 2" xfId="28078" xr:uid="{61A58BBE-C8B9-4DD9-A902-861F669B1B84}"/>
    <cellStyle name="Normal 17 10 4 2 3" xfId="44837" xr:uid="{87C60BDF-B269-4543-A39B-A8A9DF637C8B}"/>
    <cellStyle name="Normal 17 10 4 3" xfId="19698" xr:uid="{76199AE9-843F-4138-8B93-9E9D2BD38399}"/>
    <cellStyle name="Normal 17 10 4 4" xfId="36457" xr:uid="{D25E6016-6D73-4D98-B19B-477D7EDBE43B}"/>
    <cellStyle name="Normal 17 10 5" xfId="10792" xr:uid="{518ACEF1-38A9-42E9-85DC-3B2754671CCF}"/>
    <cellStyle name="Normal 17 10 5 2" xfId="27552" xr:uid="{4FCAC4F6-7453-455A-AB87-BDC311643A38}"/>
    <cellStyle name="Normal 17 10 5 3" xfId="44311" xr:uid="{2EFECD32-2278-45F4-8010-4612B90FD860}"/>
    <cellStyle name="Normal 17 10 6" xfId="19172" xr:uid="{985B0260-80AA-4A56-9C19-0F1D16FDD60C}"/>
    <cellStyle name="Normal 17 10 7" xfId="35931" xr:uid="{818812AE-AFBF-4CFC-889F-3830E43C9B95}"/>
    <cellStyle name="Normal 17 11" xfId="4512" xr:uid="{879C7C8E-AA8B-4334-A862-C8BD27DC2DE9}"/>
    <cellStyle name="Normal 17 11 2" xfId="12888" xr:uid="{55F1909A-E4F1-4BE2-9212-EF6AF3F597B6}"/>
    <cellStyle name="Normal 17 11 2 2" xfId="29648" xr:uid="{ADAE545A-FC9F-4550-BE78-309E536D192C}"/>
    <cellStyle name="Normal 17 11 2 3" xfId="46407" xr:uid="{63AEF0FB-CDE6-412C-A29D-5C368CF3088E}"/>
    <cellStyle name="Normal 17 11 3" xfId="21268" xr:uid="{1D5574BC-7A24-46A6-8BB0-651FA65AE1C0}"/>
    <cellStyle name="Normal 17 11 4" xfId="38027" xr:uid="{057A78EF-EF2D-474F-A457-F270E58CC4DF}"/>
    <cellStyle name="Normal 17 12" xfId="6202" xr:uid="{9E14B19C-91FB-426D-A40A-88F0A009220B}"/>
    <cellStyle name="Normal 17 12 2" xfId="14582" xr:uid="{C83EA013-7A55-4317-99B7-20EE42583FE7}"/>
    <cellStyle name="Normal 17 12 2 2" xfId="31342" xr:uid="{0A49E0B4-02C2-4B6A-A29B-9FF0B10D2850}"/>
    <cellStyle name="Normal 17 12 2 3" xfId="48101" xr:uid="{DCC3BC0E-007A-49BF-8F15-47B9E4A96BA5}"/>
    <cellStyle name="Normal 17 12 3" xfId="22962" xr:uid="{CD9C02FF-65FA-4B1F-9ABC-6CEB083DEE3A}"/>
    <cellStyle name="Normal 17 12 4" xfId="39721" xr:uid="{20536956-1DCE-4B7A-AA6D-E19C936C2DCF}"/>
    <cellStyle name="Normal 17 13" xfId="7885" xr:uid="{C9D740A1-4B87-4EE4-AD97-1EC9C632428B}"/>
    <cellStyle name="Normal 17 13 2" xfId="16265" xr:uid="{B7BA2C73-EE13-4A50-B8BD-7BDA300D04AD}"/>
    <cellStyle name="Normal 17 13 2 2" xfId="33025" xr:uid="{AA1E519C-A102-46A4-80C6-CD4C9060E00F}"/>
    <cellStyle name="Normal 17 13 2 3" xfId="49784" xr:uid="{5B5DBE1F-6F92-4797-92EF-F20B82303DCC}"/>
    <cellStyle name="Normal 17 13 3" xfId="24645" xr:uid="{0BAD20D1-0EDD-4284-A49E-885B59D684E5}"/>
    <cellStyle name="Normal 17 13 4" xfId="41404" xr:uid="{D62DE39E-DA3E-4812-950A-C29C3F5D9C9B}"/>
    <cellStyle name="Normal 17 14" xfId="8291" xr:uid="{03232F70-88D2-44D3-A493-1A6501F3853B}"/>
    <cellStyle name="Normal 17 14 2" xfId="16671" xr:uid="{342FB7FA-9C02-4861-9B05-8EB54EACC321}"/>
    <cellStyle name="Normal 17 14 2 2" xfId="33431" xr:uid="{A99062F7-BFB3-481F-984D-FA4207D2FC3B}"/>
    <cellStyle name="Normal 17 14 2 3" xfId="50190" xr:uid="{B39356E5-9F89-49C9-A167-9B2DDD54E06B}"/>
    <cellStyle name="Normal 17 14 3" xfId="25051" xr:uid="{9735136C-FAC5-43BE-A393-ED970C2D5C36}"/>
    <cellStyle name="Normal 17 14 4" xfId="41810" xr:uid="{5582C0A0-6825-4FB5-9AD0-A39C4D87392B}"/>
    <cellStyle name="Normal 17 15" xfId="8697" xr:uid="{E6A45A82-3BB0-4E4B-865C-EC94833F1E50}"/>
    <cellStyle name="Normal 17 15 2" xfId="17077" xr:uid="{5D6D4159-3F75-4DAE-B7B8-3A859E1B0AC5}"/>
    <cellStyle name="Normal 17 15 2 2" xfId="33837" xr:uid="{2D81E7C6-E30F-4D66-AC1F-69C829EE52DE}"/>
    <cellStyle name="Normal 17 15 2 3" xfId="50596" xr:uid="{54C8A3F8-85C7-44FF-904F-77161EE25B36}"/>
    <cellStyle name="Normal 17 15 3" xfId="25457" xr:uid="{A2644340-35BE-4293-8BB0-FEDADF83BBA8}"/>
    <cellStyle name="Normal 17 15 4" xfId="42216" xr:uid="{EA0D3C08-65B1-4580-8251-DF45D393BF23}"/>
    <cellStyle name="Normal 17 16" xfId="9103" xr:uid="{4BF0A4F2-78F5-407A-BC34-252481378E0F}"/>
    <cellStyle name="Normal 17 16 2" xfId="17483" xr:uid="{66A235CB-8600-4CD9-B47E-00BFCAFB6467}"/>
    <cellStyle name="Normal 17 16 2 2" xfId="34243" xr:uid="{B3775210-FEB8-480B-9D42-684E2390E921}"/>
    <cellStyle name="Normal 17 16 2 3" xfId="51002" xr:uid="{41F278F7-F4DA-4B77-AA1A-7E082E819970}"/>
    <cellStyle name="Normal 17 16 3" xfId="25863" xr:uid="{7DC8952D-CC7E-4D3E-B1EA-73C3217C9C4D}"/>
    <cellStyle name="Normal 17 16 4" xfId="42622" xr:uid="{F6C32214-5B1A-4C12-A5AC-50931FF47D20}"/>
    <cellStyle name="Normal 17 17" xfId="2824" xr:uid="{300A4F16-77A3-4E01-A155-5A5EE53FEA4E}"/>
    <cellStyle name="Normal 17 17 2" xfId="11206" xr:uid="{7F67F360-D204-4A10-B629-81550CD5D447}"/>
    <cellStyle name="Normal 17 17 2 2" xfId="27966" xr:uid="{0EB7C454-6AA8-429F-A5EE-9353A7B933BB}"/>
    <cellStyle name="Normal 17 17 2 3" xfId="44725" xr:uid="{03AEE046-EA9E-4C8B-9B98-F3061BE0C424}"/>
    <cellStyle name="Normal 17 17 3" xfId="19586" xr:uid="{1D8998D7-EA8D-4FB4-9740-1076CAF08B41}"/>
    <cellStyle name="Normal 17 17 4" xfId="36345" xr:uid="{463A28C3-3FE4-435D-BC0E-2DA1336ADBB8}"/>
    <cellStyle name="Normal 17 18" xfId="9515" xr:uid="{0583332C-EC84-4AEA-955E-30E859C0716B}"/>
    <cellStyle name="Normal 17 18 2" xfId="26275" xr:uid="{7407C901-6A82-4FE4-9E51-939D1A8C3987}"/>
    <cellStyle name="Normal 17 18 3" xfId="43034" xr:uid="{A920B260-069E-472D-95A1-94F92490CD62}"/>
    <cellStyle name="Normal 17 19" xfId="17895" xr:uid="{DBB9C9CE-7F61-4484-9AE7-A7DD6EA36F78}"/>
    <cellStyle name="Normal 17 2" xfId="230" xr:uid="{3222AFB3-31C9-42E1-B6B8-21C848C00CAE}"/>
    <cellStyle name="Normal 17 2 10" xfId="8333" xr:uid="{0EBB483E-38F6-471A-B383-5F5A4F4809F7}"/>
    <cellStyle name="Normal 17 2 10 2" xfId="16713" xr:uid="{6BEDF4FD-25D9-4404-8F9E-63F450285240}"/>
    <cellStyle name="Normal 17 2 10 2 2" xfId="33473" xr:uid="{E8AA666E-A8A2-4072-B6EC-2B7AC0FCB9CD}"/>
    <cellStyle name="Normal 17 2 10 2 3" xfId="50232" xr:uid="{D05C07B6-35E1-48CC-9495-96E8CD14ACDA}"/>
    <cellStyle name="Normal 17 2 10 3" xfId="25093" xr:uid="{5E6B2C94-2DBC-4FF6-8F73-AC23DE67528D}"/>
    <cellStyle name="Normal 17 2 10 4" xfId="41852" xr:uid="{EC247E3E-1E2A-40B4-B86B-25F73F8D8B04}"/>
    <cellStyle name="Normal 17 2 11" xfId="8739" xr:uid="{0A7DEA1A-1368-4F11-99D6-2365185622B1}"/>
    <cellStyle name="Normal 17 2 11 2" xfId="17119" xr:uid="{6A0F1F99-C5D7-486B-A482-FA5A7483A418}"/>
    <cellStyle name="Normal 17 2 11 2 2" xfId="33879" xr:uid="{FEFC0577-E91F-4155-9054-9086BAFC9BAB}"/>
    <cellStyle name="Normal 17 2 11 2 3" xfId="50638" xr:uid="{6A6196C6-BB1F-4A49-BB30-19D6428D10C0}"/>
    <cellStyle name="Normal 17 2 11 3" xfId="25499" xr:uid="{B5F0C76B-AC86-42F3-9398-839F5ED0C899}"/>
    <cellStyle name="Normal 17 2 11 4" xfId="42258" xr:uid="{624F4BAB-0F7B-4E1A-BD97-2EFC1B18FA8F}"/>
    <cellStyle name="Normal 17 2 12" xfId="9145" xr:uid="{05BA5934-4D6D-4474-B590-030C0728C55A}"/>
    <cellStyle name="Normal 17 2 12 2" xfId="17525" xr:uid="{1D41CBA9-E25D-4378-A1BF-955A987C0E4E}"/>
    <cellStyle name="Normal 17 2 12 2 2" xfId="34285" xr:uid="{88DCAABF-478C-46DE-835D-B13FF64182B7}"/>
    <cellStyle name="Normal 17 2 12 2 3" xfId="51044" xr:uid="{484C7FDB-B22B-4BF5-A65D-4E4681FA689C}"/>
    <cellStyle name="Normal 17 2 12 3" xfId="25905" xr:uid="{D97EDCAD-4520-449A-8EF7-6F26896F38EF}"/>
    <cellStyle name="Normal 17 2 12 4" xfId="42664" xr:uid="{88B2C0A6-E643-402F-A808-E24F5A7FB3B0}"/>
    <cellStyle name="Normal 17 2 13" xfId="2842" xr:uid="{F216FEDD-DAB4-4012-8A89-1B3F665BE4C5}"/>
    <cellStyle name="Normal 17 2 13 2" xfId="11224" xr:uid="{FA7421F4-2599-40E0-A21E-0AD9AF501FE1}"/>
    <cellStyle name="Normal 17 2 13 2 2" xfId="27984" xr:uid="{F74822AB-0F1A-40C9-9240-F8ECD989FABB}"/>
    <cellStyle name="Normal 17 2 13 2 3" xfId="44743" xr:uid="{DBED9459-4B02-448E-ADEF-62CBC23051C7}"/>
    <cellStyle name="Normal 17 2 13 3" xfId="19604" xr:uid="{1538BFDD-1699-454F-9D72-6E68E0EFEC32}"/>
    <cellStyle name="Normal 17 2 13 4" xfId="36363" xr:uid="{DC81E2C3-1031-4528-A783-32DC6B6C662D}"/>
    <cellStyle name="Normal 17 2 14" xfId="9543" xr:uid="{29556793-DB9C-4FC5-8BB3-BF7AD086F1AC}"/>
    <cellStyle name="Normal 17 2 14 2" xfId="26303" xr:uid="{F2AB0288-4B7C-4140-8F5F-9FC8ACAD45C2}"/>
    <cellStyle name="Normal 17 2 14 3" xfId="43062" xr:uid="{FC7F74A2-308A-498F-A22B-FBF6BE100706}"/>
    <cellStyle name="Normal 17 2 15" xfId="17923" xr:uid="{8D1BBC42-2AB5-4BF6-9AF7-6F21C03A8B30}"/>
    <cellStyle name="Normal 17 2 16" xfId="34682" xr:uid="{C310B4E0-142D-47F0-BD6F-E45FB30F4B4F}"/>
    <cellStyle name="Normal 17 2 17" xfId="812" xr:uid="{7E639F59-D5E0-4DDD-841F-C9A4F1A51AD3}"/>
    <cellStyle name="Normal 17 2 2" xfId="813" xr:uid="{C267FE64-996A-4D7D-B6E3-9D24A2DE82EF}"/>
    <cellStyle name="Normal 17 2 2 10" xfId="9286" xr:uid="{BD525356-336D-42A2-A9E4-DE6C41FFE7FC}"/>
    <cellStyle name="Normal 17 2 2 10 2" xfId="17666" xr:uid="{8EED1E8C-E6CF-4345-8B07-CD3F41F45201}"/>
    <cellStyle name="Normal 17 2 2 10 2 2" xfId="34426" xr:uid="{E8F7BB9E-83AA-475D-92EF-BED5135C0509}"/>
    <cellStyle name="Normal 17 2 2 10 2 3" xfId="51185" xr:uid="{49F9A6D1-0B25-48EA-92FA-6C0373492F64}"/>
    <cellStyle name="Normal 17 2 2 10 3" xfId="26046" xr:uid="{DD7B543C-5439-4E57-BA0D-13D9AA3E50AC}"/>
    <cellStyle name="Normal 17 2 2 10 4" xfId="42805" xr:uid="{C1065C56-B51B-486F-9BA0-62E775F71919}"/>
    <cellStyle name="Normal 17 2 2 11" xfId="3041" xr:uid="{795A2CED-3625-4FB6-BC4E-66A087A80092}"/>
    <cellStyle name="Normal 17 2 2 11 2" xfId="11420" xr:uid="{55BDDB0A-62CE-4217-A1C6-35AB4C70CA4F}"/>
    <cellStyle name="Normal 17 2 2 11 2 2" xfId="28180" xr:uid="{69E77A69-205C-4723-98AA-5B8A923ECE6F}"/>
    <cellStyle name="Normal 17 2 2 11 2 3" xfId="44939" xr:uid="{0B8EE0EE-162B-4D63-B191-130566B7D829}"/>
    <cellStyle name="Normal 17 2 2 11 3" xfId="19800" xr:uid="{882E8032-6840-4954-93D2-585D2AABE545}"/>
    <cellStyle name="Normal 17 2 2 11 4" xfId="36559" xr:uid="{74A76AFA-7050-4706-80F4-C4200E37B30E}"/>
    <cellStyle name="Normal 17 2 2 12" xfId="9617" xr:uid="{823D7A8C-A18D-4603-8CB7-CD132C60064B}"/>
    <cellStyle name="Normal 17 2 2 12 2" xfId="26377" xr:uid="{75972F79-868E-4B29-8674-B985BE8C8AC4}"/>
    <cellStyle name="Normal 17 2 2 12 3" xfId="43136" xr:uid="{906B5964-B342-426F-A453-24EC37A7C351}"/>
    <cellStyle name="Normal 17 2 2 13" xfId="17997" xr:uid="{931FB14F-A731-4F40-A920-2BC99A2533B4}"/>
    <cellStyle name="Normal 17 2 2 14" xfId="34756" xr:uid="{0C209249-2555-496D-A569-4A1D0956310F}"/>
    <cellStyle name="Normal 17 2 2 15" xfId="1284" xr:uid="{8506EF2E-4C92-4822-AE03-DD2552418668}"/>
    <cellStyle name="Normal 17 2 2 2" xfId="1663" xr:uid="{5F0C566B-EB85-49BC-ADC0-04C3523E9953}"/>
    <cellStyle name="Normal 17 2 2 2 2" xfId="5045" xr:uid="{59B2A73F-896E-4A90-A19D-87587855A778}"/>
    <cellStyle name="Normal 17 2 2 2 2 2" xfId="13423" xr:uid="{3030E1E1-9461-4C45-89ED-73543A89C485}"/>
    <cellStyle name="Normal 17 2 2 2 2 2 2" xfId="30183" xr:uid="{8B002422-C57F-43FC-AD13-BD46449CFE22}"/>
    <cellStyle name="Normal 17 2 2 2 2 2 3" xfId="46942" xr:uid="{4FFE9A0E-5163-450C-A836-69402C5AFE3E}"/>
    <cellStyle name="Normal 17 2 2 2 2 3" xfId="21803" xr:uid="{4173BE62-EBF7-4330-9F98-E9865E99FE19}"/>
    <cellStyle name="Normal 17 2 2 2 2 4" xfId="38562" xr:uid="{2B966BB1-0FE1-4265-B1CD-14C25E3D0009}"/>
    <cellStyle name="Normal 17 2 2 2 3" xfId="6730" xr:uid="{3BB28AEE-23A5-4B30-AB14-043D0BCEB4DC}"/>
    <cellStyle name="Normal 17 2 2 2 3 2" xfId="15110" xr:uid="{B13B70F0-B40D-4D5E-AB44-74B475CE7C83}"/>
    <cellStyle name="Normal 17 2 2 2 3 2 2" xfId="31870" xr:uid="{02E6F2A3-E5F6-4711-8C65-BBF2485086D5}"/>
    <cellStyle name="Normal 17 2 2 2 3 2 3" xfId="48629" xr:uid="{92C8075A-1F38-4E12-9ED5-92D8F2299392}"/>
    <cellStyle name="Normal 17 2 2 2 3 3" xfId="23490" xr:uid="{49397539-CA6B-489C-ABA3-54BA32DFD4BF}"/>
    <cellStyle name="Normal 17 2 2 2 3 4" xfId="40249" xr:uid="{4BA12D2C-9CB4-4916-A945-196807472C4D}"/>
    <cellStyle name="Normal 17 2 2 2 4" xfId="3470" xr:uid="{C1CECB18-8929-4431-8755-B2631AAD940A}"/>
    <cellStyle name="Normal 17 2 2 2 4 2" xfId="11846" xr:uid="{22E92C40-4AAC-45B0-A585-D0BC3F3FAF6E}"/>
    <cellStyle name="Normal 17 2 2 2 4 2 2" xfId="28606" xr:uid="{292AEE09-8AEE-4D1C-8451-1DAD29426933}"/>
    <cellStyle name="Normal 17 2 2 2 4 2 3" xfId="45365" xr:uid="{D61982A3-A4A0-4831-AABD-86C88C7D562B}"/>
    <cellStyle name="Normal 17 2 2 2 4 3" xfId="20226" xr:uid="{F5369C03-F1BF-42D2-B46C-B236732E88AD}"/>
    <cellStyle name="Normal 17 2 2 2 4 4" xfId="36985" xr:uid="{19A79029-160C-4FF5-943B-43F43C66446B}"/>
    <cellStyle name="Normal 17 2 2 2 5" xfId="10043" xr:uid="{1A4F03C8-0153-41A8-8A38-412926E61075}"/>
    <cellStyle name="Normal 17 2 2 2 5 2" xfId="26803" xr:uid="{AA21DD9D-50E6-4C45-B5E2-41A40E51EA18}"/>
    <cellStyle name="Normal 17 2 2 2 5 3" xfId="43562" xr:uid="{E926E702-9923-4C76-96D5-FC8C095A937A}"/>
    <cellStyle name="Normal 17 2 2 2 6" xfId="18423" xr:uid="{09D0D154-CFCB-4417-824A-F37D511F3BBD}"/>
    <cellStyle name="Normal 17 2 2 2 7" xfId="35182" xr:uid="{B6775883-E303-499D-A362-3596986FC9F6}"/>
    <cellStyle name="Normal 17 2 2 3" xfId="2091" xr:uid="{6E51079D-5944-46CF-AB06-8D1B05058A40}"/>
    <cellStyle name="Normal 17 2 2 3 2" xfId="5471" xr:uid="{F909F7AA-7D81-4FDF-966A-4281A691C6A9}"/>
    <cellStyle name="Normal 17 2 2 3 2 2" xfId="13851" xr:uid="{F056CF14-BDE1-4A13-B664-B4936DFAA2DD}"/>
    <cellStyle name="Normal 17 2 2 3 2 2 2" xfId="30611" xr:uid="{33D44079-B8EA-4008-ACF2-9320CFB216F0}"/>
    <cellStyle name="Normal 17 2 2 3 2 2 3" xfId="47370" xr:uid="{74BF537D-97AE-4DEE-AEE9-9F1D92EFD122}"/>
    <cellStyle name="Normal 17 2 2 3 2 3" xfId="22231" xr:uid="{955D32B0-1759-48B1-A0C2-D53B997E2266}"/>
    <cellStyle name="Normal 17 2 2 3 2 4" xfId="38990" xr:uid="{C20D7957-B190-4AD7-8FD8-8043D3D2FC1C}"/>
    <cellStyle name="Normal 17 2 2 3 3" xfId="7158" xr:uid="{7039CBAA-03CC-464E-9C1B-3139225B3ABF}"/>
    <cellStyle name="Normal 17 2 2 3 3 2" xfId="15538" xr:uid="{408019DB-EE58-4D36-96E6-E051A7FF12D3}"/>
    <cellStyle name="Normal 17 2 2 3 3 2 2" xfId="32298" xr:uid="{45CB369C-A34B-4183-ACB5-43DF46B3AB65}"/>
    <cellStyle name="Normal 17 2 2 3 3 2 3" xfId="49057" xr:uid="{60298D34-5A37-43D3-A3E2-2306F0F42FD6}"/>
    <cellStyle name="Normal 17 2 2 3 3 3" xfId="23918" xr:uid="{0546BC0F-7BE8-4A93-92BB-44C4E5372FB5}"/>
    <cellStyle name="Normal 17 2 2 3 3 4" xfId="40677" xr:uid="{F434E2AD-75C1-4AE3-933B-0CD81AF3B04C}"/>
    <cellStyle name="Normal 17 2 2 3 4" xfId="3898" xr:uid="{A653EFEC-801C-4E1A-975B-E54402DF51D3}"/>
    <cellStyle name="Normal 17 2 2 3 4 2" xfId="12274" xr:uid="{16779C38-9D56-44CC-9ADC-91EFD1D8E261}"/>
    <cellStyle name="Normal 17 2 2 3 4 2 2" xfId="29034" xr:uid="{EAF7B98A-DBD5-4C67-B923-67C2C6F2FBA2}"/>
    <cellStyle name="Normal 17 2 2 3 4 2 3" xfId="45793" xr:uid="{89AD8655-0F12-49CE-B4CF-CAA6DAE077A3}"/>
    <cellStyle name="Normal 17 2 2 3 4 3" xfId="20654" xr:uid="{71A636E0-F0D2-411A-9FC1-A13E91956B77}"/>
    <cellStyle name="Normal 17 2 2 3 4 4" xfId="37413" xr:uid="{19591F32-3370-40DA-AD17-47A4DEBB96C1}"/>
    <cellStyle name="Normal 17 2 2 3 5" xfId="10471" xr:uid="{3B351D39-17B2-4193-875E-2A5D5DD5CD5B}"/>
    <cellStyle name="Normal 17 2 2 3 5 2" xfId="27231" xr:uid="{271DB101-3FD3-4CA8-A368-C9B46B1846F5}"/>
    <cellStyle name="Normal 17 2 2 3 5 3" xfId="43990" xr:uid="{7E0F3468-26E9-45E2-A90A-298CA71A6655}"/>
    <cellStyle name="Normal 17 2 2 3 6" xfId="18851" xr:uid="{3BB6589E-61DC-484B-B7FB-D2A7D6B56D40}"/>
    <cellStyle name="Normal 17 2 2 3 7" xfId="35610" xr:uid="{F3AA7D71-BDF8-47EC-9BEB-F69DC0B77CB1}"/>
    <cellStyle name="Normal 17 2 2 4" xfId="2593" xr:uid="{6F2B3581-FE67-4C57-9A40-DF4CEFF47672}"/>
    <cellStyle name="Normal 17 2 2 4 2" xfId="5975" xr:uid="{8FAAC9BA-3D36-47EE-8C4E-86AB328ACAFF}"/>
    <cellStyle name="Normal 17 2 2 4 2 2" xfId="14355" xr:uid="{C82F5737-B67E-426E-AF41-85A90A43074C}"/>
    <cellStyle name="Normal 17 2 2 4 2 2 2" xfId="31115" xr:uid="{FDFFB7AE-0BC6-4389-913B-8BB2E34F0B1D}"/>
    <cellStyle name="Normal 17 2 2 4 2 2 3" xfId="47874" xr:uid="{94E9A14A-4512-45A1-89BB-7751D339D07A}"/>
    <cellStyle name="Normal 17 2 2 4 2 3" xfId="22735" xr:uid="{7EBC9CF9-B63F-41B0-A306-9943858D18A5}"/>
    <cellStyle name="Normal 17 2 2 4 2 4" xfId="39494" xr:uid="{DC75D309-7DD7-449C-B7B3-B2CEDDAD3C5D}"/>
    <cellStyle name="Normal 17 2 2 4 3" xfId="7662" xr:uid="{C6252E4E-BBD8-44EF-B30B-D76FAFE416EA}"/>
    <cellStyle name="Normal 17 2 2 4 3 2" xfId="16042" xr:uid="{16D724C7-B38C-4443-9E45-3A86E71A2AE1}"/>
    <cellStyle name="Normal 17 2 2 4 3 2 2" xfId="32802" xr:uid="{36B8CBB1-62B5-4B84-A76D-8EEA3695B52D}"/>
    <cellStyle name="Normal 17 2 2 4 3 2 3" xfId="49561" xr:uid="{7B323ECA-93D2-4310-A0BF-2D1B09325CDD}"/>
    <cellStyle name="Normal 17 2 2 4 3 3" xfId="24422" xr:uid="{14E600D6-EFFA-4B40-9643-9B2F1A1F4C49}"/>
    <cellStyle name="Normal 17 2 2 4 3 4" xfId="41181" xr:uid="{B4CB486F-E495-4D5F-94F8-799892B357D5}"/>
    <cellStyle name="Normal 17 2 2 4 4" xfId="4290" xr:uid="{477BEB51-DB83-4D58-8277-725E290EB57C}"/>
    <cellStyle name="Normal 17 2 2 4 4 2" xfId="12666" xr:uid="{F29C4E52-F561-446C-BA27-999438580F98}"/>
    <cellStyle name="Normal 17 2 2 4 4 2 2" xfId="29426" xr:uid="{DF3FBD90-CA98-483E-863B-42EF2B289CCF}"/>
    <cellStyle name="Normal 17 2 2 4 4 2 3" xfId="46185" xr:uid="{2825EA24-5D43-4635-9A29-0CCA2DB9E2E3}"/>
    <cellStyle name="Normal 17 2 2 4 4 3" xfId="21046" xr:uid="{438620F7-2D4C-402E-9928-2F4EF74218E0}"/>
    <cellStyle name="Normal 17 2 2 4 4 4" xfId="37805" xr:uid="{688BA60A-AA15-46F1-8BCD-C8D055545BAB}"/>
    <cellStyle name="Normal 17 2 2 4 5" xfId="10975" xr:uid="{CE792983-6521-4ADC-A4D4-ADB75EF91D61}"/>
    <cellStyle name="Normal 17 2 2 4 5 2" xfId="27735" xr:uid="{DFBFB404-9B38-4BFA-9798-84C07EEBED9F}"/>
    <cellStyle name="Normal 17 2 2 4 5 3" xfId="44494" xr:uid="{DF8CAAA1-DE01-41F8-B78A-FF2EDCAEE194}"/>
    <cellStyle name="Normal 17 2 2 4 6" xfId="19355" xr:uid="{45F6B4A5-0DE4-4459-BC10-F49D8B5C94BC}"/>
    <cellStyle name="Normal 17 2 2 4 7" xfId="36114" xr:uid="{26F1A991-FB1A-427F-866A-FE96BEB91C47}"/>
    <cellStyle name="Normal 17 2 2 5" xfId="4709" xr:uid="{A3FEA68F-6FC8-4671-A3A2-008E31D1A37D}"/>
    <cellStyle name="Normal 17 2 2 5 2" xfId="13085" xr:uid="{57FD5EA0-4A48-4BAA-857F-2B59E898467F}"/>
    <cellStyle name="Normal 17 2 2 5 2 2" xfId="29845" xr:uid="{D612A59D-8251-4474-9306-CD3BE2FD41AD}"/>
    <cellStyle name="Normal 17 2 2 5 2 3" xfId="46604" xr:uid="{DE468DF1-4A8D-415E-BE68-AED83F4913B6}"/>
    <cellStyle name="Normal 17 2 2 5 3" xfId="21465" xr:uid="{D8DEFFA7-DB88-4BE2-8C6B-887C92AD28A5}"/>
    <cellStyle name="Normal 17 2 2 5 4" xfId="38224" xr:uid="{5CD89EAE-4DB9-4DA5-A689-475C9F8B9F05}"/>
    <cellStyle name="Normal 17 2 2 6" xfId="6304" xr:uid="{F449018E-BB42-48D9-B701-FA08379F5FD7}"/>
    <cellStyle name="Normal 17 2 2 6 2" xfId="14684" xr:uid="{6E77B0B5-C62E-4143-89DB-6E41998D9D0A}"/>
    <cellStyle name="Normal 17 2 2 6 2 2" xfId="31444" xr:uid="{1B6E324E-BDD8-4CDF-B303-421F047B4884}"/>
    <cellStyle name="Normal 17 2 2 6 2 3" xfId="48203" xr:uid="{F0B52EB4-9E96-4973-8E9B-CF047D9DD9C6}"/>
    <cellStyle name="Normal 17 2 2 6 3" xfId="23064" xr:uid="{F7D32F9F-72A4-48C3-ADC7-9EA36984CE15}"/>
    <cellStyle name="Normal 17 2 2 6 4" xfId="39823" xr:uid="{A615063E-D506-4FB8-860E-4652FDBD667F}"/>
    <cellStyle name="Normal 17 2 2 7" xfId="8068" xr:uid="{E952514B-4598-46FD-9F09-997E013FD375}"/>
    <cellStyle name="Normal 17 2 2 7 2" xfId="16448" xr:uid="{982F3410-9DF3-4E22-9214-A9D07A510EEE}"/>
    <cellStyle name="Normal 17 2 2 7 2 2" xfId="33208" xr:uid="{E77C2990-4E86-44E4-A959-AD8E74A53DB5}"/>
    <cellStyle name="Normal 17 2 2 7 2 3" xfId="49967" xr:uid="{B50B7DCB-21E8-48CB-8FC9-C5A579399502}"/>
    <cellStyle name="Normal 17 2 2 7 3" xfId="24828" xr:uid="{45FA802A-7D25-45C4-8ED5-B6D08ACCF53E}"/>
    <cellStyle name="Normal 17 2 2 7 4" xfId="41587" xr:uid="{EA45C6C1-1281-494A-AE5E-79D272096B52}"/>
    <cellStyle name="Normal 17 2 2 8" xfId="8474" xr:uid="{964661EA-65AE-4B1D-B432-3DD97F6A5EA8}"/>
    <cellStyle name="Normal 17 2 2 8 2" xfId="16854" xr:uid="{82BFACF1-DA95-4899-863B-5CE18E02EB12}"/>
    <cellStyle name="Normal 17 2 2 8 2 2" xfId="33614" xr:uid="{2EEE6EC8-D73A-44BC-B29A-17A4FFD82E86}"/>
    <cellStyle name="Normal 17 2 2 8 2 3" xfId="50373" xr:uid="{7557E0EA-E319-4B34-A215-67BA22170774}"/>
    <cellStyle name="Normal 17 2 2 8 3" xfId="25234" xr:uid="{11B76010-DAB9-40AC-954E-6A368A7A88A9}"/>
    <cellStyle name="Normal 17 2 2 8 4" xfId="41993" xr:uid="{E7F44D67-BBF0-41A4-A09F-22FD8BD54DFC}"/>
    <cellStyle name="Normal 17 2 2 9" xfId="8880" xr:uid="{42BA5A57-2362-4113-8456-3C4367A74FD1}"/>
    <cellStyle name="Normal 17 2 2 9 2" xfId="17260" xr:uid="{355627F3-8D39-4265-A399-461889F85CAB}"/>
    <cellStyle name="Normal 17 2 2 9 2 2" xfId="34020" xr:uid="{76A9BB53-F354-4022-A650-37242A065955}"/>
    <cellStyle name="Normal 17 2 2 9 2 3" xfId="50779" xr:uid="{EA3B3605-EDEA-4625-8937-39C6EE5056D0}"/>
    <cellStyle name="Normal 17 2 2 9 3" xfId="25640" xr:uid="{50590C9A-1DB3-4D83-B72C-21513074FAEF}"/>
    <cellStyle name="Normal 17 2 2 9 4" xfId="42399" xr:uid="{2C48BD02-E167-4DC2-9076-79605D717346}"/>
    <cellStyle name="Normal 17 2 3" xfId="1412" xr:uid="{D3F99818-618A-40BF-A6A5-56638AFFA3C1}"/>
    <cellStyle name="Normal 17 2 3 10" xfId="9416" xr:uid="{07A396BC-CCC8-4922-B065-647F08B34E3F}"/>
    <cellStyle name="Normal 17 2 3 10 2" xfId="17796" xr:uid="{778DB351-C525-4EA9-AE2C-FE5907362C20}"/>
    <cellStyle name="Normal 17 2 3 10 2 2" xfId="34556" xr:uid="{65817FE4-C8F3-499B-81A0-5C82C322C198}"/>
    <cellStyle name="Normal 17 2 3 10 2 3" xfId="51315" xr:uid="{92DFEA93-25BF-4379-A62B-9406023C7126}"/>
    <cellStyle name="Normal 17 2 3 10 3" xfId="26176" xr:uid="{8BE54160-A4D3-4FE2-8837-1EBFB7AA6A97}"/>
    <cellStyle name="Normal 17 2 3 10 4" xfId="42935" xr:uid="{B185BC48-6460-4E2E-B2DB-109E2BB316FC}"/>
    <cellStyle name="Normal 17 2 3 11" xfId="3188" xr:uid="{DD1CBAC0-7EB1-4A7E-B277-10BCCB02A332}"/>
    <cellStyle name="Normal 17 2 3 11 2" xfId="11565" xr:uid="{60246757-38C6-4591-924D-AD0815F60FC8}"/>
    <cellStyle name="Normal 17 2 3 11 2 2" xfId="28325" xr:uid="{9C18EE79-B196-40B0-AF68-04DFDC71CA34}"/>
    <cellStyle name="Normal 17 2 3 11 2 3" xfId="45084" xr:uid="{1BE9A102-A5C3-4DB4-A539-FF521842AE02}"/>
    <cellStyle name="Normal 17 2 3 11 3" xfId="19945" xr:uid="{43231833-2510-49B0-B8A0-C8C59F05931E}"/>
    <cellStyle name="Normal 17 2 3 11 4" xfId="36704" xr:uid="{ED4DF8EF-9B04-402A-AD0E-DAEE37FB8249}"/>
    <cellStyle name="Normal 17 2 3 12" xfId="9762" xr:uid="{36224D8B-9B26-415C-83B4-B87ED3E60B5C}"/>
    <cellStyle name="Normal 17 2 3 12 2" xfId="26522" xr:uid="{786C1A4D-ED1F-4885-88A3-6A987DAE3F97}"/>
    <cellStyle name="Normal 17 2 3 12 3" xfId="43281" xr:uid="{687D5796-6733-4B55-8932-C0B1DEA127A6}"/>
    <cellStyle name="Normal 17 2 3 13" xfId="18142" xr:uid="{2B1ACF80-155D-4094-803C-BB26D2696861}"/>
    <cellStyle name="Normal 17 2 3 14" xfId="34901" xr:uid="{45C9F5B0-FE2D-401B-B2C6-67164497372C}"/>
    <cellStyle name="Normal 17 2 3 2" xfId="1808" xr:uid="{C009785B-8376-4A06-B726-DE75ED1E1089}"/>
    <cellStyle name="Normal 17 2 3 2 2" xfId="5190" xr:uid="{308EAD4C-66F2-469C-857D-B5A7AF123E9C}"/>
    <cellStyle name="Normal 17 2 3 2 2 2" xfId="13568" xr:uid="{E3D583BF-2E0B-4802-AC4F-BC5C3DA2EFEE}"/>
    <cellStyle name="Normal 17 2 3 2 2 2 2" xfId="30328" xr:uid="{50F566A9-26E2-4338-A884-B49F4CB03C90}"/>
    <cellStyle name="Normal 17 2 3 2 2 2 3" xfId="47087" xr:uid="{F031BA79-12E8-49E9-9D5C-BB743174A686}"/>
    <cellStyle name="Normal 17 2 3 2 2 3" xfId="21948" xr:uid="{ABA357AC-1D17-430B-BCAA-311C34CC9F48}"/>
    <cellStyle name="Normal 17 2 3 2 2 4" xfId="38707" xr:uid="{59F9EB69-0FF0-4DD3-B388-43066AD1D4C2}"/>
    <cellStyle name="Normal 17 2 3 2 3" xfId="6875" xr:uid="{9A3B239F-37D2-4104-BED9-446EF52B6E59}"/>
    <cellStyle name="Normal 17 2 3 2 3 2" xfId="15255" xr:uid="{AB48D3BD-32ED-41BA-AF14-D3E2CA72E3FA}"/>
    <cellStyle name="Normal 17 2 3 2 3 2 2" xfId="32015" xr:uid="{EB6271BE-D2B0-4E9D-AC0D-807CFADDE5A6}"/>
    <cellStyle name="Normal 17 2 3 2 3 2 3" xfId="48774" xr:uid="{0D26D183-6EE1-4FAB-B82C-182E692E199A}"/>
    <cellStyle name="Normal 17 2 3 2 3 3" xfId="23635" xr:uid="{FFAE1175-7768-4822-8232-80949F635CF3}"/>
    <cellStyle name="Normal 17 2 3 2 3 4" xfId="40394" xr:uid="{E19183E1-B07A-464D-8E24-8FC1C55C9D3B}"/>
    <cellStyle name="Normal 17 2 3 2 4" xfId="3615" xr:uid="{3028BF80-7FEC-4457-B1AF-D188095932A6}"/>
    <cellStyle name="Normal 17 2 3 2 4 2" xfId="11991" xr:uid="{0A5A54D4-6CA0-4789-992E-49CE60471153}"/>
    <cellStyle name="Normal 17 2 3 2 4 2 2" xfId="28751" xr:uid="{39095585-B520-4162-8BF0-E6C50B53F4BB}"/>
    <cellStyle name="Normal 17 2 3 2 4 2 3" xfId="45510" xr:uid="{F5A7847E-130C-41D0-B5A4-A5EB8C007819}"/>
    <cellStyle name="Normal 17 2 3 2 4 3" xfId="20371" xr:uid="{AFB55881-FD6D-41BC-A628-2516A2264902}"/>
    <cellStyle name="Normal 17 2 3 2 4 4" xfId="37130" xr:uid="{02EF7284-A32E-4B59-9087-78ECA605473B}"/>
    <cellStyle name="Normal 17 2 3 2 5" xfId="10188" xr:uid="{EBB85523-4A1B-4924-83E6-B298B6BFD3C7}"/>
    <cellStyle name="Normal 17 2 3 2 5 2" xfId="26948" xr:uid="{202CC332-B38C-47F3-A82F-34148447AC42}"/>
    <cellStyle name="Normal 17 2 3 2 5 3" xfId="43707" xr:uid="{9FB8DB1F-F3F3-4D9B-8699-A45D9341F141}"/>
    <cellStyle name="Normal 17 2 3 2 6" xfId="18568" xr:uid="{3B816DE4-F716-44CD-BA6A-C6872AAD26E0}"/>
    <cellStyle name="Normal 17 2 3 2 7" xfId="35327" xr:uid="{B6F84391-BAF1-40A8-94E9-7F04E8E0943E}"/>
    <cellStyle name="Normal 17 2 3 3" xfId="2236" xr:uid="{9CCDBA98-1E29-4E2E-8FBF-D56F3315ABA1}"/>
    <cellStyle name="Normal 17 2 3 3 2" xfId="5616" xr:uid="{27C2F3E8-02A4-4A59-8FFC-0291215555FE}"/>
    <cellStyle name="Normal 17 2 3 3 2 2" xfId="13996" xr:uid="{35B0D91F-44DB-4176-8554-601A4CC66D5E}"/>
    <cellStyle name="Normal 17 2 3 3 2 2 2" xfId="30756" xr:uid="{902FB0D3-00B4-4E9B-B9EF-37CE8E983084}"/>
    <cellStyle name="Normal 17 2 3 3 2 2 3" xfId="47515" xr:uid="{0A9A0858-F184-45F3-9864-9CFE58F37148}"/>
    <cellStyle name="Normal 17 2 3 3 2 3" xfId="22376" xr:uid="{2BFD339B-FD82-4C74-97E2-0763C092CCC6}"/>
    <cellStyle name="Normal 17 2 3 3 2 4" xfId="39135" xr:uid="{DCD5A837-8FB0-4A26-A9AC-43626391B55E}"/>
    <cellStyle name="Normal 17 2 3 3 3" xfId="7303" xr:uid="{FDEB81C1-6EF0-45F5-8F3F-508E6874154B}"/>
    <cellStyle name="Normal 17 2 3 3 3 2" xfId="15683" xr:uid="{A096F583-3BD0-4EC8-AAE8-F5310322400E}"/>
    <cellStyle name="Normal 17 2 3 3 3 2 2" xfId="32443" xr:uid="{FE0F49AC-FFA1-4AF0-A903-AA694D53FF39}"/>
    <cellStyle name="Normal 17 2 3 3 3 2 3" xfId="49202" xr:uid="{966267F3-3734-4DB9-9D70-1CF29BA6B3D1}"/>
    <cellStyle name="Normal 17 2 3 3 3 3" xfId="24063" xr:uid="{B572C45F-8F60-44DE-A391-6BF24DFB827A}"/>
    <cellStyle name="Normal 17 2 3 3 3 4" xfId="40822" xr:uid="{001DDC9F-3642-44C4-AE07-51FB45858813}"/>
    <cellStyle name="Normal 17 2 3 3 4" xfId="4043" xr:uid="{851B5CAE-76C4-4959-AE1A-699140F46F41}"/>
    <cellStyle name="Normal 17 2 3 3 4 2" xfId="12419" xr:uid="{CD12ADB3-D332-4E72-BE24-D0A3EF2F7C5B}"/>
    <cellStyle name="Normal 17 2 3 3 4 2 2" xfId="29179" xr:uid="{2E85B62B-7B11-4B16-9E3D-9B3BFBF805EB}"/>
    <cellStyle name="Normal 17 2 3 3 4 2 3" xfId="45938" xr:uid="{1FC105E4-590E-4187-9167-46994F2EE1D1}"/>
    <cellStyle name="Normal 17 2 3 3 4 3" xfId="20799" xr:uid="{D05247B8-2983-441A-8607-FC4D7CAAD4C7}"/>
    <cellStyle name="Normal 17 2 3 3 4 4" xfId="37558" xr:uid="{5C6597F6-52BE-470D-923C-41C519A7B9F4}"/>
    <cellStyle name="Normal 17 2 3 3 5" xfId="10616" xr:uid="{B8D48632-77D7-497D-BE51-AD4141A39217}"/>
    <cellStyle name="Normal 17 2 3 3 5 2" xfId="27376" xr:uid="{601FB63D-BC98-456D-9EB1-AE95678D67FA}"/>
    <cellStyle name="Normal 17 2 3 3 5 3" xfId="44135" xr:uid="{3B5F6CB1-4D02-488E-8B28-72476DD90131}"/>
    <cellStyle name="Normal 17 2 3 3 6" xfId="18996" xr:uid="{C7A93D54-C492-4993-ABB7-971213BC19F6}"/>
    <cellStyle name="Normal 17 2 3 3 7" xfId="35755" xr:uid="{2A3B418A-6329-4D30-8F29-F58B81A58554}"/>
    <cellStyle name="Normal 17 2 3 4" xfId="2723" xr:uid="{2A27D487-8693-4BBE-A784-4CA8BF4E41ED}"/>
    <cellStyle name="Normal 17 2 3 4 2" xfId="6105" xr:uid="{D5DD68E6-F853-4388-9642-0C76B9606F3E}"/>
    <cellStyle name="Normal 17 2 3 4 2 2" xfId="14485" xr:uid="{042A3D80-F7A7-42CB-BD81-0E0A7A1B26C2}"/>
    <cellStyle name="Normal 17 2 3 4 2 2 2" xfId="31245" xr:uid="{EDEA43B9-EEB6-4EAC-934C-DA17692DA478}"/>
    <cellStyle name="Normal 17 2 3 4 2 2 3" xfId="48004" xr:uid="{9D96083D-C308-4430-8B03-A0F28E877D4B}"/>
    <cellStyle name="Normal 17 2 3 4 2 3" xfId="22865" xr:uid="{76AD5033-F69F-4502-959E-99CBD7EDA3C6}"/>
    <cellStyle name="Normal 17 2 3 4 2 4" xfId="39624" xr:uid="{B4B89BA6-2308-4C43-BCD0-F1803747A132}"/>
    <cellStyle name="Normal 17 2 3 4 3" xfId="7792" xr:uid="{1D6B23C1-1335-4139-8CFA-489270DF313C}"/>
    <cellStyle name="Normal 17 2 3 4 3 2" xfId="16172" xr:uid="{59CBADB1-7092-43EB-937C-AE7728EEEADD}"/>
    <cellStyle name="Normal 17 2 3 4 3 2 2" xfId="32932" xr:uid="{87D6BE7F-88B3-4237-A7C2-0839385A26EC}"/>
    <cellStyle name="Normal 17 2 3 4 3 2 3" xfId="49691" xr:uid="{FFF7F5BB-83E8-4A26-BC61-0E6A8ABBB7B7}"/>
    <cellStyle name="Normal 17 2 3 4 3 3" xfId="24552" xr:uid="{669BF239-B093-4F7F-9149-036340BEBD43}"/>
    <cellStyle name="Normal 17 2 3 4 3 4" xfId="41311" xr:uid="{516B2C0E-9D23-4002-9DD5-865F1DC0A8A3}"/>
    <cellStyle name="Normal 17 2 3 4 4" xfId="4419" xr:uid="{FB0A1065-3CB3-45A8-8E3D-32BD5C8E1631}"/>
    <cellStyle name="Normal 17 2 3 4 4 2" xfId="12795" xr:uid="{E46BCDFF-E6FC-4B20-9F8F-D16E3F84CF95}"/>
    <cellStyle name="Normal 17 2 3 4 4 2 2" xfId="29555" xr:uid="{CA5F8366-2FA7-4689-8015-7AA6D81803F3}"/>
    <cellStyle name="Normal 17 2 3 4 4 2 3" xfId="46314" xr:uid="{40B86BF4-F4FA-42E6-9E0E-7A012CAE02CB}"/>
    <cellStyle name="Normal 17 2 3 4 4 3" xfId="21175" xr:uid="{A62E9882-E85A-4672-AED2-4542CC5545ED}"/>
    <cellStyle name="Normal 17 2 3 4 4 4" xfId="37934" xr:uid="{57DBCA71-4E40-4269-8D18-F8A1F5D45F63}"/>
    <cellStyle name="Normal 17 2 3 4 5" xfId="11105" xr:uid="{01A1FCEF-786C-4F99-871A-41C6F37B2C1A}"/>
    <cellStyle name="Normal 17 2 3 4 5 2" xfId="27865" xr:uid="{B3DFBF00-591B-4B49-B3DD-CC4671E4C556}"/>
    <cellStyle name="Normal 17 2 3 4 5 3" xfId="44624" xr:uid="{AA7C8183-53A4-4470-A1BD-819885700BDD}"/>
    <cellStyle name="Normal 17 2 3 4 6" xfId="19485" xr:uid="{8EE6DACC-8427-4299-BCFF-0734BEBDB5FC}"/>
    <cellStyle name="Normal 17 2 3 4 7" xfId="36244" xr:uid="{DA69904A-8D02-44A4-A203-BC4504838EC6}"/>
    <cellStyle name="Normal 17 2 3 5" xfId="4839" xr:uid="{BC780332-B4E6-4FFA-94BA-3A710C1039C6}"/>
    <cellStyle name="Normal 17 2 3 5 2" xfId="13215" xr:uid="{9CA44993-1F90-4E3D-A29E-860BF604BB66}"/>
    <cellStyle name="Normal 17 2 3 5 2 2" xfId="29975" xr:uid="{7CB4DAE1-7A9A-435C-874A-FB0660B85213}"/>
    <cellStyle name="Normal 17 2 3 5 2 3" xfId="46734" xr:uid="{D5E7D3EC-9F75-4C60-BE90-D61668158280}"/>
    <cellStyle name="Normal 17 2 3 5 3" xfId="21595" xr:uid="{2EB9D564-FC5F-4647-A152-11B010A4D5B2}"/>
    <cellStyle name="Normal 17 2 3 5 4" xfId="38354" xr:uid="{0A200891-2736-4A31-BEDE-83F1178572C8}"/>
    <cellStyle name="Normal 17 2 3 6" xfId="6449" xr:uid="{0B4C9692-55BE-4A54-A62F-0F20D5171190}"/>
    <cellStyle name="Normal 17 2 3 6 2" xfId="14829" xr:uid="{D8A66E96-0D79-4046-914E-7ADDED024734}"/>
    <cellStyle name="Normal 17 2 3 6 2 2" xfId="31589" xr:uid="{3BF38EF1-C5AB-47B0-B78E-6FD90E84C6E2}"/>
    <cellStyle name="Normal 17 2 3 6 2 3" xfId="48348" xr:uid="{343EC2DF-826A-4978-B704-266570822E35}"/>
    <cellStyle name="Normal 17 2 3 6 3" xfId="23209" xr:uid="{A17A8DC4-C7BD-4368-B1F0-34F3CDEBE813}"/>
    <cellStyle name="Normal 17 2 3 6 4" xfId="39968" xr:uid="{DAE6E0DA-E750-4630-987A-A8502D8EB4E2}"/>
    <cellStyle name="Normal 17 2 3 7" xfId="8198" xr:uid="{724196E2-69B9-4BC3-A53F-BAA68042A10B}"/>
    <cellStyle name="Normal 17 2 3 7 2" xfId="16578" xr:uid="{71607F0F-D555-4C8B-B03D-1CDE7208F797}"/>
    <cellStyle name="Normal 17 2 3 7 2 2" xfId="33338" xr:uid="{2BCF55B1-05DF-4002-9B41-0D00F17E1962}"/>
    <cellStyle name="Normal 17 2 3 7 2 3" xfId="50097" xr:uid="{7C41BD73-5FC1-41D2-9660-B9733DC2EFBC}"/>
    <cellStyle name="Normal 17 2 3 7 3" xfId="24958" xr:uid="{CE7F5D6A-D23C-4D31-B564-7D7ACA89C7AA}"/>
    <cellStyle name="Normal 17 2 3 7 4" xfId="41717" xr:uid="{D3267498-0D7F-41AD-A279-423E36B01322}"/>
    <cellStyle name="Normal 17 2 3 8" xfId="8604" xr:uid="{519D1D03-F7AC-4AB0-AD27-5941D9FECCD7}"/>
    <cellStyle name="Normal 17 2 3 8 2" xfId="16984" xr:uid="{6290D45A-7D1F-41F3-80C1-9573C652C18B}"/>
    <cellStyle name="Normal 17 2 3 8 2 2" xfId="33744" xr:uid="{5C2A7C25-C4C5-4988-912E-5F02F53F271A}"/>
    <cellStyle name="Normal 17 2 3 8 2 3" xfId="50503" xr:uid="{0C0B156C-A545-4B13-A6C2-845C7A1F83FB}"/>
    <cellStyle name="Normal 17 2 3 8 3" xfId="25364" xr:uid="{AEB2ED35-05A1-4AB8-A3C5-90092C9D67D6}"/>
    <cellStyle name="Normal 17 2 3 8 4" xfId="42123" xr:uid="{A7C7FF26-BA79-46A7-AE92-B0A085F0EAF2}"/>
    <cellStyle name="Normal 17 2 3 9" xfId="9010" xr:uid="{FDA0D9EA-998C-4484-9B87-313E4713CE99}"/>
    <cellStyle name="Normal 17 2 3 9 2" xfId="17390" xr:uid="{22DEA68E-856D-4EC4-9C53-0245C8995C4D}"/>
    <cellStyle name="Normal 17 2 3 9 2 2" xfId="34150" xr:uid="{E8AAAE21-502B-49BA-94AF-DD9209958D06}"/>
    <cellStyle name="Normal 17 2 3 9 2 3" xfId="50909" xr:uid="{C0CD9E87-8F7C-4DB5-94BD-0640F47F52A9}"/>
    <cellStyle name="Normal 17 2 3 9 3" xfId="25770" xr:uid="{2A9D9EA9-AC32-49C7-8A41-AFD3CBA44630}"/>
    <cellStyle name="Normal 17 2 3 9 4" xfId="42529" xr:uid="{79608F88-54A5-43C6-BB14-89ADE304DD22}"/>
    <cellStyle name="Normal 17 2 4" xfId="1592" xr:uid="{29E39692-D37F-4EDE-AED3-4DF7F3D2B59A}"/>
    <cellStyle name="Normal 17 2 4 2" xfId="4973" xr:uid="{DDA53F53-A2C2-40E6-A65F-EFCEFC3A449A}"/>
    <cellStyle name="Normal 17 2 4 2 2" xfId="13349" xr:uid="{1A883D3E-3F6A-4522-BE91-8FFFD57204BE}"/>
    <cellStyle name="Normal 17 2 4 2 2 2" xfId="30109" xr:uid="{02DA6B10-F42C-48FB-A41F-CA40CFAE2DCA}"/>
    <cellStyle name="Normal 17 2 4 2 2 3" xfId="46868" xr:uid="{ECAB75BA-A984-4E20-8DDE-8B3530B250F7}"/>
    <cellStyle name="Normal 17 2 4 2 3" xfId="21729" xr:uid="{FBACC71A-2AC5-43EF-B8A1-50B44EF24615}"/>
    <cellStyle name="Normal 17 2 4 2 4" xfId="38488" xr:uid="{BC1141D0-6516-4DCA-BD84-20F4EEBEF6E4}"/>
    <cellStyle name="Normal 17 2 4 3" xfId="6656" xr:uid="{2216558A-C05F-4421-B195-84AD8DEDE2D6}"/>
    <cellStyle name="Normal 17 2 4 3 2" xfId="15036" xr:uid="{209B7F32-4826-41A5-B506-B7196120A62F}"/>
    <cellStyle name="Normal 17 2 4 3 2 2" xfId="31796" xr:uid="{735ECF7C-BFB5-497B-BCA3-8C2408721263}"/>
    <cellStyle name="Normal 17 2 4 3 2 3" xfId="48555" xr:uid="{FD008E40-F712-462E-91B5-37C3BED1892B}"/>
    <cellStyle name="Normal 17 2 4 3 3" xfId="23416" xr:uid="{18A647A5-85DD-4F37-A308-E283DC960D59}"/>
    <cellStyle name="Normal 17 2 4 3 4" xfId="40175" xr:uid="{081E7697-E55A-4704-9754-AE097AEFEE84}"/>
    <cellStyle name="Normal 17 2 4 4" xfId="3396" xr:uid="{9FA31D8B-86B1-4C87-8EBB-2F2376BB5921}"/>
    <cellStyle name="Normal 17 2 4 4 2" xfId="11772" xr:uid="{225BE8D0-C542-482E-A3FF-A41BDC961CE8}"/>
    <cellStyle name="Normal 17 2 4 4 2 2" xfId="28532" xr:uid="{853D7B3A-AF5D-4C2D-BB53-58F25A4A6150}"/>
    <cellStyle name="Normal 17 2 4 4 2 3" xfId="45291" xr:uid="{0BDEFED5-375A-47E6-B396-9AB39CF6818E}"/>
    <cellStyle name="Normal 17 2 4 4 3" xfId="20152" xr:uid="{B8ED6B9F-858B-4108-841D-CA34AE058917}"/>
    <cellStyle name="Normal 17 2 4 4 4" xfId="36911" xr:uid="{1907138A-DA66-40BE-9034-DC2286C0C32A}"/>
    <cellStyle name="Normal 17 2 4 5" xfId="9969" xr:uid="{152FBA76-9FC6-4D30-8522-A25C28750269}"/>
    <cellStyle name="Normal 17 2 4 5 2" xfId="26729" xr:uid="{33F4B1F4-2B84-4AE9-B6E9-80A6A34A3678}"/>
    <cellStyle name="Normal 17 2 4 5 3" xfId="43488" xr:uid="{31562EC4-9175-417C-A024-D6D7C519F06E}"/>
    <cellStyle name="Normal 17 2 4 6" xfId="18349" xr:uid="{0B8BFA02-4BCE-4F04-9F2B-559AD450E4D6}"/>
    <cellStyle name="Normal 17 2 4 7" xfId="35108" xr:uid="{3CAAB25D-18A7-4029-9AF9-037C0B543440}"/>
    <cellStyle name="Normal 17 2 5" xfId="2018" xr:uid="{50E8B444-8EB0-4202-A12C-503F47C37190}"/>
    <cellStyle name="Normal 17 2 5 2" xfId="5397" xr:uid="{61C97474-6CCF-4198-97C7-C24D8BAB21C1}"/>
    <cellStyle name="Normal 17 2 5 2 2" xfId="13777" xr:uid="{4C4D87C3-D382-449D-8127-67CE733881F5}"/>
    <cellStyle name="Normal 17 2 5 2 2 2" xfId="30537" xr:uid="{FB22804F-B736-4754-ACAC-A1814F1AFABF}"/>
    <cellStyle name="Normal 17 2 5 2 2 3" xfId="47296" xr:uid="{5A341FBA-C551-4CF0-BC0B-95757E88D07F}"/>
    <cellStyle name="Normal 17 2 5 2 3" xfId="22157" xr:uid="{EFCD03DA-E581-492C-8059-A56F21DB80D7}"/>
    <cellStyle name="Normal 17 2 5 2 4" xfId="38916" xr:uid="{72C439BF-D324-4B50-B51C-4B49FF5BE829}"/>
    <cellStyle name="Normal 17 2 5 3" xfId="7084" xr:uid="{ADC0A1F2-CABC-48E7-862D-1E2270D8D647}"/>
    <cellStyle name="Normal 17 2 5 3 2" xfId="15464" xr:uid="{BCDD0B37-31BC-433E-A553-39DBF74B8709}"/>
    <cellStyle name="Normal 17 2 5 3 2 2" xfId="32224" xr:uid="{43E52F89-6219-4208-9BD1-52CED5F54A47}"/>
    <cellStyle name="Normal 17 2 5 3 2 3" xfId="48983" xr:uid="{BC0537D7-BBB3-46D4-B2BD-6E9DB4D67AC7}"/>
    <cellStyle name="Normal 17 2 5 3 3" xfId="23844" xr:uid="{EC056267-2B06-4AF8-B0A6-9C762A86062F}"/>
    <cellStyle name="Normal 17 2 5 3 4" xfId="40603" xr:uid="{AFD8FDC7-68D1-462B-A476-96330FA6D1D6}"/>
    <cellStyle name="Normal 17 2 5 4" xfId="3824" xr:uid="{6532ABAE-A55A-4711-92E1-A6BE3E3F502B}"/>
    <cellStyle name="Normal 17 2 5 4 2" xfId="12200" xr:uid="{4E1A4595-33DA-4A6D-B5E7-94070B6EACFE}"/>
    <cellStyle name="Normal 17 2 5 4 2 2" xfId="28960" xr:uid="{255BE8BE-4349-4640-9DF4-34AB706C47C8}"/>
    <cellStyle name="Normal 17 2 5 4 2 3" xfId="45719" xr:uid="{ADC78C19-CEE8-4ACF-B0AA-42849E2A28FE}"/>
    <cellStyle name="Normal 17 2 5 4 3" xfId="20580" xr:uid="{DF129087-CCD7-482C-A406-C12B7FD84BCD}"/>
    <cellStyle name="Normal 17 2 5 4 4" xfId="37339" xr:uid="{095BCC57-3BD7-483C-B6A1-8653C72B8D3B}"/>
    <cellStyle name="Normal 17 2 5 5" xfId="10397" xr:uid="{8DDF7DCA-DE0E-4AAA-86B9-C480A45DC3B0}"/>
    <cellStyle name="Normal 17 2 5 5 2" xfId="27157" xr:uid="{A9123894-2B51-4B1F-B729-20FF079253C3}"/>
    <cellStyle name="Normal 17 2 5 5 3" xfId="43916" xr:uid="{A85FE457-DEBC-4B77-A816-57A58EDE3807}"/>
    <cellStyle name="Normal 17 2 5 6" xfId="18777" xr:uid="{D09F0D56-6250-4754-A317-2BCAB7DB1C3C}"/>
    <cellStyle name="Normal 17 2 5 7" xfId="35536" xr:uid="{769C0D37-2C4B-4B2A-A9E7-B8D9D57513D5}"/>
    <cellStyle name="Normal 17 2 6" xfId="2453" xr:uid="{65D9B14B-9E89-4069-B036-828CBB717F8C}"/>
    <cellStyle name="Normal 17 2 6 2" xfId="5834" xr:uid="{68C0C00E-98CB-4A8A-810E-180B91311C51}"/>
    <cellStyle name="Normal 17 2 6 2 2" xfId="14214" xr:uid="{A84439BA-8444-4B35-BAC1-5A73A0A57943}"/>
    <cellStyle name="Normal 17 2 6 2 2 2" xfId="30974" xr:uid="{C6B8864A-5ACE-41BC-AE6E-4F98D182FE55}"/>
    <cellStyle name="Normal 17 2 6 2 2 3" xfId="47733" xr:uid="{96641288-CCA0-4306-9FED-65C2C674BF19}"/>
    <cellStyle name="Normal 17 2 6 2 3" xfId="22594" xr:uid="{7389A33F-B75C-47AD-961D-94415B67764F}"/>
    <cellStyle name="Normal 17 2 6 2 4" xfId="39353" xr:uid="{2BA13BC4-7314-4DD8-A300-361C50AA8013}"/>
    <cellStyle name="Normal 17 2 6 3" xfId="7521" xr:uid="{B539EA63-DCF9-4A06-9EDD-FB7D0B5A9CF8}"/>
    <cellStyle name="Normal 17 2 6 3 2" xfId="15901" xr:uid="{1779546E-5429-4FF5-A767-3641626FEE6C}"/>
    <cellStyle name="Normal 17 2 6 3 2 2" xfId="32661" xr:uid="{2F6BC5D9-3532-4D1A-ACFF-979C9D9462A4}"/>
    <cellStyle name="Normal 17 2 6 3 2 3" xfId="49420" xr:uid="{A98048F5-3BF7-4011-92AF-DE54837FC455}"/>
    <cellStyle name="Normal 17 2 6 3 3" xfId="24281" xr:uid="{2FA4244B-71F0-4F1F-BD91-4DC3E24DF81D}"/>
    <cellStyle name="Normal 17 2 6 3 4" xfId="41040" xr:uid="{06DF3977-BAEC-4CBF-92CE-15E4E2ED1CC4}"/>
    <cellStyle name="Normal 17 2 6 4" xfId="2965" xr:uid="{46317DDC-AF13-4310-9EF7-308F20CCBDC0}"/>
    <cellStyle name="Normal 17 2 6 4 2" xfId="11346" xr:uid="{152CE111-D5AA-44ED-AD47-307B2AF0E61A}"/>
    <cellStyle name="Normal 17 2 6 4 2 2" xfId="28106" xr:uid="{21DBA524-D5C9-49F8-A722-DC2A86A2AE92}"/>
    <cellStyle name="Normal 17 2 6 4 2 3" xfId="44865" xr:uid="{1F1344DB-C05A-48EF-B82B-71AADCE42833}"/>
    <cellStyle name="Normal 17 2 6 4 3" xfId="19726" xr:uid="{7EB4DCC8-607B-4E27-9D2B-FB22A16E7098}"/>
    <cellStyle name="Normal 17 2 6 4 4" xfId="36485" xr:uid="{2CBF90D3-2BD9-4D55-BA75-BA586FE1FBB1}"/>
    <cellStyle name="Normal 17 2 6 5" xfId="10834" xr:uid="{E43E5A45-BEFB-422B-A985-083EF4B3EFEC}"/>
    <cellStyle name="Normal 17 2 6 5 2" xfId="27594" xr:uid="{AFCF02F2-3C6B-4CDD-B920-AE1E55239CA1}"/>
    <cellStyle name="Normal 17 2 6 5 3" xfId="44353" xr:uid="{8FDA830B-6F4F-4C4F-8EDE-1791C1622957}"/>
    <cellStyle name="Normal 17 2 6 6" xfId="19214" xr:uid="{602BD1C7-CF19-4EC7-BC7D-C761E2262C86}"/>
    <cellStyle name="Normal 17 2 6 7" xfId="35973" xr:uid="{9090DD64-6B88-41E4-8C1F-DD99553B2B70}"/>
    <cellStyle name="Normal 17 2 7" xfId="4567" xr:uid="{2ED89DEA-0941-4D63-B036-EEC3B0520334}"/>
    <cellStyle name="Normal 17 2 7 2" xfId="12943" xr:uid="{6B7EAA69-C3CB-4D06-B69F-E15F5C11325B}"/>
    <cellStyle name="Normal 17 2 7 2 2" xfId="29703" xr:uid="{D5B53D57-B483-482D-A8DB-62A7E09AD962}"/>
    <cellStyle name="Normal 17 2 7 2 3" xfId="46462" xr:uid="{DAC212B3-CCAE-487E-A4E1-1FBABCA83D5B}"/>
    <cellStyle name="Normal 17 2 7 3" xfId="21323" xr:uid="{5130DC69-594D-4B3D-939F-A0B7830818F3}"/>
    <cellStyle name="Normal 17 2 7 4" xfId="38082" xr:uid="{A63691FC-29A5-405A-A81D-74CBE01DD48B}"/>
    <cellStyle name="Normal 17 2 8" xfId="6230" xr:uid="{30FC534D-CBE0-4D43-9129-9F6D525052F9}"/>
    <cellStyle name="Normal 17 2 8 2" xfId="14610" xr:uid="{BAA688EF-D004-460B-A92A-51BB8882FEC5}"/>
    <cellStyle name="Normal 17 2 8 2 2" xfId="31370" xr:uid="{03BFA018-9BE5-4AEA-973F-A790757BA0B7}"/>
    <cellStyle name="Normal 17 2 8 2 3" xfId="48129" xr:uid="{0EF3A8B6-AE08-411B-96C0-2D6CF2C5C47D}"/>
    <cellStyle name="Normal 17 2 8 3" xfId="22990" xr:uid="{4C4C6181-71DD-46F9-87B9-C0BF7CD5B86E}"/>
    <cellStyle name="Normal 17 2 8 4" xfId="39749" xr:uid="{618298A3-03DA-4F3C-93BA-9BA21855C0F4}"/>
    <cellStyle name="Normal 17 2 9" xfId="7927" xr:uid="{49F1AE0A-9568-450A-A540-7AD8C6178E74}"/>
    <cellStyle name="Normal 17 2 9 2" xfId="16307" xr:uid="{1D629527-25EA-4B9C-A648-70AB1AFC83CF}"/>
    <cellStyle name="Normal 17 2 9 2 2" xfId="33067" xr:uid="{84DDBB08-2E36-44B3-A7AE-ED3518F91A59}"/>
    <cellStyle name="Normal 17 2 9 2 3" xfId="49826" xr:uid="{D0038583-DF96-4377-A75A-02DEF83FDC72}"/>
    <cellStyle name="Normal 17 2 9 3" xfId="24687" xr:uid="{CFFC78CB-6936-4E6A-A5AD-E60A031CC8BF}"/>
    <cellStyle name="Normal 17 2 9 4" xfId="41446" xr:uid="{840E626C-02FE-4D11-B2B0-E53ACE212FAC}"/>
    <cellStyle name="Normal 17 20" xfId="34654" xr:uid="{921F3DF8-EF98-4BA2-94C7-1FCF12F4AD38}"/>
    <cellStyle name="Normal 17 21" xfId="51643" xr:uid="{525EA786-1631-4ED4-84A3-BBAB90EBFA05}"/>
    <cellStyle name="Normal 17 22" xfId="811" xr:uid="{41DC3DC1-B717-453C-A64A-E141AC18B17B}"/>
    <cellStyle name="Normal 17 3" xfId="814" xr:uid="{70F3AC07-E7E6-46E4-A2BF-99ED5077A893}"/>
    <cellStyle name="Normal 17 3 10" xfId="8334" xr:uid="{53014B66-3548-45BA-ABDF-73E6204048FF}"/>
    <cellStyle name="Normal 17 3 10 2" xfId="16714" xr:uid="{B1BFC753-ACDF-4582-B805-8CE22992BCEE}"/>
    <cellStyle name="Normal 17 3 10 2 2" xfId="33474" xr:uid="{4057F263-7FCE-4C4F-9934-9F3A3884770D}"/>
    <cellStyle name="Normal 17 3 10 2 3" xfId="50233" xr:uid="{62A801FE-44D9-486A-9BAB-CB3E737B88D1}"/>
    <cellStyle name="Normal 17 3 10 3" xfId="25094" xr:uid="{1C9FC680-6C20-44B5-8BD4-B21EF6B9CBD0}"/>
    <cellStyle name="Normal 17 3 10 4" xfId="41853" xr:uid="{3CA84225-AD21-40C1-A1F9-7A9D56767D45}"/>
    <cellStyle name="Normal 17 3 11" xfId="8740" xr:uid="{43FBB7E4-2442-4E8F-8EA6-50513F11F603}"/>
    <cellStyle name="Normal 17 3 11 2" xfId="17120" xr:uid="{101F9898-DDFD-4102-9FC3-5BBE91CF9919}"/>
    <cellStyle name="Normal 17 3 11 2 2" xfId="33880" xr:uid="{163E918A-C5D3-4EAE-9DAA-1877D10D084E}"/>
    <cellStyle name="Normal 17 3 11 2 3" xfId="50639" xr:uid="{7A727DE5-A951-4672-BF0A-455AE21F4005}"/>
    <cellStyle name="Normal 17 3 11 3" xfId="25500" xr:uid="{89ACC81D-C458-417E-96C0-44C8F1B68E84}"/>
    <cellStyle name="Normal 17 3 11 4" xfId="42259" xr:uid="{DDF8E6ED-E2EA-4FB9-A4B2-4B46D050478F}"/>
    <cellStyle name="Normal 17 3 12" xfId="9146" xr:uid="{D86C5E18-47E2-4B90-B973-553DBBA99B3C}"/>
    <cellStyle name="Normal 17 3 12 2" xfId="17526" xr:uid="{741BEEC8-6691-4C4D-9F87-A7DA6891900D}"/>
    <cellStyle name="Normal 17 3 12 2 2" xfId="34286" xr:uid="{D5B8ECD2-E9B5-4207-9170-4E9F3E4BB7DA}"/>
    <cellStyle name="Normal 17 3 12 2 3" xfId="51045" xr:uid="{774B2A8D-2897-4BDC-B010-AB6E3E9E81A3}"/>
    <cellStyle name="Normal 17 3 12 3" xfId="25906" xr:uid="{5460B726-49FE-48CD-9760-AC3E4B3884B6}"/>
    <cellStyle name="Normal 17 3 12 4" xfId="42665" xr:uid="{76027B24-EEDA-483C-8A17-9C25EC581F88}"/>
    <cellStyle name="Normal 17 3 13" xfId="2861" xr:uid="{2DD6290A-881F-4D4F-8301-242F0EC68D1B}"/>
    <cellStyle name="Normal 17 3 13 2" xfId="11243" xr:uid="{546DA613-FDA4-4086-99E4-F280AF6F7963}"/>
    <cellStyle name="Normal 17 3 13 2 2" xfId="28003" xr:uid="{62AB32FB-FB3B-4A7E-969E-B325BAD5194B}"/>
    <cellStyle name="Normal 17 3 13 2 3" xfId="44762" xr:uid="{30691B9C-60F4-4C8F-B47A-40E197E7C041}"/>
    <cellStyle name="Normal 17 3 13 3" xfId="19623" xr:uid="{AE808FC1-782B-4F15-B171-4A861E167DE6}"/>
    <cellStyle name="Normal 17 3 13 4" xfId="36382" xr:uid="{55B6483E-8970-4F10-83A1-CA84DB53710A}"/>
    <cellStyle name="Normal 17 3 14" xfId="9589" xr:uid="{347B8650-6D3A-40D6-B6D4-6CB6862910A5}"/>
    <cellStyle name="Normal 17 3 14 2" xfId="26349" xr:uid="{80B01E60-99B7-42E5-BFD0-D2A903A06682}"/>
    <cellStyle name="Normal 17 3 14 3" xfId="43108" xr:uid="{8B7FD50D-3AA4-494F-8EAF-3F14C4F48E61}"/>
    <cellStyle name="Normal 17 3 15" xfId="17969" xr:uid="{3030DDE8-965D-4833-9D56-8301E6F19D0A}"/>
    <cellStyle name="Normal 17 3 16" xfId="34728" xr:uid="{EB59C83F-1A18-4C9B-BCAA-009C4EE7F4A7}"/>
    <cellStyle name="Normal 17 3 2" xfId="1413" xr:uid="{992DB248-C493-4926-84A8-98A361FE8584}"/>
    <cellStyle name="Normal 17 3 2 10" xfId="9287" xr:uid="{D5AEB9AF-1957-47C3-A581-96D460146F67}"/>
    <cellStyle name="Normal 17 3 2 10 2" xfId="17667" xr:uid="{F98B56B7-49B8-4BFC-B270-6316D0383226}"/>
    <cellStyle name="Normal 17 3 2 10 2 2" xfId="34427" xr:uid="{E742979A-B4B9-4312-A51A-ADA77FB56104}"/>
    <cellStyle name="Normal 17 3 2 10 2 3" xfId="51186" xr:uid="{0B14C3B1-F664-477E-89B5-A3AE750E48D8}"/>
    <cellStyle name="Normal 17 3 2 10 3" xfId="26047" xr:uid="{F843D9E9-EAFB-43D3-A53F-0DADD461F24A}"/>
    <cellStyle name="Normal 17 3 2 10 4" xfId="42806" xr:uid="{322CB7AB-57FC-4DF1-8B84-0BDEFC57E7DB}"/>
    <cellStyle name="Normal 17 3 2 11" xfId="3189" xr:uid="{C73FD2BE-109E-4E78-82F7-20F279366FD3}"/>
    <cellStyle name="Normal 17 3 2 11 2" xfId="11566" xr:uid="{F1A451A0-499D-4CF2-A994-E270C0CFFF45}"/>
    <cellStyle name="Normal 17 3 2 11 2 2" xfId="28326" xr:uid="{5BFD12DA-10B2-4517-88D3-15812BF077F0}"/>
    <cellStyle name="Normal 17 3 2 11 2 3" xfId="45085" xr:uid="{DF85D7B8-1C0F-49DA-8222-611DE709A60E}"/>
    <cellStyle name="Normal 17 3 2 11 3" xfId="19946" xr:uid="{B22A2C85-DB58-4015-862E-7B048219183B}"/>
    <cellStyle name="Normal 17 3 2 11 4" xfId="36705" xr:uid="{FE8933FF-B2B2-487B-96ED-676BD159CF9D}"/>
    <cellStyle name="Normal 17 3 2 12" xfId="9763" xr:uid="{8A2B2F8D-0135-4991-97DB-B501F5CCC8AE}"/>
    <cellStyle name="Normal 17 3 2 12 2" xfId="26523" xr:uid="{56571619-381A-4310-9886-21271D49DC8C}"/>
    <cellStyle name="Normal 17 3 2 12 3" xfId="43282" xr:uid="{C7A178FB-B77B-41CC-BD0A-3C47FB0AF4C1}"/>
    <cellStyle name="Normal 17 3 2 13" xfId="18143" xr:uid="{0805CA38-E2C7-4077-AFF7-419CA01882BB}"/>
    <cellStyle name="Normal 17 3 2 14" xfId="34902" xr:uid="{ED4A82D6-C46D-44B8-9EC3-D276C17B9CCC}"/>
    <cellStyle name="Normal 17 3 2 2" xfId="1809" xr:uid="{4A9F05BA-6D04-4031-BD7A-A24E9DB741B9}"/>
    <cellStyle name="Normal 17 3 2 2 2" xfId="5191" xr:uid="{55CDF35A-BA1D-467C-B141-11AA97914CCC}"/>
    <cellStyle name="Normal 17 3 2 2 2 2" xfId="13569" xr:uid="{203746BB-BEB6-475A-84D8-7B47AC2E95A5}"/>
    <cellStyle name="Normal 17 3 2 2 2 2 2" xfId="30329" xr:uid="{4405E351-1334-4627-AA97-6AD4D6D62AE7}"/>
    <cellStyle name="Normal 17 3 2 2 2 2 3" xfId="47088" xr:uid="{6248B9DF-AEE6-4F55-97C4-24B9402D7B9C}"/>
    <cellStyle name="Normal 17 3 2 2 2 3" xfId="21949" xr:uid="{7B2C966A-DA6B-4912-9F63-D837DBAE8A0D}"/>
    <cellStyle name="Normal 17 3 2 2 2 4" xfId="38708" xr:uid="{6A0F520E-0264-4A8A-98C3-69F8EA17728C}"/>
    <cellStyle name="Normal 17 3 2 2 3" xfId="6876" xr:uid="{8F42702B-71C9-49CA-9B44-657E50D98D25}"/>
    <cellStyle name="Normal 17 3 2 2 3 2" xfId="15256" xr:uid="{592D27AE-4C67-47F4-9B24-A5EDC70BA010}"/>
    <cellStyle name="Normal 17 3 2 2 3 2 2" xfId="32016" xr:uid="{F5B54CA1-50CF-45BA-AA40-0E260D6DA492}"/>
    <cellStyle name="Normal 17 3 2 2 3 2 3" xfId="48775" xr:uid="{2C342B10-5D71-4643-B693-59502240DD2A}"/>
    <cellStyle name="Normal 17 3 2 2 3 3" xfId="23636" xr:uid="{3CE85B2B-B3B6-403D-ABB9-79B63771B012}"/>
    <cellStyle name="Normal 17 3 2 2 3 4" xfId="40395" xr:uid="{B7B6D1B6-3A30-4FBA-82EA-34BB566C14CA}"/>
    <cellStyle name="Normal 17 3 2 2 4" xfId="3616" xr:uid="{0FEFA8F8-9E7A-4C18-B5D7-D24801E63B58}"/>
    <cellStyle name="Normal 17 3 2 2 4 2" xfId="11992" xr:uid="{E1C830E1-AA0D-436B-B2D5-965ADDDE2900}"/>
    <cellStyle name="Normal 17 3 2 2 4 2 2" xfId="28752" xr:uid="{6E387ABE-580E-4BB1-BE8D-178B3AFB8972}"/>
    <cellStyle name="Normal 17 3 2 2 4 2 3" xfId="45511" xr:uid="{CA06FA36-86DA-436C-8C84-E7142A13065D}"/>
    <cellStyle name="Normal 17 3 2 2 4 3" xfId="20372" xr:uid="{EA2337AD-6C0B-44A6-ACA5-E7BABE599387}"/>
    <cellStyle name="Normal 17 3 2 2 4 4" xfId="37131" xr:uid="{247649F7-DBDB-4D7E-84B0-B4BBAED048CE}"/>
    <cellStyle name="Normal 17 3 2 2 5" xfId="10189" xr:uid="{29B09B97-AA57-42DA-9D15-471E9D063E5E}"/>
    <cellStyle name="Normal 17 3 2 2 5 2" xfId="26949" xr:uid="{7EA4454A-EA85-428E-A514-4DE58A327F63}"/>
    <cellStyle name="Normal 17 3 2 2 5 3" xfId="43708" xr:uid="{C8411E26-B1DC-493D-A241-D3B5E6D1597C}"/>
    <cellStyle name="Normal 17 3 2 2 6" xfId="18569" xr:uid="{05B5002E-B387-49AE-933B-A6C490FDAD46}"/>
    <cellStyle name="Normal 17 3 2 2 7" xfId="35328" xr:uid="{EC141E71-0026-4A8A-9FE5-B28D4175A75C}"/>
    <cellStyle name="Normal 17 3 2 3" xfId="2237" xr:uid="{F08A0B67-041C-4537-B662-79C98202BFC1}"/>
    <cellStyle name="Normal 17 3 2 3 2" xfId="5617" xr:uid="{491A9928-0384-47EA-9F50-75098AA064E0}"/>
    <cellStyle name="Normal 17 3 2 3 2 2" xfId="13997" xr:uid="{5F8888C9-F56F-408B-8A9C-F8653E6632D3}"/>
    <cellStyle name="Normal 17 3 2 3 2 2 2" xfId="30757" xr:uid="{E9D7EBF1-6B50-4619-9F10-C37AC5C33016}"/>
    <cellStyle name="Normal 17 3 2 3 2 2 3" xfId="47516" xr:uid="{0DEAB65F-C94E-4E13-B80E-0FD6F708A455}"/>
    <cellStyle name="Normal 17 3 2 3 2 3" xfId="22377" xr:uid="{71BA57EF-A57E-4995-BD61-890FE09CB783}"/>
    <cellStyle name="Normal 17 3 2 3 2 4" xfId="39136" xr:uid="{87354F12-B723-4464-938D-924068F7C3B7}"/>
    <cellStyle name="Normal 17 3 2 3 3" xfId="7304" xr:uid="{32CBF9DB-6AC9-40F0-A68F-4AC500857E83}"/>
    <cellStyle name="Normal 17 3 2 3 3 2" xfId="15684" xr:uid="{97D13C03-6EE6-472A-9889-2B24DA96A156}"/>
    <cellStyle name="Normal 17 3 2 3 3 2 2" xfId="32444" xr:uid="{6C984C7E-C9E1-4E8D-8E2F-1F53827F2051}"/>
    <cellStyle name="Normal 17 3 2 3 3 2 3" xfId="49203" xr:uid="{250EE3B2-E4BB-45F3-A01A-9BD839346074}"/>
    <cellStyle name="Normal 17 3 2 3 3 3" xfId="24064" xr:uid="{698296BC-144C-47CE-9EBA-B4E19BD714CF}"/>
    <cellStyle name="Normal 17 3 2 3 3 4" xfId="40823" xr:uid="{8BCC2393-28B6-4843-B89B-5F10A836A48B}"/>
    <cellStyle name="Normal 17 3 2 3 4" xfId="4044" xr:uid="{046555B1-9FC0-4127-B469-67873C309F2C}"/>
    <cellStyle name="Normal 17 3 2 3 4 2" xfId="12420" xr:uid="{91D48AD2-B936-4FEC-9D0D-5AC13D88AF41}"/>
    <cellStyle name="Normal 17 3 2 3 4 2 2" xfId="29180" xr:uid="{F16E51C1-E594-4023-BBA3-8813EEB805EC}"/>
    <cellStyle name="Normal 17 3 2 3 4 2 3" xfId="45939" xr:uid="{36EECD00-56DB-4954-B37E-0A2964B1285C}"/>
    <cellStyle name="Normal 17 3 2 3 4 3" xfId="20800" xr:uid="{B79F65A5-AFA8-4C1A-A2CF-8E2AC82546A9}"/>
    <cellStyle name="Normal 17 3 2 3 4 4" xfId="37559" xr:uid="{61B797F5-1CA9-41F8-A096-95CB0374EE7F}"/>
    <cellStyle name="Normal 17 3 2 3 5" xfId="10617" xr:uid="{BF12814E-BD30-4041-9261-61DDBFCA0194}"/>
    <cellStyle name="Normal 17 3 2 3 5 2" xfId="27377" xr:uid="{F58EFFAF-EE03-407E-9866-ED460CC103BA}"/>
    <cellStyle name="Normal 17 3 2 3 5 3" xfId="44136" xr:uid="{E71C8E99-8482-4090-9A40-3F97EBDE6B8E}"/>
    <cellStyle name="Normal 17 3 2 3 6" xfId="18997" xr:uid="{70865089-7EE4-4F52-911B-C90F75092268}"/>
    <cellStyle name="Normal 17 3 2 3 7" xfId="35756" xr:uid="{25985C74-4272-4F31-980E-A8FE4902080C}"/>
    <cellStyle name="Normal 17 3 2 4" xfId="2594" xr:uid="{A0096B2F-066C-4AF1-AF37-9ABF1031B964}"/>
    <cellStyle name="Normal 17 3 2 4 2" xfId="5976" xr:uid="{45CD828A-9B1C-4B83-A4D7-7C8746875154}"/>
    <cellStyle name="Normal 17 3 2 4 2 2" xfId="14356" xr:uid="{422960B7-B5DF-473E-9C60-DC91FD1B8E4D}"/>
    <cellStyle name="Normal 17 3 2 4 2 2 2" xfId="31116" xr:uid="{6C5B01E2-1C16-462E-AE4E-5E2D7EC9D7BD}"/>
    <cellStyle name="Normal 17 3 2 4 2 2 3" xfId="47875" xr:uid="{259290C7-BFAE-4871-9F3B-FE39C01FFF47}"/>
    <cellStyle name="Normal 17 3 2 4 2 3" xfId="22736" xr:uid="{58608D91-5510-4FA8-A644-431BA1DDF8E2}"/>
    <cellStyle name="Normal 17 3 2 4 2 4" xfId="39495" xr:uid="{F2638E4C-FC8A-41E5-91E9-EF75C60074CE}"/>
    <cellStyle name="Normal 17 3 2 4 3" xfId="7663" xr:uid="{80795AA0-FC2A-4AE0-8DCD-58EF6A14D913}"/>
    <cellStyle name="Normal 17 3 2 4 3 2" xfId="16043" xr:uid="{B740E913-9BA9-43B8-B237-26C4A194AAE1}"/>
    <cellStyle name="Normal 17 3 2 4 3 2 2" xfId="32803" xr:uid="{1161FC34-2F60-4F7B-9A4B-CA45A09A9A62}"/>
    <cellStyle name="Normal 17 3 2 4 3 2 3" xfId="49562" xr:uid="{42E5CDF6-3360-4603-8A40-AF470A9B9E6B}"/>
    <cellStyle name="Normal 17 3 2 4 3 3" xfId="24423" xr:uid="{3D149BEF-D097-482C-8339-E9488D19A923}"/>
    <cellStyle name="Normal 17 3 2 4 3 4" xfId="41182" xr:uid="{7BC835B4-4B5F-4CDF-B449-34D3DE83046E}"/>
    <cellStyle name="Normal 17 3 2 4 4" xfId="4291" xr:uid="{B84987C7-2105-4CD0-8151-1FD4EB86F5EF}"/>
    <cellStyle name="Normal 17 3 2 4 4 2" xfId="12667" xr:uid="{468C78F7-32D4-43A1-9E77-6CA6085BAED7}"/>
    <cellStyle name="Normal 17 3 2 4 4 2 2" xfId="29427" xr:uid="{439ADE68-9D43-49CF-A2DE-0BD4B50D817C}"/>
    <cellStyle name="Normal 17 3 2 4 4 2 3" xfId="46186" xr:uid="{9A4A036F-2D3B-44A5-A65B-21B5BE89DE1D}"/>
    <cellStyle name="Normal 17 3 2 4 4 3" xfId="21047" xr:uid="{046060BA-8817-4DF7-BA53-411B53AE60F9}"/>
    <cellStyle name="Normal 17 3 2 4 4 4" xfId="37806" xr:uid="{9A09259F-9921-4FC1-BB78-0E789232E667}"/>
    <cellStyle name="Normal 17 3 2 4 5" xfId="10976" xr:uid="{8E590CB9-755E-4ECF-8CDA-BA3623EE9B61}"/>
    <cellStyle name="Normal 17 3 2 4 5 2" xfId="27736" xr:uid="{6DE32388-50F7-40A3-9B1D-937CD6E68C32}"/>
    <cellStyle name="Normal 17 3 2 4 5 3" xfId="44495" xr:uid="{8941242D-99AD-441E-877C-D94554D13268}"/>
    <cellStyle name="Normal 17 3 2 4 6" xfId="19356" xr:uid="{D6249CF3-1557-4024-8937-06462636D030}"/>
    <cellStyle name="Normal 17 3 2 4 7" xfId="36115" xr:uid="{B8722EC0-5928-4ADE-BFB4-30D722A00DE9}"/>
    <cellStyle name="Normal 17 3 2 5" xfId="4710" xr:uid="{C9D05CA5-B131-45FF-9D92-0D464BAA158F}"/>
    <cellStyle name="Normal 17 3 2 5 2" xfId="13086" xr:uid="{B6D922D6-3F6E-4A4D-9658-E44943E4A4EA}"/>
    <cellStyle name="Normal 17 3 2 5 2 2" xfId="29846" xr:uid="{B42BC3FB-5FE6-4083-94A5-50FF8F018355}"/>
    <cellStyle name="Normal 17 3 2 5 2 3" xfId="46605" xr:uid="{7BE3C271-1A08-4849-B117-A5C6F84E6279}"/>
    <cellStyle name="Normal 17 3 2 5 3" xfId="21466" xr:uid="{79B20940-208B-4E2C-B6E9-3D58C7C31E7F}"/>
    <cellStyle name="Normal 17 3 2 5 4" xfId="38225" xr:uid="{C4460B6A-60CE-4411-B13B-B59D3767C132}"/>
    <cellStyle name="Normal 17 3 2 6" xfId="6450" xr:uid="{D09A3368-7331-470B-8998-3C69781F77DF}"/>
    <cellStyle name="Normal 17 3 2 6 2" xfId="14830" xr:uid="{017B55B7-3022-43D6-B48D-D2AE103D1548}"/>
    <cellStyle name="Normal 17 3 2 6 2 2" xfId="31590" xr:uid="{7A934DF6-386F-4751-8A09-ACFCD0E461C6}"/>
    <cellStyle name="Normal 17 3 2 6 2 3" xfId="48349" xr:uid="{6D4E951F-E83B-426E-9956-45ED893BDD32}"/>
    <cellStyle name="Normal 17 3 2 6 3" xfId="23210" xr:uid="{590E13CA-54C9-4AC6-8392-1C939F8F79F2}"/>
    <cellStyle name="Normal 17 3 2 6 4" xfId="39969" xr:uid="{4A54C0BC-3F45-4E59-8D34-A7AA742F7D01}"/>
    <cellStyle name="Normal 17 3 2 7" xfId="8069" xr:uid="{A81D3E41-157B-4455-BF98-49206C79E5F5}"/>
    <cellStyle name="Normal 17 3 2 7 2" xfId="16449" xr:uid="{6DF69113-67DF-4A97-A93F-179F76EDDC91}"/>
    <cellStyle name="Normal 17 3 2 7 2 2" xfId="33209" xr:uid="{C0EDED33-1A6E-4E14-A499-CEFBD7433BD5}"/>
    <cellStyle name="Normal 17 3 2 7 2 3" xfId="49968" xr:uid="{B0E91DBD-9B3D-40D0-B7BB-C01E879A71A8}"/>
    <cellStyle name="Normal 17 3 2 7 3" xfId="24829" xr:uid="{866FCAC7-D10E-4BB6-9278-180F4BA3F6B5}"/>
    <cellStyle name="Normal 17 3 2 7 4" xfId="41588" xr:uid="{B3BCFFD3-1282-49E0-9AEB-2D043AE9B98B}"/>
    <cellStyle name="Normal 17 3 2 8" xfId="8475" xr:uid="{C8A99CC9-D74F-4B4E-8157-4322812DA341}"/>
    <cellStyle name="Normal 17 3 2 8 2" xfId="16855" xr:uid="{BEF9AE28-51D8-40C7-B344-730D5D2BC668}"/>
    <cellStyle name="Normal 17 3 2 8 2 2" xfId="33615" xr:uid="{D87E1B56-C0D5-4594-B4A9-8F8D24F97163}"/>
    <cellStyle name="Normal 17 3 2 8 2 3" xfId="50374" xr:uid="{5DB68B45-B17B-4A4E-92EB-F6876058FBBF}"/>
    <cellStyle name="Normal 17 3 2 8 3" xfId="25235" xr:uid="{71779FBB-BB54-4146-BD4B-83544BE7B9EA}"/>
    <cellStyle name="Normal 17 3 2 8 4" xfId="41994" xr:uid="{5586E124-CF48-4443-8722-37700B0C0C09}"/>
    <cellStyle name="Normal 17 3 2 9" xfId="8881" xr:uid="{5614E928-72E2-47E0-BC92-451FA12C736C}"/>
    <cellStyle name="Normal 17 3 2 9 2" xfId="17261" xr:uid="{52C4DFCE-BE37-4797-BBAC-BC9B43A5B72F}"/>
    <cellStyle name="Normal 17 3 2 9 2 2" xfId="34021" xr:uid="{2351663F-0C37-4CCD-B9B7-99FD50DF2020}"/>
    <cellStyle name="Normal 17 3 2 9 2 3" xfId="50780" xr:uid="{71B49DCC-CFF0-4567-B2A0-9592B9C0C284}"/>
    <cellStyle name="Normal 17 3 2 9 3" xfId="25641" xr:uid="{BC086D4C-07C8-43B6-BADD-6E03F3F80F0D}"/>
    <cellStyle name="Normal 17 3 2 9 4" xfId="42400" xr:uid="{95D04670-843B-4AD5-A8C4-74554793E216}"/>
    <cellStyle name="Normal 17 3 3" xfId="1414" xr:uid="{E564A772-06D1-45F0-8F85-25E5C8627C9A}"/>
    <cellStyle name="Normal 17 3 3 10" xfId="9417" xr:uid="{1C54992A-CD1B-453F-8832-E83E7F87DEF5}"/>
    <cellStyle name="Normal 17 3 3 10 2" xfId="17797" xr:uid="{9799EA52-CF94-4107-B32E-E32FC969D07D}"/>
    <cellStyle name="Normal 17 3 3 10 2 2" xfId="34557" xr:uid="{911BBC73-E786-405A-8588-2B506B553880}"/>
    <cellStyle name="Normal 17 3 3 10 2 3" xfId="51316" xr:uid="{B21CA297-CA81-4FAC-ACDD-A197EC4FB0DB}"/>
    <cellStyle name="Normal 17 3 3 10 3" xfId="26177" xr:uid="{7580736A-7583-46DF-970A-237041B5EA8B}"/>
    <cellStyle name="Normal 17 3 3 10 4" xfId="42936" xr:uid="{6E12D247-CAD8-4813-BF37-358509132DC5}"/>
    <cellStyle name="Normal 17 3 3 11" xfId="3190" xr:uid="{CF77AEC0-74B3-4B3C-9CE4-083C1DCAE422}"/>
    <cellStyle name="Normal 17 3 3 11 2" xfId="11567" xr:uid="{DE92E5C0-4CD0-40C4-8424-3D68818279D7}"/>
    <cellStyle name="Normal 17 3 3 11 2 2" xfId="28327" xr:uid="{6858FCDC-86D1-48E9-A509-C66C95B860C0}"/>
    <cellStyle name="Normal 17 3 3 11 2 3" xfId="45086" xr:uid="{9AE69130-459D-45F4-BE56-C4442764E939}"/>
    <cellStyle name="Normal 17 3 3 11 3" xfId="19947" xr:uid="{68AF36FD-A689-4A09-81FD-55E1666E5FE1}"/>
    <cellStyle name="Normal 17 3 3 11 4" xfId="36706" xr:uid="{D8087B84-296F-4CD1-8189-73FC9554EB6E}"/>
    <cellStyle name="Normal 17 3 3 12" xfId="9764" xr:uid="{7648D6CE-E4C3-44C5-B1B1-2FAAA79EF0E3}"/>
    <cellStyle name="Normal 17 3 3 12 2" xfId="26524" xr:uid="{E499507C-04DC-421B-9F74-80CD3F87192C}"/>
    <cellStyle name="Normal 17 3 3 12 3" xfId="43283" xr:uid="{D27491B5-C99F-4798-BF11-338B1E556B65}"/>
    <cellStyle name="Normal 17 3 3 13" xfId="18144" xr:uid="{6823B4C6-3844-4B1E-803D-C9A80315042B}"/>
    <cellStyle name="Normal 17 3 3 14" xfId="34903" xr:uid="{155B60E9-BB24-4D39-A4CD-A752F87FEA23}"/>
    <cellStyle name="Normal 17 3 3 2" xfId="1810" xr:uid="{C09AB702-0A30-484E-A7E7-3D67C7866102}"/>
    <cellStyle name="Normal 17 3 3 2 2" xfId="5192" xr:uid="{FAA4156F-F4B4-405C-8F7A-8493F602F6BE}"/>
    <cellStyle name="Normal 17 3 3 2 2 2" xfId="13570" xr:uid="{3F80B740-D2EC-49DA-B2FE-78EE3DC70E24}"/>
    <cellStyle name="Normal 17 3 3 2 2 2 2" xfId="30330" xr:uid="{5DE79613-E205-47FC-BC4F-C806DA212628}"/>
    <cellStyle name="Normal 17 3 3 2 2 2 3" xfId="47089" xr:uid="{04D0C2E6-95A0-4DCA-8E91-8CB185FF2F33}"/>
    <cellStyle name="Normal 17 3 3 2 2 3" xfId="21950" xr:uid="{58FD8CDA-8805-4119-8D6A-DE4E26A322AE}"/>
    <cellStyle name="Normal 17 3 3 2 2 4" xfId="38709" xr:uid="{8C2EDB51-1560-4D1A-9636-5CE3E6CB2F3F}"/>
    <cellStyle name="Normal 17 3 3 2 3" xfId="6877" xr:uid="{F8AA9960-51CE-41CB-9995-9E8F1AB4B03C}"/>
    <cellStyle name="Normal 17 3 3 2 3 2" xfId="15257" xr:uid="{E6AB79D0-ED17-4167-A291-714250265473}"/>
    <cellStyle name="Normal 17 3 3 2 3 2 2" xfId="32017" xr:uid="{11805BE6-E1BB-415B-9FFD-672D95F1E548}"/>
    <cellStyle name="Normal 17 3 3 2 3 2 3" xfId="48776" xr:uid="{BDFA936E-9AA9-4AA1-8BED-B19364AE4A60}"/>
    <cellStyle name="Normal 17 3 3 2 3 3" xfId="23637" xr:uid="{D8C75F8F-C9B3-4FD9-A274-B49045E644EF}"/>
    <cellStyle name="Normal 17 3 3 2 3 4" xfId="40396" xr:uid="{01DEA5D7-2C8A-46D5-9566-DEDB3BF33EF5}"/>
    <cellStyle name="Normal 17 3 3 2 4" xfId="3617" xr:uid="{08BED6F8-B0DA-4103-A4B9-659358AA68F4}"/>
    <cellStyle name="Normal 17 3 3 2 4 2" xfId="11993" xr:uid="{F6AC44BD-CB2F-4509-A903-AEB3DB94CE3B}"/>
    <cellStyle name="Normal 17 3 3 2 4 2 2" xfId="28753" xr:uid="{25B62D71-8E40-475E-AC74-7C6577DC5810}"/>
    <cellStyle name="Normal 17 3 3 2 4 2 3" xfId="45512" xr:uid="{FC3902DE-8484-46EE-9E2D-D2C0082B04C8}"/>
    <cellStyle name="Normal 17 3 3 2 4 3" xfId="20373" xr:uid="{EAB0F787-69E4-4E6F-A0EC-993FB2581AE6}"/>
    <cellStyle name="Normal 17 3 3 2 4 4" xfId="37132" xr:uid="{8133C317-895F-4456-82CD-462CB7541F22}"/>
    <cellStyle name="Normal 17 3 3 2 5" xfId="10190" xr:uid="{0628C41B-BEEE-4CEE-B026-5D71FA2C6904}"/>
    <cellStyle name="Normal 17 3 3 2 5 2" xfId="26950" xr:uid="{2B5FB8E6-B9ED-46D8-842C-43697E45F2A8}"/>
    <cellStyle name="Normal 17 3 3 2 5 3" xfId="43709" xr:uid="{54B48833-2FDF-4E15-9B44-4CDF6A28ADCB}"/>
    <cellStyle name="Normal 17 3 3 2 6" xfId="18570" xr:uid="{598C9215-54FD-40E5-8E3E-2ED57CAAFF64}"/>
    <cellStyle name="Normal 17 3 3 2 7" xfId="35329" xr:uid="{C28C41D4-0B7A-4647-BA44-5BF60BBF9CCA}"/>
    <cellStyle name="Normal 17 3 3 3" xfId="2238" xr:uid="{798AFC70-D0EA-4C21-A77C-E09487A44512}"/>
    <cellStyle name="Normal 17 3 3 3 2" xfId="5618" xr:uid="{7F2D5241-EEA5-4543-A2D1-7224C08F8BD3}"/>
    <cellStyle name="Normal 17 3 3 3 2 2" xfId="13998" xr:uid="{E8AF940D-8077-4A88-A611-1856FD89483A}"/>
    <cellStyle name="Normal 17 3 3 3 2 2 2" xfId="30758" xr:uid="{F222FEE8-9163-4F12-9D5D-CAF6416A0560}"/>
    <cellStyle name="Normal 17 3 3 3 2 2 3" xfId="47517" xr:uid="{8E5005B2-5B55-4996-9B1C-4ACC21DE8A23}"/>
    <cellStyle name="Normal 17 3 3 3 2 3" xfId="22378" xr:uid="{F4E94BCF-6E97-4863-999A-5A3D32621421}"/>
    <cellStyle name="Normal 17 3 3 3 2 4" xfId="39137" xr:uid="{574D9605-C6B7-4620-8F23-CF28CA8ADCB1}"/>
    <cellStyle name="Normal 17 3 3 3 3" xfId="7305" xr:uid="{D3C139CB-D86A-418D-AB9E-6995E6DFB539}"/>
    <cellStyle name="Normal 17 3 3 3 3 2" xfId="15685" xr:uid="{CE8A01AB-2FDA-4D72-BEB0-27CC4D99CD36}"/>
    <cellStyle name="Normal 17 3 3 3 3 2 2" xfId="32445" xr:uid="{EC7F3B52-DBC5-4378-A07E-997D0B903D89}"/>
    <cellStyle name="Normal 17 3 3 3 3 2 3" xfId="49204" xr:uid="{E4614E7C-A228-4875-B52E-FC8D6D70CD14}"/>
    <cellStyle name="Normal 17 3 3 3 3 3" xfId="24065" xr:uid="{9A16DD5F-C41A-4020-A439-0F4FE1F9F0B6}"/>
    <cellStyle name="Normal 17 3 3 3 3 4" xfId="40824" xr:uid="{BC4BA00A-D229-4D69-83F0-E1990275EFEC}"/>
    <cellStyle name="Normal 17 3 3 3 4" xfId="4045" xr:uid="{59D5D2DC-FE45-4A36-8280-C8475AF7795C}"/>
    <cellStyle name="Normal 17 3 3 3 4 2" xfId="12421" xr:uid="{DCD8953D-D29B-4E15-94B3-5C3DE55641C6}"/>
    <cellStyle name="Normal 17 3 3 3 4 2 2" xfId="29181" xr:uid="{061A2CC4-F95A-47BD-9EE0-64CDBC440498}"/>
    <cellStyle name="Normal 17 3 3 3 4 2 3" xfId="45940" xr:uid="{9A1143CF-31BD-4CB0-87A3-C93F258A24B9}"/>
    <cellStyle name="Normal 17 3 3 3 4 3" xfId="20801" xr:uid="{C5475DD7-2229-4A11-8BA4-0DC611E45A6C}"/>
    <cellStyle name="Normal 17 3 3 3 4 4" xfId="37560" xr:uid="{0345832D-17AC-4E17-B1BD-6979958035ED}"/>
    <cellStyle name="Normal 17 3 3 3 5" xfId="10618" xr:uid="{F1EB45B2-CD7D-42BB-A5FE-6B637D1A0553}"/>
    <cellStyle name="Normal 17 3 3 3 5 2" xfId="27378" xr:uid="{BC2F3A93-DA41-4A7E-B55B-10D5DE0DFE34}"/>
    <cellStyle name="Normal 17 3 3 3 5 3" xfId="44137" xr:uid="{14C139BD-8AF0-466B-9423-80F1112DFD5E}"/>
    <cellStyle name="Normal 17 3 3 3 6" xfId="18998" xr:uid="{C996810C-A84A-49B1-84D1-C7E9AD9610A2}"/>
    <cellStyle name="Normal 17 3 3 3 7" xfId="35757" xr:uid="{91024960-5275-41C0-8F28-D2E50F980267}"/>
    <cellStyle name="Normal 17 3 3 4" xfId="2724" xr:uid="{E867CF5A-6D69-40B8-A8AD-855A3D85C8FB}"/>
    <cellStyle name="Normal 17 3 3 4 2" xfId="6106" xr:uid="{5E09416C-2FF8-4F6B-B80A-7FE1D3149388}"/>
    <cellStyle name="Normal 17 3 3 4 2 2" xfId="14486" xr:uid="{A4F9AE37-9D49-44BC-9404-0958F8E3E17F}"/>
    <cellStyle name="Normal 17 3 3 4 2 2 2" xfId="31246" xr:uid="{121CA48A-D3F8-4C85-BABE-C2BAFE1768BB}"/>
    <cellStyle name="Normal 17 3 3 4 2 2 3" xfId="48005" xr:uid="{9591D90F-C6BD-4228-8DFE-F745AAD5C4DA}"/>
    <cellStyle name="Normal 17 3 3 4 2 3" xfId="22866" xr:uid="{BB6D9CF3-08D9-4318-9C71-7CF0507C8CAB}"/>
    <cellStyle name="Normal 17 3 3 4 2 4" xfId="39625" xr:uid="{F05843BA-F41F-4DFF-8373-C44DEDCFA32C}"/>
    <cellStyle name="Normal 17 3 3 4 3" xfId="7793" xr:uid="{13DB88A3-9CFD-451C-9B22-6EB95446CB30}"/>
    <cellStyle name="Normal 17 3 3 4 3 2" xfId="16173" xr:uid="{4304EEAC-B160-41F3-AF0F-C42FFD5D981C}"/>
    <cellStyle name="Normal 17 3 3 4 3 2 2" xfId="32933" xr:uid="{3ED93E23-CF73-4382-A59A-064689F23C2C}"/>
    <cellStyle name="Normal 17 3 3 4 3 2 3" xfId="49692" xr:uid="{A730E09A-63AA-4342-A5F3-3B2252A9E30E}"/>
    <cellStyle name="Normal 17 3 3 4 3 3" xfId="24553" xr:uid="{A99E4424-B3F7-48F2-86CA-C8420EA7AC4F}"/>
    <cellStyle name="Normal 17 3 3 4 3 4" xfId="41312" xr:uid="{AB8E5181-8C69-4DD5-8E20-3E175FE7B164}"/>
    <cellStyle name="Normal 17 3 3 4 4" xfId="4420" xr:uid="{9AB40FB4-82A3-4B33-9C63-BE7EAAE56CAD}"/>
    <cellStyle name="Normal 17 3 3 4 4 2" xfId="12796" xr:uid="{88EE4B46-6C37-4359-9AA4-66B1A1E9ACB7}"/>
    <cellStyle name="Normal 17 3 3 4 4 2 2" xfId="29556" xr:uid="{EC7CFC65-6613-4F57-876A-C11ED386BE64}"/>
    <cellStyle name="Normal 17 3 3 4 4 2 3" xfId="46315" xr:uid="{D61FC5F4-FC7B-452B-BDA6-22E5870263E5}"/>
    <cellStyle name="Normal 17 3 3 4 4 3" xfId="21176" xr:uid="{47F39D5A-7D69-4C1D-A170-2E3D7E869FFD}"/>
    <cellStyle name="Normal 17 3 3 4 4 4" xfId="37935" xr:uid="{32B4A3FC-C3F4-4D73-BC65-EF51BEFC34A3}"/>
    <cellStyle name="Normal 17 3 3 4 5" xfId="11106" xr:uid="{85CF89F3-E3B2-4B58-88E9-44D90970B408}"/>
    <cellStyle name="Normal 17 3 3 4 5 2" xfId="27866" xr:uid="{A3A0CB9B-5D00-419F-8A2D-3AD9BEF62EFC}"/>
    <cellStyle name="Normal 17 3 3 4 5 3" xfId="44625" xr:uid="{F82250F0-61D6-4387-88FD-6B4966C5949F}"/>
    <cellStyle name="Normal 17 3 3 4 6" xfId="19486" xr:uid="{987427C4-1572-483A-837C-2551D06431CE}"/>
    <cellStyle name="Normal 17 3 3 4 7" xfId="36245" xr:uid="{85F66E5E-7092-4C00-A070-0D20D15E0F35}"/>
    <cellStyle name="Normal 17 3 3 5" xfId="4840" xr:uid="{E6F2A92F-55DA-4DD8-A4CE-D8DE896B584C}"/>
    <cellStyle name="Normal 17 3 3 5 2" xfId="13216" xr:uid="{3BFB51D6-3A7E-4F1A-BA2F-503EF98C8F83}"/>
    <cellStyle name="Normal 17 3 3 5 2 2" xfId="29976" xr:uid="{98F30D45-CEAB-4B54-B74F-3154C0258D00}"/>
    <cellStyle name="Normal 17 3 3 5 2 3" xfId="46735" xr:uid="{7360D198-79A6-4A80-BB60-5A9272ABE125}"/>
    <cellStyle name="Normal 17 3 3 5 3" xfId="21596" xr:uid="{2983A4B3-29E8-483D-A9BF-DD6EE39E7549}"/>
    <cellStyle name="Normal 17 3 3 5 4" xfId="38355" xr:uid="{BCE37C2A-78EC-45A0-9803-98152C62B4E6}"/>
    <cellStyle name="Normal 17 3 3 6" xfId="6451" xr:uid="{9A5E1F70-DAEA-419D-A9A6-A4FF855F4248}"/>
    <cellStyle name="Normal 17 3 3 6 2" xfId="14831" xr:uid="{019D0725-336A-4874-9D66-0FC80429B14B}"/>
    <cellStyle name="Normal 17 3 3 6 2 2" xfId="31591" xr:uid="{56C1F5A3-37F5-4DBF-BA0D-E93EF66E0ADC}"/>
    <cellStyle name="Normal 17 3 3 6 2 3" xfId="48350" xr:uid="{1F4B35EC-A1A7-4A81-8432-474C6E4A707C}"/>
    <cellStyle name="Normal 17 3 3 6 3" xfId="23211" xr:uid="{E86C61B9-C918-425A-9101-B454B5C93532}"/>
    <cellStyle name="Normal 17 3 3 6 4" xfId="39970" xr:uid="{4FEDD317-7F7C-4C99-A5B0-F0AA8B214B4A}"/>
    <cellStyle name="Normal 17 3 3 7" xfId="8199" xr:uid="{1D5EFE4D-A2F5-48C9-8AFC-CD07700A42D1}"/>
    <cellStyle name="Normal 17 3 3 7 2" xfId="16579" xr:uid="{2E6CCE8B-B200-48FE-9B64-D6F4D8655DFD}"/>
    <cellStyle name="Normal 17 3 3 7 2 2" xfId="33339" xr:uid="{C8B4602D-03F5-408C-BF0D-F08EB1CCA4D4}"/>
    <cellStyle name="Normal 17 3 3 7 2 3" xfId="50098" xr:uid="{28E7E0FC-CFE0-4AEF-B0B3-F2782EAB8BEA}"/>
    <cellStyle name="Normal 17 3 3 7 3" xfId="24959" xr:uid="{1B0575A6-53E5-4879-B3D8-539CC3588F5B}"/>
    <cellStyle name="Normal 17 3 3 7 4" xfId="41718" xr:uid="{88CB7E48-039B-424D-BAB4-DF833BE3E46B}"/>
    <cellStyle name="Normal 17 3 3 8" xfId="8605" xr:uid="{719C3DED-D907-488F-AE20-BB567826A5E5}"/>
    <cellStyle name="Normal 17 3 3 8 2" xfId="16985" xr:uid="{39897018-7D7C-471D-8263-C53766BA6681}"/>
    <cellStyle name="Normal 17 3 3 8 2 2" xfId="33745" xr:uid="{B5209685-E964-4527-9268-57859B40E9BB}"/>
    <cellStyle name="Normal 17 3 3 8 2 3" xfId="50504" xr:uid="{8575E102-0F09-4105-BD3F-A06F12CDD543}"/>
    <cellStyle name="Normal 17 3 3 8 3" xfId="25365" xr:uid="{5C90739A-DA11-4524-BF08-291CB32A9383}"/>
    <cellStyle name="Normal 17 3 3 8 4" xfId="42124" xr:uid="{04952DEF-102E-4902-9F0E-33E9623F6C9F}"/>
    <cellStyle name="Normal 17 3 3 9" xfId="9011" xr:uid="{D83416C6-0DF2-4302-B323-ABFE48C3B04E}"/>
    <cellStyle name="Normal 17 3 3 9 2" xfId="17391" xr:uid="{72B8928C-4D31-424D-8B7E-EB999412AB7E}"/>
    <cellStyle name="Normal 17 3 3 9 2 2" xfId="34151" xr:uid="{BB045E46-5E93-4CA7-8A87-EA3A31C15645}"/>
    <cellStyle name="Normal 17 3 3 9 2 3" xfId="50910" xr:uid="{D705B673-AFDD-4059-84B4-A6C3F338DDFB}"/>
    <cellStyle name="Normal 17 3 3 9 3" xfId="25771" xr:uid="{3CAADF70-85A8-4228-A74E-22F857C18347}"/>
    <cellStyle name="Normal 17 3 3 9 4" xfId="42530" xr:uid="{46C0339B-87DE-4C5C-9A19-4DF053DA788A}"/>
    <cellStyle name="Normal 17 3 4" xfId="1635" xr:uid="{0833EE4D-958C-49EA-81C0-AC48C610118F}"/>
    <cellStyle name="Normal 17 3 4 2" xfId="5017" xr:uid="{059B82A8-98DF-4A53-BB8A-8C4CEA79605B}"/>
    <cellStyle name="Normal 17 3 4 2 2" xfId="13395" xr:uid="{64462DD1-7483-4258-8B4D-B33EE3A7A999}"/>
    <cellStyle name="Normal 17 3 4 2 2 2" xfId="30155" xr:uid="{2428AB4D-8F11-49E2-9D9A-7A2F0036644C}"/>
    <cellStyle name="Normal 17 3 4 2 2 3" xfId="46914" xr:uid="{BDADA56A-20C8-448F-800C-88D58099837B}"/>
    <cellStyle name="Normal 17 3 4 2 3" xfId="21775" xr:uid="{9E9B8071-55DD-4C2A-8667-157540A34CAD}"/>
    <cellStyle name="Normal 17 3 4 2 4" xfId="38534" xr:uid="{79ADA005-C3EF-4D6F-89C3-4EE2138A7FCF}"/>
    <cellStyle name="Normal 17 3 4 3" xfId="6702" xr:uid="{CF22F2DC-B9E0-470A-9B2F-B77C15517E2B}"/>
    <cellStyle name="Normal 17 3 4 3 2" xfId="15082" xr:uid="{5380489F-C2F8-4CB2-9478-C559D2347F74}"/>
    <cellStyle name="Normal 17 3 4 3 2 2" xfId="31842" xr:uid="{44D2A605-90AE-4C67-95A7-4F92C8F604A7}"/>
    <cellStyle name="Normal 17 3 4 3 2 3" xfId="48601" xr:uid="{E93F9A09-69C1-4A17-B235-3A3B28908D5B}"/>
    <cellStyle name="Normal 17 3 4 3 3" xfId="23462" xr:uid="{F036A479-A7D5-4FC4-A370-398DEE982C3C}"/>
    <cellStyle name="Normal 17 3 4 3 4" xfId="40221" xr:uid="{21CFB9D3-8FB5-4CFA-AF95-0F73343ECB36}"/>
    <cellStyle name="Normal 17 3 4 4" xfId="3442" xr:uid="{90673565-3CC9-40D5-A1DD-619EE490F96D}"/>
    <cellStyle name="Normal 17 3 4 4 2" xfId="11818" xr:uid="{FAFCE7C8-021C-425E-B3D7-B96B4AC2BD5D}"/>
    <cellStyle name="Normal 17 3 4 4 2 2" xfId="28578" xr:uid="{41970DB3-6318-4A75-AEDD-AF69E31C5042}"/>
    <cellStyle name="Normal 17 3 4 4 2 3" xfId="45337" xr:uid="{F847F85C-1DD1-4F26-ADF8-39D4D86F3692}"/>
    <cellStyle name="Normal 17 3 4 4 3" xfId="20198" xr:uid="{81107F80-8AD7-49D0-B15C-7509E25E5B00}"/>
    <cellStyle name="Normal 17 3 4 4 4" xfId="36957" xr:uid="{EDBB3013-10F3-4F23-B355-4782C9764E9F}"/>
    <cellStyle name="Normal 17 3 4 5" xfId="10015" xr:uid="{313A78CC-6960-4D9A-9816-D7876D9EB361}"/>
    <cellStyle name="Normal 17 3 4 5 2" xfId="26775" xr:uid="{4DDFE454-7E52-47DE-A2AA-2C2070F0DA82}"/>
    <cellStyle name="Normal 17 3 4 5 3" xfId="43534" xr:uid="{51240A51-85E7-47AC-9265-9035EE249E9D}"/>
    <cellStyle name="Normal 17 3 4 6" xfId="18395" xr:uid="{A2AD5163-F5C3-4B38-A60B-6C2BFFB8CFA0}"/>
    <cellStyle name="Normal 17 3 4 7" xfId="35154" xr:uid="{EF9D0C98-B839-48FE-82EF-525BE6AC443C}"/>
    <cellStyle name="Normal 17 3 5" xfId="2063" xr:uid="{33539BFD-FB0C-4CC6-9790-1F74E5BC4A58}"/>
    <cellStyle name="Normal 17 3 5 2" xfId="5443" xr:uid="{27B2CF27-88C5-4361-9D7F-4D4200FF85DE}"/>
    <cellStyle name="Normal 17 3 5 2 2" xfId="13823" xr:uid="{2A02A357-0A64-4110-A2C5-6828423387BC}"/>
    <cellStyle name="Normal 17 3 5 2 2 2" xfId="30583" xr:uid="{BCBCBC77-BF65-438D-8375-DF367CE74BE0}"/>
    <cellStyle name="Normal 17 3 5 2 2 3" xfId="47342" xr:uid="{60AA9C36-F151-4F40-9C48-0F4931FDDDCE}"/>
    <cellStyle name="Normal 17 3 5 2 3" xfId="22203" xr:uid="{1A389276-53ED-481E-A6B9-9D200B4A0429}"/>
    <cellStyle name="Normal 17 3 5 2 4" xfId="38962" xr:uid="{A676E681-77C9-4D4A-84A1-E9468766F3A5}"/>
    <cellStyle name="Normal 17 3 5 3" xfId="7130" xr:uid="{CD7B7C64-4D90-4080-9AA5-A72D1C057E81}"/>
    <cellStyle name="Normal 17 3 5 3 2" xfId="15510" xr:uid="{06B28402-6D40-4293-8CF2-5E9852DFF8AB}"/>
    <cellStyle name="Normal 17 3 5 3 2 2" xfId="32270" xr:uid="{0B985986-63D2-441C-AD50-CE112E58C36D}"/>
    <cellStyle name="Normal 17 3 5 3 2 3" xfId="49029" xr:uid="{CAE58C69-F8B8-47BE-B75E-CBF663235ADC}"/>
    <cellStyle name="Normal 17 3 5 3 3" xfId="23890" xr:uid="{073648A2-3949-44C8-AE72-D5E67EF50DEA}"/>
    <cellStyle name="Normal 17 3 5 3 4" xfId="40649" xr:uid="{C6CC1350-8504-40FD-8D39-9EC8D95810A0}"/>
    <cellStyle name="Normal 17 3 5 4" xfId="3870" xr:uid="{38ECEE05-7F33-4F72-A9B7-B5AE912097CA}"/>
    <cellStyle name="Normal 17 3 5 4 2" xfId="12246" xr:uid="{4B2620BC-D529-4CA9-8BB0-EEFE689866CF}"/>
    <cellStyle name="Normal 17 3 5 4 2 2" xfId="29006" xr:uid="{36ED6239-1A62-4163-8D27-C95E7A198625}"/>
    <cellStyle name="Normal 17 3 5 4 2 3" xfId="45765" xr:uid="{3FD95055-C63D-452F-9871-0642CF0ADFD1}"/>
    <cellStyle name="Normal 17 3 5 4 3" xfId="20626" xr:uid="{D9491DBC-4457-4752-9F1C-0924978CE173}"/>
    <cellStyle name="Normal 17 3 5 4 4" xfId="37385" xr:uid="{7127D138-D4FB-43D9-A924-A337B3B2F264}"/>
    <cellStyle name="Normal 17 3 5 5" xfId="10443" xr:uid="{FEC8C5A9-5A78-4757-87BF-15DEAE76C874}"/>
    <cellStyle name="Normal 17 3 5 5 2" xfId="27203" xr:uid="{CB836A56-40A2-413E-A6CD-AC5892AEC595}"/>
    <cellStyle name="Normal 17 3 5 5 3" xfId="43962" xr:uid="{286CFD4F-D766-4F4F-AD49-11CF462B8675}"/>
    <cellStyle name="Normal 17 3 5 6" xfId="18823" xr:uid="{AF8381F4-3B13-4331-912F-062DA6F3BEE7}"/>
    <cellStyle name="Normal 17 3 5 7" xfId="35582" xr:uid="{471371F1-4277-4247-9CC0-C4D8D592BCB1}"/>
    <cellStyle name="Normal 17 3 6" xfId="2454" xr:uid="{9E2FD97C-CFA4-436E-9D00-07218EAAC2E1}"/>
    <cellStyle name="Normal 17 3 6 2" xfId="5835" xr:uid="{1D223445-D55F-4D94-8660-204D8887F9ED}"/>
    <cellStyle name="Normal 17 3 6 2 2" xfId="14215" xr:uid="{BF254C11-73DF-4EBB-8100-BADDDD6E1B6B}"/>
    <cellStyle name="Normal 17 3 6 2 2 2" xfId="30975" xr:uid="{268402AD-F841-48D9-855E-4B98888082A1}"/>
    <cellStyle name="Normal 17 3 6 2 2 3" xfId="47734" xr:uid="{F8064DDF-961C-4AC9-A7E0-A22AD4492DED}"/>
    <cellStyle name="Normal 17 3 6 2 3" xfId="22595" xr:uid="{BA8A7A0A-D770-4DCD-934D-987E09E09883}"/>
    <cellStyle name="Normal 17 3 6 2 4" xfId="39354" xr:uid="{00E3A868-A448-4439-B8A1-AD29B9DB2CC9}"/>
    <cellStyle name="Normal 17 3 6 3" xfId="7522" xr:uid="{3F0142E8-AE6A-45F1-B4E6-7C48E3883D48}"/>
    <cellStyle name="Normal 17 3 6 3 2" xfId="15902" xr:uid="{9A8B4564-6CF7-4DC6-AD06-87EA44C8627C}"/>
    <cellStyle name="Normal 17 3 6 3 2 2" xfId="32662" xr:uid="{87C76355-E23A-4ED5-824F-3EB798A7BC70}"/>
    <cellStyle name="Normal 17 3 6 3 2 3" xfId="49421" xr:uid="{B1BC41B8-631D-4E9E-A0C5-C582F4713775}"/>
    <cellStyle name="Normal 17 3 6 3 3" xfId="24282" xr:uid="{4E222EE9-F29E-4B99-9BEC-6838D9EAF1A4}"/>
    <cellStyle name="Normal 17 3 6 3 4" xfId="41041" xr:uid="{C68EAAD7-320D-47FC-9AB8-17D5B03C8842}"/>
    <cellStyle name="Normal 17 3 6 4" xfId="3013" xr:uid="{DC813BC9-3CEB-44E9-A517-5C0B81AC6F9B}"/>
    <cellStyle name="Normal 17 3 6 4 2" xfId="11392" xr:uid="{449AADE5-41D0-4EC9-B629-903B1141E595}"/>
    <cellStyle name="Normal 17 3 6 4 2 2" xfId="28152" xr:uid="{75C3F7E9-F2D8-4CF1-A829-E1802EE56C16}"/>
    <cellStyle name="Normal 17 3 6 4 2 3" xfId="44911" xr:uid="{CC06E6E2-3E22-4C70-8EC0-F06B5BE1AE00}"/>
    <cellStyle name="Normal 17 3 6 4 3" xfId="19772" xr:uid="{8926CA2F-D01D-451C-83DA-C71028F9D4EB}"/>
    <cellStyle name="Normal 17 3 6 4 4" xfId="36531" xr:uid="{3CC8B831-3884-4BB0-A445-CF76E4FFE12F}"/>
    <cellStyle name="Normal 17 3 6 5" xfId="10835" xr:uid="{759D3863-36E3-4911-B2CB-98CD0ACD4A8F}"/>
    <cellStyle name="Normal 17 3 6 5 2" xfId="27595" xr:uid="{CF628091-E097-4928-92AD-2F3CFE97D46D}"/>
    <cellStyle name="Normal 17 3 6 5 3" xfId="44354" xr:uid="{88D0E2B1-AF9F-472C-99E8-35871C55E785}"/>
    <cellStyle name="Normal 17 3 6 6" xfId="19215" xr:uid="{0D46069B-11CE-4924-9465-4E5C309C4B8F}"/>
    <cellStyle name="Normal 17 3 6 7" xfId="35974" xr:uid="{8A6F94E7-567F-4F29-9DA8-EA7CE0B3DE6A}"/>
    <cellStyle name="Normal 17 3 7" xfId="4568" xr:uid="{14962821-52CB-4485-B677-4332E1FA468C}"/>
    <cellStyle name="Normal 17 3 7 2" xfId="12944" xr:uid="{504C527A-B2AA-48C7-BAB4-CA3DF95487B0}"/>
    <cellStyle name="Normal 17 3 7 2 2" xfId="29704" xr:uid="{D0E38A0A-22EB-4BA2-917D-824C3A0D7F4D}"/>
    <cellStyle name="Normal 17 3 7 2 3" xfId="46463" xr:uid="{F649F05B-9E46-4552-8B65-FB7797CD1033}"/>
    <cellStyle name="Normal 17 3 7 3" xfId="21324" xr:uid="{ED692A9E-5B26-40C1-A2ED-F919A48506E1}"/>
    <cellStyle name="Normal 17 3 7 4" xfId="38083" xr:uid="{41019F6E-AB61-4E75-AF3C-2DC7EA03297F}"/>
    <cellStyle name="Normal 17 3 8" xfId="6276" xr:uid="{537DA14E-66CF-43EE-B983-49D97AD88EF3}"/>
    <cellStyle name="Normal 17 3 8 2" xfId="14656" xr:uid="{13940C55-81E2-4F1D-B61D-4982B76A8499}"/>
    <cellStyle name="Normal 17 3 8 2 2" xfId="31416" xr:uid="{A617FFCB-DA34-4058-B441-755A8F77BD0C}"/>
    <cellStyle name="Normal 17 3 8 2 3" xfId="48175" xr:uid="{B62D5243-A606-4220-9EE3-2B01A919418A}"/>
    <cellStyle name="Normal 17 3 8 3" xfId="23036" xr:uid="{DC3121DB-DF61-4CB6-A75A-854B44E6E329}"/>
    <cellStyle name="Normal 17 3 8 4" xfId="39795" xr:uid="{FAD9572B-6B27-4412-B599-5B249D7F7A93}"/>
    <cellStyle name="Normal 17 3 9" xfId="7928" xr:uid="{D76FAE63-4575-40BF-A5F6-41811B5AAA5A}"/>
    <cellStyle name="Normal 17 3 9 2" xfId="16308" xr:uid="{5BAAF296-17BA-4040-B62A-5CBFB4803757}"/>
    <cellStyle name="Normal 17 3 9 2 2" xfId="33068" xr:uid="{BAFE973E-4694-4313-8DC6-35D2F13C7221}"/>
    <cellStyle name="Normal 17 3 9 2 3" xfId="49827" xr:uid="{53F6602F-1147-4A8B-851F-EB2B58AD9F3B}"/>
    <cellStyle name="Normal 17 3 9 3" xfId="24688" xr:uid="{0AE1C060-E148-4042-98E0-EB397A7B8E5A}"/>
    <cellStyle name="Normal 17 3 9 4" xfId="41447" xr:uid="{A172E294-E0F9-4402-9528-A077A13C87DF}"/>
    <cellStyle name="Normal 17 4" xfId="815" xr:uid="{4B24477D-BBD7-46E3-AD01-B6CD15512D75}"/>
    <cellStyle name="Normal 17 4 10" xfId="8335" xr:uid="{A62150E9-7A14-43DE-84CC-8A23888DA43A}"/>
    <cellStyle name="Normal 17 4 10 2" xfId="16715" xr:uid="{858F3D0B-8F35-47A6-83F5-FB85DFABF77A}"/>
    <cellStyle name="Normal 17 4 10 2 2" xfId="33475" xr:uid="{078B86A3-5453-4F27-B2CE-0C45ED81D3D4}"/>
    <cellStyle name="Normal 17 4 10 2 3" xfId="50234" xr:uid="{684FB4FD-DDFF-4387-90E0-99B366C3C040}"/>
    <cellStyle name="Normal 17 4 10 3" xfId="25095" xr:uid="{44EED04D-7F57-46E5-80EF-556F55B9A02C}"/>
    <cellStyle name="Normal 17 4 10 4" xfId="41854" xr:uid="{0B83391C-12E6-4FF7-99D4-E1CAD50B8EE8}"/>
    <cellStyle name="Normal 17 4 11" xfId="8741" xr:uid="{56513297-ACFB-4C91-9D51-7424CFBC7157}"/>
    <cellStyle name="Normal 17 4 11 2" xfId="17121" xr:uid="{32585DB0-A74C-4AA0-8F55-173C20AFBF46}"/>
    <cellStyle name="Normal 17 4 11 2 2" xfId="33881" xr:uid="{77D1EC5E-38D8-4E4C-816E-9B33CC5BB61B}"/>
    <cellStyle name="Normal 17 4 11 2 3" xfId="50640" xr:uid="{A57F1BC0-EEA6-4898-99FC-10CB3FB59B8F}"/>
    <cellStyle name="Normal 17 4 11 3" xfId="25501" xr:uid="{AB2197E8-03C4-4EC2-A00D-3F32B44EBC53}"/>
    <cellStyle name="Normal 17 4 11 4" xfId="42260" xr:uid="{D392F0E3-E01A-4C41-A4E5-6E1221EA5F41}"/>
    <cellStyle name="Normal 17 4 12" xfId="9147" xr:uid="{12955D18-6A1B-4564-BE13-822B64910515}"/>
    <cellStyle name="Normal 17 4 12 2" xfId="17527" xr:uid="{D0B7572E-94F7-4AB9-8900-D7F20C8965F2}"/>
    <cellStyle name="Normal 17 4 12 2 2" xfId="34287" xr:uid="{54A07659-4859-4ECC-8936-495643F96CE7}"/>
    <cellStyle name="Normal 17 4 12 2 3" xfId="51046" xr:uid="{6F57FCB3-C5D3-48FB-B8A9-188F2DF9A03E}"/>
    <cellStyle name="Normal 17 4 12 3" xfId="25907" xr:uid="{1922272A-E7BD-4FE4-8D64-5F825E0F9780}"/>
    <cellStyle name="Normal 17 4 12 4" xfId="42666" xr:uid="{DF912F49-82D9-47C6-8BB4-D554AA20F947}"/>
    <cellStyle name="Normal 17 4 13" xfId="2887" xr:uid="{477B4D1C-7920-4702-B0DA-5C70A6796285}"/>
    <cellStyle name="Normal 17 4 13 2" xfId="11269" xr:uid="{4E9EDFB4-0B25-48AB-A947-1C468A974983}"/>
    <cellStyle name="Normal 17 4 13 2 2" xfId="28029" xr:uid="{ADD9DAA4-8AE0-4BD4-AB21-3C5147209FA1}"/>
    <cellStyle name="Normal 17 4 13 2 3" xfId="44788" xr:uid="{164F3932-8603-4986-8C83-1C9B8276B393}"/>
    <cellStyle name="Normal 17 4 13 3" xfId="19649" xr:uid="{CD95F90E-CD7C-46AA-9554-4244666180D8}"/>
    <cellStyle name="Normal 17 4 13 4" xfId="36408" xr:uid="{8BF01685-7157-4652-BCB2-0F3542041906}"/>
    <cellStyle name="Normal 17 4 14" xfId="9765" xr:uid="{FA223238-5621-4425-B346-F480A5491E28}"/>
    <cellStyle name="Normal 17 4 14 2" xfId="26525" xr:uid="{E4353A99-699C-44F9-A6E0-22EBE7082DCD}"/>
    <cellStyle name="Normal 17 4 14 3" xfId="43284" xr:uid="{DFA07D77-DAB4-42FF-8EE5-15E1559833D9}"/>
    <cellStyle name="Normal 17 4 15" xfId="18145" xr:uid="{AE8996A4-8FE4-4CFC-980F-316E11383C94}"/>
    <cellStyle name="Normal 17 4 16" xfId="34904" xr:uid="{5D1A33E6-933E-42D6-AF39-8F4DEE4E4CCF}"/>
    <cellStyle name="Normal 17 4 2" xfId="1415" xr:uid="{8945830F-9A0F-428F-A09D-10B6A3C1BD7B}"/>
    <cellStyle name="Normal 17 4 2 10" xfId="9288" xr:uid="{228BC44C-7C4E-4296-9390-2A55C9B70410}"/>
    <cellStyle name="Normal 17 4 2 10 2" xfId="17668" xr:uid="{DCF5ED28-D6ED-45F1-955D-961502C07327}"/>
    <cellStyle name="Normal 17 4 2 10 2 2" xfId="34428" xr:uid="{6ED0604C-B9B1-4CF0-9881-B1D7225335F1}"/>
    <cellStyle name="Normal 17 4 2 10 2 3" xfId="51187" xr:uid="{4E261012-8701-4B70-9B01-4202326CE700}"/>
    <cellStyle name="Normal 17 4 2 10 3" xfId="26048" xr:uid="{1ABA0A0B-780A-46D4-90B4-5559B0B30419}"/>
    <cellStyle name="Normal 17 4 2 10 4" xfId="42807" xr:uid="{32BD9E36-C36D-4133-B4DF-9CD3E5896602}"/>
    <cellStyle name="Normal 17 4 2 11" xfId="3192" xr:uid="{3AAC3683-5085-4E1E-892C-4410D0AAE4D0}"/>
    <cellStyle name="Normal 17 4 2 11 2" xfId="11569" xr:uid="{118D4837-DA92-42A8-B4B3-E6EE4FA56AB2}"/>
    <cellStyle name="Normal 17 4 2 11 2 2" xfId="28329" xr:uid="{FE49FF15-144D-4F01-9A44-D8358ABF28DB}"/>
    <cellStyle name="Normal 17 4 2 11 2 3" xfId="45088" xr:uid="{D0E9FFF2-3F06-4FC9-8C7D-8AF228AACAD1}"/>
    <cellStyle name="Normal 17 4 2 11 3" xfId="19949" xr:uid="{6F17C0DB-A09C-4C5B-85AF-ACF6DF2CA1EB}"/>
    <cellStyle name="Normal 17 4 2 11 4" xfId="36708" xr:uid="{4B5B9C73-FD54-4E36-A56E-8E80FE756089}"/>
    <cellStyle name="Normal 17 4 2 12" xfId="9766" xr:uid="{874A9214-A722-40B4-BF75-A8FEC2038784}"/>
    <cellStyle name="Normal 17 4 2 12 2" xfId="26526" xr:uid="{E55D3D2C-D164-4C1D-A72E-AD41E695B4B3}"/>
    <cellStyle name="Normal 17 4 2 12 3" xfId="43285" xr:uid="{2BBA5609-067A-4E71-A12B-581BAA45EA8D}"/>
    <cellStyle name="Normal 17 4 2 13" xfId="18146" xr:uid="{79349C76-1031-4155-A755-B4976784B9A3}"/>
    <cellStyle name="Normal 17 4 2 14" xfId="34905" xr:uid="{AF02E5FB-4FAC-47D6-BDF2-8FDB3E03C62E}"/>
    <cellStyle name="Normal 17 4 2 2" xfId="1812" xr:uid="{BFBF75CD-37CB-4042-AF3A-1EA3B600D2FF}"/>
    <cellStyle name="Normal 17 4 2 2 2" xfId="5194" xr:uid="{03E702B4-11C2-4B84-9C42-4E97939FEF91}"/>
    <cellStyle name="Normal 17 4 2 2 2 2" xfId="13572" xr:uid="{EFA84444-7C6F-4F67-B3A1-92E5A6FBC1A5}"/>
    <cellStyle name="Normal 17 4 2 2 2 2 2" xfId="30332" xr:uid="{52F4F796-3EEA-4011-9101-280A0850F853}"/>
    <cellStyle name="Normal 17 4 2 2 2 2 3" xfId="47091" xr:uid="{03802209-ED02-48A0-96C5-F031A599BC14}"/>
    <cellStyle name="Normal 17 4 2 2 2 3" xfId="21952" xr:uid="{EF95D2D2-CE55-43EE-9259-1913879C163D}"/>
    <cellStyle name="Normal 17 4 2 2 2 4" xfId="38711" xr:uid="{1D81CD5A-331B-495B-951D-9A4DDABEF3D0}"/>
    <cellStyle name="Normal 17 4 2 2 3" xfId="6879" xr:uid="{A2F145C1-F5D3-4FA4-B3E8-836F42AE814F}"/>
    <cellStyle name="Normal 17 4 2 2 3 2" xfId="15259" xr:uid="{0DDFA291-92F3-4A91-AD91-D2ECF27F23DC}"/>
    <cellStyle name="Normal 17 4 2 2 3 2 2" xfId="32019" xr:uid="{CBEEEDB1-4E9F-4551-9AA1-E1D26263165D}"/>
    <cellStyle name="Normal 17 4 2 2 3 2 3" xfId="48778" xr:uid="{38CC36EF-E239-4305-9BA7-5D2C248D9903}"/>
    <cellStyle name="Normal 17 4 2 2 3 3" xfId="23639" xr:uid="{6ACF791E-A56D-4429-B486-62A843FB8F66}"/>
    <cellStyle name="Normal 17 4 2 2 3 4" xfId="40398" xr:uid="{8EFD6401-8B78-4596-A288-F648F75AA621}"/>
    <cellStyle name="Normal 17 4 2 2 4" xfId="3619" xr:uid="{7E07F915-E324-4FB0-BA89-CA998DE23C3C}"/>
    <cellStyle name="Normal 17 4 2 2 4 2" xfId="11995" xr:uid="{4C05F779-4B50-4663-9963-16844DECE051}"/>
    <cellStyle name="Normal 17 4 2 2 4 2 2" xfId="28755" xr:uid="{40557DC7-BD56-40DE-8BFB-7F41C39599E4}"/>
    <cellStyle name="Normal 17 4 2 2 4 2 3" xfId="45514" xr:uid="{874F8ED7-FB60-4A88-9EA5-3C549B02CD7E}"/>
    <cellStyle name="Normal 17 4 2 2 4 3" xfId="20375" xr:uid="{F35D46C9-1D34-46EB-B1D9-6705939F64EB}"/>
    <cellStyle name="Normal 17 4 2 2 4 4" xfId="37134" xr:uid="{4317C3C2-F8F3-4F89-8D41-7F7E6EFC38E9}"/>
    <cellStyle name="Normal 17 4 2 2 5" xfId="10192" xr:uid="{55900D11-92C1-41ED-9009-7AF5CAA72AF1}"/>
    <cellStyle name="Normal 17 4 2 2 5 2" xfId="26952" xr:uid="{5E7B878F-371D-49AB-BADB-AFFF8648FBB9}"/>
    <cellStyle name="Normal 17 4 2 2 5 3" xfId="43711" xr:uid="{B2A7E763-E359-49B8-ACDF-4F1D04901CA1}"/>
    <cellStyle name="Normal 17 4 2 2 6" xfId="18572" xr:uid="{4C2278B0-0155-4097-80F3-70D52CE3B454}"/>
    <cellStyle name="Normal 17 4 2 2 7" xfId="35331" xr:uid="{6D015E9E-B174-47B6-BCC4-005494B99138}"/>
    <cellStyle name="Normal 17 4 2 3" xfId="2240" xr:uid="{63F3AF21-B3BD-424A-BECD-F8A10E22C65F}"/>
    <cellStyle name="Normal 17 4 2 3 2" xfId="5620" xr:uid="{85379DC9-FF93-4A68-8FFF-0E62C19BC9FD}"/>
    <cellStyle name="Normal 17 4 2 3 2 2" xfId="14000" xr:uid="{05E95E67-C6BC-480A-B0B2-718F9FAD8547}"/>
    <cellStyle name="Normal 17 4 2 3 2 2 2" xfId="30760" xr:uid="{EBF9EF83-7E4F-475E-A900-C648FF877C81}"/>
    <cellStyle name="Normal 17 4 2 3 2 2 3" xfId="47519" xr:uid="{89088064-A8F0-432B-B2AF-6500FC7C010A}"/>
    <cellStyle name="Normal 17 4 2 3 2 3" xfId="22380" xr:uid="{94C75FD0-E8C4-4F34-BF31-44EE0CC931D2}"/>
    <cellStyle name="Normal 17 4 2 3 2 4" xfId="39139" xr:uid="{C92FC620-B210-440E-BFF7-5AD4CB642E58}"/>
    <cellStyle name="Normal 17 4 2 3 3" xfId="7307" xr:uid="{28133B4D-7C9B-4B2D-AEF8-BF52786DB8B9}"/>
    <cellStyle name="Normal 17 4 2 3 3 2" xfId="15687" xr:uid="{B24B7271-BB01-496F-BB9F-F73236D04839}"/>
    <cellStyle name="Normal 17 4 2 3 3 2 2" xfId="32447" xr:uid="{754714BE-CF76-4E5D-B7B8-84845646CB81}"/>
    <cellStyle name="Normal 17 4 2 3 3 2 3" xfId="49206" xr:uid="{F70E86F4-9AD8-4F31-9D89-48157140A59C}"/>
    <cellStyle name="Normal 17 4 2 3 3 3" xfId="24067" xr:uid="{E2F952AF-AEBE-4978-9CDA-E285ECF3E5BA}"/>
    <cellStyle name="Normal 17 4 2 3 3 4" xfId="40826" xr:uid="{9A87F069-8024-4047-98FB-EB874C9F5C10}"/>
    <cellStyle name="Normal 17 4 2 3 4" xfId="4047" xr:uid="{E69297CD-C0F0-418F-A569-40E33B15FA5C}"/>
    <cellStyle name="Normal 17 4 2 3 4 2" xfId="12423" xr:uid="{23DDBFC8-AD18-4079-8614-DCF012F25DBB}"/>
    <cellStyle name="Normal 17 4 2 3 4 2 2" xfId="29183" xr:uid="{A23230DE-553C-46F7-8181-6DF537FF7FC8}"/>
    <cellStyle name="Normal 17 4 2 3 4 2 3" xfId="45942" xr:uid="{C458A6BA-503C-47E6-A3F6-1D973A6B96EF}"/>
    <cellStyle name="Normal 17 4 2 3 4 3" xfId="20803" xr:uid="{BC057A48-D55E-4E20-8168-C6C8AAE2080C}"/>
    <cellStyle name="Normal 17 4 2 3 4 4" xfId="37562" xr:uid="{EF7891C7-87B6-462A-9EEB-391B03417B21}"/>
    <cellStyle name="Normal 17 4 2 3 5" xfId="10620" xr:uid="{1FB5F95E-019F-4798-859A-AD689ED951CC}"/>
    <cellStyle name="Normal 17 4 2 3 5 2" xfId="27380" xr:uid="{695BBD68-7093-40CC-B4A3-4864D3AFC5E2}"/>
    <cellStyle name="Normal 17 4 2 3 5 3" xfId="44139" xr:uid="{26197E89-0B83-41DD-B80B-367B14B61059}"/>
    <cellStyle name="Normal 17 4 2 3 6" xfId="19000" xr:uid="{D36D6917-BA19-426E-AACE-516C295E04BC}"/>
    <cellStyle name="Normal 17 4 2 3 7" xfId="35759" xr:uid="{B492F813-3716-40C9-8D8D-1DAA221B5C30}"/>
    <cellStyle name="Normal 17 4 2 4" xfId="2595" xr:uid="{45E41653-8E5C-4CC1-8B14-A50632AFAE59}"/>
    <cellStyle name="Normal 17 4 2 4 2" xfId="5977" xr:uid="{F1D3E118-94ED-45AD-878C-31FDB127B634}"/>
    <cellStyle name="Normal 17 4 2 4 2 2" xfId="14357" xr:uid="{65B17FB2-A2F5-4EC1-A737-60CCB6F76343}"/>
    <cellStyle name="Normal 17 4 2 4 2 2 2" xfId="31117" xr:uid="{4223D271-0698-4BF2-AA63-FEB0C4032F3C}"/>
    <cellStyle name="Normal 17 4 2 4 2 2 3" xfId="47876" xr:uid="{6F259AEE-00A6-40FD-B628-304A60047FA5}"/>
    <cellStyle name="Normal 17 4 2 4 2 3" xfId="22737" xr:uid="{B12A0E57-E3A1-45B8-B052-9C4048846851}"/>
    <cellStyle name="Normal 17 4 2 4 2 4" xfId="39496" xr:uid="{409D3BD8-6EE6-4895-87F8-7E7486066E74}"/>
    <cellStyle name="Normal 17 4 2 4 3" xfId="7664" xr:uid="{E3C3604D-F4D1-4566-A246-ED5CBD1535B7}"/>
    <cellStyle name="Normal 17 4 2 4 3 2" xfId="16044" xr:uid="{BB0BFD54-80A9-41B9-AFAB-6A96C64546EB}"/>
    <cellStyle name="Normal 17 4 2 4 3 2 2" xfId="32804" xr:uid="{049EEC34-F9E1-41C6-82D6-50C41A9E182B}"/>
    <cellStyle name="Normal 17 4 2 4 3 2 3" xfId="49563" xr:uid="{5F867120-4CE9-41B2-995A-AD2C92CB2DA2}"/>
    <cellStyle name="Normal 17 4 2 4 3 3" xfId="24424" xr:uid="{97C59A3B-E3F8-4BDF-AD4A-A810A98B68EA}"/>
    <cellStyle name="Normal 17 4 2 4 3 4" xfId="41183" xr:uid="{05B329BC-C9E5-4106-866A-F145FF012C9B}"/>
    <cellStyle name="Normal 17 4 2 4 4" xfId="4292" xr:uid="{AE715EE8-109C-4694-9CFE-6C5DD5E166C4}"/>
    <cellStyle name="Normal 17 4 2 4 4 2" xfId="12668" xr:uid="{4C03589C-48DA-48A8-9A0D-CFA5C0ECA2DD}"/>
    <cellStyle name="Normal 17 4 2 4 4 2 2" xfId="29428" xr:uid="{5E35A098-CA29-4FDC-BF6A-9DBA768051AB}"/>
    <cellStyle name="Normal 17 4 2 4 4 2 3" xfId="46187" xr:uid="{575C5A3B-624B-43B3-BB45-EDA2F9A4DB26}"/>
    <cellStyle name="Normal 17 4 2 4 4 3" xfId="21048" xr:uid="{9D8E2712-AFB6-405D-B91A-C00B2EA7DFF6}"/>
    <cellStyle name="Normal 17 4 2 4 4 4" xfId="37807" xr:uid="{C2384458-6E02-45A5-8B6B-C7A8BA0224CA}"/>
    <cellStyle name="Normal 17 4 2 4 5" xfId="10977" xr:uid="{E042ED69-C64E-4632-B121-0619C9BDF03F}"/>
    <cellStyle name="Normal 17 4 2 4 5 2" xfId="27737" xr:uid="{CC5AD606-9DC9-4A3D-8836-893B3A1A5660}"/>
    <cellStyle name="Normal 17 4 2 4 5 3" xfId="44496" xr:uid="{4FA0D470-CBE3-47E2-A5FC-E74E1DA7F0E5}"/>
    <cellStyle name="Normal 17 4 2 4 6" xfId="19357" xr:uid="{D391A36E-87CD-4D8B-A44A-112CD8AA67C5}"/>
    <cellStyle name="Normal 17 4 2 4 7" xfId="36116" xr:uid="{A30DA121-4769-47B6-A54A-349009B872B1}"/>
    <cellStyle name="Normal 17 4 2 5" xfId="4711" xr:uid="{69EB414A-E931-4B47-98BA-81A8FB4E34C4}"/>
    <cellStyle name="Normal 17 4 2 5 2" xfId="13087" xr:uid="{E88429C4-0B45-4557-AB86-9E4F64D2F88B}"/>
    <cellStyle name="Normal 17 4 2 5 2 2" xfId="29847" xr:uid="{D5AA7F55-8AC9-4104-814C-E9F0D4711741}"/>
    <cellStyle name="Normal 17 4 2 5 2 3" xfId="46606" xr:uid="{08745154-1F64-4096-8FCA-2518C4229ACF}"/>
    <cellStyle name="Normal 17 4 2 5 3" xfId="21467" xr:uid="{56C75A7B-9B61-447C-9AE8-ABAC258DFD04}"/>
    <cellStyle name="Normal 17 4 2 5 4" xfId="38226" xr:uid="{47126D4D-DFA2-4C6A-9E99-435C3B087EBB}"/>
    <cellStyle name="Normal 17 4 2 6" xfId="6453" xr:uid="{05470C73-2FDB-4441-A6F8-50F95DB50625}"/>
    <cellStyle name="Normal 17 4 2 6 2" xfId="14833" xr:uid="{95F75E1E-4EDF-428F-9C56-176F3A0C2139}"/>
    <cellStyle name="Normal 17 4 2 6 2 2" xfId="31593" xr:uid="{3572B467-876C-40CE-80EB-0FAC3C18767D}"/>
    <cellStyle name="Normal 17 4 2 6 2 3" xfId="48352" xr:uid="{063BD43C-5AB6-49FD-A969-DD2738E026E3}"/>
    <cellStyle name="Normal 17 4 2 6 3" xfId="23213" xr:uid="{CE550B57-421B-4807-8D39-8D6045814332}"/>
    <cellStyle name="Normal 17 4 2 6 4" xfId="39972" xr:uid="{44CA1121-A167-4858-8C5F-4751BF3CE1BF}"/>
    <cellStyle name="Normal 17 4 2 7" xfId="8070" xr:uid="{737BA834-7BDA-4D01-AB0C-7DB04ADA2D5E}"/>
    <cellStyle name="Normal 17 4 2 7 2" xfId="16450" xr:uid="{9A19C855-3CE1-4544-B1D8-BC076CF17E05}"/>
    <cellStyle name="Normal 17 4 2 7 2 2" xfId="33210" xr:uid="{86BB3415-C284-45CF-BBB7-80185CB14F11}"/>
    <cellStyle name="Normal 17 4 2 7 2 3" xfId="49969" xr:uid="{0F1B297B-0409-4E5F-8AA9-C3A0E90AD340}"/>
    <cellStyle name="Normal 17 4 2 7 3" xfId="24830" xr:uid="{0865DCA3-7DAA-4D7F-A427-7B7F4C9458FC}"/>
    <cellStyle name="Normal 17 4 2 7 4" xfId="41589" xr:uid="{A5EE85D0-C7E4-4917-96F6-9217390EC9DB}"/>
    <cellStyle name="Normal 17 4 2 8" xfId="8476" xr:uid="{C7EEE727-CB1F-46A0-BE3D-D804E8905F19}"/>
    <cellStyle name="Normal 17 4 2 8 2" xfId="16856" xr:uid="{2E41D414-1F35-41E6-B7CE-1C960A580227}"/>
    <cellStyle name="Normal 17 4 2 8 2 2" xfId="33616" xr:uid="{6CF8CCED-C604-470A-A58B-686A5B4A14D3}"/>
    <cellStyle name="Normal 17 4 2 8 2 3" xfId="50375" xr:uid="{085FD72D-9617-4FE7-BDD6-92E9B77F2295}"/>
    <cellStyle name="Normal 17 4 2 8 3" xfId="25236" xr:uid="{FAFEB0F0-39C4-4DBA-BF74-88577322B692}"/>
    <cellStyle name="Normal 17 4 2 8 4" xfId="41995" xr:uid="{AAF62354-6254-4891-9388-E7643ED79822}"/>
    <cellStyle name="Normal 17 4 2 9" xfId="8882" xr:uid="{9C36FE57-AFDE-448F-8416-A74AAE104993}"/>
    <cellStyle name="Normal 17 4 2 9 2" xfId="17262" xr:uid="{ECE51B1F-882C-4A46-9680-DCC2587AAAFB}"/>
    <cellStyle name="Normal 17 4 2 9 2 2" xfId="34022" xr:uid="{709AE388-00C1-486F-A695-88929D422457}"/>
    <cellStyle name="Normal 17 4 2 9 2 3" xfId="50781" xr:uid="{27AE4C32-E587-4756-88EB-B4BAC9AA722B}"/>
    <cellStyle name="Normal 17 4 2 9 3" xfId="25642" xr:uid="{18BA4E9D-D1A7-4C02-BF75-1F9AC7B0E9BD}"/>
    <cellStyle name="Normal 17 4 2 9 4" xfId="42401" xr:uid="{E2F39EAD-F028-4425-84A4-82C8CBFC3DED}"/>
    <cellStyle name="Normal 17 4 3" xfId="1416" xr:uid="{B577AB9F-B94D-4A91-BD75-B905BC968B78}"/>
    <cellStyle name="Normal 17 4 3 10" xfId="9418" xr:uid="{BD5F7899-E2D1-46A5-88AF-2B7ABCF92BC4}"/>
    <cellStyle name="Normal 17 4 3 10 2" xfId="17798" xr:uid="{20024D15-B51F-4578-AFB1-6368B62F4B3F}"/>
    <cellStyle name="Normal 17 4 3 10 2 2" xfId="34558" xr:uid="{8EB8C2FC-38EF-4906-ACB0-F75FDCDA7A0E}"/>
    <cellStyle name="Normal 17 4 3 10 2 3" xfId="51317" xr:uid="{17E11F0D-75F5-4FF7-859F-387A06C4FA36}"/>
    <cellStyle name="Normal 17 4 3 10 3" xfId="26178" xr:uid="{5DE3C293-FDF3-441E-BD7C-280585327CDC}"/>
    <cellStyle name="Normal 17 4 3 10 4" xfId="42937" xr:uid="{069B3A8F-A4B5-416D-A27E-263C3E6A2163}"/>
    <cellStyle name="Normal 17 4 3 11" xfId="3193" xr:uid="{16DFBE2E-18CA-4399-8165-F431C73C5D90}"/>
    <cellStyle name="Normal 17 4 3 11 2" xfId="11570" xr:uid="{236B8E9D-6751-44C7-B716-35A343992AA5}"/>
    <cellStyle name="Normal 17 4 3 11 2 2" xfId="28330" xr:uid="{FAA809B6-B840-484B-A5D1-9A8BF0CC000B}"/>
    <cellStyle name="Normal 17 4 3 11 2 3" xfId="45089" xr:uid="{151D7F50-FA33-4EEE-BC48-A5650687E06B}"/>
    <cellStyle name="Normal 17 4 3 11 3" xfId="19950" xr:uid="{72D48F45-0008-425F-B287-579335FBF75B}"/>
    <cellStyle name="Normal 17 4 3 11 4" xfId="36709" xr:uid="{FA0537CA-4D13-4B2D-BDCF-569F0248D6FE}"/>
    <cellStyle name="Normal 17 4 3 12" xfId="9767" xr:uid="{D1B99065-BF01-4584-97A8-715B149CBAE4}"/>
    <cellStyle name="Normal 17 4 3 12 2" xfId="26527" xr:uid="{AE40A9A7-7233-4672-B4EC-017B2C785FAA}"/>
    <cellStyle name="Normal 17 4 3 12 3" xfId="43286" xr:uid="{2170B878-8B9F-4065-BF95-100E4B938FF5}"/>
    <cellStyle name="Normal 17 4 3 13" xfId="18147" xr:uid="{890FB374-8CEF-43CF-BCB3-C601D27C4299}"/>
    <cellStyle name="Normal 17 4 3 14" xfId="34906" xr:uid="{A8B17973-A3A1-4DDF-8BA1-88953F2BAC6A}"/>
    <cellStyle name="Normal 17 4 3 2" xfId="1813" xr:uid="{4CBBF84D-07C7-4BCC-A0B1-8F99CF9BDB23}"/>
    <cellStyle name="Normal 17 4 3 2 2" xfId="5195" xr:uid="{67764DE9-0C39-4FAF-8C6A-C46CA6B193F8}"/>
    <cellStyle name="Normal 17 4 3 2 2 2" xfId="13573" xr:uid="{97CF49BE-3809-4B05-9491-DC3D02B78ADE}"/>
    <cellStyle name="Normal 17 4 3 2 2 2 2" xfId="30333" xr:uid="{6C8CD2AC-A4A0-4EBD-B9BD-C8F34B9FB8C7}"/>
    <cellStyle name="Normal 17 4 3 2 2 2 3" xfId="47092" xr:uid="{93BB2F2B-44D0-415F-99B6-59B7A4AA4054}"/>
    <cellStyle name="Normal 17 4 3 2 2 3" xfId="21953" xr:uid="{2E021BD2-362E-424D-9FB7-09B668D6AFBA}"/>
    <cellStyle name="Normal 17 4 3 2 2 4" xfId="38712" xr:uid="{F0EA2D54-360A-4120-8838-8263C9D57117}"/>
    <cellStyle name="Normal 17 4 3 2 3" xfId="6880" xr:uid="{3CD25CE0-124D-4FA8-9253-B84DB49AA5A2}"/>
    <cellStyle name="Normal 17 4 3 2 3 2" xfId="15260" xr:uid="{3DED4626-1C62-472D-9B6A-1E31392D3CBD}"/>
    <cellStyle name="Normal 17 4 3 2 3 2 2" xfId="32020" xr:uid="{B1B27864-C8FD-49AB-9AF0-C3DFD1A5A1E9}"/>
    <cellStyle name="Normal 17 4 3 2 3 2 3" xfId="48779" xr:uid="{00363148-C68A-4D4C-9F0B-1AE7AA279D4A}"/>
    <cellStyle name="Normal 17 4 3 2 3 3" xfId="23640" xr:uid="{DA863525-E96D-4339-93D6-23EDDEDE3B04}"/>
    <cellStyle name="Normal 17 4 3 2 3 4" xfId="40399" xr:uid="{4F7BA157-7CD1-4050-A453-2F97EBE392BD}"/>
    <cellStyle name="Normal 17 4 3 2 4" xfId="3620" xr:uid="{6863F290-7F20-4090-91AE-B0BA3A29C9E4}"/>
    <cellStyle name="Normal 17 4 3 2 4 2" xfId="11996" xr:uid="{69760811-27D9-46BE-9FED-6D0A059CA156}"/>
    <cellStyle name="Normal 17 4 3 2 4 2 2" xfId="28756" xr:uid="{738E1FC8-AEC7-4C66-A7D3-48A5B43E8DA7}"/>
    <cellStyle name="Normal 17 4 3 2 4 2 3" xfId="45515" xr:uid="{BA7EC93A-120D-4E1D-B938-467E122313E5}"/>
    <cellStyle name="Normal 17 4 3 2 4 3" xfId="20376" xr:uid="{3DEF6CC0-2643-427C-BE31-12CF17D0F5BC}"/>
    <cellStyle name="Normal 17 4 3 2 4 4" xfId="37135" xr:uid="{48159A03-D57A-4CFD-987D-64DD08D24C2A}"/>
    <cellStyle name="Normal 17 4 3 2 5" xfId="10193" xr:uid="{1CD0454D-B590-4D06-81F3-1FDACE207924}"/>
    <cellStyle name="Normal 17 4 3 2 5 2" xfId="26953" xr:uid="{FB6CB82A-4102-46F5-BD8B-751E134976AF}"/>
    <cellStyle name="Normal 17 4 3 2 5 3" xfId="43712" xr:uid="{395A3BE3-0617-4560-B5EE-B75CAC70043F}"/>
    <cellStyle name="Normal 17 4 3 2 6" xfId="18573" xr:uid="{E148AAB0-3484-406B-ABB0-75B5FD44CFAD}"/>
    <cellStyle name="Normal 17 4 3 2 7" xfId="35332" xr:uid="{DFF043CB-5567-407C-B996-998ABAFB1B85}"/>
    <cellStyle name="Normal 17 4 3 3" xfId="2241" xr:uid="{5199CBDD-6949-41E6-A6F9-2D3A20077639}"/>
    <cellStyle name="Normal 17 4 3 3 2" xfId="5621" xr:uid="{877D9032-1108-4971-B6A5-4DFF95B3CA5D}"/>
    <cellStyle name="Normal 17 4 3 3 2 2" xfId="14001" xr:uid="{D4D49390-092E-4656-A30C-39150AAE2C17}"/>
    <cellStyle name="Normal 17 4 3 3 2 2 2" xfId="30761" xr:uid="{0F218618-4B39-4516-9921-0F2F7705560C}"/>
    <cellStyle name="Normal 17 4 3 3 2 2 3" xfId="47520" xr:uid="{0C8DC9C3-58A6-4777-9F4D-142FEDA206C0}"/>
    <cellStyle name="Normal 17 4 3 3 2 3" xfId="22381" xr:uid="{2634C44D-DD94-4992-A560-1A6997DD7C00}"/>
    <cellStyle name="Normal 17 4 3 3 2 4" xfId="39140" xr:uid="{671999CC-F065-47BE-A2EB-1E63AC99CFBC}"/>
    <cellStyle name="Normal 17 4 3 3 3" xfId="7308" xr:uid="{CB29D978-F11B-43A4-A304-0258B8B311C7}"/>
    <cellStyle name="Normal 17 4 3 3 3 2" xfId="15688" xr:uid="{C64FF24D-2B21-44A8-81CA-9BE5BEFA91B8}"/>
    <cellStyle name="Normal 17 4 3 3 3 2 2" xfId="32448" xr:uid="{48E9CBAF-2AE5-49DF-9742-228237B221EE}"/>
    <cellStyle name="Normal 17 4 3 3 3 2 3" xfId="49207" xr:uid="{A3350784-C734-449C-84E1-257902BD266A}"/>
    <cellStyle name="Normal 17 4 3 3 3 3" xfId="24068" xr:uid="{485D4151-7346-4036-AA0C-2485461CD7CF}"/>
    <cellStyle name="Normal 17 4 3 3 3 4" xfId="40827" xr:uid="{0E5ACBB5-33B0-4526-872C-163529D48A56}"/>
    <cellStyle name="Normal 17 4 3 3 4" xfId="4048" xr:uid="{10BC35E7-8AC3-41A9-AF2B-2710ACECE9B1}"/>
    <cellStyle name="Normal 17 4 3 3 4 2" xfId="12424" xr:uid="{6690FCC1-D4F9-40E8-AADD-3781757131CF}"/>
    <cellStyle name="Normal 17 4 3 3 4 2 2" xfId="29184" xr:uid="{87F563B8-5192-43F2-A235-0EB920E70A2F}"/>
    <cellStyle name="Normal 17 4 3 3 4 2 3" xfId="45943" xr:uid="{A4E0BFF4-5A16-4FE7-85E3-BF7A17F9D4F3}"/>
    <cellStyle name="Normal 17 4 3 3 4 3" xfId="20804" xr:uid="{7F2FA0ED-26EC-4F4F-9CFF-495499342A16}"/>
    <cellStyle name="Normal 17 4 3 3 4 4" xfId="37563" xr:uid="{DD5F6FCC-9DD4-4CDB-98E0-4B0C330E8BFF}"/>
    <cellStyle name="Normal 17 4 3 3 5" xfId="10621" xr:uid="{40B56634-B88A-4E02-ACF3-C4CAD727CA4C}"/>
    <cellStyle name="Normal 17 4 3 3 5 2" xfId="27381" xr:uid="{40C22426-3F0B-46A4-8A08-0E2622550002}"/>
    <cellStyle name="Normal 17 4 3 3 5 3" xfId="44140" xr:uid="{FD6542EA-F92D-46AB-9112-650C5D894A6B}"/>
    <cellStyle name="Normal 17 4 3 3 6" xfId="19001" xr:uid="{78BFDC7A-1DCB-4A1A-80D2-94FC8B7416BD}"/>
    <cellStyle name="Normal 17 4 3 3 7" xfId="35760" xr:uid="{A5ECD85C-41C2-4AEC-BC32-332C30AD0D63}"/>
    <cellStyle name="Normal 17 4 3 4" xfId="2725" xr:uid="{E1DC9E81-65BB-4AD6-91C6-B58CBEF81E34}"/>
    <cellStyle name="Normal 17 4 3 4 2" xfId="6107" xr:uid="{9B219051-4A95-4265-AFF7-BFBB9C4AD7A8}"/>
    <cellStyle name="Normal 17 4 3 4 2 2" xfId="14487" xr:uid="{0FA3BF79-E09B-4D90-A072-0B05B6130233}"/>
    <cellStyle name="Normal 17 4 3 4 2 2 2" xfId="31247" xr:uid="{3E487F7C-3D4B-48A5-9085-2437BFF42D7B}"/>
    <cellStyle name="Normal 17 4 3 4 2 2 3" xfId="48006" xr:uid="{49F46409-B943-4C1B-8592-0825D2879BFF}"/>
    <cellStyle name="Normal 17 4 3 4 2 3" xfId="22867" xr:uid="{F3DA44B7-1EB7-4E64-92B7-07E148C43B95}"/>
    <cellStyle name="Normal 17 4 3 4 2 4" xfId="39626" xr:uid="{593677A6-2464-4B8D-B1BB-62E004536773}"/>
    <cellStyle name="Normal 17 4 3 4 3" xfId="7794" xr:uid="{D8657A80-3F76-43B7-BBAB-25B92B2FF353}"/>
    <cellStyle name="Normal 17 4 3 4 3 2" xfId="16174" xr:uid="{E45D632F-5D99-4BAF-9436-561352F17D90}"/>
    <cellStyle name="Normal 17 4 3 4 3 2 2" xfId="32934" xr:uid="{7382D0E4-DC1E-41C6-939C-D46759C361FE}"/>
    <cellStyle name="Normal 17 4 3 4 3 2 3" xfId="49693" xr:uid="{AB57E44F-39F7-4C9D-9643-BCD4775148CE}"/>
    <cellStyle name="Normal 17 4 3 4 3 3" xfId="24554" xr:uid="{D16B8EFF-573E-4A86-8D96-A5CC16680BB4}"/>
    <cellStyle name="Normal 17 4 3 4 3 4" xfId="41313" xr:uid="{35526F6F-5DD5-42A8-B476-9627F73EBB59}"/>
    <cellStyle name="Normal 17 4 3 4 4" xfId="4421" xr:uid="{FFD46D75-D3E4-48D7-9D38-B536D9FDE39E}"/>
    <cellStyle name="Normal 17 4 3 4 4 2" xfId="12797" xr:uid="{648C24B9-C017-41C7-86BC-ADA709EF1FA0}"/>
    <cellStyle name="Normal 17 4 3 4 4 2 2" xfId="29557" xr:uid="{3BD79C7B-719C-4E1B-A94A-FFCD40AF00E9}"/>
    <cellStyle name="Normal 17 4 3 4 4 2 3" xfId="46316" xr:uid="{756FB1C2-3134-4632-9A87-B95E39E9C47F}"/>
    <cellStyle name="Normal 17 4 3 4 4 3" xfId="21177" xr:uid="{AF66A05E-C94B-4D65-8210-181B6D0EAE8D}"/>
    <cellStyle name="Normal 17 4 3 4 4 4" xfId="37936" xr:uid="{4DB290A0-83F2-4B93-80F3-A23251F5F656}"/>
    <cellStyle name="Normal 17 4 3 4 5" xfId="11107" xr:uid="{4648BC48-CD64-4C80-8044-14A8C04A75F7}"/>
    <cellStyle name="Normal 17 4 3 4 5 2" xfId="27867" xr:uid="{B9B07234-6C07-4227-9B91-E73CF90F3B96}"/>
    <cellStyle name="Normal 17 4 3 4 5 3" xfId="44626" xr:uid="{BBCB5E1F-7095-4606-95DF-2A468A8F1457}"/>
    <cellStyle name="Normal 17 4 3 4 6" xfId="19487" xr:uid="{FC9A5FFE-856F-4C17-8F59-5C19D5A6666C}"/>
    <cellStyle name="Normal 17 4 3 4 7" xfId="36246" xr:uid="{F6FDF810-D47A-4922-BC80-4E2D8575DDAB}"/>
    <cellStyle name="Normal 17 4 3 5" xfId="4841" xr:uid="{608ACF4E-0E9D-4392-AF22-F1CCAC155E0A}"/>
    <cellStyle name="Normal 17 4 3 5 2" xfId="13217" xr:uid="{652DE428-1C1D-4DD1-B85D-3BE57E1D6698}"/>
    <cellStyle name="Normal 17 4 3 5 2 2" xfId="29977" xr:uid="{35AA3C5A-9A89-40B5-AA8B-0BA91B7D099D}"/>
    <cellStyle name="Normal 17 4 3 5 2 3" xfId="46736" xr:uid="{90221907-518C-4A2D-BACA-10FBA762BCAC}"/>
    <cellStyle name="Normal 17 4 3 5 3" xfId="21597" xr:uid="{219B2002-46B5-4DA4-AD94-E4B1380E37CC}"/>
    <cellStyle name="Normal 17 4 3 5 4" xfId="38356" xr:uid="{A50198F9-96FB-44BA-B29B-EC44B102930A}"/>
    <cellStyle name="Normal 17 4 3 6" xfId="6454" xr:uid="{7EC311B2-D4B2-4A51-95DF-AF7261CE7D23}"/>
    <cellStyle name="Normal 17 4 3 6 2" xfId="14834" xr:uid="{6A151620-263D-477F-9A9E-6C4357A4BA10}"/>
    <cellStyle name="Normal 17 4 3 6 2 2" xfId="31594" xr:uid="{73341B54-1F93-4D58-A095-95A98D20B843}"/>
    <cellStyle name="Normal 17 4 3 6 2 3" xfId="48353" xr:uid="{4CB1D87E-DF42-4128-A15E-6676341D0F5A}"/>
    <cellStyle name="Normal 17 4 3 6 3" xfId="23214" xr:uid="{4E8E7A11-7274-40CF-AE66-0BF91926CF58}"/>
    <cellStyle name="Normal 17 4 3 6 4" xfId="39973" xr:uid="{D0F2F361-837B-4D05-9604-91567D0F0069}"/>
    <cellStyle name="Normal 17 4 3 7" xfId="8200" xr:uid="{4797A4B6-6D7B-432D-A219-F4AB5AC46AC7}"/>
    <cellStyle name="Normal 17 4 3 7 2" xfId="16580" xr:uid="{F002E67D-15FF-4B47-BFB8-785A22FF0C6F}"/>
    <cellStyle name="Normal 17 4 3 7 2 2" xfId="33340" xr:uid="{D0505752-0B12-46D5-8854-9B2B1EABB613}"/>
    <cellStyle name="Normal 17 4 3 7 2 3" xfId="50099" xr:uid="{B3385125-D2D8-4460-8285-24947598A215}"/>
    <cellStyle name="Normal 17 4 3 7 3" xfId="24960" xr:uid="{44674FFF-EA48-4C20-B22B-9BB046FBE07B}"/>
    <cellStyle name="Normal 17 4 3 7 4" xfId="41719" xr:uid="{1541211E-6008-4F03-BD28-FB26B9194A16}"/>
    <cellStyle name="Normal 17 4 3 8" xfId="8606" xr:uid="{4343B499-B8BB-483A-9380-477A4FAC0499}"/>
    <cellStyle name="Normal 17 4 3 8 2" xfId="16986" xr:uid="{5BDD5762-54F7-4CE9-94FE-AD06DB7001EA}"/>
    <cellStyle name="Normal 17 4 3 8 2 2" xfId="33746" xr:uid="{A71B56AE-1807-42BB-B183-49971C976E70}"/>
    <cellStyle name="Normal 17 4 3 8 2 3" xfId="50505" xr:uid="{5C9E62AE-1D53-4F8D-9389-CC2BAA67821B}"/>
    <cellStyle name="Normal 17 4 3 8 3" xfId="25366" xr:uid="{3DB585F3-6BE3-46C3-8584-2383C1C84C9F}"/>
    <cellStyle name="Normal 17 4 3 8 4" xfId="42125" xr:uid="{BE31A9D9-22AF-47E4-BA24-6A2B19536C66}"/>
    <cellStyle name="Normal 17 4 3 9" xfId="9012" xr:uid="{FFAA3484-B5D1-4BEF-8E5C-4967CA4DF62D}"/>
    <cellStyle name="Normal 17 4 3 9 2" xfId="17392" xr:uid="{CF9691A6-767A-4364-AAEE-206EBEE4E13A}"/>
    <cellStyle name="Normal 17 4 3 9 2 2" xfId="34152" xr:uid="{797B649F-3E8F-4696-B67C-0DF487DEE98B}"/>
    <cellStyle name="Normal 17 4 3 9 2 3" xfId="50911" xr:uid="{493D1DE2-5F24-4224-ADAD-C009FD6D6132}"/>
    <cellStyle name="Normal 17 4 3 9 3" xfId="25772" xr:uid="{C9DAFA76-EFCA-4077-A680-782FB77BF5C4}"/>
    <cellStyle name="Normal 17 4 3 9 4" xfId="42531" xr:uid="{490EDF94-0012-42E9-AE27-8E124D0CD39C}"/>
    <cellStyle name="Normal 17 4 4" xfId="1811" xr:uid="{B1FEAC4B-5C1F-43B7-A894-471736525424}"/>
    <cellStyle name="Normal 17 4 4 2" xfId="5193" xr:uid="{04BC9EEC-80AB-4808-A91C-E43D52088A49}"/>
    <cellStyle name="Normal 17 4 4 2 2" xfId="13571" xr:uid="{7CF3BC52-4C06-4F92-A8D5-CC0F347E6EBF}"/>
    <cellStyle name="Normal 17 4 4 2 2 2" xfId="30331" xr:uid="{906B079A-3D37-4E4C-90CF-6D3DC6C89716}"/>
    <cellStyle name="Normal 17 4 4 2 2 3" xfId="47090" xr:uid="{0274BA38-CB52-4BB8-A2C8-2BE6225B476F}"/>
    <cellStyle name="Normal 17 4 4 2 3" xfId="21951" xr:uid="{2EC84B1D-4420-42F8-B66E-AF4229CDB4E4}"/>
    <cellStyle name="Normal 17 4 4 2 4" xfId="38710" xr:uid="{9CBC31BF-9FA1-45D7-9AA5-B78BBD860765}"/>
    <cellStyle name="Normal 17 4 4 3" xfId="6878" xr:uid="{20CEE5E9-0587-491F-9C0A-B02FD918108E}"/>
    <cellStyle name="Normal 17 4 4 3 2" xfId="15258" xr:uid="{6B458046-54C5-4F3F-90E5-690FF5BB427F}"/>
    <cellStyle name="Normal 17 4 4 3 2 2" xfId="32018" xr:uid="{C7AFF4A9-B244-4D21-83EE-07FCB3A7A0F2}"/>
    <cellStyle name="Normal 17 4 4 3 2 3" xfId="48777" xr:uid="{8F1C1560-AA92-47FE-B741-635E6B7BAD98}"/>
    <cellStyle name="Normal 17 4 4 3 3" xfId="23638" xr:uid="{3C422907-DE41-4E47-98DE-F9A1D8778F2C}"/>
    <cellStyle name="Normal 17 4 4 3 4" xfId="40397" xr:uid="{AEB6F1A0-6A77-420B-ADC9-152D36E6613F}"/>
    <cellStyle name="Normal 17 4 4 4" xfId="3618" xr:uid="{0857294B-9FB7-43C3-B2EC-051912FE80CE}"/>
    <cellStyle name="Normal 17 4 4 4 2" xfId="11994" xr:uid="{324D7365-AD08-4008-9D71-BA444B5142DF}"/>
    <cellStyle name="Normal 17 4 4 4 2 2" xfId="28754" xr:uid="{64858177-F074-43F1-9AED-C128F9B5F60C}"/>
    <cellStyle name="Normal 17 4 4 4 2 3" xfId="45513" xr:uid="{7A055765-1F3D-472D-B37E-77A5A150AE08}"/>
    <cellStyle name="Normal 17 4 4 4 3" xfId="20374" xr:uid="{6F276BE7-D662-4DDE-99D2-F7A88511BE00}"/>
    <cellStyle name="Normal 17 4 4 4 4" xfId="37133" xr:uid="{D24641FB-54EC-48E7-A9B3-D7E238CD9AEB}"/>
    <cellStyle name="Normal 17 4 4 5" xfId="10191" xr:uid="{9C9F8E1D-7123-4671-8D07-AAF7B1DA86FA}"/>
    <cellStyle name="Normal 17 4 4 5 2" xfId="26951" xr:uid="{FC95026D-9A9B-42DE-9065-1D6B954E869B}"/>
    <cellStyle name="Normal 17 4 4 5 3" xfId="43710" xr:uid="{D3E3545E-CAB1-4624-B484-3AA6E9C4926A}"/>
    <cellStyle name="Normal 17 4 4 6" xfId="18571" xr:uid="{35C4872F-9C0F-48B9-BE37-323EE46359E6}"/>
    <cellStyle name="Normal 17 4 4 7" xfId="35330" xr:uid="{3B3690CC-A508-4FA1-BDCE-E227E848CD67}"/>
    <cellStyle name="Normal 17 4 5" xfId="2239" xr:uid="{81582C5E-5688-4CE0-B70F-FE9D146D798A}"/>
    <cellStyle name="Normal 17 4 5 2" xfId="5619" xr:uid="{41C78827-A360-4363-A177-DC1E4EADB6C7}"/>
    <cellStyle name="Normal 17 4 5 2 2" xfId="13999" xr:uid="{998BB102-3B68-4473-A4D6-BED218216D90}"/>
    <cellStyle name="Normal 17 4 5 2 2 2" xfId="30759" xr:uid="{CE766D44-DCB0-4E96-8776-F3FCDDBE8DBD}"/>
    <cellStyle name="Normal 17 4 5 2 2 3" xfId="47518" xr:uid="{F0907F47-0B18-4A78-B0D4-0A120EE6B2B5}"/>
    <cellStyle name="Normal 17 4 5 2 3" xfId="22379" xr:uid="{09D375E3-1466-4C1B-91A6-8E5D89D0B811}"/>
    <cellStyle name="Normal 17 4 5 2 4" xfId="39138" xr:uid="{978C615D-0179-413A-9668-CF13CE77614C}"/>
    <cellStyle name="Normal 17 4 5 3" xfId="7306" xr:uid="{F30EE92F-57B3-4174-9A18-F7BAE637ED89}"/>
    <cellStyle name="Normal 17 4 5 3 2" xfId="15686" xr:uid="{99E2DC82-8E10-4EA6-8A51-62C80B2AABBA}"/>
    <cellStyle name="Normal 17 4 5 3 2 2" xfId="32446" xr:uid="{65812948-2B34-485E-B637-C1A857AC8BE4}"/>
    <cellStyle name="Normal 17 4 5 3 2 3" xfId="49205" xr:uid="{3CF83D94-40A8-435F-90AD-5EF8303BE91A}"/>
    <cellStyle name="Normal 17 4 5 3 3" xfId="24066" xr:uid="{A95A6EF4-4853-435C-B533-79C98F3E03FE}"/>
    <cellStyle name="Normal 17 4 5 3 4" xfId="40825" xr:uid="{EB590376-EB62-425B-A487-9A969FF1E28D}"/>
    <cellStyle name="Normal 17 4 5 4" xfId="4046" xr:uid="{AC2D89AB-B61E-40BE-84BF-D76A6E743D02}"/>
    <cellStyle name="Normal 17 4 5 4 2" xfId="12422" xr:uid="{732BB55F-69D8-4382-9C13-D98C5C21EBC3}"/>
    <cellStyle name="Normal 17 4 5 4 2 2" xfId="29182" xr:uid="{5C943E2A-00F3-4DB7-9A07-B8C7C7F60747}"/>
    <cellStyle name="Normal 17 4 5 4 2 3" xfId="45941" xr:uid="{2BF95889-970E-43FD-92FD-B621ED66C786}"/>
    <cellStyle name="Normal 17 4 5 4 3" xfId="20802" xr:uid="{29F407C5-577A-4C72-B8FE-505D3F9F951F}"/>
    <cellStyle name="Normal 17 4 5 4 4" xfId="37561" xr:uid="{224BDAB3-099D-4AA4-AFF7-A450185DA866}"/>
    <cellStyle name="Normal 17 4 5 5" xfId="10619" xr:uid="{C2FA0F57-CF04-4348-9608-778517F0047B}"/>
    <cellStyle name="Normal 17 4 5 5 2" xfId="27379" xr:uid="{F3C19845-43C0-4D7A-BDAC-C0B898E52A43}"/>
    <cellStyle name="Normal 17 4 5 5 3" xfId="44138" xr:uid="{F4D80EAF-4529-4FE7-A115-814666E63B08}"/>
    <cellStyle name="Normal 17 4 5 6" xfId="18999" xr:uid="{B580215D-55D8-4C88-882B-0249E19CA09D}"/>
    <cellStyle name="Normal 17 4 5 7" xfId="35758" xr:uid="{063369D4-879A-439E-922E-2AC929FFFECF}"/>
    <cellStyle name="Normal 17 4 6" xfId="2455" xr:uid="{4402CE4E-A550-42F2-9D04-5DB96D8DF229}"/>
    <cellStyle name="Normal 17 4 6 2" xfId="5836" xr:uid="{C09BB9E9-F989-438A-B777-3E69BA5C7D2B}"/>
    <cellStyle name="Normal 17 4 6 2 2" xfId="14216" xr:uid="{EF3DF48F-C2BC-4343-899E-FCE2840EF41A}"/>
    <cellStyle name="Normal 17 4 6 2 2 2" xfId="30976" xr:uid="{0D227A01-169B-4839-87E0-FDA5BC51A9C1}"/>
    <cellStyle name="Normal 17 4 6 2 2 3" xfId="47735" xr:uid="{D1EBF175-29A8-4F96-8F7B-F9E87132695D}"/>
    <cellStyle name="Normal 17 4 6 2 3" xfId="22596" xr:uid="{AB0517F2-63DF-458B-9E78-9BB9940F74C1}"/>
    <cellStyle name="Normal 17 4 6 2 4" xfId="39355" xr:uid="{E8BDEC68-DDC1-4791-8CC6-89FC9F9D4B81}"/>
    <cellStyle name="Normal 17 4 6 3" xfId="7523" xr:uid="{D27F3B01-CED3-4E75-AF61-2A436CEC114F}"/>
    <cellStyle name="Normal 17 4 6 3 2" xfId="15903" xr:uid="{34EBF1E2-5BA8-4FB0-AE0B-7E6F82DE4928}"/>
    <cellStyle name="Normal 17 4 6 3 2 2" xfId="32663" xr:uid="{26B23203-E157-4D60-BF17-877F20B71897}"/>
    <cellStyle name="Normal 17 4 6 3 2 3" xfId="49422" xr:uid="{D7D6ECCB-EF2D-4BF9-9C6E-6097D08D96E5}"/>
    <cellStyle name="Normal 17 4 6 3 3" xfId="24283" xr:uid="{DAD7FEDF-6F23-4036-8085-67F53C1F5A36}"/>
    <cellStyle name="Normal 17 4 6 3 4" xfId="41042" xr:uid="{D3BEE3C8-5B3E-44E2-B5B6-308B8081ACC6}"/>
    <cellStyle name="Normal 17 4 6 4" xfId="3191" xr:uid="{EF27CE25-779E-4B0B-8605-39BAFA978BB3}"/>
    <cellStyle name="Normal 17 4 6 4 2" xfId="11568" xr:uid="{DA3BF87C-3BBE-4AB0-9072-3D68342D9023}"/>
    <cellStyle name="Normal 17 4 6 4 2 2" xfId="28328" xr:uid="{C4C72F35-9F3B-4529-A454-1401207E5A56}"/>
    <cellStyle name="Normal 17 4 6 4 2 3" xfId="45087" xr:uid="{F3C788CC-6BCB-4BE3-9AE2-E53DE4D88ED3}"/>
    <cellStyle name="Normal 17 4 6 4 3" xfId="19948" xr:uid="{A2A19C33-DAEF-4BFE-B38D-0321D1C2387B}"/>
    <cellStyle name="Normal 17 4 6 4 4" xfId="36707" xr:uid="{DDD6E4B7-25CB-4BA4-9144-49F3A4A40147}"/>
    <cellStyle name="Normal 17 4 6 5" xfId="10836" xr:uid="{5E252761-3C31-417D-9044-F73AAF63F0DD}"/>
    <cellStyle name="Normal 17 4 6 5 2" xfId="27596" xr:uid="{1D31227B-3B50-430F-A673-AFC05CCB5AF1}"/>
    <cellStyle name="Normal 17 4 6 5 3" xfId="44355" xr:uid="{F63D852A-E2A9-4090-AA64-0CE20E0E8472}"/>
    <cellStyle name="Normal 17 4 6 6" xfId="19216" xr:uid="{F7FCB676-8C2C-4830-97E9-C032DC29CE98}"/>
    <cellStyle name="Normal 17 4 6 7" xfId="35975" xr:uid="{C157A985-82A2-4C73-B609-3B84C39E746B}"/>
    <cellStyle name="Normal 17 4 7" xfId="4569" xr:uid="{951226BA-A739-487B-8D97-35C0EF5C12BE}"/>
    <cellStyle name="Normal 17 4 7 2" xfId="12945" xr:uid="{F6AD7D17-AFD6-457C-8601-0395463F2A08}"/>
    <cellStyle name="Normal 17 4 7 2 2" xfId="29705" xr:uid="{C6F82927-3AD2-47CD-BFE2-35AEEB2FD64E}"/>
    <cellStyle name="Normal 17 4 7 2 3" xfId="46464" xr:uid="{EBDDD0D6-F484-49B1-BABD-FD7BB9B0CF1C}"/>
    <cellStyle name="Normal 17 4 7 3" xfId="21325" xr:uid="{D900382B-08A3-4FCC-AB6D-29A356D6FFC1}"/>
    <cellStyle name="Normal 17 4 7 4" xfId="38084" xr:uid="{70C9CDD3-7A8A-49E3-8537-E41E00780AEA}"/>
    <cellStyle name="Normal 17 4 8" xfId="6452" xr:uid="{2DC6CB7B-CDE6-4FB9-9090-FAF2BB3A83FA}"/>
    <cellStyle name="Normal 17 4 8 2" xfId="14832" xr:uid="{E0781B27-0704-4006-9393-A19C975B4401}"/>
    <cellStyle name="Normal 17 4 8 2 2" xfId="31592" xr:uid="{99319FBA-694F-412A-8167-B7C98F8FDA50}"/>
    <cellStyle name="Normal 17 4 8 2 3" xfId="48351" xr:uid="{56A152ED-92AD-42FD-9CCB-FECD9F8AEEC5}"/>
    <cellStyle name="Normal 17 4 8 3" xfId="23212" xr:uid="{0E5BE10F-248B-4368-9674-7D6BE4C5FBCE}"/>
    <cellStyle name="Normal 17 4 8 4" xfId="39971" xr:uid="{39B4C3B4-2F8A-4A86-9E41-8ED024AE05A8}"/>
    <cellStyle name="Normal 17 4 9" xfId="7929" xr:uid="{630AB91A-6A97-4165-BEFE-CB486C5C3DC0}"/>
    <cellStyle name="Normal 17 4 9 2" xfId="16309" xr:uid="{070E0C87-8543-4C99-9D01-65E57C41AF50}"/>
    <cellStyle name="Normal 17 4 9 2 2" xfId="33069" xr:uid="{D4C0CC7F-8EFF-4A24-8522-058B22755A50}"/>
    <cellStyle name="Normal 17 4 9 2 3" xfId="49828" xr:uid="{0E924F52-7A20-4C4F-9C64-9BA74787ECFA}"/>
    <cellStyle name="Normal 17 4 9 3" xfId="24689" xr:uid="{A4DFDC78-C482-4186-AD90-C89FF9F456AF}"/>
    <cellStyle name="Normal 17 4 9 4" xfId="41448" xr:uid="{E46A92E4-5718-4BE6-B1BD-9DDB745DF4C2}"/>
    <cellStyle name="Normal 17 5" xfId="816" xr:uid="{EE1D4B39-1A02-4373-BF26-A288A537178E}"/>
    <cellStyle name="Normal 17 5 10" xfId="8406" xr:uid="{5246C45E-D1C7-4666-83F5-CE2FDC1C8FAE}"/>
    <cellStyle name="Normal 17 5 10 2" xfId="16786" xr:uid="{32C9DACC-DE85-4942-8E36-17EF9F0A2D16}"/>
    <cellStyle name="Normal 17 5 10 2 2" xfId="33546" xr:uid="{EFF7FC7A-9295-418B-A401-414517B0D184}"/>
    <cellStyle name="Normal 17 5 10 2 3" xfId="50305" xr:uid="{E21F29BE-95BF-4E57-85B3-9FEC45DBB25C}"/>
    <cellStyle name="Normal 17 5 10 3" xfId="25166" xr:uid="{46A5BC9D-A378-467C-852A-CD9577D28DC0}"/>
    <cellStyle name="Normal 17 5 10 4" xfId="41925" xr:uid="{3106657D-6786-4AB1-8242-EFEE999F4155}"/>
    <cellStyle name="Normal 17 5 11" xfId="8812" xr:uid="{089B69DB-92AA-4F75-A5B6-4AFDD35078D9}"/>
    <cellStyle name="Normal 17 5 11 2" xfId="17192" xr:uid="{CF6EDE3C-4C8C-4062-8E20-B9CB0DE5AE41}"/>
    <cellStyle name="Normal 17 5 11 2 2" xfId="33952" xr:uid="{7F9279C4-EF20-4117-8F55-5AF1588B00EB}"/>
    <cellStyle name="Normal 17 5 11 2 3" xfId="50711" xr:uid="{CCF23341-9ECB-4D3D-879A-B901B27D0813}"/>
    <cellStyle name="Normal 17 5 11 3" xfId="25572" xr:uid="{5CD8CB3B-87F4-49E0-8DA9-9D5424102B3A}"/>
    <cellStyle name="Normal 17 5 11 4" xfId="42331" xr:uid="{8BA61F03-D565-419A-ABB9-7DC29B93F3E4}"/>
    <cellStyle name="Normal 17 5 12" xfId="9218" xr:uid="{9992D275-F21F-4E64-92B3-0BD70B4C76BA}"/>
    <cellStyle name="Normal 17 5 12 2" xfId="17598" xr:uid="{C1D54392-A470-49E5-B4A7-1A7500628289}"/>
    <cellStyle name="Normal 17 5 12 2 2" xfId="34358" xr:uid="{F914C5B2-CFF2-44D7-A072-069E0F99A715}"/>
    <cellStyle name="Normal 17 5 12 2 3" xfId="51117" xr:uid="{0449813D-DEF1-472A-B9CE-9709C6E7EBC1}"/>
    <cellStyle name="Normal 17 5 12 3" xfId="25978" xr:uid="{4F37BA91-3449-4D26-A20F-566FE483E0E9}"/>
    <cellStyle name="Normal 17 5 12 4" xfId="42737" xr:uid="{03164EF3-8F66-4C0F-A8AC-26FCDB72CD33}"/>
    <cellStyle name="Normal 17 5 13" xfId="2911" xr:uid="{4410A62B-758F-47DF-8960-FBDC03E92DB8}"/>
    <cellStyle name="Normal 17 5 13 2" xfId="11293" xr:uid="{BB842BA8-262C-4FDE-BEC4-4FE4659E210D}"/>
    <cellStyle name="Normal 17 5 13 2 2" xfId="28053" xr:uid="{1115F032-09C6-4A65-B449-BABC14B3E7CB}"/>
    <cellStyle name="Normal 17 5 13 2 3" xfId="44812" xr:uid="{C40B7647-A2C4-4031-BC5F-4E589F59A873}"/>
    <cellStyle name="Normal 17 5 13 3" xfId="19673" xr:uid="{20FE9920-F4E7-4F07-B639-BF9534F31BA0}"/>
    <cellStyle name="Normal 17 5 13 4" xfId="36432" xr:uid="{28D2A931-F7BD-4C76-8F49-21CB573212A9}"/>
    <cellStyle name="Normal 17 5 14" xfId="9768" xr:uid="{9D38741F-AA2E-4B15-B40A-C0FFC1DE977B}"/>
    <cellStyle name="Normal 17 5 14 2" xfId="26528" xr:uid="{6C36E18B-01CE-47CD-AA32-DC0A01F5395D}"/>
    <cellStyle name="Normal 17 5 14 3" xfId="43287" xr:uid="{7ED049AF-D4EB-448C-90B9-96EAC763A216}"/>
    <cellStyle name="Normal 17 5 15" xfId="18148" xr:uid="{2E64499B-914D-4209-92D9-D1807A714D07}"/>
    <cellStyle name="Normal 17 5 16" xfId="34907" xr:uid="{659EBBB9-BF8F-43C3-9467-086ACEAD8A6E}"/>
    <cellStyle name="Normal 17 5 2" xfId="1417" xr:uid="{BB5000BD-337D-43C5-99F8-59111971A54F}"/>
    <cellStyle name="Normal 17 5 2 10" xfId="9289" xr:uid="{F3061A77-7B7E-451B-A86F-B57EFB019640}"/>
    <cellStyle name="Normal 17 5 2 10 2" xfId="17669" xr:uid="{9674E0C1-B5B5-4412-AE9B-D7144DA73F82}"/>
    <cellStyle name="Normal 17 5 2 10 2 2" xfId="34429" xr:uid="{51CBFEF4-793B-434C-B263-C784FDC688A9}"/>
    <cellStyle name="Normal 17 5 2 10 2 3" xfId="51188" xr:uid="{94BCEF55-D310-4815-B678-81297422BBC0}"/>
    <cellStyle name="Normal 17 5 2 10 3" xfId="26049" xr:uid="{FB07F0DB-4D20-40A4-B857-7E5A0C1D372B}"/>
    <cellStyle name="Normal 17 5 2 10 4" xfId="42808" xr:uid="{501A8A5A-81F7-44F9-B190-18790E790F55}"/>
    <cellStyle name="Normal 17 5 2 11" xfId="3195" xr:uid="{0B4A2382-4B73-4A1C-AC08-C5B02E522435}"/>
    <cellStyle name="Normal 17 5 2 11 2" xfId="11572" xr:uid="{BA68123F-3F85-45C9-8161-FC316874C192}"/>
    <cellStyle name="Normal 17 5 2 11 2 2" xfId="28332" xr:uid="{76787ADD-AAFA-4507-B5BC-2733D22D30AA}"/>
    <cellStyle name="Normal 17 5 2 11 2 3" xfId="45091" xr:uid="{431E76C9-7272-44BB-B214-A0C0DE77AD09}"/>
    <cellStyle name="Normal 17 5 2 11 3" xfId="19952" xr:uid="{A3D91735-2998-4B61-854D-6200A3557A0A}"/>
    <cellStyle name="Normal 17 5 2 11 4" xfId="36711" xr:uid="{AD6EF75E-E4C4-4120-B00E-214B82B72254}"/>
    <cellStyle name="Normal 17 5 2 12" xfId="9769" xr:uid="{7F6F9A24-71AD-4DBE-B78E-A87E9FF8E7FB}"/>
    <cellStyle name="Normal 17 5 2 12 2" xfId="26529" xr:uid="{13AAA6B4-BD7F-41B2-8923-112B2C2E4373}"/>
    <cellStyle name="Normal 17 5 2 12 3" xfId="43288" xr:uid="{9574C625-C567-49D1-9068-51D9902C20BF}"/>
    <cellStyle name="Normal 17 5 2 13" xfId="18149" xr:uid="{27FD057B-068B-4EB3-A6A8-69B9BCD216B2}"/>
    <cellStyle name="Normal 17 5 2 14" xfId="34908" xr:uid="{DF248B0A-DCA0-43CA-AF17-7AAC61115F6D}"/>
    <cellStyle name="Normal 17 5 2 2" xfId="1815" xr:uid="{3E55D711-BDF3-400D-B861-59D0F76156E6}"/>
    <cellStyle name="Normal 17 5 2 2 2" xfId="5197" xr:uid="{7621FA30-322C-43AA-997C-9A5BCE6A6119}"/>
    <cellStyle name="Normal 17 5 2 2 2 2" xfId="13575" xr:uid="{BDE35688-8A8B-42A7-A4D7-34376DC3648C}"/>
    <cellStyle name="Normal 17 5 2 2 2 2 2" xfId="30335" xr:uid="{C16BC964-B180-4EF4-9722-C571A3DF37A1}"/>
    <cellStyle name="Normal 17 5 2 2 2 2 3" xfId="47094" xr:uid="{08B515E5-04F0-4C72-A023-FC7D5EF0E191}"/>
    <cellStyle name="Normal 17 5 2 2 2 3" xfId="21955" xr:uid="{5DCE5735-8F36-4DA9-A119-6EA2FF8B2F4E}"/>
    <cellStyle name="Normal 17 5 2 2 2 4" xfId="38714" xr:uid="{1F81ACAB-615F-4A49-8F2C-9C38D4CB3C3A}"/>
    <cellStyle name="Normal 17 5 2 2 3" xfId="6882" xr:uid="{A89AE8D7-8ABA-4E48-B844-AE070C62361D}"/>
    <cellStyle name="Normal 17 5 2 2 3 2" xfId="15262" xr:uid="{6DB88C7F-F0E5-47B9-881E-44E0F59844D5}"/>
    <cellStyle name="Normal 17 5 2 2 3 2 2" xfId="32022" xr:uid="{FB9F75DF-6489-48B5-A562-8DEE889451A4}"/>
    <cellStyle name="Normal 17 5 2 2 3 2 3" xfId="48781" xr:uid="{2ADF4DB1-698F-4610-AA2F-5C5F780B6F4F}"/>
    <cellStyle name="Normal 17 5 2 2 3 3" xfId="23642" xr:uid="{4BCA7BE1-275E-42E9-BA16-A3B38F5231BF}"/>
    <cellStyle name="Normal 17 5 2 2 3 4" xfId="40401" xr:uid="{BF71C7D0-CDA3-4718-8EFC-59EB8E60B9EE}"/>
    <cellStyle name="Normal 17 5 2 2 4" xfId="3622" xr:uid="{1A9D5776-35A2-4C7E-B030-F5E76D7BC6A0}"/>
    <cellStyle name="Normal 17 5 2 2 4 2" xfId="11998" xr:uid="{E8CD7DEA-0CF6-45EE-9221-1CFC4BB2A697}"/>
    <cellStyle name="Normal 17 5 2 2 4 2 2" xfId="28758" xr:uid="{15DAD21F-1216-42BE-941A-B5CF9E0BA8BE}"/>
    <cellStyle name="Normal 17 5 2 2 4 2 3" xfId="45517" xr:uid="{77A503A8-6BF1-4E3A-8A66-6A247BA96D28}"/>
    <cellStyle name="Normal 17 5 2 2 4 3" xfId="20378" xr:uid="{E3F6E802-ABB8-4460-91C5-C632604E71EA}"/>
    <cellStyle name="Normal 17 5 2 2 4 4" xfId="37137" xr:uid="{F4690747-A7AD-463E-A724-77A931842658}"/>
    <cellStyle name="Normal 17 5 2 2 5" xfId="10195" xr:uid="{7BA65D6B-E720-4B45-B965-C64D2C68EB9B}"/>
    <cellStyle name="Normal 17 5 2 2 5 2" xfId="26955" xr:uid="{FA268E9C-6F1D-461B-A274-5E39E4F63C93}"/>
    <cellStyle name="Normal 17 5 2 2 5 3" xfId="43714" xr:uid="{B35EDD45-50C4-4FF2-BA46-885AA6A9088B}"/>
    <cellStyle name="Normal 17 5 2 2 6" xfId="18575" xr:uid="{C8473589-E2A1-4017-9594-95DAF77A0C61}"/>
    <cellStyle name="Normal 17 5 2 2 7" xfId="35334" xr:uid="{0FDC5B8A-D4CB-49CA-840B-A4751379B9A1}"/>
    <cellStyle name="Normal 17 5 2 3" xfId="2243" xr:uid="{47A55D69-9AF2-4880-979E-413E82C55948}"/>
    <cellStyle name="Normal 17 5 2 3 2" xfId="5623" xr:uid="{33BF4BE7-15EC-49B1-B7D2-2CD0176EEAE4}"/>
    <cellStyle name="Normal 17 5 2 3 2 2" xfId="14003" xr:uid="{17F53F53-2C59-4ED8-BEC2-0EB69C325952}"/>
    <cellStyle name="Normal 17 5 2 3 2 2 2" xfId="30763" xr:uid="{29F9D304-8DC8-4219-8C87-EF32BB401711}"/>
    <cellStyle name="Normal 17 5 2 3 2 2 3" xfId="47522" xr:uid="{7535C163-AD12-496B-9A64-3131F3AD087F}"/>
    <cellStyle name="Normal 17 5 2 3 2 3" xfId="22383" xr:uid="{AD88E2C9-3A68-4809-B05B-860F7479CD3B}"/>
    <cellStyle name="Normal 17 5 2 3 2 4" xfId="39142" xr:uid="{9BF0E2E4-B62C-4857-B731-F29333722D30}"/>
    <cellStyle name="Normal 17 5 2 3 3" xfId="7310" xr:uid="{637A85D7-98F7-4C16-BB20-57B0CB5DD138}"/>
    <cellStyle name="Normal 17 5 2 3 3 2" xfId="15690" xr:uid="{58C79CC6-A494-41B6-B2B6-A5DB07FA713F}"/>
    <cellStyle name="Normal 17 5 2 3 3 2 2" xfId="32450" xr:uid="{AEF4E557-7F09-462F-936E-8944BA410CEF}"/>
    <cellStyle name="Normal 17 5 2 3 3 2 3" xfId="49209" xr:uid="{AC785C41-CC24-41D2-92B0-4845AC2EC8EC}"/>
    <cellStyle name="Normal 17 5 2 3 3 3" xfId="24070" xr:uid="{F1C51707-7F02-4534-931B-33CC08FF7527}"/>
    <cellStyle name="Normal 17 5 2 3 3 4" xfId="40829" xr:uid="{585B4D87-2C6E-4955-8D35-46599CE268F2}"/>
    <cellStyle name="Normal 17 5 2 3 4" xfId="4050" xr:uid="{0BC5B56A-9D3F-42AA-AF00-5CC9125CC525}"/>
    <cellStyle name="Normal 17 5 2 3 4 2" xfId="12426" xr:uid="{7516198B-6C1B-4A68-8E2F-25BE2AA5BD4E}"/>
    <cellStyle name="Normal 17 5 2 3 4 2 2" xfId="29186" xr:uid="{E75C48E3-5D04-4103-AAF6-5595646B7B9E}"/>
    <cellStyle name="Normal 17 5 2 3 4 2 3" xfId="45945" xr:uid="{EFA02D6D-666D-4559-8E6D-5EDC3B4EB1EA}"/>
    <cellStyle name="Normal 17 5 2 3 4 3" xfId="20806" xr:uid="{A410B015-9E50-476C-A98D-AF885AE0C69F}"/>
    <cellStyle name="Normal 17 5 2 3 4 4" xfId="37565" xr:uid="{CD64E34C-86E5-4764-A71B-8B478575C8CD}"/>
    <cellStyle name="Normal 17 5 2 3 5" xfId="10623" xr:uid="{0D1E24BF-0DEC-4475-9457-36FF22E6EC18}"/>
    <cellStyle name="Normal 17 5 2 3 5 2" xfId="27383" xr:uid="{4B0838EB-936F-438F-8B1A-D21A1B4BC50F}"/>
    <cellStyle name="Normal 17 5 2 3 5 3" xfId="44142" xr:uid="{6DD5B23A-9F95-4D4F-849F-F99F65931AE7}"/>
    <cellStyle name="Normal 17 5 2 3 6" xfId="19003" xr:uid="{769A36B0-88BB-4415-B137-D73438DBBE43}"/>
    <cellStyle name="Normal 17 5 2 3 7" xfId="35762" xr:uid="{CAC7B48B-6528-48FB-9B9A-986AE9000494}"/>
    <cellStyle name="Normal 17 5 2 4" xfId="2596" xr:uid="{AA1CCCA1-EADF-4E10-AE5C-80CF1F37A778}"/>
    <cellStyle name="Normal 17 5 2 4 2" xfId="5978" xr:uid="{57F3CA65-F654-4BF1-B20F-E86492304CFE}"/>
    <cellStyle name="Normal 17 5 2 4 2 2" xfId="14358" xr:uid="{B500FFA2-4B2F-4889-9950-6987AB7BAD49}"/>
    <cellStyle name="Normal 17 5 2 4 2 2 2" xfId="31118" xr:uid="{9E518267-F298-44F4-9FA5-E276D06F7B9B}"/>
    <cellStyle name="Normal 17 5 2 4 2 2 3" xfId="47877" xr:uid="{62B6B3A9-581D-4AD2-93B5-A2B7A84DEC19}"/>
    <cellStyle name="Normal 17 5 2 4 2 3" xfId="22738" xr:uid="{2DEC215C-645E-47E2-9C7D-0311B47FD4B8}"/>
    <cellStyle name="Normal 17 5 2 4 2 4" xfId="39497" xr:uid="{A1CFEBC0-B3AC-47C4-867E-4400E1B8DB0B}"/>
    <cellStyle name="Normal 17 5 2 4 3" xfId="7665" xr:uid="{A2C20395-0C5C-4069-B35D-3AB74FD6C396}"/>
    <cellStyle name="Normal 17 5 2 4 3 2" xfId="16045" xr:uid="{B8552D91-EAEC-4AC5-BF85-5F628D38F70F}"/>
    <cellStyle name="Normal 17 5 2 4 3 2 2" xfId="32805" xr:uid="{E0BCC917-7F00-42E3-B610-F6A708BBEBFA}"/>
    <cellStyle name="Normal 17 5 2 4 3 2 3" xfId="49564" xr:uid="{C6B2125C-CAEA-4D31-BA5D-0299DF2EF6EA}"/>
    <cellStyle name="Normal 17 5 2 4 3 3" xfId="24425" xr:uid="{F08AFD66-28B1-4F73-B40E-54D996C68B45}"/>
    <cellStyle name="Normal 17 5 2 4 3 4" xfId="41184" xr:uid="{C91F2DD9-35DA-473B-BDF6-3E11103774A9}"/>
    <cellStyle name="Normal 17 5 2 4 4" xfId="4293" xr:uid="{C11E3603-854C-4A19-9BC7-81A1AF003E4B}"/>
    <cellStyle name="Normal 17 5 2 4 4 2" xfId="12669" xr:uid="{E5097CE4-4A8A-4234-8B55-7F9BF41BD954}"/>
    <cellStyle name="Normal 17 5 2 4 4 2 2" xfId="29429" xr:uid="{3A8DEFE4-5F86-4EF1-A320-7E7B224BE2E0}"/>
    <cellStyle name="Normal 17 5 2 4 4 2 3" xfId="46188" xr:uid="{A555A928-4F52-4635-8C18-B69A32D37D1D}"/>
    <cellStyle name="Normal 17 5 2 4 4 3" xfId="21049" xr:uid="{36638665-FC67-43E3-94EC-9CB21047E901}"/>
    <cellStyle name="Normal 17 5 2 4 4 4" xfId="37808" xr:uid="{AFE44566-08A6-4549-93BB-7D104D8906F0}"/>
    <cellStyle name="Normal 17 5 2 4 5" xfId="10978" xr:uid="{777EDB1A-0BCE-492A-80E7-CDC5A34C72CD}"/>
    <cellStyle name="Normal 17 5 2 4 5 2" xfId="27738" xr:uid="{77C8C428-A304-47A2-87EF-D9099815BEB8}"/>
    <cellStyle name="Normal 17 5 2 4 5 3" xfId="44497" xr:uid="{5C0CF39E-6FAA-4666-A492-84D302217397}"/>
    <cellStyle name="Normal 17 5 2 4 6" xfId="19358" xr:uid="{2FE4E294-DDED-4598-86CD-AB8C1321184D}"/>
    <cellStyle name="Normal 17 5 2 4 7" xfId="36117" xr:uid="{B2B9EF24-428F-429E-A470-8D0D0BF19082}"/>
    <cellStyle name="Normal 17 5 2 5" xfId="4712" xr:uid="{197F043F-2B6A-4E63-A647-A530FCD37718}"/>
    <cellStyle name="Normal 17 5 2 5 2" xfId="13088" xr:uid="{FC2D528A-9736-4B69-AAF5-150779522232}"/>
    <cellStyle name="Normal 17 5 2 5 2 2" xfId="29848" xr:uid="{BC0E91CF-A8AA-48B8-A600-F610AC68A5E4}"/>
    <cellStyle name="Normal 17 5 2 5 2 3" xfId="46607" xr:uid="{E955849B-8D37-45AE-8080-EFCD9CB165C8}"/>
    <cellStyle name="Normal 17 5 2 5 3" xfId="21468" xr:uid="{C4FDE1CF-D0B4-45B1-9540-19B7955D75FA}"/>
    <cellStyle name="Normal 17 5 2 5 4" xfId="38227" xr:uid="{84984A2B-A6A0-44F0-9437-148B020411AE}"/>
    <cellStyle name="Normal 17 5 2 6" xfId="6456" xr:uid="{56E53CFA-8F53-4EFF-B5F9-F3FCC51315F6}"/>
    <cellStyle name="Normal 17 5 2 6 2" xfId="14836" xr:uid="{CD536180-7056-4934-BEF8-0FC96342A876}"/>
    <cellStyle name="Normal 17 5 2 6 2 2" xfId="31596" xr:uid="{20519E8C-F0ED-47EE-ACBD-F52EF413AF82}"/>
    <cellStyle name="Normal 17 5 2 6 2 3" xfId="48355" xr:uid="{D8D4CC5A-DCA1-426E-A49C-7B7AA97F0C38}"/>
    <cellStyle name="Normal 17 5 2 6 3" xfId="23216" xr:uid="{07E09EAC-45C1-40AE-A2AB-E59E34F71E08}"/>
    <cellStyle name="Normal 17 5 2 6 4" xfId="39975" xr:uid="{9ABA01FA-8737-4E2F-B51B-C1EC67777CEC}"/>
    <cellStyle name="Normal 17 5 2 7" xfId="8071" xr:uid="{367BD483-A7F7-4461-BDAC-DC27CC81EED2}"/>
    <cellStyle name="Normal 17 5 2 7 2" xfId="16451" xr:uid="{1C88E05C-A7F0-4FA5-A1D6-729A41DA3900}"/>
    <cellStyle name="Normal 17 5 2 7 2 2" xfId="33211" xr:uid="{C83BA02F-9713-488A-ACF0-3BF0C79494DB}"/>
    <cellStyle name="Normal 17 5 2 7 2 3" xfId="49970" xr:uid="{CE96BE89-0002-4E34-A45D-AC686E6019D6}"/>
    <cellStyle name="Normal 17 5 2 7 3" xfId="24831" xr:uid="{F4227805-3902-4EB4-836B-39D972E310DD}"/>
    <cellStyle name="Normal 17 5 2 7 4" xfId="41590" xr:uid="{2E60F9C1-4DFD-48F3-B832-C0B8627C107D}"/>
    <cellStyle name="Normal 17 5 2 8" xfId="8477" xr:uid="{015A4D59-50F6-4DF5-A489-E8E60316107B}"/>
    <cellStyle name="Normal 17 5 2 8 2" xfId="16857" xr:uid="{8543BE55-0043-4AD3-989D-17A45FE33657}"/>
    <cellStyle name="Normal 17 5 2 8 2 2" xfId="33617" xr:uid="{61EC26F3-D140-41F5-8F3E-6072E501897D}"/>
    <cellStyle name="Normal 17 5 2 8 2 3" xfId="50376" xr:uid="{9C3F58CF-0F0D-4C9D-A9E9-5B84260BDB6F}"/>
    <cellStyle name="Normal 17 5 2 8 3" xfId="25237" xr:uid="{51DB0F68-2FCD-4B8D-B87C-EA389AE752DF}"/>
    <cellStyle name="Normal 17 5 2 8 4" xfId="41996" xr:uid="{5D595192-1B6C-48AB-994C-C640F8701F93}"/>
    <cellStyle name="Normal 17 5 2 9" xfId="8883" xr:uid="{1989057A-F91E-4730-B606-09A1941F630F}"/>
    <cellStyle name="Normal 17 5 2 9 2" xfId="17263" xr:uid="{6F7D29F1-61C2-4CC3-BF39-BC804E5E9F94}"/>
    <cellStyle name="Normal 17 5 2 9 2 2" xfId="34023" xr:uid="{12A1BA33-A12B-4164-A693-AB8A8A5BB100}"/>
    <cellStyle name="Normal 17 5 2 9 2 3" xfId="50782" xr:uid="{A531F4F9-3464-4E19-BF39-F907F6EE8220}"/>
    <cellStyle name="Normal 17 5 2 9 3" xfId="25643" xr:uid="{195E074F-D175-4101-900D-7969CDEB51A5}"/>
    <cellStyle name="Normal 17 5 2 9 4" xfId="42402" xr:uid="{4DEF551D-7814-4894-8A37-B11CF4B07E3E}"/>
    <cellStyle name="Normal 17 5 3" xfId="1418" xr:uid="{B418E4D6-68D6-448A-A38A-C2A833AB74D0}"/>
    <cellStyle name="Normal 17 5 3 10" xfId="9489" xr:uid="{5797C32C-F2E9-4D23-B5B6-FC25879F9FAF}"/>
    <cellStyle name="Normal 17 5 3 10 2" xfId="17869" xr:uid="{F880694C-E40C-442D-A6A7-79787BC5BC90}"/>
    <cellStyle name="Normal 17 5 3 10 2 2" xfId="34629" xr:uid="{81774F56-2ADB-41EA-B026-156FE0ED6C5D}"/>
    <cellStyle name="Normal 17 5 3 10 2 3" xfId="51388" xr:uid="{D13DBD6D-2345-4397-A2ED-B81F6C230EE6}"/>
    <cellStyle name="Normal 17 5 3 10 3" xfId="26249" xr:uid="{3B0278CB-C687-4DDB-A331-A9E0AA5FD1CF}"/>
    <cellStyle name="Normal 17 5 3 10 4" xfId="43008" xr:uid="{2DAE0455-1949-4A84-A1BE-F9E3F103F4B9}"/>
    <cellStyle name="Normal 17 5 3 11" xfId="3196" xr:uid="{411ECD05-4873-4AB0-A48F-EE9F4E58872F}"/>
    <cellStyle name="Normal 17 5 3 11 2" xfId="11573" xr:uid="{29C93395-936B-404D-8AA2-2B3EFEB34B40}"/>
    <cellStyle name="Normal 17 5 3 11 2 2" xfId="28333" xr:uid="{EB78908F-DAC5-4AF4-B87E-8B79B7AB2C0B}"/>
    <cellStyle name="Normal 17 5 3 11 2 3" xfId="45092" xr:uid="{51116C83-1A1D-40DF-BC6E-B2CC018D36E7}"/>
    <cellStyle name="Normal 17 5 3 11 3" xfId="19953" xr:uid="{F734C295-B95F-4395-BEE0-A2D478826697}"/>
    <cellStyle name="Normal 17 5 3 11 4" xfId="36712" xr:uid="{42564DE3-DCBE-4002-8A53-DCB2BDCE61BF}"/>
    <cellStyle name="Normal 17 5 3 12" xfId="9770" xr:uid="{9905130C-CBDE-438E-8D05-042E648C3AFB}"/>
    <cellStyle name="Normal 17 5 3 12 2" xfId="26530" xr:uid="{0A215EF8-5B80-4052-BF32-708E4ACC90F9}"/>
    <cellStyle name="Normal 17 5 3 12 3" xfId="43289" xr:uid="{26EB64B8-FF08-40BE-AB34-1C1A747EF673}"/>
    <cellStyle name="Normal 17 5 3 13" xfId="18150" xr:uid="{78DF8008-1C58-4F76-BA1C-A302146AB2D5}"/>
    <cellStyle name="Normal 17 5 3 14" xfId="34909" xr:uid="{4DEBE71D-19C2-47FD-B9A8-EF1BEDEA39DC}"/>
    <cellStyle name="Normal 17 5 3 2" xfId="1816" xr:uid="{C5B08C1C-FB99-4C40-97B7-841001BA27A1}"/>
    <cellStyle name="Normal 17 5 3 2 2" xfId="5198" xr:uid="{D1B52013-7CED-4AE2-91D6-FB3A72BC234C}"/>
    <cellStyle name="Normal 17 5 3 2 2 2" xfId="13576" xr:uid="{045F0957-D80A-47A4-9D23-92078824F3EF}"/>
    <cellStyle name="Normal 17 5 3 2 2 2 2" xfId="30336" xr:uid="{01DAE591-485D-4DAD-A0A8-BF24D6033C7C}"/>
    <cellStyle name="Normal 17 5 3 2 2 2 3" xfId="47095" xr:uid="{F43A1147-0865-4F55-884D-693272FC6EF0}"/>
    <cellStyle name="Normal 17 5 3 2 2 3" xfId="21956" xr:uid="{C3599F7E-2F7F-425C-AABC-57CF5D8DEE85}"/>
    <cellStyle name="Normal 17 5 3 2 2 4" xfId="38715" xr:uid="{C620C1AD-3A1C-4727-9A12-F78AD9823144}"/>
    <cellStyle name="Normal 17 5 3 2 3" xfId="6883" xr:uid="{1ABF3736-36E9-4458-915C-A54E1B654A96}"/>
    <cellStyle name="Normal 17 5 3 2 3 2" xfId="15263" xr:uid="{ECA260A2-561C-4CA9-847D-9E51CDB67DF0}"/>
    <cellStyle name="Normal 17 5 3 2 3 2 2" xfId="32023" xr:uid="{B0ED775E-5883-4BDD-99DF-F83998FA9CFA}"/>
    <cellStyle name="Normal 17 5 3 2 3 2 3" xfId="48782" xr:uid="{A84EDEC2-ADDA-4F3D-9342-5B6FB87D55AB}"/>
    <cellStyle name="Normal 17 5 3 2 3 3" xfId="23643" xr:uid="{C2BA7614-FE13-48DC-852C-F2B0638B6AA9}"/>
    <cellStyle name="Normal 17 5 3 2 3 4" xfId="40402" xr:uid="{F70945E3-3484-4D59-A7E2-2FE7A57CA2A7}"/>
    <cellStyle name="Normal 17 5 3 2 4" xfId="3623" xr:uid="{AB8F824C-27CE-4FCB-BB45-EC7C429DECA4}"/>
    <cellStyle name="Normal 17 5 3 2 4 2" xfId="11999" xr:uid="{0D5F5581-5DF2-4294-B627-6343551B1B14}"/>
    <cellStyle name="Normal 17 5 3 2 4 2 2" xfId="28759" xr:uid="{015F177D-F885-4A0A-BFD6-935913726563}"/>
    <cellStyle name="Normal 17 5 3 2 4 2 3" xfId="45518" xr:uid="{38CD710F-0FF5-4C1A-9398-F530849615C4}"/>
    <cellStyle name="Normal 17 5 3 2 4 3" xfId="20379" xr:uid="{5FC1CB8E-D945-4F96-9D5B-F28165C3EDBE}"/>
    <cellStyle name="Normal 17 5 3 2 4 4" xfId="37138" xr:uid="{1F79693F-D1D6-4397-976C-E2280FA47540}"/>
    <cellStyle name="Normal 17 5 3 2 5" xfId="10196" xr:uid="{21E02BD0-5EE2-42B4-A366-688DD079370B}"/>
    <cellStyle name="Normal 17 5 3 2 5 2" xfId="26956" xr:uid="{375EE293-630D-4EDD-810C-58A1135598C0}"/>
    <cellStyle name="Normal 17 5 3 2 5 3" xfId="43715" xr:uid="{95738E80-0782-4570-B873-B36732043725}"/>
    <cellStyle name="Normal 17 5 3 2 6" xfId="18576" xr:uid="{6B814140-7E7A-4B3B-A3A8-F0F6E0A7A124}"/>
    <cellStyle name="Normal 17 5 3 2 7" xfId="35335" xr:uid="{DE6A789C-09AB-4840-92BF-C547354C3042}"/>
    <cellStyle name="Normal 17 5 3 3" xfId="2244" xr:uid="{299BCEE6-0877-4BE3-8565-0D6EE822D80C}"/>
    <cellStyle name="Normal 17 5 3 3 2" xfId="5624" xr:uid="{1FDB307B-F4F8-448D-8528-0CD74BE6315F}"/>
    <cellStyle name="Normal 17 5 3 3 2 2" xfId="14004" xr:uid="{17A45276-6DD1-4696-A566-425CE68E12AA}"/>
    <cellStyle name="Normal 17 5 3 3 2 2 2" xfId="30764" xr:uid="{769C61F6-04DB-48BB-8103-EEC88BEB76C6}"/>
    <cellStyle name="Normal 17 5 3 3 2 2 3" xfId="47523" xr:uid="{5E7DEAC8-E6E3-4648-9D35-01C190D671F6}"/>
    <cellStyle name="Normal 17 5 3 3 2 3" xfId="22384" xr:uid="{C36AE9DB-7FB5-46B2-BEF0-1237ACD3DA3C}"/>
    <cellStyle name="Normal 17 5 3 3 2 4" xfId="39143" xr:uid="{A73D1310-D506-44E5-9B93-020E841D6A0A}"/>
    <cellStyle name="Normal 17 5 3 3 3" xfId="7311" xr:uid="{4C30BDE2-4E93-41C0-ADE9-9BF2C1596C6C}"/>
    <cellStyle name="Normal 17 5 3 3 3 2" xfId="15691" xr:uid="{91A8B8FE-A7AE-434A-80D8-330E36258071}"/>
    <cellStyle name="Normal 17 5 3 3 3 2 2" xfId="32451" xr:uid="{E3E2B32F-3B61-4E7F-9C00-0C54D05D552C}"/>
    <cellStyle name="Normal 17 5 3 3 3 2 3" xfId="49210" xr:uid="{866C97EE-4718-46F0-BFC4-7C3160F655AE}"/>
    <cellStyle name="Normal 17 5 3 3 3 3" xfId="24071" xr:uid="{49418525-D186-473D-986F-102FB5A480BC}"/>
    <cellStyle name="Normal 17 5 3 3 3 4" xfId="40830" xr:uid="{F3A10D05-053B-4183-800D-B30B76F107D2}"/>
    <cellStyle name="Normal 17 5 3 3 4" xfId="4051" xr:uid="{C92F7EED-B03E-4A50-95BF-4FEDBE6A41DF}"/>
    <cellStyle name="Normal 17 5 3 3 4 2" xfId="12427" xr:uid="{2C49D152-898B-45F1-95D5-AED8DC076162}"/>
    <cellStyle name="Normal 17 5 3 3 4 2 2" xfId="29187" xr:uid="{F76D2E03-81BF-4163-AFCD-34A33AA76750}"/>
    <cellStyle name="Normal 17 5 3 3 4 2 3" xfId="45946" xr:uid="{3E5214F9-8443-4675-99D6-6FBB84F0DEEE}"/>
    <cellStyle name="Normal 17 5 3 3 4 3" xfId="20807" xr:uid="{A25AFFCF-C2ED-4305-AD5F-E43671BB4A32}"/>
    <cellStyle name="Normal 17 5 3 3 4 4" xfId="37566" xr:uid="{D2CA2ABA-7D8C-4498-B7DC-F28FD1BC4B6D}"/>
    <cellStyle name="Normal 17 5 3 3 5" xfId="10624" xr:uid="{B42A6CBC-92F7-4C1D-81D1-B6AD29E869C4}"/>
    <cellStyle name="Normal 17 5 3 3 5 2" xfId="27384" xr:uid="{A035B817-BE9B-4C46-961D-7840C0FF5610}"/>
    <cellStyle name="Normal 17 5 3 3 5 3" xfId="44143" xr:uid="{57D45505-598A-4B6F-91B9-27E413781E46}"/>
    <cellStyle name="Normal 17 5 3 3 6" xfId="19004" xr:uid="{79E33796-A6DC-4EED-8F64-16E0E2057947}"/>
    <cellStyle name="Normal 17 5 3 3 7" xfId="35763" xr:uid="{A8F5CE09-40A1-4518-92C1-7A598424C90A}"/>
    <cellStyle name="Normal 17 5 3 4" xfId="2796" xr:uid="{02CE4856-4B95-4DD8-A486-03F5C71A84DC}"/>
    <cellStyle name="Normal 17 5 3 4 2" xfId="6178" xr:uid="{0C8F968A-7B3B-4CC9-9350-78F6E6413A50}"/>
    <cellStyle name="Normal 17 5 3 4 2 2" xfId="14558" xr:uid="{CA63A67D-2558-4EFB-ACAB-43FFA01A682D}"/>
    <cellStyle name="Normal 17 5 3 4 2 2 2" xfId="31318" xr:uid="{691EE1D2-D9BE-483B-86B9-8C4287AA9156}"/>
    <cellStyle name="Normal 17 5 3 4 2 2 3" xfId="48077" xr:uid="{BBDD5D8E-9931-45FC-A153-5E05C0F4A0CC}"/>
    <cellStyle name="Normal 17 5 3 4 2 3" xfId="22938" xr:uid="{9107C04D-6D12-46B4-8CF1-D10D6FBF7596}"/>
    <cellStyle name="Normal 17 5 3 4 2 4" xfId="39697" xr:uid="{EB46938F-36F6-40FA-93E1-43EA1CA81BC8}"/>
    <cellStyle name="Normal 17 5 3 4 3" xfId="7865" xr:uid="{3337D387-9B15-48C0-88B8-227016281268}"/>
    <cellStyle name="Normal 17 5 3 4 3 2" xfId="16245" xr:uid="{75B6815E-420F-40E3-A7CE-C149E1588307}"/>
    <cellStyle name="Normal 17 5 3 4 3 2 2" xfId="33005" xr:uid="{43B840DE-508F-4159-97AF-13790A038BBB}"/>
    <cellStyle name="Normal 17 5 3 4 3 2 3" xfId="49764" xr:uid="{4B704A42-25DE-4A4F-9B7E-37CFF90A0D65}"/>
    <cellStyle name="Normal 17 5 3 4 3 3" xfId="24625" xr:uid="{F57CE739-F38A-48DA-9EF6-42B6ACF573E2}"/>
    <cellStyle name="Normal 17 5 3 4 3 4" xfId="41384" xr:uid="{6230E5DE-4045-4EB5-9455-8091698F3B26}"/>
    <cellStyle name="Normal 17 5 3 4 4" xfId="4492" xr:uid="{F2E7CC9A-1220-4178-8687-5FD12B4C0824}"/>
    <cellStyle name="Normal 17 5 3 4 4 2" xfId="12868" xr:uid="{32725051-5BF5-49E7-85B0-518AE124C116}"/>
    <cellStyle name="Normal 17 5 3 4 4 2 2" xfId="29628" xr:uid="{2525A7C8-CED9-4661-B5AA-C1D387976602}"/>
    <cellStyle name="Normal 17 5 3 4 4 2 3" xfId="46387" xr:uid="{CF69975F-5CF6-4A8D-B490-19B7F91F0057}"/>
    <cellStyle name="Normal 17 5 3 4 4 3" xfId="21248" xr:uid="{6EEC2161-D48C-4C9F-BD26-F0C2D554FB93}"/>
    <cellStyle name="Normal 17 5 3 4 4 4" xfId="38007" xr:uid="{AB86370F-7B0B-4C78-A265-E0391DEE0645}"/>
    <cellStyle name="Normal 17 5 3 4 5" xfId="11178" xr:uid="{7440BDDE-4D8A-4870-98B5-7E4D14F673F9}"/>
    <cellStyle name="Normal 17 5 3 4 5 2" xfId="27938" xr:uid="{C9A4D2A7-C096-411F-8D41-20EFD93BED70}"/>
    <cellStyle name="Normal 17 5 3 4 5 3" xfId="44697" xr:uid="{0B9C79D2-4E6A-4F4D-8A98-6A84E205AE06}"/>
    <cellStyle name="Normal 17 5 3 4 6" xfId="19558" xr:uid="{05FF3245-2607-41DA-817F-32C52DAFF526}"/>
    <cellStyle name="Normal 17 5 3 4 7" xfId="36317" xr:uid="{247C005C-CAC5-4C86-BB64-4FB919F6C84A}"/>
    <cellStyle name="Normal 17 5 3 5" xfId="4912" xr:uid="{0FC23148-F26A-43B0-822A-B331ABD6B4E7}"/>
    <cellStyle name="Normal 17 5 3 5 2" xfId="13288" xr:uid="{78F31AAE-E3A4-436A-83DD-77D640E29627}"/>
    <cellStyle name="Normal 17 5 3 5 2 2" xfId="30048" xr:uid="{06A74637-023B-420B-AD57-B641BC1DD670}"/>
    <cellStyle name="Normal 17 5 3 5 2 3" xfId="46807" xr:uid="{D671BDEB-35BE-49CD-932E-8A57E311459B}"/>
    <cellStyle name="Normal 17 5 3 5 3" xfId="21668" xr:uid="{FAA05D0C-A3B8-45C7-8F36-6B5100363445}"/>
    <cellStyle name="Normal 17 5 3 5 4" xfId="38427" xr:uid="{1C403869-4D83-436B-AE78-4C75D63B8EB8}"/>
    <cellStyle name="Normal 17 5 3 6" xfId="6457" xr:uid="{AAEF7069-A860-4BA2-9DC2-4FF3AB5A5D5D}"/>
    <cellStyle name="Normal 17 5 3 6 2" xfId="14837" xr:uid="{E8311FF2-5B56-491C-9C73-30246312C50B}"/>
    <cellStyle name="Normal 17 5 3 6 2 2" xfId="31597" xr:uid="{DE9392D3-2ACD-4D56-AF22-916C0D9E577D}"/>
    <cellStyle name="Normal 17 5 3 6 2 3" xfId="48356" xr:uid="{B7129A91-9119-4BD8-8714-AD3C52424823}"/>
    <cellStyle name="Normal 17 5 3 6 3" xfId="23217" xr:uid="{806A0BE2-E34B-4A79-9E6E-C821BC467BC1}"/>
    <cellStyle name="Normal 17 5 3 6 4" xfId="39976" xr:uid="{D104A61F-C3C9-4FCA-95AB-D594E432BEA8}"/>
    <cellStyle name="Normal 17 5 3 7" xfId="8271" xr:uid="{3C4A9640-2AF0-4C6D-9E75-0CAE895CC8AC}"/>
    <cellStyle name="Normal 17 5 3 7 2" xfId="16651" xr:uid="{B5E1608A-A699-4354-A28E-03A82F008611}"/>
    <cellStyle name="Normal 17 5 3 7 2 2" xfId="33411" xr:uid="{7FFF7103-4D3F-4F0B-8584-2154D490D3F1}"/>
    <cellStyle name="Normal 17 5 3 7 2 3" xfId="50170" xr:uid="{87CAEA37-9135-46CA-B94B-CD73319515D2}"/>
    <cellStyle name="Normal 17 5 3 7 3" xfId="25031" xr:uid="{C77F95F4-5CFD-43B9-A59B-DD0AB53C5A6E}"/>
    <cellStyle name="Normal 17 5 3 7 4" xfId="41790" xr:uid="{118A1564-5DA2-4DBE-ACCE-E4AF38DDEE86}"/>
    <cellStyle name="Normal 17 5 3 8" xfId="8677" xr:uid="{7DDCE852-B18A-42F5-B160-759B2A9210F1}"/>
    <cellStyle name="Normal 17 5 3 8 2" xfId="17057" xr:uid="{4B21BEE5-50F3-43EE-AB47-71DBAF4A270F}"/>
    <cellStyle name="Normal 17 5 3 8 2 2" xfId="33817" xr:uid="{5EBE7066-1732-4008-93B6-DC003808E4CC}"/>
    <cellStyle name="Normal 17 5 3 8 2 3" xfId="50576" xr:uid="{75658877-5E04-4706-839D-136D52E2F010}"/>
    <cellStyle name="Normal 17 5 3 8 3" xfId="25437" xr:uid="{A549852D-05A4-4429-B4DD-C90F9BD95B98}"/>
    <cellStyle name="Normal 17 5 3 8 4" xfId="42196" xr:uid="{38167CB0-8E40-4C0B-A7FC-AAF9E9DBA8D2}"/>
    <cellStyle name="Normal 17 5 3 9" xfId="9083" xr:uid="{854034AA-F796-4289-81F9-99F0321CA0B4}"/>
    <cellStyle name="Normal 17 5 3 9 2" xfId="17463" xr:uid="{A6F44522-CAED-47D9-B198-C22D6623847E}"/>
    <cellStyle name="Normal 17 5 3 9 2 2" xfId="34223" xr:uid="{F9746EB7-8EE2-4AF6-8F87-76AE1C2BCCE4}"/>
    <cellStyle name="Normal 17 5 3 9 2 3" xfId="50982" xr:uid="{B31D03B3-2B62-492C-9854-32248B94B77E}"/>
    <cellStyle name="Normal 17 5 3 9 3" xfId="25843" xr:uid="{F5D4CC84-042D-4A74-B1B7-5B83891C6E96}"/>
    <cellStyle name="Normal 17 5 3 9 4" xfId="42602" xr:uid="{77587A4C-998B-4206-89B7-9E9ACC950552}"/>
    <cellStyle name="Normal 17 5 4" xfId="1814" xr:uid="{14BE0392-9C67-468C-8C06-C5B3B616D0DF}"/>
    <cellStyle name="Normal 17 5 4 2" xfId="5196" xr:uid="{183264F3-91CB-420A-BC02-2A03E0897524}"/>
    <cellStyle name="Normal 17 5 4 2 2" xfId="13574" xr:uid="{DA5B5B10-2071-46F4-ACFA-F14C42BFEF39}"/>
    <cellStyle name="Normal 17 5 4 2 2 2" xfId="30334" xr:uid="{2F1853F8-2DBF-46F8-B94C-9F39AE26DE4C}"/>
    <cellStyle name="Normal 17 5 4 2 2 3" xfId="47093" xr:uid="{5150B20D-5EB6-4C76-B6D6-C95FFA56786F}"/>
    <cellStyle name="Normal 17 5 4 2 3" xfId="21954" xr:uid="{67D0880F-8B77-49A1-9A47-BFAF94B17EC4}"/>
    <cellStyle name="Normal 17 5 4 2 4" xfId="38713" xr:uid="{EB2B0BA6-8D82-47D8-BEE6-24132C0E4353}"/>
    <cellStyle name="Normal 17 5 4 3" xfId="6881" xr:uid="{B5E6B274-FA94-4177-816C-7604277A6005}"/>
    <cellStyle name="Normal 17 5 4 3 2" xfId="15261" xr:uid="{904EF571-08AC-4D28-A18E-FBC957E2C5F2}"/>
    <cellStyle name="Normal 17 5 4 3 2 2" xfId="32021" xr:uid="{18000184-B709-4287-973F-F01B86C8D262}"/>
    <cellStyle name="Normal 17 5 4 3 2 3" xfId="48780" xr:uid="{1ABE664A-9A60-4FD6-A30F-481F6C882B75}"/>
    <cellStyle name="Normal 17 5 4 3 3" xfId="23641" xr:uid="{AADCD970-AECC-418F-98D9-FEB367BBAC51}"/>
    <cellStyle name="Normal 17 5 4 3 4" xfId="40400" xr:uid="{D05BE5F9-3A17-4DE6-9BF2-CC824DECC3FE}"/>
    <cellStyle name="Normal 17 5 4 4" xfId="3621" xr:uid="{C6996CCD-3752-4655-B848-639360A231B8}"/>
    <cellStyle name="Normal 17 5 4 4 2" xfId="11997" xr:uid="{B70FE8AB-45F0-4780-A0E6-126BB2E87739}"/>
    <cellStyle name="Normal 17 5 4 4 2 2" xfId="28757" xr:uid="{584ADF07-77B3-4F2F-B7E1-4FB192E7F5D1}"/>
    <cellStyle name="Normal 17 5 4 4 2 3" xfId="45516" xr:uid="{AA22D1EE-82D3-476F-A573-0C47221D23F9}"/>
    <cellStyle name="Normal 17 5 4 4 3" xfId="20377" xr:uid="{DFE1D416-DC74-4CED-95BF-FE89E67DC7B7}"/>
    <cellStyle name="Normal 17 5 4 4 4" xfId="37136" xr:uid="{2A29C3EC-34D9-4BBE-917E-1B5B2EF385E8}"/>
    <cellStyle name="Normal 17 5 4 5" xfId="10194" xr:uid="{C6177DD7-C8C5-4A65-93A4-642F60B77502}"/>
    <cellStyle name="Normal 17 5 4 5 2" xfId="26954" xr:uid="{C0B9CC46-B262-4BEB-8181-969BBA006CA5}"/>
    <cellStyle name="Normal 17 5 4 5 3" xfId="43713" xr:uid="{E16313D8-2033-4EFB-9A1E-48C4A1F4624F}"/>
    <cellStyle name="Normal 17 5 4 6" xfId="18574" xr:uid="{22E1C78E-CACD-4372-B362-CDE75FF3E603}"/>
    <cellStyle name="Normal 17 5 4 7" xfId="35333" xr:uid="{12B8C42B-4272-4F8E-BA1C-6305AC645385}"/>
    <cellStyle name="Normal 17 5 5" xfId="2242" xr:uid="{B47ADABD-94BA-4CB6-A5A3-2EC5E5985EDC}"/>
    <cellStyle name="Normal 17 5 5 2" xfId="5622" xr:uid="{A904BCCD-7753-4445-812C-C78FBD9600FD}"/>
    <cellStyle name="Normal 17 5 5 2 2" xfId="14002" xr:uid="{2A40FDD2-77EE-4FBC-A561-54E3857A60FF}"/>
    <cellStyle name="Normal 17 5 5 2 2 2" xfId="30762" xr:uid="{0E3F9871-56D2-4B9F-BCBB-864AF3891A2E}"/>
    <cellStyle name="Normal 17 5 5 2 2 3" xfId="47521" xr:uid="{10224BE8-5D23-4F97-8AA7-C3B6A190646B}"/>
    <cellStyle name="Normal 17 5 5 2 3" xfId="22382" xr:uid="{DC883E43-8C9B-4A7E-BA28-FE40968C21B8}"/>
    <cellStyle name="Normal 17 5 5 2 4" xfId="39141" xr:uid="{C514DC5C-C131-4273-B937-564624047566}"/>
    <cellStyle name="Normal 17 5 5 3" xfId="7309" xr:uid="{354E9223-8687-4CC0-A3E0-1DE6DFA3E4D6}"/>
    <cellStyle name="Normal 17 5 5 3 2" xfId="15689" xr:uid="{91B37A9D-9BD8-4808-916C-7AFF98C36C78}"/>
    <cellStyle name="Normal 17 5 5 3 2 2" xfId="32449" xr:uid="{07E8AD55-B29E-4CFC-A38E-82D9CBA8DD58}"/>
    <cellStyle name="Normal 17 5 5 3 2 3" xfId="49208" xr:uid="{24234A8B-5375-4FEA-9515-71903748078F}"/>
    <cellStyle name="Normal 17 5 5 3 3" xfId="24069" xr:uid="{CA7C09D6-C19B-46A0-B0C0-32A54747D96A}"/>
    <cellStyle name="Normal 17 5 5 3 4" xfId="40828" xr:uid="{225DAA6C-C305-4E1C-9C2E-34509E2A7F29}"/>
    <cellStyle name="Normal 17 5 5 4" xfId="4049" xr:uid="{CC13ABDE-4973-43C6-B025-F209AB8463D8}"/>
    <cellStyle name="Normal 17 5 5 4 2" xfId="12425" xr:uid="{9DCC8366-4775-4FAA-BBAF-CDE19BDC891F}"/>
    <cellStyle name="Normal 17 5 5 4 2 2" xfId="29185" xr:uid="{9868B7D8-C9BF-4DA4-B48C-510677F5426F}"/>
    <cellStyle name="Normal 17 5 5 4 2 3" xfId="45944" xr:uid="{3EC65932-3F6B-4DE9-90CC-9ED6AB91DFC8}"/>
    <cellStyle name="Normal 17 5 5 4 3" xfId="20805" xr:uid="{33507814-9EBE-49C9-8FC2-51341A98E0CC}"/>
    <cellStyle name="Normal 17 5 5 4 4" xfId="37564" xr:uid="{E7AD498E-2E4A-4CD6-9BA8-4329588A584A}"/>
    <cellStyle name="Normal 17 5 5 5" xfId="10622" xr:uid="{1019E994-C8A6-4BC7-8293-23CF04D1D196}"/>
    <cellStyle name="Normal 17 5 5 5 2" xfId="27382" xr:uid="{D4CCC902-3CCC-4874-A0DE-09C98A655B00}"/>
    <cellStyle name="Normal 17 5 5 5 3" xfId="44141" xr:uid="{7931DEBE-8DE2-4756-A5C5-10772C90CEFF}"/>
    <cellStyle name="Normal 17 5 5 6" xfId="19002" xr:uid="{17FFACE7-BB2B-48F4-A413-90D079F5E914}"/>
    <cellStyle name="Normal 17 5 5 7" xfId="35761" xr:uid="{20FFAA7E-EC2B-4770-B1E8-A9471E628325}"/>
    <cellStyle name="Normal 17 5 6" xfId="2525" xr:uid="{24A9BD11-2153-4833-955A-58B7D765BC4E}"/>
    <cellStyle name="Normal 17 5 6 2" xfId="5907" xr:uid="{E08AB3FC-C5BB-499C-89B2-262A83BF8601}"/>
    <cellStyle name="Normal 17 5 6 2 2" xfId="14287" xr:uid="{A5C6B146-D90B-4CAA-BD99-A4AF9FD6CA99}"/>
    <cellStyle name="Normal 17 5 6 2 2 2" xfId="31047" xr:uid="{2E26EFE8-3B6C-48CA-A8BF-ED2AC1612813}"/>
    <cellStyle name="Normal 17 5 6 2 2 3" xfId="47806" xr:uid="{8FBBB559-9C82-4BE1-AA08-BB52034495BA}"/>
    <cellStyle name="Normal 17 5 6 2 3" xfId="22667" xr:uid="{D0BA1C2C-1455-4C34-B1C5-FBA498E49075}"/>
    <cellStyle name="Normal 17 5 6 2 4" xfId="39426" xr:uid="{E34B723A-2FDD-482F-8907-62013162E3D4}"/>
    <cellStyle name="Normal 17 5 6 3" xfId="7594" xr:uid="{9A20AA08-C8FB-4A78-A0A0-BE9505DC3FBF}"/>
    <cellStyle name="Normal 17 5 6 3 2" xfId="15974" xr:uid="{28C187B5-DB56-410B-A392-555899BEFC74}"/>
    <cellStyle name="Normal 17 5 6 3 2 2" xfId="32734" xr:uid="{F5673601-925A-4355-A147-FAE97ACA4137}"/>
    <cellStyle name="Normal 17 5 6 3 2 3" xfId="49493" xr:uid="{6DAF764E-7262-4AC9-BC4B-61C3209DCE67}"/>
    <cellStyle name="Normal 17 5 6 3 3" xfId="24354" xr:uid="{0FA651FA-A66C-4E06-94FB-D254EBA99B59}"/>
    <cellStyle name="Normal 17 5 6 3 4" xfId="41113" xr:uid="{51B843A5-318D-46D5-9B95-13C3ED616F9F}"/>
    <cellStyle name="Normal 17 5 6 4" xfId="3194" xr:uid="{109CEB50-3185-41CD-8A50-E3A0E0DD880E}"/>
    <cellStyle name="Normal 17 5 6 4 2" xfId="11571" xr:uid="{118B5287-665C-4904-9A8B-389215AE3205}"/>
    <cellStyle name="Normal 17 5 6 4 2 2" xfId="28331" xr:uid="{65B9DD4A-D67C-4DEA-BDD1-D63648949871}"/>
    <cellStyle name="Normal 17 5 6 4 2 3" xfId="45090" xr:uid="{FB178968-8CEC-4CA5-812D-78D76012029E}"/>
    <cellStyle name="Normal 17 5 6 4 3" xfId="19951" xr:uid="{471F07C6-69AA-4AF7-9D29-BCA07479AB39}"/>
    <cellStyle name="Normal 17 5 6 4 4" xfId="36710" xr:uid="{552C14D0-69A9-41AB-898F-DB2A441C9841}"/>
    <cellStyle name="Normal 17 5 6 5" xfId="10907" xr:uid="{FE4C0D2F-B0AC-480A-8073-1C4E6E69E7BD}"/>
    <cellStyle name="Normal 17 5 6 5 2" xfId="27667" xr:uid="{E071F723-6C2A-40D6-B1ED-CF4B012AEFF0}"/>
    <cellStyle name="Normal 17 5 6 5 3" xfId="44426" xr:uid="{78A1A075-97C3-4E27-AE52-4969F7C9175E}"/>
    <cellStyle name="Normal 17 5 6 6" xfId="19287" xr:uid="{4693D6B8-C800-4662-A496-93BD8E66DA2D}"/>
    <cellStyle name="Normal 17 5 6 7" xfId="36046" xr:uid="{33D845DB-6267-4759-8EC2-CFEDCD5FD164}"/>
    <cellStyle name="Normal 17 5 7" xfId="4641" xr:uid="{CAF1C80D-7FB2-485C-BF4C-2903AE3B725B}"/>
    <cellStyle name="Normal 17 5 7 2" xfId="13017" xr:uid="{CA57E290-3407-49BE-901A-1FC2E81E4723}"/>
    <cellStyle name="Normal 17 5 7 2 2" xfId="29777" xr:uid="{7B71E38C-424E-4C82-BFBC-583D5567E12A}"/>
    <cellStyle name="Normal 17 5 7 2 3" xfId="46536" xr:uid="{EE278B58-0FB0-4383-9557-E1E0F3302CF3}"/>
    <cellStyle name="Normal 17 5 7 3" xfId="21397" xr:uid="{33E0D80E-C704-4411-A7E6-05D7C12B4A71}"/>
    <cellStyle name="Normal 17 5 7 4" xfId="38156" xr:uid="{69B87B1A-89BA-4BD4-8346-FC3FEB57B2B5}"/>
    <cellStyle name="Normal 17 5 8" xfId="6455" xr:uid="{20069A12-19CA-4A6B-BD1A-51D80A622E35}"/>
    <cellStyle name="Normal 17 5 8 2" xfId="14835" xr:uid="{CF8EA941-E4D6-4AE0-89F7-08BC5ED42B55}"/>
    <cellStyle name="Normal 17 5 8 2 2" xfId="31595" xr:uid="{6BAAAEBA-9B93-4516-8FE7-38EBAAA00B2A}"/>
    <cellStyle name="Normal 17 5 8 2 3" xfId="48354" xr:uid="{ED54703B-C339-480F-9685-CF0234B525CD}"/>
    <cellStyle name="Normal 17 5 8 3" xfId="23215" xr:uid="{6CD68472-4C0C-4226-9E16-28985A477F49}"/>
    <cellStyle name="Normal 17 5 8 4" xfId="39974" xr:uid="{943B43C1-A4FB-436D-9393-86C0AF12A681}"/>
    <cellStyle name="Normal 17 5 9" xfId="8000" xr:uid="{646BA759-9690-462F-A18E-AFEAFDBF3480}"/>
    <cellStyle name="Normal 17 5 9 2" xfId="16380" xr:uid="{6027A456-BF63-4B5B-99C1-E73F202BE4E5}"/>
    <cellStyle name="Normal 17 5 9 2 2" xfId="33140" xr:uid="{6E6980BF-5C18-4767-A9EB-58E26CB40365}"/>
    <cellStyle name="Normal 17 5 9 2 3" xfId="49899" xr:uid="{D3EC62D0-B5B3-43BF-8003-3867B883188F}"/>
    <cellStyle name="Normal 17 5 9 3" xfId="24760" xr:uid="{74375618-8A93-40AD-A7FA-EAF2311288DD}"/>
    <cellStyle name="Normal 17 5 9 4" xfId="41519" xr:uid="{BBD0D40C-38BF-4691-9133-D0C6DF67325B}"/>
    <cellStyle name="Normal 17 6" xfId="817" xr:uid="{F5BCDBC2-CB8F-43AD-823C-C5AE9B873F56}"/>
    <cellStyle name="Normal 17 6 10" xfId="9285" xr:uid="{662A93B2-FA83-4DEC-8328-12E1F7DFFB30}"/>
    <cellStyle name="Normal 17 6 10 2" xfId="17665" xr:uid="{678EEF8B-C9B9-4555-A702-E1F834061A76}"/>
    <cellStyle name="Normal 17 6 10 2 2" xfId="34425" xr:uid="{021ECF09-0611-4E97-97FC-B8024E0599C4}"/>
    <cellStyle name="Normal 17 6 10 2 3" xfId="51184" xr:uid="{1EC61B9D-ABBD-4237-990B-FB06949645A7}"/>
    <cellStyle name="Normal 17 6 10 3" xfId="26045" xr:uid="{EC2740C4-168A-43A2-9258-4139D652624B}"/>
    <cellStyle name="Normal 17 6 10 4" xfId="42804" xr:uid="{A499C59E-FE60-4620-9251-5D005D57D0CE}"/>
    <cellStyle name="Normal 17 6 11" xfId="3197" xr:uid="{77DDD1D7-A80B-4344-9B71-E3E8D8F5E1F4}"/>
    <cellStyle name="Normal 17 6 11 2" xfId="11574" xr:uid="{5DAF23EE-35A3-427E-A366-60DABDE6C8C6}"/>
    <cellStyle name="Normal 17 6 11 2 2" xfId="28334" xr:uid="{CFE4B1C2-D8E0-44F3-8B30-40EC45929CEF}"/>
    <cellStyle name="Normal 17 6 11 2 3" xfId="45093" xr:uid="{DE806467-9589-43EC-889A-9461D039CDC5}"/>
    <cellStyle name="Normal 17 6 11 3" xfId="19954" xr:uid="{F2517E05-A1F9-44C7-B473-9F79D679B9AD}"/>
    <cellStyle name="Normal 17 6 11 4" xfId="36713" xr:uid="{5E421AC5-D809-451E-A1B2-0758D190AC97}"/>
    <cellStyle name="Normal 17 6 12" xfId="9771" xr:uid="{1A52E373-2F39-484C-A58B-AB4A27101943}"/>
    <cellStyle name="Normal 17 6 12 2" xfId="26531" xr:uid="{17E5C406-B9E4-450A-8F4A-A5DEE691344C}"/>
    <cellStyle name="Normal 17 6 12 3" xfId="43290" xr:uid="{C6254E87-6D18-4398-97C7-BAD6472BFB02}"/>
    <cellStyle name="Normal 17 6 13" xfId="18151" xr:uid="{A6ADEB1D-6782-45D1-B7C5-075B0CDFC99C}"/>
    <cellStyle name="Normal 17 6 14" xfId="34910" xr:uid="{4A8C59EA-9DD7-4D1D-A95B-28D15A6083D7}"/>
    <cellStyle name="Normal 17 6 15" xfId="1419" xr:uid="{19664394-4531-4961-A62D-D070190072C0}"/>
    <cellStyle name="Normal 17 6 2" xfId="1817" xr:uid="{D2415D20-D84B-462D-A44B-33797BE40835}"/>
    <cellStyle name="Normal 17 6 2 2" xfId="5199" xr:uid="{9DD921D3-981C-43F0-837E-851FA5F50D4A}"/>
    <cellStyle name="Normal 17 6 2 2 2" xfId="13577" xr:uid="{48F2EB61-5486-471C-947C-5C19661954D3}"/>
    <cellStyle name="Normal 17 6 2 2 2 2" xfId="30337" xr:uid="{EEE6ACF4-DD1A-4A90-9CDF-0C5E83DCAC42}"/>
    <cellStyle name="Normal 17 6 2 2 2 3" xfId="47096" xr:uid="{8BA5A67B-E91E-4D91-A82F-12926AA21422}"/>
    <cellStyle name="Normal 17 6 2 2 3" xfId="21957" xr:uid="{B1B211EC-933B-4138-AF1F-92315C0DCD11}"/>
    <cellStyle name="Normal 17 6 2 2 4" xfId="38716" xr:uid="{2E93C95B-0D13-43ED-9E19-CAC37670A5B6}"/>
    <cellStyle name="Normal 17 6 2 3" xfId="6884" xr:uid="{E744BFB7-1057-408F-B417-C6AFCE862876}"/>
    <cellStyle name="Normal 17 6 2 3 2" xfId="15264" xr:uid="{FE229B76-F594-4EAC-A745-4DC56EFAA660}"/>
    <cellStyle name="Normal 17 6 2 3 2 2" xfId="32024" xr:uid="{37DFD94B-FEEA-4EF2-97E3-09AA645EE71C}"/>
    <cellStyle name="Normal 17 6 2 3 2 3" xfId="48783" xr:uid="{02E95A80-2985-4C5D-BC9D-32B722387865}"/>
    <cellStyle name="Normal 17 6 2 3 3" xfId="23644" xr:uid="{669BAABC-9C47-41A4-8AE3-0E39B213DDAE}"/>
    <cellStyle name="Normal 17 6 2 3 4" xfId="40403" xr:uid="{B0DE48D3-62CA-48D8-A284-0E4761A6AE90}"/>
    <cellStyle name="Normal 17 6 2 4" xfId="3624" xr:uid="{7B03E5EF-7028-44A5-897B-FF08A59BE8CD}"/>
    <cellStyle name="Normal 17 6 2 4 2" xfId="12000" xr:uid="{25668B56-3FBF-4BC8-AB84-B50FC11EA916}"/>
    <cellStyle name="Normal 17 6 2 4 2 2" xfId="28760" xr:uid="{4C9C434A-FACD-4FE4-8FF4-19625EB4144F}"/>
    <cellStyle name="Normal 17 6 2 4 2 3" xfId="45519" xr:uid="{805207E1-55D9-45A7-A9D6-98E433C1DFE6}"/>
    <cellStyle name="Normal 17 6 2 4 3" xfId="20380" xr:uid="{4EEFC002-8DCF-4DD5-842A-A0D9179BB61E}"/>
    <cellStyle name="Normal 17 6 2 4 4" xfId="37139" xr:uid="{6E294048-303F-4B7A-887D-AAB40CE0BEE0}"/>
    <cellStyle name="Normal 17 6 2 5" xfId="10197" xr:uid="{1A0A658E-4EFD-48C3-90B1-F887DEC41ABC}"/>
    <cellStyle name="Normal 17 6 2 5 2" xfId="26957" xr:uid="{8C2E2139-2E33-4B33-AE62-3EEE536776B5}"/>
    <cellStyle name="Normal 17 6 2 5 3" xfId="43716" xr:uid="{517221A9-F5BE-4307-A1B4-D830353DFF84}"/>
    <cellStyle name="Normal 17 6 2 6" xfId="18577" xr:uid="{3EB43D3D-7447-4483-8B29-8D810A16B333}"/>
    <cellStyle name="Normal 17 6 2 7" xfId="35336" xr:uid="{04DC6861-E289-40F9-9908-27057A0F132A}"/>
    <cellStyle name="Normal 17 6 3" xfId="2245" xr:uid="{56F5C9E2-48A1-4BB1-971C-950D287832A2}"/>
    <cellStyle name="Normal 17 6 3 2" xfId="5625" xr:uid="{7533A0AF-B251-45B6-9998-83CF10100B16}"/>
    <cellStyle name="Normal 17 6 3 2 2" xfId="14005" xr:uid="{5A8FAB44-BCA0-41DB-8050-29D30427FC3E}"/>
    <cellStyle name="Normal 17 6 3 2 2 2" xfId="30765" xr:uid="{BADB381D-98F9-4509-9839-6C3F4F0D5EA1}"/>
    <cellStyle name="Normal 17 6 3 2 2 3" xfId="47524" xr:uid="{279219F6-8875-4DE1-8673-D0C0D4E4409A}"/>
    <cellStyle name="Normal 17 6 3 2 3" xfId="22385" xr:uid="{63863086-7067-45C3-9BF2-0164900C2398}"/>
    <cellStyle name="Normal 17 6 3 2 4" xfId="39144" xr:uid="{25DABABC-7A42-4CF8-BB41-70A99E5677F2}"/>
    <cellStyle name="Normal 17 6 3 3" xfId="7312" xr:uid="{59FC01FC-4044-4EBF-AC58-C9925D2698C8}"/>
    <cellStyle name="Normal 17 6 3 3 2" xfId="15692" xr:uid="{1AAE4C29-434C-496F-A0DA-4CF9E4940495}"/>
    <cellStyle name="Normal 17 6 3 3 2 2" xfId="32452" xr:uid="{2339AD86-3CDD-4384-B8AF-59D1DD512DFF}"/>
    <cellStyle name="Normal 17 6 3 3 2 3" xfId="49211" xr:uid="{18BEEDF0-F74D-42AA-8BA0-4EBF5FBE5BF5}"/>
    <cellStyle name="Normal 17 6 3 3 3" xfId="24072" xr:uid="{7E45225A-2401-4C74-9F66-73CAD2791FB4}"/>
    <cellStyle name="Normal 17 6 3 3 4" xfId="40831" xr:uid="{A3F2E285-CE59-4E2B-B3A5-8217DC17FF7A}"/>
    <cellStyle name="Normal 17 6 3 4" xfId="4052" xr:uid="{D0F8C241-A605-47AF-861D-02A1696A6795}"/>
    <cellStyle name="Normal 17 6 3 4 2" xfId="12428" xr:uid="{68506351-0D84-4D33-B556-E2C483E4C169}"/>
    <cellStyle name="Normal 17 6 3 4 2 2" xfId="29188" xr:uid="{F381090C-7CFB-4CA3-AF72-989FDC5F3335}"/>
    <cellStyle name="Normal 17 6 3 4 2 3" xfId="45947" xr:uid="{2DCA47C7-00B0-4D38-8AE6-92EC1D377043}"/>
    <cellStyle name="Normal 17 6 3 4 3" xfId="20808" xr:uid="{550FB6E2-1206-4260-B52E-34F225C3F5A7}"/>
    <cellStyle name="Normal 17 6 3 4 4" xfId="37567" xr:uid="{29136065-40CC-4663-BB07-AD4FE616B908}"/>
    <cellStyle name="Normal 17 6 3 5" xfId="10625" xr:uid="{35A8D89A-6C19-4E6C-A6C5-E1915C53716C}"/>
    <cellStyle name="Normal 17 6 3 5 2" xfId="27385" xr:uid="{945FACFE-198C-420A-8D8B-2091210D5EB9}"/>
    <cellStyle name="Normal 17 6 3 5 3" xfId="44144" xr:uid="{7FC5585B-1099-4EF2-BA07-BA7886D24382}"/>
    <cellStyle name="Normal 17 6 3 6" xfId="19005" xr:uid="{9E9341D6-E4A9-41D3-8529-042EAECC2EF5}"/>
    <cellStyle name="Normal 17 6 3 7" xfId="35764" xr:uid="{1AB6DFB5-BB19-4B39-B839-2F00611AD5CB}"/>
    <cellStyle name="Normal 17 6 4" xfId="2592" xr:uid="{0248A14B-10CB-4760-99B3-8C76EEDF54F6}"/>
    <cellStyle name="Normal 17 6 4 2" xfId="5974" xr:uid="{DFCDB8A3-0A4B-495F-B188-3DC74F42DBBA}"/>
    <cellStyle name="Normal 17 6 4 2 2" xfId="14354" xr:uid="{E8C8A921-DE3C-4A30-856D-9861CE8323E1}"/>
    <cellStyle name="Normal 17 6 4 2 2 2" xfId="31114" xr:uid="{E4B5DD70-BEE1-4DB3-88A7-482ECDEE3052}"/>
    <cellStyle name="Normal 17 6 4 2 2 3" xfId="47873" xr:uid="{F006D960-5D52-47D2-AB41-100A69A39CAB}"/>
    <cellStyle name="Normal 17 6 4 2 3" xfId="22734" xr:uid="{D8B5A653-1650-4F31-B5AF-9A22ADF1B46E}"/>
    <cellStyle name="Normal 17 6 4 2 4" xfId="39493" xr:uid="{9E78527D-EAC9-47A7-84D4-37423FD5E955}"/>
    <cellStyle name="Normal 17 6 4 3" xfId="7661" xr:uid="{64761B43-5100-45E8-AEF1-11823362E9F9}"/>
    <cellStyle name="Normal 17 6 4 3 2" xfId="16041" xr:uid="{13914B49-F374-4C25-9251-CDAE56EA860D}"/>
    <cellStyle name="Normal 17 6 4 3 2 2" xfId="32801" xr:uid="{D7B8EED6-146E-4A89-AB2F-7C86DD35BFE3}"/>
    <cellStyle name="Normal 17 6 4 3 2 3" xfId="49560" xr:uid="{A5D5DC24-3F80-4039-8B1B-F57820E79DAB}"/>
    <cellStyle name="Normal 17 6 4 3 3" xfId="24421" xr:uid="{6B0F1A23-579E-40FE-ABC3-CC3C475A04AF}"/>
    <cellStyle name="Normal 17 6 4 3 4" xfId="41180" xr:uid="{A3DD720E-B0E7-45F8-84E2-465A273D26C9}"/>
    <cellStyle name="Normal 17 6 4 4" xfId="4289" xr:uid="{29A0A78B-02B6-474E-A5ED-4AEC7115E00A}"/>
    <cellStyle name="Normal 17 6 4 4 2" xfId="12665" xr:uid="{5D8A34CD-FB2F-42CC-A09E-B9972B267040}"/>
    <cellStyle name="Normal 17 6 4 4 2 2" xfId="29425" xr:uid="{78DE38C4-BC09-45FE-8B3A-21BC3BB5EB2C}"/>
    <cellStyle name="Normal 17 6 4 4 2 3" xfId="46184" xr:uid="{2BA1FF50-95B1-4AC0-A299-7AD53986AF90}"/>
    <cellStyle name="Normal 17 6 4 4 3" xfId="21045" xr:uid="{5BE4EAC5-DB60-4F1B-AA6D-4C7EC3DDD551}"/>
    <cellStyle name="Normal 17 6 4 4 4" xfId="37804" xr:uid="{417AA553-23B5-42AD-9661-7A1E73A04501}"/>
    <cellStyle name="Normal 17 6 4 5" xfId="10974" xr:uid="{134C0D9C-BCBC-4645-B5BE-78E52D4C7AC2}"/>
    <cellStyle name="Normal 17 6 4 5 2" xfId="27734" xr:uid="{0CBC4F76-C290-4494-AFF4-9B54BC210959}"/>
    <cellStyle name="Normal 17 6 4 5 3" xfId="44493" xr:uid="{A2C9C7FF-42E0-472C-A0C8-BD7734E5FBFD}"/>
    <cellStyle name="Normal 17 6 4 6" xfId="19354" xr:uid="{770094D3-6435-4F6D-B715-1004E22CC3C1}"/>
    <cellStyle name="Normal 17 6 4 7" xfId="36113" xr:uid="{E9EAEF0A-E4C4-4AC6-97F9-4B7244658E3A}"/>
    <cellStyle name="Normal 17 6 5" xfId="4708" xr:uid="{AFBF7153-06E2-48AE-B2B3-4C1DA40D9EEA}"/>
    <cellStyle name="Normal 17 6 5 2" xfId="13084" xr:uid="{84BA93D2-32B3-46A2-9E65-B2EB049C527A}"/>
    <cellStyle name="Normal 17 6 5 2 2" xfId="29844" xr:uid="{933B3BE9-BD19-423A-B78B-3BED4B91F968}"/>
    <cellStyle name="Normal 17 6 5 2 3" xfId="46603" xr:uid="{FCBD5817-853D-41EC-ADC2-41D0718570A8}"/>
    <cellStyle name="Normal 17 6 5 3" xfId="21464" xr:uid="{D89402CC-61F4-4FD0-BCA9-8C888D9DA972}"/>
    <cellStyle name="Normal 17 6 5 4" xfId="38223" xr:uid="{47B89E35-BF90-474A-B1CE-AB008BC13186}"/>
    <cellStyle name="Normal 17 6 6" xfId="6458" xr:uid="{55F7833D-6D31-43F0-96C0-4C10398620B4}"/>
    <cellStyle name="Normal 17 6 6 2" xfId="14838" xr:uid="{1F44FA27-758B-448F-BDB7-9739CCFA70CC}"/>
    <cellStyle name="Normal 17 6 6 2 2" xfId="31598" xr:uid="{07B34B46-538E-4DA8-ACA0-74007258529D}"/>
    <cellStyle name="Normal 17 6 6 2 3" xfId="48357" xr:uid="{82EA2182-FAE6-44B2-A977-E91C4BD61EDC}"/>
    <cellStyle name="Normal 17 6 6 3" xfId="23218" xr:uid="{449C2741-90A8-4587-AFAF-7FF599E64413}"/>
    <cellStyle name="Normal 17 6 6 4" xfId="39977" xr:uid="{DDE0C1E0-E8AD-4C40-9324-479C7F5E1371}"/>
    <cellStyle name="Normal 17 6 7" xfId="8067" xr:uid="{415C64BA-2C51-4F84-8BC5-7DCC2C6BBEB0}"/>
    <cellStyle name="Normal 17 6 7 2" xfId="16447" xr:uid="{2EAA8E99-634F-4B96-9D1C-45A191E51937}"/>
    <cellStyle name="Normal 17 6 7 2 2" xfId="33207" xr:uid="{6616B5AC-8F3F-4FDD-BA6C-FFC0DACA66CF}"/>
    <cellStyle name="Normal 17 6 7 2 3" xfId="49966" xr:uid="{5FEC0AB6-4AEF-4F11-8552-43D403FFDB7D}"/>
    <cellStyle name="Normal 17 6 7 3" xfId="24827" xr:uid="{55A5E0EA-544D-432A-AA1E-1D15B0BA7E27}"/>
    <cellStyle name="Normal 17 6 7 4" xfId="41586" xr:uid="{B6076570-10A9-4832-AD1C-0F4529836387}"/>
    <cellStyle name="Normal 17 6 8" xfId="8473" xr:uid="{3352DEF1-3950-44CF-8C5E-A1639088E59F}"/>
    <cellStyle name="Normal 17 6 8 2" xfId="16853" xr:uid="{B1863B66-F914-49FA-9A87-BF6E3B7688EC}"/>
    <cellStyle name="Normal 17 6 8 2 2" xfId="33613" xr:uid="{18BCA88E-51CF-4779-8585-E4AA39CD351F}"/>
    <cellStyle name="Normal 17 6 8 2 3" xfId="50372" xr:uid="{5C1634EF-1843-47EC-BD1B-9763687650CC}"/>
    <cellStyle name="Normal 17 6 8 3" xfId="25233" xr:uid="{0BF2BC25-88E7-47D6-9716-CF268BA4CA55}"/>
    <cellStyle name="Normal 17 6 8 4" xfId="41992" xr:uid="{A68AFF4D-9B41-4D29-BC7B-4107D4935E74}"/>
    <cellStyle name="Normal 17 6 9" xfId="8879" xr:uid="{1F5ED9B2-DE2D-433F-914F-BF4E289B4087}"/>
    <cellStyle name="Normal 17 6 9 2" xfId="17259" xr:uid="{CA06399A-61E4-4A41-AE20-7BB56DB5D570}"/>
    <cellStyle name="Normal 17 6 9 2 2" xfId="34019" xr:uid="{EF03DE15-DD0E-4F3C-B4E3-4CBE7424B52A}"/>
    <cellStyle name="Normal 17 6 9 2 3" xfId="50778" xr:uid="{882DEE88-6F1E-492F-A476-112F01F3101A}"/>
    <cellStyle name="Normal 17 6 9 3" xfId="25639" xr:uid="{D0A92E0E-1C73-427E-B2A9-26F549364322}"/>
    <cellStyle name="Normal 17 6 9 4" xfId="42398" xr:uid="{5583B83B-2EDC-4E49-9DA5-9F6675BCB4F2}"/>
    <cellStyle name="Normal 17 7" xfId="818" xr:uid="{0BF122A3-CF0D-433A-BC87-75650D9218FA}"/>
    <cellStyle name="Normal 17 7 10" xfId="9374" xr:uid="{EE61F1E0-339E-4003-BE79-DF8E67542195}"/>
    <cellStyle name="Normal 17 7 10 2" xfId="17754" xr:uid="{8D5EC4A3-A8B2-42D2-9C4A-DE986EBCDEF2}"/>
    <cellStyle name="Normal 17 7 10 2 2" xfId="34514" xr:uid="{8EFCE1FD-019E-4CB4-9B4E-A72B132C2A62}"/>
    <cellStyle name="Normal 17 7 10 2 3" xfId="51273" xr:uid="{6753D267-4427-442F-9B95-91E7F6DC824D}"/>
    <cellStyle name="Normal 17 7 10 3" xfId="26134" xr:uid="{29B496EC-D94E-4AA3-9C96-A7144F976D9F}"/>
    <cellStyle name="Normal 17 7 10 4" xfId="42893" xr:uid="{0D7C7F95-9A25-4185-B547-4800F9081B56}"/>
    <cellStyle name="Normal 17 7 11" xfId="3198" xr:uid="{C35630BE-D45A-4ED0-96DC-803FF5B71020}"/>
    <cellStyle name="Normal 17 7 11 2" xfId="11575" xr:uid="{69DF73E6-A3A9-4BBD-8D67-04C40B1A52EC}"/>
    <cellStyle name="Normal 17 7 11 2 2" xfId="28335" xr:uid="{833D8C25-8315-483C-B2D4-B03CBAFF216F}"/>
    <cellStyle name="Normal 17 7 11 2 3" xfId="45094" xr:uid="{5ABADA86-EEEA-4050-9B15-E0372810E7AC}"/>
    <cellStyle name="Normal 17 7 11 3" xfId="19955" xr:uid="{134F6250-D6CE-4B6D-B9D5-0A529D2AAE89}"/>
    <cellStyle name="Normal 17 7 11 4" xfId="36714" xr:uid="{9D428E14-9148-49B4-BCD5-70770A2E1A62}"/>
    <cellStyle name="Normal 17 7 12" xfId="9772" xr:uid="{BEAAB1B5-46C0-4042-A8C7-DC975110ABBF}"/>
    <cellStyle name="Normal 17 7 12 2" xfId="26532" xr:uid="{ED6AD0A3-C209-4488-B9C3-681A8E0DCBB4}"/>
    <cellStyle name="Normal 17 7 12 3" xfId="43291" xr:uid="{E31EA1BA-43BE-4BEC-AADB-64B9E78A3677}"/>
    <cellStyle name="Normal 17 7 13" xfId="18152" xr:uid="{51700EF5-02F9-4486-BA5A-E848E1ED854E}"/>
    <cellStyle name="Normal 17 7 14" xfId="34911" xr:uid="{AE871C8D-F5F3-4DC1-871D-543A1020080F}"/>
    <cellStyle name="Normal 17 7 15" xfId="1420" xr:uid="{AA201637-7E43-4816-91EC-CDF7D0CB89CC}"/>
    <cellStyle name="Normal 17 7 2" xfId="1818" xr:uid="{812D6ABD-2EE7-4B5A-A461-5BF1D414D633}"/>
    <cellStyle name="Normal 17 7 2 2" xfId="5200" xr:uid="{7C6B2637-D41A-4517-9A8E-D3786BA6519E}"/>
    <cellStyle name="Normal 17 7 2 2 2" xfId="13578" xr:uid="{9B53ABA4-C27A-40FC-BBF3-730558405E1C}"/>
    <cellStyle name="Normal 17 7 2 2 2 2" xfId="30338" xr:uid="{54C2E761-6D24-4592-86CE-29FE501BA5F2}"/>
    <cellStyle name="Normal 17 7 2 2 2 3" xfId="47097" xr:uid="{45D0CF37-6397-4AE3-9D00-27F0B6793FFE}"/>
    <cellStyle name="Normal 17 7 2 2 3" xfId="21958" xr:uid="{DC501A62-82C0-41A3-8E96-8F910BD7057C}"/>
    <cellStyle name="Normal 17 7 2 2 4" xfId="38717" xr:uid="{968533B4-14CF-48E8-A76B-792436EA15B0}"/>
    <cellStyle name="Normal 17 7 2 3" xfId="6885" xr:uid="{A73E4556-1668-4EED-90A6-61D091D64FA3}"/>
    <cellStyle name="Normal 17 7 2 3 2" xfId="15265" xr:uid="{C9BC65DA-3D77-444A-9440-E81EB9233C33}"/>
    <cellStyle name="Normal 17 7 2 3 2 2" xfId="32025" xr:uid="{106B9E40-6EBC-4693-B3A3-61A8CB760956}"/>
    <cellStyle name="Normal 17 7 2 3 2 3" xfId="48784" xr:uid="{B3227DB7-B48D-4F07-912E-8DD732B31114}"/>
    <cellStyle name="Normal 17 7 2 3 3" xfId="23645" xr:uid="{CE8FAF34-F995-42DD-B8D0-85D930138E55}"/>
    <cellStyle name="Normal 17 7 2 3 4" xfId="40404" xr:uid="{AE710CCC-C95C-47F3-AD71-F2AEB1FD9A26}"/>
    <cellStyle name="Normal 17 7 2 4" xfId="3625" xr:uid="{59288D36-1438-43D3-A1DC-3C082086F23E}"/>
    <cellStyle name="Normal 17 7 2 4 2" xfId="12001" xr:uid="{C7A76567-F01C-424F-95C5-D758EC360DC7}"/>
    <cellStyle name="Normal 17 7 2 4 2 2" xfId="28761" xr:uid="{08F7E7A6-2C6B-419B-B161-687EDBBDFA7E}"/>
    <cellStyle name="Normal 17 7 2 4 2 3" xfId="45520" xr:uid="{E6728526-D992-44F2-942F-842B97352634}"/>
    <cellStyle name="Normal 17 7 2 4 3" xfId="20381" xr:uid="{3F6F0C3E-D937-49A2-B360-BBCA011F43E6}"/>
    <cellStyle name="Normal 17 7 2 4 4" xfId="37140" xr:uid="{E8D700E5-C514-4B44-9A70-3E32BD449184}"/>
    <cellStyle name="Normal 17 7 2 5" xfId="10198" xr:uid="{6E078B77-7E1C-471F-A7F1-A5E5800E91E9}"/>
    <cellStyle name="Normal 17 7 2 5 2" xfId="26958" xr:uid="{DC783394-2D34-4338-8A62-9FDAB99D1FA6}"/>
    <cellStyle name="Normal 17 7 2 5 3" xfId="43717" xr:uid="{D1821EF1-00ED-4115-BE9A-226DEF9863C6}"/>
    <cellStyle name="Normal 17 7 2 6" xfId="18578" xr:uid="{528FB05A-FF0C-47D7-AE3E-D077670A2FBD}"/>
    <cellStyle name="Normal 17 7 2 7" xfId="35337" xr:uid="{8CE281B0-009B-46EA-AC5C-D6C1C0B1E1CB}"/>
    <cellStyle name="Normal 17 7 3" xfId="2246" xr:uid="{39A7EC4F-DAA4-4A92-8A9F-5B688A6472A4}"/>
    <cellStyle name="Normal 17 7 3 2" xfId="5626" xr:uid="{0B8E9D7D-F662-474D-AE32-64ED6142BBA3}"/>
    <cellStyle name="Normal 17 7 3 2 2" xfId="14006" xr:uid="{E3DD59FE-F300-4341-892E-A4B294F9512D}"/>
    <cellStyle name="Normal 17 7 3 2 2 2" xfId="30766" xr:uid="{B48C01F8-9AC4-44C8-AF39-D30A58326E81}"/>
    <cellStyle name="Normal 17 7 3 2 2 3" xfId="47525" xr:uid="{48E18D8A-8890-4E46-8E73-BB922BB48CAF}"/>
    <cellStyle name="Normal 17 7 3 2 3" xfId="22386" xr:uid="{4C8E0057-30DC-4A64-BB16-88C4FDE75246}"/>
    <cellStyle name="Normal 17 7 3 2 4" xfId="39145" xr:uid="{A9E97B1F-C6BA-46B4-A033-1FEC0414A364}"/>
    <cellStyle name="Normal 17 7 3 3" xfId="7313" xr:uid="{E7E3C1DB-9C4A-4EB5-A5E8-378F258CFC12}"/>
    <cellStyle name="Normal 17 7 3 3 2" xfId="15693" xr:uid="{E5849172-F0A5-4F56-9910-E69909BB7536}"/>
    <cellStyle name="Normal 17 7 3 3 2 2" xfId="32453" xr:uid="{027B2E45-B7B2-40C4-B259-D84DF16C0D2E}"/>
    <cellStyle name="Normal 17 7 3 3 2 3" xfId="49212" xr:uid="{AB8A4F9B-345A-479F-9356-91E3DDBD9B53}"/>
    <cellStyle name="Normal 17 7 3 3 3" xfId="24073" xr:uid="{2B0BC0DA-57BE-4125-9EB7-85B04F064952}"/>
    <cellStyle name="Normal 17 7 3 3 4" xfId="40832" xr:uid="{20D13188-B8BE-4195-8DC1-089589A24882}"/>
    <cellStyle name="Normal 17 7 3 4" xfId="4053" xr:uid="{077B4ADF-A9DF-4617-9DFF-F0E6AA54F6E3}"/>
    <cellStyle name="Normal 17 7 3 4 2" xfId="12429" xr:uid="{96761768-166E-491E-A3D1-C175CDFADD56}"/>
    <cellStyle name="Normal 17 7 3 4 2 2" xfId="29189" xr:uid="{67E377A1-3C30-4A42-B038-DBE38D18AA32}"/>
    <cellStyle name="Normal 17 7 3 4 2 3" xfId="45948" xr:uid="{B0F3F36B-AF39-4E17-8B5B-2151EAA222A5}"/>
    <cellStyle name="Normal 17 7 3 4 3" xfId="20809" xr:uid="{3450A7D1-02EE-43FF-B5FA-35AC0DA18B9E}"/>
    <cellStyle name="Normal 17 7 3 4 4" xfId="37568" xr:uid="{C8152428-79EB-443D-B03C-09E5ABDCDA2F}"/>
    <cellStyle name="Normal 17 7 3 5" xfId="10626" xr:uid="{DD047986-EB6E-45F1-A150-F9BA54314DFD}"/>
    <cellStyle name="Normal 17 7 3 5 2" xfId="27386" xr:uid="{A119D383-060E-40E4-9982-32483511EEF1}"/>
    <cellStyle name="Normal 17 7 3 5 3" xfId="44145" xr:uid="{85F52711-CC38-41BD-9EA9-B938374E9FB9}"/>
    <cellStyle name="Normal 17 7 3 6" xfId="19006" xr:uid="{3A330598-5094-43A7-943C-349AAFFD7B3D}"/>
    <cellStyle name="Normal 17 7 3 7" xfId="35765" xr:uid="{A6C8EDB6-36E9-47B3-A773-01592B00A68E}"/>
    <cellStyle name="Normal 17 7 4" xfId="2681" xr:uid="{3A2AB626-3575-44C0-A016-D720B739FA25}"/>
    <cellStyle name="Normal 17 7 4 2" xfId="6063" xr:uid="{D1C9507E-E513-448D-9E7A-E071C9B4AFF5}"/>
    <cellStyle name="Normal 17 7 4 2 2" xfId="14443" xr:uid="{3E228BEF-31EF-42D3-B619-BF85538BB1B5}"/>
    <cellStyle name="Normal 17 7 4 2 2 2" xfId="31203" xr:uid="{36433A33-D2A7-4CEE-B564-19F2E1255C78}"/>
    <cellStyle name="Normal 17 7 4 2 2 3" xfId="47962" xr:uid="{B27271B8-0143-41AB-A8FC-7BE61B60FBCB}"/>
    <cellStyle name="Normal 17 7 4 2 3" xfId="22823" xr:uid="{C5954DEA-91F1-4C3B-8043-E00FD6966D1B}"/>
    <cellStyle name="Normal 17 7 4 2 4" xfId="39582" xr:uid="{DC170678-83C4-4B52-81AC-87A79E472FEA}"/>
    <cellStyle name="Normal 17 7 4 3" xfId="7750" xr:uid="{CE562ED5-A2F8-4502-AE7C-245462419BC4}"/>
    <cellStyle name="Normal 17 7 4 3 2" xfId="16130" xr:uid="{B7C718E6-4DA5-4CEC-82EE-F6FC077C9902}"/>
    <cellStyle name="Normal 17 7 4 3 2 2" xfId="32890" xr:uid="{18B8A42D-7C93-4FA0-9F45-7365909C0B81}"/>
    <cellStyle name="Normal 17 7 4 3 2 3" xfId="49649" xr:uid="{29BCF8BE-3ABE-411B-BFB3-72DE9DA6E931}"/>
    <cellStyle name="Normal 17 7 4 3 3" xfId="24510" xr:uid="{075D3007-B9A2-4319-970B-93332EB6F3BE}"/>
    <cellStyle name="Normal 17 7 4 3 4" xfId="41269" xr:uid="{6AB69C93-8667-4EF7-A8BD-01C0126C63BA}"/>
    <cellStyle name="Normal 17 7 4 4" xfId="4377" xr:uid="{2F203CCF-271F-4CA7-B610-FF3C42E62D63}"/>
    <cellStyle name="Normal 17 7 4 4 2" xfId="12753" xr:uid="{ABF67C61-158C-4F69-B0E9-A9019B0A5794}"/>
    <cellStyle name="Normal 17 7 4 4 2 2" xfId="29513" xr:uid="{254A34FF-3627-4473-A194-9BFABAC8A121}"/>
    <cellStyle name="Normal 17 7 4 4 2 3" xfId="46272" xr:uid="{047014FD-C455-4E47-91D8-05D567A3AACE}"/>
    <cellStyle name="Normal 17 7 4 4 3" xfId="21133" xr:uid="{E64AE9CC-FF06-40E5-B82F-435992479F21}"/>
    <cellStyle name="Normal 17 7 4 4 4" xfId="37892" xr:uid="{8DAEA59E-791F-43D4-A397-36BCC58E6F77}"/>
    <cellStyle name="Normal 17 7 4 5" xfId="11063" xr:uid="{A8922145-C2AC-4D23-841D-2DD36C397F3A}"/>
    <cellStyle name="Normal 17 7 4 5 2" xfId="27823" xr:uid="{D0FBD7C0-E416-4BCE-B4FC-80315686EDCE}"/>
    <cellStyle name="Normal 17 7 4 5 3" xfId="44582" xr:uid="{20306194-D0D8-46E0-B7DF-C07916B26BF3}"/>
    <cellStyle name="Normal 17 7 4 6" xfId="19443" xr:uid="{AE13431C-DE46-4418-9325-7A1A32B9534E}"/>
    <cellStyle name="Normal 17 7 4 7" xfId="36202" xr:uid="{89526C84-FB7D-4B54-BD4A-04271D2AE515}"/>
    <cellStyle name="Normal 17 7 5" xfId="4797" xr:uid="{AC7F1338-3E5F-488D-AC83-60CBA39240B3}"/>
    <cellStyle name="Normal 17 7 5 2" xfId="13173" xr:uid="{55FDD11D-69BF-43D1-BF0E-FC935AEE9282}"/>
    <cellStyle name="Normal 17 7 5 2 2" xfId="29933" xr:uid="{B179E401-D60C-4489-AEF7-B71284065B4E}"/>
    <cellStyle name="Normal 17 7 5 2 3" xfId="46692" xr:uid="{CCEC0EAC-E1FC-45B4-A098-D43519ECF7C5}"/>
    <cellStyle name="Normal 17 7 5 3" xfId="21553" xr:uid="{12AB1425-7717-4C59-9F86-764ED0A1071F}"/>
    <cellStyle name="Normal 17 7 5 4" xfId="38312" xr:uid="{51AC3206-D0A2-4AEB-8A7A-189F9507E3F5}"/>
    <cellStyle name="Normal 17 7 6" xfId="6459" xr:uid="{B636BD5D-13CB-40B3-B8FF-398F6FDD3897}"/>
    <cellStyle name="Normal 17 7 6 2" xfId="14839" xr:uid="{F9448AA1-FB40-45D1-8340-E593E6BD2F7E}"/>
    <cellStyle name="Normal 17 7 6 2 2" xfId="31599" xr:uid="{6B4C3760-FB0B-47F4-A592-55EF822539FF}"/>
    <cellStyle name="Normal 17 7 6 2 3" xfId="48358" xr:uid="{E74608E2-23E9-4682-BC99-7E234BAEB6C9}"/>
    <cellStyle name="Normal 17 7 6 3" xfId="23219" xr:uid="{9F1A377E-0A52-45F1-8AFC-548BBBB018BC}"/>
    <cellStyle name="Normal 17 7 6 4" xfId="39978" xr:uid="{ECF0BE93-5268-4A49-B7E3-36C4A926834E}"/>
    <cellStyle name="Normal 17 7 7" xfId="8156" xr:uid="{1BD72826-8877-419C-B291-B708B8103B4D}"/>
    <cellStyle name="Normal 17 7 7 2" xfId="16536" xr:uid="{6B65A107-2E95-48B1-B5DE-26BA2C10C480}"/>
    <cellStyle name="Normal 17 7 7 2 2" xfId="33296" xr:uid="{2BBF16DF-A2D2-42C1-993C-FE3CDF07DB57}"/>
    <cellStyle name="Normal 17 7 7 2 3" xfId="50055" xr:uid="{27D96DCF-FA6F-45C6-9C47-D928276BF7D5}"/>
    <cellStyle name="Normal 17 7 7 3" xfId="24916" xr:uid="{5980C592-6BE3-49F0-B81B-25FB579FC791}"/>
    <cellStyle name="Normal 17 7 7 4" xfId="41675" xr:uid="{8B4651E4-81BB-42F4-9886-51A88C057777}"/>
    <cellStyle name="Normal 17 7 8" xfId="8562" xr:uid="{DAABFA92-EEF4-4A6D-B98C-962AEB0BD7A5}"/>
    <cellStyle name="Normal 17 7 8 2" xfId="16942" xr:uid="{56391423-A60B-4A63-BC9D-6580C8BF8063}"/>
    <cellStyle name="Normal 17 7 8 2 2" xfId="33702" xr:uid="{C8983F6E-E364-4162-BC98-2386FE416A01}"/>
    <cellStyle name="Normal 17 7 8 2 3" xfId="50461" xr:uid="{8A3EC30E-0AFE-4515-A34C-93F7317829F3}"/>
    <cellStyle name="Normal 17 7 8 3" xfId="25322" xr:uid="{FED5AF6E-D8B1-467E-A6E7-53F57ACF5763}"/>
    <cellStyle name="Normal 17 7 8 4" xfId="42081" xr:uid="{8A2B48C5-B08D-4FAF-90C4-2E3A0260547C}"/>
    <cellStyle name="Normal 17 7 9" xfId="8968" xr:uid="{ADBE5A78-0DBF-416B-A5E9-31C343D5FCCB}"/>
    <cellStyle name="Normal 17 7 9 2" xfId="17348" xr:uid="{BF329FE1-C673-42BD-B83B-7BADAEE5CB01}"/>
    <cellStyle name="Normal 17 7 9 2 2" xfId="34108" xr:uid="{25CB887B-F1FA-425A-A45B-FB9F7CF7011A}"/>
    <cellStyle name="Normal 17 7 9 2 3" xfId="50867" xr:uid="{23ED807D-D843-490F-84E5-CC358E7B05DF}"/>
    <cellStyle name="Normal 17 7 9 3" xfId="25728" xr:uid="{CA1AA396-24EC-4B95-9067-1D2F3C8D8293}"/>
    <cellStyle name="Normal 17 7 9 4" xfId="42487" xr:uid="{1DE43FFB-A005-47E1-BD21-9DABA4D9543D}"/>
    <cellStyle name="Normal 17 8" xfId="1566" xr:uid="{10311398-59AF-4844-B40A-25F22983481E}"/>
    <cellStyle name="Normal 17 8 2" xfId="4945" xr:uid="{07FC869F-39BC-479C-B977-420EA91369DA}"/>
    <cellStyle name="Normal 17 8 2 2" xfId="13321" xr:uid="{419B90C8-B041-4FA7-9734-BC445600DE89}"/>
    <cellStyle name="Normal 17 8 2 2 2" xfId="30081" xr:uid="{21A201E4-DBD8-4BF9-9793-CAA495081EEE}"/>
    <cellStyle name="Normal 17 8 2 2 3" xfId="46840" xr:uid="{F4BD1C4D-B8DA-48E7-949C-6C9B5CD4020E}"/>
    <cellStyle name="Normal 17 8 2 3" xfId="21701" xr:uid="{9FC9F285-C0B5-476C-8973-74F86CD0BFF5}"/>
    <cellStyle name="Normal 17 8 2 4" xfId="38460" xr:uid="{02DB479E-AAB8-468C-B6C0-EAA4759AA924}"/>
    <cellStyle name="Normal 17 8 3" xfId="6628" xr:uid="{C74F570E-3D65-49A7-9093-526CE0A85D3B}"/>
    <cellStyle name="Normal 17 8 3 2" xfId="15008" xr:uid="{92F96B9A-306A-435B-87C7-996D29381B67}"/>
    <cellStyle name="Normal 17 8 3 2 2" xfId="31768" xr:uid="{65DA99D4-02CC-4C90-B1F0-67E8D438F28E}"/>
    <cellStyle name="Normal 17 8 3 2 3" xfId="48527" xr:uid="{701E9D5F-88E8-4DEA-8B3F-B7D36ECE1D05}"/>
    <cellStyle name="Normal 17 8 3 3" xfId="23388" xr:uid="{035B0D50-E1F5-4D97-A882-49B6436BD80F}"/>
    <cellStyle name="Normal 17 8 3 4" xfId="40147" xr:uid="{053184B4-E5E8-4EE1-84BD-B47F427AFF8B}"/>
    <cellStyle name="Normal 17 8 4" xfId="3368" xr:uid="{F0BDC06C-0EE0-4010-8AA4-CF9206DB42FE}"/>
    <cellStyle name="Normal 17 8 4 2" xfId="11744" xr:uid="{457C2BB5-8225-4159-9B1A-9E8628D41305}"/>
    <cellStyle name="Normal 17 8 4 2 2" xfId="28504" xr:uid="{0DB0912E-F908-4B9C-ACCC-30F8B4744FEE}"/>
    <cellStyle name="Normal 17 8 4 2 3" xfId="45263" xr:uid="{78925130-4609-4FCE-9F19-AEA43E3A5CF4}"/>
    <cellStyle name="Normal 17 8 4 3" xfId="20124" xr:uid="{1C9FF8EE-6743-4C80-95CB-090C862B7376}"/>
    <cellStyle name="Normal 17 8 4 4" xfId="36883" xr:uid="{8B99DDB0-9183-405A-960F-849AF3DCCBAA}"/>
    <cellStyle name="Normal 17 8 5" xfId="9941" xr:uid="{B0D6F98F-42C7-4BF8-A943-6892C1AD5597}"/>
    <cellStyle name="Normal 17 8 5 2" xfId="26701" xr:uid="{87F4CD70-2193-4B31-B20F-D135CD987517}"/>
    <cellStyle name="Normal 17 8 5 3" xfId="43460" xr:uid="{A3E0F204-3733-4D5C-BB28-43A4C710D12F}"/>
    <cellStyle name="Normal 17 8 6" xfId="18321" xr:uid="{65818D22-2703-40E7-9950-C4012651AD17}"/>
    <cellStyle name="Normal 17 8 7" xfId="35080" xr:uid="{27148636-FF34-4FC9-ABC7-6BAF53D6EED5}"/>
    <cellStyle name="Normal 17 9" xfId="1990" xr:uid="{D0D97DE1-E125-404E-8B2F-FFEB1719E1D4}"/>
    <cellStyle name="Normal 17 9 2" xfId="5369" xr:uid="{1E46791A-D1F5-4C97-B40D-731DFA8AFC51}"/>
    <cellStyle name="Normal 17 9 2 2" xfId="13749" xr:uid="{BFE830F7-3E37-43D4-B73E-DBD13683F66E}"/>
    <cellStyle name="Normal 17 9 2 2 2" xfId="30509" xr:uid="{9334FB70-D0C7-42E9-B195-F9A10C757D8F}"/>
    <cellStyle name="Normal 17 9 2 2 3" xfId="47268" xr:uid="{F85FDF80-DE5F-4139-A11E-A316160FE960}"/>
    <cellStyle name="Normal 17 9 2 3" xfId="22129" xr:uid="{90CE5F2E-19A1-4416-B282-5B7D36C5BC92}"/>
    <cellStyle name="Normal 17 9 2 4" xfId="38888" xr:uid="{56CD76B7-5692-4738-A1BC-4E77E3C45D09}"/>
    <cellStyle name="Normal 17 9 3" xfId="7056" xr:uid="{591A3A20-19EB-479C-91DC-D42B5AA451AA}"/>
    <cellStyle name="Normal 17 9 3 2" xfId="15436" xr:uid="{D208AFEC-8B71-42A7-B5E6-CDE5F488D463}"/>
    <cellStyle name="Normal 17 9 3 2 2" xfId="32196" xr:uid="{BE645DD8-8C49-463B-9FD9-23F1AAE8E79D}"/>
    <cellStyle name="Normal 17 9 3 2 3" xfId="48955" xr:uid="{493A0D69-B3FB-4B75-A57A-55745F01EAAC}"/>
    <cellStyle name="Normal 17 9 3 3" xfId="23816" xr:uid="{BB963B3B-1808-4290-B945-9647C7ED767C}"/>
    <cellStyle name="Normal 17 9 3 4" xfId="40575" xr:uid="{A7A1A522-1067-4E48-B294-E568258C3DF9}"/>
    <cellStyle name="Normal 17 9 4" xfId="3796" xr:uid="{90FAEBD7-F008-4801-87D4-D843B01BA7F3}"/>
    <cellStyle name="Normal 17 9 4 2" xfId="12172" xr:uid="{C5646953-4C58-4F13-8831-197A5F7B60D0}"/>
    <cellStyle name="Normal 17 9 4 2 2" xfId="28932" xr:uid="{F08179F1-92E6-49F5-9BCC-69FAD0B38070}"/>
    <cellStyle name="Normal 17 9 4 2 3" xfId="45691" xr:uid="{3ECEBB08-457A-4FE8-A981-EBE9267B5549}"/>
    <cellStyle name="Normal 17 9 4 3" xfId="20552" xr:uid="{7BC2EE37-E1F5-4DDC-9553-755786A506E2}"/>
    <cellStyle name="Normal 17 9 4 4" xfId="37311" xr:uid="{186F4C4D-68DB-4701-B519-D90C5BFC395D}"/>
    <cellStyle name="Normal 17 9 5" xfId="10369" xr:uid="{6B3FF816-B8A7-4094-B7F2-7D561F3EF1E7}"/>
    <cellStyle name="Normal 17 9 5 2" xfId="27129" xr:uid="{CF2ECA87-EA30-4B21-80EB-AA61554D0F95}"/>
    <cellStyle name="Normal 17 9 5 3" xfId="43888" xr:uid="{D9933C99-4496-4E57-897D-193972824543}"/>
    <cellStyle name="Normal 17 9 6" xfId="18749" xr:uid="{2F6C6AF4-7857-4136-B759-8E37811ACFA5}"/>
    <cellStyle name="Normal 17 9 7" xfId="35508" xr:uid="{13249D0D-8590-4966-AB30-D84F1A6E2B84}"/>
    <cellStyle name="Normal 18" xfId="214" xr:uid="{9482E615-3C03-45A5-8CA6-F35C12B2748D}"/>
    <cellStyle name="Normal 18 10" xfId="4513" xr:uid="{7CB95BF5-E26C-4684-80E5-41D1F6210A93}"/>
    <cellStyle name="Normal 18 10 2" xfId="12889" xr:uid="{847AF15E-B09D-4A2D-9360-F3F694FA91C8}"/>
    <cellStyle name="Normal 18 10 2 2" xfId="29649" xr:uid="{9F002F97-C80F-4523-88C9-35BE4767F1B3}"/>
    <cellStyle name="Normal 18 10 2 3" xfId="46408" xr:uid="{DB3AC763-B651-4220-BB4E-CF6D7C7CCE8A}"/>
    <cellStyle name="Normal 18 10 3" xfId="21269" xr:uid="{CD7D995F-CBF2-4882-AA16-B78445641F63}"/>
    <cellStyle name="Normal 18 10 4" xfId="38028" xr:uid="{51BDE038-8126-46BC-9B31-619E92F2EA64}"/>
    <cellStyle name="Normal 18 11" xfId="6203" xr:uid="{81D86AE9-B0EA-498D-ABAA-63A84CD4AA45}"/>
    <cellStyle name="Normal 18 11 2" xfId="14583" xr:uid="{80B45E27-B4B4-4FF8-AD6B-E88A08675B6A}"/>
    <cellStyle name="Normal 18 11 2 2" xfId="31343" xr:uid="{8184F781-4A27-4C39-BF4A-8DEB2660E792}"/>
    <cellStyle name="Normal 18 11 2 3" xfId="48102" xr:uid="{1B3BAC4F-9AA9-43E6-A07E-F92495E1F16A}"/>
    <cellStyle name="Normal 18 11 3" xfId="22963" xr:uid="{3E4823B5-DBF4-4477-975A-FC85FA17DE63}"/>
    <cellStyle name="Normal 18 11 4" xfId="39722" xr:uid="{950B6F3E-9083-40F9-9B3F-6DEB9C1F293D}"/>
    <cellStyle name="Normal 18 12" xfId="7886" xr:uid="{DB33C784-CC57-40A8-B9EF-735B5CA8E2D5}"/>
    <cellStyle name="Normal 18 12 2" xfId="16266" xr:uid="{EB32F5EF-8992-4BCA-951A-591708E4ED14}"/>
    <cellStyle name="Normal 18 12 2 2" xfId="33026" xr:uid="{D3D746AD-6148-4BDE-976C-73A00F20635B}"/>
    <cellStyle name="Normal 18 12 2 3" xfId="49785" xr:uid="{97014C1E-57A6-416E-A519-2258F5374259}"/>
    <cellStyle name="Normal 18 12 3" xfId="24646" xr:uid="{E7B127FC-C7D0-438E-98DF-1763F8B5B53D}"/>
    <cellStyle name="Normal 18 12 4" xfId="41405" xr:uid="{19C0EC58-C273-4EB4-A098-92D0EADB6270}"/>
    <cellStyle name="Normal 18 13" xfId="8292" xr:uid="{BD27D328-531C-4C1C-B0C1-6E62F895E7BA}"/>
    <cellStyle name="Normal 18 13 2" xfId="16672" xr:uid="{A99E040F-1AFE-4014-9551-A283DB4F5722}"/>
    <cellStyle name="Normal 18 13 2 2" xfId="33432" xr:uid="{5AAD5CE6-6E87-4A91-B086-ED8118A65897}"/>
    <cellStyle name="Normal 18 13 2 3" xfId="50191" xr:uid="{F037B959-4C3C-4745-AA42-8F245DF87468}"/>
    <cellStyle name="Normal 18 13 3" xfId="25052" xr:uid="{F046D8A7-6852-4554-A372-50FE0FE0541A}"/>
    <cellStyle name="Normal 18 13 4" xfId="41811" xr:uid="{A6C0B06B-DF17-4D0F-A2CA-4A0F92B164D3}"/>
    <cellStyle name="Normal 18 14" xfId="8698" xr:uid="{79884478-A650-4CAF-A790-588458F76A2D}"/>
    <cellStyle name="Normal 18 14 2" xfId="17078" xr:uid="{36EAAF8B-6F0E-4671-B100-D2EBBF2FC279}"/>
    <cellStyle name="Normal 18 14 2 2" xfId="33838" xr:uid="{94D90A12-A910-41D8-A3DA-4AF1AC1F56C6}"/>
    <cellStyle name="Normal 18 14 2 3" xfId="50597" xr:uid="{4ABC58C2-A1F4-4133-BAB2-46F91E494B44}"/>
    <cellStyle name="Normal 18 14 3" xfId="25458" xr:uid="{08EF417A-2724-4AA7-BE46-3CA978047242}"/>
    <cellStyle name="Normal 18 14 4" xfId="42217" xr:uid="{8D04DA0D-C871-48BB-AEDC-58D7171F6531}"/>
    <cellStyle name="Normal 18 15" xfId="9104" xr:uid="{FD20C321-A3A5-4044-9E5B-1C74203D0FAA}"/>
    <cellStyle name="Normal 18 15 2" xfId="17484" xr:uid="{2263FAC2-6A81-4479-8B62-A77001DAC78C}"/>
    <cellStyle name="Normal 18 15 2 2" xfId="34244" xr:uid="{342708B3-F358-4D80-B715-FEA2AE76EB11}"/>
    <cellStyle name="Normal 18 15 2 3" xfId="51003" xr:uid="{5C4EDB07-78AB-4D59-BD12-5A887B7D5034}"/>
    <cellStyle name="Normal 18 15 3" xfId="25864" xr:uid="{35E02D3B-F44F-4686-812F-897D7594C737}"/>
    <cellStyle name="Normal 18 15 4" xfId="42623" xr:uid="{BD535258-ACE6-4F01-A110-1AD2AF758365}"/>
    <cellStyle name="Normal 18 16" xfId="2843" xr:uid="{7E1EE9BC-CA4D-44C7-8A70-711AA6D5F9C3}"/>
    <cellStyle name="Normal 18 16 2" xfId="11225" xr:uid="{AB98D2D0-4D8B-40AB-8DBD-09C98A98E0D2}"/>
    <cellStyle name="Normal 18 16 2 2" xfId="27985" xr:uid="{8C633A40-0288-4CC2-9518-9964902B3A38}"/>
    <cellStyle name="Normal 18 16 2 3" xfId="44744" xr:uid="{C1CB1C6F-1925-4C0F-AE14-D0527F6C3970}"/>
    <cellStyle name="Normal 18 16 3" xfId="19605" xr:uid="{9467006C-4A40-4FC2-A909-87F764C4B9AF}"/>
    <cellStyle name="Normal 18 16 4" xfId="36364" xr:uid="{D6B0C5B0-CDFB-4758-B3AB-1614B884E425}"/>
    <cellStyle name="Normal 18 17" xfId="9516" xr:uid="{BC7CF015-CA9C-4F8C-8F80-0FB8287852D0}"/>
    <cellStyle name="Normal 18 17 2" xfId="26276" xr:uid="{05008367-3DB9-4242-A97B-8D7672A6B7EF}"/>
    <cellStyle name="Normal 18 17 3" xfId="43035" xr:uid="{B845FC29-3A90-4C85-AC67-5A67B11EBA93}"/>
    <cellStyle name="Normal 18 18" xfId="17896" xr:uid="{22516596-B77A-44ED-ACE7-C3E3B3CB3037}"/>
    <cellStyle name="Normal 18 19" xfId="34655" xr:uid="{A6355FF9-90FA-4E21-BC18-82DDC90E8DEC}"/>
    <cellStyle name="Normal 18 2" xfId="820" xr:uid="{A13FDE24-07D4-4905-A15B-DD240AE160EE}"/>
    <cellStyle name="Normal 18 2 10" xfId="8336" xr:uid="{B696FE46-AA89-47A3-BDFC-F8EA819B826D}"/>
    <cellStyle name="Normal 18 2 10 2" xfId="16716" xr:uid="{4D3DF2B9-77FF-4447-A7B0-878B1B68524F}"/>
    <cellStyle name="Normal 18 2 10 2 2" xfId="33476" xr:uid="{547B567A-5581-4F3D-8609-5F905DB34883}"/>
    <cellStyle name="Normal 18 2 10 2 3" xfId="50235" xr:uid="{B983234B-5667-47E0-B0A1-7998BCB3B2BC}"/>
    <cellStyle name="Normal 18 2 10 3" xfId="25096" xr:uid="{51DAB359-3BAA-4C44-BF84-AD20D93B2572}"/>
    <cellStyle name="Normal 18 2 10 4" xfId="41855" xr:uid="{B8B6CAC5-2F98-43E7-98FB-9AB9450DD974}"/>
    <cellStyle name="Normal 18 2 11" xfId="8742" xr:uid="{1B674D01-3CFB-48FF-8900-6972229F750B}"/>
    <cellStyle name="Normal 18 2 11 2" xfId="17122" xr:uid="{B90FD146-70FA-456A-ACDC-D1E10A67CBE7}"/>
    <cellStyle name="Normal 18 2 11 2 2" xfId="33882" xr:uid="{9A926ABF-E564-48F4-BB42-6A7F23B246A1}"/>
    <cellStyle name="Normal 18 2 11 2 3" xfId="50641" xr:uid="{E23DF605-555B-46D8-8962-6FAA59FCBD39}"/>
    <cellStyle name="Normal 18 2 11 3" xfId="25502" xr:uid="{B0878B1D-8829-4B85-BD18-01B7C6E8FC98}"/>
    <cellStyle name="Normal 18 2 11 4" xfId="42261" xr:uid="{EFDE74C6-7745-4ACD-8351-B1710EC26BDE}"/>
    <cellStyle name="Normal 18 2 12" xfId="9148" xr:uid="{37798CE9-0D01-49AE-BEE7-5AD230603892}"/>
    <cellStyle name="Normal 18 2 12 2" xfId="17528" xr:uid="{E8B5A783-CF15-43CA-9F12-3AA490C2EF73}"/>
    <cellStyle name="Normal 18 2 12 2 2" xfId="34288" xr:uid="{752A638E-F5E0-4A97-BEEE-13233B7E7103}"/>
    <cellStyle name="Normal 18 2 12 2 3" xfId="51047" xr:uid="{13083FFD-D6D1-4C24-989B-7538C27BC691}"/>
    <cellStyle name="Normal 18 2 12 3" xfId="25908" xr:uid="{F74812B3-BA4A-40C8-AFFB-BC770AAEB89F}"/>
    <cellStyle name="Normal 18 2 12 4" xfId="42667" xr:uid="{CEE670EB-1609-420B-A496-789DC7F80318}"/>
    <cellStyle name="Normal 18 2 13" xfId="2862" xr:uid="{C8963A62-AB85-486F-8F6F-78FC18A15F2D}"/>
    <cellStyle name="Normal 18 2 13 2" xfId="11244" xr:uid="{E1207FC8-8CCF-494E-A342-502CF6E81932}"/>
    <cellStyle name="Normal 18 2 13 2 2" xfId="28004" xr:uid="{0017762B-2A93-432B-B731-70E1605E93D8}"/>
    <cellStyle name="Normal 18 2 13 2 3" xfId="44763" xr:uid="{7E279649-3B09-4C5C-B9D2-B4AE4F9DF2EB}"/>
    <cellStyle name="Normal 18 2 13 3" xfId="19624" xr:uid="{B71526FE-4577-4747-8091-BA8990DACB69}"/>
    <cellStyle name="Normal 18 2 13 4" xfId="36383" xr:uid="{FB80B075-A2AF-45DF-B7D8-03264132C3E5}"/>
    <cellStyle name="Normal 18 2 14" xfId="9544" xr:uid="{71A7567A-A2A0-4B6F-84BD-2CDB372C38E0}"/>
    <cellStyle name="Normal 18 2 14 2" xfId="26304" xr:uid="{B385D09C-1DC8-477E-925C-8D6130E2CEA1}"/>
    <cellStyle name="Normal 18 2 14 3" xfId="43063" xr:uid="{3A593DAC-2E0A-4AB9-AB39-860433F19DD3}"/>
    <cellStyle name="Normal 18 2 15" xfId="17924" xr:uid="{DBE72B94-ACD0-4598-BF20-597B2CB9BBB1}"/>
    <cellStyle name="Normal 18 2 16" xfId="34683" xr:uid="{A83397C9-0755-4468-8A7F-FA258BCBCACE}"/>
    <cellStyle name="Normal 18 2 2" xfId="1285" xr:uid="{B0769C35-AF98-43AE-AAFB-562B455AD4C7}"/>
    <cellStyle name="Normal 18 2 2 10" xfId="9291" xr:uid="{A78A62D2-D79D-40F2-A0AE-E66F1EE0C969}"/>
    <cellStyle name="Normal 18 2 2 10 2" xfId="17671" xr:uid="{F06D17DE-7A7A-4A20-9402-6E9025678749}"/>
    <cellStyle name="Normal 18 2 2 10 2 2" xfId="34431" xr:uid="{8CACB43B-75EB-44E9-8FC6-75A8A6E04CFA}"/>
    <cellStyle name="Normal 18 2 2 10 2 3" xfId="51190" xr:uid="{781393D6-00D6-4676-890D-57A3DB40A429}"/>
    <cellStyle name="Normal 18 2 2 10 3" xfId="26051" xr:uid="{52443871-6BAE-46EE-85EA-0051E85318CB}"/>
    <cellStyle name="Normal 18 2 2 10 4" xfId="42810" xr:uid="{1C9D8A5E-1FE8-4696-BBDE-EF4743F3834D}"/>
    <cellStyle name="Normal 18 2 2 11" xfId="3042" xr:uid="{AE2264C8-4B64-4A1E-92B3-230213A24D40}"/>
    <cellStyle name="Normal 18 2 2 11 2" xfId="11421" xr:uid="{80743F72-FAA3-4FDA-B161-2C65DD6096FA}"/>
    <cellStyle name="Normal 18 2 2 11 2 2" xfId="28181" xr:uid="{66C93EF5-EC10-48AA-963C-23950B92CFAA}"/>
    <cellStyle name="Normal 18 2 2 11 2 3" xfId="44940" xr:uid="{E1BADC34-173D-4B48-AFC8-CD7920D31486}"/>
    <cellStyle name="Normal 18 2 2 11 3" xfId="19801" xr:uid="{9A0492CC-A008-445D-87CB-1083D756B8C9}"/>
    <cellStyle name="Normal 18 2 2 11 4" xfId="36560" xr:uid="{E9037AE9-F767-4554-97B2-26E50FB1BB54}"/>
    <cellStyle name="Normal 18 2 2 12" xfId="9618" xr:uid="{8B418522-8109-44E6-AFCC-173180080857}"/>
    <cellStyle name="Normal 18 2 2 12 2" xfId="26378" xr:uid="{AE98A84F-14BB-459C-8FA7-7066C52B49AC}"/>
    <cellStyle name="Normal 18 2 2 12 3" xfId="43137" xr:uid="{DE71BE89-49CC-4F42-9096-0E40DDF6B8D3}"/>
    <cellStyle name="Normal 18 2 2 13" xfId="17998" xr:uid="{0C9E1764-48CE-4336-A5BA-238903FC71CB}"/>
    <cellStyle name="Normal 18 2 2 14" xfId="34757" xr:uid="{20F480C5-7912-431D-B999-A3A6D0077F1B}"/>
    <cellStyle name="Normal 18 2 2 2" xfId="1664" xr:uid="{17ED433A-FA92-4226-9E26-BE5B5368B539}"/>
    <cellStyle name="Normal 18 2 2 2 2" xfId="5046" xr:uid="{E53FAD31-EC2D-48D7-95C1-EAEABD4F33AC}"/>
    <cellStyle name="Normal 18 2 2 2 2 2" xfId="13424" xr:uid="{935CBA88-471B-4DD9-B3E0-8CBD179A4EF3}"/>
    <cellStyle name="Normal 18 2 2 2 2 2 2" xfId="30184" xr:uid="{033CD6E3-229A-4CE5-80A0-1B3836457A7E}"/>
    <cellStyle name="Normal 18 2 2 2 2 2 3" xfId="46943" xr:uid="{EAB15AEA-DA80-4ACA-9F9D-1E3280FEC40B}"/>
    <cellStyle name="Normal 18 2 2 2 2 3" xfId="21804" xr:uid="{C5BEBEA2-D63F-4950-A213-D3350AF033D9}"/>
    <cellStyle name="Normal 18 2 2 2 2 4" xfId="38563" xr:uid="{5BC98AFA-6109-4D3E-96D7-80F0D2E1EE82}"/>
    <cellStyle name="Normal 18 2 2 2 3" xfId="6731" xr:uid="{7CC25F41-0F49-41AE-AD92-830D85A64B9C}"/>
    <cellStyle name="Normal 18 2 2 2 3 2" xfId="15111" xr:uid="{D71126C0-A3DB-4020-9D55-6A15EE0D7BD9}"/>
    <cellStyle name="Normal 18 2 2 2 3 2 2" xfId="31871" xr:uid="{A7C800EE-EC11-4F81-BA12-9DB86236F237}"/>
    <cellStyle name="Normal 18 2 2 2 3 2 3" xfId="48630" xr:uid="{22593A9D-1C53-4D4A-A9B4-B60D7928BCAA}"/>
    <cellStyle name="Normal 18 2 2 2 3 3" xfId="23491" xr:uid="{60F45CA1-B572-4041-AAEF-D003349316F7}"/>
    <cellStyle name="Normal 18 2 2 2 3 4" xfId="40250" xr:uid="{AD37377A-1B5A-4FFD-B22C-6745CD028B8A}"/>
    <cellStyle name="Normal 18 2 2 2 4" xfId="3471" xr:uid="{DA868405-6BBB-449B-AB86-5A8F22C7F86E}"/>
    <cellStyle name="Normal 18 2 2 2 4 2" xfId="11847" xr:uid="{29911035-58DF-4A9A-BE55-BBBE30E75A1E}"/>
    <cellStyle name="Normal 18 2 2 2 4 2 2" xfId="28607" xr:uid="{39B40D4D-E784-46BB-88E0-CAA39384CF5B}"/>
    <cellStyle name="Normal 18 2 2 2 4 2 3" xfId="45366" xr:uid="{9FB42523-E082-40C7-BC27-72D5F86A2ADA}"/>
    <cellStyle name="Normal 18 2 2 2 4 3" xfId="20227" xr:uid="{634C8B3C-C696-4368-8F61-5686625C68A2}"/>
    <cellStyle name="Normal 18 2 2 2 4 4" xfId="36986" xr:uid="{AADE3588-AF74-4F12-8809-416E833F1F51}"/>
    <cellStyle name="Normal 18 2 2 2 5" xfId="10044" xr:uid="{AC454E06-3E7A-4600-B6E5-06D1E7280D80}"/>
    <cellStyle name="Normal 18 2 2 2 5 2" xfId="26804" xr:uid="{354F4CC6-EC54-493C-8BD4-496C1DBE5C19}"/>
    <cellStyle name="Normal 18 2 2 2 5 3" xfId="43563" xr:uid="{78857823-E110-4260-A66F-1CFE826C87FA}"/>
    <cellStyle name="Normal 18 2 2 2 6" xfId="18424" xr:uid="{3FBA0139-B309-46E4-9F64-7B2D42E7DDA0}"/>
    <cellStyle name="Normal 18 2 2 2 7" xfId="35183" xr:uid="{B3D65FE2-BB35-45B3-A61B-5174633BE710}"/>
    <cellStyle name="Normal 18 2 2 3" xfId="2092" xr:uid="{CC4B7B36-A88E-45F8-89D4-08ED9A1C3223}"/>
    <cellStyle name="Normal 18 2 2 3 2" xfId="5472" xr:uid="{2B9AB96E-D439-4341-B6B1-7E050A04AE38}"/>
    <cellStyle name="Normal 18 2 2 3 2 2" xfId="13852" xr:uid="{2B91EEF2-7267-42A6-A24A-AB70E6C21C09}"/>
    <cellStyle name="Normal 18 2 2 3 2 2 2" xfId="30612" xr:uid="{60BEE9BE-1CF1-4A55-B60F-972D1DA2CA53}"/>
    <cellStyle name="Normal 18 2 2 3 2 2 3" xfId="47371" xr:uid="{FA938208-1C8E-461A-B6FD-E4E1E6D850E6}"/>
    <cellStyle name="Normal 18 2 2 3 2 3" xfId="22232" xr:uid="{8BE8FC21-FD19-421D-8542-B646A003067A}"/>
    <cellStyle name="Normal 18 2 2 3 2 4" xfId="38991" xr:uid="{6EF6F313-A71B-4E65-9E44-19EE3ED7C3EB}"/>
    <cellStyle name="Normal 18 2 2 3 3" xfId="7159" xr:uid="{9100FCD3-9364-4B6A-8DB0-50247D61B1BA}"/>
    <cellStyle name="Normal 18 2 2 3 3 2" xfId="15539" xr:uid="{0766EFF3-FB53-4B4F-BB64-739758A725F7}"/>
    <cellStyle name="Normal 18 2 2 3 3 2 2" xfId="32299" xr:uid="{76A9C72B-E35F-41BF-AE37-656ABEC70226}"/>
    <cellStyle name="Normal 18 2 2 3 3 2 3" xfId="49058" xr:uid="{7C1962C1-449F-42C9-9EA3-859DC2A9721E}"/>
    <cellStyle name="Normal 18 2 2 3 3 3" xfId="23919" xr:uid="{3F09D458-7AEC-463F-AC86-099C88C778D9}"/>
    <cellStyle name="Normal 18 2 2 3 3 4" xfId="40678" xr:uid="{C8DFB858-4143-42D4-BDEC-3360E78882D0}"/>
    <cellStyle name="Normal 18 2 2 3 4" xfId="3899" xr:uid="{AF546BE2-CD53-4D6D-A562-A398AEFF96B6}"/>
    <cellStyle name="Normal 18 2 2 3 4 2" xfId="12275" xr:uid="{136A0BB2-B139-4942-A729-FB7B14EE3452}"/>
    <cellStyle name="Normal 18 2 2 3 4 2 2" xfId="29035" xr:uid="{1F8BA4BE-62CF-44C3-92E8-10193AFDE1AC}"/>
    <cellStyle name="Normal 18 2 2 3 4 2 3" xfId="45794" xr:uid="{2D3D667B-C9F9-43F8-9AE8-E7964A6FD917}"/>
    <cellStyle name="Normal 18 2 2 3 4 3" xfId="20655" xr:uid="{DB1310FE-E4F0-45B9-9B4D-6783C5090533}"/>
    <cellStyle name="Normal 18 2 2 3 4 4" xfId="37414" xr:uid="{DA144C1A-69D2-44BA-8340-2E4D2083157D}"/>
    <cellStyle name="Normal 18 2 2 3 5" xfId="10472" xr:uid="{E8F13FC4-5856-4FE3-9A9D-1434376EAA0C}"/>
    <cellStyle name="Normal 18 2 2 3 5 2" xfId="27232" xr:uid="{FCC20B09-38E9-4A2A-80D5-6AB15048CEFB}"/>
    <cellStyle name="Normal 18 2 2 3 5 3" xfId="43991" xr:uid="{585E62B4-FD7E-4190-8142-5AC86719E3B3}"/>
    <cellStyle name="Normal 18 2 2 3 6" xfId="18852" xr:uid="{5BE634B2-416D-463A-8D58-557C68DD77B3}"/>
    <cellStyle name="Normal 18 2 2 3 7" xfId="35611" xr:uid="{338FEBF5-5C9D-406F-8E50-7152CAA0313E}"/>
    <cellStyle name="Normal 18 2 2 4" xfId="2598" xr:uid="{20D99CEB-2639-470B-BFFF-D3716F4EE905}"/>
    <cellStyle name="Normal 18 2 2 4 2" xfId="5980" xr:uid="{9548241F-178C-45A2-9EF2-281D06009AE7}"/>
    <cellStyle name="Normal 18 2 2 4 2 2" xfId="14360" xr:uid="{73193780-AF38-48CC-9DDD-2F8800491D36}"/>
    <cellStyle name="Normal 18 2 2 4 2 2 2" xfId="31120" xr:uid="{CF542BA0-AA3C-4C73-8FBC-A4B974714E71}"/>
    <cellStyle name="Normal 18 2 2 4 2 2 3" xfId="47879" xr:uid="{2F0B7292-06B6-4C09-B6D8-BC016F0CD8DF}"/>
    <cellStyle name="Normal 18 2 2 4 2 3" xfId="22740" xr:uid="{90D0D9DC-DA11-4ABE-9F09-5462D0F08363}"/>
    <cellStyle name="Normal 18 2 2 4 2 4" xfId="39499" xr:uid="{E158E60C-3804-4C6E-A232-F140C1035384}"/>
    <cellStyle name="Normal 18 2 2 4 3" xfId="7667" xr:uid="{0F63B8BF-4EA2-4472-B156-17530F245ED8}"/>
    <cellStyle name="Normal 18 2 2 4 3 2" xfId="16047" xr:uid="{C7A04191-638A-4BF6-BE58-19EEBC3EAA8E}"/>
    <cellStyle name="Normal 18 2 2 4 3 2 2" xfId="32807" xr:uid="{AFF1CBC0-1606-4583-998C-328363C17228}"/>
    <cellStyle name="Normal 18 2 2 4 3 2 3" xfId="49566" xr:uid="{762E78EA-A165-4627-B0DF-C97E3D3F0AAF}"/>
    <cellStyle name="Normal 18 2 2 4 3 3" xfId="24427" xr:uid="{FFB07FBB-9245-4F3C-866E-D82DA947A953}"/>
    <cellStyle name="Normal 18 2 2 4 3 4" xfId="41186" xr:uid="{2C1ACD7D-0892-41B8-A785-EBC96E2AF704}"/>
    <cellStyle name="Normal 18 2 2 4 4" xfId="4295" xr:uid="{0A50881B-E61D-4941-8F70-F08A423F787A}"/>
    <cellStyle name="Normal 18 2 2 4 4 2" xfId="12671" xr:uid="{54545734-499F-4098-AC0A-3340FFC41A65}"/>
    <cellStyle name="Normal 18 2 2 4 4 2 2" xfId="29431" xr:uid="{9A57E3A7-7392-4FC4-9249-0635002E5CBF}"/>
    <cellStyle name="Normal 18 2 2 4 4 2 3" xfId="46190" xr:uid="{D92C6D2C-7B29-4A9C-B32C-BBD87D4E57DE}"/>
    <cellStyle name="Normal 18 2 2 4 4 3" xfId="21051" xr:uid="{5695A725-BC6A-44B3-BC9E-E0D6DF189FD2}"/>
    <cellStyle name="Normal 18 2 2 4 4 4" xfId="37810" xr:uid="{7D16447D-A1D4-4C7D-BE47-D58EF1875D6B}"/>
    <cellStyle name="Normal 18 2 2 4 5" xfId="10980" xr:uid="{0D819072-7B02-4D7A-98C0-4ED31AA90E3A}"/>
    <cellStyle name="Normal 18 2 2 4 5 2" xfId="27740" xr:uid="{F7BD182D-A437-48C0-9916-1C5BBE3D292E}"/>
    <cellStyle name="Normal 18 2 2 4 5 3" xfId="44499" xr:uid="{9C04388C-6A4B-49B4-B919-DDC7432C17CB}"/>
    <cellStyle name="Normal 18 2 2 4 6" xfId="19360" xr:uid="{3BA52539-D05B-4551-ABE0-C2954D00068B}"/>
    <cellStyle name="Normal 18 2 2 4 7" xfId="36119" xr:uid="{C581CD00-F9A6-4136-BA5E-284988571281}"/>
    <cellStyle name="Normal 18 2 2 5" xfId="4714" xr:uid="{C72B189C-7477-4754-838C-970B2A55E20C}"/>
    <cellStyle name="Normal 18 2 2 5 2" xfId="13090" xr:uid="{1E383972-1CF6-467E-A70A-C5CA5F7E6EB1}"/>
    <cellStyle name="Normal 18 2 2 5 2 2" xfId="29850" xr:uid="{5B1F5978-C00A-47D9-B637-913A583B5004}"/>
    <cellStyle name="Normal 18 2 2 5 2 3" xfId="46609" xr:uid="{2BC718C9-09D5-480B-94F4-A7370220AD5D}"/>
    <cellStyle name="Normal 18 2 2 5 3" xfId="21470" xr:uid="{7A7755FD-EF4A-4602-B9AF-5A9D5958520F}"/>
    <cellStyle name="Normal 18 2 2 5 4" xfId="38229" xr:uid="{7D872886-64F3-49A7-A585-B905B34CE5F7}"/>
    <cellStyle name="Normal 18 2 2 6" xfId="6305" xr:uid="{D7172EE2-0063-49C6-9F27-820DDF184BA9}"/>
    <cellStyle name="Normal 18 2 2 6 2" xfId="14685" xr:uid="{CDB34232-44FA-42C3-B70C-9E1AD296BA02}"/>
    <cellStyle name="Normal 18 2 2 6 2 2" xfId="31445" xr:uid="{7FFCB49D-286E-4824-9CA4-1BE826D968B4}"/>
    <cellStyle name="Normal 18 2 2 6 2 3" xfId="48204" xr:uid="{E69C6585-2D7D-43DD-AE68-7875CE0B77CB}"/>
    <cellStyle name="Normal 18 2 2 6 3" xfId="23065" xr:uid="{F32627E5-E40A-4E9A-9888-110A612169F1}"/>
    <cellStyle name="Normal 18 2 2 6 4" xfId="39824" xr:uid="{801C2E34-8797-416F-B715-5FD324AD805B}"/>
    <cellStyle name="Normal 18 2 2 7" xfId="8073" xr:uid="{D0CB7621-559B-4B1C-9321-CF5650E43918}"/>
    <cellStyle name="Normal 18 2 2 7 2" xfId="16453" xr:uid="{84443505-07F0-40E0-8BD8-465BF9921445}"/>
    <cellStyle name="Normal 18 2 2 7 2 2" xfId="33213" xr:uid="{09A14264-C6E2-44BA-AA30-CA5C9EBE98C3}"/>
    <cellStyle name="Normal 18 2 2 7 2 3" xfId="49972" xr:uid="{B9D3300A-234F-41C2-B3E1-9D84E3D32820}"/>
    <cellStyle name="Normal 18 2 2 7 3" xfId="24833" xr:uid="{7BCBBFB4-99C7-46F6-BCC3-00FA30C1E3E1}"/>
    <cellStyle name="Normal 18 2 2 7 4" xfId="41592" xr:uid="{23A28EFF-2B65-43BE-82AE-1655E4528C90}"/>
    <cellStyle name="Normal 18 2 2 8" xfId="8479" xr:uid="{4CF0A27F-10C0-4DED-A9DE-2E4CEEF7D66D}"/>
    <cellStyle name="Normal 18 2 2 8 2" xfId="16859" xr:uid="{32F196CB-75C9-48A2-82AC-CD271233E8EC}"/>
    <cellStyle name="Normal 18 2 2 8 2 2" xfId="33619" xr:uid="{DFFA35BA-47CB-4420-8AB3-3F5C3046824E}"/>
    <cellStyle name="Normal 18 2 2 8 2 3" xfId="50378" xr:uid="{A9E01250-24D3-45CB-B229-EB9C7718A85B}"/>
    <cellStyle name="Normal 18 2 2 8 3" xfId="25239" xr:uid="{2D1C6833-E4DF-40D6-A623-6268810C40ED}"/>
    <cellStyle name="Normal 18 2 2 8 4" xfId="41998" xr:uid="{DE67762B-5311-4A33-B0D5-A1C3650B980F}"/>
    <cellStyle name="Normal 18 2 2 9" xfId="8885" xr:uid="{F72E8C8E-4C08-4C41-86A7-9E6098CA06CC}"/>
    <cellStyle name="Normal 18 2 2 9 2" xfId="17265" xr:uid="{6441EECE-3D27-4503-9135-F5C1D3261ECE}"/>
    <cellStyle name="Normal 18 2 2 9 2 2" xfId="34025" xr:uid="{A346F163-013C-404B-A535-3A73DAF6302D}"/>
    <cellStyle name="Normal 18 2 2 9 2 3" xfId="50784" xr:uid="{E57DB9CE-7CAD-46AE-A9FF-2F00899AC567}"/>
    <cellStyle name="Normal 18 2 2 9 3" xfId="25645" xr:uid="{FAA734C9-3270-44F4-B41F-14BA40E03847}"/>
    <cellStyle name="Normal 18 2 2 9 4" xfId="42404" xr:uid="{2FE190C1-75DF-476D-B584-E941164AF170}"/>
    <cellStyle name="Normal 18 2 3" xfId="1421" xr:uid="{E7398DE8-7468-4605-B6C7-692BE766FD78}"/>
    <cellStyle name="Normal 18 2 3 10" xfId="9419" xr:uid="{A902CDF2-612E-493E-B855-E05DB34AB0F8}"/>
    <cellStyle name="Normal 18 2 3 10 2" xfId="17799" xr:uid="{24880EF5-4D42-40DC-AB30-17F4E48B37C6}"/>
    <cellStyle name="Normal 18 2 3 10 2 2" xfId="34559" xr:uid="{7B12BE9C-2F28-471D-9277-1998F8C6CFAB}"/>
    <cellStyle name="Normal 18 2 3 10 2 3" xfId="51318" xr:uid="{C3FD3371-5504-4FDE-960B-BBEEB6325F2B}"/>
    <cellStyle name="Normal 18 2 3 10 3" xfId="26179" xr:uid="{AFAAFEAC-5317-44B1-B867-C931C83329B0}"/>
    <cellStyle name="Normal 18 2 3 10 4" xfId="42938" xr:uid="{C6E6B323-C3F3-452B-BAB9-46970181D179}"/>
    <cellStyle name="Normal 18 2 3 11" xfId="3199" xr:uid="{B66968EE-EC6D-4874-A136-63F4E109B6F4}"/>
    <cellStyle name="Normal 18 2 3 11 2" xfId="11576" xr:uid="{27DB89C1-F3E5-4D62-841B-6F72AD70792A}"/>
    <cellStyle name="Normal 18 2 3 11 2 2" xfId="28336" xr:uid="{41DE634F-9C85-4C34-8D6F-3562B01CB3AB}"/>
    <cellStyle name="Normal 18 2 3 11 2 3" xfId="45095" xr:uid="{D88A6394-A64F-4FDF-BDC8-0BDE77E89953}"/>
    <cellStyle name="Normal 18 2 3 11 3" xfId="19956" xr:uid="{6A41D760-ED04-41D7-A960-28B7C10D06BC}"/>
    <cellStyle name="Normal 18 2 3 11 4" xfId="36715" xr:uid="{D68841F2-720F-4381-AF4A-D8854B3E70F1}"/>
    <cellStyle name="Normal 18 2 3 12" xfId="9773" xr:uid="{9DD1172D-E489-4848-B4F6-4E163EC634B6}"/>
    <cellStyle name="Normal 18 2 3 12 2" xfId="26533" xr:uid="{277124C1-074F-42F2-9D21-5F4F7666AF09}"/>
    <cellStyle name="Normal 18 2 3 12 3" xfId="43292" xr:uid="{AC4706B0-A457-4B78-800F-EFEE5700735C}"/>
    <cellStyle name="Normal 18 2 3 13" xfId="18153" xr:uid="{865D53A7-28A6-4BA8-8EAD-B90912CAD94A}"/>
    <cellStyle name="Normal 18 2 3 14" xfId="34912" xr:uid="{102F636F-0FA3-4BB0-AD7A-CF9AEC739AB6}"/>
    <cellStyle name="Normal 18 2 3 2" xfId="1819" xr:uid="{B50A1136-517D-4928-B518-1386C0AC06D1}"/>
    <cellStyle name="Normal 18 2 3 2 2" xfId="5201" xr:uid="{80792FA6-C4E3-44BE-AC09-936B05044420}"/>
    <cellStyle name="Normal 18 2 3 2 2 2" xfId="13579" xr:uid="{40EC83C8-69F4-4DCD-8533-E33D125094D7}"/>
    <cellStyle name="Normal 18 2 3 2 2 2 2" xfId="30339" xr:uid="{1D84CC21-4262-4BEF-AE54-EBF641649255}"/>
    <cellStyle name="Normal 18 2 3 2 2 2 3" xfId="47098" xr:uid="{C4CDF0A3-8C26-493E-ABA6-B41B10AB698C}"/>
    <cellStyle name="Normal 18 2 3 2 2 3" xfId="21959" xr:uid="{B73CE044-2FE1-4B28-9568-05D14F3C661F}"/>
    <cellStyle name="Normal 18 2 3 2 2 4" xfId="38718" xr:uid="{135FC139-7386-42CC-BAD4-2042A164C1EB}"/>
    <cellStyle name="Normal 18 2 3 2 3" xfId="6886" xr:uid="{EE86DA54-E4D3-46B6-A026-9990608D306F}"/>
    <cellStyle name="Normal 18 2 3 2 3 2" xfId="15266" xr:uid="{71C9920B-48CC-48F0-B378-306045860B53}"/>
    <cellStyle name="Normal 18 2 3 2 3 2 2" xfId="32026" xr:uid="{42856FBD-3FD8-445F-9A8B-1F6D78A27CD4}"/>
    <cellStyle name="Normal 18 2 3 2 3 2 3" xfId="48785" xr:uid="{49C3EB2E-C6F5-4083-A41E-CAF6936265C7}"/>
    <cellStyle name="Normal 18 2 3 2 3 3" xfId="23646" xr:uid="{DFFF1A60-11C4-4999-96AC-E1191260AB36}"/>
    <cellStyle name="Normal 18 2 3 2 3 4" xfId="40405" xr:uid="{5096B864-DC70-4986-B0EF-D1B777C67BA3}"/>
    <cellStyle name="Normal 18 2 3 2 4" xfId="3626" xr:uid="{55F6CBBD-D373-4229-80C9-F87E15B3882F}"/>
    <cellStyle name="Normal 18 2 3 2 4 2" xfId="12002" xr:uid="{E1F8B4FB-F82D-4635-A773-3D89F40EE5D5}"/>
    <cellStyle name="Normal 18 2 3 2 4 2 2" xfId="28762" xr:uid="{32436ADC-E9E9-4D3D-8226-7D3BCE300A57}"/>
    <cellStyle name="Normal 18 2 3 2 4 2 3" xfId="45521" xr:uid="{4F4EA8F1-EDB6-4D28-A7FB-98089AE57E14}"/>
    <cellStyle name="Normal 18 2 3 2 4 3" xfId="20382" xr:uid="{BE8A5C92-8BF5-485E-A6D5-BCBD184EC90C}"/>
    <cellStyle name="Normal 18 2 3 2 4 4" xfId="37141" xr:uid="{817B3EDA-7CE2-4F37-989E-3F56A95EAFE6}"/>
    <cellStyle name="Normal 18 2 3 2 5" xfId="10199" xr:uid="{563BE0A3-8016-4E30-8343-A2B9AF14783F}"/>
    <cellStyle name="Normal 18 2 3 2 5 2" xfId="26959" xr:uid="{D92F5CCD-E9E5-4BAD-A54A-F995C812F0F6}"/>
    <cellStyle name="Normal 18 2 3 2 5 3" xfId="43718" xr:uid="{E86225FB-18E9-4174-9AB0-ABF07A55FF0B}"/>
    <cellStyle name="Normal 18 2 3 2 6" xfId="18579" xr:uid="{CD9D67C3-97C9-4544-9CB1-89F15CCBB868}"/>
    <cellStyle name="Normal 18 2 3 2 7" xfId="35338" xr:uid="{55D05305-1520-48DE-AFF2-8AB42819280A}"/>
    <cellStyle name="Normal 18 2 3 3" xfId="2247" xr:uid="{39A5C422-53DA-4D80-A9FB-F926C2FDC40C}"/>
    <cellStyle name="Normal 18 2 3 3 2" xfId="5627" xr:uid="{36ACAAC4-B1CC-495D-BBFC-D9483BA2BA8A}"/>
    <cellStyle name="Normal 18 2 3 3 2 2" xfId="14007" xr:uid="{42216E28-F3DE-4F41-86BC-6D4EC2820758}"/>
    <cellStyle name="Normal 18 2 3 3 2 2 2" xfId="30767" xr:uid="{23EE3AF6-3973-4B35-BDBD-82A785819C33}"/>
    <cellStyle name="Normal 18 2 3 3 2 2 3" xfId="47526" xr:uid="{32201DCA-7AFC-492B-B11F-E9668D280E24}"/>
    <cellStyle name="Normal 18 2 3 3 2 3" xfId="22387" xr:uid="{8BC2AFB0-47B0-46CB-AB4B-C71E98C91758}"/>
    <cellStyle name="Normal 18 2 3 3 2 4" xfId="39146" xr:uid="{FED42722-087F-4A94-A9EB-590106A59149}"/>
    <cellStyle name="Normal 18 2 3 3 3" xfId="7314" xr:uid="{2DDB1055-3205-48D6-9105-26DC5E913D2C}"/>
    <cellStyle name="Normal 18 2 3 3 3 2" xfId="15694" xr:uid="{4647CC7A-EE17-41E5-BDE8-E9DD36C0DF20}"/>
    <cellStyle name="Normal 18 2 3 3 3 2 2" xfId="32454" xr:uid="{F8310D6B-7DED-48A3-973A-57ECAABCB4F5}"/>
    <cellStyle name="Normal 18 2 3 3 3 2 3" xfId="49213" xr:uid="{A31512F0-F6B6-4D17-958C-32C6639B7C84}"/>
    <cellStyle name="Normal 18 2 3 3 3 3" xfId="24074" xr:uid="{EDB7AA37-8C81-47C8-935E-62EFC8A66E45}"/>
    <cellStyle name="Normal 18 2 3 3 3 4" xfId="40833" xr:uid="{E4C3C0E2-EA0A-4D7D-BBF2-72298D1B979E}"/>
    <cellStyle name="Normal 18 2 3 3 4" xfId="4054" xr:uid="{CA2530D4-B67D-43F5-BEFD-2793724DEAD3}"/>
    <cellStyle name="Normal 18 2 3 3 4 2" xfId="12430" xr:uid="{F77F11CC-C149-4927-95AC-343D42941132}"/>
    <cellStyle name="Normal 18 2 3 3 4 2 2" xfId="29190" xr:uid="{933E7E2C-8C63-486A-A7B5-79C755466E05}"/>
    <cellStyle name="Normal 18 2 3 3 4 2 3" xfId="45949" xr:uid="{76C9539C-CD5D-4C2D-B029-C07C75BD6A98}"/>
    <cellStyle name="Normal 18 2 3 3 4 3" xfId="20810" xr:uid="{56D10B90-636A-4FA4-8DAF-9702AA220292}"/>
    <cellStyle name="Normal 18 2 3 3 4 4" xfId="37569" xr:uid="{26035023-A385-4575-BCF7-734EDD22E209}"/>
    <cellStyle name="Normal 18 2 3 3 5" xfId="10627" xr:uid="{08B68FA5-A717-469B-B13D-FB98D8DC02FF}"/>
    <cellStyle name="Normal 18 2 3 3 5 2" xfId="27387" xr:uid="{FBE7F892-146E-423C-8616-C3FAF7CA2033}"/>
    <cellStyle name="Normal 18 2 3 3 5 3" xfId="44146" xr:uid="{FD163FD6-8351-4E4B-A58A-EAD6BAE65C37}"/>
    <cellStyle name="Normal 18 2 3 3 6" xfId="19007" xr:uid="{0C29EC9C-A2E4-4FCD-845C-6C8414DF8A22}"/>
    <cellStyle name="Normal 18 2 3 3 7" xfId="35766" xr:uid="{56AAE1F6-1AF0-44F1-BB7E-37FC34FD48F6}"/>
    <cellStyle name="Normal 18 2 3 4" xfId="2726" xr:uid="{4941D3AA-B4DB-41F9-82D5-5AE97D86B174}"/>
    <cellStyle name="Normal 18 2 3 4 2" xfId="6108" xr:uid="{46B4A508-0352-457D-8D6B-77AC532323C6}"/>
    <cellStyle name="Normal 18 2 3 4 2 2" xfId="14488" xr:uid="{3F56C4C8-83AE-4556-B255-BFD2F1B7E5E9}"/>
    <cellStyle name="Normal 18 2 3 4 2 2 2" xfId="31248" xr:uid="{2B18D9E6-374B-4022-B0DB-56CD1B75643B}"/>
    <cellStyle name="Normal 18 2 3 4 2 2 3" xfId="48007" xr:uid="{9B8A218E-5285-4915-8688-F05EF90F7659}"/>
    <cellStyle name="Normal 18 2 3 4 2 3" xfId="22868" xr:uid="{BA6E1348-E019-4EBD-BB88-C330EE1E1AA8}"/>
    <cellStyle name="Normal 18 2 3 4 2 4" xfId="39627" xr:uid="{39AD6F8D-130F-41E5-8E6D-CE88F7C43C95}"/>
    <cellStyle name="Normal 18 2 3 4 3" xfId="7795" xr:uid="{35D22FFF-9ED8-46A6-99A9-63A59128E27A}"/>
    <cellStyle name="Normal 18 2 3 4 3 2" xfId="16175" xr:uid="{848C3506-9755-4CAF-BB3C-CC2A3F0B4748}"/>
    <cellStyle name="Normal 18 2 3 4 3 2 2" xfId="32935" xr:uid="{A95BF5D9-1ABA-48A7-8B1F-958F1B47CED8}"/>
    <cellStyle name="Normal 18 2 3 4 3 2 3" xfId="49694" xr:uid="{E69D63B7-434A-4270-83A1-786526F712DE}"/>
    <cellStyle name="Normal 18 2 3 4 3 3" xfId="24555" xr:uid="{00483125-F562-457F-B3CE-CAED2E98DC30}"/>
    <cellStyle name="Normal 18 2 3 4 3 4" xfId="41314" xr:uid="{690AA602-5968-4A04-A682-0EAD9064D0B6}"/>
    <cellStyle name="Normal 18 2 3 4 4" xfId="4422" xr:uid="{180B435B-DE64-4643-BF5B-C96A10D8B3CD}"/>
    <cellStyle name="Normal 18 2 3 4 4 2" xfId="12798" xr:uid="{6C48C44A-F6F9-48DE-8007-34F2BA68129C}"/>
    <cellStyle name="Normal 18 2 3 4 4 2 2" xfId="29558" xr:uid="{2AF6D207-CC5F-4E11-8ACF-0EB01974CB43}"/>
    <cellStyle name="Normal 18 2 3 4 4 2 3" xfId="46317" xr:uid="{691664A0-CE12-405C-BDE5-E0D74CBC194F}"/>
    <cellStyle name="Normal 18 2 3 4 4 3" xfId="21178" xr:uid="{91B4C6C4-8614-4824-939D-CE34D9A018BB}"/>
    <cellStyle name="Normal 18 2 3 4 4 4" xfId="37937" xr:uid="{F6845BEE-6A3A-4628-8D20-0E6D1319A748}"/>
    <cellStyle name="Normal 18 2 3 4 5" xfId="11108" xr:uid="{5EC8F215-6AC3-442A-87C7-E36E2C7CD1E0}"/>
    <cellStyle name="Normal 18 2 3 4 5 2" xfId="27868" xr:uid="{E061A4F8-1EDE-473A-B2BE-7870A54C1602}"/>
    <cellStyle name="Normal 18 2 3 4 5 3" xfId="44627" xr:uid="{69FC2B45-2E88-4345-8EB2-C2A6903E961A}"/>
    <cellStyle name="Normal 18 2 3 4 6" xfId="19488" xr:uid="{651945F2-CB9C-4589-A0D3-48FFB17BAEEE}"/>
    <cellStyle name="Normal 18 2 3 4 7" xfId="36247" xr:uid="{88BF240A-5C97-4DDE-8461-6D47E36E9ACF}"/>
    <cellStyle name="Normal 18 2 3 5" xfId="4842" xr:uid="{69A2A4FC-47B5-4104-8EC4-DC5A63A13DC6}"/>
    <cellStyle name="Normal 18 2 3 5 2" xfId="13218" xr:uid="{654B1E07-A206-4BD7-B5C0-4EC642CE5FD1}"/>
    <cellStyle name="Normal 18 2 3 5 2 2" xfId="29978" xr:uid="{072FC50C-0EF7-4B25-AB84-B52AF1145047}"/>
    <cellStyle name="Normal 18 2 3 5 2 3" xfId="46737" xr:uid="{B66FD8E3-0F6E-4071-94F2-197BC7ABB577}"/>
    <cellStyle name="Normal 18 2 3 5 3" xfId="21598" xr:uid="{6600CF25-9BAE-4E39-84F5-0AF49F5F5C85}"/>
    <cellStyle name="Normal 18 2 3 5 4" xfId="38357" xr:uid="{A5C0A3AA-97D8-4A7A-8B68-83DF0D66E8B7}"/>
    <cellStyle name="Normal 18 2 3 6" xfId="6460" xr:uid="{409FD30D-F59B-4772-B64A-CB1841F22FC2}"/>
    <cellStyle name="Normal 18 2 3 6 2" xfId="14840" xr:uid="{30B91DF7-8160-4A3E-B3FF-ADE118597D8D}"/>
    <cellStyle name="Normal 18 2 3 6 2 2" xfId="31600" xr:uid="{C2F32157-FCF1-445F-8C0D-E40F1B7DA769}"/>
    <cellStyle name="Normal 18 2 3 6 2 3" xfId="48359" xr:uid="{87036A6C-9F06-43C8-B48F-2AC3B5AF46FC}"/>
    <cellStyle name="Normal 18 2 3 6 3" xfId="23220" xr:uid="{460C99A7-36B2-4938-8C13-C3FAFB2D4380}"/>
    <cellStyle name="Normal 18 2 3 6 4" xfId="39979" xr:uid="{FF96D1C7-6EA8-4E03-9547-3AACFFEAF23A}"/>
    <cellStyle name="Normal 18 2 3 7" xfId="8201" xr:uid="{C2E9B2CC-F134-4059-9C2F-15105470E1CA}"/>
    <cellStyle name="Normal 18 2 3 7 2" xfId="16581" xr:uid="{78D18726-5220-4936-B805-C2813380A97A}"/>
    <cellStyle name="Normal 18 2 3 7 2 2" xfId="33341" xr:uid="{CBEEEA27-4B11-4F2E-AA60-338F1149215F}"/>
    <cellStyle name="Normal 18 2 3 7 2 3" xfId="50100" xr:uid="{6FB652C4-1DD3-426E-AE35-054EF1CA25C0}"/>
    <cellStyle name="Normal 18 2 3 7 3" xfId="24961" xr:uid="{05F39CAB-F5D2-4130-9965-A891DA20BBBE}"/>
    <cellStyle name="Normal 18 2 3 7 4" xfId="41720" xr:uid="{7D690512-7D88-4389-BCD5-70CCC2A39B51}"/>
    <cellStyle name="Normal 18 2 3 8" xfId="8607" xr:uid="{B00242AB-D9A4-4F1F-A923-D98F9317D16C}"/>
    <cellStyle name="Normal 18 2 3 8 2" xfId="16987" xr:uid="{E0B18560-1C5C-4B3A-B015-81DF00D15FF2}"/>
    <cellStyle name="Normal 18 2 3 8 2 2" xfId="33747" xr:uid="{DDECD0E7-A4E9-4B45-82A9-D64908085BEC}"/>
    <cellStyle name="Normal 18 2 3 8 2 3" xfId="50506" xr:uid="{A8D44D93-6532-4EF3-9B16-936CAEF728B9}"/>
    <cellStyle name="Normal 18 2 3 8 3" xfId="25367" xr:uid="{147DA14A-45DA-413C-AD65-7A89A8E1903D}"/>
    <cellStyle name="Normal 18 2 3 8 4" xfId="42126" xr:uid="{D8DB3E6B-06C8-4991-9440-A4D14A0768BB}"/>
    <cellStyle name="Normal 18 2 3 9" xfId="9013" xr:uid="{98DE2EBB-0A12-4468-B60E-490C7BD84E83}"/>
    <cellStyle name="Normal 18 2 3 9 2" xfId="17393" xr:uid="{862564AC-CE2E-4A82-9127-81B433F0B78E}"/>
    <cellStyle name="Normal 18 2 3 9 2 2" xfId="34153" xr:uid="{FC9512C4-E879-4355-86B5-64303BE4B058}"/>
    <cellStyle name="Normal 18 2 3 9 2 3" xfId="50912" xr:uid="{0E21BAE4-7B26-4062-902A-E0B6CE84D0BC}"/>
    <cellStyle name="Normal 18 2 3 9 3" xfId="25773" xr:uid="{2A7DF8F6-FBAE-4E96-A4E6-FD32C6F79A34}"/>
    <cellStyle name="Normal 18 2 3 9 4" xfId="42532" xr:uid="{A9584A81-ACE4-427F-8ED7-A19A076DFBA4}"/>
    <cellStyle name="Normal 18 2 4" xfId="1593" xr:uid="{05B6AF56-96AB-40E0-A164-56525A1A5B82}"/>
    <cellStyle name="Normal 18 2 4 2" xfId="4974" xr:uid="{A13EDE89-A57D-4AB5-BC4B-A064682C9F83}"/>
    <cellStyle name="Normal 18 2 4 2 2" xfId="13350" xr:uid="{A001A400-006C-4FEF-B93F-09EF50016377}"/>
    <cellStyle name="Normal 18 2 4 2 2 2" xfId="30110" xr:uid="{95CFB92D-FE43-4C6F-B6D9-AD34E7020F08}"/>
    <cellStyle name="Normal 18 2 4 2 2 3" xfId="46869" xr:uid="{C5CCA2E7-2FC8-496E-BEC8-C4AB934891C9}"/>
    <cellStyle name="Normal 18 2 4 2 3" xfId="21730" xr:uid="{90B7D917-215C-4509-A1DB-1471FDED75BC}"/>
    <cellStyle name="Normal 18 2 4 2 4" xfId="38489" xr:uid="{470A61E1-C118-428D-A9D5-5B9F1C8F915B}"/>
    <cellStyle name="Normal 18 2 4 3" xfId="6657" xr:uid="{ECA7EEDC-312A-4C13-90F4-1105AF9A0880}"/>
    <cellStyle name="Normal 18 2 4 3 2" xfId="15037" xr:uid="{AC805A42-0842-4646-B292-E5901788E570}"/>
    <cellStyle name="Normal 18 2 4 3 2 2" xfId="31797" xr:uid="{74F95DF8-CE83-42D9-A441-75ACFAB52F9D}"/>
    <cellStyle name="Normal 18 2 4 3 2 3" xfId="48556" xr:uid="{35239382-2FCA-4FD4-9FB2-C500D6F845A1}"/>
    <cellStyle name="Normal 18 2 4 3 3" xfId="23417" xr:uid="{E4B75231-5E80-431A-8A03-8F861A6A7C72}"/>
    <cellStyle name="Normal 18 2 4 3 4" xfId="40176" xr:uid="{2F7CF308-06F7-428F-A81F-6D7B04E4FAD7}"/>
    <cellStyle name="Normal 18 2 4 4" xfId="3397" xr:uid="{0E1D98FD-E267-4D9B-A737-D5C8E2A69852}"/>
    <cellStyle name="Normal 18 2 4 4 2" xfId="11773" xr:uid="{45894CA2-75A7-4631-A32E-56ED168476B3}"/>
    <cellStyle name="Normal 18 2 4 4 2 2" xfId="28533" xr:uid="{58CA0D47-F3E0-49BA-953D-F91CDAB0A89C}"/>
    <cellStyle name="Normal 18 2 4 4 2 3" xfId="45292" xr:uid="{7A9B5E43-992A-4E26-847A-4EEC4B8AD017}"/>
    <cellStyle name="Normal 18 2 4 4 3" xfId="20153" xr:uid="{73896E32-43DE-4979-BE5B-CC5ED4F79C65}"/>
    <cellStyle name="Normal 18 2 4 4 4" xfId="36912" xr:uid="{4AC30ACF-B348-459F-98AB-44A427666E2D}"/>
    <cellStyle name="Normal 18 2 4 5" xfId="9970" xr:uid="{520D0621-D538-4DC6-9C59-D761D1FE64E1}"/>
    <cellStyle name="Normal 18 2 4 5 2" xfId="26730" xr:uid="{99704380-24E0-411E-8089-DA93C78D5E8A}"/>
    <cellStyle name="Normal 18 2 4 5 3" xfId="43489" xr:uid="{79B29DD7-8054-4625-93A4-596230758846}"/>
    <cellStyle name="Normal 18 2 4 6" xfId="18350" xr:uid="{5DB4196A-B5A4-4BCF-8B2B-A46C0B1D4D12}"/>
    <cellStyle name="Normal 18 2 4 7" xfId="35109" xr:uid="{1C1E98DD-35E4-42F4-AE09-9825A102E27B}"/>
    <cellStyle name="Normal 18 2 5" xfId="2019" xr:uid="{81F1C921-2102-4944-8A2D-78F4A576C954}"/>
    <cellStyle name="Normal 18 2 5 2" xfId="5398" xr:uid="{56053071-8754-4025-971A-F2ADDBB043D3}"/>
    <cellStyle name="Normal 18 2 5 2 2" xfId="13778" xr:uid="{61517A81-B11F-4EA2-855B-D44741C61D47}"/>
    <cellStyle name="Normal 18 2 5 2 2 2" xfId="30538" xr:uid="{62BACEE5-3507-4DC5-B995-B22A95013001}"/>
    <cellStyle name="Normal 18 2 5 2 2 3" xfId="47297" xr:uid="{40554AF0-65CC-4028-821D-4F4396947E4D}"/>
    <cellStyle name="Normal 18 2 5 2 3" xfId="22158" xr:uid="{9FEF46E0-3339-447E-A86A-010E8AC3BD9B}"/>
    <cellStyle name="Normal 18 2 5 2 4" xfId="38917" xr:uid="{C1AD90E5-4674-4C27-9933-3A75FCB0EED0}"/>
    <cellStyle name="Normal 18 2 5 3" xfId="7085" xr:uid="{8897E057-E65B-4EFA-91D5-854836F12B55}"/>
    <cellStyle name="Normal 18 2 5 3 2" xfId="15465" xr:uid="{D8129A0E-E201-4CFB-A871-23D72454A519}"/>
    <cellStyle name="Normal 18 2 5 3 2 2" xfId="32225" xr:uid="{5904D0B0-C56C-4EC0-844A-CA764DD33E4C}"/>
    <cellStyle name="Normal 18 2 5 3 2 3" xfId="48984" xr:uid="{3A11F636-FDC4-472C-9B98-EC7450221EA1}"/>
    <cellStyle name="Normal 18 2 5 3 3" xfId="23845" xr:uid="{002B2A14-EC6D-49B0-9465-9F0DEE1604E9}"/>
    <cellStyle name="Normal 18 2 5 3 4" xfId="40604" xr:uid="{6084B5B7-ED72-4EFE-8887-DE9BFA8E62CB}"/>
    <cellStyle name="Normal 18 2 5 4" xfId="3825" xr:uid="{9BD13321-35B4-4A00-8194-78D1D4B8F5D0}"/>
    <cellStyle name="Normal 18 2 5 4 2" xfId="12201" xr:uid="{2B479828-7B1A-4099-AE56-017FE940BF43}"/>
    <cellStyle name="Normal 18 2 5 4 2 2" xfId="28961" xr:uid="{063FBE69-CE2B-433C-841A-A4A891A7262D}"/>
    <cellStyle name="Normal 18 2 5 4 2 3" xfId="45720" xr:uid="{5AD4D392-E8AB-41C0-8EEF-DCFD859661E6}"/>
    <cellStyle name="Normal 18 2 5 4 3" xfId="20581" xr:uid="{F62D57BA-962D-41D3-B036-2B01A295749C}"/>
    <cellStyle name="Normal 18 2 5 4 4" xfId="37340" xr:uid="{4723C1AD-EC17-41F8-9782-88999B56808D}"/>
    <cellStyle name="Normal 18 2 5 5" xfId="10398" xr:uid="{6270F4CD-ECBF-4B06-9184-37C264B4D16E}"/>
    <cellStyle name="Normal 18 2 5 5 2" xfId="27158" xr:uid="{8B92CE6F-6115-41CD-8181-EF0E5CC9E738}"/>
    <cellStyle name="Normal 18 2 5 5 3" xfId="43917" xr:uid="{CBA857E2-0B60-44D1-8D40-5EA233DAC97F}"/>
    <cellStyle name="Normal 18 2 5 6" xfId="18778" xr:uid="{BE388D9D-B6DB-482C-B40B-A26BB9B012F4}"/>
    <cellStyle name="Normal 18 2 5 7" xfId="35537" xr:uid="{A4F6261B-2DE4-4C57-9F98-542B7EE66130}"/>
    <cellStyle name="Normal 18 2 6" xfId="2456" xr:uid="{06E268C8-C786-45F0-BDA4-067C0C15DB7E}"/>
    <cellStyle name="Normal 18 2 6 2" xfId="5837" xr:uid="{63441F67-B9A7-4008-A1C5-5AFF1B5CF738}"/>
    <cellStyle name="Normal 18 2 6 2 2" xfId="14217" xr:uid="{4E4E9491-4F60-4F06-BBCF-C0A2E43F3883}"/>
    <cellStyle name="Normal 18 2 6 2 2 2" xfId="30977" xr:uid="{B0544C4B-7D31-4276-A754-902D4B0D2A1B}"/>
    <cellStyle name="Normal 18 2 6 2 2 3" xfId="47736" xr:uid="{FDF604C8-8907-4781-A44F-C9321004727D}"/>
    <cellStyle name="Normal 18 2 6 2 3" xfId="22597" xr:uid="{31F646B9-3A5D-4574-85DE-EC650E9FAB89}"/>
    <cellStyle name="Normal 18 2 6 2 4" xfId="39356" xr:uid="{F74F8003-1171-48D7-BBF9-31330CE67B56}"/>
    <cellStyle name="Normal 18 2 6 3" xfId="7524" xr:uid="{13EEF754-714A-47C2-B046-88C77AAB7F08}"/>
    <cellStyle name="Normal 18 2 6 3 2" xfId="15904" xr:uid="{9CC26C34-E65A-4B78-A7F4-D8FE45E71ABC}"/>
    <cellStyle name="Normal 18 2 6 3 2 2" xfId="32664" xr:uid="{98866ABE-D1BB-4808-A379-3D0B2DF40DD1}"/>
    <cellStyle name="Normal 18 2 6 3 2 3" xfId="49423" xr:uid="{8A749B78-5946-4C4B-A4B5-01DF310F813F}"/>
    <cellStyle name="Normal 18 2 6 3 3" xfId="24284" xr:uid="{99C0D1F0-1751-458F-A676-7DA69DEA5825}"/>
    <cellStyle name="Normal 18 2 6 3 4" xfId="41043" xr:uid="{9CE3C127-AF46-4F15-AD78-0C32D4C9A1C9}"/>
    <cellStyle name="Normal 18 2 6 4" xfId="2966" xr:uid="{69C26382-AD54-401A-8383-7333A30F1204}"/>
    <cellStyle name="Normal 18 2 6 4 2" xfId="11347" xr:uid="{3FC86C4A-94BD-4BE6-B992-431D653093AD}"/>
    <cellStyle name="Normal 18 2 6 4 2 2" xfId="28107" xr:uid="{75AD675D-3136-4D28-B959-16197EB992D0}"/>
    <cellStyle name="Normal 18 2 6 4 2 3" xfId="44866" xr:uid="{9272B683-0FAA-4426-8FE6-6A45E00802AF}"/>
    <cellStyle name="Normal 18 2 6 4 3" xfId="19727" xr:uid="{6D9D2F32-C32D-411F-9ED1-978F77F43E55}"/>
    <cellStyle name="Normal 18 2 6 4 4" xfId="36486" xr:uid="{6EBBE64C-4B8F-4349-B045-0302B506D545}"/>
    <cellStyle name="Normal 18 2 6 5" xfId="10837" xr:uid="{566BCB6B-56FF-454A-B442-21E6E91AB980}"/>
    <cellStyle name="Normal 18 2 6 5 2" xfId="27597" xr:uid="{F7736C1B-FBE9-4976-897B-FF8C95C0DC7C}"/>
    <cellStyle name="Normal 18 2 6 5 3" xfId="44356" xr:uid="{07FF2B48-CA02-41D6-9535-27ABA631E5CC}"/>
    <cellStyle name="Normal 18 2 6 6" xfId="19217" xr:uid="{31B5F5D3-17E9-49E4-9103-3DEE64BD585C}"/>
    <cellStyle name="Normal 18 2 6 7" xfId="35976" xr:uid="{C569E99E-1AC6-4746-BB1F-6F0C4A1844C6}"/>
    <cellStyle name="Normal 18 2 7" xfId="4570" xr:uid="{6BADFA8E-8FB1-4341-8420-846D8BE48EA0}"/>
    <cellStyle name="Normal 18 2 7 2" xfId="12946" xr:uid="{C60DEC0F-0274-4BCB-A639-FA733F4B03CC}"/>
    <cellStyle name="Normal 18 2 7 2 2" xfId="29706" xr:uid="{F46E5149-C3BE-4FEB-8EEC-94F6D75D29C0}"/>
    <cellStyle name="Normal 18 2 7 2 3" xfId="46465" xr:uid="{F3EB7F08-4D81-4641-A2B4-9F99B75965A9}"/>
    <cellStyle name="Normal 18 2 7 3" xfId="21326" xr:uid="{2B1A364A-2DA4-4812-8536-F54B1EAE2867}"/>
    <cellStyle name="Normal 18 2 7 4" xfId="38085" xr:uid="{D36A6D81-AFA4-46ED-B48D-DCEF486E47F5}"/>
    <cellStyle name="Normal 18 2 8" xfId="6231" xr:uid="{A92AA506-C753-49BD-8BB9-C8AD3366D6E5}"/>
    <cellStyle name="Normal 18 2 8 2" xfId="14611" xr:uid="{463DF336-1067-462E-87DF-70DA120C2C49}"/>
    <cellStyle name="Normal 18 2 8 2 2" xfId="31371" xr:uid="{B5462360-49DC-404F-BB36-8F977067DBAB}"/>
    <cellStyle name="Normal 18 2 8 2 3" xfId="48130" xr:uid="{4894B123-20BC-4CF2-856D-5213EDE15B02}"/>
    <cellStyle name="Normal 18 2 8 3" xfId="22991" xr:uid="{95F08691-7766-4D0C-8D14-AA78E760116A}"/>
    <cellStyle name="Normal 18 2 8 4" xfId="39750" xr:uid="{28D279DC-2507-4123-81BA-D0A6FA91446D}"/>
    <cellStyle name="Normal 18 2 9" xfId="7930" xr:uid="{C4D9320B-D4F4-4322-8FD3-4A46314F37C0}"/>
    <cellStyle name="Normal 18 2 9 2" xfId="16310" xr:uid="{72FDDD65-C8F9-44F0-81EA-E3B45B5AA3A4}"/>
    <cellStyle name="Normal 18 2 9 2 2" xfId="33070" xr:uid="{08F47F03-A9CF-48C4-B7FA-23F7FD947040}"/>
    <cellStyle name="Normal 18 2 9 2 3" xfId="49829" xr:uid="{E671F491-5AB2-475C-9811-CABE2AE43BD5}"/>
    <cellStyle name="Normal 18 2 9 3" xfId="24690" xr:uid="{A4938DA8-0900-4833-B124-C490B3C21786}"/>
    <cellStyle name="Normal 18 2 9 4" xfId="41449" xr:uid="{4E974712-230E-4FF6-ABF6-5CCF8177B53F}"/>
    <cellStyle name="Normal 18 20" xfId="51644" xr:uid="{03C6ECF5-C118-4EE1-A744-692F18347C27}"/>
    <cellStyle name="Normal 18 21" xfId="819" xr:uid="{8E7CDCB5-691C-4A15-9A91-9119B5FEC82D}"/>
    <cellStyle name="Normal 18 3" xfId="821" xr:uid="{BF2DF161-BDC1-41C9-A9F9-DE74BA17D543}"/>
    <cellStyle name="Normal 18 3 10" xfId="8337" xr:uid="{DE780922-EBAC-4925-8479-D87426F371B4}"/>
    <cellStyle name="Normal 18 3 10 2" xfId="16717" xr:uid="{6B2AFCAF-96B0-4A46-A6AC-309BF1F564FB}"/>
    <cellStyle name="Normal 18 3 10 2 2" xfId="33477" xr:uid="{705B8D2F-4AE6-4ECC-8C53-158199EA65C1}"/>
    <cellStyle name="Normal 18 3 10 2 3" xfId="50236" xr:uid="{E040604F-246B-426A-AABC-8C899E55B077}"/>
    <cellStyle name="Normal 18 3 10 3" xfId="25097" xr:uid="{3B202A55-EF86-423B-91B7-0FC660267533}"/>
    <cellStyle name="Normal 18 3 10 4" xfId="41856" xr:uid="{641073B9-9195-4FF2-A036-487F9DA5F39A}"/>
    <cellStyle name="Normal 18 3 11" xfId="8743" xr:uid="{EACF7743-18FF-44D0-A231-CA06B429EF3F}"/>
    <cellStyle name="Normal 18 3 11 2" xfId="17123" xr:uid="{4C73D294-4D9F-444D-9A09-299D79B7D09C}"/>
    <cellStyle name="Normal 18 3 11 2 2" xfId="33883" xr:uid="{0EB7B77C-A185-432A-B7A6-E848EBA38BC6}"/>
    <cellStyle name="Normal 18 3 11 2 3" xfId="50642" xr:uid="{6B748227-7F11-48A5-849F-CBDEF97D08AE}"/>
    <cellStyle name="Normal 18 3 11 3" xfId="25503" xr:uid="{1C79D8EC-6C6D-415D-AA3A-EB5793058794}"/>
    <cellStyle name="Normal 18 3 11 4" xfId="42262" xr:uid="{E639BFFC-70F8-4C09-9F10-9115C407DB32}"/>
    <cellStyle name="Normal 18 3 12" xfId="9149" xr:uid="{61450412-17A6-40DB-AC48-C833C8478BEA}"/>
    <cellStyle name="Normal 18 3 12 2" xfId="17529" xr:uid="{1AACB228-D75C-4834-BA55-EB8366AF37B8}"/>
    <cellStyle name="Normal 18 3 12 2 2" xfId="34289" xr:uid="{C644BD5D-ADA6-4692-B4AD-34DC1E1A6DA1}"/>
    <cellStyle name="Normal 18 3 12 2 3" xfId="51048" xr:uid="{2E618F46-1BB8-43BB-9A19-C08926BC677A}"/>
    <cellStyle name="Normal 18 3 12 3" xfId="25909" xr:uid="{0C3DA28C-A9CA-4843-8D13-4ED9A00BDA5E}"/>
    <cellStyle name="Normal 18 3 12 4" xfId="42668" xr:uid="{48F881D0-56CA-4E8C-AE55-476FB46F591A}"/>
    <cellStyle name="Normal 18 3 13" xfId="2888" xr:uid="{EA83117F-C5DE-431C-8057-0B5E4CA65BAC}"/>
    <cellStyle name="Normal 18 3 13 2" xfId="11270" xr:uid="{580FD3DE-4679-4F3D-B981-B9C1685ABD0E}"/>
    <cellStyle name="Normal 18 3 13 2 2" xfId="28030" xr:uid="{2124B4D0-E395-463A-B5C2-88D62E36A2D0}"/>
    <cellStyle name="Normal 18 3 13 2 3" xfId="44789" xr:uid="{766EC6AD-0096-42DE-91DB-2E03D85517E8}"/>
    <cellStyle name="Normal 18 3 13 3" xfId="19650" xr:uid="{1E787D44-241D-4D59-8C39-7356761CD43E}"/>
    <cellStyle name="Normal 18 3 13 4" xfId="36409" xr:uid="{86675FA3-C784-444D-B50B-8CBACD5319BA}"/>
    <cellStyle name="Normal 18 3 14" xfId="9590" xr:uid="{34A5D809-95D4-4CF3-A1A2-EB1AC27B4A4C}"/>
    <cellStyle name="Normal 18 3 14 2" xfId="26350" xr:uid="{5235C341-AC92-4138-A47D-4C7A9EA7905D}"/>
    <cellStyle name="Normal 18 3 14 3" xfId="43109" xr:uid="{619D58D8-F602-48A0-BE4E-3B499B7DEAAE}"/>
    <cellStyle name="Normal 18 3 15" xfId="17970" xr:uid="{4A3FCF1D-B910-44B0-BF99-D59CD5E94191}"/>
    <cellStyle name="Normal 18 3 16" xfId="34729" xr:uid="{3FBFD227-9EDA-4CF0-82FF-054901AD2901}"/>
    <cellStyle name="Normal 18 3 2" xfId="1422" xr:uid="{23F9DD5D-AF5B-4DB5-B999-245A20B3A0E3}"/>
    <cellStyle name="Normal 18 3 2 10" xfId="9292" xr:uid="{68D160D5-39E4-44DF-B362-79905FA99109}"/>
    <cellStyle name="Normal 18 3 2 10 2" xfId="17672" xr:uid="{65EDCAC9-5468-4FE7-A8C3-ABBB6630FD89}"/>
    <cellStyle name="Normal 18 3 2 10 2 2" xfId="34432" xr:uid="{C8D71E2C-D82F-4A26-828F-B96EDAF24618}"/>
    <cellStyle name="Normal 18 3 2 10 2 3" xfId="51191" xr:uid="{005F5B60-01A6-43D7-990C-A344C10AF0BE}"/>
    <cellStyle name="Normal 18 3 2 10 3" xfId="26052" xr:uid="{BA6EEF1B-5C64-43D1-8580-3F0FBADF064D}"/>
    <cellStyle name="Normal 18 3 2 10 4" xfId="42811" xr:uid="{33108720-3C31-47C7-917F-F7F0AEC0749D}"/>
    <cellStyle name="Normal 18 3 2 11" xfId="3200" xr:uid="{E34F9168-0613-49BF-AD52-E885CB1F1A6B}"/>
    <cellStyle name="Normal 18 3 2 11 2" xfId="11577" xr:uid="{C40C0ABA-E9D8-4F75-8AF9-FF13CD394999}"/>
    <cellStyle name="Normal 18 3 2 11 2 2" xfId="28337" xr:uid="{F33EC69D-EA6B-4F89-BDAE-08AE49C3BFBB}"/>
    <cellStyle name="Normal 18 3 2 11 2 3" xfId="45096" xr:uid="{88E52816-E3C1-4122-9828-855F7F6C68B1}"/>
    <cellStyle name="Normal 18 3 2 11 3" xfId="19957" xr:uid="{9F99599B-5F6D-46C1-8DA8-FA205D3D0D51}"/>
    <cellStyle name="Normal 18 3 2 11 4" xfId="36716" xr:uid="{2CF39626-FACB-4A10-823F-38F572B571C4}"/>
    <cellStyle name="Normal 18 3 2 12" xfId="9774" xr:uid="{FD4B391C-C805-4EAF-B78D-37CD666657A8}"/>
    <cellStyle name="Normal 18 3 2 12 2" xfId="26534" xr:uid="{F51F48BC-8A21-4499-BB2C-6AC2154AA55A}"/>
    <cellStyle name="Normal 18 3 2 12 3" xfId="43293" xr:uid="{AC9162EA-07CF-4DAC-9356-F060182EC63D}"/>
    <cellStyle name="Normal 18 3 2 13" xfId="18154" xr:uid="{2C9FD067-C2AB-47E0-8C3C-90643521BF75}"/>
    <cellStyle name="Normal 18 3 2 14" xfId="34913" xr:uid="{B22EA64C-A5C1-4B77-AA0E-2763CF3F5B67}"/>
    <cellStyle name="Normal 18 3 2 2" xfId="1820" xr:uid="{CC58E42A-2EFD-447A-8624-BB8621160386}"/>
    <cellStyle name="Normal 18 3 2 2 2" xfId="5202" xr:uid="{84FBC8D1-4047-4515-9058-C3EACBD5133A}"/>
    <cellStyle name="Normal 18 3 2 2 2 2" xfId="13580" xr:uid="{261E1687-9CD2-4640-BE2E-E67753D544F6}"/>
    <cellStyle name="Normal 18 3 2 2 2 2 2" xfId="30340" xr:uid="{D469F272-900C-4414-BDD1-93C9ADBAB6D3}"/>
    <cellStyle name="Normal 18 3 2 2 2 2 3" xfId="47099" xr:uid="{4864AF0E-E7A3-4798-A7BB-2B45587C4E8D}"/>
    <cellStyle name="Normal 18 3 2 2 2 3" xfId="21960" xr:uid="{E18AECFA-3DCA-4619-85FF-1C6FFF369569}"/>
    <cellStyle name="Normal 18 3 2 2 2 4" xfId="38719" xr:uid="{9F5E96DD-5E1A-4FFB-BF34-C99C368BC4D5}"/>
    <cellStyle name="Normal 18 3 2 2 3" xfId="6887" xr:uid="{66AD647F-937D-4AA5-A6B3-81B545A39D58}"/>
    <cellStyle name="Normal 18 3 2 2 3 2" xfId="15267" xr:uid="{7924BD8D-1D9B-4AA7-A8FE-9B58124D072B}"/>
    <cellStyle name="Normal 18 3 2 2 3 2 2" xfId="32027" xr:uid="{60E574C6-1DC2-4CC0-8221-82819B89650A}"/>
    <cellStyle name="Normal 18 3 2 2 3 2 3" xfId="48786" xr:uid="{62D2AF8C-8E47-42C1-86DD-15278662B0C0}"/>
    <cellStyle name="Normal 18 3 2 2 3 3" xfId="23647" xr:uid="{FC6CEC03-D0FB-4EC4-BC0B-3F560F1F6043}"/>
    <cellStyle name="Normal 18 3 2 2 3 4" xfId="40406" xr:uid="{886F4B6F-5977-494D-AE75-F6A28033C353}"/>
    <cellStyle name="Normal 18 3 2 2 4" xfId="3627" xr:uid="{C9F70721-8238-408B-85B7-E277FAD6A880}"/>
    <cellStyle name="Normal 18 3 2 2 4 2" xfId="12003" xr:uid="{62FD7E2C-1773-4A1E-9E9B-85DEBBDECFFE}"/>
    <cellStyle name="Normal 18 3 2 2 4 2 2" xfId="28763" xr:uid="{E58E15CB-D109-463E-A758-B2B87C6FDBA4}"/>
    <cellStyle name="Normal 18 3 2 2 4 2 3" xfId="45522" xr:uid="{989E1FFA-D148-415D-93A7-544D55E4B67D}"/>
    <cellStyle name="Normal 18 3 2 2 4 3" xfId="20383" xr:uid="{7E430AC4-3355-4C4E-99C6-B0FE58BCC72F}"/>
    <cellStyle name="Normal 18 3 2 2 4 4" xfId="37142" xr:uid="{95D624B9-6529-4FE9-BA43-886512EDAB68}"/>
    <cellStyle name="Normal 18 3 2 2 5" xfId="10200" xr:uid="{8BB18489-7696-4826-8B2C-B787892495F4}"/>
    <cellStyle name="Normal 18 3 2 2 5 2" xfId="26960" xr:uid="{04211B4B-8C69-4282-AC67-4A98EAE7AFEA}"/>
    <cellStyle name="Normal 18 3 2 2 5 3" xfId="43719" xr:uid="{AD44EF2F-3967-42E5-ACE9-CDE5C12F9566}"/>
    <cellStyle name="Normal 18 3 2 2 6" xfId="18580" xr:uid="{5A59C73C-E675-4E2F-896A-E9DA0AD89839}"/>
    <cellStyle name="Normal 18 3 2 2 7" xfId="35339" xr:uid="{B680EDF9-49D3-4FEC-A4B3-E06FF8D0EACC}"/>
    <cellStyle name="Normal 18 3 2 3" xfId="2248" xr:uid="{41539548-BDED-4F66-BE03-80D8CF40F0C1}"/>
    <cellStyle name="Normal 18 3 2 3 2" xfId="5628" xr:uid="{0E4A3E1A-CC8E-4085-BB9C-9683D503A3B4}"/>
    <cellStyle name="Normal 18 3 2 3 2 2" xfId="14008" xr:uid="{745D14B5-508A-4B0F-9104-283000BFD24F}"/>
    <cellStyle name="Normal 18 3 2 3 2 2 2" xfId="30768" xr:uid="{CBDE17EF-AADB-4136-8869-3896FE9B29DA}"/>
    <cellStyle name="Normal 18 3 2 3 2 2 3" xfId="47527" xr:uid="{197658AA-A947-4F8D-BA9C-6A77E39CE6BB}"/>
    <cellStyle name="Normal 18 3 2 3 2 3" xfId="22388" xr:uid="{9A2E32CC-4941-4773-812B-BCDE57D237F0}"/>
    <cellStyle name="Normal 18 3 2 3 2 4" xfId="39147" xr:uid="{9D33629E-D681-423A-AD7C-2B154BD90E29}"/>
    <cellStyle name="Normal 18 3 2 3 3" xfId="7315" xr:uid="{0741509F-4DA0-44E2-AEC7-9961A44D02D5}"/>
    <cellStyle name="Normal 18 3 2 3 3 2" xfId="15695" xr:uid="{C34A214F-1C1B-42A6-94F2-EBB0217DF2C2}"/>
    <cellStyle name="Normal 18 3 2 3 3 2 2" xfId="32455" xr:uid="{46FC8716-0C30-48FE-8578-50957355207C}"/>
    <cellStyle name="Normal 18 3 2 3 3 2 3" xfId="49214" xr:uid="{7D106A69-21B1-4995-AA6B-4A3B42DE9B6A}"/>
    <cellStyle name="Normal 18 3 2 3 3 3" xfId="24075" xr:uid="{753C5515-00B5-45D9-8B58-68D82357A58D}"/>
    <cellStyle name="Normal 18 3 2 3 3 4" xfId="40834" xr:uid="{7E3EBDC1-6D82-4AC6-A58A-F34F27A53047}"/>
    <cellStyle name="Normal 18 3 2 3 4" xfId="4055" xr:uid="{B94C709B-C898-46EA-9BCC-5DF4C5DC3D98}"/>
    <cellStyle name="Normal 18 3 2 3 4 2" xfId="12431" xr:uid="{1CB020CA-D57B-4AA6-9F3C-BC1CAD48AB36}"/>
    <cellStyle name="Normal 18 3 2 3 4 2 2" xfId="29191" xr:uid="{0CC7CA29-5CA1-43B2-B241-BE0C2A018929}"/>
    <cellStyle name="Normal 18 3 2 3 4 2 3" xfId="45950" xr:uid="{066FB4D5-CB2A-423C-861C-54FF6B20DB76}"/>
    <cellStyle name="Normal 18 3 2 3 4 3" xfId="20811" xr:uid="{65426C47-CBAF-45EF-A7EC-3649596B2400}"/>
    <cellStyle name="Normal 18 3 2 3 4 4" xfId="37570" xr:uid="{4FF02BB6-7160-4923-A680-6221E34132D3}"/>
    <cellStyle name="Normal 18 3 2 3 5" xfId="10628" xr:uid="{2E4D11D1-5DC8-4DDE-A892-9032847B1F0A}"/>
    <cellStyle name="Normal 18 3 2 3 5 2" xfId="27388" xr:uid="{516AA9D7-7C4A-457F-B4FF-116B5AC1303B}"/>
    <cellStyle name="Normal 18 3 2 3 5 3" xfId="44147" xr:uid="{E055CA78-0BF8-4EE2-B17C-3DF1F0DBA90B}"/>
    <cellStyle name="Normal 18 3 2 3 6" xfId="19008" xr:uid="{E1F2A1C4-B837-449C-8544-5C7E3FDB05DA}"/>
    <cellStyle name="Normal 18 3 2 3 7" xfId="35767" xr:uid="{831F2DB5-15D4-48AD-8CBE-50FB90D5FC06}"/>
    <cellStyle name="Normal 18 3 2 4" xfId="2599" xr:uid="{6A1A8F1B-0E86-4145-BD30-70D017C8AF60}"/>
    <cellStyle name="Normal 18 3 2 4 2" xfId="5981" xr:uid="{B4C02171-7E58-4E9A-979C-A571DC0186B1}"/>
    <cellStyle name="Normal 18 3 2 4 2 2" xfId="14361" xr:uid="{DA6184AF-6A9B-42F7-BDCA-459B6E5EAA81}"/>
    <cellStyle name="Normal 18 3 2 4 2 2 2" xfId="31121" xr:uid="{BF2E14C4-1C8B-47B2-B16B-3133671682B6}"/>
    <cellStyle name="Normal 18 3 2 4 2 2 3" xfId="47880" xr:uid="{D2FC8CB3-0104-475C-A4FE-47C0E61EE933}"/>
    <cellStyle name="Normal 18 3 2 4 2 3" xfId="22741" xr:uid="{CB00B413-B315-41A4-9B0C-B5466146DDE9}"/>
    <cellStyle name="Normal 18 3 2 4 2 4" xfId="39500" xr:uid="{A80FA260-FB82-4D4D-A881-3E4895081CF5}"/>
    <cellStyle name="Normal 18 3 2 4 3" xfId="7668" xr:uid="{1B8F3F21-7492-42D1-9610-366A28DA2627}"/>
    <cellStyle name="Normal 18 3 2 4 3 2" xfId="16048" xr:uid="{FA2B2DF1-7DB3-4C1F-B450-96D9BFB600B9}"/>
    <cellStyle name="Normal 18 3 2 4 3 2 2" xfId="32808" xr:uid="{CA74F94A-B4AF-420B-A71E-D097E744B29F}"/>
    <cellStyle name="Normal 18 3 2 4 3 2 3" xfId="49567" xr:uid="{BFD87823-F41F-4E0E-A100-510C73FAB4B0}"/>
    <cellStyle name="Normal 18 3 2 4 3 3" xfId="24428" xr:uid="{DC539789-5A71-4146-9B4E-B272FC5439EE}"/>
    <cellStyle name="Normal 18 3 2 4 3 4" xfId="41187" xr:uid="{ADCA3068-85C3-470C-9E7F-F9548E346FAB}"/>
    <cellStyle name="Normal 18 3 2 4 4" xfId="4296" xr:uid="{2E259EF2-084A-471E-BF5B-D4D1A1BB97DA}"/>
    <cellStyle name="Normal 18 3 2 4 4 2" xfId="12672" xr:uid="{0DE62286-B8D3-466C-8419-500115C79A9E}"/>
    <cellStyle name="Normal 18 3 2 4 4 2 2" xfId="29432" xr:uid="{AB02DECD-7F2C-4259-9B3E-0E5E65B17F7E}"/>
    <cellStyle name="Normal 18 3 2 4 4 2 3" xfId="46191" xr:uid="{4E47D2CB-29A2-476A-A41D-B35421094C62}"/>
    <cellStyle name="Normal 18 3 2 4 4 3" xfId="21052" xr:uid="{E71CDD1C-1DA2-4EA9-869A-4BB5C42DDD49}"/>
    <cellStyle name="Normal 18 3 2 4 4 4" xfId="37811" xr:uid="{401E6E4E-BC70-43F6-8901-BC39C50855BC}"/>
    <cellStyle name="Normal 18 3 2 4 5" xfId="10981" xr:uid="{9220F636-99A5-4B60-8085-AEF9CC2170C0}"/>
    <cellStyle name="Normal 18 3 2 4 5 2" xfId="27741" xr:uid="{8B4FF3EB-93F7-4820-B553-AB2D94CF6857}"/>
    <cellStyle name="Normal 18 3 2 4 5 3" xfId="44500" xr:uid="{4CCEB848-63DE-49DE-8B73-34A9EA79BAD5}"/>
    <cellStyle name="Normal 18 3 2 4 6" xfId="19361" xr:uid="{0FB0F51E-888C-4C53-B657-BAFAD814AE5A}"/>
    <cellStyle name="Normal 18 3 2 4 7" xfId="36120" xr:uid="{02615B8E-D653-4695-B3FA-471C04F6BD07}"/>
    <cellStyle name="Normal 18 3 2 5" xfId="4715" xr:uid="{D480816E-F1CD-45A9-A9C1-47F3F1C551D2}"/>
    <cellStyle name="Normal 18 3 2 5 2" xfId="13091" xr:uid="{2434EC8B-AEB8-42ED-8CC4-CED92207D58D}"/>
    <cellStyle name="Normal 18 3 2 5 2 2" xfId="29851" xr:uid="{A8119A5C-7AB6-456B-A001-609CC8853D4E}"/>
    <cellStyle name="Normal 18 3 2 5 2 3" xfId="46610" xr:uid="{7347EB57-DB5E-4687-B87E-17F72575110F}"/>
    <cellStyle name="Normal 18 3 2 5 3" xfId="21471" xr:uid="{AAEFE022-5EEC-48E8-9FF2-5B7FC274568C}"/>
    <cellStyle name="Normal 18 3 2 5 4" xfId="38230" xr:uid="{A1167AD4-008F-4F30-948C-62D3B832EA09}"/>
    <cellStyle name="Normal 18 3 2 6" xfId="6461" xr:uid="{CA645704-7C32-4155-ACB7-699970832685}"/>
    <cellStyle name="Normal 18 3 2 6 2" xfId="14841" xr:uid="{CFAF3C31-79D8-419A-B5F6-EB3FFF1F0C23}"/>
    <cellStyle name="Normal 18 3 2 6 2 2" xfId="31601" xr:uid="{8529B52E-9BE4-43DB-AD32-846F74F084E2}"/>
    <cellStyle name="Normal 18 3 2 6 2 3" xfId="48360" xr:uid="{780DD20A-7C93-404A-A92A-8FB57E26D2C0}"/>
    <cellStyle name="Normal 18 3 2 6 3" xfId="23221" xr:uid="{2190200C-1473-4981-A6B5-B703EBB37ED9}"/>
    <cellStyle name="Normal 18 3 2 6 4" xfId="39980" xr:uid="{973B9A54-BAE8-4713-82E4-ADDED08F5D17}"/>
    <cellStyle name="Normal 18 3 2 7" xfId="8074" xr:uid="{BE907741-72F0-4834-BE05-C447B32E6EB9}"/>
    <cellStyle name="Normal 18 3 2 7 2" xfId="16454" xr:uid="{6C64CC6C-E860-44C4-94B8-E79B15BAFDF0}"/>
    <cellStyle name="Normal 18 3 2 7 2 2" xfId="33214" xr:uid="{8E8F6B7C-814C-4106-844F-BAEAD65A66F4}"/>
    <cellStyle name="Normal 18 3 2 7 2 3" xfId="49973" xr:uid="{A12B6130-EA75-40D6-9C73-1B42CA6F631A}"/>
    <cellStyle name="Normal 18 3 2 7 3" xfId="24834" xr:uid="{03B1FD46-6805-4696-ADD9-0B6D10BA816C}"/>
    <cellStyle name="Normal 18 3 2 7 4" xfId="41593" xr:uid="{BB220622-649E-44B4-B37B-BA9BEC99085C}"/>
    <cellStyle name="Normal 18 3 2 8" xfId="8480" xr:uid="{0835E4ED-6863-40C4-9B77-124613506132}"/>
    <cellStyle name="Normal 18 3 2 8 2" xfId="16860" xr:uid="{C9197427-3CDF-4C69-B4E7-C3E357F312AC}"/>
    <cellStyle name="Normal 18 3 2 8 2 2" xfId="33620" xr:uid="{EAB9922F-C830-4E83-A871-52DBE9383974}"/>
    <cellStyle name="Normal 18 3 2 8 2 3" xfId="50379" xr:uid="{EFE95A09-4265-4B3D-A120-2F2820BFE0D8}"/>
    <cellStyle name="Normal 18 3 2 8 3" xfId="25240" xr:uid="{57E9E23C-B9C6-4471-9719-B203189819C4}"/>
    <cellStyle name="Normal 18 3 2 8 4" xfId="41999" xr:uid="{A4168060-092E-46D8-8D08-50E63AF8E7D6}"/>
    <cellStyle name="Normal 18 3 2 9" xfId="8886" xr:uid="{DDC2A92A-E9A3-4EDE-A224-ED9F2188E48C}"/>
    <cellStyle name="Normal 18 3 2 9 2" xfId="17266" xr:uid="{FE01B67C-E3B3-4ACA-A588-626AA9DC93B5}"/>
    <cellStyle name="Normal 18 3 2 9 2 2" xfId="34026" xr:uid="{42948F76-5E52-47D4-9CFD-B271603A1BD1}"/>
    <cellStyle name="Normal 18 3 2 9 2 3" xfId="50785" xr:uid="{BF06939D-4AE7-4B5B-B56E-F08A297789CF}"/>
    <cellStyle name="Normal 18 3 2 9 3" xfId="25646" xr:uid="{B0A51404-0C98-438C-BDAC-3AE2F0626276}"/>
    <cellStyle name="Normal 18 3 2 9 4" xfId="42405" xr:uid="{A2E95576-9087-466C-8AB7-ACDF423B6B8A}"/>
    <cellStyle name="Normal 18 3 3" xfId="1423" xr:uid="{81CC7CC9-AF88-455E-B4B3-931A72759FE5}"/>
    <cellStyle name="Normal 18 3 3 10" xfId="9420" xr:uid="{A8F9B126-15EB-45BB-BAC9-212DA0CD9417}"/>
    <cellStyle name="Normal 18 3 3 10 2" xfId="17800" xr:uid="{DE88C724-9C99-421D-9A90-80F2E0226226}"/>
    <cellStyle name="Normal 18 3 3 10 2 2" xfId="34560" xr:uid="{FC5E9C4E-8ABE-4122-9F14-35EC08199378}"/>
    <cellStyle name="Normal 18 3 3 10 2 3" xfId="51319" xr:uid="{41875885-620C-49E7-B0D2-354BA47E7AE6}"/>
    <cellStyle name="Normal 18 3 3 10 3" xfId="26180" xr:uid="{05C97CC6-55F8-4369-BD50-9E14820BC2D7}"/>
    <cellStyle name="Normal 18 3 3 10 4" xfId="42939" xr:uid="{6EABCE66-05B8-40CD-A450-21DF7A04D287}"/>
    <cellStyle name="Normal 18 3 3 11" xfId="3201" xr:uid="{52483383-52C0-4A20-BF05-EB4178F8959A}"/>
    <cellStyle name="Normal 18 3 3 11 2" xfId="11578" xr:uid="{A441D9E8-D4CF-41FE-A54D-BF58D3A5E947}"/>
    <cellStyle name="Normal 18 3 3 11 2 2" xfId="28338" xr:uid="{64C5D77D-0AD4-4D03-BD33-AE338BC92879}"/>
    <cellStyle name="Normal 18 3 3 11 2 3" xfId="45097" xr:uid="{4455898D-B6D8-47B7-A547-6E8D3E5E4217}"/>
    <cellStyle name="Normal 18 3 3 11 3" xfId="19958" xr:uid="{83CF8E91-E7CF-40CB-98BE-EDE0E09763F8}"/>
    <cellStyle name="Normal 18 3 3 11 4" xfId="36717" xr:uid="{A9730579-7A78-45F6-A92C-4483D678FC7B}"/>
    <cellStyle name="Normal 18 3 3 12" xfId="9775" xr:uid="{51C6C81E-696A-495C-9876-28394E52979E}"/>
    <cellStyle name="Normal 18 3 3 12 2" xfId="26535" xr:uid="{F4A27681-0D62-4BC6-A1B5-E5739A7BFDFE}"/>
    <cellStyle name="Normal 18 3 3 12 3" xfId="43294" xr:uid="{2DF4A2AB-A48E-46E3-8F0E-887C738723A3}"/>
    <cellStyle name="Normal 18 3 3 13" xfId="18155" xr:uid="{57E8D0ED-2696-4C9A-8F9D-FCA48EF712B2}"/>
    <cellStyle name="Normal 18 3 3 14" xfId="34914" xr:uid="{F28A4BF5-8189-44AF-81BC-45F53D2B0CBB}"/>
    <cellStyle name="Normal 18 3 3 2" xfId="1821" xr:uid="{3D6B1EA7-94DF-4FCD-AED6-455E7E246A24}"/>
    <cellStyle name="Normal 18 3 3 2 2" xfId="5203" xr:uid="{99A28299-6CE4-41DE-B0D3-D4CC635B26DD}"/>
    <cellStyle name="Normal 18 3 3 2 2 2" xfId="13581" xr:uid="{CE2122FC-1B51-44C6-ADC6-8E867DA20BE5}"/>
    <cellStyle name="Normal 18 3 3 2 2 2 2" xfId="30341" xr:uid="{96177175-0861-47D0-8E64-3156EA678E15}"/>
    <cellStyle name="Normal 18 3 3 2 2 2 3" xfId="47100" xr:uid="{DB82FE7F-C4C1-4923-BBF4-97D1138F2A47}"/>
    <cellStyle name="Normal 18 3 3 2 2 3" xfId="21961" xr:uid="{7594F4B1-4E96-4C92-A9E0-BD0B72A87434}"/>
    <cellStyle name="Normal 18 3 3 2 2 4" xfId="38720" xr:uid="{FBAFBD5F-F45B-4962-8F1D-0C29622C0ED4}"/>
    <cellStyle name="Normal 18 3 3 2 3" xfId="6888" xr:uid="{8C42A68C-2934-4562-BB8F-9C2387F4F877}"/>
    <cellStyle name="Normal 18 3 3 2 3 2" xfId="15268" xr:uid="{02271A8A-463C-41A8-92E7-5F0D915AC273}"/>
    <cellStyle name="Normal 18 3 3 2 3 2 2" xfId="32028" xr:uid="{17A10172-50EF-4457-8A6A-12E5EA551B90}"/>
    <cellStyle name="Normal 18 3 3 2 3 2 3" xfId="48787" xr:uid="{1A47684E-EE06-4205-8F35-36E1EC8D15AF}"/>
    <cellStyle name="Normal 18 3 3 2 3 3" xfId="23648" xr:uid="{6712CCA0-DEFF-478F-AD74-6E8D1786C308}"/>
    <cellStyle name="Normal 18 3 3 2 3 4" xfId="40407" xr:uid="{21B63C13-9EB2-4A6A-B8FB-E9C914A8FFCA}"/>
    <cellStyle name="Normal 18 3 3 2 4" xfId="3628" xr:uid="{8200113E-1D5D-482D-ABEC-9D113EAF2A1C}"/>
    <cellStyle name="Normal 18 3 3 2 4 2" xfId="12004" xr:uid="{5A32D41F-01E4-4717-9A9E-BB1682624C11}"/>
    <cellStyle name="Normal 18 3 3 2 4 2 2" xfId="28764" xr:uid="{00DAD0C6-5FD6-41FB-92C4-2D4AFEFFB2C4}"/>
    <cellStyle name="Normal 18 3 3 2 4 2 3" xfId="45523" xr:uid="{18F34E54-9436-424D-9F17-ED9FE7CDF47D}"/>
    <cellStyle name="Normal 18 3 3 2 4 3" xfId="20384" xr:uid="{662EF20E-A727-4A28-9915-64A3FBDD7A2F}"/>
    <cellStyle name="Normal 18 3 3 2 4 4" xfId="37143" xr:uid="{E0E8E224-2244-49AE-8BA8-6DA820166320}"/>
    <cellStyle name="Normal 18 3 3 2 5" xfId="10201" xr:uid="{BD62DE58-10D3-40E6-B767-3ACDE26AB243}"/>
    <cellStyle name="Normal 18 3 3 2 5 2" xfId="26961" xr:uid="{A65A66C2-E850-4662-8092-066312340300}"/>
    <cellStyle name="Normal 18 3 3 2 5 3" xfId="43720" xr:uid="{CCCFAFA8-6EC5-4308-B44D-AA87D99FF715}"/>
    <cellStyle name="Normal 18 3 3 2 6" xfId="18581" xr:uid="{3F87B3EA-9DCB-48EE-9B88-EC73D550E47E}"/>
    <cellStyle name="Normal 18 3 3 2 7" xfId="35340" xr:uid="{60603B25-1EB3-4B9E-B9A0-DD4D9EDC3C23}"/>
    <cellStyle name="Normal 18 3 3 3" xfId="2249" xr:uid="{6A9F697E-BD92-46C3-A85F-811302B766AC}"/>
    <cellStyle name="Normal 18 3 3 3 2" xfId="5629" xr:uid="{A97E150D-A62F-4462-AAC0-0CBB9A6D000B}"/>
    <cellStyle name="Normal 18 3 3 3 2 2" xfId="14009" xr:uid="{2FD8C65D-9B75-4C12-85E0-6ADA02E869D3}"/>
    <cellStyle name="Normal 18 3 3 3 2 2 2" xfId="30769" xr:uid="{27D96E32-F178-4CA3-932C-B0617D11CEEF}"/>
    <cellStyle name="Normal 18 3 3 3 2 2 3" xfId="47528" xr:uid="{6478E533-03C8-4318-B0BE-CF1AED986D9A}"/>
    <cellStyle name="Normal 18 3 3 3 2 3" xfId="22389" xr:uid="{01AE0B41-2068-4664-9711-0CC27212AA96}"/>
    <cellStyle name="Normal 18 3 3 3 2 4" xfId="39148" xr:uid="{D8C336D8-4B2A-47A8-8548-6C6D2D20B5EF}"/>
    <cellStyle name="Normal 18 3 3 3 3" xfId="7316" xr:uid="{59E129DF-41F4-4975-8FE7-2CF85DC7B088}"/>
    <cellStyle name="Normal 18 3 3 3 3 2" xfId="15696" xr:uid="{5D8335BA-5972-4B06-96E0-6521A905840B}"/>
    <cellStyle name="Normal 18 3 3 3 3 2 2" xfId="32456" xr:uid="{F82C4909-B368-40AE-A6EE-D915146B0544}"/>
    <cellStyle name="Normal 18 3 3 3 3 2 3" xfId="49215" xr:uid="{54FCACFD-6E11-48C8-A49A-EB70E1564977}"/>
    <cellStyle name="Normal 18 3 3 3 3 3" xfId="24076" xr:uid="{BFE36BAF-D94E-41F3-9C5F-12EA5487193F}"/>
    <cellStyle name="Normal 18 3 3 3 3 4" xfId="40835" xr:uid="{602B1B5A-A99A-4565-AB4F-BD952748DF46}"/>
    <cellStyle name="Normal 18 3 3 3 4" xfId="4056" xr:uid="{CFC1A5B8-20C2-4259-BFD4-127EBC683EBF}"/>
    <cellStyle name="Normal 18 3 3 3 4 2" xfId="12432" xr:uid="{EE9909B3-DA78-4556-830E-1B504CC01520}"/>
    <cellStyle name="Normal 18 3 3 3 4 2 2" xfId="29192" xr:uid="{A1431ADE-800E-40D0-97B6-C188B0DF27BA}"/>
    <cellStyle name="Normal 18 3 3 3 4 2 3" xfId="45951" xr:uid="{1B15BE72-795F-4C02-B641-CA0F82EF8FF2}"/>
    <cellStyle name="Normal 18 3 3 3 4 3" xfId="20812" xr:uid="{4D9DC273-F479-4B11-A7C6-0E431A2B931F}"/>
    <cellStyle name="Normal 18 3 3 3 4 4" xfId="37571" xr:uid="{494CC76C-68D9-4B71-9231-2EFEB09A8CDD}"/>
    <cellStyle name="Normal 18 3 3 3 5" xfId="10629" xr:uid="{343D58E0-41A2-4137-A53C-E54BAF8D2229}"/>
    <cellStyle name="Normal 18 3 3 3 5 2" xfId="27389" xr:uid="{2FF8DC85-A6DA-45B4-9898-578104BFBDAB}"/>
    <cellStyle name="Normal 18 3 3 3 5 3" xfId="44148" xr:uid="{A6D55F36-62FA-479E-AFAA-19595284FBC1}"/>
    <cellStyle name="Normal 18 3 3 3 6" xfId="19009" xr:uid="{7F556EFF-1B7E-4B1F-BE83-C8F3F00B5C73}"/>
    <cellStyle name="Normal 18 3 3 3 7" xfId="35768" xr:uid="{FB3E6DCF-C1F7-4A16-ABEE-05E772C89F53}"/>
    <cellStyle name="Normal 18 3 3 4" xfId="2727" xr:uid="{B4C23E2A-C184-4B57-A953-6DB97741BFDB}"/>
    <cellStyle name="Normal 18 3 3 4 2" xfId="6109" xr:uid="{BE5783C5-BF24-4B3A-BDB3-03758597D9F0}"/>
    <cellStyle name="Normal 18 3 3 4 2 2" xfId="14489" xr:uid="{13F0A829-8426-4645-AB48-DE0EA8704246}"/>
    <cellStyle name="Normal 18 3 3 4 2 2 2" xfId="31249" xr:uid="{D993A863-F5AD-4947-A16D-6D86731145E4}"/>
    <cellStyle name="Normal 18 3 3 4 2 2 3" xfId="48008" xr:uid="{B0B83E1F-9400-4A40-89C5-BA8B7BD05AFD}"/>
    <cellStyle name="Normal 18 3 3 4 2 3" xfId="22869" xr:uid="{8B508389-4DED-4763-8279-90A98EF16CC3}"/>
    <cellStyle name="Normal 18 3 3 4 2 4" xfId="39628" xr:uid="{8362C1C7-ED17-462D-B0DB-4CE248F69AE0}"/>
    <cellStyle name="Normal 18 3 3 4 3" xfId="7796" xr:uid="{14AD7FFB-0111-4788-A1C8-946DD8320401}"/>
    <cellStyle name="Normal 18 3 3 4 3 2" xfId="16176" xr:uid="{433061E3-56D4-420C-B71E-0A29CA0BF6F1}"/>
    <cellStyle name="Normal 18 3 3 4 3 2 2" xfId="32936" xr:uid="{EDCDE70D-4305-42B9-95D3-15770CCCB086}"/>
    <cellStyle name="Normal 18 3 3 4 3 2 3" xfId="49695" xr:uid="{E928BE1F-CA8F-429B-A65B-4BA2CBFC25DA}"/>
    <cellStyle name="Normal 18 3 3 4 3 3" xfId="24556" xr:uid="{94D105FC-57B0-4A05-9FC2-D6A3CDE5CEA7}"/>
    <cellStyle name="Normal 18 3 3 4 3 4" xfId="41315" xr:uid="{F248101D-72C5-4C42-AA20-B970B64E556D}"/>
    <cellStyle name="Normal 18 3 3 4 4" xfId="4423" xr:uid="{C3B04BB6-F01F-44D6-A480-875C8DDBE01A}"/>
    <cellStyle name="Normal 18 3 3 4 4 2" xfId="12799" xr:uid="{613D1117-16C4-473F-9200-C0D4E3FA60B2}"/>
    <cellStyle name="Normal 18 3 3 4 4 2 2" xfId="29559" xr:uid="{24235A57-87CC-4F1E-ADA0-9E31F71BCE3D}"/>
    <cellStyle name="Normal 18 3 3 4 4 2 3" xfId="46318" xr:uid="{B5137728-D6FA-4AAD-9AD5-421F7A301A97}"/>
    <cellStyle name="Normal 18 3 3 4 4 3" xfId="21179" xr:uid="{5317BDAE-DAB0-4BD1-9A9A-DBAD1914B6EE}"/>
    <cellStyle name="Normal 18 3 3 4 4 4" xfId="37938" xr:uid="{3A8CA403-C843-4C3F-B0B9-A589B0EB74D2}"/>
    <cellStyle name="Normal 18 3 3 4 5" xfId="11109" xr:uid="{37EF3B18-83A0-4DBA-BA3D-1BFEBBF2AAF7}"/>
    <cellStyle name="Normal 18 3 3 4 5 2" xfId="27869" xr:uid="{2D391BB5-ABC0-4C01-BE52-932FDD3407B9}"/>
    <cellStyle name="Normal 18 3 3 4 5 3" xfId="44628" xr:uid="{CFF359CB-A648-4331-9E35-EF166D4C0559}"/>
    <cellStyle name="Normal 18 3 3 4 6" xfId="19489" xr:uid="{132B3B01-1936-4EB7-9E80-00561788753A}"/>
    <cellStyle name="Normal 18 3 3 4 7" xfId="36248" xr:uid="{64C3A10B-C00D-49C3-B26A-9F2230463B9E}"/>
    <cellStyle name="Normal 18 3 3 5" xfId="4843" xr:uid="{7AE88550-5D7F-4283-A330-B85EC0C8E764}"/>
    <cellStyle name="Normal 18 3 3 5 2" xfId="13219" xr:uid="{E9DF9463-8B0F-4742-B257-E1093018B1DC}"/>
    <cellStyle name="Normal 18 3 3 5 2 2" xfId="29979" xr:uid="{0439EF9E-230D-43B6-B733-24FE8CD0B295}"/>
    <cellStyle name="Normal 18 3 3 5 2 3" xfId="46738" xr:uid="{9DCACDC7-5115-468F-929E-1844AF1F25DF}"/>
    <cellStyle name="Normal 18 3 3 5 3" xfId="21599" xr:uid="{F05D2D32-20DE-4AEF-8C4D-4D67B5D568FA}"/>
    <cellStyle name="Normal 18 3 3 5 4" xfId="38358" xr:uid="{52AB08B7-F31F-48F7-A72F-52934E4F483C}"/>
    <cellStyle name="Normal 18 3 3 6" xfId="6462" xr:uid="{308684DC-CBCD-4119-85FA-29567AD9F5BD}"/>
    <cellStyle name="Normal 18 3 3 6 2" xfId="14842" xr:uid="{4C1249BE-8610-448C-95AE-2F88CDA627B6}"/>
    <cellStyle name="Normal 18 3 3 6 2 2" xfId="31602" xr:uid="{C93FD101-39E0-4AFE-82A0-891E2F500B39}"/>
    <cellStyle name="Normal 18 3 3 6 2 3" xfId="48361" xr:uid="{6051D8D0-55E6-47B9-B8C2-D6E21754B1FD}"/>
    <cellStyle name="Normal 18 3 3 6 3" xfId="23222" xr:uid="{14C4D909-D153-4CEB-A961-E9B25A2E2C47}"/>
    <cellStyle name="Normal 18 3 3 6 4" xfId="39981" xr:uid="{7BB49615-F31F-4761-9642-7D8FD9E58870}"/>
    <cellStyle name="Normal 18 3 3 7" xfId="8202" xr:uid="{CA7A7E43-010E-404B-8221-A651532C1176}"/>
    <cellStyle name="Normal 18 3 3 7 2" xfId="16582" xr:uid="{3DACD56C-9D50-4049-B6A7-6962DB80BDE9}"/>
    <cellStyle name="Normal 18 3 3 7 2 2" xfId="33342" xr:uid="{B72A15AF-60AC-4A7E-9845-8BDFA40E9FF9}"/>
    <cellStyle name="Normal 18 3 3 7 2 3" xfId="50101" xr:uid="{1EE9533D-FD00-4BEB-A425-BCA435D6100C}"/>
    <cellStyle name="Normal 18 3 3 7 3" xfId="24962" xr:uid="{4EB55F45-3003-4A75-A6EF-5F24747CC600}"/>
    <cellStyle name="Normal 18 3 3 7 4" xfId="41721" xr:uid="{F52A4339-10A3-450C-B804-146404CEB9D8}"/>
    <cellStyle name="Normal 18 3 3 8" xfId="8608" xr:uid="{382306C1-68CE-426A-865C-E9A3BF7DF8AD}"/>
    <cellStyle name="Normal 18 3 3 8 2" xfId="16988" xr:uid="{3D8B61C4-9B7D-45E7-9B97-BE3FC573AF61}"/>
    <cellStyle name="Normal 18 3 3 8 2 2" xfId="33748" xr:uid="{21CB8D43-1760-4E2E-ADF1-C223177AF9D2}"/>
    <cellStyle name="Normal 18 3 3 8 2 3" xfId="50507" xr:uid="{59E58D26-D9EB-45AE-9B5C-117144A4E65D}"/>
    <cellStyle name="Normal 18 3 3 8 3" xfId="25368" xr:uid="{C9315F6C-DA59-43EA-AE61-BCDB8F957013}"/>
    <cellStyle name="Normal 18 3 3 8 4" xfId="42127" xr:uid="{3A8D4934-EEE6-45D5-8A28-126B82404DF2}"/>
    <cellStyle name="Normal 18 3 3 9" xfId="9014" xr:uid="{4E2EB7C7-8304-4F8E-A287-7FE98CF7D329}"/>
    <cellStyle name="Normal 18 3 3 9 2" xfId="17394" xr:uid="{8C3D53F7-610D-4544-A46D-5198982C4FD3}"/>
    <cellStyle name="Normal 18 3 3 9 2 2" xfId="34154" xr:uid="{D475E299-5C5A-4070-B756-C4EB72AFE4FF}"/>
    <cellStyle name="Normal 18 3 3 9 2 3" xfId="50913" xr:uid="{1B441CD2-9BB6-4D32-9A06-FA3C81B32D88}"/>
    <cellStyle name="Normal 18 3 3 9 3" xfId="25774" xr:uid="{58C6CCCC-B012-40A9-84F7-45FA39944591}"/>
    <cellStyle name="Normal 18 3 3 9 4" xfId="42533" xr:uid="{DA0CA3D8-54C2-4231-9F8E-4CFE4ACD2228}"/>
    <cellStyle name="Normal 18 3 4" xfId="1636" xr:uid="{A801967C-58B4-4356-9FF0-6558E73DB2F7}"/>
    <cellStyle name="Normal 18 3 4 2" xfId="5018" xr:uid="{B7933F8A-AFF0-44DB-9843-A4B4AB2F3185}"/>
    <cellStyle name="Normal 18 3 4 2 2" xfId="13396" xr:uid="{169027EC-4804-42D5-8559-1F38842865AC}"/>
    <cellStyle name="Normal 18 3 4 2 2 2" xfId="30156" xr:uid="{8BE6937D-99EA-4970-83B2-69196E13309F}"/>
    <cellStyle name="Normal 18 3 4 2 2 3" xfId="46915" xr:uid="{406FDC5A-F519-4BDB-8357-24B6CA8D0DA3}"/>
    <cellStyle name="Normal 18 3 4 2 3" xfId="21776" xr:uid="{E8790C2D-BAFE-4D9F-A179-06E9F5C29D0E}"/>
    <cellStyle name="Normal 18 3 4 2 4" xfId="38535" xr:uid="{04DCEC55-8A7F-4B17-A84A-9B7E2E67D425}"/>
    <cellStyle name="Normal 18 3 4 3" xfId="6703" xr:uid="{FE5FA156-DFC7-4072-A6BD-97C79C834608}"/>
    <cellStyle name="Normal 18 3 4 3 2" xfId="15083" xr:uid="{7B637CE3-3C2A-49F2-A2AE-2BCD48DB606E}"/>
    <cellStyle name="Normal 18 3 4 3 2 2" xfId="31843" xr:uid="{5C890802-141B-4F73-BDA4-3E1CA9633482}"/>
    <cellStyle name="Normal 18 3 4 3 2 3" xfId="48602" xr:uid="{39FD6BB0-6DE4-4C36-9B07-770577EEBA84}"/>
    <cellStyle name="Normal 18 3 4 3 3" xfId="23463" xr:uid="{AFEE05C5-4E81-44A2-8C52-50B159D97D25}"/>
    <cellStyle name="Normal 18 3 4 3 4" xfId="40222" xr:uid="{4178B3FF-8FE3-4E66-9D64-A70ABA31FA80}"/>
    <cellStyle name="Normal 18 3 4 4" xfId="3443" xr:uid="{379558F7-ED19-4CCC-BE9D-6E3E93687303}"/>
    <cellStyle name="Normal 18 3 4 4 2" xfId="11819" xr:uid="{B4383A7D-6B5E-4DED-860A-F5050A51F1A4}"/>
    <cellStyle name="Normal 18 3 4 4 2 2" xfId="28579" xr:uid="{CEEF18F9-71D6-4557-99DE-A1A5576F0FED}"/>
    <cellStyle name="Normal 18 3 4 4 2 3" xfId="45338" xr:uid="{01FDD658-E808-4C25-A937-063107358B9E}"/>
    <cellStyle name="Normal 18 3 4 4 3" xfId="20199" xr:uid="{BD6D78BF-47C8-4704-B18A-5A11F1F9B96C}"/>
    <cellStyle name="Normal 18 3 4 4 4" xfId="36958" xr:uid="{B93D239A-355D-4B67-B92A-7F42A3D5745E}"/>
    <cellStyle name="Normal 18 3 4 5" xfId="10016" xr:uid="{F0C4F229-459C-46C5-BE44-DAC0C2D06E21}"/>
    <cellStyle name="Normal 18 3 4 5 2" xfId="26776" xr:uid="{DC131E64-5DCF-4384-BC61-7E604EB8C77C}"/>
    <cellStyle name="Normal 18 3 4 5 3" xfId="43535" xr:uid="{D922FC82-2158-49E6-A58B-E2D119EF0B37}"/>
    <cellStyle name="Normal 18 3 4 6" xfId="18396" xr:uid="{154DB974-79AD-424F-9DCA-3124E86717D8}"/>
    <cellStyle name="Normal 18 3 4 7" xfId="35155" xr:uid="{AD299CA3-8FC5-41BC-B856-C2FA078609BE}"/>
    <cellStyle name="Normal 18 3 5" xfId="2064" xr:uid="{C2D919F2-78B8-4116-B499-E9574D9E56CD}"/>
    <cellStyle name="Normal 18 3 5 2" xfId="5444" xr:uid="{0C2D385D-23E0-497E-B835-3E7BD1CC91AA}"/>
    <cellStyle name="Normal 18 3 5 2 2" xfId="13824" xr:uid="{9981FEB0-18F8-4CDD-8511-CFB558804715}"/>
    <cellStyle name="Normal 18 3 5 2 2 2" xfId="30584" xr:uid="{F3E29398-C55B-4EEB-9A38-DE3D372AF7C2}"/>
    <cellStyle name="Normal 18 3 5 2 2 3" xfId="47343" xr:uid="{0673E237-F6B9-48AB-B090-9714D516E6EC}"/>
    <cellStyle name="Normal 18 3 5 2 3" xfId="22204" xr:uid="{E000F14A-C9FD-4C60-A35C-76AFD94F11D4}"/>
    <cellStyle name="Normal 18 3 5 2 4" xfId="38963" xr:uid="{CF6BDA6B-BC09-4707-8B2D-1DD0D4A6A666}"/>
    <cellStyle name="Normal 18 3 5 3" xfId="7131" xr:uid="{314A40D4-0246-464C-A864-3D68608AD984}"/>
    <cellStyle name="Normal 18 3 5 3 2" xfId="15511" xr:uid="{3142C351-1E31-47E9-8F5B-9560C53A7ED4}"/>
    <cellStyle name="Normal 18 3 5 3 2 2" xfId="32271" xr:uid="{4E004949-0CFA-4452-8CBE-E3E1E536D389}"/>
    <cellStyle name="Normal 18 3 5 3 2 3" xfId="49030" xr:uid="{1C036F06-FAC3-41E2-A168-5B91A14C92A9}"/>
    <cellStyle name="Normal 18 3 5 3 3" xfId="23891" xr:uid="{CC354A60-F817-4DA8-9391-1DDFBF808CEA}"/>
    <cellStyle name="Normal 18 3 5 3 4" xfId="40650" xr:uid="{FA5020B2-4851-4AAF-B612-E7F4C50CBD89}"/>
    <cellStyle name="Normal 18 3 5 4" xfId="3871" xr:uid="{787E7CF9-7535-408A-A1BC-615911E80A61}"/>
    <cellStyle name="Normal 18 3 5 4 2" xfId="12247" xr:uid="{F983DEAB-65ED-4B0F-AFAE-DA92E0C02B8E}"/>
    <cellStyle name="Normal 18 3 5 4 2 2" xfId="29007" xr:uid="{DC6B2934-5D07-44CC-B6AE-DD6B17E8755B}"/>
    <cellStyle name="Normal 18 3 5 4 2 3" xfId="45766" xr:uid="{7115CB3A-1BC8-4524-80EC-EB9B01686B7B}"/>
    <cellStyle name="Normal 18 3 5 4 3" xfId="20627" xr:uid="{9D44F4F4-35AF-426F-A24C-F6552C6AC7B8}"/>
    <cellStyle name="Normal 18 3 5 4 4" xfId="37386" xr:uid="{5ED359E2-D2E2-4DED-89CE-2C119763166D}"/>
    <cellStyle name="Normal 18 3 5 5" xfId="10444" xr:uid="{AD794FA2-B9B8-43F8-9C4A-027226B9F90B}"/>
    <cellStyle name="Normal 18 3 5 5 2" xfId="27204" xr:uid="{B515EEE8-4D97-47BF-A266-A54BF51D2C1D}"/>
    <cellStyle name="Normal 18 3 5 5 3" xfId="43963" xr:uid="{DBC33960-2042-4860-BE92-1FF5A5277253}"/>
    <cellStyle name="Normal 18 3 5 6" xfId="18824" xr:uid="{DF79D47B-8761-451E-BBFF-546B0DA57798}"/>
    <cellStyle name="Normal 18 3 5 7" xfId="35583" xr:uid="{B81D2808-A563-44D2-85B0-624F149B356F}"/>
    <cellStyle name="Normal 18 3 6" xfId="2457" xr:uid="{E97AA73F-6779-40BA-8C97-282058F9ED54}"/>
    <cellStyle name="Normal 18 3 6 2" xfId="5838" xr:uid="{9C5CF1F3-5F84-4BE6-8FBE-7F0BB2E6C392}"/>
    <cellStyle name="Normal 18 3 6 2 2" xfId="14218" xr:uid="{DD62C798-49C6-4E92-875A-4E62B8C07D6D}"/>
    <cellStyle name="Normal 18 3 6 2 2 2" xfId="30978" xr:uid="{41FC6A5D-D3EA-468C-9185-2B53B582DE69}"/>
    <cellStyle name="Normal 18 3 6 2 2 3" xfId="47737" xr:uid="{7ED0A55B-C5D7-4A34-9D9B-0A1D8FE55494}"/>
    <cellStyle name="Normal 18 3 6 2 3" xfId="22598" xr:uid="{EDA1D3AF-530B-45BA-BC97-176B5A6FC4BA}"/>
    <cellStyle name="Normal 18 3 6 2 4" xfId="39357" xr:uid="{DD7780D6-DE69-470B-AAE7-A0F68D25E265}"/>
    <cellStyle name="Normal 18 3 6 3" xfId="7525" xr:uid="{C3171F10-8BB4-492E-9B72-66B6AB4A8B39}"/>
    <cellStyle name="Normal 18 3 6 3 2" xfId="15905" xr:uid="{90554153-6C85-44A1-A065-9751F6FD9E07}"/>
    <cellStyle name="Normal 18 3 6 3 2 2" xfId="32665" xr:uid="{9AFADD6F-11ED-4FCC-9EF4-769D622EC408}"/>
    <cellStyle name="Normal 18 3 6 3 2 3" xfId="49424" xr:uid="{C2A578AC-FBBC-475A-8CAC-BDABDC88EB14}"/>
    <cellStyle name="Normal 18 3 6 3 3" xfId="24285" xr:uid="{93A70DF0-9BEF-4A55-A44F-CB8AC10E322F}"/>
    <cellStyle name="Normal 18 3 6 3 4" xfId="41044" xr:uid="{C1E78507-83F2-4BBD-B418-EFA8304EF366}"/>
    <cellStyle name="Normal 18 3 6 4" xfId="3014" xr:uid="{F1D6164F-0CEE-42DA-8154-DBFF6A43CEF9}"/>
    <cellStyle name="Normal 18 3 6 4 2" xfId="11393" xr:uid="{218AAC68-8455-4614-B5AD-1F68696A9E0D}"/>
    <cellStyle name="Normal 18 3 6 4 2 2" xfId="28153" xr:uid="{D031A140-4144-44AB-B684-70AB46E30599}"/>
    <cellStyle name="Normal 18 3 6 4 2 3" xfId="44912" xr:uid="{DB2EDADF-E2B3-499A-8752-65D832EF6E64}"/>
    <cellStyle name="Normal 18 3 6 4 3" xfId="19773" xr:uid="{2BD2150E-6E64-494F-BDFC-D7622CE91CD2}"/>
    <cellStyle name="Normal 18 3 6 4 4" xfId="36532" xr:uid="{B500DC8B-E3B7-45D8-A3DD-B5B509A024D6}"/>
    <cellStyle name="Normal 18 3 6 5" xfId="10838" xr:uid="{B3A859A5-B703-4A2E-B5D5-E50759C66C75}"/>
    <cellStyle name="Normal 18 3 6 5 2" xfId="27598" xr:uid="{8B74DF77-B626-44BA-A2D7-AEF254BD140D}"/>
    <cellStyle name="Normal 18 3 6 5 3" xfId="44357" xr:uid="{DB1D2572-24EE-4B2F-91B4-E4E54ED13D5D}"/>
    <cellStyle name="Normal 18 3 6 6" xfId="19218" xr:uid="{AD1C2211-3F58-41FD-A153-0A1A32345A8F}"/>
    <cellStyle name="Normal 18 3 6 7" xfId="35977" xr:uid="{010EC884-E0A5-46A7-8DF6-C526D695C8D0}"/>
    <cellStyle name="Normal 18 3 7" xfId="4571" xr:uid="{63B04B90-712F-4062-AA82-3219492E96D8}"/>
    <cellStyle name="Normal 18 3 7 2" xfId="12947" xr:uid="{0E9AB86D-1CBD-4E02-B184-157850782632}"/>
    <cellStyle name="Normal 18 3 7 2 2" xfId="29707" xr:uid="{13C78F0D-81D7-4434-8471-A1AD48C77511}"/>
    <cellStyle name="Normal 18 3 7 2 3" xfId="46466" xr:uid="{1080CAD8-A301-4447-8523-73B1EAD3056D}"/>
    <cellStyle name="Normal 18 3 7 3" xfId="21327" xr:uid="{F1BF1E0A-25E0-4E00-8824-318A29FD1A03}"/>
    <cellStyle name="Normal 18 3 7 4" xfId="38086" xr:uid="{785337F5-51C0-483D-BE6B-9C2F7E9C2AD5}"/>
    <cellStyle name="Normal 18 3 8" xfId="6277" xr:uid="{A19C4754-20AE-4D90-B712-63D4020EAD16}"/>
    <cellStyle name="Normal 18 3 8 2" xfId="14657" xr:uid="{CB1788CC-56D9-4DF3-A50E-C8BC0FCD37E1}"/>
    <cellStyle name="Normal 18 3 8 2 2" xfId="31417" xr:uid="{93F7BDE4-3645-4EFD-BE60-7C30A917958C}"/>
    <cellStyle name="Normal 18 3 8 2 3" xfId="48176" xr:uid="{AF386489-0F3B-476D-9C62-2A3B211892EF}"/>
    <cellStyle name="Normal 18 3 8 3" xfId="23037" xr:uid="{94B4E634-B7F0-4174-89C8-8C434A5A5519}"/>
    <cellStyle name="Normal 18 3 8 4" xfId="39796" xr:uid="{442032CF-7F37-4164-985C-A56DE7CA8D15}"/>
    <cellStyle name="Normal 18 3 9" xfId="7931" xr:uid="{FFA76039-DBF7-4723-8E64-44682D82170E}"/>
    <cellStyle name="Normal 18 3 9 2" xfId="16311" xr:uid="{97172A3B-717D-43B0-9F58-0B85268AA456}"/>
    <cellStyle name="Normal 18 3 9 2 2" xfId="33071" xr:uid="{1E1E0C9D-DAB9-474F-8BF9-0CCAB91ABCC1}"/>
    <cellStyle name="Normal 18 3 9 2 3" xfId="49830" xr:uid="{B87E664B-E9B7-4BE0-9E2F-1AD6B8545E20}"/>
    <cellStyle name="Normal 18 3 9 3" xfId="24691" xr:uid="{6F0999F1-2ABD-4BF1-A5D0-5EBA8D5A8D52}"/>
    <cellStyle name="Normal 18 3 9 4" xfId="41450" xr:uid="{74E0DCA4-C397-4A25-A5B7-43EF6B1037EE}"/>
    <cellStyle name="Normal 18 4" xfId="822" xr:uid="{8BECB432-9EE1-4AD2-8F54-2453089575E1}"/>
    <cellStyle name="Normal 18 4 10" xfId="8407" xr:uid="{8E6E28B5-F7D0-49C8-827A-77E721286CB9}"/>
    <cellStyle name="Normal 18 4 10 2" xfId="16787" xr:uid="{65A7837C-E382-4811-B3FF-A323206B4A43}"/>
    <cellStyle name="Normal 18 4 10 2 2" xfId="33547" xr:uid="{85609F3C-5C4C-4470-8749-620AD074EBF2}"/>
    <cellStyle name="Normal 18 4 10 2 3" xfId="50306" xr:uid="{8A5396E4-C74C-428E-A76C-BAE36BE5E2A7}"/>
    <cellStyle name="Normal 18 4 10 3" xfId="25167" xr:uid="{7006E763-3467-4C90-8B7F-380BB61247B9}"/>
    <cellStyle name="Normal 18 4 10 4" xfId="41926" xr:uid="{238F39CF-149C-4804-A481-65BC1E5D96DE}"/>
    <cellStyle name="Normal 18 4 11" xfId="8813" xr:uid="{51701C98-B2B1-4EA5-B6C9-3E194F3C5ADD}"/>
    <cellStyle name="Normal 18 4 11 2" xfId="17193" xr:uid="{4AF596F7-DC4C-44DC-99F3-5AEA5168C450}"/>
    <cellStyle name="Normal 18 4 11 2 2" xfId="33953" xr:uid="{39759F0A-67F7-4025-AD12-44E632B60ECE}"/>
    <cellStyle name="Normal 18 4 11 2 3" xfId="50712" xr:uid="{DE10AF02-B0B4-409F-A9B7-F684730AF36A}"/>
    <cellStyle name="Normal 18 4 11 3" xfId="25573" xr:uid="{A9170906-8AD2-4099-B79E-6B4EE7CC49E2}"/>
    <cellStyle name="Normal 18 4 11 4" xfId="42332" xr:uid="{6C1BE8A9-2904-48E3-9196-C2B289C8D2DB}"/>
    <cellStyle name="Normal 18 4 12" xfId="9219" xr:uid="{071623CC-C7C5-4AAC-BA07-F118855AEC7B}"/>
    <cellStyle name="Normal 18 4 12 2" xfId="17599" xr:uid="{2FB325A1-96B6-47D6-B5DC-7AB016BB4D35}"/>
    <cellStyle name="Normal 18 4 12 2 2" xfId="34359" xr:uid="{8564FA17-2B72-42D6-AAD5-36E3B0457D61}"/>
    <cellStyle name="Normal 18 4 12 2 3" xfId="51118" xr:uid="{274B65A1-9B13-439A-B8FF-9CE37EA000EE}"/>
    <cellStyle name="Normal 18 4 12 3" xfId="25979" xr:uid="{284C1E60-3861-432F-851A-51D2EDFE603E}"/>
    <cellStyle name="Normal 18 4 12 4" xfId="42738" xr:uid="{6283F141-5720-466A-8B71-A74AEEF1C101}"/>
    <cellStyle name="Normal 18 4 13" xfId="2912" xr:uid="{DFB755C1-4350-4FCF-BA7D-0FC0DE9604DC}"/>
    <cellStyle name="Normal 18 4 13 2" xfId="11294" xr:uid="{89AB5E15-2AED-430F-AFA2-AF033D76C8CC}"/>
    <cellStyle name="Normal 18 4 13 2 2" xfId="28054" xr:uid="{AF4EAB63-8E4E-44E8-9AE5-AB99A54219D7}"/>
    <cellStyle name="Normal 18 4 13 2 3" xfId="44813" xr:uid="{2898C2CC-CF3A-41F8-8D9B-E151483E4E24}"/>
    <cellStyle name="Normal 18 4 13 3" xfId="19674" xr:uid="{1CF0B103-5D6E-4D80-869F-295BADF96B34}"/>
    <cellStyle name="Normal 18 4 13 4" xfId="36433" xr:uid="{74A9ED1B-C735-4E65-A567-9827FB60717F}"/>
    <cellStyle name="Normal 18 4 14" xfId="9776" xr:uid="{F27F1563-0B1D-4D06-8934-A3BE206C01BA}"/>
    <cellStyle name="Normal 18 4 14 2" xfId="26536" xr:uid="{DB741AD3-1A83-4F45-BA60-89BF5C20D0E6}"/>
    <cellStyle name="Normal 18 4 14 3" xfId="43295" xr:uid="{558FF3B7-B37B-4C84-9402-0293FC34EF6B}"/>
    <cellStyle name="Normal 18 4 15" xfId="18156" xr:uid="{2366828C-2C73-4975-87BF-D0CDDE443EC6}"/>
    <cellStyle name="Normal 18 4 16" xfId="34915" xr:uid="{4DA8B310-4131-4BF8-B205-454FAA09B188}"/>
    <cellStyle name="Normal 18 4 2" xfId="1424" xr:uid="{542BE555-9C45-445B-A148-32B113C54B6F}"/>
    <cellStyle name="Normal 18 4 2 10" xfId="9293" xr:uid="{8FFA0000-B74B-4880-8E55-B440E17D19BC}"/>
    <cellStyle name="Normal 18 4 2 10 2" xfId="17673" xr:uid="{77BC6CF8-EFD4-4FEF-B3CE-DA799415EFD4}"/>
    <cellStyle name="Normal 18 4 2 10 2 2" xfId="34433" xr:uid="{FF5F12E4-CB96-4CF7-BF13-F6734FDBEEFC}"/>
    <cellStyle name="Normal 18 4 2 10 2 3" xfId="51192" xr:uid="{C755E5A8-13EE-4791-9D9D-7D5316240F74}"/>
    <cellStyle name="Normal 18 4 2 10 3" xfId="26053" xr:uid="{AA46AC02-1F35-4F57-9E60-3B4D5B68E648}"/>
    <cellStyle name="Normal 18 4 2 10 4" xfId="42812" xr:uid="{14A177AA-F139-484F-88AC-6DE3713E3F86}"/>
    <cellStyle name="Normal 18 4 2 11" xfId="3203" xr:uid="{75CB1030-8929-48E6-AAEC-737CC8E89677}"/>
    <cellStyle name="Normal 18 4 2 11 2" xfId="11580" xr:uid="{92DB895D-F1D7-4F26-A7A1-87D4A7D9389B}"/>
    <cellStyle name="Normal 18 4 2 11 2 2" xfId="28340" xr:uid="{0619E9A2-11D6-4D62-BE73-BFE1C6A5D4F6}"/>
    <cellStyle name="Normal 18 4 2 11 2 3" xfId="45099" xr:uid="{D2CBB851-28C4-4A01-8812-2F43C799C9BC}"/>
    <cellStyle name="Normal 18 4 2 11 3" xfId="19960" xr:uid="{9F7403BA-2472-44D8-A578-7936C3216923}"/>
    <cellStyle name="Normal 18 4 2 11 4" xfId="36719" xr:uid="{C17700EA-5586-4445-B12A-2127E4DEEE83}"/>
    <cellStyle name="Normal 18 4 2 12" xfId="9777" xr:uid="{268CAB59-AB1E-42D9-B47E-5F0FF2727D8C}"/>
    <cellStyle name="Normal 18 4 2 12 2" xfId="26537" xr:uid="{594E0E68-CCDF-4E87-B3D7-D74459475AD1}"/>
    <cellStyle name="Normal 18 4 2 12 3" xfId="43296" xr:uid="{2EBB33FE-D799-4BF9-8F7D-A8C6638BBD9A}"/>
    <cellStyle name="Normal 18 4 2 13" xfId="18157" xr:uid="{F8DAF4C2-6565-4823-A855-F55685BFC45D}"/>
    <cellStyle name="Normal 18 4 2 14" xfId="34916" xr:uid="{2B0FC534-41DD-40AE-90B9-85B85BC76DE3}"/>
    <cellStyle name="Normal 18 4 2 2" xfId="1823" xr:uid="{E4AB8F07-7BBF-4CC5-9790-CA8895D0D97D}"/>
    <cellStyle name="Normal 18 4 2 2 2" xfId="5205" xr:uid="{0AD747B7-03A4-44C0-9E17-1A4AE407167E}"/>
    <cellStyle name="Normal 18 4 2 2 2 2" xfId="13583" xr:uid="{88612C1A-5DA9-4B94-AF07-1B006013BC28}"/>
    <cellStyle name="Normal 18 4 2 2 2 2 2" xfId="30343" xr:uid="{F9BBEE13-E29F-4459-AFFD-BAFAD20987E9}"/>
    <cellStyle name="Normal 18 4 2 2 2 2 3" xfId="47102" xr:uid="{859AA043-0086-4F2F-B6A1-06D7D5454B7D}"/>
    <cellStyle name="Normal 18 4 2 2 2 3" xfId="21963" xr:uid="{52F3757B-9232-4278-BF6F-7C0F22B6876B}"/>
    <cellStyle name="Normal 18 4 2 2 2 4" xfId="38722" xr:uid="{04276B93-7B3D-41CE-8D0A-A0EEB658A21D}"/>
    <cellStyle name="Normal 18 4 2 2 3" xfId="6890" xr:uid="{54AA4E68-9D7D-4206-AE6B-2ECB0D31F9E5}"/>
    <cellStyle name="Normal 18 4 2 2 3 2" xfId="15270" xr:uid="{72619B20-55D2-4375-BBD7-C1A41F29CD09}"/>
    <cellStyle name="Normal 18 4 2 2 3 2 2" xfId="32030" xr:uid="{CAE2511B-CE53-4AAF-BCE6-4AE197AC1CBB}"/>
    <cellStyle name="Normal 18 4 2 2 3 2 3" xfId="48789" xr:uid="{1FB48CF8-ECA3-4799-B90F-9A543FE31177}"/>
    <cellStyle name="Normal 18 4 2 2 3 3" xfId="23650" xr:uid="{506533F3-49A6-4929-BE67-42E9000872F8}"/>
    <cellStyle name="Normal 18 4 2 2 3 4" xfId="40409" xr:uid="{DF8D01C5-CA60-4341-BD02-E0AB7BC0CD0B}"/>
    <cellStyle name="Normal 18 4 2 2 4" xfId="3630" xr:uid="{25B1F1D9-7879-49D5-9B54-6753C391D42D}"/>
    <cellStyle name="Normal 18 4 2 2 4 2" xfId="12006" xr:uid="{EEC6CCFC-43B2-499B-8328-A05207A8F077}"/>
    <cellStyle name="Normal 18 4 2 2 4 2 2" xfId="28766" xr:uid="{4573557D-F9EA-46FE-82E4-588C75D8D8A6}"/>
    <cellStyle name="Normal 18 4 2 2 4 2 3" xfId="45525" xr:uid="{E49169B5-C0B9-4C68-8525-FAF62E817FCD}"/>
    <cellStyle name="Normal 18 4 2 2 4 3" xfId="20386" xr:uid="{E3233D04-B367-4113-98C9-A9F775E9CCAE}"/>
    <cellStyle name="Normal 18 4 2 2 4 4" xfId="37145" xr:uid="{D651FA0A-8641-43D8-B32B-B2EA734F17FC}"/>
    <cellStyle name="Normal 18 4 2 2 5" xfId="10203" xr:uid="{D82AF147-9E78-4165-8CA5-B43F08CCA4DC}"/>
    <cellStyle name="Normal 18 4 2 2 5 2" xfId="26963" xr:uid="{B8D969B3-B0BF-4D92-B624-05CD269D1A90}"/>
    <cellStyle name="Normal 18 4 2 2 5 3" xfId="43722" xr:uid="{CDAEE700-AB31-4F81-9B78-B6D11D96D97E}"/>
    <cellStyle name="Normal 18 4 2 2 6" xfId="18583" xr:uid="{182907C6-41C0-472E-8088-E1202054E26E}"/>
    <cellStyle name="Normal 18 4 2 2 7" xfId="35342" xr:uid="{A14EFF9C-72CA-4C9A-AA89-A344A9A6D808}"/>
    <cellStyle name="Normal 18 4 2 3" xfId="2251" xr:uid="{2F9A880B-2B50-409E-8D82-7E6BEFBAB671}"/>
    <cellStyle name="Normal 18 4 2 3 2" xfId="5631" xr:uid="{DB32AF0D-0331-41FC-8FFB-836D84B0D4D7}"/>
    <cellStyle name="Normal 18 4 2 3 2 2" xfId="14011" xr:uid="{159AC258-6AC3-4548-ADE4-0979E1458B89}"/>
    <cellStyle name="Normal 18 4 2 3 2 2 2" xfId="30771" xr:uid="{08EE0B1A-5B0A-48B0-98B9-8607CDD952AE}"/>
    <cellStyle name="Normal 18 4 2 3 2 2 3" xfId="47530" xr:uid="{A85DF486-8AED-4742-8E3D-1FCCD34EC018}"/>
    <cellStyle name="Normal 18 4 2 3 2 3" xfId="22391" xr:uid="{03E799F1-0457-4B91-8B3C-79B492AA1BF2}"/>
    <cellStyle name="Normal 18 4 2 3 2 4" xfId="39150" xr:uid="{5864C7D9-A310-45DD-9E5B-37CC7460CDFD}"/>
    <cellStyle name="Normal 18 4 2 3 3" xfId="7318" xr:uid="{79B4AE46-5354-4376-9B85-CEAD3513F735}"/>
    <cellStyle name="Normal 18 4 2 3 3 2" xfId="15698" xr:uid="{21FCFAB5-70A4-430A-8F63-DF35B05EE765}"/>
    <cellStyle name="Normal 18 4 2 3 3 2 2" xfId="32458" xr:uid="{2ED76686-A95F-40EF-BD72-49858ABD0D93}"/>
    <cellStyle name="Normal 18 4 2 3 3 2 3" xfId="49217" xr:uid="{A2D8DFCE-7789-4B1C-A93C-3B30E5DDFA5F}"/>
    <cellStyle name="Normal 18 4 2 3 3 3" xfId="24078" xr:uid="{BDADB34B-BD14-45F2-A741-C4CBE6A43E88}"/>
    <cellStyle name="Normal 18 4 2 3 3 4" xfId="40837" xr:uid="{C82ECA9B-196D-43D5-93AA-ACFB957B1459}"/>
    <cellStyle name="Normal 18 4 2 3 4" xfId="4058" xr:uid="{6FE26570-FD4F-4047-BB1A-6B01F19FF40D}"/>
    <cellStyle name="Normal 18 4 2 3 4 2" xfId="12434" xr:uid="{79AAA4E8-B59F-4273-B396-52A968C529E3}"/>
    <cellStyle name="Normal 18 4 2 3 4 2 2" xfId="29194" xr:uid="{2B8CDB85-133A-4777-921C-8027A745B85D}"/>
    <cellStyle name="Normal 18 4 2 3 4 2 3" xfId="45953" xr:uid="{124C938A-286F-4C9B-BF6F-6224F16AE72F}"/>
    <cellStyle name="Normal 18 4 2 3 4 3" xfId="20814" xr:uid="{F8185B75-BDD5-4C32-ADDA-AF60BB0275A5}"/>
    <cellStyle name="Normal 18 4 2 3 4 4" xfId="37573" xr:uid="{0CD89BB4-3BC3-4281-83FE-6138CF1B25D1}"/>
    <cellStyle name="Normal 18 4 2 3 5" xfId="10631" xr:uid="{58AF6AC9-FF95-4061-9A09-63E90D8BBF2C}"/>
    <cellStyle name="Normal 18 4 2 3 5 2" xfId="27391" xr:uid="{04B22BB7-5F0B-4C42-A101-C5FA973FF1D5}"/>
    <cellStyle name="Normal 18 4 2 3 5 3" xfId="44150" xr:uid="{8619D5BD-746F-4775-ACF4-380402CEA7DB}"/>
    <cellStyle name="Normal 18 4 2 3 6" xfId="19011" xr:uid="{B206F994-2757-4F2D-B5C1-3F2976C2E6ED}"/>
    <cellStyle name="Normal 18 4 2 3 7" xfId="35770" xr:uid="{9419B5A4-4F33-45F1-86B2-3AEE61EE771F}"/>
    <cellStyle name="Normal 18 4 2 4" xfId="2600" xr:uid="{2CF1F8A2-EC18-437E-987B-D3AE74C2817A}"/>
    <cellStyle name="Normal 18 4 2 4 2" xfId="5982" xr:uid="{65B498C3-FA1C-4A2B-8DBC-2B974F71C385}"/>
    <cellStyle name="Normal 18 4 2 4 2 2" xfId="14362" xr:uid="{D1A0663B-4A78-47F2-8DB3-A36F55F333B2}"/>
    <cellStyle name="Normal 18 4 2 4 2 2 2" xfId="31122" xr:uid="{703B5ADB-4F5B-4656-BFEC-78EB3ADB43FF}"/>
    <cellStyle name="Normal 18 4 2 4 2 2 3" xfId="47881" xr:uid="{87B288F1-5A8E-42EF-B9E3-8114542D3D75}"/>
    <cellStyle name="Normal 18 4 2 4 2 3" xfId="22742" xr:uid="{B3DEB57E-58FD-4A9F-AAC2-91FCADEA935E}"/>
    <cellStyle name="Normal 18 4 2 4 2 4" xfId="39501" xr:uid="{C77066DC-B5BE-4467-B000-177D9F8F328D}"/>
    <cellStyle name="Normal 18 4 2 4 3" xfId="7669" xr:uid="{39BC192F-8786-46F3-936C-0DC49578CDAE}"/>
    <cellStyle name="Normal 18 4 2 4 3 2" xfId="16049" xr:uid="{04E80C62-72E9-40DE-A2E6-763C03F90880}"/>
    <cellStyle name="Normal 18 4 2 4 3 2 2" xfId="32809" xr:uid="{08FF42A7-017F-4498-AA1E-77FF83E5428B}"/>
    <cellStyle name="Normal 18 4 2 4 3 2 3" xfId="49568" xr:uid="{81FEC265-8A00-4A37-ABFA-668881D437B4}"/>
    <cellStyle name="Normal 18 4 2 4 3 3" xfId="24429" xr:uid="{21EA1E3F-714E-410F-8A08-EAABC5729487}"/>
    <cellStyle name="Normal 18 4 2 4 3 4" xfId="41188" xr:uid="{FE036395-9A6D-432F-9C4A-9F46EE27B0F1}"/>
    <cellStyle name="Normal 18 4 2 4 4" xfId="4297" xr:uid="{DEE950A6-8D8C-4264-A274-3CE4562A5668}"/>
    <cellStyle name="Normal 18 4 2 4 4 2" xfId="12673" xr:uid="{5703F7DF-EE4F-44A1-B648-49635DF0BEBC}"/>
    <cellStyle name="Normal 18 4 2 4 4 2 2" xfId="29433" xr:uid="{A10F194A-4EC6-4B85-A519-58335C5F4A02}"/>
    <cellStyle name="Normal 18 4 2 4 4 2 3" xfId="46192" xr:uid="{BB8C9A2D-6519-4080-8A01-EFC7590479FD}"/>
    <cellStyle name="Normal 18 4 2 4 4 3" xfId="21053" xr:uid="{837219BD-B45F-4C29-8924-E7178E8E7D7A}"/>
    <cellStyle name="Normal 18 4 2 4 4 4" xfId="37812" xr:uid="{398D8AFB-70D2-4E1D-83EA-22379B0E50DD}"/>
    <cellStyle name="Normal 18 4 2 4 5" xfId="10982" xr:uid="{FEA52964-8C52-4A65-B403-2DF7ED55E083}"/>
    <cellStyle name="Normal 18 4 2 4 5 2" xfId="27742" xr:uid="{04C050CF-A3A7-486D-80E5-8AE98DA96F64}"/>
    <cellStyle name="Normal 18 4 2 4 5 3" xfId="44501" xr:uid="{6ECD7A32-485D-4B46-B4B6-5B5FC62A2879}"/>
    <cellStyle name="Normal 18 4 2 4 6" xfId="19362" xr:uid="{5D1BAD1B-A22A-432E-9EF1-9CC5BABBA5CB}"/>
    <cellStyle name="Normal 18 4 2 4 7" xfId="36121" xr:uid="{5BD0F490-7B6A-47D5-BC19-AB5DCE65DBD9}"/>
    <cellStyle name="Normal 18 4 2 5" xfId="4716" xr:uid="{375A2A6E-655E-47DF-9BB5-CA812E898336}"/>
    <cellStyle name="Normal 18 4 2 5 2" xfId="13092" xr:uid="{A5FF1CEE-6F96-4712-93BC-D9D471AAD168}"/>
    <cellStyle name="Normal 18 4 2 5 2 2" xfId="29852" xr:uid="{644451D7-F419-45AD-BF93-2C5A8E4D477A}"/>
    <cellStyle name="Normal 18 4 2 5 2 3" xfId="46611" xr:uid="{6A10A8B3-7DC4-4145-98D4-DC26ED1B33AC}"/>
    <cellStyle name="Normal 18 4 2 5 3" xfId="21472" xr:uid="{AE42F6E0-4723-4CA9-8CA1-93BC2CCB0927}"/>
    <cellStyle name="Normal 18 4 2 5 4" xfId="38231" xr:uid="{8325B6D6-A0D6-4C63-BFB7-EB3CB74D8ED2}"/>
    <cellStyle name="Normal 18 4 2 6" xfId="6464" xr:uid="{7FFF69F0-698E-4330-B431-E5D5D5B1CFCA}"/>
    <cellStyle name="Normal 18 4 2 6 2" xfId="14844" xr:uid="{073B064D-EA98-4D44-95D3-4D71F65F79E3}"/>
    <cellStyle name="Normal 18 4 2 6 2 2" xfId="31604" xr:uid="{409A2D41-C4F2-41DC-AAAE-1AB6E1C3BFB2}"/>
    <cellStyle name="Normal 18 4 2 6 2 3" xfId="48363" xr:uid="{FF7AE8C6-1CD8-420C-8F6D-5903682FFA03}"/>
    <cellStyle name="Normal 18 4 2 6 3" xfId="23224" xr:uid="{14B75051-D12D-47B0-BA00-801C1F75941C}"/>
    <cellStyle name="Normal 18 4 2 6 4" xfId="39983" xr:uid="{A8939892-BF2A-4F0B-B0CA-E30064B05FB1}"/>
    <cellStyle name="Normal 18 4 2 7" xfId="8075" xr:uid="{545BCFCC-8C73-4B00-BA1C-0F8121084171}"/>
    <cellStyle name="Normal 18 4 2 7 2" xfId="16455" xr:uid="{0C7FA396-7E1C-4665-8497-AB7A085B1045}"/>
    <cellStyle name="Normal 18 4 2 7 2 2" xfId="33215" xr:uid="{3CEEEA25-AB07-4A1F-B8AB-760461B10D99}"/>
    <cellStyle name="Normal 18 4 2 7 2 3" xfId="49974" xr:uid="{4EFA1578-206D-4869-9778-93C6E744899E}"/>
    <cellStyle name="Normal 18 4 2 7 3" xfId="24835" xr:uid="{DDE91091-716B-45F1-BAE1-3C388A98AD31}"/>
    <cellStyle name="Normal 18 4 2 7 4" xfId="41594" xr:uid="{759BE6BF-2F93-437E-83D0-34A2025AB14C}"/>
    <cellStyle name="Normal 18 4 2 8" xfId="8481" xr:uid="{EB1C9389-FD3C-4EDC-A587-31A2B8B78B0B}"/>
    <cellStyle name="Normal 18 4 2 8 2" xfId="16861" xr:uid="{C6D0FAF0-B057-40E6-89A1-6633EFD23285}"/>
    <cellStyle name="Normal 18 4 2 8 2 2" xfId="33621" xr:uid="{F9704B0E-E42F-4679-8B80-8A8B0DB37648}"/>
    <cellStyle name="Normal 18 4 2 8 2 3" xfId="50380" xr:uid="{A1D210E5-DD8E-4D67-A1D4-D5C49308BDC2}"/>
    <cellStyle name="Normal 18 4 2 8 3" xfId="25241" xr:uid="{8368B327-9CB2-4811-8114-5F400A6F15F8}"/>
    <cellStyle name="Normal 18 4 2 8 4" xfId="42000" xr:uid="{4ACB1BC0-938B-4420-9B5D-74A4DD392FCB}"/>
    <cellStyle name="Normal 18 4 2 9" xfId="8887" xr:uid="{47CA5653-D8DD-4D21-8F1E-D18DEA9B3163}"/>
    <cellStyle name="Normal 18 4 2 9 2" xfId="17267" xr:uid="{4A1FC233-7A34-41AA-9E6E-A8415DB2887B}"/>
    <cellStyle name="Normal 18 4 2 9 2 2" xfId="34027" xr:uid="{AD53345C-0199-406A-9BBB-E4FF67B4FAEA}"/>
    <cellStyle name="Normal 18 4 2 9 2 3" xfId="50786" xr:uid="{7EFF622B-CD6C-4DEB-8273-E5B59B8F39A2}"/>
    <cellStyle name="Normal 18 4 2 9 3" xfId="25647" xr:uid="{475F7FAD-1623-4690-85FD-9EDA7285A7FA}"/>
    <cellStyle name="Normal 18 4 2 9 4" xfId="42406" xr:uid="{B2E3DFE8-21D8-4EA1-B734-B02632387D39}"/>
    <cellStyle name="Normal 18 4 3" xfId="1425" xr:uid="{6346464B-8A91-4149-B93A-E17F30589749}"/>
    <cellStyle name="Normal 18 4 3 10" xfId="9490" xr:uid="{CB595345-D464-4254-B7C3-78AD0FEC72DD}"/>
    <cellStyle name="Normal 18 4 3 10 2" xfId="17870" xr:uid="{61A276D7-F85C-4229-87D3-86E8C3016D61}"/>
    <cellStyle name="Normal 18 4 3 10 2 2" xfId="34630" xr:uid="{4FABAEB8-34BF-4FDA-9298-08DF307C1587}"/>
    <cellStyle name="Normal 18 4 3 10 2 3" xfId="51389" xr:uid="{8BBCE2E3-E00C-415D-925D-96CF074F4602}"/>
    <cellStyle name="Normal 18 4 3 10 3" xfId="26250" xr:uid="{5FF526DD-230A-488C-A2AC-084D94E2618D}"/>
    <cellStyle name="Normal 18 4 3 10 4" xfId="43009" xr:uid="{CDB1DFCE-BB61-49E2-BDFB-DB9A71FC958D}"/>
    <cellStyle name="Normal 18 4 3 11" xfId="3204" xr:uid="{4D0F700C-1A01-4028-A1FD-07256CC9F079}"/>
    <cellStyle name="Normal 18 4 3 11 2" xfId="11581" xr:uid="{48E46739-A4B7-4A40-9B76-FBF8591B4290}"/>
    <cellStyle name="Normal 18 4 3 11 2 2" xfId="28341" xr:uid="{3D364944-C358-47CD-BCBB-4A4BBC7B5B4A}"/>
    <cellStyle name="Normal 18 4 3 11 2 3" xfId="45100" xr:uid="{C5A25F67-B9C6-4C1D-92C7-2657CABBDE1C}"/>
    <cellStyle name="Normal 18 4 3 11 3" xfId="19961" xr:uid="{76DFE46E-72DE-481B-8995-48D359686FB5}"/>
    <cellStyle name="Normal 18 4 3 11 4" xfId="36720" xr:uid="{064FB2E6-C9C3-4869-B6EE-AA90087B6CC1}"/>
    <cellStyle name="Normal 18 4 3 12" xfId="9778" xr:uid="{C50F3CB3-DD1B-45D5-8737-DE309F8C78EA}"/>
    <cellStyle name="Normal 18 4 3 12 2" xfId="26538" xr:uid="{27D2C769-AB0B-4E7F-A896-1A0F70BC731A}"/>
    <cellStyle name="Normal 18 4 3 12 3" xfId="43297" xr:uid="{13F64409-35A6-46FA-9F22-411012A881BF}"/>
    <cellStyle name="Normal 18 4 3 13" xfId="18158" xr:uid="{3C22B65B-B5DF-418A-AA55-C21A118DAE6F}"/>
    <cellStyle name="Normal 18 4 3 14" xfId="34917" xr:uid="{EF65B1F8-FFD0-4C0F-8C12-DB8EA55D1487}"/>
    <cellStyle name="Normal 18 4 3 2" xfId="1824" xr:uid="{806CCB7C-7701-4585-B610-84302DF9E787}"/>
    <cellStyle name="Normal 18 4 3 2 2" xfId="5206" xr:uid="{6631F771-0D1B-4A40-B0D5-F702A3AD9F5D}"/>
    <cellStyle name="Normal 18 4 3 2 2 2" xfId="13584" xr:uid="{7C883B9A-25E4-42D5-8EA5-F3A62F57E42F}"/>
    <cellStyle name="Normal 18 4 3 2 2 2 2" xfId="30344" xr:uid="{C949BBF4-D93C-45F3-A023-D7FBF02E0EAA}"/>
    <cellStyle name="Normal 18 4 3 2 2 2 3" xfId="47103" xr:uid="{11763FB1-476E-4921-84D3-A4A1EBBEF906}"/>
    <cellStyle name="Normal 18 4 3 2 2 3" xfId="21964" xr:uid="{6E6B0D18-70C0-4DF0-96F4-2B4315A92B39}"/>
    <cellStyle name="Normal 18 4 3 2 2 4" xfId="38723" xr:uid="{1570EE57-E43E-4FB3-9AF4-578CECDFA6A9}"/>
    <cellStyle name="Normal 18 4 3 2 3" xfId="6891" xr:uid="{B9A2EF12-2173-495B-9CD0-198880674EF6}"/>
    <cellStyle name="Normal 18 4 3 2 3 2" xfId="15271" xr:uid="{435A2ECE-BB4A-4F95-9701-376A47906956}"/>
    <cellStyle name="Normal 18 4 3 2 3 2 2" xfId="32031" xr:uid="{CACFA07D-A124-4491-AB1D-2B39C448B495}"/>
    <cellStyle name="Normal 18 4 3 2 3 2 3" xfId="48790" xr:uid="{56DEA821-5D87-4867-9AEF-CBD5010C52B9}"/>
    <cellStyle name="Normal 18 4 3 2 3 3" xfId="23651" xr:uid="{82DA93DD-ACE3-4737-A75F-9D03AACE7164}"/>
    <cellStyle name="Normal 18 4 3 2 3 4" xfId="40410" xr:uid="{97034EF9-9313-4A55-9E9F-DA939FDC4F6D}"/>
    <cellStyle name="Normal 18 4 3 2 4" xfId="3631" xr:uid="{6C9B9D29-8587-4F0F-BED5-C56FF0EC215E}"/>
    <cellStyle name="Normal 18 4 3 2 4 2" xfId="12007" xr:uid="{1B3CFBA8-B139-4E09-B8AC-230CDB9B85E8}"/>
    <cellStyle name="Normal 18 4 3 2 4 2 2" xfId="28767" xr:uid="{321C776A-0E6B-467D-82FA-B9FA1279B9C4}"/>
    <cellStyle name="Normal 18 4 3 2 4 2 3" xfId="45526" xr:uid="{5D516B7B-88CB-4E06-A960-00378B3F00F4}"/>
    <cellStyle name="Normal 18 4 3 2 4 3" xfId="20387" xr:uid="{CB4E878D-D773-46AD-8461-88CE47B66AB1}"/>
    <cellStyle name="Normal 18 4 3 2 4 4" xfId="37146" xr:uid="{94EC96FA-94AA-422F-8C51-B1E07FE341E1}"/>
    <cellStyle name="Normal 18 4 3 2 5" xfId="10204" xr:uid="{7964459E-CA4B-451F-B357-1CCD041E8B9F}"/>
    <cellStyle name="Normal 18 4 3 2 5 2" xfId="26964" xr:uid="{5435ACD2-D327-4C49-A544-B3DE85B56270}"/>
    <cellStyle name="Normal 18 4 3 2 5 3" xfId="43723" xr:uid="{192A117D-50BE-4026-830D-F6A9FEADAC7F}"/>
    <cellStyle name="Normal 18 4 3 2 6" xfId="18584" xr:uid="{8CCE2E0F-6883-4916-90DB-AFBFDD6484DB}"/>
    <cellStyle name="Normal 18 4 3 2 7" xfId="35343" xr:uid="{A8131790-BDFB-4963-B6F2-A7B7C03E1001}"/>
    <cellStyle name="Normal 18 4 3 3" xfId="2252" xr:uid="{E3543C98-B599-4543-B483-8E955C3548B8}"/>
    <cellStyle name="Normal 18 4 3 3 2" xfId="5632" xr:uid="{904A45B9-2F04-470B-896D-92206E7E1027}"/>
    <cellStyle name="Normal 18 4 3 3 2 2" xfId="14012" xr:uid="{E7BC83F6-AAA7-49AF-BECE-81A33E89FDE8}"/>
    <cellStyle name="Normal 18 4 3 3 2 2 2" xfId="30772" xr:uid="{265CB28B-D5EC-4D42-A9F6-2394FD100895}"/>
    <cellStyle name="Normal 18 4 3 3 2 2 3" xfId="47531" xr:uid="{9EE28E6E-664C-4F12-A6F7-A004F1A4546A}"/>
    <cellStyle name="Normal 18 4 3 3 2 3" xfId="22392" xr:uid="{F65F77D4-42D4-416D-9801-D9AA59682358}"/>
    <cellStyle name="Normal 18 4 3 3 2 4" xfId="39151" xr:uid="{683ECD3E-4513-463B-A23F-9515782A7B24}"/>
    <cellStyle name="Normal 18 4 3 3 3" xfId="7319" xr:uid="{8B939421-35D9-4E11-8891-6E40A3ECFD56}"/>
    <cellStyle name="Normal 18 4 3 3 3 2" xfId="15699" xr:uid="{2FFE8E38-E62F-45D9-892E-B612B46D7C82}"/>
    <cellStyle name="Normal 18 4 3 3 3 2 2" xfId="32459" xr:uid="{0EE2793D-5EC1-4952-9600-2E2500F80DEF}"/>
    <cellStyle name="Normal 18 4 3 3 3 2 3" xfId="49218" xr:uid="{25F0595A-24D1-4A05-BD0E-4D4888AE2D11}"/>
    <cellStyle name="Normal 18 4 3 3 3 3" xfId="24079" xr:uid="{5F40F3D7-7E4B-49CE-BF03-35DB27F915F1}"/>
    <cellStyle name="Normal 18 4 3 3 3 4" xfId="40838" xr:uid="{B34613EE-C8D3-4542-8DBC-E1ED1E605C56}"/>
    <cellStyle name="Normal 18 4 3 3 4" xfId="4059" xr:uid="{9A6B76B2-7B4F-4F9E-860E-E3DD26CAC2C6}"/>
    <cellStyle name="Normal 18 4 3 3 4 2" xfId="12435" xr:uid="{5B3E1A3E-1C1D-4CDE-9FBD-EDE2C95B30D5}"/>
    <cellStyle name="Normal 18 4 3 3 4 2 2" xfId="29195" xr:uid="{0FEEADB6-FE45-41D0-8063-303EB3D9AF68}"/>
    <cellStyle name="Normal 18 4 3 3 4 2 3" xfId="45954" xr:uid="{2B74268B-4224-4348-A3E2-CE12FE68D294}"/>
    <cellStyle name="Normal 18 4 3 3 4 3" xfId="20815" xr:uid="{949B9E9F-D111-49D0-A4AA-E1AA64652F74}"/>
    <cellStyle name="Normal 18 4 3 3 4 4" xfId="37574" xr:uid="{1C737AAC-BBD2-4CFB-919E-1160E88B7936}"/>
    <cellStyle name="Normal 18 4 3 3 5" xfId="10632" xr:uid="{4BA39078-BBD6-4BAB-A2A5-F254AF22BD8D}"/>
    <cellStyle name="Normal 18 4 3 3 5 2" xfId="27392" xr:uid="{A434A6CC-0ECA-4831-BC61-F68623ACB6C0}"/>
    <cellStyle name="Normal 18 4 3 3 5 3" xfId="44151" xr:uid="{652E459F-BF0B-4E28-B3B1-CD5C8D6E3A6F}"/>
    <cellStyle name="Normal 18 4 3 3 6" xfId="19012" xr:uid="{536123E6-A56D-44A4-8E93-E2908689DCFD}"/>
    <cellStyle name="Normal 18 4 3 3 7" xfId="35771" xr:uid="{E93F9B8E-194C-4CB5-96C1-F0A04799AC13}"/>
    <cellStyle name="Normal 18 4 3 4" xfId="2797" xr:uid="{F4011AA8-EABC-40AF-B56E-F1124B2930F7}"/>
    <cellStyle name="Normal 18 4 3 4 2" xfId="6179" xr:uid="{309F6059-D339-454A-9E1E-105131A3EC8C}"/>
    <cellStyle name="Normal 18 4 3 4 2 2" xfId="14559" xr:uid="{F8842705-C5AF-4253-AEE2-A651720C5925}"/>
    <cellStyle name="Normal 18 4 3 4 2 2 2" xfId="31319" xr:uid="{69C095B3-0D47-4CA5-8DE4-27F2C3E04547}"/>
    <cellStyle name="Normal 18 4 3 4 2 2 3" xfId="48078" xr:uid="{A97B0C46-B4AA-4C1F-BA5A-B854E720043E}"/>
    <cellStyle name="Normal 18 4 3 4 2 3" xfId="22939" xr:uid="{F449C899-35AF-4475-ABA6-08A254942563}"/>
    <cellStyle name="Normal 18 4 3 4 2 4" xfId="39698" xr:uid="{274329F9-C199-4B47-A244-604E34D687F6}"/>
    <cellStyle name="Normal 18 4 3 4 3" xfId="7866" xr:uid="{B1E123EE-F344-4B7F-9D5C-629D92966C6C}"/>
    <cellStyle name="Normal 18 4 3 4 3 2" xfId="16246" xr:uid="{B1F68A68-3E8D-44E8-9F94-0B1EE597C249}"/>
    <cellStyle name="Normal 18 4 3 4 3 2 2" xfId="33006" xr:uid="{2747003F-8532-436C-8EEF-597E8C76C74F}"/>
    <cellStyle name="Normal 18 4 3 4 3 2 3" xfId="49765" xr:uid="{815B4F0F-D4B6-4DC2-9FB8-5BA89F61537F}"/>
    <cellStyle name="Normal 18 4 3 4 3 3" xfId="24626" xr:uid="{505341CF-95F0-4185-BF69-26437173C07A}"/>
    <cellStyle name="Normal 18 4 3 4 3 4" xfId="41385" xr:uid="{CECC952F-6CDB-449B-B011-FE2BF77772E1}"/>
    <cellStyle name="Normal 18 4 3 4 4" xfId="4493" xr:uid="{48193BCC-96DE-46B1-A67D-407BE87B1A88}"/>
    <cellStyle name="Normal 18 4 3 4 4 2" xfId="12869" xr:uid="{E2BEC6B0-340B-491C-9AE1-0E6989CD1144}"/>
    <cellStyle name="Normal 18 4 3 4 4 2 2" xfId="29629" xr:uid="{47504290-6A5A-47ED-8F01-430D7C933E37}"/>
    <cellStyle name="Normal 18 4 3 4 4 2 3" xfId="46388" xr:uid="{32D8619B-5693-4576-9CEE-113044BDCE80}"/>
    <cellStyle name="Normal 18 4 3 4 4 3" xfId="21249" xr:uid="{76ED989B-033F-46E9-A1C4-2ADE1194B11E}"/>
    <cellStyle name="Normal 18 4 3 4 4 4" xfId="38008" xr:uid="{C50EB954-7EE7-42E2-BC38-80CFB03A111E}"/>
    <cellStyle name="Normal 18 4 3 4 5" xfId="11179" xr:uid="{AA561CFA-A31A-494C-BC85-7E64C6B33D9B}"/>
    <cellStyle name="Normal 18 4 3 4 5 2" xfId="27939" xr:uid="{73111DEF-1F20-43D3-A285-C8598A44F2D0}"/>
    <cellStyle name="Normal 18 4 3 4 5 3" xfId="44698" xr:uid="{13C9507D-A382-4DFE-BC6C-28D44129C2A4}"/>
    <cellStyle name="Normal 18 4 3 4 6" xfId="19559" xr:uid="{C09F954B-3D08-49E3-8548-47E8C25CF7CF}"/>
    <cellStyle name="Normal 18 4 3 4 7" xfId="36318" xr:uid="{D2F25EF8-308E-497B-B621-E657E8ED8075}"/>
    <cellStyle name="Normal 18 4 3 5" xfId="4913" xr:uid="{CF40B117-E063-41AC-8379-2A0B9DD2C1BE}"/>
    <cellStyle name="Normal 18 4 3 5 2" xfId="13289" xr:uid="{84ED8175-60A6-4F62-B31A-733C81F0D94A}"/>
    <cellStyle name="Normal 18 4 3 5 2 2" xfId="30049" xr:uid="{015DB698-7F15-43B5-AB0A-8EF77FA310E7}"/>
    <cellStyle name="Normal 18 4 3 5 2 3" xfId="46808" xr:uid="{0608F526-6604-431F-8F92-27714E29F4E6}"/>
    <cellStyle name="Normal 18 4 3 5 3" xfId="21669" xr:uid="{5FE74423-E35A-4F4B-B369-8B2B4B8DE85E}"/>
    <cellStyle name="Normal 18 4 3 5 4" xfId="38428" xr:uid="{7F517873-3C40-4832-B05C-55E3F81CF5BD}"/>
    <cellStyle name="Normal 18 4 3 6" xfId="6465" xr:uid="{41DD8D7F-C011-44D8-9BD5-7E05058E1B5E}"/>
    <cellStyle name="Normal 18 4 3 6 2" xfId="14845" xr:uid="{355EC859-9407-4954-BD17-757B9CEB2464}"/>
    <cellStyle name="Normal 18 4 3 6 2 2" xfId="31605" xr:uid="{33E05741-3A28-4F91-AF18-0C4C6E48A6B0}"/>
    <cellStyle name="Normal 18 4 3 6 2 3" xfId="48364" xr:uid="{DB4CCC71-C618-48E5-98CD-5C5FE2C3D4D8}"/>
    <cellStyle name="Normal 18 4 3 6 3" xfId="23225" xr:uid="{4BEBBCB1-C07F-40DF-8640-16CF12AAF3E3}"/>
    <cellStyle name="Normal 18 4 3 6 4" xfId="39984" xr:uid="{FB3C830A-0A7D-409B-8C0C-58FE8A9B67B6}"/>
    <cellStyle name="Normal 18 4 3 7" xfId="8272" xr:uid="{2D7B29DC-3906-4B59-8078-F0E9F6D3D5E5}"/>
    <cellStyle name="Normal 18 4 3 7 2" xfId="16652" xr:uid="{A75A8ACE-843F-4D14-9D2E-A555A4C7A38E}"/>
    <cellStyle name="Normal 18 4 3 7 2 2" xfId="33412" xr:uid="{C9B27237-8126-41F4-9932-5EAFA4E5DB22}"/>
    <cellStyle name="Normal 18 4 3 7 2 3" xfId="50171" xr:uid="{A974BA34-289A-48CF-B788-048C116AFB1B}"/>
    <cellStyle name="Normal 18 4 3 7 3" xfId="25032" xr:uid="{79F3738C-5240-40FC-9DA8-82E39D6B972B}"/>
    <cellStyle name="Normal 18 4 3 7 4" xfId="41791" xr:uid="{A05A9172-4361-42E0-ADBD-0DD664DE118B}"/>
    <cellStyle name="Normal 18 4 3 8" xfId="8678" xr:uid="{6D56D140-1CE3-4632-870F-229EEFC2441E}"/>
    <cellStyle name="Normal 18 4 3 8 2" xfId="17058" xr:uid="{2349B1DC-6F78-4C03-9643-1E57913AFF8D}"/>
    <cellStyle name="Normal 18 4 3 8 2 2" xfId="33818" xr:uid="{D36C15F9-589A-4317-B9B9-C02A08B1F87E}"/>
    <cellStyle name="Normal 18 4 3 8 2 3" xfId="50577" xr:uid="{89DD0839-97D1-47B2-B132-CEC2073C7630}"/>
    <cellStyle name="Normal 18 4 3 8 3" xfId="25438" xr:uid="{E240E5CD-F7A2-4E15-9A91-F022BC8EF19C}"/>
    <cellStyle name="Normal 18 4 3 8 4" xfId="42197" xr:uid="{A1EDDC8D-B629-4783-9E67-174CFA703AD3}"/>
    <cellStyle name="Normal 18 4 3 9" xfId="9084" xr:uid="{44C4EE23-3B28-460B-B580-21A583F08738}"/>
    <cellStyle name="Normal 18 4 3 9 2" xfId="17464" xr:uid="{F8306C64-3765-43EA-B946-204EAD03BAAB}"/>
    <cellStyle name="Normal 18 4 3 9 2 2" xfId="34224" xr:uid="{8EA34A24-3BAD-434A-B14C-FA9D6A720780}"/>
    <cellStyle name="Normal 18 4 3 9 2 3" xfId="50983" xr:uid="{32D345CF-D277-465C-808E-2C7D8D870509}"/>
    <cellStyle name="Normal 18 4 3 9 3" xfId="25844" xr:uid="{2554045C-C28E-4E7C-9BAC-E04F01A4C480}"/>
    <cellStyle name="Normal 18 4 3 9 4" xfId="42603" xr:uid="{C92276B4-BBF7-41D6-AC7F-8654896940D9}"/>
    <cellStyle name="Normal 18 4 4" xfId="1822" xr:uid="{DCE99623-4E61-440A-B0E1-812DDBEE9103}"/>
    <cellStyle name="Normal 18 4 4 2" xfId="5204" xr:uid="{19AB50D9-4605-4C1D-8A2D-20C95093ED75}"/>
    <cellStyle name="Normal 18 4 4 2 2" xfId="13582" xr:uid="{4A6C4545-1681-42AF-8B6A-AECA143EEBBA}"/>
    <cellStyle name="Normal 18 4 4 2 2 2" xfId="30342" xr:uid="{961E82C7-F539-47A9-81ED-8093DA075ACB}"/>
    <cellStyle name="Normal 18 4 4 2 2 3" xfId="47101" xr:uid="{877C8575-0B84-44C4-A842-0A2E5646C247}"/>
    <cellStyle name="Normal 18 4 4 2 3" xfId="21962" xr:uid="{8010B69C-2928-4472-A3CB-05E522C9D4BF}"/>
    <cellStyle name="Normal 18 4 4 2 4" xfId="38721" xr:uid="{75CB8C4D-5690-43BE-88BF-059C7AD0EA26}"/>
    <cellStyle name="Normal 18 4 4 3" xfId="6889" xr:uid="{6C792B23-CA11-4BFD-A2FC-244750B870B1}"/>
    <cellStyle name="Normal 18 4 4 3 2" xfId="15269" xr:uid="{6F222271-D237-4236-9EFF-1FAB57853152}"/>
    <cellStyle name="Normal 18 4 4 3 2 2" xfId="32029" xr:uid="{BE1783F3-2F42-4C4B-B680-58F0B514A995}"/>
    <cellStyle name="Normal 18 4 4 3 2 3" xfId="48788" xr:uid="{BA144A14-FC1B-4B9B-9FAD-ED7C23884D59}"/>
    <cellStyle name="Normal 18 4 4 3 3" xfId="23649" xr:uid="{AD3D0399-D5E9-43B1-A4D5-DC11B8216442}"/>
    <cellStyle name="Normal 18 4 4 3 4" xfId="40408" xr:uid="{69BD3551-8E12-456F-B8DE-64CF85A38B3C}"/>
    <cellStyle name="Normal 18 4 4 4" xfId="3629" xr:uid="{D7400047-C311-4873-9BF4-13A3532C4988}"/>
    <cellStyle name="Normal 18 4 4 4 2" xfId="12005" xr:uid="{655D19A4-D0B4-468D-8631-E837E3F2C52E}"/>
    <cellStyle name="Normal 18 4 4 4 2 2" xfId="28765" xr:uid="{44E2FD80-6BFD-4BDD-8531-A4FBF98BEACE}"/>
    <cellStyle name="Normal 18 4 4 4 2 3" xfId="45524" xr:uid="{3A95B2D1-97CF-45E2-B72E-78E3C1CC807C}"/>
    <cellStyle name="Normal 18 4 4 4 3" xfId="20385" xr:uid="{C452C8AB-DFE6-48C2-BF03-A70B5EEAADDC}"/>
    <cellStyle name="Normal 18 4 4 4 4" xfId="37144" xr:uid="{CE329F80-D91C-4480-9617-040DE13D2FF6}"/>
    <cellStyle name="Normal 18 4 4 5" xfId="10202" xr:uid="{EA57DCD8-84D0-426F-B872-F2AD911B84A4}"/>
    <cellStyle name="Normal 18 4 4 5 2" xfId="26962" xr:uid="{D026A67E-C7AB-4E51-BB97-4966EA69B001}"/>
    <cellStyle name="Normal 18 4 4 5 3" xfId="43721" xr:uid="{4D95032E-36FE-43D6-A9B1-06591A038CA6}"/>
    <cellStyle name="Normal 18 4 4 6" xfId="18582" xr:uid="{C5A6218C-8FE1-4196-9A77-ACDBBDE1FF7E}"/>
    <cellStyle name="Normal 18 4 4 7" xfId="35341" xr:uid="{396885F6-4134-43B4-9546-61783E20B82F}"/>
    <cellStyle name="Normal 18 4 5" xfId="2250" xr:uid="{1327A0C3-5062-49EC-832A-D51EB0502042}"/>
    <cellStyle name="Normal 18 4 5 2" xfId="5630" xr:uid="{2453D76C-1150-4077-A47E-50C41225CF28}"/>
    <cellStyle name="Normal 18 4 5 2 2" xfId="14010" xr:uid="{DB669DA5-D7B2-422F-A332-8D19B309360B}"/>
    <cellStyle name="Normal 18 4 5 2 2 2" xfId="30770" xr:uid="{3FFF1558-C325-467D-A139-C4FFA42D17E8}"/>
    <cellStyle name="Normal 18 4 5 2 2 3" xfId="47529" xr:uid="{FD29204C-8719-4A14-B58D-0F6C98E373CD}"/>
    <cellStyle name="Normal 18 4 5 2 3" xfId="22390" xr:uid="{869761ED-A16C-4004-9636-4CCB641280F6}"/>
    <cellStyle name="Normal 18 4 5 2 4" xfId="39149" xr:uid="{9C19FC74-BB3A-45B1-9D3A-36538E3E4C46}"/>
    <cellStyle name="Normal 18 4 5 3" xfId="7317" xr:uid="{0957B3F4-61EC-43CD-995F-97A7DCD4D730}"/>
    <cellStyle name="Normal 18 4 5 3 2" xfId="15697" xr:uid="{2C50051D-C13F-463F-B27C-E3A48C934E7D}"/>
    <cellStyle name="Normal 18 4 5 3 2 2" xfId="32457" xr:uid="{C0E5EDE5-EF1A-47FD-ACAD-D010EA0A54AF}"/>
    <cellStyle name="Normal 18 4 5 3 2 3" xfId="49216" xr:uid="{8B978639-A498-47A5-9B8C-6D69B18E7919}"/>
    <cellStyle name="Normal 18 4 5 3 3" xfId="24077" xr:uid="{E78BD2FF-86E9-4A84-AE46-A50CE84652C7}"/>
    <cellStyle name="Normal 18 4 5 3 4" xfId="40836" xr:uid="{191E85DB-F234-49FC-A441-C86FEF5E3306}"/>
    <cellStyle name="Normal 18 4 5 4" xfId="4057" xr:uid="{D00DE07B-1BCB-468C-AC18-6719807F2272}"/>
    <cellStyle name="Normal 18 4 5 4 2" xfId="12433" xr:uid="{51F6501A-0C16-4307-BCBE-CA1DDC959E45}"/>
    <cellStyle name="Normal 18 4 5 4 2 2" xfId="29193" xr:uid="{7304587D-A8C0-4E59-9CE4-C401052290CF}"/>
    <cellStyle name="Normal 18 4 5 4 2 3" xfId="45952" xr:uid="{1818A9AC-F75F-4654-B619-8F3355D46D99}"/>
    <cellStyle name="Normal 18 4 5 4 3" xfId="20813" xr:uid="{AFDCF92E-E7AD-4F11-B033-68A69641221A}"/>
    <cellStyle name="Normal 18 4 5 4 4" xfId="37572" xr:uid="{7AE5EAFC-875A-41C8-B5C7-91E53701A67C}"/>
    <cellStyle name="Normal 18 4 5 5" xfId="10630" xr:uid="{5A574C74-D80B-42BD-8411-E785C0A2AC82}"/>
    <cellStyle name="Normal 18 4 5 5 2" xfId="27390" xr:uid="{32711A1A-88B0-491F-88A8-33F95D230A1E}"/>
    <cellStyle name="Normal 18 4 5 5 3" xfId="44149" xr:uid="{FBF96FBA-8885-4083-A717-07D45056D588}"/>
    <cellStyle name="Normal 18 4 5 6" xfId="19010" xr:uid="{FAE4CB78-C3D7-4AF4-8359-C7BA13A7ADCD}"/>
    <cellStyle name="Normal 18 4 5 7" xfId="35769" xr:uid="{880EBCA8-E9DC-4EF4-B67A-637E11DDCAEE}"/>
    <cellStyle name="Normal 18 4 6" xfId="2526" xr:uid="{78885B46-F14D-498C-B2DA-3390D863BD4F}"/>
    <cellStyle name="Normal 18 4 6 2" xfId="5908" xr:uid="{C55F33FD-12EE-4115-B626-E216A6ED5B85}"/>
    <cellStyle name="Normal 18 4 6 2 2" xfId="14288" xr:uid="{ABA149E1-903D-4851-8C2D-5380C7991137}"/>
    <cellStyle name="Normal 18 4 6 2 2 2" xfId="31048" xr:uid="{590D6416-E7EF-47F8-9D9C-1EF8624FD3B8}"/>
    <cellStyle name="Normal 18 4 6 2 2 3" xfId="47807" xr:uid="{D6A3375E-75B9-49E4-91C3-6E4B2B9C948A}"/>
    <cellStyle name="Normal 18 4 6 2 3" xfId="22668" xr:uid="{9592252F-7F4A-4F6B-AAF8-94CA541EEA6A}"/>
    <cellStyle name="Normal 18 4 6 2 4" xfId="39427" xr:uid="{88875F0D-BACF-49C8-B802-0E7E5ECA4BAD}"/>
    <cellStyle name="Normal 18 4 6 3" xfId="7595" xr:uid="{012F0D3C-E679-464E-86DA-11F415C1B1DF}"/>
    <cellStyle name="Normal 18 4 6 3 2" xfId="15975" xr:uid="{6C145849-FEAC-4CB2-97B4-A915737D2C0D}"/>
    <cellStyle name="Normal 18 4 6 3 2 2" xfId="32735" xr:uid="{B511C863-6E98-4FE2-9682-07601F28E43A}"/>
    <cellStyle name="Normal 18 4 6 3 2 3" xfId="49494" xr:uid="{A8E46EB6-9170-4AF6-A3CD-6C9035AF7969}"/>
    <cellStyle name="Normal 18 4 6 3 3" xfId="24355" xr:uid="{80B430BA-8B95-4D0D-A024-53576AD50AC2}"/>
    <cellStyle name="Normal 18 4 6 3 4" xfId="41114" xr:uid="{EC274AAC-7D79-41FA-82E0-351EB7F78AD0}"/>
    <cellStyle name="Normal 18 4 6 4" xfId="3202" xr:uid="{58B5618D-63F5-4789-A833-71907A80F13C}"/>
    <cellStyle name="Normal 18 4 6 4 2" xfId="11579" xr:uid="{A70E30C6-7CA2-4A2F-9296-4FE46141983A}"/>
    <cellStyle name="Normal 18 4 6 4 2 2" xfId="28339" xr:uid="{104A0F2A-C307-4755-A574-7087C1F53CCE}"/>
    <cellStyle name="Normal 18 4 6 4 2 3" xfId="45098" xr:uid="{35C35661-BEAD-4075-A597-82F3AE84E0D6}"/>
    <cellStyle name="Normal 18 4 6 4 3" xfId="19959" xr:uid="{613EB64A-67F9-4FC4-91F3-195A3BCA3BE1}"/>
    <cellStyle name="Normal 18 4 6 4 4" xfId="36718" xr:uid="{C986F444-04D2-461C-B364-494425D8E013}"/>
    <cellStyle name="Normal 18 4 6 5" xfId="10908" xr:uid="{09BA6B51-3DF6-469A-A363-01571A4D5A4D}"/>
    <cellStyle name="Normal 18 4 6 5 2" xfId="27668" xr:uid="{B2D7B590-E6A0-4620-B20A-158767DE8C72}"/>
    <cellStyle name="Normal 18 4 6 5 3" xfId="44427" xr:uid="{B4B6BE16-EFC0-4978-BFBE-68823E1A167D}"/>
    <cellStyle name="Normal 18 4 6 6" xfId="19288" xr:uid="{5F4567D6-074D-45F6-9E50-8C2CA1DA8945}"/>
    <cellStyle name="Normal 18 4 6 7" xfId="36047" xr:uid="{A30FA8C9-0DCC-4C7E-9DDB-C7712F15058C}"/>
    <cellStyle name="Normal 18 4 7" xfId="4642" xr:uid="{50C967B9-5473-49F4-A2C7-240313A72CD6}"/>
    <cellStyle name="Normal 18 4 7 2" xfId="13018" xr:uid="{D8E0E82F-FBF5-4425-8545-8765BD7EFA34}"/>
    <cellStyle name="Normal 18 4 7 2 2" xfId="29778" xr:uid="{06D34E45-4CF3-495A-A697-48BC0EE4A0DD}"/>
    <cellStyle name="Normal 18 4 7 2 3" xfId="46537" xr:uid="{581EFC3B-A33B-4ADE-8286-3C3D2366A65B}"/>
    <cellStyle name="Normal 18 4 7 3" xfId="21398" xr:uid="{0442B0F0-CD68-42B3-8A7C-EE96079ABFBE}"/>
    <cellStyle name="Normal 18 4 7 4" xfId="38157" xr:uid="{71D62A36-751D-4A34-B367-FB4127AAFC37}"/>
    <cellStyle name="Normal 18 4 8" xfId="6463" xr:uid="{D6E326BD-18C3-497B-9277-8B166CE54646}"/>
    <cellStyle name="Normal 18 4 8 2" xfId="14843" xr:uid="{24488266-CFD5-4768-81DC-AB6C1ED32C4C}"/>
    <cellStyle name="Normal 18 4 8 2 2" xfId="31603" xr:uid="{3E6F54D7-CD91-4C8C-858C-188CF8BF362C}"/>
    <cellStyle name="Normal 18 4 8 2 3" xfId="48362" xr:uid="{41F162E1-B2BE-4E5B-968D-77F4CB41A1CF}"/>
    <cellStyle name="Normal 18 4 8 3" xfId="23223" xr:uid="{615DDAA0-657E-4CB6-BCB5-2A494F3274C4}"/>
    <cellStyle name="Normal 18 4 8 4" xfId="39982" xr:uid="{1A219D9E-EB0C-4623-A6AC-8CF90CD0B43B}"/>
    <cellStyle name="Normal 18 4 9" xfId="8001" xr:uid="{B3915CC7-7FEC-4870-9E24-114858047C90}"/>
    <cellStyle name="Normal 18 4 9 2" xfId="16381" xr:uid="{8FD4017B-BD38-4D7A-B889-7381A3DA8FA9}"/>
    <cellStyle name="Normal 18 4 9 2 2" xfId="33141" xr:uid="{A7DA7F4F-4269-4D72-9E58-7E857D448BD1}"/>
    <cellStyle name="Normal 18 4 9 2 3" xfId="49900" xr:uid="{E20B1B69-4CD6-4467-B69D-4D118BF8177D}"/>
    <cellStyle name="Normal 18 4 9 3" xfId="24761" xr:uid="{C89CFAEA-2F8D-4096-AEC6-CDB4661EAD1D}"/>
    <cellStyle name="Normal 18 4 9 4" xfId="41520" xr:uid="{8075204F-E87D-46E9-BCFD-34F23A9DB8AA}"/>
    <cellStyle name="Normal 18 5" xfId="823" xr:uid="{87FAA238-B40B-485B-BB1F-8B03CDDC0536}"/>
    <cellStyle name="Normal 18 5 10" xfId="9290" xr:uid="{53C41736-04F6-490E-A330-DDACF8CE2AAA}"/>
    <cellStyle name="Normal 18 5 10 2" xfId="17670" xr:uid="{B3D4BC6F-F16F-435F-942B-577D6C991223}"/>
    <cellStyle name="Normal 18 5 10 2 2" xfId="34430" xr:uid="{CF8D380F-71F5-4D42-A209-0568431597E2}"/>
    <cellStyle name="Normal 18 5 10 2 3" xfId="51189" xr:uid="{AD82891C-FD03-406A-97CB-411325B249CF}"/>
    <cellStyle name="Normal 18 5 10 3" xfId="26050" xr:uid="{15FB971D-5284-4A4D-8D3E-ED8EF5A878A5}"/>
    <cellStyle name="Normal 18 5 10 4" xfId="42809" xr:uid="{94C54E53-3177-4C92-88DF-831356FB16C9}"/>
    <cellStyle name="Normal 18 5 11" xfId="3205" xr:uid="{172BCF61-38D9-41B7-A07A-727B68D72051}"/>
    <cellStyle name="Normal 18 5 11 2" xfId="11582" xr:uid="{3AC15A05-E74C-4E38-92C2-2D6AA0BC0026}"/>
    <cellStyle name="Normal 18 5 11 2 2" xfId="28342" xr:uid="{89C3944A-4C7E-4033-8F78-4C4F4A6D16F4}"/>
    <cellStyle name="Normal 18 5 11 2 3" xfId="45101" xr:uid="{D4C07438-A890-4AA5-98B6-0FFF630BEA56}"/>
    <cellStyle name="Normal 18 5 11 3" xfId="19962" xr:uid="{B42CBA71-6438-400A-9E72-E96F639EA05A}"/>
    <cellStyle name="Normal 18 5 11 4" xfId="36721" xr:uid="{19EB0659-EAAD-46D1-83A6-3C398768E91F}"/>
    <cellStyle name="Normal 18 5 12" xfId="9779" xr:uid="{80E0C738-2316-442E-9F66-A3BAE9F80D2D}"/>
    <cellStyle name="Normal 18 5 12 2" xfId="26539" xr:uid="{3B549770-3D28-404A-BD19-6819BAA0B2E8}"/>
    <cellStyle name="Normal 18 5 12 3" xfId="43298" xr:uid="{5E4C076F-4A11-4B4E-8FF4-A156E03CEFB6}"/>
    <cellStyle name="Normal 18 5 13" xfId="18159" xr:uid="{B09A9920-9574-4BDC-840E-260B3C38DFB6}"/>
    <cellStyle name="Normal 18 5 14" xfId="34918" xr:uid="{61475A14-D3C4-45C8-A71D-9BC918CC2BC3}"/>
    <cellStyle name="Normal 18 5 15" xfId="1426" xr:uid="{2D1BD411-9947-40FF-88EB-56FF64EECE8F}"/>
    <cellStyle name="Normal 18 5 2" xfId="1825" xr:uid="{6BE7ECC2-FDE7-4062-AFC9-1E2CABE05CAF}"/>
    <cellStyle name="Normal 18 5 2 2" xfId="5207" xr:uid="{24727615-5EE3-42EE-9490-6D8D7B098669}"/>
    <cellStyle name="Normal 18 5 2 2 2" xfId="13585" xr:uid="{6F86296F-2A11-4FFD-8080-A21E68ED2F1F}"/>
    <cellStyle name="Normal 18 5 2 2 2 2" xfId="30345" xr:uid="{13ADB979-2D02-49DF-84FE-2EBD9A225A6F}"/>
    <cellStyle name="Normal 18 5 2 2 2 3" xfId="47104" xr:uid="{39683CD2-EACC-48BC-B050-BF6D027CCA22}"/>
    <cellStyle name="Normal 18 5 2 2 3" xfId="21965" xr:uid="{74622866-99CD-42AF-8D8B-7490CE156EFB}"/>
    <cellStyle name="Normal 18 5 2 2 4" xfId="38724" xr:uid="{831A6DF9-9E21-4979-AC3E-7D3CB87EECAD}"/>
    <cellStyle name="Normal 18 5 2 3" xfId="6892" xr:uid="{CB74645F-335A-4C1C-BF30-F9ACF0838551}"/>
    <cellStyle name="Normal 18 5 2 3 2" xfId="15272" xr:uid="{712E9773-8465-45D3-B262-684CD991271E}"/>
    <cellStyle name="Normal 18 5 2 3 2 2" xfId="32032" xr:uid="{BB5200C0-7509-4FA8-A51A-04FC8B3C81AA}"/>
    <cellStyle name="Normal 18 5 2 3 2 3" xfId="48791" xr:uid="{DC723B3C-1954-4FBE-B036-D63AE77349DB}"/>
    <cellStyle name="Normal 18 5 2 3 3" xfId="23652" xr:uid="{188D684E-0550-4CC2-AC5F-06F175FD408B}"/>
    <cellStyle name="Normal 18 5 2 3 4" xfId="40411" xr:uid="{E2BC512E-88DF-4590-B817-7817FAECE516}"/>
    <cellStyle name="Normal 18 5 2 4" xfId="3632" xr:uid="{D8F3B89B-B233-4646-834C-A41059D90662}"/>
    <cellStyle name="Normal 18 5 2 4 2" xfId="12008" xr:uid="{DF93D177-0DF9-40A2-AF33-3CF54F2A070C}"/>
    <cellStyle name="Normal 18 5 2 4 2 2" xfId="28768" xr:uid="{B6166DB3-6960-41CA-9A5B-01EE2ED2B947}"/>
    <cellStyle name="Normal 18 5 2 4 2 3" xfId="45527" xr:uid="{8F2BFC7E-C76D-4EAB-A3E4-E36444D7B296}"/>
    <cellStyle name="Normal 18 5 2 4 3" xfId="20388" xr:uid="{0B253300-DCB3-4985-AFCB-14007E3FEF72}"/>
    <cellStyle name="Normal 18 5 2 4 4" xfId="37147" xr:uid="{297F1490-CD01-4C98-887E-2B11BDAE30AF}"/>
    <cellStyle name="Normal 18 5 2 5" xfId="10205" xr:uid="{50310F54-E87B-4D28-B3D6-9E8ED9C16241}"/>
    <cellStyle name="Normal 18 5 2 5 2" xfId="26965" xr:uid="{4D1669EC-9F5C-4238-B758-246BAD96162F}"/>
    <cellStyle name="Normal 18 5 2 5 3" xfId="43724" xr:uid="{003FC71B-0D69-446E-8C34-7A560BA1F77B}"/>
    <cellStyle name="Normal 18 5 2 6" xfId="18585" xr:uid="{CF7B37E1-4316-4252-BDCE-2C165BC967C5}"/>
    <cellStyle name="Normal 18 5 2 7" xfId="35344" xr:uid="{1A232345-74FE-4C3B-B8E1-62B1D1127593}"/>
    <cellStyle name="Normal 18 5 3" xfId="2253" xr:uid="{395ECBDD-9CEA-4D73-86A3-B42BD152D482}"/>
    <cellStyle name="Normal 18 5 3 2" xfId="5633" xr:uid="{9319CB42-901C-4C4F-8F7E-E61094A0826D}"/>
    <cellStyle name="Normal 18 5 3 2 2" xfId="14013" xr:uid="{84333BF2-34F7-48AD-B933-AB7F79A41EF8}"/>
    <cellStyle name="Normal 18 5 3 2 2 2" xfId="30773" xr:uid="{0C7720C7-21DD-4B5C-B5D6-5587C3232EAE}"/>
    <cellStyle name="Normal 18 5 3 2 2 3" xfId="47532" xr:uid="{A1AE9364-075F-4FED-9C1E-AD72FB11C0A5}"/>
    <cellStyle name="Normal 18 5 3 2 3" xfId="22393" xr:uid="{B9DEE530-A921-4023-AF94-B61BA4BDA18A}"/>
    <cellStyle name="Normal 18 5 3 2 4" xfId="39152" xr:uid="{630D4519-8F85-4716-A058-EDC5BF4D0E2C}"/>
    <cellStyle name="Normal 18 5 3 3" xfId="7320" xr:uid="{2EFA4884-90E8-41FD-8E34-319210E656AD}"/>
    <cellStyle name="Normal 18 5 3 3 2" xfId="15700" xr:uid="{7F248E28-BEBF-43C3-8812-90F296299FF3}"/>
    <cellStyle name="Normal 18 5 3 3 2 2" xfId="32460" xr:uid="{4B5A7BA4-C8F4-4492-ABC3-96CA5C7FBB89}"/>
    <cellStyle name="Normal 18 5 3 3 2 3" xfId="49219" xr:uid="{E468563B-1BA7-407B-807D-06BB6215550B}"/>
    <cellStyle name="Normal 18 5 3 3 3" xfId="24080" xr:uid="{3AE4F9A6-78CC-49EA-916C-813C3B65A65D}"/>
    <cellStyle name="Normal 18 5 3 3 4" xfId="40839" xr:uid="{905CD412-5F68-494E-B68B-C70D873B2EAE}"/>
    <cellStyle name="Normal 18 5 3 4" xfId="4060" xr:uid="{87197A8B-0BB1-427C-9900-0EDEE980073E}"/>
    <cellStyle name="Normal 18 5 3 4 2" xfId="12436" xr:uid="{667DAC21-03B5-42FC-BF61-9AD8E8C844D6}"/>
    <cellStyle name="Normal 18 5 3 4 2 2" xfId="29196" xr:uid="{A42CD9A3-81FC-40F1-A124-B6FC3604DB6D}"/>
    <cellStyle name="Normal 18 5 3 4 2 3" xfId="45955" xr:uid="{ABE6C990-8A87-4D32-98A2-C75F9BE49F82}"/>
    <cellStyle name="Normal 18 5 3 4 3" xfId="20816" xr:uid="{FF9ACEA3-4A3B-428F-B87D-52CDA7BE8110}"/>
    <cellStyle name="Normal 18 5 3 4 4" xfId="37575" xr:uid="{B725E3EE-03D6-4927-A5EF-75AAE162CCCC}"/>
    <cellStyle name="Normal 18 5 3 5" xfId="10633" xr:uid="{58C78BD8-4990-4B09-955A-E1345BA159BB}"/>
    <cellStyle name="Normal 18 5 3 5 2" xfId="27393" xr:uid="{2D5F1D5B-EC2F-4317-9361-08139BB0EF6D}"/>
    <cellStyle name="Normal 18 5 3 5 3" xfId="44152" xr:uid="{382047C5-C2C9-4E57-977F-447EA8F3E257}"/>
    <cellStyle name="Normal 18 5 3 6" xfId="19013" xr:uid="{A136CBC5-3D37-4C4E-9224-7AA26D962C6B}"/>
    <cellStyle name="Normal 18 5 3 7" xfId="35772" xr:uid="{4882FF87-355A-4C6B-8EF0-92B77ECD6681}"/>
    <cellStyle name="Normal 18 5 4" xfId="2597" xr:uid="{923E2770-8E20-4989-905F-908EFD93AFA4}"/>
    <cellStyle name="Normal 18 5 4 2" xfId="5979" xr:uid="{92F1C988-84E7-440D-BFC9-11E04DFF0A85}"/>
    <cellStyle name="Normal 18 5 4 2 2" xfId="14359" xr:uid="{E10AAE02-7344-49E2-B57B-B2B1421CDB3F}"/>
    <cellStyle name="Normal 18 5 4 2 2 2" xfId="31119" xr:uid="{6EBFF0A7-7373-4A8E-A71D-DB8D6860D2FB}"/>
    <cellStyle name="Normal 18 5 4 2 2 3" xfId="47878" xr:uid="{668A7A13-6A66-4E53-BE4C-2B175B704E63}"/>
    <cellStyle name="Normal 18 5 4 2 3" xfId="22739" xr:uid="{45AE0014-82F5-45DA-B2FB-9A2DBE0456EA}"/>
    <cellStyle name="Normal 18 5 4 2 4" xfId="39498" xr:uid="{238CCD57-34B0-4E96-B67F-42A5BB50EF06}"/>
    <cellStyle name="Normal 18 5 4 3" xfId="7666" xr:uid="{544C7312-A26B-404E-8495-2557F0126BD2}"/>
    <cellStyle name="Normal 18 5 4 3 2" xfId="16046" xr:uid="{25FA5F8C-D450-4222-968C-A2EC02A11A55}"/>
    <cellStyle name="Normal 18 5 4 3 2 2" xfId="32806" xr:uid="{2AFCFF80-1718-4668-9E2B-69C9AF594FFF}"/>
    <cellStyle name="Normal 18 5 4 3 2 3" xfId="49565" xr:uid="{435360D4-16DB-42B8-8886-05B82B313CE6}"/>
    <cellStyle name="Normal 18 5 4 3 3" xfId="24426" xr:uid="{83504E7E-D8E9-47FC-8AE7-3D4D9D068579}"/>
    <cellStyle name="Normal 18 5 4 3 4" xfId="41185" xr:uid="{108018AA-5501-46BD-B678-FF72DDC1C064}"/>
    <cellStyle name="Normal 18 5 4 4" xfId="4294" xr:uid="{89C14045-441B-4269-8442-FAF13B503B9A}"/>
    <cellStyle name="Normal 18 5 4 4 2" xfId="12670" xr:uid="{39268FF2-EC16-4E9D-8054-72DFC33CFF90}"/>
    <cellStyle name="Normal 18 5 4 4 2 2" xfId="29430" xr:uid="{23A50561-EA00-492E-833D-7ACD18CE2DDA}"/>
    <cellStyle name="Normal 18 5 4 4 2 3" xfId="46189" xr:uid="{8BCB9FFC-46E5-442C-A85E-B1770E2DF127}"/>
    <cellStyle name="Normal 18 5 4 4 3" xfId="21050" xr:uid="{36F0DFB0-E107-4E7D-8E53-6598827FB9A0}"/>
    <cellStyle name="Normal 18 5 4 4 4" xfId="37809" xr:uid="{D83B29F2-BABB-401A-B0C6-9313506D6C2B}"/>
    <cellStyle name="Normal 18 5 4 5" xfId="10979" xr:uid="{9BDC803E-9038-4034-9696-B33E4146DF16}"/>
    <cellStyle name="Normal 18 5 4 5 2" xfId="27739" xr:uid="{AFB2CF76-71BF-4FBB-A744-0B08A68C8286}"/>
    <cellStyle name="Normal 18 5 4 5 3" xfId="44498" xr:uid="{2A16B9B8-A4D0-411B-B722-E522CB79F6A0}"/>
    <cellStyle name="Normal 18 5 4 6" xfId="19359" xr:uid="{5FACAFA3-56F9-4B6D-BD28-389A5A70BE93}"/>
    <cellStyle name="Normal 18 5 4 7" xfId="36118" xr:uid="{71D5E6BF-9A6F-4D30-9FD6-768B3DA70102}"/>
    <cellStyle name="Normal 18 5 5" xfId="4713" xr:uid="{030A380A-11A7-4A3B-8174-D75F2A76AD49}"/>
    <cellStyle name="Normal 18 5 5 2" xfId="13089" xr:uid="{33EF4E3F-0C48-437C-99BE-280E6B45C813}"/>
    <cellStyle name="Normal 18 5 5 2 2" xfId="29849" xr:uid="{81A0289F-AC86-4C7C-9B55-33A397A85139}"/>
    <cellStyle name="Normal 18 5 5 2 3" xfId="46608" xr:uid="{398CE64E-7CF1-4D77-95F9-95CEE7197F86}"/>
    <cellStyle name="Normal 18 5 5 3" xfId="21469" xr:uid="{1F26F40E-8FEC-4167-8C1F-7E40BC9686E0}"/>
    <cellStyle name="Normal 18 5 5 4" xfId="38228" xr:uid="{6C3DCD17-4A76-4C33-916A-3FED2BB60556}"/>
    <cellStyle name="Normal 18 5 6" xfId="6466" xr:uid="{73B4ECA9-71BD-4DBD-AD75-955BD40DCF18}"/>
    <cellStyle name="Normal 18 5 6 2" xfId="14846" xr:uid="{832F1F00-0E9D-4C20-9567-85641DC39724}"/>
    <cellStyle name="Normal 18 5 6 2 2" xfId="31606" xr:uid="{4F5BE762-49FE-44BB-87E9-B615B4338A94}"/>
    <cellStyle name="Normal 18 5 6 2 3" xfId="48365" xr:uid="{8614051E-92BD-46BF-85C3-CB5F16D92D07}"/>
    <cellStyle name="Normal 18 5 6 3" xfId="23226" xr:uid="{7404628B-FC6D-46C1-AE90-DE6A50E96C3F}"/>
    <cellStyle name="Normal 18 5 6 4" xfId="39985" xr:uid="{04FBCA62-6ED9-41C5-B121-B43D5B41DE2D}"/>
    <cellStyle name="Normal 18 5 7" xfId="8072" xr:uid="{3E60A99B-C557-4EB9-BC80-6D3DCEC54E74}"/>
    <cellStyle name="Normal 18 5 7 2" xfId="16452" xr:uid="{A987A0CC-493B-4341-BB69-008916955E32}"/>
    <cellStyle name="Normal 18 5 7 2 2" xfId="33212" xr:uid="{48A2668E-6358-483B-B55B-82AE3F78F247}"/>
    <cellStyle name="Normal 18 5 7 2 3" xfId="49971" xr:uid="{46EB29A2-63C7-406F-A79B-652D3BA545D8}"/>
    <cellStyle name="Normal 18 5 7 3" xfId="24832" xr:uid="{266EDC92-A560-4ED9-A302-DDCE5F804BBC}"/>
    <cellStyle name="Normal 18 5 7 4" xfId="41591" xr:uid="{43889879-5406-48D7-81A2-1198E723AF79}"/>
    <cellStyle name="Normal 18 5 8" xfId="8478" xr:uid="{9CB7B3C4-8A62-477C-8A07-20638FE4D0C7}"/>
    <cellStyle name="Normal 18 5 8 2" xfId="16858" xr:uid="{9A177AAB-B0A4-4832-9E9D-275F422AD6AD}"/>
    <cellStyle name="Normal 18 5 8 2 2" xfId="33618" xr:uid="{C56D0ACA-B8FB-41F5-AD00-A6865DFBD69B}"/>
    <cellStyle name="Normal 18 5 8 2 3" xfId="50377" xr:uid="{8DE3BCFA-AC91-4E4E-AEBF-05702F0FB3DC}"/>
    <cellStyle name="Normal 18 5 8 3" xfId="25238" xr:uid="{A3FB8A69-051D-4DA8-B1F6-F2B5FA9B3652}"/>
    <cellStyle name="Normal 18 5 8 4" xfId="41997" xr:uid="{F949FACD-6A74-4E98-BDFC-7AA5C4EC55C0}"/>
    <cellStyle name="Normal 18 5 9" xfId="8884" xr:uid="{DF134BC5-2E85-4653-88DA-114FF9E195AB}"/>
    <cellStyle name="Normal 18 5 9 2" xfId="17264" xr:uid="{608A08B3-DF2C-4471-8E6E-A0D4B426B92E}"/>
    <cellStyle name="Normal 18 5 9 2 2" xfId="34024" xr:uid="{DC8DF9E4-70DB-4EFD-9939-9A54673189F6}"/>
    <cellStyle name="Normal 18 5 9 2 3" xfId="50783" xr:uid="{476DB842-1680-4BEB-98C1-1289FE7BEFFF}"/>
    <cellStyle name="Normal 18 5 9 3" xfId="25644" xr:uid="{24EC3F56-E178-40B0-B5EC-0A853C2C8CD8}"/>
    <cellStyle name="Normal 18 5 9 4" xfId="42403" xr:uid="{22514745-9E7B-42B5-9A23-DB00D8ED1FF6}"/>
    <cellStyle name="Normal 18 6" xfId="1427" xr:uid="{E1430E4C-2B8B-491B-8044-99480A3B0C34}"/>
    <cellStyle name="Normal 18 6 10" xfId="9375" xr:uid="{F4999A5B-3402-4D21-83F0-9923EB62DBE7}"/>
    <cellStyle name="Normal 18 6 10 2" xfId="17755" xr:uid="{4E70403A-7437-47E9-9B78-C8A3B17E582F}"/>
    <cellStyle name="Normal 18 6 10 2 2" xfId="34515" xr:uid="{107D484D-FA18-46FC-9031-8611C105FF7C}"/>
    <cellStyle name="Normal 18 6 10 2 3" xfId="51274" xr:uid="{CB92E1B4-CC9A-4EF5-A62C-FDB6DABD090F}"/>
    <cellStyle name="Normal 18 6 10 3" xfId="26135" xr:uid="{CE64A69E-0AFB-4363-B9FF-E360DF839ED2}"/>
    <cellStyle name="Normal 18 6 10 4" xfId="42894" xr:uid="{13A2F0B9-E2EE-454A-8BE6-FC2EA9EEEA99}"/>
    <cellStyle name="Normal 18 6 11" xfId="3206" xr:uid="{6D124CBC-2716-4320-88E0-76D6B7BE6ED3}"/>
    <cellStyle name="Normal 18 6 11 2" xfId="11583" xr:uid="{938A8827-A60F-4FA8-A72F-6F81C157D1E6}"/>
    <cellStyle name="Normal 18 6 11 2 2" xfId="28343" xr:uid="{76507BED-52F6-4553-B3C2-68A015977759}"/>
    <cellStyle name="Normal 18 6 11 2 3" xfId="45102" xr:uid="{511F60FB-3D70-44AA-A4D2-B60A9157C9AD}"/>
    <cellStyle name="Normal 18 6 11 3" xfId="19963" xr:uid="{B514A8B8-9AEB-4DF7-9E79-668A73DAE644}"/>
    <cellStyle name="Normal 18 6 11 4" xfId="36722" xr:uid="{6A563EDF-B762-4482-B7CB-210CC9C14EB2}"/>
    <cellStyle name="Normal 18 6 12" xfId="9780" xr:uid="{4178D49C-A7FD-4DCA-AB6F-107426D0FBCB}"/>
    <cellStyle name="Normal 18 6 12 2" xfId="26540" xr:uid="{EBAC0FBF-66FF-4B2F-B76D-385796B6F7BE}"/>
    <cellStyle name="Normal 18 6 12 3" xfId="43299" xr:uid="{92F5B7B0-041F-4BED-B6C3-C0089CCBDB09}"/>
    <cellStyle name="Normal 18 6 13" xfId="18160" xr:uid="{A5B4DE43-3923-4D65-81F8-D4C47F417247}"/>
    <cellStyle name="Normal 18 6 14" xfId="34919" xr:uid="{37C74092-5166-4801-9679-90A62D2EFCF0}"/>
    <cellStyle name="Normal 18 6 2" xfId="1826" xr:uid="{FF344334-24A1-4E36-89DC-AF03FB060503}"/>
    <cellStyle name="Normal 18 6 2 2" xfId="5208" xr:uid="{623AF300-E2BB-4FCB-86E9-1265F1E911A2}"/>
    <cellStyle name="Normal 18 6 2 2 2" xfId="13586" xr:uid="{72E1AB61-58C3-4D41-99DF-AA9C4CF8088D}"/>
    <cellStyle name="Normal 18 6 2 2 2 2" xfId="30346" xr:uid="{615F5788-3F75-4CF4-A351-AC69621A81B8}"/>
    <cellStyle name="Normal 18 6 2 2 2 3" xfId="47105" xr:uid="{CEAEE1C4-FAD1-4FD6-83A4-75185D89940A}"/>
    <cellStyle name="Normal 18 6 2 2 3" xfId="21966" xr:uid="{B59D2459-989A-4E9E-97FD-F6D52B898679}"/>
    <cellStyle name="Normal 18 6 2 2 4" xfId="38725" xr:uid="{007C9685-927F-4890-BE2F-8500309B503B}"/>
    <cellStyle name="Normal 18 6 2 3" xfId="6893" xr:uid="{C9D476DE-4AAD-4507-8FDB-A33D6BA870CB}"/>
    <cellStyle name="Normal 18 6 2 3 2" xfId="15273" xr:uid="{2417E5D7-70B2-4F44-97F4-F82C16A216A2}"/>
    <cellStyle name="Normal 18 6 2 3 2 2" xfId="32033" xr:uid="{89A27475-95BC-429A-B09B-E3C0AB87DC9F}"/>
    <cellStyle name="Normal 18 6 2 3 2 3" xfId="48792" xr:uid="{287C8299-DB62-4ED1-87CB-DA7E3778C690}"/>
    <cellStyle name="Normal 18 6 2 3 3" xfId="23653" xr:uid="{C9770426-3F88-4D81-BC35-796F95710CE1}"/>
    <cellStyle name="Normal 18 6 2 3 4" xfId="40412" xr:uid="{2F06CC51-C8F3-4A33-B88D-EC2F0ED49141}"/>
    <cellStyle name="Normal 18 6 2 4" xfId="3633" xr:uid="{E4394BC9-2C68-4B50-A089-4B7A5827BF5E}"/>
    <cellStyle name="Normal 18 6 2 4 2" xfId="12009" xr:uid="{B610DF3C-BAE7-4FEB-A1A3-296DEFB6C1DE}"/>
    <cellStyle name="Normal 18 6 2 4 2 2" xfId="28769" xr:uid="{47F8E877-61D6-4830-8826-3FBFB2EA64D9}"/>
    <cellStyle name="Normal 18 6 2 4 2 3" xfId="45528" xr:uid="{697DE6FC-BD22-4D29-8209-7427B09CBF3C}"/>
    <cellStyle name="Normal 18 6 2 4 3" xfId="20389" xr:uid="{1D3CC980-E439-4231-8E1D-01DBCE744E2B}"/>
    <cellStyle name="Normal 18 6 2 4 4" xfId="37148" xr:uid="{7B826BAA-0763-42C4-8735-B26B14EE6D05}"/>
    <cellStyle name="Normal 18 6 2 5" xfId="10206" xr:uid="{30ADB59E-DCE8-4316-9F00-D34C0FB21281}"/>
    <cellStyle name="Normal 18 6 2 5 2" xfId="26966" xr:uid="{40FE3E87-2512-4A8D-BD96-06661629928E}"/>
    <cellStyle name="Normal 18 6 2 5 3" xfId="43725" xr:uid="{03512DA2-7B70-4E0B-9BDE-FBFAB306003B}"/>
    <cellStyle name="Normal 18 6 2 6" xfId="18586" xr:uid="{7374C3D8-D2C5-4BBB-8BDD-967B611249F8}"/>
    <cellStyle name="Normal 18 6 2 7" xfId="35345" xr:uid="{6C8AE1EB-414E-48CB-9505-A0C32D56BD7D}"/>
    <cellStyle name="Normal 18 6 3" xfId="2254" xr:uid="{AE5CA300-C090-449E-97E1-178435EB5C64}"/>
    <cellStyle name="Normal 18 6 3 2" xfId="5634" xr:uid="{E3ADBFA8-28E3-46A0-93A3-55392B9816F8}"/>
    <cellStyle name="Normal 18 6 3 2 2" xfId="14014" xr:uid="{13C300CB-6182-4A88-BC35-2EE6BCE2E710}"/>
    <cellStyle name="Normal 18 6 3 2 2 2" xfId="30774" xr:uid="{439C2341-E1F1-41D2-AE62-D28D7A4EFCAA}"/>
    <cellStyle name="Normal 18 6 3 2 2 3" xfId="47533" xr:uid="{26BEB7B1-5A5B-4DE5-A267-463EAA83FC46}"/>
    <cellStyle name="Normal 18 6 3 2 3" xfId="22394" xr:uid="{3489CC67-D7E9-42A2-BE0D-CA620006CB66}"/>
    <cellStyle name="Normal 18 6 3 2 4" xfId="39153" xr:uid="{6E23AAE1-0DE5-4FDF-9EA3-8414280D7A1D}"/>
    <cellStyle name="Normal 18 6 3 3" xfId="7321" xr:uid="{D3960D35-3110-411A-A4BC-87B7D15D424B}"/>
    <cellStyle name="Normal 18 6 3 3 2" xfId="15701" xr:uid="{7D0C7B45-D0F1-4EA7-ACDF-3781445433F3}"/>
    <cellStyle name="Normal 18 6 3 3 2 2" xfId="32461" xr:uid="{20DEB635-E9E5-4640-A894-A88E8F174D6A}"/>
    <cellStyle name="Normal 18 6 3 3 2 3" xfId="49220" xr:uid="{F3736EB9-7CE4-43CF-B993-CF51C62903C9}"/>
    <cellStyle name="Normal 18 6 3 3 3" xfId="24081" xr:uid="{6FA8DAFB-1DBA-4EA6-9359-4E57295CB2FD}"/>
    <cellStyle name="Normal 18 6 3 3 4" xfId="40840" xr:uid="{D6C1480B-C865-4C50-B59C-527B283A2CD6}"/>
    <cellStyle name="Normal 18 6 3 4" xfId="4061" xr:uid="{F4D73029-4F10-4473-BE50-25A02465409D}"/>
    <cellStyle name="Normal 18 6 3 4 2" xfId="12437" xr:uid="{DB877CA0-EFEA-44EE-A8BE-EEA32B2E566E}"/>
    <cellStyle name="Normal 18 6 3 4 2 2" xfId="29197" xr:uid="{0D54B157-1C80-40BB-A27A-3A4EE162F156}"/>
    <cellStyle name="Normal 18 6 3 4 2 3" xfId="45956" xr:uid="{807C221C-41C3-4644-8064-FF0F014C0095}"/>
    <cellStyle name="Normal 18 6 3 4 3" xfId="20817" xr:uid="{724C79EE-D30D-4B95-A93E-38A8F3AE6E2A}"/>
    <cellStyle name="Normal 18 6 3 4 4" xfId="37576" xr:uid="{9FBDA876-2983-4419-8F47-A3C6CB2DAB59}"/>
    <cellStyle name="Normal 18 6 3 5" xfId="10634" xr:uid="{75F82935-CD3B-45F8-8D77-DC3823912C21}"/>
    <cellStyle name="Normal 18 6 3 5 2" xfId="27394" xr:uid="{CFEA06F0-1128-4C6D-9DBC-F8521893439D}"/>
    <cellStyle name="Normal 18 6 3 5 3" xfId="44153" xr:uid="{FAE4D62B-A7E9-487E-94CF-2E37DA994FE6}"/>
    <cellStyle name="Normal 18 6 3 6" xfId="19014" xr:uid="{CEF56BA0-80E5-4BEC-803D-6CD6E356A195}"/>
    <cellStyle name="Normal 18 6 3 7" xfId="35773" xr:uid="{FFFF94C9-ED09-4996-B67B-0B23AEF38480}"/>
    <cellStyle name="Normal 18 6 4" xfId="2682" xr:uid="{B8DE6F21-C361-4654-9D14-9B213462B90B}"/>
    <cellStyle name="Normal 18 6 4 2" xfId="6064" xr:uid="{19322BC4-6489-402B-959C-068C370440C4}"/>
    <cellStyle name="Normal 18 6 4 2 2" xfId="14444" xr:uid="{C0A8D9EC-C77B-48CF-936A-D080FE5C6265}"/>
    <cellStyle name="Normal 18 6 4 2 2 2" xfId="31204" xr:uid="{C8715B8E-902B-4028-A82F-1CF21BE04CBF}"/>
    <cellStyle name="Normal 18 6 4 2 2 3" xfId="47963" xr:uid="{E5C5FE80-F486-4479-9363-12BDEF4D74CC}"/>
    <cellStyle name="Normal 18 6 4 2 3" xfId="22824" xr:uid="{34ED60F2-6872-4D6F-B5B6-D7D7A87BE4C1}"/>
    <cellStyle name="Normal 18 6 4 2 4" xfId="39583" xr:uid="{D82C5D91-99EB-433B-8C7A-5C18D93F2035}"/>
    <cellStyle name="Normal 18 6 4 3" xfId="7751" xr:uid="{5B1CEB1E-E204-450C-854B-0F4122150C38}"/>
    <cellStyle name="Normal 18 6 4 3 2" xfId="16131" xr:uid="{931E831C-5E37-4B86-B2C2-D4445C0AFD4F}"/>
    <cellStyle name="Normal 18 6 4 3 2 2" xfId="32891" xr:uid="{F141C4BB-EC63-44D6-931C-067564DE2F68}"/>
    <cellStyle name="Normal 18 6 4 3 2 3" xfId="49650" xr:uid="{2706CF95-C235-49A8-808D-DB080F85D678}"/>
    <cellStyle name="Normal 18 6 4 3 3" xfId="24511" xr:uid="{3FF87356-0F36-4DEA-AF89-4F838AD210E0}"/>
    <cellStyle name="Normal 18 6 4 3 4" xfId="41270" xr:uid="{8FDC7AF3-37D4-4937-9851-6E80D794087E}"/>
    <cellStyle name="Normal 18 6 4 4" xfId="4378" xr:uid="{CD583E27-61A0-42E6-920C-F72B10BF6EED}"/>
    <cellStyle name="Normal 18 6 4 4 2" xfId="12754" xr:uid="{D669CB54-D840-4149-AC80-1266074F0A69}"/>
    <cellStyle name="Normal 18 6 4 4 2 2" xfId="29514" xr:uid="{A6357E48-EA50-47E1-89E8-6C358105C1D4}"/>
    <cellStyle name="Normal 18 6 4 4 2 3" xfId="46273" xr:uid="{5B582BCC-6CEB-4E79-A3F0-CC9AE205C784}"/>
    <cellStyle name="Normal 18 6 4 4 3" xfId="21134" xr:uid="{B353C822-FA36-4F51-B9BD-549C2CCA66A1}"/>
    <cellStyle name="Normal 18 6 4 4 4" xfId="37893" xr:uid="{1FC57606-9022-4F4A-95D9-9935E7BAF036}"/>
    <cellStyle name="Normal 18 6 4 5" xfId="11064" xr:uid="{AD1A4ED6-494F-427C-AF19-79B3F4F4A1A7}"/>
    <cellStyle name="Normal 18 6 4 5 2" xfId="27824" xr:uid="{F489A101-E663-4EEC-8F21-E4F6CE4D1981}"/>
    <cellStyle name="Normal 18 6 4 5 3" xfId="44583" xr:uid="{059EAD1A-5383-4663-8128-1CA0710439AE}"/>
    <cellStyle name="Normal 18 6 4 6" xfId="19444" xr:uid="{8F1A07DF-7FA2-4FA0-BF6D-06549A8F030D}"/>
    <cellStyle name="Normal 18 6 4 7" xfId="36203" xr:uid="{91AC811C-38AB-42F0-903A-4FBA1D4AA26C}"/>
    <cellStyle name="Normal 18 6 5" xfId="4798" xr:uid="{35D1B739-B80D-4BAF-A757-AD5B0991AC86}"/>
    <cellStyle name="Normal 18 6 5 2" xfId="13174" xr:uid="{F586CCA0-7554-49FC-8223-AA6AF0531B44}"/>
    <cellStyle name="Normal 18 6 5 2 2" xfId="29934" xr:uid="{68317DBD-5D88-43A1-9746-BBFB75CA302A}"/>
    <cellStyle name="Normal 18 6 5 2 3" xfId="46693" xr:uid="{33A06DAE-F829-4F92-A950-3C47F6F361D3}"/>
    <cellStyle name="Normal 18 6 5 3" xfId="21554" xr:uid="{ECD35571-C7B7-4CE4-8F95-333943C691B4}"/>
    <cellStyle name="Normal 18 6 5 4" xfId="38313" xr:uid="{5F1B6611-627D-4417-A764-EAA2A96A9A90}"/>
    <cellStyle name="Normal 18 6 6" xfId="6467" xr:uid="{B4ED2054-396C-4A79-BD1C-A6C48D5EEF37}"/>
    <cellStyle name="Normal 18 6 6 2" xfId="14847" xr:uid="{414107AA-48C5-4B13-BC67-89A4BA648747}"/>
    <cellStyle name="Normal 18 6 6 2 2" xfId="31607" xr:uid="{3DFF1679-498F-444F-9E6D-29D3CF1999EB}"/>
    <cellStyle name="Normal 18 6 6 2 3" xfId="48366" xr:uid="{DD0D1CD4-8B18-455C-B806-213346630554}"/>
    <cellStyle name="Normal 18 6 6 3" xfId="23227" xr:uid="{98F165F0-DF6A-4718-8D98-7BEA69A263B6}"/>
    <cellStyle name="Normal 18 6 6 4" xfId="39986" xr:uid="{96012196-8A74-4FA8-B84F-1E430233CA39}"/>
    <cellStyle name="Normal 18 6 7" xfId="8157" xr:uid="{88EF4B3B-F1F8-4902-9BAA-DE480B112B6A}"/>
    <cellStyle name="Normal 18 6 7 2" xfId="16537" xr:uid="{33BAC35A-F77E-4367-8739-320D89EE72A9}"/>
    <cellStyle name="Normal 18 6 7 2 2" xfId="33297" xr:uid="{AAFA2B93-E1D7-4C16-AE34-2A3AF6BBCEB2}"/>
    <cellStyle name="Normal 18 6 7 2 3" xfId="50056" xr:uid="{6D9D17B3-867D-4910-A704-EF766AC0A28E}"/>
    <cellStyle name="Normal 18 6 7 3" xfId="24917" xr:uid="{CB755173-9A81-441D-BDEF-C3163E16D451}"/>
    <cellStyle name="Normal 18 6 7 4" xfId="41676" xr:uid="{C86E9F64-0F7E-4DBB-A35A-A23AA332369C}"/>
    <cellStyle name="Normal 18 6 8" xfId="8563" xr:uid="{59858B9B-DBF9-4C40-B218-A788A45AEF78}"/>
    <cellStyle name="Normal 18 6 8 2" xfId="16943" xr:uid="{C41ECA53-645E-4E7A-B7B7-B8E918706B72}"/>
    <cellStyle name="Normal 18 6 8 2 2" xfId="33703" xr:uid="{D28E5F0D-F50B-42F9-B638-114876F3AA04}"/>
    <cellStyle name="Normal 18 6 8 2 3" xfId="50462" xr:uid="{41A6EA4D-97C6-4A53-B5BC-E1BF88BF8EF0}"/>
    <cellStyle name="Normal 18 6 8 3" xfId="25323" xr:uid="{513B1775-B824-4B9C-BC4C-79F50EED24AC}"/>
    <cellStyle name="Normal 18 6 8 4" xfId="42082" xr:uid="{3E353E29-0C6C-4B2C-B15B-BFE375CBB54C}"/>
    <cellStyle name="Normal 18 6 9" xfId="8969" xr:uid="{48289C2F-4DA3-4970-9A7E-60759BE2DFC1}"/>
    <cellStyle name="Normal 18 6 9 2" xfId="17349" xr:uid="{662679EC-E298-4F9C-8611-C7695F0778D3}"/>
    <cellStyle name="Normal 18 6 9 2 2" xfId="34109" xr:uid="{1C1EFFD6-E0B3-439A-A0FA-06805804BEEF}"/>
    <cellStyle name="Normal 18 6 9 2 3" xfId="50868" xr:uid="{E901CB04-401E-496E-AB8B-3A0380B1AE92}"/>
    <cellStyle name="Normal 18 6 9 3" xfId="25729" xr:uid="{A9BBC41F-3C5C-495C-B149-797A6167A723}"/>
    <cellStyle name="Normal 18 6 9 4" xfId="42488" xr:uid="{842E9CFA-84BE-4070-BC28-4792359D0E88}"/>
    <cellStyle name="Normal 18 7" xfId="1567" xr:uid="{E9224885-4F5B-46B7-A29E-BB3D88B84371}"/>
    <cellStyle name="Normal 18 7 2" xfId="4946" xr:uid="{C7B627C1-015C-4C7B-9BE5-6F378413000D}"/>
    <cellStyle name="Normal 18 7 2 2" xfId="13322" xr:uid="{3824A5A8-9700-42F3-AFBF-FA01E83398C9}"/>
    <cellStyle name="Normal 18 7 2 2 2" xfId="30082" xr:uid="{2C2580BC-604B-4B7E-BB2C-3CE3373BF439}"/>
    <cellStyle name="Normal 18 7 2 2 3" xfId="46841" xr:uid="{D4645746-D696-40D7-92DD-E9ACA4A45BE6}"/>
    <cellStyle name="Normal 18 7 2 3" xfId="21702" xr:uid="{CDE3135F-AD9F-4E84-95E4-DA403F9F6E63}"/>
    <cellStyle name="Normal 18 7 2 4" xfId="38461" xr:uid="{53AAE72B-ACE8-49D2-84FB-24320AD65C53}"/>
    <cellStyle name="Normal 18 7 3" xfId="6629" xr:uid="{AF8CE522-857E-48A7-A134-CB16191F3A32}"/>
    <cellStyle name="Normal 18 7 3 2" xfId="15009" xr:uid="{FA8A6A85-4316-4A1B-8ECF-6B3F092BE89D}"/>
    <cellStyle name="Normal 18 7 3 2 2" xfId="31769" xr:uid="{C43C88FA-53B6-4430-9D19-78C00210F40E}"/>
    <cellStyle name="Normal 18 7 3 2 3" xfId="48528" xr:uid="{391BDFE7-263B-4EDA-9F1D-6FC6AD0DFC00}"/>
    <cellStyle name="Normal 18 7 3 3" xfId="23389" xr:uid="{D3C9B53E-AC9B-4382-B1E8-F4DBB452C518}"/>
    <cellStyle name="Normal 18 7 3 4" xfId="40148" xr:uid="{9270C3C2-9A05-4F34-AF42-D5D403867E20}"/>
    <cellStyle name="Normal 18 7 4" xfId="3369" xr:uid="{ED53D72D-E0F8-493D-AB7C-D20FC8ECAA11}"/>
    <cellStyle name="Normal 18 7 4 2" xfId="11745" xr:uid="{02A24548-E34E-46A7-A305-1F54BEEC0A27}"/>
    <cellStyle name="Normal 18 7 4 2 2" xfId="28505" xr:uid="{2B85CA50-0F76-47EA-B414-58F27759CE75}"/>
    <cellStyle name="Normal 18 7 4 2 3" xfId="45264" xr:uid="{73FD009F-D61F-4D27-BE69-043E97FC2CC7}"/>
    <cellStyle name="Normal 18 7 4 3" xfId="20125" xr:uid="{9660D135-0E1A-4EFF-89B4-1D1C84E5EA59}"/>
    <cellStyle name="Normal 18 7 4 4" xfId="36884" xr:uid="{15398E55-91CF-485E-88AD-D2350FDC6EF4}"/>
    <cellStyle name="Normal 18 7 5" xfId="9942" xr:uid="{EC5E1791-3676-4E03-BB0A-5683DFA09B67}"/>
    <cellStyle name="Normal 18 7 5 2" xfId="26702" xr:uid="{6F914CCE-C098-47B3-9891-F3F06113FAB8}"/>
    <cellStyle name="Normal 18 7 5 3" xfId="43461" xr:uid="{716E1138-953D-475F-A899-E1EC754EE85F}"/>
    <cellStyle name="Normal 18 7 6" xfId="18322" xr:uid="{558BE3DF-8FBB-4235-A0D9-CB5F080210DA}"/>
    <cellStyle name="Normal 18 7 7" xfId="35081" xr:uid="{73F6234B-393A-4BFE-B09F-A9A02CD08A2A}"/>
    <cellStyle name="Normal 18 8" xfId="1991" xr:uid="{127174FE-5230-464E-82A5-383887B250EA}"/>
    <cellStyle name="Normal 18 8 2" xfId="5370" xr:uid="{9CEB73FD-BC40-423C-A275-1B91C64D173A}"/>
    <cellStyle name="Normal 18 8 2 2" xfId="13750" xr:uid="{0F4C2DC1-290A-40E3-8616-090C95DC88D5}"/>
    <cellStyle name="Normal 18 8 2 2 2" xfId="30510" xr:uid="{B50F4171-3A9C-4134-BDD3-1B111752975F}"/>
    <cellStyle name="Normal 18 8 2 2 3" xfId="47269" xr:uid="{FD484A66-9042-4BA6-A178-FD15881D3607}"/>
    <cellStyle name="Normal 18 8 2 3" xfId="22130" xr:uid="{908E878A-1326-47CB-B9DC-E460B8A6E004}"/>
    <cellStyle name="Normal 18 8 2 4" xfId="38889" xr:uid="{078D2C4F-54AD-4900-9D25-75E93ABF5F2A}"/>
    <cellStyle name="Normal 18 8 3" xfId="7057" xr:uid="{F4BDACC3-EE96-406B-BA21-32F45E8DF349}"/>
    <cellStyle name="Normal 18 8 3 2" xfId="15437" xr:uid="{BA658669-8B4D-4717-902F-E47C270DE898}"/>
    <cellStyle name="Normal 18 8 3 2 2" xfId="32197" xr:uid="{963D5563-72FA-46CF-8EC1-8ACB361B7F38}"/>
    <cellStyle name="Normal 18 8 3 2 3" xfId="48956" xr:uid="{EBF50F63-4D80-4EEF-AD42-2FF242931574}"/>
    <cellStyle name="Normal 18 8 3 3" xfId="23817" xr:uid="{83AEC995-A068-41E3-B8AC-3F00DBDC87C6}"/>
    <cellStyle name="Normal 18 8 3 4" xfId="40576" xr:uid="{23D8B6FD-17A4-45CE-8490-D9C9A6502DBE}"/>
    <cellStyle name="Normal 18 8 4" xfId="3797" xr:uid="{DFD1E934-6C4A-41E0-B54B-1C0B163EC943}"/>
    <cellStyle name="Normal 18 8 4 2" xfId="12173" xr:uid="{471B0370-BC26-4A4D-A77A-9577CE6A964A}"/>
    <cellStyle name="Normal 18 8 4 2 2" xfId="28933" xr:uid="{AE410437-A664-4D45-9F83-F250D4510E5A}"/>
    <cellStyle name="Normal 18 8 4 2 3" xfId="45692" xr:uid="{5CA1FAAF-C1DC-452E-9563-825B83D8DA7C}"/>
    <cellStyle name="Normal 18 8 4 3" xfId="20553" xr:uid="{A91E1CE8-5755-434B-A95B-7F5F81D8E774}"/>
    <cellStyle name="Normal 18 8 4 4" xfId="37312" xr:uid="{18E476E7-B3BA-4847-B482-9E8309C929C6}"/>
    <cellStyle name="Normal 18 8 5" xfId="10370" xr:uid="{6201C380-B302-4E36-AC9C-8E11772259BB}"/>
    <cellStyle name="Normal 18 8 5 2" xfId="27130" xr:uid="{25ABD34B-7307-450C-86A1-4AC9EEF41EE0}"/>
    <cellStyle name="Normal 18 8 5 3" xfId="43889" xr:uid="{78F6C775-6973-4F1E-9DE4-213C826D12B6}"/>
    <cellStyle name="Normal 18 8 6" xfId="18750" xr:uid="{92B0FCC7-1356-4E98-A92D-A3EA9C494E52}"/>
    <cellStyle name="Normal 18 8 7" xfId="35509" xr:uid="{974BA67D-1D34-4719-BE2E-74151355D24F}"/>
    <cellStyle name="Normal 18 9" xfId="2412" xr:uid="{2CD735C8-88F2-4887-AFB8-32BB37BF2D5A}"/>
    <cellStyle name="Normal 18 9 2" xfId="5793" xr:uid="{9B16905A-2491-4E3D-8AF7-43967831893D}"/>
    <cellStyle name="Normal 18 9 2 2" xfId="14173" xr:uid="{C27246C7-982C-41C8-A15F-35A3EDA52C1C}"/>
    <cellStyle name="Normal 18 9 2 2 2" xfId="30933" xr:uid="{6CAC24EB-9623-4AA8-BF52-BE3511C2D658}"/>
    <cellStyle name="Normal 18 9 2 2 3" xfId="47692" xr:uid="{627E0D91-71C5-442B-B7D8-1AB9D4FCE8D1}"/>
    <cellStyle name="Normal 18 9 2 3" xfId="22553" xr:uid="{05648F9E-7E25-4ED0-AC79-DE01B9D65048}"/>
    <cellStyle name="Normal 18 9 2 4" xfId="39312" xr:uid="{C5ACF84F-2F48-4367-8E59-154257C2D659}"/>
    <cellStyle name="Normal 18 9 3" xfId="7480" xr:uid="{8FEE20EF-AD99-4255-878B-316FC5874B4D}"/>
    <cellStyle name="Normal 18 9 3 2" xfId="15860" xr:uid="{246E9E0D-EB8A-492D-AB81-CE04B669D268}"/>
    <cellStyle name="Normal 18 9 3 2 2" xfId="32620" xr:uid="{1CC05669-B4F3-4780-8567-C666758D0820}"/>
    <cellStyle name="Normal 18 9 3 2 3" xfId="49379" xr:uid="{0F5EB18D-BA92-4885-B3B9-B7F9C74B0BEE}"/>
    <cellStyle name="Normal 18 9 3 3" xfId="24240" xr:uid="{0AB425FB-2430-4FA9-B240-7525E746900F}"/>
    <cellStyle name="Normal 18 9 3 4" xfId="40999" xr:uid="{45A4C6AD-F35C-4F6A-B4E3-22F3E09847B9}"/>
    <cellStyle name="Normal 18 9 4" xfId="2937" xr:uid="{1ADBF84C-2110-4FA3-A973-DE6F4E47223D}"/>
    <cellStyle name="Normal 18 9 4 2" xfId="11319" xr:uid="{4CC89E9A-55B7-4268-8575-94DDD71462A6}"/>
    <cellStyle name="Normal 18 9 4 2 2" xfId="28079" xr:uid="{8AB38023-AD3B-40A7-8D6D-C1756547BF8D}"/>
    <cellStyle name="Normal 18 9 4 2 3" xfId="44838" xr:uid="{4EC2080A-856B-4FCA-A2E3-A52C4F70A293}"/>
    <cellStyle name="Normal 18 9 4 3" xfId="19699" xr:uid="{5283187D-FE61-4EF7-AAD1-68EF6B577E5F}"/>
    <cellStyle name="Normal 18 9 4 4" xfId="36458" xr:uid="{AC7ACBA1-6F82-45D9-A2CF-4892308D1FEE}"/>
    <cellStyle name="Normal 18 9 5" xfId="10793" xr:uid="{5DAC4DF7-9504-4910-9DED-35A0B74DBCCA}"/>
    <cellStyle name="Normal 18 9 5 2" xfId="27553" xr:uid="{57B6ABCF-4FBA-4D0B-8453-E7AC30DC14F3}"/>
    <cellStyle name="Normal 18 9 5 3" xfId="44312" xr:uid="{A086A4BE-9BDF-4316-976C-8166E83266B0}"/>
    <cellStyle name="Normal 18 9 6" xfId="19173" xr:uid="{7E6A706D-09BE-45A6-AEC6-C4639B481336}"/>
    <cellStyle name="Normal 18 9 7" xfId="35932" xr:uid="{787236B0-9601-40C7-B197-BFA27CA97FFF}"/>
    <cellStyle name="Normal 19" xfId="232" xr:uid="{C426E6E4-4A0A-4A68-8FF9-9B9A19365ABF}"/>
    <cellStyle name="Normal 19 10" xfId="6204" xr:uid="{81CB82C5-7627-40AA-B278-C52366011D05}"/>
    <cellStyle name="Normal 19 10 2" xfId="14584" xr:uid="{DBFE6859-4EC4-46C8-A6ED-34159A578F01}"/>
    <cellStyle name="Normal 19 10 2 2" xfId="31344" xr:uid="{0FC02239-FFAE-4C33-8ABE-5F168E331232}"/>
    <cellStyle name="Normal 19 10 2 3" xfId="48103" xr:uid="{90B833AA-FB5A-483E-8EB7-282D834AC1A3}"/>
    <cellStyle name="Normal 19 10 3" xfId="22964" xr:uid="{8182D395-D379-44F2-89E9-84CC0E66AB51}"/>
    <cellStyle name="Normal 19 10 4" xfId="39723" xr:uid="{5EE54956-080E-4D0F-9F06-6FFA2F3122E4}"/>
    <cellStyle name="Normal 19 11" xfId="7875" xr:uid="{32489666-1C77-4D97-BC78-AF617A2777D0}"/>
    <cellStyle name="Normal 19 11 2" xfId="16255" xr:uid="{7D4B6FBD-4BBA-4A5C-BF91-39F4C336E666}"/>
    <cellStyle name="Normal 19 11 2 2" xfId="33015" xr:uid="{BBBCB541-B6AC-4CE4-80B2-A2ED8C53B3BA}"/>
    <cellStyle name="Normal 19 11 2 3" xfId="49774" xr:uid="{EA4A4892-CD27-480A-818D-2FC41EEAC298}"/>
    <cellStyle name="Normal 19 11 3" xfId="24635" xr:uid="{5A33F6C8-6D7E-4CA3-9170-284EBB723AF1}"/>
    <cellStyle name="Normal 19 11 4" xfId="41394" xr:uid="{1E0D71F5-B805-4578-ADF4-BF84903842F7}"/>
    <cellStyle name="Normal 19 12" xfId="8281" xr:uid="{09AD310E-77B7-4532-8F98-418934F4920A}"/>
    <cellStyle name="Normal 19 12 2" xfId="16661" xr:uid="{0E083F0B-276B-4F57-B648-2F14EF21661A}"/>
    <cellStyle name="Normal 19 12 2 2" xfId="33421" xr:uid="{CDD1BC0C-29E5-46E8-817B-D924A044D177}"/>
    <cellStyle name="Normal 19 12 2 3" xfId="50180" xr:uid="{BFD500E1-42FF-4659-A4CB-062B4FC0C8FB}"/>
    <cellStyle name="Normal 19 12 3" xfId="25041" xr:uid="{06B29340-31FF-45B7-802F-D92E15388FDA}"/>
    <cellStyle name="Normal 19 12 4" xfId="41800" xr:uid="{4659F257-6B8C-462D-839F-F8A9E0513362}"/>
    <cellStyle name="Normal 19 13" xfId="8687" xr:uid="{C59CB52C-5754-4ABC-9039-4F8471BB97EF}"/>
    <cellStyle name="Normal 19 13 2" xfId="17067" xr:uid="{C4D30515-78C7-47CC-812D-DD99809E0817}"/>
    <cellStyle name="Normal 19 13 2 2" xfId="33827" xr:uid="{79612131-024C-4C4D-85B3-D5DDBCF5A5DC}"/>
    <cellStyle name="Normal 19 13 2 3" xfId="50586" xr:uid="{AF4DAD54-EF42-48E7-8AC0-3108AEA3C5A1}"/>
    <cellStyle name="Normal 19 13 3" xfId="25447" xr:uid="{57C5EF3A-DE50-43E0-929C-23E8FDF92F65}"/>
    <cellStyle name="Normal 19 13 4" xfId="42206" xr:uid="{8ACB8979-BCA1-4B73-A24D-F85A8E54FF76}"/>
    <cellStyle name="Normal 19 14" xfId="9093" xr:uid="{B417BBE7-8EC5-45A2-94C0-B8E6CB774356}"/>
    <cellStyle name="Normal 19 14 2" xfId="17473" xr:uid="{C710650E-724D-47DC-82B8-EDC9567B5A1A}"/>
    <cellStyle name="Normal 19 14 2 2" xfId="34233" xr:uid="{AB88328A-9845-4500-9415-2C93C7B60BCD}"/>
    <cellStyle name="Normal 19 14 2 3" xfId="50992" xr:uid="{2E04F7BF-9290-447A-B5B5-8548485B88AA}"/>
    <cellStyle name="Normal 19 14 3" xfId="25853" xr:uid="{D66F944B-6022-4CC8-8D30-022EEBDF39F7}"/>
    <cellStyle name="Normal 19 14 4" xfId="42612" xr:uid="{CAD9ABD1-9513-47AC-8BD8-E78E235BB9B3}"/>
    <cellStyle name="Normal 19 15" xfId="2863" xr:uid="{0072AD0C-F7D9-407C-9F99-A8FBBB56C0B7}"/>
    <cellStyle name="Normal 19 15 2" xfId="11245" xr:uid="{9D5B343F-C73C-401D-960D-C8D5B8F55986}"/>
    <cellStyle name="Normal 19 15 2 2" xfId="28005" xr:uid="{F2849547-B24A-449A-A52A-537637B65651}"/>
    <cellStyle name="Normal 19 15 2 3" xfId="44764" xr:uid="{D6D15EEC-8651-4F99-BD4B-418B82F3D4EA}"/>
    <cellStyle name="Normal 19 15 3" xfId="19625" xr:uid="{EB0061A1-54A2-4FBC-A7E3-7E5FF91C426A}"/>
    <cellStyle name="Normal 19 15 4" xfId="36384" xr:uid="{3B96FAB9-BD6F-4C9C-BEC5-2A978E00CB2E}"/>
    <cellStyle name="Normal 19 16" xfId="9517" xr:uid="{3B42B46D-BD2A-4751-B011-B84C3C5E6FBE}"/>
    <cellStyle name="Normal 19 16 2" xfId="26277" xr:uid="{8F8EB898-DAF1-4028-82E7-68DCDCB06ED6}"/>
    <cellStyle name="Normal 19 16 3" xfId="43036" xr:uid="{F9BB91C8-5DD5-479E-8D70-16B3710E1330}"/>
    <cellStyle name="Normal 19 17" xfId="17897" xr:uid="{201CFE0F-7933-4579-9541-AC14F4D3F6DC}"/>
    <cellStyle name="Normal 19 18" xfId="34656" xr:uid="{131750F9-CBA0-4A71-B572-561696A59A3F}"/>
    <cellStyle name="Normal 19 19" xfId="51645" xr:uid="{1A25279E-3420-46FB-97CB-22ECE087B3F5}"/>
    <cellStyle name="Normal 19 2" xfId="825" xr:uid="{EB2C24FF-E1F3-48BE-9A13-CD317E22D21F}"/>
    <cellStyle name="Normal 19 2 10" xfId="8338" xr:uid="{0E83D44C-68C9-45FD-87A6-D9844C0052FF}"/>
    <cellStyle name="Normal 19 2 10 2" xfId="16718" xr:uid="{F77C6111-3938-4E9C-952B-EA3271703A86}"/>
    <cellStyle name="Normal 19 2 10 2 2" xfId="33478" xr:uid="{AB75CA79-8F67-40A0-B7F9-63CB366F69E3}"/>
    <cellStyle name="Normal 19 2 10 2 3" xfId="50237" xr:uid="{665D2554-8B1A-426D-9B34-A6FB7F8B3787}"/>
    <cellStyle name="Normal 19 2 10 3" xfId="25098" xr:uid="{7B101294-6C5E-4C77-9A6E-F572C93D7D3B}"/>
    <cellStyle name="Normal 19 2 10 4" xfId="41857" xr:uid="{F360CC21-C5C1-4FD2-A08A-8304DD59A9C8}"/>
    <cellStyle name="Normal 19 2 11" xfId="8744" xr:uid="{5F012975-81B8-41C3-9FC2-06A454C056F1}"/>
    <cellStyle name="Normal 19 2 11 2" xfId="17124" xr:uid="{9EF1F0AF-5140-48C0-AC68-B57321C28ED0}"/>
    <cellStyle name="Normal 19 2 11 2 2" xfId="33884" xr:uid="{CA103C6D-8336-45BB-B0E4-392D1CF1950B}"/>
    <cellStyle name="Normal 19 2 11 2 3" xfId="50643" xr:uid="{240127F3-B765-490A-ACB1-15A44E75EB11}"/>
    <cellStyle name="Normal 19 2 11 3" xfId="25504" xr:uid="{E751990C-164E-4118-89E7-E5DF8B7E6436}"/>
    <cellStyle name="Normal 19 2 11 4" xfId="42263" xr:uid="{32DECBC3-2E6E-408A-826A-260A9CC2AC50}"/>
    <cellStyle name="Normal 19 2 12" xfId="9150" xr:uid="{948E61A3-3123-413A-9DD0-633375999FEC}"/>
    <cellStyle name="Normal 19 2 12 2" xfId="17530" xr:uid="{215B38FD-87A2-4DED-AE10-2CF1DC59C0AF}"/>
    <cellStyle name="Normal 19 2 12 2 2" xfId="34290" xr:uid="{F3D0BA5E-732B-43AF-816C-5FD6B124258F}"/>
    <cellStyle name="Normal 19 2 12 2 3" xfId="51049" xr:uid="{BE326016-0AC8-444C-834F-4FD8C76679F4}"/>
    <cellStyle name="Normal 19 2 12 3" xfId="25910" xr:uid="{2C598F68-5528-406A-B1C2-514A50B5892E}"/>
    <cellStyle name="Normal 19 2 12 4" xfId="42669" xr:uid="{598CC617-7604-4A33-94F2-AB776DDDD7E1}"/>
    <cellStyle name="Normal 19 2 13" xfId="2889" xr:uid="{3CC189FF-7440-467C-AE58-A749E2877305}"/>
    <cellStyle name="Normal 19 2 13 2" xfId="11271" xr:uid="{C636DAAF-19F3-4702-BD60-9A1E84D08337}"/>
    <cellStyle name="Normal 19 2 13 2 2" xfId="28031" xr:uid="{4A753EA9-6E9D-49C4-84C2-E1526A9FD397}"/>
    <cellStyle name="Normal 19 2 13 2 3" xfId="44790" xr:uid="{3AA9F097-F8A3-4BFE-AE0B-6994B5268AEB}"/>
    <cellStyle name="Normal 19 2 13 3" xfId="19651" xr:uid="{C3E54AD4-BBC3-491E-958A-8C70DC2D4A1F}"/>
    <cellStyle name="Normal 19 2 13 4" xfId="36410" xr:uid="{8908746F-0425-47B1-A9BF-49341A0241B6}"/>
    <cellStyle name="Normal 19 2 14" xfId="9545" xr:uid="{AF3BAFAD-F9FD-4374-AD25-A9C3BFECAE93}"/>
    <cellStyle name="Normal 19 2 14 2" xfId="26305" xr:uid="{1B4921B2-8C48-4D30-871B-F3DFFB7C3373}"/>
    <cellStyle name="Normal 19 2 14 3" xfId="43064" xr:uid="{796B16DF-DF04-42D6-A383-D37A2F4AFD2F}"/>
    <cellStyle name="Normal 19 2 15" xfId="17925" xr:uid="{8F33D693-B835-493E-92A3-FDAF4549134C}"/>
    <cellStyle name="Normal 19 2 16" xfId="34684" xr:uid="{BE3DF2CA-DB5E-4482-9A33-888DA7DFF76B}"/>
    <cellStyle name="Normal 19 2 2" xfId="1286" xr:uid="{374A5780-147C-4358-BD93-D0721BAE9ACE}"/>
    <cellStyle name="Normal 19 2 2 10" xfId="9295" xr:uid="{C77FBFF3-72F1-40A7-BA22-1B8FDDBAE74E}"/>
    <cellStyle name="Normal 19 2 2 10 2" xfId="17675" xr:uid="{D97CBF0B-12B3-4AF4-B632-03C7780DD277}"/>
    <cellStyle name="Normal 19 2 2 10 2 2" xfId="34435" xr:uid="{6187F46E-F2D3-44C4-8183-9B04840C8BE0}"/>
    <cellStyle name="Normal 19 2 2 10 2 3" xfId="51194" xr:uid="{8A3A5FD2-5FBE-411A-A4D7-12B24FD13288}"/>
    <cellStyle name="Normal 19 2 2 10 3" xfId="26055" xr:uid="{D105498D-791E-45FE-8052-9BDA453E0C43}"/>
    <cellStyle name="Normal 19 2 2 10 4" xfId="42814" xr:uid="{1C7751FB-C77F-4994-98C9-9B78BC38FA8B}"/>
    <cellStyle name="Normal 19 2 2 11" xfId="3043" xr:uid="{D869A8CE-B47E-408C-BFE1-3CDD6F145FD6}"/>
    <cellStyle name="Normal 19 2 2 11 2" xfId="11422" xr:uid="{F21EEEE2-AF30-4542-BD6C-3046E4C0DD34}"/>
    <cellStyle name="Normal 19 2 2 11 2 2" xfId="28182" xr:uid="{4A95CEDA-2077-4777-8D9B-4B4DC40713C1}"/>
    <cellStyle name="Normal 19 2 2 11 2 3" xfId="44941" xr:uid="{10618E23-2496-490C-9D56-036621EF4B89}"/>
    <cellStyle name="Normal 19 2 2 11 3" xfId="19802" xr:uid="{FB2F646C-EC46-4EBF-8E7F-E7BC2A55DBE9}"/>
    <cellStyle name="Normal 19 2 2 11 4" xfId="36561" xr:uid="{BFECDDD2-561E-4BB8-9DD7-62DE8FC8617C}"/>
    <cellStyle name="Normal 19 2 2 12" xfId="9619" xr:uid="{9881E3E5-FABE-4E6A-A133-DEDC0246046E}"/>
    <cellStyle name="Normal 19 2 2 12 2" xfId="26379" xr:uid="{0AC57323-A6F1-4199-9FF8-B4199E22AEDA}"/>
    <cellStyle name="Normal 19 2 2 12 3" xfId="43138" xr:uid="{E299E807-3394-4CF7-A5DC-2F748609F6EC}"/>
    <cellStyle name="Normal 19 2 2 13" xfId="17999" xr:uid="{CB5674C8-01BF-4DC2-A6EA-E3230F03EC1B}"/>
    <cellStyle name="Normal 19 2 2 14" xfId="34758" xr:uid="{4D489A7D-6E83-4A9C-8921-B52374EB9D0B}"/>
    <cellStyle name="Normal 19 2 2 2" xfId="1665" xr:uid="{F2C860C4-B7F3-4590-AE4B-1A24158F3687}"/>
    <cellStyle name="Normal 19 2 2 2 2" xfId="5047" xr:uid="{2B7E5CE7-4500-4E9E-B0F9-DB7D95DBC910}"/>
    <cellStyle name="Normal 19 2 2 2 2 2" xfId="13425" xr:uid="{95026955-36A1-4E89-A33B-DEF292F5183C}"/>
    <cellStyle name="Normal 19 2 2 2 2 2 2" xfId="30185" xr:uid="{C051B0C5-3976-49E6-915B-17C7C0C390E2}"/>
    <cellStyle name="Normal 19 2 2 2 2 2 3" xfId="46944" xr:uid="{695F18B4-4D97-47D1-BD6A-C1294072DE92}"/>
    <cellStyle name="Normal 19 2 2 2 2 3" xfId="21805" xr:uid="{34851B15-2665-435B-859B-42309F90FA93}"/>
    <cellStyle name="Normal 19 2 2 2 2 4" xfId="38564" xr:uid="{A7C3AF33-3C01-4B11-ABCC-5DC8ECFD957F}"/>
    <cellStyle name="Normal 19 2 2 2 3" xfId="6732" xr:uid="{DC884480-35C2-4CB7-B3FA-98D812F6AC74}"/>
    <cellStyle name="Normal 19 2 2 2 3 2" xfId="15112" xr:uid="{82600B77-00FF-430C-BF25-25D029B8E55A}"/>
    <cellStyle name="Normal 19 2 2 2 3 2 2" xfId="31872" xr:uid="{6C06AA71-1FFF-4CC6-BE9A-0AFCDDC5104A}"/>
    <cellStyle name="Normal 19 2 2 2 3 2 3" xfId="48631" xr:uid="{0B47EBFC-9D74-4959-A440-F3B2A4A3F0F0}"/>
    <cellStyle name="Normal 19 2 2 2 3 3" xfId="23492" xr:uid="{2E5F6F77-57DD-41BA-9875-98454A4C5937}"/>
    <cellStyle name="Normal 19 2 2 2 3 4" xfId="40251" xr:uid="{CF6EEE7B-7E33-401A-AE5F-1F776BAA5530}"/>
    <cellStyle name="Normal 19 2 2 2 4" xfId="3472" xr:uid="{50FA4711-C30D-48DD-BC88-71E5B541DE9C}"/>
    <cellStyle name="Normal 19 2 2 2 4 2" xfId="11848" xr:uid="{4E18FB77-F31F-4E7A-A758-1B9548B7548F}"/>
    <cellStyle name="Normal 19 2 2 2 4 2 2" xfId="28608" xr:uid="{C45C4DD4-953E-4D1E-A25F-4BC439F5207F}"/>
    <cellStyle name="Normal 19 2 2 2 4 2 3" xfId="45367" xr:uid="{E4365B09-006A-4ABD-A321-93582AF48FA2}"/>
    <cellStyle name="Normal 19 2 2 2 4 3" xfId="20228" xr:uid="{900EB94B-F01C-465A-A5D3-2101D66935DE}"/>
    <cellStyle name="Normal 19 2 2 2 4 4" xfId="36987" xr:uid="{41544B71-BB5A-4D2E-826D-DDCB97D6088E}"/>
    <cellStyle name="Normal 19 2 2 2 5" xfId="10045" xr:uid="{63F69718-FE57-4AC9-8F27-80ECAB028202}"/>
    <cellStyle name="Normal 19 2 2 2 5 2" xfId="26805" xr:uid="{0E200BC2-EBB7-44E5-BB0C-0D878D03A234}"/>
    <cellStyle name="Normal 19 2 2 2 5 3" xfId="43564" xr:uid="{70A4F14F-C546-4BA6-857C-8C4EE46E855B}"/>
    <cellStyle name="Normal 19 2 2 2 6" xfId="18425" xr:uid="{F91659F4-6A7A-4DCF-8998-2D4568A3E46B}"/>
    <cellStyle name="Normal 19 2 2 2 7" xfId="35184" xr:uid="{E5C263E5-18E4-44F6-9D94-3A8621BA6891}"/>
    <cellStyle name="Normal 19 2 2 3" xfId="2093" xr:uid="{0DA5F48A-B886-4048-AC7E-E3BCC962B585}"/>
    <cellStyle name="Normal 19 2 2 3 2" xfId="5473" xr:uid="{868927E2-854E-4CB0-AE21-6BE85E4F03C6}"/>
    <cellStyle name="Normal 19 2 2 3 2 2" xfId="13853" xr:uid="{C11846C4-5C58-4987-96F4-75C15A60E022}"/>
    <cellStyle name="Normal 19 2 2 3 2 2 2" xfId="30613" xr:uid="{992BE072-0EB4-4B7C-A034-F86E167DA1E4}"/>
    <cellStyle name="Normal 19 2 2 3 2 2 3" xfId="47372" xr:uid="{2D2A83BF-E90F-462D-B5C7-C4511687587C}"/>
    <cellStyle name="Normal 19 2 2 3 2 3" xfId="22233" xr:uid="{F2CED105-15AA-4FF4-969B-5F04D4823516}"/>
    <cellStyle name="Normal 19 2 2 3 2 4" xfId="38992" xr:uid="{02732B56-9A5D-4B7A-A9FA-9E12A7CC0D21}"/>
    <cellStyle name="Normal 19 2 2 3 3" xfId="7160" xr:uid="{422F9E9A-2D15-4156-95E9-1DE4FCCFDA42}"/>
    <cellStyle name="Normal 19 2 2 3 3 2" xfId="15540" xr:uid="{74E79025-DEBC-449A-A93F-0B20BC6B60BD}"/>
    <cellStyle name="Normal 19 2 2 3 3 2 2" xfId="32300" xr:uid="{A65F292E-2257-4FBA-9331-667D2AFCBD71}"/>
    <cellStyle name="Normal 19 2 2 3 3 2 3" xfId="49059" xr:uid="{24F2207F-0E02-4D78-99C7-40D60117B417}"/>
    <cellStyle name="Normal 19 2 2 3 3 3" xfId="23920" xr:uid="{68633731-849E-460F-93F8-024DB3165643}"/>
    <cellStyle name="Normal 19 2 2 3 3 4" xfId="40679" xr:uid="{66103BA1-8EF8-4003-B093-73A92341F38B}"/>
    <cellStyle name="Normal 19 2 2 3 4" xfId="3900" xr:uid="{B17BC72D-5A79-4CE0-830F-755071F93CEC}"/>
    <cellStyle name="Normal 19 2 2 3 4 2" xfId="12276" xr:uid="{288895B4-8ED1-4EE8-BE8F-FFC2E003BEED}"/>
    <cellStyle name="Normal 19 2 2 3 4 2 2" xfId="29036" xr:uid="{605AA41F-7361-48BC-AFA8-5CBB3CE0DF31}"/>
    <cellStyle name="Normal 19 2 2 3 4 2 3" xfId="45795" xr:uid="{2D116A9A-6A9F-494D-AED7-6BA7EE204F49}"/>
    <cellStyle name="Normal 19 2 2 3 4 3" xfId="20656" xr:uid="{17C3DB73-B25E-465B-B366-06833F60F189}"/>
    <cellStyle name="Normal 19 2 2 3 4 4" xfId="37415" xr:uid="{313C6FE1-6AE5-43F7-A5B1-19304C2654E5}"/>
    <cellStyle name="Normal 19 2 2 3 5" xfId="10473" xr:uid="{6961CC22-F7D4-4AB0-BDF0-F4DB91C4A1B7}"/>
    <cellStyle name="Normal 19 2 2 3 5 2" xfId="27233" xr:uid="{8490F248-3355-49ED-B50C-49181F1D3528}"/>
    <cellStyle name="Normal 19 2 2 3 5 3" xfId="43992" xr:uid="{7A972E77-021E-4493-8ACA-7A76258ABBE1}"/>
    <cellStyle name="Normal 19 2 2 3 6" xfId="18853" xr:uid="{A621AD43-1964-44E0-9DFB-E6EE0282EEAD}"/>
    <cellStyle name="Normal 19 2 2 3 7" xfId="35612" xr:uid="{DE167525-60B3-4922-89BF-25909DDC4F4E}"/>
    <cellStyle name="Normal 19 2 2 4" xfId="2602" xr:uid="{2FAC43A4-8117-4994-94B3-730AD8B92469}"/>
    <cellStyle name="Normal 19 2 2 4 2" xfId="5984" xr:uid="{FFE80C85-AD63-4290-BB4F-1CD1E2798C2B}"/>
    <cellStyle name="Normal 19 2 2 4 2 2" xfId="14364" xr:uid="{D149A562-92EA-45A2-8606-9847A211CD8C}"/>
    <cellStyle name="Normal 19 2 2 4 2 2 2" xfId="31124" xr:uid="{FE46B0A7-440A-4626-A9D5-48126A2D475D}"/>
    <cellStyle name="Normal 19 2 2 4 2 2 3" xfId="47883" xr:uid="{96C64C0D-E387-4A0B-833F-C57ACC8C5638}"/>
    <cellStyle name="Normal 19 2 2 4 2 3" xfId="22744" xr:uid="{D9FD7FED-3563-4A18-A8B6-CA3088962763}"/>
    <cellStyle name="Normal 19 2 2 4 2 4" xfId="39503" xr:uid="{478C8CE4-B66F-4C26-BB7E-A8FD6B54302C}"/>
    <cellStyle name="Normal 19 2 2 4 3" xfId="7671" xr:uid="{4FCACDF8-C12F-435D-B22D-DE20906444EF}"/>
    <cellStyle name="Normal 19 2 2 4 3 2" xfId="16051" xr:uid="{C78430B0-C133-4919-B820-2DC9A6D3C9EB}"/>
    <cellStyle name="Normal 19 2 2 4 3 2 2" xfId="32811" xr:uid="{381F20A4-AC84-4984-98C4-E05BD96FDB2F}"/>
    <cellStyle name="Normal 19 2 2 4 3 2 3" xfId="49570" xr:uid="{C2A70E3D-CC55-413C-BDB2-40F8AAFE17F3}"/>
    <cellStyle name="Normal 19 2 2 4 3 3" xfId="24431" xr:uid="{D46ECBB6-65A7-4F03-AF25-6E4DA73A8CB7}"/>
    <cellStyle name="Normal 19 2 2 4 3 4" xfId="41190" xr:uid="{C98A0C17-99B9-4944-9A7A-99F69CA5CC08}"/>
    <cellStyle name="Normal 19 2 2 4 4" xfId="4299" xr:uid="{CAF5B927-243E-43BD-A7DE-BDBCE7C5B443}"/>
    <cellStyle name="Normal 19 2 2 4 4 2" xfId="12675" xr:uid="{D1C76A89-8605-4372-BA36-62D86A0D5592}"/>
    <cellStyle name="Normal 19 2 2 4 4 2 2" xfId="29435" xr:uid="{77CC7450-F737-44BB-8491-DE9C72B30567}"/>
    <cellStyle name="Normal 19 2 2 4 4 2 3" xfId="46194" xr:uid="{F9848166-42E0-49F0-8E5A-C7B0D1458F04}"/>
    <cellStyle name="Normal 19 2 2 4 4 3" xfId="21055" xr:uid="{9FE2E4D1-21E0-4893-AC85-0BAC56255C92}"/>
    <cellStyle name="Normal 19 2 2 4 4 4" xfId="37814" xr:uid="{D7667100-F232-4BBA-B086-17B440510D43}"/>
    <cellStyle name="Normal 19 2 2 4 5" xfId="10984" xr:uid="{55101A69-427A-42D4-A37C-AB717BE5C6C1}"/>
    <cellStyle name="Normal 19 2 2 4 5 2" xfId="27744" xr:uid="{5132A232-7E8B-4342-9EF7-FBB10C77C75C}"/>
    <cellStyle name="Normal 19 2 2 4 5 3" xfId="44503" xr:uid="{25AAE68B-174E-4B37-BA42-BBE453EF2E2B}"/>
    <cellStyle name="Normal 19 2 2 4 6" xfId="19364" xr:uid="{1A04BB7A-C23E-4EAB-9DD0-A3930DD52520}"/>
    <cellStyle name="Normal 19 2 2 4 7" xfId="36123" xr:uid="{BF1E5954-6429-4FE6-A8AE-4FC22DC79CA1}"/>
    <cellStyle name="Normal 19 2 2 5" xfId="4718" xr:uid="{A456150F-6B05-497E-B47B-149445536413}"/>
    <cellStyle name="Normal 19 2 2 5 2" xfId="13094" xr:uid="{06B88FFA-EA3B-47F9-BBB9-A68C805B3C77}"/>
    <cellStyle name="Normal 19 2 2 5 2 2" xfId="29854" xr:uid="{D18FB2EB-0E9A-4756-93B4-8E3DB528963C}"/>
    <cellStyle name="Normal 19 2 2 5 2 3" xfId="46613" xr:uid="{AAB7D895-901E-41E3-BF50-00AE439F0ED5}"/>
    <cellStyle name="Normal 19 2 2 5 3" xfId="21474" xr:uid="{E43A9D8B-2273-4586-8F39-8D6FB305411E}"/>
    <cellStyle name="Normal 19 2 2 5 4" xfId="38233" xr:uid="{DD1565FA-2BB6-474F-A116-CEBBE3335858}"/>
    <cellStyle name="Normal 19 2 2 6" xfId="6306" xr:uid="{56062FF8-066E-4CB5-A21D-7DD83ECEF49E}"/>
    <cellStyle name="Normal 19 2 2 6 2" xfId="14686" xr:uid="{1867647A-3ABC-4248-94ED-D0EDD284D1F1}"/>
    <cellStyle name="Normal 19 2 2 6 2 2" xfId="31446" xr:uid="{83CDB456-59B2-4E88-887E-35C1D0A98607}"/>
    <cellStyle name="Normal 19 2 2 6 2 3" xfId="48205" xr:uid="{D5DCDDDD-8D44-44D7-8549-A02DA9BCCCBF}"/>
    <cellStyle name="Normal 19 2 2 6 3" xfId="23066" xr:uid="{FB302FE1-2192-4893-93D9-DE71B5366F3D}"/>
    <cellStyle name="Normal 19 2 2 6 4" xfId="39825" xr:uid="{09FE1105-7913-42CC-A60F-E75A01259408}"/>
    <cellStyle name="Normal 19 2 2 7" xfId="8077" xr:uid="{3860393F-217A-4AF7-87BA-F414E03B5332}"/>
    <cellStyle name="Normal 19 2 2 7 2" xfId="16457" xr:uid="{96C20690-7CCA-4FA1-A862-2AC9D17963B3}"/>
    <cellStyle name="Normal 19 2 2 7 2 2" xfId="33217" xr:uid="{5A05420A-9635-462D-814B-E58FBCEA0915}"/>
    <cellStyle name="Normal 19 2 2 7 2 3" xfId="49976" xr:uid="{3DE968AD-E19B-431F-B7C1-05226C48928A}"/>
    <cellStyle name="Normal 19 2 2 7 3" xfId="24837" xr:uid="{99448747-630A-42F5-A711-35F2D0811128}"/>
    <cellStyle name="Normal 19 2 2 7 4" xfId="41596" xr:uid="{4D42343C-C871-4A88-A977-010871669921}"/>
    <cellStyle name="Normal 19 2 2 8" xfId="8483" xr:uid="{9B720A79-A938-4109-B597-E6672568ED62}"/>
    <cellStyle name="Normal 19 2 2 8 2" xfId="16863" xr:uid="{DBB446B5-3170-4D60-B2D0-CE3FE1C3A544}"/>
    <cellStyle name="Normal 19 2 2 8 2 2" xfId="33623" xr:uid="{45E94190-7F6A-43EC-BB78-EF16B83347F9}"/>
    <cellStyle name="Normal 19 2 2 8 2 3" xfId="50382" xr:uid="{3766000D-9FCC-4F12-BF60-21059A7D6D11}"/>
    <cellStyle name="Normal 19 2 2 8 3" xfId="25243" xr:uid="{999C78C6-95A5-49DD-B4E6-1E23D92E3FF5}"/>
    <cellStyle name="Normal 19 2 2 8 4" xfId="42002" xr:uid="{A2EDC2F5-C275-429C-A3DF-74179123E726}"/>
    <cellStyle name="Normal 19 2 2 9" xfId="8889" xr:uid="{5FAC8DB7-9E90-4D81-8953-E67D883A2B9F}"/>
    <cellStyle name="Normal 19 2 2 9 2" xfId="17269" xr:uid="{CC71F02B-A0BF-4840-A7CC-7336DCBD55E2}"/>
    <cellStyle name="Normal 19 2 2 9 2 2" xfId="34029" xr:uid="{7FF31E10-0275-4384-819F-1832BA43EE20}"/>
    <cellStyle name="Normal 19 2 2 9 2 3" xfId="50788" xr:uid="{8932AE57-AB80-4C7D-920A-8BD2F36028E2}"/>
    <cellStyle name="Normal 19 2 2 9 3" xfId="25649" xr:uid="{447653D0-8D5A-44D5-BF46-B999B6F1F4FC}"/>
    <cellStyle name="Normal 19 2 2 9 4" xfId="42408" xr:uid="{3E5BEAEC-AC00-48B1-A308-5F32C3E79443}"/>
    <cellStyle name="Normal 19 2 3" xfId="1428" xr:uid="{17F7C360-730D-406B-B3DB-3503851992A1}"/>
    <cellStyle name="Normal 19 2 3 10" xfId="9421" xr:uid="{9DAEC054-E314-41E1-BB91-216998ED7F87}"/>
    <cellStyle name="Normal 19 2 3 10 2" xfId="17801" xr:uid="{F8F41FD3-4AED-4C58-9FFA-3BF5289BFB72}"/>
    <cellStyle name="Normal 19 2 3 10 2 2" xfId="34561" xr:uid="{28FB4399-2D38-4191-8126-C512A6FB20C8}"/>
    <cellStyle name="Normal 19 2 3 10 2 3" xfId="51320" xr:uid="{F419BAE1-81AC-442F-AA30-92B7C944E698}"/>
    <cellStyle name="Normal 19 2 3 10 3" xfId="26181" xr:uid="{AE155572-C8A9-4AB7-AE09-6798EFF76044}"/>
    <cellStyle name="Normal 19 2 3 10 4" xfId="42940" xr:uid="{C6867707-A95C-4956-B1E8-247226482992}"/>
    <cellStyle name="Normal 19 2 3 11" xfId="3207" xr:uid="{711430B4-2F38-4A83-A463-60BB3D4D304D}"/>
    <cellStyle name="Normal 19 2 3 11 2" xfId="11584" xr:uid="{6E05DBFB-A1B9-413E-8460-0D74213E1BF6}"/>
    <cellStyle name="Normal 19 2 3 11 2 2" xfId="28344" xr:uid="{0D874CBF-A17D-43E6-900D-338FF63680A6}"/>
    <cellStyle name="Normal 19 2 3 11 2 3" xfId="45103" xr:uid="{1C688ED5-0A79-415E-B538-7D4A6BC7AD53}"/>
    <cellStyle name="Normal 19 2 3 11 3" xfId="19964" xr:uid="{F2A606AD-76DB-4BAF-8F61-4769320CF1A3}"/>
    <cellStyle name="Normal 19 2 3 11 4" xfId="36723" xr:uid="{6B87B711-AA6D-45A3-959A-3F127F93D9D0}"/>
    <cellStyle name="Normal 19 2 3 12" xfId="9781" xr:uid="{9595018F-ABAE-44A6-BF53-49F7118247B3}"/>
    <cellStyle name="Normal 19 2 3 12 2" xfId="26541" xr:uid="{F98FA509-6E43-4630-9353-B3F2BB5F77E1}"/>
    <cellStyle name="Normal 19 2 3 12 3" xfId="43300" xr:uid="{C64BBB2F-31A0-4DA1-8C9D-ADEADC8878B0}"/>
    <cellStyle name="Normal 19 2 3 13" xfId="18161" xr:uid="{D619AE47-9CFD-4F61-88FD-C1A266F31D40}"/>
    <cellStyle name="Normal 19 2 3 14" xfId="34920" xr:uid="{1D7803B9-15B1-4C6B-A40C-60C9AA5D84BA}"/>
    <cellStyle name="Normal 19 2 3 2" xfId="1827" xr:uid="{E6741875-9A91-47FE-BBAA-0F034F8E2802}"/>
    <cellStyle name="Normal 19 2 3 2 2" xfId="5209" xr:uid="{E41CFDDD-3C88-4184-B4E8-E1EC19196882}"/>
    <cellStyle name="Normal 19 2 3 2 2 2" xfId="13587" xr:uid="{51C0973D-7759-4F49-B7DD-E2AD4583786F}"/>
    <cellStyle name="Normal 19 2 3 2 2 2 2" xfId="30347" xr:uid="{92CC1DAD-315B-42B9-9242-68CABE03D51C}"/>
    <cellStyle name="Normal 19 2 3 2 2 2 3" xfId="47106" xr:uid="{8D4AEE95-11A5-4B7C-A97E-B0E1FFC2FFC6}"/>
    <cellStyle name="Normal 19 2 3 2 2 3" xfId="21967" xr:uid="{FD265BAE-1EC2-421C-B69F-5795DDB85C47}"/>
    <cellStyle name="Normal 19 2 3 2 2 4" xfId="38726" xr:uid="{258FCB79-048A-47D0-A4BC-E9673A0559EC}"/>
    <cellStyle name="Normal 19 2 3 2 3" xfId="6894" xr:uid="{9DA54D65-BFCA-4099-A849-786EC365D947}"/>
    <cellStyle name="Normal 19 2 3 2 3 2" xfId="15274" xr:uid="{093AA087-09DA-41A9-9108-C4D9499D9163}"/>
    <cellStyle name="Normal 19 2 3 2 3 2 2" xfId="32034" xr:uid="{0843C79B-CB4B-4EE4-BC89-9ABDCF81930F}"/>
    <cellStyle name="Normal 19 2 3 2 3 2 3" xfId="48793" xr:uid="{BF046CDA-085A-4F40-8C5F-A4ADAAD21F90}"/>
    <cellStyle name="Normal 19 2 3 2 3 3" xfId="23654" xr:uid="{BC610244-6268-415E-B245-F05AA18AB5D1}"/>
    <cellStyle name="Normal 19 2 3 2 3 4" xfId="40413" xr:uid="{654DD0EA-3E72-4C23-B632-8823CFCF886F}"/>
    <cellStyle name="Normal 19 2 3 2 4" xfId="3634" xr:uid="{B7BBA6B2-49AC-4C99-A2FE-136D51A16112}"/>
    <cellStyle name="Normal 19 2 3 2 4 2" xfId="12010" xr:uid="{1F5F5813-C06B-4E8B-BEF4-58BF67092E80}"/>
    <cellStyle name="Normal 19 2 3 2 4 2 2" xfId="28770" xr:uid="{12AF0DFC-7ECA-4242-B0E3-45F020E6C335}"/>
    <cellStyle name="Normal 19 2 3 2 4 2 3" xfId="45529" xr:uid="{BBCD9F23-0533-46B8-B90F-E4872A4F29BC}"/>
    <cellStyle name="Normal 19 2 3 2 4 3" xfId="20390" xr:uid="{3C4863F0-ADF3-4469-8E5F-BAC0F5943686}"/>
    <cellStyle name="Normal 19 2 3 2 4 4" xfId="37149" xr:uid="{01EABA24-1F10-43C6-BFFD-8824E89C2721}"/>
    <cellStyle name="Normal 19 2 3 2 5" xfId="10207" xr:uid="{99A28E17-5FEA-4C41-8FFB-61D1BDBA4D15}"/>
    <cellStyle name="Normal 19 2 3 2 5 2" xfId="26967" xr:uid="{116C4EB3-E5FC-4075-AA72-FC7CB5D6911A}"/>
    <cellStyle name="Normal 19 2 3 2 5 3" xfId="43726" xr:uid="{488C650F-59A7-4CE1-8C8D-7CFD0E21E109}"/>
    <cellStyle name="Normal 19 2 3 2 6" xfId="18587" xr:uid="{67B386BB-081E-4BA5-8CA5-E43A264F1C16}"/>
    <cellStyle name="Normal 19 2 3 2 7" xfId="35346" xr:uid="{855B31E4-E5E2-4F60-9A2D-20B72027F659}"/>
    <cellStyle name="Normal 19 2 3 3" xfId="2255" xr:uid="{DB38199F-4DB6-4FBD-B06E-4C463D8ACC8D}"/>
    <cellStyle name="Normal 19 2 3 3 2" xfId="5635" xr:uid="{F4956B92-620C-4593-B306-47F602DDD7F9}"/>
    <cellStyle name="Normal 19 2 3 3 2 2" xfId="14015" xr:uid="{CEC9B6AA-1104-4F47-AB6C-BFAA4FEAE4C7}"/>
    <cellStyle name="Normal 19 2 3 3 2 2 2" xfId="30775" xr:uid="{1A72694C-EA16-4C46-A402-46EE8FEF5CC0}"/>
    <cellStyle name="Normal 19 2 3 3 2 2 3" xfId="47534" xr:uid="{F3F22DD5-1F34-469C-A365-3717358B478D}"/>
    <cellStyle name="Normal 19 2 3 3 2 3" xfId="22395" xr:uid="{6B7BBB2C-DBC7-438A-933B-8CD14FD48036}"/>
    <cellStyle name="Normal 19 2 3 3 2 4" xfId="39154" xr:uid="{FFD05C45-940D-4FE7-BA1E-ADFDB18BA2C0}"/>
    <cellStyle name="Normal 19 2 3 3 3" xfId="7322" xr:uid="{1EF11409-F90F-436F-B8E3-AE8317512116}"/>
    <cellStyle name="Normal 19 2 3 3 3 2" xfId="15702" xr:uid="{34A3319D-E2A6-4433-B206-FEA596B38772}"/>
    <cellStyle name="Normal 19 2 3 3 3 2 2" xfId="32462" xr:uid="{F3886FDC-DA26-4EBA-B270-D3C2D85C15C6}"/>
    <cellStyle name="Normal 19 2 3 3 3 2 3" xfId="49221" xr:uid="{F227E78B-3839-4DBB-86DB-082735B9083D}"/>
    <cellStyle name="Normal 19 2 3 3 3 3" xfId="24082" xr:uid="{A02B0752-4C95-413F-80BC-B5F8CC01644C}"/>
    <cellStyle name="Normal 19 2 3 3 3 4" xfId="40841" xr:uid="{E0E96723-067D-4425-9B9C-8537482473A6}"/>
    <cellStyle name="Normal 19 2 3 3 4" xfId="4062" xr:uid="{60A977F7-0CD7-463E-A34D-8E53D32FF815}"/>
    <cellStyle name="Normal 19 2 3 3 4 2" xfId="12438" xr:uid="{D0737198-C5A2-4D4B-A3DA-E8E5DE18AB2F}"/>
    <cellStyle name="Normal 19 2 3 3 4 2 2" xfId="29198" xr:uid="{57C9F494-5F20-48B5-9A89-08F0F0FC138E}"/>
    <cellStyle name="Normal 19 2 3 3 4 2 3" xfId="45957" xr:uid="{E2524D59-9D1D-4B1A-B035-9D5005BA0FA1}"/>
    <cellStyle name="Normal 19 2 3 3 4 3" xfId="20818" xr:uid="{2C3D076D-12F7-4510-9578-371AFA09A49D}"/>
    <cellStyle name="Normal 19 2 3 3 4 4" xfId="37577" xr:uid="{8199E557-731A-4E46-844A-078C4A1A084D}"/>
    <cellStyle name="Normal 19 2 3 3 5" xfId="10635" xr:uid="{58141BC1-7BE4-40BB-9607-64EE1641A86C}"/>
    <cellStyle name="Normal 19 2 3 3 5 2" xfId="27395" xr:uid="{7BBFE40F-5815-4454-8F3D-1C799F8D00C6}"/>
    <cellStyle name="Normal 19 2 3 3 5 3" xfId="44154" xr:uid="{9D090A43-34BF-46E4-BC67-EED277FB4D65}"/>
    <cellStyle name="Normal 19 2 3 3 6" xfId="19015" xr:uid="{43158C52-7087-4829-A211-EB5952A6DFB3}"/>
    <cellStyle name="Normal 19 2 3 3 7" xfId="35774" xr:uid="{B9E6EFD6-84F5-4B16-BC0A-24D186569C50}"/>
    <cellStyle name="Normal 19 2 3 4" xfId="2728" xr:uid="{FE0E8156-AB7B-4C4B-BBBB-11F6E631BD3B}"/>
    <cellStyle name="Normal 19 2 3 4 2" xfId="6110" xr:uid="{0BD095EC-3C19-4A75-B97F-00A63545AE1F}"/>
    <cellStyle name="Normal 19 2 3 4 2 2" xfId="14490" xr:uid="{30B74676-CCD3-40B8-A114-78F90D6BC5A0}"/>
    <cellStyle name="Normal 19 2 3 4 2 2 2" xfId="31250" xr:uid="{92D88C81-8E01-4FE9-9DDF-AA0A99FAA82A}"/>
    <cellStyle name="Normal 19 2 3 4 2 2 3" xfId="48009" xr:uid="{E024AA83-3185-4397-8B7B-0C63D7C7F310}"/>
    <cellStyle name="Normal 19 2 3 4 2 3" xfId="22870" xr:uid="{7C4084E1-CD04-4A8C-B151-D178E4B80EF0}"/>
    <cellStyle name="Normal 19 2 3 4 2 4" xfId="39629" xr:uid="{DE1340B3-1FA9-41AA-8AE6-8AE5F1460691}"/>
    <cellStyle name="Normal 19 2 3 4 3" xfId="7797" xr:uid="{978A8182-BA17-4292-9010-3620F97719AC}"/>
    <cellStyle name="Normal 19 2 3 4 3 2" xfId="16177" xr:uid="{A8D6C012-0E2E-492F-9654-C1DA54F8AE32}"/>
    <cellStyle name="Normal 19 2 3 4 3 2 2" xfId="32937" xr:uid="{1CD728FC-6949-4FA3-BB5B-3126B0C98D43}"/>
    <cellStyle name="Normal 19 2 3 4 3 2 3" xfId="49696" xr:uid="{523E5391-E3BD-4A81-B849-92601A7B0270}"/>
    <cellStyle name="Normal 19 2 3 4 3 3" xfId="24557" xr:uid="{756B7536-31FB-4E54-869E-840E7200A8A2}"/>
    <cellStyle name="Normal 19 2 3 4 3 4" xfId="41316" xr:uid="{0711E589-06CA-48B5-BE60-A4C61793747F}"/>
    <cellStyle name="Normal 19 2 3 4 4" xfId="4424" xr:uid="{2DD5E3F5-E592-4BB7-B77A-C60D6770A25B}"/>
    <cellStyle name="Normal 19 2 3 4 4 2" xfId="12800" xr:uid="{08B5FEAE-8099-44DB-8413-5DA8A5E19E53}"/>
    <cellStyle name="Normal 19 2 3 4 4 2 2" xfId="29560" xr:uid="{F22EB184-9437-47CD-B340-FFD8E09F3B74}"/>
    <cellStyle name="Normal 19 2 3 4 4 2 3" xfId="46319" xr:uid="{450E47CC-F7A2-4133-92B1-3A59EBDAC7D9}"/>
    <cellStyle name="Normal 19 2 3 4 4 3" xfId="21180" xr:uid="{11304C08-2640-42B1-9D16-2BB66B9BC3AA}"/>
    <cellStyle name="Normal 19 2 3 4 4 4" xfId="37939" xr:uid="{91DBEE89-6A7B-4B98-A747-68FC96377E99}"/>
    <cellStyle name="Normal 19 2 3 4 5" xfId="11110" xr:uid="{CB09C77C-EBC3-4521-A022-D29FB70B5CFD}"/>
    <cellStyle name="Normal 19 2 3 4 5 2" xfId="27870" xr:uid="{044FA787-64D3-4BC6-9E4C-7106AEB5E811}"/>
    <cellStyle name="Normal 19 2 3 4 5 3" xfId="44629" xr:uid="{E6095B94-5257-40F0-A7C8-B053003D4FE2}"/>
    <cellStyle name="Normal 19 2 3 4 6" xfId="19490" xr:uid="{F3E8DAE3-883E-43FE-BAF5-123E8C887C26}"/>
    <cellStyle name="Normal 19 2 3 4 7" xfId="36249" xr:uid="{0BC6E4C4-7344-4BE7-AB54-0A35CAD90895}"/>
    <cellStyle name="Normal 19 2 3 5" xfId="4844" xr:uid="{133B428C-82CC-4410-AE27-C570EBCFA084}"/>
    <cellStyle name="Normal 19 2 3 5 2" xfId="13220" xr:uid="{C8590A75-66DA-42A2-A314-6F37BEE64E6B}"/>
    <cellStyle name="Normal 19 2 3 5 2 2" xfId="29980" xr:uid="{79EE5E9C-22D1-4D71-8A6D-7FD8FE3F3AE3}"/>
    <cellStyle name="Normal 19 2 3 5 2 3" xfId="46739" xr:uid="{2BB72CB0-DC6E-4FE9-BFC3-25BEC425A68E}"/>
    <cellStyle name="Normal 19 2 3 5 3" xfId="21600" xr:uid="{79163446-10CC-4A90-A189-917C70E95098}"/>
    <cellStyle name="Normal 19 2 3 5 4" xfId="38359" xr:uid="{65BB177E-BE04-4007-8BD4-C32B15F1C78C}"/>
    <cellStyle name="Normal 19 2 3 6" xfId="6468" xr:uid="{900309E1-90B9-434B-A4A5-3C1D4F3902A8}"/>
    <cellStyle name="Normal 19 2 3 6 2" xfId="14848" xr:uid="{C1DAAD49-EBBF-4ACC-A848-AD26AAF9FCBF}"/>
    <cellStyle name="Normal 19 2 3 6 2 2" xfId="31608" xr:uid="{44D47A23-B878-4A4A-B4CE-689B7990E7EF}"/>
    <cellStyle name="Normal 19 2 3 6 2 3" xfId="48367" xr:uid="{0D2F1286-6280-42CF-A48F-D67D5838DC83}"/>
    <cellStyle name="Normal 19 2 3 6 3" xfId="23228" xr:uid="{2D7526A9-29E1-4448-B20E-397EBB285567}"/>
    <cellStyle name="Normal 19 2 3 6 4" xfId="39987" xr:uid="{DFE322DB-18D5-44B5-A53F-31590BD77772}"/>
    <cellStyle name="Normal 19 2 3 7" xfId="8203" xr:uid="{34C41F82-6E9C-4D6F-BE7A-77911504F4C1}"/>
    <cellStyle name="Normal 19 2 3 7 2" xfId="16583" xr:uid="{112D4A21-AC0D-4CF6-8F53-DEAAD637EA25}"/>
    <cellStyle name="Normal 19 2 3 7 2 2" xfId="33343" xr:uid="{3A9DB914-9C61-48EF-9D30-8D18F096AB20}"/>
    <cellStyle name="Normal 19 2 3 7 2 3" xfId="50102" xr:uid="{7A8589C4-5390-4DAC-B41D-FD388AD74C4B}"/>
    <cellStyle name="Normal 19 2 3 7 3" xfId="24963" xr:uid="{13E5C637-2D1A-450A-BAD5-D8692CD732D8}"/>
    <cellStyle name="Normal 19 2 3 7 4" xfId="41722" xr:uid="{DC2DA4F0-B9B6-4206-8FF6-D4428E5F94B6}"/>
    <cellStyle name="Normal 19 2 3 8" xfId="8609" xr:uid="{11E498FF-1A7C-4F8A-8C36-ABC6EA7D7F54}"/>
    <cellStyle name="Normal 19 2 3 8 2" xfId="16989" xr:uid="{2B0BC8BE-95F5-4052-A278-2929E4404568}"/>
    <cellStyle name="Normal 19 2 3 8 2 2" xfId="33749" xr:uid="{0C9E979A-AC93-415C-BD2E-D70368FD5B15}"/>
    <cellStyle name="Normal 19 2 3 8 2 3" xfId="50508" xr:uid="{33DC7DA3-6A35-420C-A6AD-62337317C5CE}"/>
    <cellStyle name="Normal 19 2 3 8 3" xfId="25369" xr:uid="{CC422851-0796-4BB4-8662-514BA7911051}"/>
    <cellStyle name="Normal 19 2 3 8 4" xfId="42128" xr:uid="{CD7EF5E5-15DA-46F0-AFAD-8206E1B2AB9E}"/>
    <cellStyle name="Normal 19 2 3 9" xfId="9015" xr:uid="{7561A084-0904-45C1-9C53-7C3E86B7BE41}"/>
    <cellStyle name="Normal 19 2 3 9 2" xfId="17395" xr:uid="{C0FF2ABD-2899-43AD-9F70-652D000CD4A4}"/>
    <cellStyle name="Normal 19 2 3 9 2 2" xfId="34155" xr:uid="{0BBD9FE4-6D6E-46E6-9055-AF03CB4FA3E4}"/>
    <cellStyle name="Normal 19 2 3 9 2 3" xfId="50914" xr:uid="{2481F7FA-FDFD-494A-A928-976B4F409655}"/>
    <cellStyle name="Normal 19 2 3 9 3" xfId="25775" xr:uid="{FD95D724-9CD6-4636-9CF8-D35E769C15E7}"/>
    <cellStyle name="Normal 19 2 3 9 4" xfId="42534" xr:uid="{5C9BF018-6660-4661-8047-D36F2F56CFCB}"/>
    <cellStyle name="Normal 19 2 4" xfId="1594" xr:uid="{85390369-3BFB-44A9-AEB4-E4B50CEB94DB}"/>
    <cellStyle name="Normal 19 2 4 2" xfId="4975" xr:uid="{5EC5819F-6B6C-4778-A7CD-54CE3B73277C}"/>
    <cellStyle name="Normal 19 2 4 2 2" xfId="13351" xr:uid="{2FFB2302-24CF-4BF7-82A1-A520435FE723}"/>
    <cellStyle name="Normal 19 2 4 2 2 2" xfId="30111" xr:uid="{7A333B77-D255-4CFC-BD78-28B2922D2C87}"/>
    <cellStyle name="Normal 19 2 4 2 2 3" xfId="46870" xr:uid="{8FF22199-2A31-487C-999B-54CB8377EB4D}"/>
    <cellStyle name="Normal 19 2 4 2 3" xfId="21731" xr:uid="{7AFCE9BE-562B-42B6-92BB-B0C4C9E34758}"/>
    <cellStyle name="Normal 19 2 4 2 4" xfId="38490" xr:uid="{482BFB2E-6ACA-4C70-B7A4-B7C9B00604D2}"/>
    <cellStyle name="Normal 19 2 4 3" xfId="6658" xr:uid="{888E83BE-2EFB-4208-B851-4F9D19465808}"/>
    <cellStyle name="Normal 19 2 4 3 2" xfId="15038" xr:uid="{79CE9DFA-A18A-4A40-ACAB-C9E497E47326}"/>
    <cellStyle name="Normal 19 2 4 3 2 2" xfId="31798" xr:uid="{C7BAA4BA-307C-452F-BD2F-CB2ED87A73C7}"/>
    <cellStyle name="Normal 19 2 4 3 2 3" xfId="48557" xr:uid="{70F1E771-6A44-44BB-9BD0-0A0B5F287DCC}"/>
    <cellStyle name="Normal 19 2 4 3 3" xfId="23418" xr:uid="{0A27BB95-ABBD-4F7A-A646-9B1260A6615E}"/>
    <cellStyle name="Normal 19 2 4 3 4" xfId="40177" xr:uid="{153EB24C-954D-4352-83E9-52C3353C1422}"/>
    <cellStyle name="Normal 19 2 4 4" xfId="3398" xr:uid="{88D29D3C-26CE-4C78-B817-A9838C727A54}"/>
    <cellStyle name="Normal 19 2 4 4 2" xfId="11774" xr:uid="{5F1F46B2-8027-4C33-A006-0A62346D157B}"/>
    <cellStyle name="Normal 19 2 4 4 2 2" xfId="28534" xr:uid="{477753E2-8656-4A73-84ED-D1ED403CAB6D}"/>
    <cellStyle name="Normal 19 2 4 4 2 3" xfId="45293" xr:uid="{7AC0027B-4919-4573-A934-58D4AEEE6517}"/>
    <cellStyle name="Normal 19 2 4 4 3" xfId="20154" xr:uid="{42C7B8D8-646B-48A2-A0D7-464A222CD81B}"/>
    <cellStyle name="Normal 19 2 4 4 4" xfId="36913" xr:uid="{15443EC0-02E6-4BA8-99F4-0242999143C2}"/>
    <cellStyle name="Normal 19 2 4 5" xfId="9971" xr:uid="{1E12C3D8-9CFA-42AF-B43E-A09B9BEDDA60}"/>
    <cellStyle name="Normal 19 2 4 5 2" xfId="26731" xr:uid="{FD41C447-CD46-432D-8A1D-91C2F902C687}"/>
    <cellStyle name="Normal 19 2 4 5 3" xfId="43490" xr:uid="{6AB0001F-C312-47F9-9BD5-2B5BDD4CF567}"/>
    <cellStyle name="Normal 19 2 4 6" xfId="18351" xr:uid="{E6F49D02-BB13-4EFC-971A-C7C49E5C3E94}"/>
    <cellStyle name="Normal 19 2 4 7" xfId="35110" xr:uid="{D6FD4C56-D9AD-44AF-B5A8-8E7C8CD9A7EA}"/>
    <cellStyle name="Normal 19 2 5" xfId="2020" xr:uid="{56B181FF-F5B2-48CF-9331-894EF9DF0107}"/>
    <cellStyle name="Normal 19 2 5 2" xfId="5399" xr:uid="{52E7B6BF-FC9C-43F0-A954-C1AF7C0B582D}"/>
    <cellStyle name="Normal 19 2 5 2 2" xfId="13779" xr:uid="{7C825F6E-D058-40C9-ADA8-E8F88C8A6C25}"/>
    <cellStyle name="Normal 19 2 5 2 2 2" xfId="30539" xr:uid="{F0A4C404-CCD2-4ED0-825A-C757184F1F2B}"/>
    <cellStyle name="Normal 19 2 5 2 2 3" xfId="47298" xr:uid="{F1782826-AF68-4AFA-8990-0156072FE706}"/>
    <cellStyle name="Normal 19 2 5 2 3" xfId="22159" xr:uid="{42DDCBFB-2DDA-4582-9DB1-95A3447B90BE}"/>
    <cellStyle name="Normal 19 2 5 2 4" xfId="38918" xr:uid="{25A758EF-44E7-4198-B375-03A9A82980BA}"/>
    <cellStyle name="Normal 19 2 5 3" xfId="7086" xr:uid="{1F1CF921-20F4-4038-B677-2DAF4FC50C70}"/>
    <cellStyle name="Normal 19 2 5 3 2" xfId="15466" xr:uid="{648093DE-2E95-46AE-8ECA-C3748D7FE1EB}"/>
    <cellStyle name="Normal 19 2 5 3 2 2" xfId="32226" xr:uid="{60C56BE5-FEB2-4F60-B2E6-FF3CF22E7B9E}"/>
    <cellStyle name="Normal 19 2 5 3 2 3" xfId="48985" xr:uid="{F28A9686-9EBF-4711-8E8D-BFEE4D2E8672}"/>
    <cellStyle name="Normal 19 2 5 3 3" xfId="23846" xr:uid="{2CDF06EF-0FCD-4044-9475-F889C3D256E9}"/>
    <cellStyle name="Normal 19 2 5 3 4" xfId="40605" xr:uid="{C9C0E37D-7B14-4F37-A505-67C5B655C662}"/>
    <cellStyle name="Normal 19 2 5 4" xfId="3826" xr:uid="{E76ED471-E78A-4089-ACA0-64B096BD45B5}"/>
    <cellStyle name="Normal 19 2 5 4 2" xfId="12202" xr:uid="{416D27E2-B156-4999-8AFF-4C696A8C549E}"/>
    <cellStyle name="Normal 19 2 5 4 2 2" xfId="28962" xr:uid="{69473834-594A-4A03-96F9-9495C9F71CDF}"/>
    <cellStyle name="Normal 19 2 5 4 2 3" xfId="45721" xr:uid="{7957F4C0-292F-4FC0-87E4-3E4FD991C4D5}"/>
    <cellStyle name="Normal 19 2 5 4 3" xfId="20582" xr:uid="{C1B0C90C-2C0A-4C23-BA90-EFFDC7D1E1B6}"/>
    <cellStyle name="Normal 19 2 5 4 4" xfId="37341" xr:uid="{6A0CC9B1-FB8F-43DD-946F-4DC1E8ABE097}"/>
    <cellStyle name="Normal 19 2 5 5" xfId="10399" xr:uid="{698A8134-A94A-4850-BB44-E36D3FCD5C8A}"/>
    <cellStyle name="Normal 19 2 5 5 2" xfId="27159" xr:uid="{D9E81FD1-3A9A-43FA-B8BC-465E632ED214}"/>
    <cellStyle name="Normal 19 2 5 5 3" xfId="43918" xr:uid="{6EEA9E23-A91E-48A0-A16A-53F17B1A40EA}"/>
    <cellStyle name="Normal 19 2 5 6" xfId="18779" xr:uid="{642309C5-2581-4E90-B3DF-50576AA5DD7F}"/>
    <cellStyle name="Normal 19 2 5 7" xfId="35538" xr:uid="{75EFCE3C-24FD-4A81-95DB-9F2665C2052A}"/>
    <cellStyle name="Normal 19 2 6" xfId="2458" xr:uid="{ACAFBBF4-DD0D-47C7-A08E-1F2DC6CC3AFD}"/>
    <cellStyle name="Normal 19 2 6 2" xfId="5839" xr:uid="{88D789B8-D8BD-4F31-AF08-9612E8A2473E}"/>
    <cellStyle name="Normal 19 2 6 2 2" xfId="14219" xr:uid="{A4474AFE-9994-4E07-9A11-BBC7BD8B4802}"/>
    <cellStyle name="Normal 19 2 6 2 2 2" xfId="30979" xr:uid="{45C85854-A099-4B8A-9D99-1A7D67B40258}"/>
    <cellStyle name="Normal 19 2 6 2 2 3" xfId="47738" xr:uid="{F79E79A2-F0EC-4DC6-ABBB-63A6E57966A6}"/>
    <cellStyle name="Normal 19 2 6 2 3" xfId="22599" xr:uid="{D3402055-79D0-4630-AE20-6ED5EEBFD7F1}"/>
    <cellStyle name="Normal 19 2 6 2 4" xfId="39358" xr:uid="{5B9E4827-D970-4EDC-9D8E-B6E5A9AC47D0}"/>
    <cellStyle name="Normal 19 2 6 3" xfId="7526" xr:uid="{60D87F3C-514F-4C7B-A352-8D612A22422F}"/>
    <cellStyle name="Normal 19 2 6 3 2" xfId="15906" xr:uid="{FFFBBC2B-E1D6-4EE7-9D7C-1F2B032C3F78}"/>
    <cellStyle name="Normal 19 2 6 3 2 2" xfId="32666" xr:uid="{94577997-F7E5-410B-AF6A-FC2DF938C34E}"/>
    <cellStyle name="Normal 19 2 6 3 2 3" xfId="49425" xr:uid="{ED9696B6-24A1-427B-B846-78A834D2570B}"/>
    <cellStyle name="Normal 19 2 6 3 3" xfId="24286" xr:uid="{BF9C796A-50BA-40BA-84C8-D837777A5BB1}"/>
    <cellStyle name="Normal 19 2 6 3 4" xfId="41045" xr:uid="{2E3F9493-6FFB-4839-977A-BE4E3D5F399B}"/>
    <cellStyle name="Normal 19 2 6 4" xfId="2967" xr:uid="{86E99C4D-D3D2-40E0-8CE8-6E0B25BF1741}"/>
    <cellStyle name="Normal 19 2 6 4 2" xfId="11348" xr:uid="{66B8F29B-81B2-4122-A488-3B7804FAB071}"/>
    <cellStyle name="Normal 19 2 6 4 2 2" xfId="28108" xr:uid="{8933DF80-7966-491F-B07D-4D8015634E4E}"/>
    <cellStyle name="Normal 19 2 6 4 2 3" xfId="44867" xr:uid="{470CDD08-BC76-4DDF-AA6B-0875666DB8FF}"/>
    <cellStyle name="Normal 19 2 6 4 3" xfId="19728" xr:uid="{281A2FDF-300E-4B63-A0F4-A3898E94B13A}"/>
    <cellStyle name="Normal 19 2 6 4 4" xfId="36487" xr:uid="{24ED849C-47DF-4810-9C8F-944648356E5A}"/>
    <cellStyle name="Normal 19 2 6 5" xfId="10839" xr:uid="{0945D73E-2BB6-4096-BE2A-4632E8F7A9B5}"/>
    <cellStyle name="Normal 19 2 6 5 2" xfId="27599" xr:uid="{205BA596-2889-4830-9E65-80D4A147EAA3}"/>
    <cellStyle name="Normal 19 2 6 5 3" xfId="44358" xr:uid="{A654FC0C-FA8E-4F84-B3ED-2C9998D2020C}"/>
    <cellStyle name="Normal 19 2 6 6" xfId="19219" xr:uid="{7300EA5B-6521-4908-BA4C-DEABED3BC314}"/>
    <cellStyle name="Normal 19 2 6 7" xfId="35978" xr:uid="{8412CA66-A6F7-4689-AAE8-800E42973E65}"/>
    <cellStyle name="Normal 19 2 7" xfId="4572" xr:uid="{0E997B34-F8B2-4BEC-9728-8AAD8D915FDC}"/>
    <cellStyle name="Normal 19 2 7 2" xfId="12948" xr:uid="{DE2E6EB6-F9E2-466B-B5C1-9D793F8B00A9}"/>
    <cellStyle name="Normal 19 2 7 2 2" xfId="29708" xr:uid="{ACBF1C9E-4454-4A47-9C6D-88AD6BBCFF70}"/>
    <cellStyle name="Normal 19 2 7 2 3" xfId="46467" xr:uid="{72335682-289F-4C68-BBEA-4649ADE81305}"/>
    <cellStyle name="Normal 19 2 7 3" xfId="21328" xr:uid="{8D880F2C-ED5D-476A-B373-92F0BF3725D6}"/>
    <cellStyle name="Normal 19 2 7 4" xfId="38087" xr:uid="{201D2F5E-D2E3-4AAA-8618-C364F4C8B501}"/>
    <cellStyle name="Normal 19 2 8" xfId="6232" xr:uid="{CEB40D9D-2B26-464F-B796-4A867AD22E39}"/>
    <cellStyle name="Normal 19 2 8 2" xfId="14612" xr:uid="{5AF86BAE-149F-4438-90E4-3948373FF53E}"/>
    <cellStyle name="Normal 19 2 8 2 2" xfId="31372" xr:uid="{D0A58BC8-CFB3-4C87-860C-CC38E0E4E61E}"/>
    <cellStyle name="Normal 19 2 8 2 3" xfId="48131" xr:uid="{6216ECF4-714C-4B47-BF97-828B89B0C65F}"/>
    <cellStyle name="Normal 19 2 8 3" xfId="22992" xr:uid="{553396CB-357A-4081-858D-2698F1A3E25E}"/>
    <cellStyle name="Normal 19 2 8 4" xfId="39751" xr:uid="{85F4441C-A3C5-448A-9847-F3E0986CA380}"/>
    <cellStyle name="Normal 19 2 9" xfId="7932" xr:uid="{0D3D96E8-6944-4726-8953-6D4B4D3CD874}"/>
    <cellStyle name="Normal 19 2 9 2" xfId="16312" xr:uid="{3E22EFDA-FEBE-4470-AB18-B20662B63629}"/>
    <cellStyle name="Normal 19 2 9 2 2" xfId="33072" xr:uid="{750EB265-5AFB-4342-B8A7-59F57A1B851E}"/>
    <cellStyle name="Normal 19 2 9 2 3" xfId="49831" xr:uid="{E59E1023-7FB2-4A62-ACB1-AE0B6BB32790}"/>
    <cellStyle name="Normal 19 2 9 3" xfId="24692" xr:uid="{FF29932D-2912-450F-9983-8B2B19D24F5A}"/>
    <cellStyle name="Normal 19 2 9 4" xfId="41451" xr:uid="{594AF039-9DCC-448C-B4D2-7BD4DC0BBFBF}"/>
    <cellStyle name="Normal 19 20" xfId="824" xr:uid="{8680558C-7654-4B4B-8A1A-C83F97A713FA}"/>
    <cellStyle name="Normal 19 3" xfId="826" xr:uid="{E8279DDB-DB11-4425-9688-ECF0A7821D1E}"/>
    <cellStyle name="Normal 19 3 10" xfId="8408" xr:uid="{CD0F0218-DFD5-479E-A182-C4BC40EF7EBD}"/>
    <cellStyle name="Normal 19 3 10 2" xfId="16788" xr:uid="{B1AFD666-71D1-4A17-B160-A8F8A7D55E3F}"/>
    <cellStyle name="Normal 19 3 10 2 2" xfId="33548" xr:uid="{87FF78FF-A8B5-40A8-A3BF-8F263296FF28}"/>
    <cellStyle name="Normal 19 3 10 2 3" xfId="50307" xr:uid="{856F39C2-9405-40DE-A074-B0F8C3DAF4C5}"/>
    <cellStyle name="Normal 19 3 10 3" xfId="25168" xr:uid="{A6B1A11C-003F-454B-B8C0-C93F74EEE9BF}"/>
    <cellStyle name="Normal 19 3 10 4" xfId="41927" xr:uid="{D7EE3739-5463-4D30-A471-1EBD403DE711}"/>
    <cellStyle name="Normal 19 3 11" xfId="8814" xr:uid="{411D6593-65E2-4E24-B3BB-6A3BF4AEF0F9}"/>
    <cellStyle name="Normal 19 3 11 2" xfId="17194" xr:uid="{E55C0A64-DEFA-4C9B-AA1D-C1FEF8FAA6C7}"/>
    <cellStyle name="Normal 19 3 11 2 2" xfId="33954" xr:uid="{01744442-DDFC-424E-9FB6-A5FF63AA9B3F}"/>
    <cellStyle name="Normal 19 3 11 2 3" xfId="50713" xr:uid="{EAE2133D-873B-4A8E-9B96-6CCC27990BB3}"/>
    <cellStyle name="Normal 19 3 11 3" xfId="25574" xr:uid="{CEAF6F54-0007-4EB8-87FF-88A9703FA9F2}"/>
    <cellStyle name="Normal 19 3 11 4" xfId="42333" xr:uid="{8F3C0FC4-714F-49B5-94A5-A9884BCE0915}"/>
    <cellStyle name="Normal 19 3 12" xfId="9220" xr:uid="{BEDEAB23-A4EC-4EE5-A7A9-D28AC86FE5BE}"/>
    <cellStyle name="Normal 19 3 12 2" xfId="17600" xr:uid="{26EBA02F-6A32-4321-A78F-FA54466F3C0A}"/>
    <cellStyle name="Normal 19 3 12 2 2" xfId="34360" xr:uid="{BD9FA415-BEAB-48A0-B03D-6D875179EB02}"/>
    <cellStyle name="Normal 19 3 12 2 3" xfId="51119" xr:uid="{5CF272A5-D0CE-4694-8FB4-12559F04651B}"/>
    <cellStyle name="Normal 19 3 12 3" xfId="25980" xr:uid="{302FC5AB-5C61-4A57-B52B-F630C2FF4F55}"/>
    <cellStyle name="Normal 19 3 12 4" xfId="42739" xr:uid="{1533559B-88FD-42B7-B588-A2F58DA028C4}"/>
    <cellStyle name="Normal 19 3 13" xfId="2913" xr:uid="{AC6B8E6D-E554-4473-8F48-BDC0EB0DE842}"/>
    <cellStyle name="Normal 19 3 13 2" xfId="11295" xr:uid="{56B32589-70F1-4C5C-9F74-B060FC3A1377}"/>
    <cellStyle name="Normal 19 3 13 2 2" xfId="28055" xr:uid="{40349BD9-0CD7-470D-9A58-B47291D29F2C}"/>
    <cellStyle name="Normal 19 3 13 2 3" xfId="44814" xr:uid="{35CBD78C-FC8C-4790-AC70-84FD82026C5B}"/>
    <cellStyle name="Normal 19 3 13 3" xfId="19675" xr:uid="{467818FD-C1A3-4A7D-992F-8D980B492678}"/>
    <cellStyle name="Normal 19 3 13 4" xfId="36434" xr:uid="{37BE8E9A-1E7B-42BC-87C4-602CAB1A134A}"/>
    <cellStyle name="Normal 19 3 14" xfId="9591" xr:uid="{CA4F05F2-A47A-45B3-B2A7-0B4BC94A9955}"/>
    <cellStyle name="Normal 19 3 14 2" xfId="26351" xr:uid="{01121D3B-8D3A-421C-9D0E-D624C4E8A64C}"/>
    <cellStyle name="Normal 19 3 14 3" xfId="43110" xr:uid="{683EA3D9-1B2E-439C-AB41-5C9119BC3130}"/>
    <cellStyle name="Normal 19 3 15" xfId="17971" xr:uid="{3CF39C33-9E31-43CA-90FB-41C80EB1B150}"/>
    <cellStyle name="Normal 19 3 16" xfId="34730" xr:uid="{D170E721-7851-4E54-AC7B-F7CF15A1B522}"/>
    <cellStyle name="Normal 19 3 2" xfId="1429" xr:uid="{04B7DD91-8057-46D2-9D11-C12806686053}"/>
    <cellStyle name="Normal 19 3 2 10" xfId="9296" xr:uid="{05E5535F-1F36-4980-A3D0-A38CD96F799D}"/>
    <cellStyle name="Normal 19 3 2 10 2" xfId="17676" xr:uid="{0F3C7D76-1A9B-4A3D-8B64-383CA5E68EA6}"/>
    <cellStyle name="Normal 19 3 2 10 2 2" xfId="34436" xr:uid="{CB6B75B3-0CC5-4752-AE43-FAE1BE5A29AB}"/>
    <cellStyle name="Normal 19 3 2 10 2 3" xfId="51195" xr:uid="{1F36BA25-1CE8-4314-8DFF-8D6F10885C3B}"/>
    <cellStyle name="Normal 19 3 2 10 3" xfId="26056" xr:uid="{3A2ADAC8-3739-4520-906F-B0BD111296DF}"/>
    <cellStyle name="Normal 19 3 2 10 4" xfId="42815" xr:uid="{302FF88C-4E8E-474D-9427-057BC7E5F784}"/>
    <cellStyle name="Normal 19 3 2 11" xfId="3208" xr:uid="{BBB58EA8-F693-4BB1-B7B9-F86ED4569320}"/>
    <cellStyle name="Normal 19 3 2 11 2" xfId="11585" xr:uid="{818A67FB-CA51-44B3-96C6-6E5BD2794132}"/>
    <cellStyle name="Normal 19 3 2 11 2 2" xfId="28345" xr:uid="{86FE7B41-1A91-423B-8D49-2CD20FDE3FDD}"/>
    <cellStyle name="Normal 19 3 2 11 2 3" xfId="45104" xr:uid="{7F947324-C5B0-45C9-9870-14FF61CA211A}"/>
    <cellStyle name="Normal 19 3 2 11 3" xfId="19965" xr:uid="{A5ED4A2C-840D-4FAC-B227-CE1F9E9DA8B6}"/>
    <cellStyle name="Normal 19 3 2 11 4" xfId="36724" xr:uid="{D0DCB23C-AE29-482D-8C1A-0E418F295A22}"/>
    <cellStyle name="Normal 19 3 2 12" xfId="9782" xr:uid="{156A6E7F-92EE-443D-AC99-CF96377E7221}"/>
    <cellStyle name="Normal 19 3 2 12 2" xfId="26542" xr:uid="{296EF2D4-7B61-41B2-8264-973F6589A5D2}"/>
    <cellStyle name="Normal 19 3 2 12 3" xfId="43301" xr:uid="{33FC8BB5-08CA-4207-94A5-3DE1C5D5475D}"/>
    <cellStyle name="Normal 19 3 2 13" xfId="18162" xr:uid="{6F5EF128-162C-409E-9D45-FEEC1DB19130}"/>
    <cellStyle name="Normal 19 3 2 14" xfId="34921" xr:uid="{ADBF6CB0-ADC2-42A9-B604-602E7F0D1558}"/>
    <cellStyle name="Normal 19 3 2 2" xfId="1828" xr:uid="{A903CA3B-832C-42A6-99AE-5DB2D3F52789}"/>
    <cellStyle name="Normal 19 3 2 2 2" xfId="5210" xr:uid="{ACFD4972-4C62-475C-A391-2D684FE2EF87}"/>
    <cellStyle name="Normal 19 3 2 2 2 2" xfId="13588" xr:uid="{EAB1DA71-8241-44BB-B802-DEE735FCCAB7}"/>
    <cellStyle name="Normal 19 3 2 2 2 2 2" xfId="30348" xr:uid="{D9406A96-F510-4C7A-AEFB-EFD3866BD1F2}"/>
    <cellStyle name="Normal 19 3 2 2 2 2 3" xfId="47107" xr:uid="{FEBA2213-64A5-4D00-8E3F-8693DE239B05}"/>
    <cellStyle name="Normal 19 3 2 2 2 3" xfId="21968" xr:uid="{46184AD9-954D-4F47-AD75-7CFC2D3F22F2}"/>
    <cellStyle name="Normal 19 3 2 2 2 4" xfId="38727" xr:uid="{1DC8B3A5-81E1-469B-A321-395122A81F78}"/>
    <cellStyle name="Normal 19 3 2 2 3" xfId="6895" xr:uid="{D3505EA4-0630-4954-8642-C5121DA74CEF}"/>
    <cellStyle name="Normal 19 3 2 2 3 2" xfId="15275" xr:uid="{2186632E-C4B4-40DA-B3EE-AC27DCB174ED}"/>
    <cellStyle name="Normal 19 3 2 2 3 2 2" xfId="32035" xr:uid="{6F93BBE1-9051-4D53-93E7-089BF39538E8}"/>
    <cellStyle name="Normal 19 3 2 2 3 2 3" xfId="48794" xr:uid="{C2E5E4F0-3F09-4816-A156-3607E4243DE5}"/>
    <cellStyle name="Normal 19 3 2 2 3 3" xfId="23655" xr:uid="{1536B2C8-5021-48A8-8166-B1A2834AA70D}"/>
    <cellStyle name="Normal 19 3 2 2 3 4" xfId="40414" xr:uid="{137BE50F-E90B-4B91-B8F4-17C9E1DDFE53}"/>
    <cellStyle name="Normal 19 3 2 2 4" xfId="3635" xr:uid="{9D5C1A79-DEA4-47A8-874D-78FB53BC1AD3}"/>
    <cellStyle name="Normal 19 3 2 2 4 2" xfId="12011" xr:uid="{464D8BA5-476C-4F26-BE7E-8C2BBD20A430}"/>
    <cellStyle name="Normal 19 3 2 2 4 2 2" xfId="28771" xr:uid="{5906CF0D-BE25-42FE-A2F0-41DB62DEF3F0}"/>
    <cellStyle name="Normal 19 3 2 2 4 2 3" xfId="45530" xr:uid="{25AA46F9-48A4-4BAE-9908-52C9D26389F4}"/>
    <cellStyle name="Normal 19 3 2 2 4 3" xfId="20391" xr:uid="{4E8B0D92-796A-49BB-9E80-8A5205718000}"/>
    <cellStyle name="Normal 19 3 2 2 4 4" xfId="37150" xr:uid="{42F3D572-AFD9-4219-8FEA-3E13947013B9}"/>
    <cellStyle name="Normal 19 3 2 2 5" xfId="10208" xr:uid="{9B28DB0C-7639-47BE-95FA-688C403DE573}"/>
    <cellStyle name="Normal 19 3 2 2 5 2" xfId="26968" xr:uid="{B70B9565-D2D5-442C-B05E-524FCA92B77C}"/>
    <cellStyle name="Normal 19 3 2 2 5 3" xfId="43727" xr:uid="{F84A1B59-0761-4451-AEFC-8449609E564B}"/>
    <cellStyle name="Normal 19 3 2 2 6" xfId="18588" xr:uid="{FCA6EC93-15AD-4563-839E-FA97D58D1BE0}"/>
    <cellStyle name="Normal 19 3 2 2 7" xfId="35347" xr:uid="{13890ABB-C5C6-4862-9FC6-17D937CB1D67}"/>
    <cellStyle name="Normal 19 3 2 3" xfId="2256" xr:uid="{7A109870-B046-4B1C-9C43-26044BAD7B1C}"/>
    <cellStyle name="Normal 19 3 2 3 2" xfId="5636" xr:uid="{CFCAB84C-3A6A-4015-BB84-68A1087ECB00}"/>
    <cellStyle name="Normal 19 3 2 3 2 2" xfId="14016" xr:uid="{ABE5CA81-D91D-4042-9DB8-5F708F69AB77}"/>
    <cellStyle name="Normal 19 3 2 3 2 2 2" xfId="30776" xr:uid="{5097D678-8341-4B3B-A935-5ADC2673A7F2}"/>
    <cellStyle name="Normal 19 3 2 3 2 2 3" xfId="47535" xr:uid="{87C9B367-A113-4FBE-9618-DF85631B297A}"/>
    <cellStyle name="Normal 19 3 2 3 2 3" xfId="22396" xr:uid="{109B92A4-54C2-4F49-8B17-12E1ACBDEBD7}"/>
    <cellStyle name="Normal 19 3 2 3 2 4" xfId="39155" xr:uid="{FB66A112-1597-4EBF-89AB-81EC88E40205}"/>
    <cellStyle name="Normal 19 3 2 3 3" xfId="7323" xr:uid="{880F7863-133B-49C5-B23C-FC7D675ECB9A}"/>
    <cellStyle name="Normal 19 3 2 3 3 2" xfId="15703" xr:uid="{CD0B349B-128B-41E6-B70A-86B24E4516C8}"/>
    <cellStyle name="Normal 19 3 2 3 3 2 2" xfId="32463" xr:uid="{77788393-8C76-45CB-A991-706BE721058E}"/>
    <cellStyle name="Normal 19 3 2 3 3 2 3" xfId="49222" xr:uid="{D7CDF536-FBFD-48AF-ABD1-FB034E98B6DB}"/>
    <cellStyle name="Normal 19 3 2 3 3 3" xfId="24083" xr:uid="{C569F559-725F-4FF0-822E-C0777E10CE09}"/>
    <cellStyle name="Normal 19 3 2 3 3 4" xfId="40842" xr:uid="{CCD24C24-BFEC-42C2-93FE-0632D9035072}"/>
    <cellStyle name="Normal 19 3 2 3 4" xfId="4063" xr:uid="{9B278BDD-09BE-4A22-9733-2D6EB3EF9263}"/>
    <cellStyle name="Normal 19 3 2 3 4 2" xfId="12439" xr:uid="{D11681F7-3FDF-40AD-9EAA-4B35EBF32A84}"/>
    <cellStyle name="Normal 19 3 2 3 4 2 2" xfId="29199" xr:uid="{00C2A2D3-7931-46E3-9786-3A0D6DFF6B61}"/>
    <cellStyle name="Normal 19 3 2 3 4 2 3" xfId="45958" xr:uid="{A5665180-C543-4E11-9FD3-97435DC16BBF}"/>
    <cellStyle name="Normal 19 3 2 3 4 3" xfId="20819" xr:uid="{905B09E2-BB85-42DF-91CE-ED38A0B2AFEA}"/>
    <cellStyle name="Normal 19 3 2 3 4 4" xfId="37578" xr:uid="{1F05462A-E51B-41C2-B22C-8C8A90380C05}"/>
    <cellStyle name="Normal 19 3 2 3 5" xfId="10636" xr:uid="{14D75608-CE9B-4786-AE06-FA8FE61C4F20}"/>
    <cellStyle name="Normal 19 3 2 3 5 2" xfId="27396" xr:uid="{9F1C96AE-CF41-4C25-B535-778F5A8D13E5}"/>
    <cellStyle name="Normal 19 3 2 3 5 3" xfId="44155" xr:uid="{3BD506E5-0566-4859-AC69-72B35D5374E7}"/>
    <cellStyle name="Normal 19 3 2 3 6" xfId="19016" xr:uid="{8A30FC2B-0D81-47F5-85E7-E23CFFDC185D}"/>
    <cellStyle name="Normal 19 3 2 3 7" xfId="35775" xr:uid="{DB3E662E-117E-4EEF-81C5-3AAD1FB4FC65}"/>
    <cellStyle name="Normal 19 3 2 4" xfId="2603" xr:uid="{A184BCD5-F0CA-4A1B-9D07-F1AED76CF740}"/>
    <cellStyle name="Normal 19 3 2 4 2" xfId="5985" xr:uid="{E1C19B3E-67CE-4B69-944F-08D5FA908C0F}"/>
    <cellStyle name="Normal 19 3 2 4 2 2" xfId="14365" xr:uid="{6F3EAE1B-C8F9-4326-AA4C-6679130A217A}"/>
    <cellStyle name="Normal 19 3 2 4 2 2 2" xfId="31125" xr:uid="{AC17F3DB-1190-4689-A00D-F0F750F30BEE}"/>
    <cellStyle name="Normal 19 3 2 4 2 2 3" xfId="47884" xr:uid="{CC2E9949-ED92-43EE-B86D-4AC827B6A4F2}"/>
    <cellStyle name="Normal 19 3 2 4 2 3" xfId="22745" xr:uid="{3657DD4D-0869-4B72-B2E9-F8CE60F3CB0F}"/>
    <cellStyle name="Normal 19 3 2 4 2 4" xfId="39504" xr:uid="{24F77D0B-0B97-4981-9620-986643BF3BB8}"/>
    <cellStyle name="Normal 19 3 2 4 3" xfId="7672" xr:uid="{B397C3FD-76B6-4C46-8A21-0C790F549D01}"/>
    <cellStyle name="Normal 19 3 2 4 3 2" xfId="16052" xr:uid="{335A4628-EF5C-4D4B-A4A4-B2B7D7197587}"/>
    <cellStyle name="Normal 19 3 2 4 3 2 2" xfId="32812" xr:uid="{1665B6EE-DAE6-4D34-A4A0-135C2D068D2E}"/>
    <cellStyle name="Normal 19 3 2 4 3 2 3" xfId="49571" xr:uid="{9A95E995-93EE-4913-92DD-A7D5C5CE93B1}"/>
    <cellStyle name="Normal 19 3 2 4 3 3" xfId="24432" xr:uid="{AFBEA049-0A75-49FE-BA68-CA67CEB92452}"/>
    <cellStyle name="Normal 19 3 2 4 3 4" xfId="41191" xr:uid="{A582594F-7B2E-4944-AE43-A15FA46E7278}"/>
    <cellStyle name="Normal 19 3 2 4 4" xfId="4300" xr:uid="{B1EEE853-618E-49B8-B635-F1E4711A44F2}"/>
    <cellStyle name="Normal 19 3 2 4 4 2" xfId="12676" xr:uid="{67809355-B83F-4030-BE52-321415D4D36F}"/>
    <cellStyle name="Normal 19 3 2 4 4 2 2" xfId="29436" xr:uid="{80D20165-5CC0-44F7-B806-3AEF6B7625F7}"/>
    <cellStyle name="Normal 19 3 2 4 4 2 3" xfId="46195" xr:uid="{2A69099D-C064-4308-8443-A8A1E65AE9DD}"/>
    <cellStyle name="Normal 19 3 2 4 4 3" xfId="21056" xr:uid="{4FBF8FC7-0314-4268-8F15-CE19F2862F13}"/>
    <cellStyle name="Normal 19 3 2 4 4 4" xfId="37815" xr:uid="{4BEFC103-D9C5-4D61-9963-2D7E7D98FB8B}"/>
    <cellStyle name="Normal 19 3 2 4 5" xfId="10985" xr:uid="{CDEBCAE8-06DB-46F7-A3E6-6985A810097D}"/>
    <cellStyle name="Normal 19 3 2 4 5 2" xfId="27745" xr:uid="{4EE491A1-539B-4F02-A6F2-8DDD074F21C8}"/>
    <cellStyle name="Normal 19 3 2 4 5 3" xfId="44504" xr:uid="{469CAE38-7BE8-40A5-AB49-5468781B9B64}"/>
    <cellStyle name="Normal 19 3 2 4 6" xfId="19365" xr:uid="{FF4EF650-6379-405F-92C9-30B9548197F0}"/>
    <cellStyle name="Normal 19 3 2 4 7" xfId="36124" xr:uid="{A1743C4F-D792-414C-82B1-2A83DB16A691}"/>
    <cellStyle name="Normal 19 3 2 5" xfId="4719" xr:uid="{4B94A93F-93F5-42BE-9438-01A06522C4E1}"/>
    <cellStyle name="Normal 19 3 2 5 2" xfId="13095" xr:uid="{B85743E5-2573-43A6-81FA-5A81C6E4E7B2}"/>
    <cellStyle name="Normal 19 3 2 5 2 2" xfId="29855" xr:uid="{8EA5511C-EE09-43EB-B834-9129E8C09E0B}"/>
    <cellStyle name="Normal 19 3 2 5 2 3" xfId="46614" xr:uid="{AD161B7C-EF1A-47A4-8467-DF992B08F349}"/>
    <cellStyle name="Normal 19 3 2 5 3" xfId="21475" xr:uid="{8ACB39C4-2504-4CB7-AC3F-5604E0DAB83B}"/>
    <cellStyle name="Normal 19 3 2 5 4" xfId="38234" xr:uid="{0D09ADF5-611C-4FFC-82CB-B88EBC8D0511}"/>
    <cellStyle name="Normal 19 3 2 6" xfId="6469" xr:uid="{C8A7FF69-496E-4642-849A-05353C0469B5}"/>
    <cellStyle name="Normal 19 3 2 6 2" xfId="14849" xr:uid="{C15363D3-B6B5-4925-AA15-8A2C263E2C68}"/>
    <cellStyle name="Normal 19 3 2 6 2 2" xfId="31609" xr:uid="{4091BA27-648D-4CED-B987-D971FD32D785}"/>
    <cellStyle name="Normal 19 3 2 6 2 3" xfId="48368" xr:uid="{F395E7D5-3251-4E66-8BDE-58BA31069F85}"/>
    <cellStyle name="Normal 19 3 2 6 3" xfId="23229" xr:uid="{DAD819EA-4027-4EB8-8F4E-5D1826B3690C}"/>
    <cellStyle name="Normal 19 3 2 6 4" xfId="39988" xr:uid="{BBC8D0DA-E42D-4610-A95F-97B666A45375}"/>
    <cellStyle name="Normal 19 3 2 7" xfId="8078" xr:uid="{295B78D9-A17E-445D-8DEE-D47AD39EF4CB}"/>
    <cellStyle name="Normal 19 3 2 7 2" xfId="16458" xr:uid="{F6681AE2-B841-4B76-9BF7-51C419BAA1AA}"/>
    <cellStyle name="Normal 19 3 2 7 2 2" xfId="33218" xr:uid="{C57BA34B-FA83-4077-87C9-F70F60F34095}"/>
    <cellStyle name="Normal 19 3 2 7 2 3" xfId="49977" xr:uid="{A6A53C55-A8D3-4EB6-9575-0065D4AD2D31}"/>
    <cellStyle name="Normal 19 3 2 7 3" xfId="24838" xr:uid="{42B689D1-99D3-4EE0-8E8F-88C45DA7A88D}"/>
    <cellStyle name="Normal 19 3 2 7 4" xfId="41597" xr:uid="{6663FFCC-8792-4916-A778-E7C58629B023}"/>
    <cellStyle name="Normal 19 3 2 8" xfId="8484" xr:uid="{13478F51-5BEE-49B5-BC9B-C0DB44A69582}"/>
    <cellStyle name="Normal 19 3 2 8 2" xfId="16864" xr:uid="{86BF930E-C8E2-44C9-90AC-265B78E24875}"/>
    <cellStyle name="Normal 19 3 2 8 2 2" xfId="33624" xr:uid="{0E5E5667-A9FB-45BF-B508-2E7B1948958D}"/>
    <cellStyle name="Normal 19 3 2 8 2 3" xfId="50383" xr:uid="{97862F3B-D3E0-45F4-8D5D-7DCDFD92F5FC}"/>
    <cellStyle name="Normal 19 3 2 8 3" xfId="25244" xr:uid="{1B3EFDB2-41D7-4C13-A941-24C9D9AEBF3E}"/>
    <cellStyle name="Normal 19 3 2 8 4" xfId="42003" xr:uid="{BEBB00B8-66E4-4841-9E5E-E0E5A2D7542A}"/>
    <cellStyle name="Normal 19 3 2 9" xfId="8890" xr:uid="{70DC6312-A460-446D-99CE-028C8FCD3585}"/>
    <cellStyle name="Normal 19 3 2 9 2" xfId="17270" xr:uid="{21692E4A-C9B4-413E-8A73-DD9C97AB9D38}"/>
    <cellStyle name="Normal 19 3 2 9 2 2" xfId="34030" xr:uid="{5EB55D54-1FAA-4F4E-90E1-E0434FD5BC14}"/>
    <cellStyle name="Normal 19 3 2 9 2 3" xfId="50789" xr:uid="{0E83204D-3111-410D-B2D5-43A6619AD870}"/>
    <cellStyle name="Normal 19 3 2 9 3" xfId="25650" xr:uid="{415D166E-9582-406B-BA27-B25359D7673E}"/>
    <cellStyle name="Normal 19 3 2 9 4" xfId="42409" xr:uid="{C6BDFD68-E514-4310-83DE-E97EA63D7FC0}"/>
    <cellStyle name="Normal 19 3 3" xfId="1430" xr:uid="{FC732566-1434-4412-9718-8FB45E27CDC1}"/>
    <cellStyle name="Normal 19 3 3 10" xfId="9491" xr:uid="{55706F36-DA46-4E50-89E3-04057A98BB7A}"/>
    <cellStyle name="Normal 19 3 3 10 2" xfId="17871" xr:uid="{E3793B1A-3D0D-428A-986D-BC658FFB55E0}"/>
    <cellStyle name="Normal 19 3 3 10 2 2" xfId="34631" xr:uid="{03247976-3439-4A03-8269-8D66EDDD14D9}"/>
    <cellStyle name="Normal 19 3 3 10 2 3" xfId="51390" xr:uid="{0F03565D-6C0C-4AE3-B3E5-154DB4D4C7D9}"/>
    <cellStyle name="Normal 19 3 3 10 3" xfId="26251" xr:uid="{4C3B9F8E-52E5-470B-8F47-207A6F7BFE6F}"/>
    <cellStyle name="Normal 19 3 3 10 4" xfId="43010" xr:uid="{2D8D9F8A-3ED6-4F38-9AE6-6BDCD1761F83}"/>
    <cellStyle name="Normal 19 3 3 11" xfId="3209" xr:uid="{6F6AD08B-D538-4182-9B73-E94EA5B1EBC6}"/>
    <cellStyle name="Normal 19 3 3 11 2" xfId="11586" xr:uid="{BE6634F9-7B03-4DD6-84F1-D53477A98FDF}"/>
    <cellStyle name="Normal 19 3 3 11 2 2" xfId="28346" xr:uid="{1F7021A0-D2C8-4EA6-B55B-10D5EDE7B898}"/>
    <cellStyle name="Normal 19 3 3 11 2 3" xfId="45105" xr:uid="{B2AF24BC-05AC-43FA-88DE-04255E091C55}"/>
    <cellStyle name="Normal 19 3 3 11 3" xfId="19966" xr:uid="{DCCD07DB-12F9-49E4-955C-BBD5DFCD0355}"/>
    <cellStyle name="Normal 19 3 3 11 4" xfId="36725" xr:uid="{55FC528D-80B7-4601-89B7-5F1138F5E619}"/>
    <cellStyle name="Normal 19 3 3 12" xfId="9783" xr:uid="{838C0D7B-9177-4A81-A84E-C0A9DB3814CC}"/>
    <cellStyle name="Normal 19 3 3 12 2" xfId="26543" xr:uid="{0D34D0C4-B166-453F-83A7-D4C0DA6679CC}"/>
    <cellStyle name="Normal 19 3 3 12 3" xfId="43302" xr:uid="{980EAA0A-E2B3-4857-BA0D-83F16440B96C}"/>
    <cellStyle name="Normal 19 3 3 13" xfId="18163" xr:uid="{304D1C07-5327-476D-AF26-919EC158DBAF}"/>
    <cellStyle name="Normal 19 3 3 14" xfId="34922" xr:uid="{DD63838C-857D-4517-9EB1-279A060B4FCA}"/>
    <cellStyle name="Normal 19 3 3 2" xfId="1829" xr:uid="{27A5CAE1-E16A-4524-9026-2E11BCF1F89F}"/>
    <cellStyle name="Normal 19 3 3 2 2" xfId="5211" xr:uid="{A2EC9741-4B66-4256-98CD-F2A0130D7EEA}"/>
    <cellStyle name="Normal 19 3 3 2 2 2" xfId="13589" xr:uid="{D15E2527-A532-48DD-9DBC-A0C704688585}"/>
    <cellStyle name="Normal 19 3 3 2 2 2 2" xfId="30349" xr:uid="{F60DB1B8-0047-4E42-8132-68955CE184DB}"/>
    <cellStyle name="Normal 19 3 3 2 2 2 3" xfId="47108" xr:uid="{40140394-513C-4486-A076-6D0414F048DC}"/>
    <cellStyle name="Normal 19 3 3 2 2 3" xfId="21969" xr:uid="{6F85A2ED-5C99-443B-97D6-49FC34B8105B}"/>
    <cellStyle name="Normal 19 3 3 2 2 4" xfId="38728" xr:uid="{75D548ED-EDF8-483E-AA60-3794263EC4EB}"/>
    <cellStyle name="Normal 19 3 3 2 3" xfId="6896" xr:uid="{41FDC040-E995-4F33-AB0A-80BA3898AECE}"/>
    <cellStyle name="Normal 19 3 3 2 3 2" xfId="15276" xr:uid="{7E54A2B6-50B7-4978-A08C-65D17AAB9295}"/>
    <cellStyle name="Normal 19 3 3 2 3 2 2" xfId="32036" xr:uid="{659447C7-FD43-46AC-8374-674B4786E618}"/>
    <cellStyle name="Normal 19 3 3 2 3 2 3" xfId="48795" xr:uid="{F675DF8B-ABFD-419D-B679-B763D8D0E2CD}"/>
    <cellStyle name="Normal 19 3 3 2 3 3" xfId="23656" xr:uid="{8566562E-B3ED-42EB-99EA-FA4B102698EB}"/>
    <cellStyle name="Normal 19 3 3 2 3 4" xfId="40415" xr:uid="{D406BB25-BE25-4796-B2A9-4A182434C9FA}"/>
    <cellStyle name="Normal 19 3 3 2 4" xfId="3636" xr:uid="{FBCB2734-D94A-4F88-B6D5-210EFC212A17}"/>
    <cellStyle name="Normal 19 3 3 2 4 2" xfId="12012" xr:uid="{EB9A44C8-E84D-40B2-A58E-8BC050AC438D}"/>
    <cellStyle name="Normal 19 3 3 2 4 2 2" xfId="28772" xr:uid="{C5D2BB90-F796-4C6E-B714-0C952CCE2631}"/>
    <cellStyle name="Normal 19 3 3 2 4 2 3" xfId="45531" xr:uid="{510533F5-E8F7-4E48-B860-A3E815B8F1B5}"/>
    <cellStyle name="Normal 19 3 3 2 4 3" xfId="20392" xr:uid="{2BF50808-837F-41BD-A864-435C63DC51F7}"/>
    <cellStyle name="Normal 19 3 3 2 4 4" xfId="37151" xr:uid="{6C5FE3F5-7928-46D7-96E8-8DA0FA3C18F8}"/>
    <cellStyle name="Normal 19 3 3 2 5" xfId="10209" xr:uid="{56884797-5DA3-4C92-A247-70AEDA9F1047}"/>
    <cellStyle name="Normal 19 3 3 2 5 2" xfId="26969" xr:uid="{96FD9013-3B7A-44AA-BA27-10B11588A43C}"/>
    <cellStyle name="Normal 19 3 3 2 5 3" xfId="43728" xr:uid="{806645F0-B983-49E4-BDD6-BD808F090F61}"/>
    <cellStyle name="Normal 19 3 3 2 6" xfId="18589" xr:uid="{1B7890BB-B636-4917-9288-9C9DB641430E}"/>
    <cellStyle name="Normal 19 3 3 2 7" xfId="35348" xr:uid="{D659F047-8B89-4585-8B47-FEA3D5604DC2}"/>
    <cellStyle name="Normal 19 3 3 3" xfId="2257" xr:uid="{44EB1E37-747B-440E-81D8-6CB006D5A7D6}"/>
    <cellStyle name="Normal 19 3 3 3 2" xfId="5637" xr:uid="{704FD19E-7808-427C-B549-E7B1CCEB5E87}"/>
    <cellStyle name="Normal 19 3 3 3 2 2" xfId="14017" xr:uid="{6E97729C-4038-4A69-ACCE-1F2271694FA9}"/>
    <cellStyle name="Normal 19 3 3 3 2 2 2" xfId="30777" xr:uid="{6D68D357-BF06-45EF-8FAA-7D7EF607C2A9}"/>
    <cellStyle name="Normal 19 3 3 3 2 2 3" xfId="47536" xr:uid="{9AE0EFF6-59FF-42FB-AC24-89295DE4B412}"/>
    <cellStyle name="Normal 19 3 3 3 2 3" xfId="22397" xr:uid="{8CA2F1F7-84BA-40C3-9C87-50640A94FCF5}"/>
    <cellStyle name="Normal 19 3 3 3 2 4" xfId="39156" xr:uid="{CA26D561-1A9C-4586-93B4-B2F9BFA907CD}"/>
    <cellStyle name="Normal 19 3 3 3 3" xfId="7324" xr:uid="{C90C28B7-420F-41FA-9120-E9342EEE91E8}"/>
    <cellStyle name="Normal 19 3 3 3 3 2" xfId="15704" xr:uid="{D2B20BEE-4EA4-4642-A8DC-87BF66C97E50}"/>
    <cellStyle name="Normal 19 3 3 3 3 2 2" xfId="32464" xr:uid="{031250B4-D381-4050-AC74-7A282E3A4847}"/>
    <cellStyle name="Normal 19 3 3 3 3 2 3" xfId="49223" xr:uid="{670D1571-CD43-419D-98C4-E77656A9B03F}"/>
    <cellStyle name="Normal 19 3 3 3 3 3" xfId="24084" xr:uid="{62F99F5F-BB17-4A57-A752-F3C815ACC44B}"/>
    <cellStyle name="Normal 19 3 3 3 3 4" xfId="40843" xr:uid="{73732F92-D9C3-433A-9377-16A342AF8296}"/>
    <cellStyle name="Normal 19 3 3 3 4" xfId="4064" xr:uid="{4386149F-C85F-4201-8C34-05B4C7BA62BB}"/>
    <cellStyle name="Normal 19 3 3 3 4 2" xfId="12440" xr:uid="{622F3ABF-8B1A-49A3-A079-57D5B4591EF0}"/>
    <cellStyle name="Normal 19 3 3 3 4 2 2" xfId="29200" xr:uid="{18946D76-611E-4A19-96C0-E4B2A8168322}"/>
    <cellStyle name="Normal 19 3 3 3 4 2 3" xfId="45959" xr:uid="{5EAD55AC-EBA6-45E5-911A-21E30D99527B}"/>
    <cellStyle name="Normal 19 3 3 3 4 3" xfId="20820" xr:uid="{D117181A-EF70-40DF-8EBA-28272C6DF9A4}"/>
    <cellStyle name="Normal 19 3 3 3 4 4" xfId="37579" xr:uid="{B0B82016-2909-4621-9D2B-C8323B2E845C}"/>
    <cellStyle name="Normal 19 3 3 3 5" xfId="10637" xr:uid="{712CB12A-C5C5-4C0A-98C1-321B608B58CB}"/>
    <cellStyle name="Normal 19 3 3 3 5 2" xfId="27397" xr:uid="{1FC5948C-7844-4A82-9329-55C878A54C8D}"/>
    <cellStyle name="Normal 19 3 3 3 5 3" xfId="44156" xr:uid="{D22BDE46-7EE8-4A5E-AF45-50ABB11FADFF}"/>
    <cellStyle name="Normal 19 3 3 3 6" xfId="19017" xr:uid="{D4E502AC-2BB7-4881-918F-CB666E192506}"/>
    <cellStyle name="Normal 19 3 3 3 7" xfId="35776" xr:uid="{E4F7E82B-C475-447F-9E2A-0721D399BFF1}"/>
    <cellStyle name="Normal 19 3 3 4" xfId="2798" xr:uid="{DE98D611-2BAD-4052-828E-BEE03443F5BF}"/>
    <cellStyle name="Normal 19 3 3 4 2" xfId="6180" xr:uid="{F932D718-BEE9-4D75-8C28-5ACE4C2FDA35}"/>
    <cellStyle name="Normal 19 3 3 4 2 2" xfId="14560" xr:uid="{F46B6A04-B231-4965-8DEB-DE376EAFF494}"/>
    <cellStyle name="Normal 19 3 3 4 2 2 2" xfId="31320" xr:uid="{6CFBA433-C19B-46BE-BA44-D2AAA498DC5E}"/>
    <cellStyle name="Normal 19 3 3 4 2 2 3" xfId="48079" xr:uid="{6085AB45-1333-40CB-B474-54E829ECCA3F}"/>
    <cellStyle name="Normal 19 3 3 4 2 3" xfId="22940" xr:uid="{A93619F5-ED84-4C43-ABE1-8FC152E906BC}"/>
    <cellStyle name="Normal 19 3 3 4 2 4" xfId="39699" xr:uid="{D0452C93-DDC9-4F05-854E-00653DF0E3EE}"/>
    <cellStyle name="Normal 19 3 3 4 3" xfId="7867" xr:uid="{E52EB112-0D4B-48D8-A6A7-A09BDA7DF516}"/>
    <cellStyle name="Normal 19 3 3 4 3 2" xfId="16247" xr:uid="{D7DE4BD4-BCBE-48C9-AE54-C056A60B64C5}"/>
    <cellStyle name="Normal 19 3 3 4 3 2 2" xfId="33007" xr:uid="{CF82048F-909E-4CBB-9FAF-FBEE014D89D5}"/>
    <cellStyle name="Normal 19 3 3 4 3 2 3" xfId="49766" xr:uid="{95FDF3BE-CA92-4B89-A997-947537D9D927}"/>
    <cellStyle name="Normal 19 3 3 4 3 3" xfId="24627" xr:uid="{6B35F150-BA95-417B-90FB-441F8DBC1BE0}"/>
    <cellStyle name="Normal 19 3 3 4 3 4" xfId="41386" xr:uid="{A686D31E-A8D0-49A1-BCD1-217E035807A8}"/>
    <cellStyle name="Normal 19 3 3 4 4" xfId="4494" xr:uid="{3864B616-C422-4A7C-9D2C-F4D672761736}"/>
    <cellStyle name="Normal 19 3 3 4 4 2" xfId="12870" xr:uid="{1BFBB080-4692-4095-8A49-FE83BE58B1BD}"/>
    <cellStyle name="Normal 19 3 3 4 4 2 2" xfId="29630" xr:uid="{A8833C60-B476-4A5A-851D-E14ADBE2013F}"/>
    <cellStyle name="Normal 19 3 3 4 4 2 3" xfId="46389" xr:uid="{C0BCED7C-6ADC-4100-A46C-B65640A1F834}"/>
    <cellStyle name="Normal 19 3 3 4 4 3" xfId="21250" xr:uid="{CCD6BEF8-6F2A-49F2-8255-58961CE947EE}"/>
    <cellStyle name="Normal 19 3 3 4 4 4" xfId="38009" xr:uid="{10B68BFC-25EC-44B5-8C8E-A36855195D88}"/>
    <cellStyle name="Normal 19 3 3 4 5" xfId="11180" xr:uid="{FA10DD61-C660-4537-AA79-2DDA14C453E5}"/>
    <cellStyle name="Normal 19 3 3 4 5 2" xfId="27940" xr:uid="{F3CFBE2B-9405-433E-BFA7-A60118232AD1}"/>
    <cellStyle name="Normal 19 3 3 4 5 3" xfId="44699" xr:uid="{7B14E283-CD98-4A57-9CA2-B3435D09AA1E}"/>
    <cellStyle name="Normal 19 3 3 4 6" xfId="19560" xr:uid="{8C7AB790-86E3-48C6-B1F3-FF0A5217BE8C}"/>
    <cellStyle name="Normal 19 3 3 4 7" xfId="36319" xr:uid="{2DEBE9B6-E700-43C8-8652-7161F2FC4F24}"/>
    <cellStyle name="Normal 19 3 3 5" xfId="4914" xr:uid="{0C32F561-7336-40F9-83EA-2C1B21BAD7BA}"/>
    <cellStyle name="Normal 19 3 3 5 2" xfId="13290" xr:uid="{491ABDC5-F3A5-43C3-9FA2-64B1C831610F}"/>
    <cellStyle name="Normal 19 3 3 5 2 2" xfId="30050" xr:uid="{D82BF6A7-5067-4AA1-8298-AD8C06238F40}"/>
    <cellStyle name="Normal 19 3 3 5 2 3" xfId="46809" xr:uid="{CCB73C3B-658E-4511-87EF-32215BC0ADCF}"/>
    <cellStyle name="Normal 19 3 3 5 3" xfId="21670" xr:uid="{A9D83237-D056-46CC-B77D-F3D139E7D228}"/>
    <cellStyle name="Normal 19 3 3 5 4" xfId="38429" xr:uid="{62D5931A-AF9D-44DB-9D92-F04598F13906}"/>
    <cellStyle name="Normal 19 3 3 6" xfId="6470" xr:uid="{2F6DFC03-F58C-4134-A814-817872CF20EE}"/>
    <cellStyle name="Normal 19 3 3 6 2" xfId="14850" xr:uid="{362985B6-E772-4082-A58D-FC673874656A}"/>
    <cellStyle name="Normal 19 3 3 6 2 2" xfId="31610" xr:uid="{AF21D062-9B8B-4E01-A6E7-1D8BE30FEE9D}"/>
    <cellStyle name="Normal 19 3 3 6 2 3" xfId="48369" xr:uid="{229BEC3D-8275-4FAA-B7C1-C9FA3B15757B}"/>
    <cellStyle name="Normal 19 3 3 6 3" xfId="23230" xr:uid="{CE37AA7F-CFA0-46AF-A25C-DFEB6FF71598}"/>
    <cellStyle name="Normal 19 3 3 6 4" xfId="39989" xr:uid="{44D2E2A4-E445-4A46-B72F-8F1A2C5FE44E}"/>
    <cellStyle name="Normal 19 3 3 7" xfId="8273" xr:uid="{C58AFC22-CC31-45BF-B8EE-19518B8AE589}"/>
    <cellStyle name="Normal 19 3 3 7 2" xfId="16653" xr:uid="{1401037F-5C16-4CBF-BA4A-B9B101C39555}"/>
    <cellStyle name="Normal 19 3 3 7 2 2" xfId="33413" xr:uid="{6D4CE877-92F2-403D-AF31-140261CE01BD}"/>
    <cellStyle name="Normal 19 3 3 7 2 3" xfId="50172" xr:uid="{C6C85676-0DB5-40B2-A825-E7220D3115F0}"/>
    <cellStyle name="Normal 19 3 3 7 3" xfId="25033" xr:uid="{31A145E4-0438-4AC2-AC77-33D73BA07652}"/>
    <cellStyle name="Normal 19 3 3 7 4" xfId="41792" xr:uid="{7877CD12-BF5A-4D6F-8E67-BBD78C2643D6}"/>
    <cellStyle name="Normal 19 3 3 8" xfId="8679" xr:uid="{F6151DD2-930E-4A54-AF44-73A1D97C724C}"/>
    <cellStyle name="Normal 19 3 3 8 2" xfId="17059" xr:uid="{04781772-0162-4AD1-A746-BB4EFBD67523}"/>
    <cellStyle name="Normal 19 3 3 8 2 2" xfId="33819" xr:uid="{E31B5D89-98DC-4FB7-87AE-B6BEE7233172}"/>
    <cellStyle name="Normal 19 3 3 8 2 3" xfId="50578" xr:uid="{C10FCA75-D8F6-46DA-840F-2B2140461709}"/>
    <cellStyle name="Normal 19 3 3 8 3" xfId="25439" xr:uid="{793EF9A5-1F97-45FF-BA3C-B42CE748D18C}"/>
    <cellStyle name="Normal 19 3 3 8 4" xfId="42198" xr:uid="{A5873299-B0B8-4DA4-802A-BE0124592472}"/>
    <cellStyle name="Normal 19 3 3 9" xfId="9085" xr:uid="{92CF3C3A-6486-48A7-A803-EA3C9AA0FC7E}"/>
    <cellStyle name="Normal 19 3 3 9 2" xfId="17465" xr:uid="{BC25F34A-3BF9-44A3-966D-B9352EBD9D96}"/>
    <cellStyle name="Normal 19 3 3 9 2 2" xfId="34225" xr:uid="{9464A05B-C77D-4D27-9804-824B607CA234}"/>
    <cellStyle name="Normal 19 3 3 9 2 3" xfId="50984" xr:uid="{5EFD1FB7-74A8-4420-9BF1-F696DEFF37B3}"/>
    <cellStyle name="Normal 19 3 3 9 3" xfId="25845" xr:uid="{E6DE3E7B-1253-4F02-A128-9F5D93044C50}"/>
    <cellStyle name="Normal 19 3 3 9 4" xfId="42604" xr:uid="{A876D166-99B4-4D01-8E67-86D20EDD1DC2}"/>
    <cellStyle name="Normal 19 3 4" xfId="1637" xr:uid="{8642260A-59B9-473F-8CCA-01398A48D6B2}"/>
    <cellStyle name="Normal 19 3 4 2" xfId="5019" xr:uid="{3764D746-EE72-447B-9C0A-EF8A1F513E7A}"/>
    <cellStyle name="Normal 19 3 4 2 2" xfId="13397" xr:uid="{732C413A-67C4-4FF3-B54D-D04651CA1988}"/>
    <cellStyle name="Normal 19 3 4 2 2 2" xfId="30157" xr:uid="{FBA226DC-118B-48B2-9F42-050C540A2E86}"/>
    <cellStyle name="Normal 19 3 4 2 2 3" xfId="46916" xr:uid="{709FA17B-EE7E-4B7D-8A87-22F1EF23DC67}"/>
    <cellStyle name="Normal 19 3 4 2 3" xfId="21777" xr:uid="{7FE77E10-F540-4519-9378-715C3378F8DD}"/>
    <cellStyle name="Normal 19 3 4 2 4" xfId="38536" xr:uid="{FE8E2F62-D00A-46CB-8ED1-6FA96994CB74}"/>
    <cellStyle name="Normal 19 3 4 3" xfId="6704" xr:uid="{16FA48F6-CE11-46DA-BA27-69147B407427}"/>
    <cellStyle name="Normal 19 3 4 3 2" xfId="15084" xr:uid="{71758CB0-BC7D-4CEF-AC73-10605B9BBD0E}"/>
    <cellStyle name="Normal 19 3 4 3 2 2" xfId="31844" xr:uid="{911DA842-F80A-4DAC-94B4-961B674065CE}"/>
    <cellStyle name="Normal 19 3 4 3 2 3" xfId="48603" xr:uid="{8B3A3691-34F7-43B4-8F96-C33370093E4D}"/>
    <cellStyle name="Normal 19 3 4 3 3" xfId="23464" xr:uid="{65A54F65-D0FB-460A-987E-BC3515E81477}"/>
    <cellStyle name="Normal 19 3 4 3 4" xfId="40223" xr:uid="{3D71F329-8AE6-44FB-BC4A-ED50BA0B076E}"/>
    <cellStyle name="Normal 19 3 4 4" xfId="3444" xr:uid="{B3586AC1-88C6-4A2E-8624-4BFFF42EF73F}"/>
    <cellStyle name="Normal 19 3 4 4 2" xfId="11820" xr:uid="{57DAF352-C87A-431B-8EFA-0C2A3EB10E11}"/>
    <cellStyle name="Normal 19 3 4 4 2 2" xfId="28580" xr:uid="{9D53EE16-B068-4082-8206-1795684DB985}"/>
    <cellStyle name="Normal 19 3 4 4 2 3" xfId="45339" xr:uid="{AC687407-1BD0-46B4-956B-2875C3A56879}"/>
    <cellStyle name="Normal 19 3 4 4 3" xfId="20200" xr:uid="{80158214-2280-4FBD-A612-A4DC96D3BF54}"/>
    <cellStyle name="Normal 19 3 4 4 4" xfId="36959" xr:uid="{5B060C51-0FB3-459D-91AC-BFA0FEA63910}"/>
    <cellStyle name="Normal 19 3 4 5" xfId="10017" xr:uid="{5253B151-F307-4180-A6CA-1FABBC14702E}"/>
    <cellStyle name="Normal 19 3 4 5 2" xfId="26777" xr:uid="{AD196A80-E37F-4C93-9011-44D8A2174398}"/>
    <cellStyle name="Normal 19 3 4 5 3" xfId="43536" xr:uid="{6E9F9860-7767-449F-8350-D6D9E5F08912}"/>
    <cellStyle name="Normal 19 3 4 6" xfId="18397" xr:uid="{16FE9241-55C9-4AE8-8CA1-7C17C61E507C}"/>
    <cellStyle name="Normal 19 3 4 7" xfId="35156" xr:uid="{B88CCF3D-9DCB-4F7D-8FA2-FE65A5D7B381}"/>
    <cellStyle name="Normal 19 3 5" xfId="2065" xr:uid="{5B1E61C5-4508-4E8C-A08B-0DE25EF4855B}"/>
    <cellStyle name="Normal 19 3 5 2" xfId="5445" xr:uid="{BFDF9AE5-22E3-4831-80DF-FC4D07664131}"/>
    <cellStyle name="Normal 19 3 5 2 2" xfId="13825" xr:uid="{298B93D7-89B6-45DE-8357-8C7E9B829685}"/>
    <cellStyle name="Normal 19 3 5 2 2 2" xfId="30585" xr:uid="{FC9EA3D9-1A22-4181-9079-B71463706D5A}"/>
    <cellStyle name="Normal 19 3 5 2 2 3" xfId="47344" xr:uid="{D761BECB-E28F-4C56-9C57-89A19CF1F372}"/>
    <cellStyle name="Normal 19 3 5 2 3" xfId="22205" xr:uid="{BE540489-BB4C-430C-97E9-7980AA367BAC}"/>
    <cellStyle name="Normal 19 3 5 2 4" xfId="38964" xr:uid="{7A6C1F37-598F-4E08-A59E-582E3288B733}"/>
    <cellStyle name="Normal 19 3 5 3" xfId="7132" xr:uid="{074075CF-3A18-44A9-B572-08D6E4B0036E}"/>
    <cellStyle name="Normal 19 3 5 3 2" xfId="15512" xr:uid="{10C6C8F4-2A38-46B6-BD9F-7B28F8BF7794}"/>
    <cellStyle name="Normal 19 3 5 3 2 2" xfId="32272" xr:uid="{FF29C528-8C38-4BD3-B493-9D1FB3350514}"/>
    <cellStyle name="Normal 19 3 5 3 2 3" xfId="49031" xr:uid="{4D5036AE-4D04-4089-94EE-C27767F17E9E}"/>
    <cellStyle name="Normal 19 3 5 3 3" xfId="23892" xr:uid="{721D8217-329A-401A-A3BB-8A7352CD6895}"/>
    <cellStyle name="Normal 19 3 5 3 4" xfId="40651" xr:uid="{099BEC2C-2F31-4E66-ADBE-708A9D0C2DF1}"/>
    <cellStyle name="Normal 19 3 5 4" xfId="3872" xr:uid="{4F08D86C-F6E0-4144-AC85-A2FB23016660}"/>
    <cellStyle name="Normal 19 3 5 4 2" xfId="12248" xr:uid="{5FAB0F56-FC58-44AE-BA2D-662E9675CE43}"/>
    <cellStyle name="Normal 19 3 5 4 2 2" xfId="29008" xr:uid="{8860C5DD-D33D-4A3B-B029-A429AEBDCF04}"/>
    <cellStyle name="Normal 19 3 5 4 2 3" xfId="45767" xr:uid="{3C6D967B-286E-49DC-814A-E5272FCC12C1}"/>
    <cellStyle name="Normal 19 3 5 4 3" xfId="20628" xr:uid="{CC7E1878-072C-4821-8422-EBBE6E4FC245}"/>
    <cellStyle name="Normal 19 3 5 4 4" xfId="37387" xr:uid="{E131D015-E32F-43E9-A811-6CE5A0F0A172}"/>
    <cellStyle name="Normal 19 3 5 5" xfId="10445" xr:uid="{2CD1F82A-F0C5-4B76-A327-8AD9E6EBAC26}"/>
    <cellStyle name="Normal 19 3 5 5 2" xfId="27205" xr:uid="{90C2A8BC-A169-4C6B-9AEB-1C6A3E60AA27}"/>
    <cellStyle name="Normal 19 3 5 5 3" xfId="43964" xr:uid="{DF4CC9CC-554F-48DE-9E95-D83698E22328}"/>
    <cellStyle name="Normal 19 3 5 6" xfId="18825" xr:uid="{58E06BCE-D400-40EE-B4AC-1745A3E1D203}"/>
    <cellStyle name="Normal 19 3 5 7" xfId="35584" xr:uid="{7A39430B-FB52-4D1C-B590-09C463A7D0BA}"/>
    <cellStyle name="Normal 19 3 6" xfId="2527" xr:uid="{6A7BADF6-8A94-45FA-8457-F2445C760DB0}"/>
    <cellStyle name="Normal 19 3 6 2" xfId="5909" xr:uid="{AC23E448-CF0D-4A99-AC3E-75ABBF3A5C13}"/>
    <cellStyle name="Normal 19 3 6 2 2" xfId="14289" xr:uid="{681218CB-96AD-44A9-B83A-D88D4740F4DA}"/>
    <cellStyle name="Normal 19 3 6 2 2 2" xfId="31049" xr:uid="{DFF59C2E-214E-4F9B-9148-9B9EAECEEA8A}"/>
    <cellStyle name="Normal 19 3 6 2 2 3" xfId="47808" xr:uid="{3A76A3E6-1EF9-4065-AFC1-93E74358AA6F}"/>
    <cellStyle name="Normal 19 3 6 2 3" xfId="22669" xr:uid="{8250B46B-5626-4C1B-8677-475A6D8E962B}"/>
    <cellStyle name="Normal 19 3 6 2 4" xfId="39428" xr:uid="{737BB2A2-4060-4366-97E3-235BA0D3BD17}"/>
    <cellStyle name="Normal 19 3 6 3" xfId="7596" xr:uid="{A75EE00B-0029-41F1-93B6-D8C298BE33E2}"/>
    <cellStyle name="Normal 19 3 6 3 2" xfId="15976" xr:uid="{7B08FB04-249B-46D5-9780-DF0A4C5638E4}"/>
    <cellStyle name="Normal 19 3 6 3 2 2" xfId="32736" xr:uid="{39A4D1EC-062A-440C-96DB-C05379DDAE74}"/>
    <cellStyle name="Normal 19 3 6 3 2 3" xfId="49495" xr:uid="{E0227C25-8ACE-42FE-B8C5-9F84BC69F2B9}"/>
    <cellStyle name="Normal 19 3 6 3 3" xfId="24356" xr:uid="{F0617274-0CEA-41CF-A0A7-25647C6CA982}"/>
    <cellStyle name="Normal 19 3 6 3 4" xfId="41115" xr:uid="{37B8F9E3-68FF-402E-9490-65CC15C96CB5}"/>
    <cellStyle name="Normal 19 3 6 4" xfId="3015" xr:uid="{B5E2ABBD-8ACD-4619-8FDB-FA25E9C5263C}"/>
    <cellStyle name="Normal 19 3 6 4 2" xfId="11394" xr:uid="{8C0AE198-A39E-4B77-AE75-9FED3842899D}"/>
    <cellStyle name="Normal 19 3 6 4 2 2" xfId="28154" xr:uid="{66620A0C-0F6C-416D-B076-3AD0C84F45FA}"/>
    <cellStyle name="Normal 19 3 6 4 2 3" xfId="44913" xr:uid="{610F88C1-933D-4A78-803A-E0023FC46529}"/>
    <cellStyle name="Normal 19 3 6 4 3" xfId="19774" xr:uid="{3A22A908-EC54-48FD-976E-24B112BF9744}"/>
    <cellStyle name="Normal 19 3 6 4 4" xfId="36533" xr:uid="{B08C2F88-191D-4944-8469-6C4C632C5B4E}"/>
    <cellStyle name="Normal 19 3 6 5" xfId="10909" xr:uid="{335A0D16-5413-4033-A82E-1DC3FE81041B}"/>
    <cellStyle name="Normal 19 3 6 5 2" xfId="27669" xr:uid="{25C77697-E523-430A-9C28-BDA12C61DBF4}"/>
    <cellStyle name="Normal 19 3 6 5 3" xfId="44428" xr:uid="{54850FA7-2E4A-4F13-B0C7-2936BD08D606}"/>
    <cellStyle name="Normal 19 3 6 6" xfId="19289" xr:uid="{B57D8BE7-14A7-4F53-A97C-9084FE11EF24}"/>
    <cellStyle name="Normal 19 3 6 7" xfId="36048" xr:uid="{A211A794-54FF-49A2-B49E-A842A3B254CE}"/>
    <cellStyle name="Normal 19 3 7" xfId="4643" xr:uid="{BE96E583-56F6-4DBB-A074-F72006AAA7D4}"/>
    <cellStyle name="Normal 19 3 7 2" xfId="13019" xr:uid="{E7225313-520E-4A69-B76A-40BD8350CA8B}"/>
    <cellStyle name="Normal 19 3 7 2 2" xfId="29779" xr:uid="{B345D243-234B-4B16-84AC-64ACA88790A5}"/>
    <cellStyle name="Normal 19 3 7 2 3" xfId="46538" xr:uid="{BFA7D650-D26F-4BDC-AE48-002286AAAC6D}"/>
    <cellStyle name="Normal 19 3 7 3" xfId="21399" xr:uid="{4E2FF4C4-F426-4B0F-93A6-B7A5EE206C11}"/>
    <cellStyle name="Normal 19 3 7 4" xfId="38158" xr:uid="{E7934F30-65DD-4849-842F-FB3375F95F68}"/>
    <cellStyle name="Normal 19 3 8" xfId="6278" xr:uid="{40132912-1376-40AF-AF6D-B4220AC3D19B}"/>
    <cellStyle name="Normal 19 3 8 2" xfId="14658" xr:uid="{D6B9D246-4A9A-4DDA-9001-CF97B4F6B173}"/>
    <cellStyle name="Normal 19 3 8 2 2" xfId="31418" xr:uid="{BA047A53-763F-4A3E-80EA-16B340C8126C}"/>
    <cellStyle name="Normal 19 3 8 2 3" xfId="48177" xr:uid="{A922DA5A-13CD-475F-8494-392308E5FAFC}"/>
    <cellStyle name="Normal 19 3 8 3" xfId="23038" xr:uid="{A74BB6B2-0E11-484F-B430-2CD7FB2A7863}"/>
    <cellStyle name="Normal 19 3 8 4" xfId="39797" xr:uid="{D94387DA-5FD8-4E96-BE43-CA0F3A3F5241}"/>
    <cellStyle name="Normal 19 3 9" xfId="8002" xr:uid="{3F506B8D-47E6-4C3B-929A-B4B73ABB3115}"/>
    <cellStyle name="Normal 19 3 9 2" xfId="16382" xr:uid="{2846FDB3-9CB0-4522-A0AE-B6542B073C68}"/>
    <cellStyle name="Normal 19 3 9 2 2" xfId="33142" xr:uid="{E1F2D6C0-2997-4423-B0D5-92F55DB7F89D}"/>
    <cellStyle name="Normal 19 3 9 2 3" xfId="49901" xr:uid="{2B5AFF98-E1DD-4DB3-873F-388468FE7795}"/>
    <cellStyle name="Normal 19 3 9 3" xfId="24762" xr:uid="{2F55BC1B-6455-4F3B-A921-24CDD415FD6B}"/>
    <cellStyle name="Normal 19 3 9 4" xfId="41521" xr:uid="{00B18691-937F-4A2D-BEF5-3E2E1E325DDC}"/>
    <cellStyle name="Normal 19 4" xfId="827" xr:uid="{1E1A8F11-0942-483C-BDFF-8C8B4B113D60}"/>
    <cellStyle name="Normal 19 4 10" xfId="9294" xr:uid="{D38260F3-EFC4-43CF-BCE9-3C15D370A37F}"/>
    <cellStyle name="Normal 19 4 10 2" xfId="17674" xr:uid="{41221C8A-1C03-4972-BE91-415597A824F0}"/>
    <cellStyle name="Normal 19 4 10 2 2" xfId="34434" xr:uid="{34D1FA40-4053-4019-BB58-9F515D188B95}"/>
    <cellStyle name="Normal 19 4 10 2 3" xfId="51193" xr:uid="{4ABB1026-8FF3-40DD-8005-207F0111B938}"/>
    <cellStyle name="Normal 19 4 10 3" xfId="26054" xr:uid="{9C107A01-FB7D-4B4E-A1CF-FEFBB380F8E2}"/>
    <cellStyle name="Normal 19 4 10 4" xfId="42813" xr:uid="{CFC51C7F-E6B4-46C4-9EC8-662D2FF81DAB}"/>
    <cellStyle name="Normal 19 4 11" xfId="3210" xr:uid="{CA33A7BC-AD86-4F95-9F82-8D9B37052018}"/>
    <cellStyle name="Normal 19 4 11 2" xfId="11587" xr:uid="{A911E605-BC31-451C-BC37-61BDD9A1E352}"/>
    <cellStyle name="Normal 19 4 11 2 2" xfId="28347" xr:uid="{1EE5CCE6-B973-432C-BC73-8A5DA50B9C8C}"/>
    <cellStyle name="Normal 19 4 11 2 3" xfId="45106" xr:uid="{01332399-D266-4147-9283-CD86AFE50783}"/>
    <cellStyle name="Normal 19 4 11 3" xfId="19967" xr:uid="{5C4F14D3-E0AC-4A00-9028-3E541096603A}"/>
    <cellStyle name="Normal 19 4 11 4" xfId="36726" xr:uid="{9D4D7146-613F-4FB4-B439-2AA496125407}"/>
    <cellStyle name="Normal 19 4 12" xfId="9784" xr:uid="{90286374-92AD-4A38-AD10-5092E93BED89}"/>
    <cellStyle name="Normal 19 4 12 2" xfId="26544" xr:uid="{13E3156A-B3BC-4AA9-9F38-793218C51C99}"/>
    <cellStyle name="Normal 19 4 12 3" xfId="43303" xr:uid="{5D82F3B7-C2EC-4532-A578-2A6D79AF5194}"/>
    <cellStyle name="Normal 19 4 13" xfId="18164" xr:uid="{3E3360AF-35C3-4279-AF78-7DB0955894E6}"/>
    <cellStyle name="Normal 19 4 14" xfId="34923" xr:uid="{7FF4E1CB-242D-4A90-A961-4C5526CD1B48}"/>
    <cellStyle name="Normal 19 4 15" xfId="1431" xr:uid="{8627D49D-6CD9-4818-8304-13CC0AD63D3C}"/>
    <cellStyle name="Normal 19 4 2" xfId="1830" xr:uid="{2F360D2B-489F-4CE6-AC11-A1FB70C3C09B}"/>
    <cellStyle name="Normal 19 4 2 2" xfId="5212" xr:uid="{A29BCBC7-042A-451A-B4FD-8C6D7C9937F7}"/>
    <cellStyle name="Normal 19 4 2 2 2" xfId="13590" xr:uid="{1D62A4DA-3FF1-433D-92CD-3F3215797292}"/>
    <cellStyle name="Normal 19 4 2 2 2 2" xfId="30350" xr:uid="{CF83E346-A080-43B1-B163-30D3EA911325}"/>
    <cellStyle name="Normal 19 4 2 2 2 3" xfId="47109" xr:uid="{1309564E-CC02-4C94-9B34-EC0E9ECE05DD}"/>
    <cellStyle name="Normal 19 4 2 2 3" xfId="21970" xr:uid="{B9509774-B8AE-4EE7-9694-CB36207D1165}"/>
    <cellStyle name="Normal 19 4 2 2 4" xfId="38729" xr:uid="{B9ABA587-CAEA-42DF-9255-47694058FD36}"/>
    <cellStyle name="Normal 19 4 2 3" xfId="6897" xr:uid="{8EE636A8-6308-454C-8552-BB477A874E52}"/>
    <cellStyle name="Normal 19 4 2 3 2" xfId="15277" xr:uid="{BD1A02B9-98C4-44EB-97EE-5D6472A29CCB}"/>
    <cellStyle name="Normal 19 4 2 3 2 2" xfId="32037" xr:uid="{152638C9-3C46-4A7D-8C58-EA566CBE5D98}"/>
    <cellStyle name="Normal 19 4 2 3 2 3" xfId="48796" xr:uid="{40322E5F-D64D-484C-902E-F9628099EB4B}"/>
    <cellStyle name="Normal 19 4 2 3 3" xfId="23657" xr:uid="{EB11D40B-08EE-425B-A18C-BF8B337DC3C2}"/>
    <cellStyle name="Normal 19 4 2 3 4" xfId="40416" xr:uid="{2CC2F89A-CF11-4C2B-BD39-B5EC4262085C}"/>
    <cellStyle name="Normal 19 4 2 4" xfId="3637" xr:uid="{F91EA75C-EC5D-4E67-BB78-DDADA8DC5DEC}"/>
    <cellStyle name="Normal 19 4 2 4 2" xfId="12013" xr:uid="{63BA599E-02F1-4FD9-950A-EC72F655EE42}"/>
    <cellStyle name="Normal 19 4 2 4 2 2" xfId="28773" xr:uid="{19F6B69C-472C-4A64-AA90-6E5BE0CBBE0C}"/>
    <cellStyle name="Normal 19 4 2 4 2 3" xfId="45532" xr:uid="{D77DF772-C753-449B-8D91-DB82AE939192}"/>
    <cellStyle name="Normal 19 4 2 4 3" xfId="20393" xr:uid="{5DD5F752-7BA4-49AF-BBCC-D20C6BF28075}"/>
    <cellStyle name="Normal 19 4 2 4 4" xfId="37152" xr:uid="{46BCD11B-F976-4198-9E9F-1A486FFE7109}"/>
    <cellStyle name="Normal 19 4 2 5" xfId="10210" xr:uid="{D2CF64DB-9BAD-49F3-B61C-EC82F55D031D}"/>
    <cellStyle name="Normal 19 4 2 5 2" xfId="26970" xr:uid="{071982B6-9BA9-4FCB-A44E-764D0DF7EE68}"/>
    <cellStyle name="Normal 19 4 2 5 3" xfId="43729" xr:uid="{07C8A59E-5390-4641-84AF-A5FF78DF3DF1}"/>
    <cellStyle name="Normal 19 4 2 6" xfId="18590" xr:uid="{2081ADFE-9EAF-4F49-AC4A-A6FFB6A19E24}"/>
    <cellStyle name="Normal 19 4 2 7" xfId="35349" xr:uid="{4E39561B-2F06-4E2A-A247-2527D8761F01}"/>
    <cellStyle name="Normal 19 4 3" xfId="2258" xr:uid="{770903DE-A7BA-44E7-B6B7-D5BBF53B3259}"/>
    <cellStyle name="Normal 19 4 3 2" xfId="5638" xr:uid="{A971EBDA-2912-4625-98DC-DC4018CCEBE4}"/>
    <cellStyle name="Normal 19 4 3 2 2" xfId="14018" xr:uid="{86538B37-17DB-455A-9721-3FC434863183}"/>
    <cellStyle name="Normal 19 4 3 2 2 2" xfId="30778" xr:uid="{309BCD00-9E37-44F2-B69F-7F0CC21E7EE8}"/>
    <cellStyle name="Normal 19 4 3 2 2 3" xfId="47537" xr:uid="{AEF2A9CB-C8A5-4892-AA6D-E5AA43D13339}"/>
    <cellStyle name="Normal 19 4 3 2 3" xfId="22398" xr:uid="{1E45D5FA-E57A-4D8E-96EA-429ACA931BCE}"/>
    <cellStyle name="Normal 19 4 3 2 4" xfId="39157" xr:uid="{E20B8705-BEF8-4424-BB99-ABE374232C84}"/>
    <cellStyle name="Normal 19 4 3 3" xfId="7325" xr:uid="{89352259-B536-4772-A409-EA765A97F33E}"/>
    <cellStyle name="Normal 19 4 3 3 2" xfId="15705" xr:uid="{6233E755-B0C5-47C0-97E4-9055FF1C6262}"/>
    <cellStyle name="Normal 19 4 3 3 2 2" xfId="32465" xr:uid="{FEAEB423-4735-4575-8AC1-AD2DD51C8442}"/>
    <cellStyle name="Normal 19 4 3 3 2 3" xfId="49224" xr:uid="{12C5AA26-D5F4-437C-A62A-BD207B04DF13}"/>
    <cellStyle name="Normal 19 4 3 3 3" xfId="24085" xr:uid="{0980F1DE-A253-433D-883A-63DEACD1413C}"/>
    <cellStyle name="Normal 19 4 3 3 4" xfId="40844" xr:uid="{1197E094-F6C7-4334-8B95-FBFEE90D540A}"/>
    <cellStyle name="Normal 19 4 3 4" xfId="4065" xr:uid="{DFFAD0B3-DFA0-414E-A937-811AED43A8D8}"/>
    <cellStyle name="Normal 19 4 3 4 2" xfId="12441" xr:uid="{7121CB68-1FAB-4711-ADE0-889AD16EA28D}"/>
    <cellStyle name="Normal 19 4 3 4 2 2" xfId="29201" xr:uid="{2BAA9F25-23BB-478B-A48C-345466F14993}"/>
    <cellStyle name="Normal 19 4 3 4 2 3" xfId="45960" xr:uid="{94AC8EC7-D9F3-46DC-815B-20C18770D07D}"/>
    <cellStyle name="Normal 19 4 3 4 3" xfId="20821" xr:uid="{FF9E1586-BAA5-43B6-A901-1391E118A3A0}"/>
    <cellStyle name="Normal 19 4 3 4 4" xfId="37580" xr:uid="{190D8F0B-2DFE-4CB3-B9BC-E39B7BCF5DC6}"/>
    <cellStyle name="Normal 19 4 3 5" xfId="10638" xr:uid="{55DC6B4B-ECB3-4040-9E95-0BF50FF18CDF}"/>
    <cellStyle name="Normal 19 4 3 5 2" xfId="27398" xr:uid="{67846640-9D05-4656-B094-865D7D7C32C4}"/>
    <cellStyle name="Normal 19 4 3 5 3" xfId="44157" xr:uid="{E0DFCBA0-BE7F-4C2E-8263-8B94A4DA6352}"/>
    <cellStyle name="Normal 19 4 3 6" xfId="19018" xr:uid="{8DE2A956-7F7D-4091-ABB3-DBE79EE31928}"/>
    <cellStyle name="Normal 19 4 3 7" xfId="35777" xr:uid="{B2D71A9E-0DC6-438B-92B8-AFA06AE4D052}"/>
    <cellStyle name="Normal 19 4 4" xfId="2601" xr:uid="{0CEB6A7E-4392-42BA-92F2-A9610CB9DEC1}"/>
    <cellStyle name="Normal 19 4 4 2" xfId="5983" xr:uid="{48E0DDF1-FBEF-44CD-859E-0979DAF55E70}"/>
    <cellStyle name="Normal 19 4 4 2 2" xfId="14363" xr:uid="{39172DE0-E1AD-4B65-A9C4-90F0D6C47754}"/>
    <cellStyle name="Normal 19 4 4 2 2 2" xfId="31123" xr:uid="{CA788A6B-738B-45D5-83A2-5FB1B3F3AAA7}"/>
    <cellStyle name="Normal 19 4 4 2 2 3" xfId="47882" xr:uid="{58BC4643-6612-4003-979B-C8A812A64D68}"/>
    <cellStyle name="Normal 19 4 4 2 3" xfId="22743" xr:uid="{4E79CDE7-5143-4B9D-8DE8-4222B5A51365}"/>
    <cellStyle name="Normal 19 4 4 2 4" xfId="39502" xr:uid="{16048611-F5D7-4EA5-8280-EE9EA5DA8CC9}"/>
    <cellStyle name="Normal 19 4 4 3" xfId="7670" xr:uid="{89B51A30-A4A5-471B-BA4A-10E27418F460}"/>
    <cellStyle name="Normal 19 4 4 3 2" xfId="16050" xr:uid="{746CE722-F722-434E-83CD-132EEE79283A}"/>
    <cellStyle name="Normal 19 4 4 3 2 2" xfId="32810" xr:uid="{36821ABF-51FD-40EC-BA26-78E5F74D9BAA}"/>
    <cellStyle name="Normal 19 4 4 3 2 3" xfId="49569" xr:uid="{33EE6ECE-D029-410E-AF34-BD88F08DA1B4}"/>
    <cellStyle name="Normal 19 4 4 3 3" xfId="24430" xr:uid="{6A0D519E-DB8F-4C12-AFDC-8CF29FD5D785}"/>
    <cellStyle name="Normal 19 4 4 3 4" xfId="41189" xr:uid="{476271B8-909E-48A9-AE0D-72D62E72ACE8}"/>
    <cellStyle name="Normal 19 4 4 4" xfId="4298" xr:uid="{23D83E55-2594-41E4-8638-C0665BC67C22}"/>
    <cellStyle name="Normal 19 4 4 4 2" xfId="12674" xr:uid="{7F3D924C-907A-426C-B67F-DE4904E3F7B1}"/>
    <cellStyle name="Normal 19 4 4 4 2 2" xfId="29434" xr:uid="{E12650A8-1EA8-44FD-ACC0-49A71BF88B6F}"/>
    <cellStyle name="Normal 19 4 4 4 2 3" xfId="46193" xr:uid="{320118C2-584F-482F-8603-76FA3231EA82}"/>
    <cellStyle name="Normal 19 4 4 4 3" xfId="21054" xr:uid="{7CA44010-3353-4CD7-B1DB-9D7D4FBCB922}"/>
    <cellStyle name="Normal 19 4 4 4 4" xfId="37813" xr:uid="{A3BB7747-31E3-42D8-814B-1776757A778C}"/>
    <cellStyle name="Normal 19 4 4 5" xfId="10983" xr:uid="{B5407C3E-B2DF-4B80-9BEF-83EDF2AB66E7}"/>
    <cellStyle name="Normal 19 4 4 5 2" xfId="27743" xr:uid="{C9276B43-E7FB-4C4A-AE4D-DAC3FCA6C2AC}"/>
    <cellStyle name="Normal 19 4 4 5 3" xfId="44502" xr:uid="{BBA33871-338F-46F6-9E4D-4700059C48F5}"/>
    <cellStyle name="Normal 19 4 4 6" xfId="19363" xr:uid="{618B8B9D-BB92-41F2-9867-D9897E805419}"/>
    <cellStyle name="Normal 19 4 4 7" xfId="36122" xr:uid="{1B75E103-ABEF-4592-8513-C5CEF852E8F9}"/>
    <cellStyle name="Normal 19 4 5" xfId="4717" xr:uid="{AE1F2A88-58A6-41FA-BC68-A5245218838A}"/>
    <cellStyle name="Normal 19 4 5 2" xfId="13093" xr:uid="{BBD236F7-9F5F-4E95-A520-50027380BC17}"/>
    <cellStyle name="Normal 19 4 5 2 2" xfId="29853" xr:uid="{C613E821-25BB-4306-A42A-B1C5BBC4077B}"/>
    <cellStyle name="Normal 19 4 5 2 3" xfId="46612" xr:uid="{20E9B5AB-F3F2-4DBE-8C3A-38F40CAA6909}"/>
    <cellStyle name="Normal 19 4 5 3" xfId="21473" xr:uid="{1F86C1E6-26EE-4E26-B638-245ABD02DECD}"/>
    <cellStyle name="Normal 19 4 5 4" xfId="38232" xr:uid="{A6E8D4DF-41A7-446B-A1F0-070549DC9FE2}"/>
    <cellStyle name="Normal 19 4 6" xfId="6471" xr:uid="{7A080F53-0D42-42CA-B4DB-C5150DA6E93A}"/>
    <cellStyle name="Normal 19 4 6 2" xfId="14851" xr:uid="{E06D9921-502E-4C22-80A5-E85764605C6E}"/>
    <cellStyle name="Normal 19 4 6 2 2" xfId="31611" xr:uid="{FC0EACF9-EF06-4294-801E-18C3EC3B4088}"/>
    <cellStyle name="Normal 19 4 6 2 3" xfId="48370" xr:uid="{47F2A00F-FEA1-4CDD-98A6-3B5B1A328F29}"/>
    <cellStyle name="Normal 19 4 6 3" xfId="23231" xr:uid="{FB26524D-528B-49F2-8C49-16B32AE8B452}"/>
    <cellStyle name="Normal 19 4 6 4" xfId="39990" xr:uid="{C5740BBE-75CB-425C-B612-8C8BD887F939}"/>
    <cellStyle name="Normal 19 4 7" xfId="8076" xr:uid="{1BF59A3E-25FC-4B14-9227-51E4446C54F7}"/>
    <cellStyle name="Normal 19 4 7 2" xfId="16456" xr:uid="{AA874A11-B868-47D6-A4B6-48ADC43B3F69}"/>
    <cellStyle name="Normal 19 4 7 2 2" xfId="33216" xr:uid="{70617CBD-2CD9-45F5-ABB4-EF5317B11662}"/>
    <cellStyle name="Normal 19 4 7 2 3" xfId="49975" xr:uid="{5B75FFBE-5459-48B9-8BF5-3C25087BE2EE}"/>
    <cellStyle name="Normal 19 4 7 3" xfId="24836" xr:uid="{D1AF7C22-BE94-46E6-BF04-5256AE1E5B2B}"/>
    <cellStyle name="Normal 19 4 7 4" xfId="41595" xr:uid="{E78F0A9B-5D05-4883-9114-B7D996DB6548}"/>
    <cellStyle name="Normal 19 4 8" xfId="8482" xr:uid="{488BBA7F-EFD9-4EAD-93E3-50FB4CEAA91B}"/>
    <cellStyle name="Normal 19 4 8 2" xfId="16862" xr:uid="{EF22F848-5D46-4CA5-94E3-8E88C43974AC}"/>
    <cellStyle name="Normal 19 4 8 2 2" xfId="33622" xr:uid="{F8BDD799-7FF0-449C-BDEC-0AAB8C516482}"/>
    <cellStyle name="Normal 19 4 8 2 3" xfId="50381" xr:uid="{E2F40297-54E5-47D6-BE30-7B78730C9F85}"/>
    <cellStyle name="Normal 19 4 8 3" xfId="25242" xr:uid="{7ACEA947-9829-4ED2-96A9-FCC940C988F6}"/>
    <cellStyle name="Normal 19 4 8 4" xfId="42001" xr:uid="{A411BFF3-0C63-48D7-9F82-74CE9B597EAB}"/>
    <cellStyle name="Normal 19 4 9" xfId="8888" xr:uid="{90E04EC3-D158-4868-8355-E0635C590BB1}"/>
    <cellStyle name="Normal 19 4 9 2" xfId="17268" xr:uid="{2D3FD27C-2322-4B4F-8247-4BEF26E161BD}"/>
    <cellStyle name="Normal 19 4 9 2 2" xfId="34028" xr:uid="{2837838C-47B6-4592-8828-A2DD36F5D96D}"/>
    <cellStyle name="Normal 19 4 9 2 3" xfId="50787" xr:uid="{B8913E55-6DDB-442C-B3C4-314100EE8210}"/>
    <cellStyle name="Normal 19 4 9 3" xfId="25648" xr:uid="{5202C581-84AB-4895-B6AA-8DCA07083326}"/>
    <cellStyle name="Normal 19 4 9 4" xfId="42407" xr:uid="{2475C06F-7B71-4AF9-AF7C-F7D1D8E85273}"/>
    <cellStyle name="Normal 19 5" xfId="1432" xr:uid="{6D1EFAA4-1F23-4279-B9D2-2DA802BBB1AB}"/>
    <cellStyle name="Normal 19 5 10" xfId="9364" xr:uid="{A940D8F6-03C4-4896-AC2D-0566F35B9004}"/>
    <cellStyle name="Normal 19 5 10 2" xfId="17744" xr:uid="{962F25E0-97FC-4D64-B447-8F2E9E0F2461}"/>
    <cellStyle name="Normal 19 5 10 2 2" xfId="34504" xr:uid="{B3156942-AE23-4EA4-9B43-883EFC0D9D34}"/>
    <cellStyle name="Normal 19 5 10 2 3" xfId="51263" xr:uid="{3F5B1E25-CE37-4905-AF7B-C6FF8D0AE340}"/>
    <cellStyle name="Normal 19 5 10 3" xfId="26124" xr:uid="{37372CDA-1ABB-4C5A-90A1-839DAFA1A5CB}"/>
    <cellStyle name="Normal 19 5 10 4" xfId="42883" xr:uid="{0BE96F0B-5537-4F71-A88B-DE539D3C4C20}"/>
    <cellStyle name="Normal 19 5 11" xfId="3211" xr:uid="{F2E8BEC1-9A20-403F-BA13-8F6B32535FBC}"/>
    <cellStyle name="Normal 19 5 11 2" xfId="11588" xr:uid="{3538CDB6-F9A4-4DBC-B0A7-E231BB395852}"/>
    <cellStyle name="Normal 19 5 11 2 2" xfId="28348" xr:uid="{B5FD23B5-64B0-4F16-8DDF-C4E7CB9D8BE5}"/>
    <cellStyle name="Normal 19 5 11 2 3" xfId="45107" xr:uid="{997C9A31-AF4F-4B7C-B831-A8D19AB99872}"/>
    <cellStyle name="Normal 19 5 11 3" xfId="19968" xr:uid="{957ADF99-C4D6-47AD-BD44-F5655D88EE6F}"/>
    <cellStyle name="Normal 19 5 11 4" xfId="36727" xr:uid="{66A1FEF5-C93C-481F-9883-F9005E79A3C4}"/>
    <cellStyle name="Normal 19 5 12" xfId="9785" xr:uid="{4576B67D-91DE-4DED-A09A-A430A9E92E6A}"/>
    <cellStyle name="Normal 19 5 12 2" xfId="26545" xr:uid="{3E9BC388-2734-462E-9764-39DDBAB10547}"/>
    <cellStyle name="Normal 19 5 12 3" xfId="43304" xr:uid="{945A77FE-C3F5-4DD1-A88D-08511BB9D191}"/>
    <cellStyle name="Normal 19 5 13" xfId="18165" xr:uid="{12C844C4-7408-4DE4-8457-915AF3490ED4}"/>
    <cellStyle name="Normal 19 5 14" xfId="34924" xr:uid="{CB9073FA-36E5-4641-A052-AD95F7097DA0}"/>
    <cellStyle name="Normal 19 5 2" xfId="1831" xr:uid="{FFF3400E-5473-4441-AAB8-2786333417CA}"/>
    <cellStyle name="Normal 19 5 2 2" xfId="5213" xr:uid="{6B6B8616-E784-4401-AA8D-45CC5B5C0E0A}"/>
    <cellStyle name="Normal 19 5 2 2 2" xfId="13591" xr:uid="{95923BF4-C5B8-4DD6-9A3A-02B8196427F3}"/>
    <cellStyle name="Normal 19 5 2 2 2 2" xfId="30351" xr:uid="{2E9C2388-5393-468F-B373-699E62D75B6E}"/>
    <cellStyle name="Normal 19 5 2 2 2 3" xfId="47110" xr:uid="{D2C2F21B-326E-4F75-B2EE-E5CAE4BCF6AF}"/>
    <cellStyle name="Normal 19 5 2 2 3" xfId="21971" xr:uid="{9840B895-9665-4ECE-8B19-BB02E991F883}"/>
    <cellStyle name="Normal 19 5 2 2 4" xfId="38730" xr:uid="{80AF89A2-49F6-4A1B-A093-100501540AEE}"/>
    <cellStyle name="Normal 19 5 2 3" xfId="6898" xr:uid="{C8A72FC5-1C2A-4611-A044-ABBE3786F678}"/>
    <cellStyle name="Normal 19 5 2 3 2" xfId="15278" xr:uid="{AB1DE7CE-7D9B-488A-B73D-2879A3649A5D}"/>
    <cellStyle name="Normal 19 5 2 3 2 2" xfId="32038" xr:uid="{557A3266-BC41-49EB-9631-E77090E9BA6D}"/>
    <cellStyle name="Normal 19 5 2 3 2 3" xfId="48797" xr:uid="{90AE1C0B-CE21-4F95-AC1B-982E6E1BD768}"/>
    <cellStyle name="Normal 19 5 2 3 3" xfId="23658" xr:uid="{6C97F725-B89F-4255-9B34-1CE06FCAC023}"/>
    <cellStyle name="Normal 19 5 2 3 4" xfId="40417" xr:uid="{8F2704F8-5971-435E-9E4C-6C09E5D08A8F}"/>
    <cellStyle name="Normal 19 5 2 4" xfId="3638" xr:uid="{4FE2D439-193F-41B3-9B22-0B56E1F60B4C}"/>
    <cellStyle name="Normal 19 5 2 4 2" xfId="12014" xr:uid="{B1BEF212-3FC8-47E0-B670-251653624521}"/>
    <cellStyle name="Normal 19 5 2 4 2 2" xfId="28774" xr:uid="{90A29370-FBA8-4BD0-99F0-6DDD397386E3}"/>
    <cellStyle name="Normal 19 5 2 4 2 3" xfId="45533" xr:uid="{D9929037-54D8-495D-A134-0992223C413C}"/>
    <cellStyle name="Normal 19 5 2 4 3" xfId="20394" xr:uid="{B77175C0-A4C4-4CB8-B4B9-FCAE566047B0}"/>
    <cellStyle name="Normal 19 5 2 4 4" xfId="37153" xr:uid="{13D48112-0E90-4B6E-9781-F98BB08B9412}"/>
    <cellStyle name="Normal 19 5 2 5" xfId="10211" xr:uid="{F1E13D91-04EC-4601-8D0D-D59EBC6B0CE5}"/>
    <cellStyle name="Normal 19 5 2 5 2" xfId="26971" xr:uid="{DD15ED8A-911B-480B-8A03-A484ADCF86D9}"/>
    <cellStyle name="Normal 19 5 2 5 3" xfId="43730" xr:uid="{E661F9BC-3D2A-4E1A-AD28-45D1BD315B93}"/>
    <cellStyle name="Normal 19 5 2 6" xfId="18591" xr:uid="{0AE3F26F-B112-41B1-8DDC-D5AE43FE280B}"/>
    <cellStyle name="Normal 19 5 2 7" xfId="35350" xr:uid="{CE353F4C-76AE-4256-9ECC-8B0D55ADB3AE}"/>
    <cellStyle name="Normal 19 5 3" xfId="2259" xr:uid="{4978C8BB-CD19-4A0F-85DB-414B537E8CF7}"/>
    <cellStyle name="Normal 19 5 3 2" xfId="5639" xr:uid="{C1EF9340-64CF-4FE2-916B-A6BB901B437D}"/>
    <cellStyle name="Normal 19 5 3 2 2" xfId="14019" xr:uid="{1E804D60-BE70-4364-ACD6-1FB9ED5475F7}"/>
    <cellStyle name="Normal 19 5 3 2 2 2" xfId="30779" xr:uid="{3FD66091-A113-46DE-9DD3-842F257F3998}"/>
    <cellStyle name="Normal 19 5 3 2 2 3" xfId="47538" xr:uid="{1B21129D-6C1D-4081-9D2D-9D6E13E7F40C}"/>
    <cellStyle name="Normal 19 5 3 2 3" xfId="22399" xr:uid="{02B91A5A-EF05-4FEA-A2B8-5ED638E48857}"/>
    <cellStyle name="Normal 19 5 3 2 4" xfId="39158" xr:uid="{1DDF5A81-04CA-468B-B3A7-11A8E4DBEF08}"/>
    <cellStyle name="Normal 19 5 3 3" xfId="7326" xr:uid="{D0A0EAA3-D4D0-4A7F-BE77-03C18DB68F12}"/>
    <cellStyle name="Normal 19 5 3 3 2" xfId="15706" xr:uid="{9A37A137-08E7-4CAD-9829-51EC0DE885BC}"/>
    <cellStyle name="Normal 19 5 3 3 2 2" xfId="32466" xr:uid="{291BEB81-DA0D-4673-A5A9-9C9BCE1040E8}"/>
    <cellStyle name="Normal 19 5 3 3 2 3" xfId="49225" xr:uid="{3063A007-7E6B-47C0-A5B0-9E8CE2665F59}"/>
    <cellStyle name="Normal 19 5 3 3 3" xfId="24086" xr:uid="{38AE4C37-4564-4C15-B584-68CBA9A52631}"/>
    <cellStyle name="Normal 19 5 3 3 4" xfId="40845" xr:uid="{5CADD823-74EC-4A49-B570-FC72AC6A1C2D}"/>
    <cellStyle name="Normal 19 5 3 4" xfId="4066" xr:uid="{BB2C690F-3425-4724-98CD-E26C620923EE}"/>
    <cellStyle name="Normal 19 5 3 4 2" xfId="12442" xr:uid="{815DAADC-15F4-4C91-9245-AD2C5EFB193F}"/>
    <cellStyle name="Normal 19 5 3 4 2 2" xfId="29202" xr:uid="{C57B55A5-1EC2-4190-A527-F6ABDB9069EB}"/>
    <cellStyle name="Normal 19 5 3 4 2 3" xfId="45961" xr:uid="{692E645A-BF02-46A5-AFF8-631261D28007}"/>
    <cellStyle name="Normal 19 5 3 4 3" xfId="20822" xr:uid="{5134F6F4-3CFD-49F9-A91C-A3D42278276B}"/>
    <cellStyle name="Normal 19 5 3 4 4" xfId="37581" xr:uid="{7ABA80E7-FB2A-4D59-8D70-C9DDC48F3BA0}"/>
    <cellStyle name="Normal 19 5 3 5" xfId="10639" xr:uid="{01731B31-DFCB-432C-863A-C4BB12FF74FE}"/>
    <cellStyle name="Normal 19 5 3 5 2" xfId="27399" xr:uid="{1081523E-A6E9-44DD-9995-5DD6FBF8F6F8}"/>
    <cellStyle name="Normal 19 5 3 5 3" xfId="44158" xr:uid="{8A56E41F-1C8E-45B9-B405-A4B92763D261}"/>
    <cellStyle name="Normal 19 5 3 6" xfId="19019" xr:uid="{23735A36-52DF-41AC-942E-170E533741F7}"/>
    <cellStyle name="Normal 19 5 3 7" xfId="35778" xr:uid="{CE9F5337-44A1-4EE7-8C0E-A837F4F8E0DF}"/>
    <cellStyle name="Normal 19 5 4" xfId="2671" xr:uid="{C1D5D555-7C93-4D3C-AD61-6CBCF3E733A6}"/>
    <cellStyle name="Normal 19 5 4 2" xfId="6053" xr:uid="{07318E36-D65A-4913-8D41-D214B3E1C956}"/>
    <cellStyle name="Normal 19 5 4 2 2" xfId="14433" xr:uid="{493011C3-4155-45D9-A742-A7A515D4885B}"/>
    <cellStyle name="Normal 19 5 4 2 2 2" xfId="31193" xr:uid="{12515D28-08EC-4282-981F-C9C2F1661D1D}"/>
    <cellStyle name="Normal 19 5 4 2 2 3" xfId="47952" xr:uid="{2CA26C40-E94F-42AB-806E-DF03AC95DA25}"/>
    <cellStyle name="Normal 19 5 4 2 3" xfId="22813" xr:uid="{517BCB3B-A8D2-4D46-B672-A3D7FECFE545}"/>
    <cellStyle name="Normal 19 5 4 2 4" xfId="39572" xr:uid="{1CA4A2CE-D12A-4761-9FD1-BAB2C5508059}"/>
    <cellStyle name="Normal 19 5 4 3" xfId="7740" xr:uid="{939550C2-BD43-47B6-A669-FACE8FA00A9F}"/>
    <cellStyle name="Normal 19 5 4 3 2" xfId="16120" xr:uid="{ABA4F5BF-0CF2-4D05-97D2-3F72F7A062FE}"/>
    <cellStyle name="Normal 19 5 4 3 2 2" xfId="32880" xr:uid="{DC4B6170-28C7-4E50-9520-08B1A8E20B55}"/>
    <cellStyle name="Normal 19 5 4 3 2 3" xfId="49639" xr:uid="{80645EB2-9CF6-4C84-940C-675D0706AB52}"/>
    <cellStyle name="Normal 19 5 4 3 3" xfId="24500" xr:uid="{0C26E728-E49C-4605-8F9F-5D40D247C19E}"/>
    <cellStyle name="Normal 19 5 4 3 4" xfId="41259" xr:uid="{D5653FE4-2C4A-472F-A95F-AD4316210873}"/>
    <cellStyle name="Normal 19 5 4 4" xfId="4367" xr:uid="{C818BC3C-A425-4420-8692-46B5E64A5706}"/>
    <cellStyle name="Normal 19 5 4 4 2" xfId="12743" xr:uid="{14E70EE7-D952-4744-AF8D-B895E3E684EA}"/>
    <cellStyle name="Normal 19 5 4 4 2 2" xfId="29503" xr:uid="{44E69A88-B529-41CC-8F33-607107EE76DA}"/>
    <cellStyle name="Normal 19 5 4 4 2 3" xfId="46262" xr:uid="{570789E0-7735-47C5-AF7B-18B03BFA4A26}"/>
    <cellStyle name="Normal 19 5 4 4 3" xfId="21123" xr:uid="{DE76FC13-2C43-421D-8E8F-96D60E2F0C9B}"/>
    <cellStyle name="Normal 19 5 4 4 4" xfId="37882" xr:uid="{83ECDE8C-5224-4DC3-9929-E459066A7B92}"/>
    <cellStyle name="Normal 19 5 4 5" xfId="11053" xr:uid="{D114A89C-BBB6-422E-880A-0692B4942706}"/>
    <cellStyle name="Normal 19 5 4 5 2" xfId="27813" xr:uid="{8549ADE7-8E6A-4BC4-BAC9-F42CFB74ED9A}"/>
    <cellStyle name="Normal 19 5 4 5 3" xfId="44572" xr:uid="{B9EF4FAB-C43D-4217-9BEF-9F299445C7FF}"/>
    <cellStyle name="Normal 19 5 4 6" xfId="19433" xr:uid="{C71FD141-700F-4A31-8CD7-FC3386175719}"/>
    <cellStyle name="Normal 19 5 4 7" xfId="36192" xr:uid="{9E8A29F3-CDF7-4C2E-80A2-1D40C6D5AA70}"/>
    <cellStyle name="Normal 19 5 5" xfId="4787" xr:uid="{F63757E9-A05A-4F43-9700-348589D392C5}"/>
    <cellStyle name="Normal 19 5 5 2" xfId="13163" xr:uid="{56E4E8FB-9961-4336-A55D-AB96927DE56F}"/>
    <cellStyle name="Normal 19 5 5 2 2" xfId="29923" xr:uid="{301404CE-3C87-4344-ACCB-BD3CEDB6E4B5}"/>
    <cellStyle name="Normal 19 5 5 2 3" xfId="46682" xr:uid="{5D3F2712-B156-4FEA-8FCD-0B785E417966}"/>
    <cellStyle name="Normal 19 5 5 3" xfId="21543" xr:uid="{31199BC3-EC65-45BF-A3A9-7F2514E981CD}"/>
    <cellStyle name="Normal 19 5 5 4" xfId="38302" xr:uid="{2C744627-EFF8-4A5F-9194-EF0F3D614474}"/>
    <cellStyle name="Normal 19 5 6" xfId="6472" xr:uid="{4CFDA0AA-E5E2-4D14-B167-D8D59AC2322A}"/>
    <cellStyle name="Normal 19 5 6 2" xfId="14852" xr:uid="{F01D594A-E129-405F-8822-DAB0E3B8B8BF}"/>
    <cellStyle name="Normal 19 5 6 2 2" xfId="31612" xr:uid="{BC79D6CF-0319-4604-9E24-088F901786A4}"/>
    <cellStyle name="Normal 19 5 6 2 3" xfId="48371" xr:uid="{8DCA522A-0638-406C-96E3-3953BEB401BC}"/>
    <cellStyle name="Normal 19 5 6 3" xfId="23232" xr:uid="{A155CF8E-B86D-4030-B5C8-25C858B55517}"/>
    <cellStyle name="Normal 19 5 6 4" xfId="39991" xr:uid="{025E745E-E462-47C1-885F-BE244A47745B}"/>
    <cellStyle name="Normal 19 5 7" xfId="8146" xr:uid="{C2C9B32D-E4CA-4E71-96A1-2F86B9A6262F}"/>
    <cellStyle name="Normal 19 5 7 2" xfId="16526" xr:uid="{343EEDE6-B250-49D5-ACA1-605F987F05BA}"/>
    <cellStyle name="Normal 19 5 7 2 2" xfId="33286" xr:uid="{676D1583-7A7C-41C8-AD02-75DEA1EC366A}"/>
    <cellStyle name="Normal 19 5 7 2 3" xfId="50045" xr:uid="{4BC3C4A2-486E-46AF-BFD4-9EE0FE8BEDEE}"/>
    <cellStyle name="Normal 19 5 7 3" xfId="24906" xr:uid="{B0471D71-CDB7-4205-A27F-BFBB3EB7CF03}"/>
    <cellStyle name="Normal 19 5 7 4" xfId="41665" xr:uid="{1377760E-9C41-4D6D-B1C4-79508280482F}"/>
    <cellStyle name="Normal 19 5 8" xfId="8552" xr:uid="{17FDA8AF-C2B1-4DC0-B49A-B4A84656E6F5}"/>
    <cellStyle name="Normal 19 5 8 2" xfId="16932" xr:uid="{CF371A56-0576-4290-9D38-E33F8FC7968B}"/>
    <cellStyle name="Normal 19 5 8 2 2" xfId="33692" xr:uid="{76A72827-52FA-42C9-9A0B-5686BB411334}"/>
    <cellStyle name="Normal 19 5 8 2 3" xfId="50451" xr:uid="{E48E1114-4F0B-49E9-B1EF-3B4F796764AE}"/>
    <cellStyle name="Normal 19 5 8 3" xfId="25312" xr:uid="{76A6D2B6-62FE-4C83-AE0B-D854DA24503D}"/>
    <cellStyle name="Normal 19 5 8 4" xfId="42071" xr:uid="{96EFB3D8-D628-4B1F-B983-7AFCF844D8D6}"/>
    <cellStyle name="Normal 19 5 9" xfId="8958" xr:uid="{C94CE7C9-034D-4EB8-A57B-80FE2A798944}"/>
    <cellStyle name="Normal 19 5 9 2" xfId="17338" xr:uid="{43FAB685-A76F-47F4-9718-BD774E4F1F24}"/>
    <cellStyle name="Normal 19 5 9 2 2" xfId="34098" xr:uid="{F7973F34-BE10-4447-991B-1B4A58C14ABF}"/>
    <cellStyle name="Normal 19 5 9 2 3" xfId="50857" xr:uid="{D8761CD3-8171-4A97-9F40-119D7FD954EF}"/>
    <cellStyle name="Normal 19 5 9 3" xfId="25718" xr:uid="{8455F630-3712-4155-964B-011DDE613017}"/>
    <cellStyle name="Normal 19 5 9 4" xfId="42477" xr:uid="{F6A85442-8FDD-4D6E-A651-94CE7F4D88CF}"/>
    <cellStyle name="Normal 19 6" xfId="1568" xr:uid="{233439F9-D495-4B3F-9683-2FBC625B80D7}"/>
    <cellStyle name="Normal 19 6 2" xfId="4947" xr:uid="{C610D667-0AE7-412F-A987-C81C231FFFA0}"/>
    <cellStyle name="Normal 19 6 2 2" xfId="13323" xr:uid="{0EB5D725-BEF6-4988-B4DE-4732BC67A6CC}"/>
    <cellStyle name="Normal 19 6 2 2 2" xfId="30083" xr:uid="{6E499AE2-2708-485D-BFBF-5C4290AC628A}"/>
    <cellStyle name="Normal 19 6 2 2 3" xfId="46842" xr:uid="{836429F4-707D-486B-8F2F-B9AB26C1FF70}"/>
    <cellStyle name="Normal 19 6 2 3" xfId="21703" xr:uid="{4068C626-AC1D-496F-920B-75000D3ED18B}"/>
    <cellStyle name="Normal 19 6 2 4" xfId="38462" xr:uid="{F6996E56-3AB2-4F9F-90AF-8CFEE053395B}"/>
    <cellStyle name="Normal 19 6 3" xfId="6630" xr:uid="{8B685FCD-CCA3-41BE-ACCB-F9100A45C07E}"/>
    <cellStyle name="Normal 19 6 3 2" xfId="15010" xr:uid="{094A3C67-92C9-4C73-8894-85DE7533C07F}"/>
    <cellStyle name="Normal 19 6 3 2 2" xfId="31770" xr:uid="{3918AE4E-D16C-4AF7-B85C-212479367DE1}"/>
    <cellStyle name="Normal 19 6 3 2 3" xfId="48529" xr:uid="{165BAD03-ED32-4853-A23B-03892C936EF5}"/>
    <cellStyle name="Normal 19 6 3 3" xfId="23390" xr:uid="{9F9DA038-EEFE-4550-9CE1-ECC04E8ABE38}"/>
    <cellStyle name="Normal 19 6 3 4" xfId="40149" xr:uid="{AB82A719-A05B-41BD-B004-11C1D3317F24}"/>
    <cellStyle name="Normal 19 6 4" xfId="3370" xr:uid="{1E6D0F21-6733-4866-935D-8B4A418EFA5D}"/>
    <cellStyle name="Normal 19 6 4 2" xfId="11746" xr:uid="{F3CA907B-674C-4F4D-8057-394790E6F8BD}"/>
    <cellStyle name="Normal 19 6 4 2 2" xfId="28506" xr:uid="{6B8CCEB3-4FAA-461B-B972-B5A675998A16}"/>
    <cellStyle name="Normal 19 6 4 2 3" xfId="45265" xr:uid="{6C2419B2-698B-45B7-8511-534F27A38A7D}"/>
    <cellStyle name="Normal 19 6 4 3" xfId="20126" xr:uid="{5434E9ED-D656-4061-8E7E-EAE33503E7DB}"/>
    <cellStyle name="Normal 19 6 4 4" xfId="36885" xr:uid="{D674CEDF-99DC-4355-B84D-10F7EC9F6AC4}"/>
    <cellStyle name="Normal 19 6 5" xfId="9943" xr:uid="{6A2B81A8-854D-436D-B162-CA2424A99470}"/>
    <cellStyle name="Normal 19 6 5 2" xfId="26703" xr:uid="{E9E694C2-1CC8-4CD2-A73F-F09127CC57AA}"/>
    <cellStyle name="Normal 19 6 5 3" xfId="43462" xr:uid="{7DEA381C-FC16-44FE-AD10-8232E2E07948}"/>
    <cellStyle name="Normal 19 6 6" xfId="18323" xr:uid="{BE6527B4-2006-4157-AB3E-9DF3EFA3C28A}"/>
    <cellStyle name="Normal 19 6 7" xfId="35082" xr:uid="{DF5DBAFB-3B39-4DEA-A744-20B8109AAC99}"/>
    <cellStyle name="Normal 19 7" xfId="1992" xr:uid="{37B8EEE0-9C5F-4BA0-A5B7-9B25DE677F31}"/>
    <cellStyle name="Normal 19 7 2" xfId="5371" xr:uid="{3B1682B1-1515-44EF-9462-966B6E1B10DC}"/>
    <cellStyle name="Normal 19 7 2 2" xfId="13751" xr:uid="{7BB5A28A-A213-4050-BEE7-D8E513887B0B}"/>
    <cellStyle name="Normal 19 7 2 2 2" xfId="30511" xr:uid="{122EFBEB-9FAF-4D23-A489-B2C52769745F}"/>
    <cellStyle name="Normal 19 7 2 2 3" xfId="47270" xr:uid="{9C563466-F73B-4819-BD96-623D699205FC}"/>
    <cellStyle name="Normal 19 7 2 3" xfId="22131" xr:uid="{38BFDB25-980E-48B0-9DD4-68A4F21352D9}"/>
    <cellStyle name="Normal 19 7 2 4" xfId="38890" xr:uid="{A9D5EB9C-B29A-4B4F-9DB5-CAD1B8D14305}"/>
    <cellStyle name="Normal 19 7 3" xfId="7058" xr:uid="{99E34C8F-553D-46F5-82C3-81F63E20790F}"/>
    <cellStyle name="Normal 19 7 3 2" xfId="15438" xr:uid="{40D136D5-5308-49A2-9F37-40B7947E2060}"/>
    <cellStyle name="Normal 19 7 3 2 2" xfId="32198" xr:uid="{D5C7E39F-CE88-4814-BE67-2A2AD46A8635}"/>
    <cellStyle name="Normal 19 7 3 2 3" xfId="48957" xr:uid="{2F2C086E-B343-4D02-B9BB-0CF9F57A35BA}"/>
    <cellStyle name="Normal 19 7 3 3" xfId="23818" xr:uid="{B6AA36E6-F379-4278-949D-9828D341C275}"/>
    <cellStyle name="Normal 19 7 3 4" xfId="40577" xr:uid="{F19D09DA-8445-4AD5-80AF-3FC24996CDAB}"/>
    <cellStyle name="Normal 19 7 4" xfId="3798" xr:uid="{36E0BB9A-8CF9-423D-9838-8E62E521AFD5}"/>
    <cellStyle name="Normal 19 7 4 2" xfId="12174" xr:uid="{4622B7CB-636A-4072-A88D-87F903F5556A}"/>
    <cellStyle name="Normal 19 7 4 2 2" xfId="28934" xr:uid="{523426B2-27AA-45DB-9721-71E8503CFC81}"/>
    <cellStyle name="Normal 19 7 4 2 3" xfId="45693" xr:uid="{3D431350-7315-4DEA-B9F3-2CEE97700C22}"/>
    <cellStyle name="Normal 19 7 4 3" xfId="20554" xr:uid="{4B3BA66B-8D45-4A1B-8962-E597EDD4615D}"/>
    <cellStyle name="Normal 19 7 4 4" xfId="37313" xr:uid="{6548EF9B-9AD0-495A-BAEF-4CD468EE276C}"/>
    <cellStyle name="Normal 19 7 5" xfId="10371" xr:uid="{4FE02FC8-9834-466B-831C-A730A0494EF6}"/>
    <cellStyle name="Normal 19 7 5 2" xfId="27131" xr:uid="{14D3FC58-DAAF-440F-B1D5-0A27191DC28E}"/>
    <cellStyle name="Normal 19 7 5 3" xfId="43890" xr:uid="{457DEA99-6E56-4BAD-8939-432DE42B30FD}"/>
    <cellStyle name="Normal 19 7 6" xfId="18751" xr:uid="{F2967CAB-ED89-47D0-8D60-28E27146E820}"/>
    <cellStyle name="Normal 19 7 7" xfId="35510" xr:uid="{841B5449-792B-4D98-8E7A-4797F8B3DAC2}"/>
    <cellStyle name="Normal 19 8" xfId="2401" xr:uid="{58907973-ADFB-43FB-89D6-86D9AE5BB207}"/>
    <cellStyle name="Normal 19 8 2" xfId="5782" xr:uid="{CD981D8A-3417-47FE-9BB1-82B4BAC87663}"/>
    <cellStyle name="Normal 19 8 2 2" xfId="14162" xr:uid="{8A1A89D6-F8BF-4445-89F8-9190D54D97EF}"/>
    <cellStyle name="Normal 19 8 2 2 2" xfId="30922" xr:uid="{3AB7289A-58E7-464F-B07D-824388B2295B}"/>
    <cellStyle name="Normal 19 8 2 2 3" xfId="47681" xr:uid="{5448597E-45CB-4666-9D20-FDF08A8EB5A2}"/>
    <cellStyle name="Normal 19 8 2 3" xfId="22542" xr:uid="{9156D4B6-10B4-45A4-A87F-7DE16A6978DA}"/>
    <cellStyle name="Normal 19 8 2 4" xfId="39301" xr:uid="{9BB90B90-047C-41A8-8B4C-C53656FEE349}"/>
    <cellStyle name="Normal 19 8 3" xfId="7469" xr:uid="{6C088A6E-2914-431D-B4D9-A652906C3885}"/>
    <cellStyle name="Normal 19 8 3 2" xfId="15849" xr:uid="{4ED35BCB-FDFF-4681-A2B3-33A61D026C7F}"/>
    <cellStyle name="Normal 19 8 3 2 2" xfId="32609" xr:uid="{90B0E0B4-58BA-4AF2-AD68-9DE00D825CA3}"/>
    <cellStyle name="Normal 19 8 3 2 3" xfId="49368" xr:uid="{DD6DDF62-B062-4A53-9A84-1B278C2C7B51}"/>
    <cellStyle name="Normal 19 8 3 3" xfId="24229" xr:uid="{1B42451E-FFBA-4BE6-9738-2F2E344F0677}"/>
    <cellStyle name="Normal 19 8 3 4" xfId="40988" xr:uid="{FFBB5081-805B-4FC5-B8D4-10B0C5463557}"/>
    <cellStyle name="Normal 19 8 4" xfId="2938" xr:uid="{D08A0433-8BDC-46F5-A74D-046C7BF4C23D}"/>
    <cellStyle name="Normal 19 8 4 2" xfId="11320" xr:uid="{B8B8919F-04F7-43FD-9C20-50894BBFF5E4}"/>
    <cellStyle name="Normal 19 8 4 2 2" xfId="28080" xr:uid="{AF5C6A56-0606-477C-9F49-7339C968BF1B}"/>
    <cellStyle name="Normal 19 8 4 2 3" xfId="44839" xr:uid="{A426657C-762A-46E2-9829-28CD749DE16F}"/>
    <cellStyle name="Normal 19 8 4 3" xfId="19700" xr:uid="{5FA6C9E5-6123-410C-A8CB-028E1AA93F9F}"/>
    <cellStyle name="Normal 19 8 4 4" xfId="36459" xr:uid="{94DD58AA-66EB-44AB-95B7-B5BA7A631F93}"/>
    <cellStyle name="Normal 19 8 5" xfId="10782" xr:uid="{99D5E060-4B8A-4EC4-8C63-A1042BDDBBDD}"/>
    <cellStyle name="Normal 19 8 5 2" xfId="27542" xr:uid="{91134B47-9789-4530-95C7-F93E2B947E2D}"/>
    <cellStyle name="Normal 19 8 5 3" xfId="44301" xr:uid="{5130FB2F-5803-4C16-B261-7FCC367A7682}"/>
    <cellStyle name="Normal 19 8 6" xfId="19162" xr:uid="{9868B74E-C1FA-43BF-A171-49919ED88ECC}"/>
    <cellStyle name="Normal 19 8 7" xfId="35921" xr:uid="{6B7440DF-D123-4C4C-80CD-412B75B546B9}"/>
    <cellStyle name="Normal 19 9" xfId="4502" xr:uid="{42756759-43D0-4521-94ED-C9DB27A871BD}"/>
    <cellStyle name="Normal 19 9 2" xfId="12878" xr:uid="{33323B9E-1ED3-41F6-AC2B-4A3733D905CB}"/>
    <cellStyle name="Normal 19 9 2 2" xfId="29638" xr:uid="{1ECC1524-6DAD-4969-AC5C-E18419412A7F}"/>
    <cellStyle name="Normal 19 9 2 3" xfId="46397" xr:uid="{808C4814-44C8-4A6B-ABE4-D737AA88CC09}"/>
    <cellStyle name="Normal 19 9 3" xfId="21258" xr:uid="{2BCE0ADF-6037-439D-BC14-EDFF375B520B}"/>
    <cellStyle name="Normal 19 9 4" xfId="38017" xr:uid="{FB35A236-7AF9-4CC2-B317-D50DEBBA8850}"/>
    <cellStyle name="Normal 2" xfId="3" xr:uid="{00000000-0005-0000-0000-000004000000}"/>
    <cellStyle name="Normal 2 10" xfId="66" xr:uid="{066511D6-BBA5-439C-A176-43A9D0C1CF25}"/>
    <cellStyle name="Normal 2 2" xfId="75" xr:uid="{8AD9C45D-4D97-4C18-8E78-1900121F95A5}"/>
    <cellStyle name="Normal 2 2 10" xfId="1966" xr:uid="{A393FD42-9E00-4650-8447-A77A64F7A308}"/>
    <cellStyle name="Normal 2 2 11" xfId="1974" xr:uid="{167BDF74-AC07-4C14-B321-B5C1B191DDE9}"/>
    <cellStyle name="Normal 2 2 11 2" xfId="5353" xr:uid="{67F3A62D-CFF4-4B3C-9CDA-A3B746A533E6}"/>
    <cellStyle name="Normal 2 2 11 2 2" xfId="13733" xr:uid="{8E555444-82E3-4ACC-850B-59CF52A5341A}"/>
    <cellStyle name="Normal 2 2 11 2 2 2" xfId="30493" xr:uid="{8ADC1B28-C3BD-4B77-B199-8DCB8D7BAB12}"/>
    <cellStyle name="Normal 2 2 11 2 2 3" xfId="47252" xr:uid="{20FB9F06-55BF-44F1-AAF5-C60E1B42634D}"/>
    <cellStyle name="Normal 2 2 11 2 3" xfId="22113" xr:uid="{D83D3A28-7BAC-4E7F-A397-350476EAFB59}"/>
    <cellStyle name="Normal 2 2 11 2 4" xfId="38872" xr:uid="{844CA47F-F3E0-452F-BF41-D60EB8657A5C}"/>
    <cellStyle name="Normal 2 2 11 3" xfId="7040" xr:uid="{CC765CCE-B404-40AF-A47D-68E96556D547}"/>
    <cellStyle name="Normal 2 2 11 3 2" xfId="15420" xr:uid="{DD15B1EB-70B5-4C91-BBC4-3D9E7F88BA42}"/>
    <cellStyle name="Normal 2 2 11 3 2 2" xfId="32180" xr:uid="{33D12850-86FB-4CD4-8AE5-42C5B09C0581}"/>
    <cellStyle name="Normal 2 2 11 3 2 3" xfId="48939" xr:uid="{C43B84CF-4856-4202-A863-8E9AF3983612}"/>
    <cellStyle name="Normal 2 2 11 3 3" xfId="23800" xr:uid="{57F6EA54-1988-4A4D-AB08-495BDACD6DAC}"/>
    <cellStyle name="Normal 2 2 11 3 4" xfId="40559" xr:uid="{9845F71C-135B-47B1-B3C0-19ADF11BD7F6}"/>
    <cellStyle name="Normal 2 2 11 4" xfId="3780" xr:uid="{6DCF8A81-0D78-44F4-AC2F-1DD897922025}"/>
    <cellStyle name="Normal 2 2 11 4 2" xfId="12156" xr:uid="{E137D3CB-4EC5-47B9-8FC7-EADD408BE138}"/>
    <cellStyle name="Normal 2 2 11 4 2 2" xfId="28916" xr:uid="{AB512DB3-B62B-49A3-8679-4F5A887671FB}"/>
    <cellStyle name="Normal 2 2 11 4 2 3" xfId="45675" xr:uid="{B052AFE6-26BB-48C6-8C65-D83927FBB70B}"/>
    <cellStyle name="Normal 2 2 11 4 3" xfId="20536" xr:uid="{10F3FE76-C83F-49CB-A302-B22CB778F6D2}"/>
    <cellStyle name="Normal 2 2 11 4 4" xfId="37295" xr:uid="{D7F2EFD9-33BF-4C23-8B34-6553B20F06EB}"/>
    <cellStyle name="Normal 2 2 11 5" xfId="10353" xr:uid="{B88A8089-5F92-4E0B-89C9-BE80B4FF56A9}"/>
    <cellStyle name="Normal 2 2 11 5 2" xfId="27113" xr:uid="{A373D986-89B0-425D-B5EE-8378E611F08D}"/>
    <cellStyle name="Normal 2 2 11 5 3" xfId="43872" xr:uid="{159309DF-7995-4310-9661-6A5753DDADA0}"/>
    <cellStyle name="Normal 2 2 11 6" xfId="18733" xr:uid="{6767DF8D-8645-4A76-920C-1E74F3DD0E59}"/>
    <cellStyle name="Normal 2 2 11 7" xfId="35492" xr:uid="{CA1C8726-32EF-4C4E-B92F-9F82BCE30546}"/>
    <cellStyle name="Normal 2 2 12" xfId="2920" xr:uid="{B1BCA94F-FF17-49CE-AEA7-E95406B7EAF0}"/>
    <cellStyle name="Normal 2 2 12 2" xfId="11302" xr:uid="{DF550F1F-DA3F-437B-9E45-7774A6F3EC14}"/>
    <cellStyle name="Normal 2 2 12 2 2" xfId="28062" xr:uid="{73953FAC-6C0C-4A14-A9A3-FEE0A6FDCF96}"/>
    <cellStyle name="Normal 2 2 12 2 3" xfId="44821" xr:uid="{CB5F725B-E166-45E2-A286-981B6E77F000}"/>
    <cellStyle name="Normal 2 2 12 3" xfId="19682" xr:uid="{92B968A8-36CB-48D5-8C24-CAB4BC4BCF41}"/>
    <cellStyle name="Normal 2 2 12 4" xfId="36441" xr:uid="{C30BC5CE-2944-406C-BF40-E75B0F16B9F2}"/>
    <cellStyle name="Normal 2 2 13" xfId="6186" xr:uid="{0ABC8BBC-3832-4B09-AED6-0260A36F048F}"/>
    <cellStyle name="Normal 2 2 13 2" xfId="14566" xr:uid="{F724C639-3A2B-4020-8DFF-64ACEBABD604}"/>
    <cellStyle name="Normal 2 2 13 2 2" xfId="31326" xr:uid="{7C0AD4B6-A962-45B4-8BAB-CF1663C13711}"/>
    <cellStyle name="Normal 2 2 13 2 3" xfId="48085" xr:uid="{C4421D06-E678-40C9-8AEB-158386101E98}"/>
    <cellStyle name="Normal 2 2 13 3" xfId="22946" xr:uid="{D4AE2466-12EF-41BF-9775-866B2674B0EF}"/>
    <cellStyle name="Normal 2 2 13 4" xfId="39705" xr:uid="{4FD4DD6C-161D-4F19-BCC8-FB36C1BE0160}"/>
    <cellStyle name="Normal 2 2 14" xfId="9499" xr:uid="{DF576794-E7AB-4B40-AA0C-116BDC68BB8F}"/>
    <cellStyle name="Normal 2 2 14 2" xfId="26259" xr:uid="{C3B05500-5CB5-4515-A219-CB07BC345FA0}"/>
    <cellStyle name="Normal 2 2 14 3" xfId="43018" xr:uid="{AE349FA4-51EA-4306-9CB8-1B4DEF4890E7}"/>
    <cellStyle name="Normal 2 2 15" xfId="17879" xr:uid="{955B97D7-C844-4FCF-9E7E-CA7D82F71226}"/>
    <cellStyle name="Normal 2 2 16" xfId="34638" xr:uid="{4B8D6B61-EC97-4921-9A5D-E459D58D05BD}"/>
    <cellStyle name="Normal 2 2 17" xfId="1252" xr:uid="{4737FE39-8B37-41AC-9489-47A67B5E2A25}"/>
    <cellStyle name="Normal 2 2 2" xfId="828" xr:uid="{5AC2F9FE-38ED-4759-B3F6-1DB2CBEDD81E}"/>
    <cellStyle name="Normal 2 2 2 10" xfId="1977" xr:uid="{9E62EFD5-D47D-4B81-9A85-031D831D233E}"/>
    <cellStyle name="Normal 2 2 2 10 2" xfId="5356" xr:uid="{3B1B7D0D-FFEF-4A25-B6CF-0F621EFB33CE}"/>
    <cellStyle name="Normal 2 2 2 10 2 2" xfId="13736" xr:uid="{E5A5DFF2-9280-4F55-B449-6642773EC110}"/>
    <cellStyle name="Normal 2 2 2 10 2 2 2" xfId="30496" xr:uid="{1DC1502D-2AD5-43AB-A0B1-D5926EF908EB}"/>
    <cellStyle name="Normal 2 2 2 10 2 2 3" xfId="47255" xr:uid="{224F8C38-03BA-41F6-A9EC-B5B1D1C33406}"/>
    <cellStyle name="Normal 2 2 2 10 2 3" xfId="22116" xr:uid="{3E407DAA-3B53-4EDD-B6B2-B5E800A6B2E3}"/>
    <cellStyle name="Normal 2 2 2 10 2 4" xfId="38875" xr:uid="{23325E4A-A7ED-4AFE-B529-D6AF2B02DA44}"/>
    <cellStyle name="Normal 2 2 2 10 3" xfId="7043" xr:uid="{E70F334A-22E4-4188-90D5-E1B3A10005BE}"/>
    <cellStyle name="Normal 2 2 2 10 3 2" xfId="15423" xr:uid="{2B766054-7E0A-430E-9475-DAD68D18CFD6}"/>
    <cellStyle name="Normal 2 2 2 10 3 2 2" xfId="32183" xr:uid="{52B52C79-9654-4D5D-990D-DDF7CBAD71F2}"/>
    <cellStyle name="Normal 2 2 2 10 3 2 3" xfId="48942" xr:uid="{E4876A3B-900F-46EC-BC68-03E23A04AE20}"/>
    <cellStyle name="Normal 2 2 2 10 3 3" xfId="23803" xr:uid="{2B9FA87A-D0D5-481A-845F-596DDB5639C3}"/>
    <cellStyle name="Normal 2 2 2 10 3 4" xfId="40562" xr:uid="{03C015EB-4894-41EE-AF73-E6EED7B45724}"/>
    <cellStyle name="Normal 2 2 2 10 4" xfId="3783" xr:uid="{377B2369-FBE8-4E2D-B40F-B45BBF302646}"/>
    <cellStyle name="Normal 2 2 2 10 4 2" xfId="12159" xr:uid="{22D1F130-8073-4206-894D-1B1166930718}"/>
    <cellStyle name="Normal 2 2 2 10 4 2 2" xfId="28919" xr:uid="{A6D531EF-C64A-41F2-A801-B72F056CC5D3}"/>
    <cellStyle name="Normal 2 2 2 10 4 2 3" xfId="45678" xr:uid="{0ED69373-E12C-4FA5-AADF-9816A2DF574B}"/>
    <cellStyle name="Normal 2 2 2 10 4 3" xfId="20539" xr:uid="{FA579A46-4FBA-4B41-81E9-2345360A31D8}"/>
    <cellStyle name="Normal 2 2 2 10 4 4" xfId="37298" xr:uid="{A96E1CE2-1A38-444B-9F53-C0F0EFF1DB73}"/>
    <cellStyle name="Normal 2 2 2 10 5" xfId="10356" xr:uid="{88FDA85B-500A-4B0A-930E-1B2ED2EAED66}"/>
    <cellStyle name="Normal 2 2 2 10 5 2" xfId="27116" xr:uid="{9F600398-F28E-4403-A88B-F9DF3A477F3A}"/>
    <cellStyle name="Normal 2 2 2 10 5 3" xfId="43875" xr:uid="{44450D55-9A14-412D-8B82-0263D4965701}"/>
    <cellStyle name="Normal 2 2 2 10 6" xfId="18736" xr:uid="{568721CF-6333-4C78-9BAD-AA6C1EBCCA6D}"/>
    <cellStyle name="Normal 2 2 2 10 7" xfId="35495" xr:uid="{9FC862F6-15F2-4404-9880-99D3239B7E51}"/>
    <cellStyle name="Normal 2 2 2 11" xfId="2413" xr:uid="{9EEA3E39-ED7C-4D06-A62C-A5A46519E417}"/>
    <cellStyle name="Normal 2 2 2 11 2" xfId="5794" xr:uid="{7E885CBA-BEF7-486D-BF53-03D5F8AE1540}"/>
    <cellStyle name="Normal 2 2 2 11 2 2" xfId="14174" xr:uid="{0D56D2D8-2A40-4ED1-A1A9-E690AB7417F8}"/>
    <cellStyle name="Normal 2 2 2 11 2 2 2" xfId="30934" xr:uid="{EE8552F2-AC26-44C5-81AF-E1AAB17F2369}"/>
    <cellStyle name="Normal 2 2 2 11 2 2 3" xfId="47693" xr:uid="{8D1F5914-2C8E-4C62-BE1C-C12D422BED45}"/>
    <cellStyle name="Normal 2 2 2 11 2 3" xfId="22554" xr:uid="{75DE42A7-8591-4C6F-9D84-F836F750ACC2}"/>
    <cellStyle name="Normal 2 2 2 11 2 4" xfId="39313" xr:uid="{FF8206BB-C36F-41F7-8313-639ADCFCB86C}"/>
    <cellStyle name="Normal 2 2 2 11 3" xfId="7481" xr:uid="{5C69925B-8936-4636-B96C-CC7EFE8EAE4B}"/>
    <cellStyle name="Normal 2 2 2 11 3 2" xfId="15861" xr:uid="{E9FD9126-9368-4E63-8980-3C8DA38AEC4D}"/>
    <cellStyle name="Normal 2 2 2 11 3 2 2" xfId="32621" xr:uid="{E3230C91-E13E-4F3F-AEC5-70F35C76F9E1}"/>
    <cellStyle name="Normal 2 2 2 11 3 2 3" xfId="49380" xr:uid="{FC2C1D26-79B3-4865-A7E8-AEB124760FA1}"/>
    <cellStyle name="Normal 2 2 2 11 3 3" xfId="24241" xr:uid="{16A65BC1-DF0E-4BEF-A0C4-0DBB5BA254AC}"/>
    <cellStyle name="Normal 2 2 2 11 3 4" xfId="41000" xr:uid="{1F583AA5-A443-4228-B7FA-C794042511EE}"/>
    <cellStyle name="Normal 2 2 2 11 4" xfId="2923" xr:uid="{D404A0FC-273E-4290-A045-C7BDF86259FA}"/>
    <cellStyle name="Normal 2 2 2 11 4 2" xfId="11305" xr:uid="{25E513C4-1C27-40D1-8008-FBA29C10D9AD}"/>
    <cellStyle name="Normal 2 2 2 11 4 2 2" xfId="28065" xr:uid="{268B17D0-B568-442F-BD6F-CA0C0B774ECF}"/>
    <cellStyle name="Normal 2 2 2 11 4 2 3" xfId="44824" xr:uid="{4D8DE4E4-449C-45FE-805F-2DC97A318092}"/>
    <cellStyle name="Normal 2 2 2 11 4 3" xfId="19685" xr:uid="{7C78E098-0E0F-40C6-B216-54F480786EF2}"/>
    <cellStyle name="Normal 2 2 2 11 4 4" xfId="36444" xr:uid="{48B7EC0B-03A4-4CCA-B8C2-3886E502C989}"/>
    <cellStyle name="Normal 2 2 2 11 5" xfId="10794" xr:uid="{C0EFFB6B-E6A5-4D89-9873-873EB6FC29B9}"/>
    <cellStyle name="Normal 2 2 2 11 5 2" xfId="27554" xr:uid="{9A95A8CA-F404-494E-BC5B-A002B693ED11}"/>
    <cellStyle name="Normal 2 2 2 11 5 3" xfId="44313" xr:uid="{85320BE3-E930-4F16-8AE8-8F8361EE98CA}"/>
    <cellStyle name="Normal 2 2 2 11 6" xfId="19174" xr:uid="{5D1605F0-E86F-41DB-BAEF-41E0CE90327C}"/>
    <cellStyle name="Normal 2 2 2 11 7" xfId="35933" xr:uid="{E4B46568-6438-435F-ABC2-4140618AEE11}"/>
    <cellStyle name="Normal 2 2 2 12" xfId="4514" xr:uid="{E19AC540-AA14-4AF7-91CB-C10D403F3F35}"/>
    <cellStyle name="Normal 2 2 2 12 2" xfId="12890" xr:uid="{A4960F1D-3FFA-443D-B6C2-42F797DCD520}"/>
    <cellStyle name="Normal 2 2 2 12 2 2" xfId="29650" xr:uid="{20A6CFC1-AABF-49BA-AF53-88933BB2F209}"/>
    <cellStyle name="Normal 2 2 2 12 2 3" xfId="46409" xr:uid="{C1FAC340-C442-4AF7-9EFE-1D258D8BE113}"/>
    <cellStyle name="Normal 2 2 2 12 3" xfId="21270" xr:uid="{C517D4D2-C0BF-44AC-9B7B-6629FC6FB072}"/>
    <cellStyle name="Normal 2 2 2 12 4" xfId="38029" xr:uid="{77FF0101-7857-403F-9406-36A6FF28AD93}"/>
    <cellStyle name="Normal 2 2 2 13" xfId="6189" xr:uid="{480D83F5-21DA-402E-A4B4-84A7CD526427}"/>
    <cellStyle name="Normal 2 2 2 13 2" xfId="14569" xr:uid="{02E17BC9-1E55-452B-9692-0D640273C7AB}"/>
    <cellStyle name="Normal 2 2 2 13 2 2" xfId="31329" xr:uid="{5F2F83EE-BA10-412E-BA85-F85093CA9A25}"/>
    <cellStyle name="Normal 2 2 2 13 2 3" xfId="48088" xr:uid="{F286939A-BA37-469C-BDB2-AD200076E291}"/>
    <cellStyle name="Normal 2 2 2 13 3" xfId="22949" xr:uid="{50E7EA43-DF83-4929-A609-58381AE0C8B0}"/>
    <cellStyle name="Normal 2 2 2 13 4" xfId="39708" xr:uid="{21B25B24-6DC5-4FEA-9DA8-E430B05F0A08}"/>
    <cellStyle name="Normal 2 2 2 14" xfId="7887" xr:uid="{A36AF72D-8FB9-4A20-AA95-C241C9296664}"/>
    <cellStyle name="Normal 2 2 2 14 2" xfId="16267" xr:uid="{29110A13-9CE1-4B31-B4F3-E79EBA172C10}"/>
    <cellStyle name="Normal 2 2 2 14 2 2" xfId="33027" xr:uid="{1212B8D9-818B-46C5-8E8E-F10536529638}"/>
    <cellStyle name="Normal 2 2 2 14 2 3" xfId="49786" xr:uid="{82B741CB-0997-4F55-A415-E3970B276B95}"/>
    <cellStyle name="Normal 2 2 2 14 3" xfId="24647" xr:uid="{2C403A48-C4F8-459C-A0CB-358161231321}"/>
    <cellStyle name="Normal 2 2 2 14 4" xfId="41406" xr:uid="{EE18598B-F1E8-4323-A87F-629242EE1F21}"/>
    <cellStyle name="Normal 2 2 2 15" xfId="8293" xr:uid="{CA6CC88A-571A-414E-B9D9-195F32770F50}"/>
    <cellStyle name="Normal 2 2 2 15 2" xfId="16673" xr:uid="{D9DCD43F-17DB-46C1-B296-F88DDC8889FE}"/>
    <cellStyle name="Normal 2 2 2 15 2 2" xfId="33433" xr:uid="{AA92DD5A-C3F6-40D1-8999-F8342E018E13}"/>
    <cellStyle name="Normal 2 2 2 15 2 3" xfId="50192" xr:uid="{4EBFF328-C15F-4E2A-A133-1A88CACD940B}"/>
    <cellStyle name="Normal 2 2 2 15 3" xfId="25053" xr:uid="{09224C78-670E-4F99-B809-3E2B6C93D1F2}"/>
    <cellStyle name="Normal 2 2 2 15 4" xfId="41812" xr:uid="{358CC9C5-53D2-49C6-8FC0-78D51CC16111}"/>
    <cellStyle name="Normal 2 2 2 16" xfId="8699" xr:uid="{4D7E3E78-3BB8-4CDB-952D-768288EC8E78}"/>
    <cellStyle name="Normal 2 2 2 16 2" xfId="17079" xr:uid="{690278B2-CD84-4B31-B6C1-53E26DB7A22D}"/>
    <cellStyle name="Normal 2 2 2 16 2 2" xfId="33839" xr:uid="{66B5A5CF-AE87-4FD6-BDBF-600E70FB1196}"/>
    <cellStyle name="Normal 2 2 2 16 2 3" xfId="50598" xr:uid="{E4A63F5A-A492-4C9E-81F4-877572AD5A28}"/>
    <cellStyle name="Normal 2 2 2 16 3" xfId="25459" xr:uid="{C3B5D9AA-9A79-47EE-B910-506605228C1D}"/>
    <cellStyle name="Normal 2 2 2 16 4" xfId="42218" xr:uid="{821CA28A-911C-47A4-8906-2641C881E32E}"/>
    <cellStyle name="Normal 2 2 2 17" xfId="9105" xr:uid="{2F02030A-9CEE-4E4D-8E6F-8E7A4E73774B}"/>
    <cellStyle name="Normal 2 2 2 17 2" xfId="17485" xr:uid="{60C8852D-A0E4-40A2-A6F3-3F842E023EF1}"/>
    <cellStyle name="Normal 2 2 2 17 2 2" xfId="34245" xr:uid="{8033224F-A69F-4FFA-ABF3-90A177C51092}"/>
    <cellStyle name="Normal 2 2 2 17 2 3" xfId="51004" xr:uid="{DBB750F7-F720-46B8-84E3-D9AB3D614EAB}"/>
    <cellStyle name="Normal 2 2 2 17 3" xfId="25865" xr:uid="{32C6690D-C553-42EF-ACC5-4160D231CAA8}"/>
    <cellStyle name="Normal 2 2 2 17 4" xfId="42624" xr:uid="{0F8151A9-C86A-4B0B-BBC4-E27361F3E46D}"/>
    <cellStyle name="Normal 2 2 2 18" xfId="2811" xr:uid="{2274B253-31F7-48EB-95E2-76C66AC14A4F}"/>
    <cellStyle name="Normal 2 2 2 18 2" xfId="11193" xr:uid="{0D22301F-AA65-4F1E-8F4C-05689C8751E8}"/>
    <cellStyle name="Normal 2 2 2 18 2 2" xfId="27953" xr:uid="{0C69BFBF-242D-4B3E-86AA-E0F81D50E1BD}"/>
    <cellStyle name="Normal 2 2 2 18 2 3" xfId="44712" xr:uid="{A2DD7E8B-3321-43AB-9325-EEA2F8030222}"/>
    <cellStyle name="Normal 2 2 2 18 3" xfId="19573" xr:uid="{D094342F-07F1-4794-967A-76C78A428A4D}"/>
    <cellStyle name="Normal 2 2 2 18 4" xfId="36332" xr:uid="{0FE96EE6-6807-4C5A-AA69-95FFBB359546}"/>
    <cellStyle name="Normal 2 2 2 19" xfId="9502" xr:uid="{07E5CD58-6461-4D96-AFF9-CCA1209440B4}"/>
    <cellStyle name="Normal 2 2 2 19 2" xfId="26262" xr:uid="{9B796893-962D-4948-9C07-120B6110568F}"/>
    <cellStyle name="Normal 2 2 2 19 3" xfId="43021" xr:uid="{182499FF-6965-4A96-A72A-AC8C18A5A096}"/>
    <cellStyle name="Normal 2 2 2 2" xfId="829" xr:uid="{3D242668-12BB-4E0A-86F4-D82B9A0934E3}"/>
    <cellStyle name="Normal 2 2 2 2 10" xfId="2414" xr:uid="{3F9CB183-87C7-425B-86F6-EA9AB0F0ABF6}"/>
    <cellStyle name="Normal 2 2 2 2 10 2" xfId="5795" xr:uid="{456CAD62-DD16-4DC0-9C7C-84BBBAC3A627}"/>
    <cellStyle name="Normal 2 2 2 2 10 2 2" xfId="14175" xr:uid="{16DC9ECE-1BB3-4172-9D88-4475CABE104E}"/>
    <cellStyle name="Normal 2 2 2 2 10 2 2 2" xfId="30935" xr:uid="{E898552D-3DC5-4AFB-BF51-1CC79B699F41}"/>
    <cellStyle name="Normal 2 2 2 2 10 2 2 3" xfId="47694" xr:uid="{3FD91264-B1BD-4B4E-91C8-B1D06638F2AF}"/>
    <cellStyle name="Normal 2 2 2 2 10 2 3" xfId="22555" xr:uid="{27C9E25C-205C-43F7-A5E7-079153958EA8}"/>
    <cellStyle name="Normal 2 2 2 2 10 2 4" xfId="39314" xr:uid="{D0227A41-692A-4797-9392-96839067B666}"/>
    <cellStyle name="Normal 2 2 2 2 10 3" xfId="7482" xr:uid="{B7597A2B-CBF3-4946-8FED-2B70174D5D54}"/>
    <cellStyle name="Normal 2 2 2 2 10 3 2" xfId="15862" xr:uid="{43CF92FC-399D-4433-BADF-79899B6D2CAF}"/>
    <cellStyle name="Normal 2 2 2 2 10 3 2 2" xfId="32622" xr:uid="{588AE683-7000-4761-BEB7-DA3854A70839}"/>
    <cellStyle name="Normal 2 2 2 2 10 3 2 3" xfId="49381" xr:uid="{E358851E-47FD-4F89-A292-E5F43E201A26}"/>
    <cellStyle name="Normal 2 2 2 2 10 3 3" xfId="24242" xr:uid="{3510071C-5AA9-41BA-B291-945857B4397F}"/>
    <cellStyle name="Normal 2 2 2 2 10 3 4" xfId="41001" xr:uid="{99376BD2-562E-4CAA-9D02-A0CEB84B96D7}"/>
    <cellStyle name="Normal 2 2 2 2 10 4" xfId="2930" xr:uid="{6F27FCC6-10AF-4458-95E9-7055008E1755}"/>
    <cellStyle name="Normal 2 2 2 2 10 4 2" xfId="11312" xr:uid="{C1A51BB4-B56A-43D8-9A26-88BCF1788182}"/>
    <cellStyle name="Normal 2 2 2 2 10 4 2 2" xfId="28072" xr:uid="{160FE434-2FF5-4CC7-9E74-8E0275AAF6C1}"/>
    <cellStyle name="Normal 2 2 2 2 10 4 2 3" xfId="44831" xr:uid="{A6F6070C-E5C5-4CF6-B09C-FB8385998E33}"/>
    <cellStyle name="Normal 2 2 2 2 10 4 3" xfId="19692" xr:uid="{FC09EEEE-2BE7-40AA-9FCD-251FAA5842E1}"/>
    <cellStyle name="Normal 2 2 2 2 10 4 4" xfId="36451" xr:uid="{432F3E01-8382-43FA-9E3D-CF34D84FD85F}"/>
    <cellStyle name="Normal 2 2 2 2 10 5" xfId="10795" xr:uid="{5B53539D-245E-4833-BE43-8E60BC4601D6}"/>
    <cellStyle name="Normal 2 2 2 2 10 5 2" xfId="27555" xr:uid="{4F6DD442-0F84-47F2-8C15-D16BD73D5177}"/>
    <cellStyle name="Normal 2 2 2 2 10 5 3" xfId="44314" xr:uid="{9980925C-CF68-420B-8693-C43699B8BEE1}"/>
    <cellStyle name="Normal 2 2 2 2 10 6" xfId="19175" xr:uid="{9C0D66B1-F067-489F-97FA-7B3B57A483C8}"/>
    <cellStyle name="Normal 2 2 2 2 10 7" xfId="35934" xr:uid="{F1BE7054-AFDA-4962-AA99-BCA55BD53BC4}"/>
    <cellStyle name="Normal 2 2 2 2 11" xfId="4515" xr:uid="{F0AC8579-8998-4690-966E-8D551E345697}"/>
    <cellStyle name="Normal 2 2 2 2 11 2" xfId="12891" xr:uid="{E75006E5-318A-4DA0-A344-5177DA33B7F3}"/>
    <cellStyle name="Normal 2 2 2 2 11 2 2" xfId="29651" xr:uid="{DC9C65E8-EC40-4B60-81C6-A477B74DB8CC}"/>
    <cellStyle name="Normal 2 2 2 2 11 2 3" xfId="46410" xr:uid="{1C737769-4FB5-43BD-B888-23E005717E5B}"/>
    <cellStyle name="Normal 2 2 2 2 11 3" xfId="21271" xr:uid="{463EFD9B-B81E-48E7-BE71-E6D3EE5F9253}"/>
    <cellStyle name="Normal 2 2 2 2 11 4" xfId="38030" xr:uid="{758A0952-CA65-4A74-A568-B3FE4AA1A651}"/>
    <cellStyle name="Normal 2 2 2 2 12" xfId="6196" xr:uid="{A56779A4-6244-4272-8B63-CD252D409C0E}"/>
    <cellStyle name="Normal 2 2 2 2 12 2" xfId="14576" xr:uid="{E5FE703B-A81B-490A-83D2-A8EAC10CACBD}"/>
    <cellStyle name="Normal 2 2 2 2 12 2 2" xfId="31336" xr:uid="{31C08B1C-1589-4BA9-BC4D-9FE281F64F5F}"/>
    <cellStyle name="Normal 2 2 2 2 12 2 3" xfId="48095" xr:uid="{10D73EF3-F59A-453E-8046-9F23FE5D6C4B}"/>
    <cellStyle name="Normal 2 2 2 2 12 3" xfId="22956" xr:uid="{5778774B-BBEA-4E83-BD5A-C81C34D86513}"/>
    <cellStyle name="Normal 2 2 2 2 12 4" xfId="39715" xr:uid="{F3EB019A-23FE-4710-A561-7C0268678347}"/>
    <cellStyle name="Normal 2 2 2 2 13" xfId="7888" xr:uid="{21F6823C-9009-4F01-A982-8E204E168612}"/>
    <cellStyle name="Normal 2 2 2 2 13 2" xfId="16268" xr:uid="{ED264D89-01F4-4FE1-81B3-50C0EA156D79}"/>
    <cellStyle name="Normal 2 2 2 2 13 2 2" xfId="33028" xr:uid="{1B9B452E-3F82-4F24-9BC3-FEEBC3895CEC}"/>
    <cellStyle name="Normal 2 2 2 2 13 2 3" xfId="49787" xr:uid="{553E7676-CCCD-4447-BB43-615DCB6CF5E6}"/>
    <cellStyle name="Normal 2 2 2 2 13 3" xfId="24648" xr:uid="{599357B4-CB3D-493C-8A43-E74F3D331200}"/>
    <cellStyle name="Normal 2 2 2 2 13 4" xfId="41407" xr:uid="{824D1E96-3509-45C3-BC9F-A7F71685FFF4}"/>
    <cellStyle name="Normal 2 2 2 2 14" xfId="8294" xr:uid="{630E0F44-1F24-4E5D-93DC-DBAA75C161AE}"/>
    <cellStyle name="Normal 2 2 2 2 14 2" xfId="16674" xr:uid="{3C985B9E-DF99-4F33-9CA1-FF12CB59A92D}"/>
    <cellStyle name="Normal 2 2 2 2 14 2 2" xfId="33434" xr:uid="{780D0026-2E7C-418E-B203-4301194AB869}"/>
    <cellStyle name="Normal 2 2 2 2 14 2 3" xfId="50193" xr:uid="{8364D033-02E1-4DED-B140-0C5C3626C432}"/>
    <cellStyle name="Normal 2 2 2 2 14 3" xfId="25054" xr:uid="{6693F23E-BA95-45E5-B02D-B01BFCA127D5}"/>
    <cellStyle name="Normal 2 2 2 2 14 4" xfId="41813" xr:uid="{B73C45F6-7279-425D-B7CF-702B688B997A}"/>
    <cellStyle name="Normal 2 2 2 2 15" xfId="8700" xr:uid="{311A84BB-0D56-47FF-B5D5-D869A2637D42}"/>
    <cellStyle name="Normal 2 2 2 2 15 2" xfId="17080" xr:uid="{A137E77B-53C7-4C88-BE18-F88CE5D027B3}"/>
    <cellStyle name="Normal 2 2 2 2 15 2 2" xfId="33840" xr:uid="{31F7D074-6C1B-46CC-A8AE-E1F30CDC1836}"/>
    <cellStyle name="Normal 2 2 2 2 15 2 3" xfId="50599" xr:uid="{49688B46-8870-4E63-81D7-4342EAADF26B}"/>
    <cellStyle name="Normal 2 2 2 2 15 3" xfId="25460" xr:uid="{82AFD9DC-EB75-4071-AFDA-320AFFEBEA3D}"/>
    <cellStyle name="Normal 2 2 2 2 15 4" xfId="42219" xr:uid="{87E0B377-846B-45EB-8988-6C671800D23F}"/>
    <cellStyle name="Normal 2 2 2 2 16" xfId="9106" xr:uid="{B4F76F71-C4A6-4AA8-A091-1F781E73CFE8}"/>
    <cellStyle name="Normal 2 2 2 2 16 2" xfId="17486" xr:uid="{525DB75A-356C-471D-B124-C07D83532E23}"/>
    <cellStyle name="Normal 2 2 2 2 16 2 2" xfId="34246" xr:uid="{7CD606F4-7E62-4742-8D90-C5968D2C1BC9}"/>
    <cellStyle name="Normal 2 2 2 2 16 2 3" xfId="51005" xr:uid="{F3F0508D-DF01-435A-BAF6-2128FB3B9E20}"/>
    <cellStyle name="Normal 2 2 2 2 16 3" xfId="25866" xr:uid="{53AA145B-6DDA-4147-9166-34C8373F259B}"/>
    <cellStyle name="Normal 2 2 2 2 16 4" xfId="42625" xr:uid="{DFA393D7-08F4-4FD3-83B4-6FC4DD6B6E85}"/>
    <cellStyle name="Normal 2 2 2 2 17" xfId="2818" xr:uid="{ED546A95-A46A-4426-9A6D-E18AE637D7FD}"/>
    <cellStyle name="Normal 2 2 2 2 17 2" xfId="11200" xr:uid="{AA19E7B5-631C-4ECF-8066-D238E1104EA2}"/>
    <cellStyle name="Normal 2 2 2 2 17 2 2" xfId="27960" xr:uid="{1776073A-0DDA-4E37-B900-C783D687D8D2}"/>
    <cellStyle name="Normal 2 2 2 2 17 2 3" xfId="44719" xr:uid="{956E40F8-008A-4284-B805-1C949645A794}"/>
    <cellStyle name="Normal 2 2 2 2 17 3" xfId="19580" xr:uid="{507EBF1B-3702-4DA4-97BE-77E203AB857E}"/>
    <cellStyle name="Normal 2 2 2 2 17 4" xfId="36339" xr:uid="{0574D143-72CB-46E5-9829-D7768432FBE9}"/>
    <cellStyle name="Normal 2 2 2 2 18" xfId="9509" xr:uid="{96DAEE1D-7FA4-40D9-904C-AC9ED1314394}"/>
    <cellStyle name="Normal 2 2 2 2 18 2" xfId="26269" xr:uid="{96C9BEB5-40C1-4213-A563-587F7083BEC6}"/>
    <cellStyle name="Normal 2 2 2 2 18 3" xfId="43028" xr:uid="{59B6EB1F-06DA-46E7-985D-2FF3B5EA90FB}"/>
    <cellStyle name="Normal 2 2 2 2 19" xfId="17889" xr:uid="{FDFFCB91-A340-41B8-86B4-12F7D75DB706}"/>
    <cellStyle name="Normal 2 2 2 2 2" xfId="830" xr:uid="{BA51D608-9F00-44F0-8B0A-FB5702544742}"/>
    <cellStyle name="Normal 2 2 2 2 2 10" xfId="7933" xr:uid="{00094DF1-5DB4-482B-A495-03AF8D1CE809}"/>
    <cellStyle name="Normal 2 2 2 2 2 10 2" xfId="16313" xr:uid="{DDE43CE6-AEE5-4CA1-AF5E-1E0D1E834783}"/>
    <cellStyle name="Normal 2 2 2 2 2 10 2 2" xfId="33073" xr:uid="{551A621B-D232-40A7-AD45-FAB894E7270B}"/>
    <cellStyle name="Normal 2 2 2 2 2 10 2 3" xfId="49832" xr:uid="{AF8856BA-6320-40BD-A6FB-2425CBE32713}"/>
    <cellStyle name="Normal 2 2 2 2 2 10 3" xfId="24693" xr:uid="{F8F84795-F234-4380-A7C6-B8CEE992DFD3}"/>
    <cellStyle name="Normal 2 2 2 2 2 10 4" xfId="41452" xr:uid="{E22FA0AE-0C5C-4070-AFC9-96D4ADCD8F1E}"/>
    <cellStyle name="Normal 2 2 2 2 2 11" xfId="8339" xr:uid="{FC9F81AA-6C6B-4207-8C11-1A540D85686B}"/>
    <cellStyle name="Normal 2 2 2 2 2 11 2" xfId="16719" xr:uid="{EDAA722C-165D-4873-895B-6873249F62F3}"/>
    <cellStyle name="Normal 2 2 2 2 2 11 2 2" xfId="33479" xr:uid="{805DBA5E-E081-422C-9615-8AE9536A7C19}"/>
    <cellStyle name="Normal 2 2 2 2 2 11 2 3" xfId="50238" xr:uid="{2F1C0EBE-B7F4-4E23-BD2C-F7FE9B9B0269}"/>
    <cellStyle name="Normal 2 2 2 2 2 11 3" xfId="25099" xr:uid="{791BF2C3-5C40-4490-B60E-76A0E8E1BC4B}"/>
    <cellStyle name="Normal 2 2 2 2 2 11 4" xfId="41858" xr:uid="{803839DC-6DBE-400D-ADC8-AAE19A565B7E}"/>
    <cellStyle name="Normal 2 2 2 2 2 12" xfId="8745" xr:uid="{AF0422E1-8017-4C81-B694-905D48928A0C}"/>
    <cellStyle name="Normal 2 2 2 2 2 12 2" xfId="17125" xr:uid="{3A3CAD01-A864-45E3-AD85-5A4618D870ED}"/>
    <cellStyle name="Normal 2 2 2 2 2 12 2 2" xfId="33885" xr:uid="{DD46C957-26D4-4A19-AF0C-FCCE999CFD60}"/>
    <cellStyle name="Normal 2 2 2 2 2 12 2 3" xfId="50644" xr:uid="{42F9DB31-9162-4F3B-854F-1418EF6CC99D}"/>
    <cellStyle name="Normal 2 2 2 2 2 12 3" xfId="25505" xr:uid="{83AA0B48-ADC7-4411-A036-5D54C20D115D}"/>
    <cellStyle name="Normal 2 2 2 2 2 12 4" xfId="42264" xr:uid="{7A955210-F5EE-4EDC-BA5B-EDF280EB4A27}"/>
    <cellStyle name="Normal 2 2 2 2 2 13" xfId="9151" xr:uid="{6FF1BF43-E06C-4745-B10C-A6B14950DF79}"/>
    <cellStyle name="Normal 2 2 2 2 2 13 2" xfId="17531" xr:uid="{2FCD83C6-8A1E-48D0-B847-3A149A3131DD}"/>
    <cellStyle name="Normal 2 2 2 2 2 13 2 2" xfId="34291" xr:uid="{DF468BCA-9917-4A57-B910-8342C04A5F03}"/>
    <cellStyle name="Normal 2 2 2 2 2 13 2 3" xfId="51050" xr:uid="{2E2C249A-2C79-42A6-9898-ECA53FE076D8}"/>
    <cellStyle name="Normal 2 2 2 2 2 13 3" xfId="25911" xr:uid="{FBF95F5F-120E-4721-8213-930F510BA999}"/>
    <cellStyle name="Normal 2 2 2 2 2 13 4" xfId="42670" xr:uid="{815E092A-9D6C-4FFC-A2F7-B182407509D4}"/>
    <cellStyle name="Normal 2 2 2 2 2 14" xfId="2836" xr:uid="{47CA66FA-F9D8-4FC3-9A91-166944211E96}"/>
    <cellStyle name="Normal 2 2 2 2 2 14 2" xfId="11218" xr:uid="{76373974-B03C-4AFB-8EAB-2588A10B76E0}"/>
    <cellStyle name="Normal 2 2 2 2 2 14 2 2" xfId="27978" xr:uid="{1A3B01D3-A250-4E5F-A1CA-07DD0B90BBF0}"/>
    <cellStyle name="Normal 2 2 2 2 2 14 2 3" xfId="44737" xr:uid="{360AF484-04AB-49FB-865B-E16664F3318E}"/>
    <cellStyle name="Normal 2 2 2 2 2 14 3" xfId="19598" xr:uid="{D66BF198-E53C-49FA-9861-54CE7AD0375F}"/>
    <cellStyle name="Normal 2 2 2 2 2 14 4" xfId="36357" xr:uid="{7D69CF3E-9581-4135-8110-D47DA4B1F442}"/>
    <cellStyle name="Normal 2 2 2 2 2 15" xfId="9537" xr:uid="{0FE3B307-1703-4376-8012-41875C9C15C8}"/>
    <cellStyle name="Normal 2 2 2 2 2 15 2" xfId="26297" xr:uid="{90C67A12-E0DA-4B98-9079-0BB19E02EFFA}"/>
    <cellStyle name="Normal 2 2 2 2 2 15 3" xfId="43056" xr:uid="{4995BECF-4B37-45C7-9CFE-5FF9562DC97A}"/>
    <cellStyle name="Normal 2 2 2 2 2 16" xfId="17917" xr:uid="{D21ECF18-552F-46E4-A234-3AB0C03A2AB7}"/>
    <cellStyle name="Normal 2 2 2 2 2 17" xfId="34676" xr:uid="{81DBBD15-70D0-48FE-8595-29F398C178C9}"/>
    <cellStyle name="Normal 2 2 2 2 2 2" xfId="831" xr:uid="{3A1AB72C-8BAD-4596-9589-54644D942DF2}"/>
    <cellStyle name="Normal 2 2 2 2 2 2 10" xfId="8377" xr:uid="{33A6221B-4B05-4CEF-9F22-7CEF4F3DADA4}"/>
    <cellStyle name="Normal 2 2 2 2 2 2 10 2" xfId="16757" xr:uid="{54BFED3C-5FD8-4A8C-94A2-3567E32C724C}"/>
    <cellStyle name="Normal 2 2 2 2 2 2 10 2 2" xfId="33517" xr:uid="{A2A60158-1222-4340-8071-6BE1F9556DDB}"/>
    <cellStyle name="Normal 2 2 2 2 2 2 10 2 3" xfId="50276" xr:uid="{2FA5ADB5-4E82-4FC8-9407-947D074D00C7}"/>
    <cellStyle name="Normal 2 2 2 2 2 2 10 3" xfId="25137" xr:uid="{04EFDB72-CB53-4862-8835-E5F6D92BCE80}"/>
    <cellStyle name="Normal 2 2 2 2 2 2 10 4" xfId="41896" xr:uid="{849F78B7-639F-4D49-94BC-A5A32A0863C4}"/>
    <cellStyle name="Normal 2 2 2 2 2 2 11" xfId="8783" xr:uid="{4AB1A50A-3B41-4B22-802A-B73EB43CB773}"/>
    <cellStyle name="Normal 2 2 2 2 2 2 11 2" xfId="17163" xr:uid="{8062C5BA-2B6F-47AC-B312-461BEAA6E280}"/>
    <cellStyle name="Normal 2 2 2 2 2 2 11 2 2" xfId="33923" xr:uid="{4871A42A-5BB6-485C-9F74-4B1EA7E85A3D}"/>
    <cellStyle name="Normal 2 2 2 2 2 2 11 2 3" xfId="50682" xr:uid="{C69342C6-60CC-4956-848A-AF2E1E530ECF}"/>
    <cellStyle name="Normal 2 2 2 2 2 2 11 3" xfId="25543" xr:uid="{E7FAAAE3-D4AC-44E1-9045-31E30FA1432C}"/>
    <cellStyle name="Normal 2 2 2 2 2 2 11 4" xfId="42302" xr:uid="{BF59AB76-5F49-415A-9D03-20F968E73C8C}"/>
    <cellStyle name="Normal 2 2 2 2 2 2 12" xfId="9189" xr:uid="{1E3D6093-76B7-402C-9C1C-B514E51BEF82}"/>
    <cellStyle name="Normal 2 2 2 2 2 2 12 2" xfId="17569" xr:uid="{F49FDC27-8C95-46D8-8F24-722D5A2166AE}"/>
    <cellStyle name="Normal 2 2 2 2 2 2 12 2 2" xfId="34329" xr:uid="{CD535355-EA14-4FD3-915F-A4A65CDD4EEC}"/>
    <cellStyle name="Normal 2 2 2 2 2 2 12 2 3" xfId="51088" xr:uid="{47926A63-0DC9-4D22-AC9A-6F8218F3F75D}"/>
    <cellStyle name="Normal 2 2 2 2 2 2 12 3" xfId="25949" xr:uid="{6BEECD74-9D39-488D-87AE-DFF4F53002A3}"/>
    <cellStyle name="Normal 2 2 2 2 2 2 12 4" xfId="42708" xr:uid="{EF5DDA28-34DE-43E9-A328-3E00A872BDC9}"/>
    <cellStyle name="Normal 2 2 2 2 2 2 13" xfId="3035" xr:uid="{9BBAA616-981B-43A5-B657-2C0079E6951D}"/>
    <cellStyle name="Normal 2 2 2 2 2 2 13 2" xfId="11414" xr:uid="{C9A0BA18-AEEE-485F-AB2F-A8F5F2B60169}"/>
    <cellStyle name="Normal 2 2 2 2 2 2 13 2 2" xfId="28174" xr:uid="{DC95DE8E-5B2C-45F7-90C9-323AE0DD23E3}"/>
    <cellStyle name="Normal 2 2 2 2 2 2 13 2 3" xfId="44933" xr:uid="{9366993D-3F36-4665-B855-81988E7EE4AD}"/>
    <cellStyle name="Normal 2 2 2 2 2 2 13 3" xfId="19794" xr:uid="{D2529AC7-E294-4200-A08E-9B9659F5DAD5}"/>
    <cellStyle name="Normal 2 2 2 2 2 2 13 4" xfId="36553" xr:uid="{CB52C404-2AC9-4D9C-8645-A66D353C25B9}"/>
    <cellStyle name="Normal 2 2 2 2 2 2 14" xfId="9611" xr:uid="{F6CF64E9-E2B6-431B-9478-56B397F7D361}"/>
    <cellStyle name="Normal 2 2 2 2 2 2 14 2" xfId="26371" xr:uid="{EB17DB11-3F06-4C8C-A667-F0AB5050D3E6}"/>
    <cellStyle name="Normal 2 2 2 2 2 2 14 3" xfId="43130" xr:uid="{DBECDF3C-7E00-45CC-B7E4-E26565F49A8D}"/>
    <cellStyle name="Normal 2 2 2 2 2 2 15" xfId="17991" xr:uid="{8DC6B978-63F9-44B3-901E-730B57019568}"/>
    <cellStyle name="Normal 2 2 2 2 2 2 16" xfId="34750" xr:uid="{CA172B3A-3AE5-45B8-B5D5-EE83166ADFA3}"/>
    <cellStyle name="Normal 2 2 2 2 2 2 2" xfId="1433" xr:uid="{B5A651DD-48C9-4D57-9BEE-4ADBCDC234C0}"/>
    <cellStyle name="Normal 2 2 2 2 2 2 2 10" xfId="9300" xr:uid="{43319349-454A-437E-8D01-DDE9F5D9DAA3}"/>
    <cellStyle name="Normal 2 2 2 2 2 2 2 10 2" xfId="17680" xr:uid="{685E3830-329E-44FB-B8F5-361AC327AA44}"/>
    <cellStyle name="Normal 2 2 2 2 2 2 2 10 2 2" xfId="34440" xr:uid="{C993BF61-769C-4204-8F6B-15149CC1EDA2}"/>
    <cellStyle name="Normal 2 2 2 2 2 2 2 10 2 3" xfId="51199" xr:uid="{09538803-038F-4342-901C-AA65C1F61FDF}"/>
    <cellStyle name="Normal 2 2 2 2 2 2 2 10 3" xfId="26060" xr:uid="{B7A9AE73-E16C-4219-9C90-09F72CF12160}"/>
    <cellStyle name="Normal 2 2 2 2 2 2 2 10 4" xfId="42819" xr:uid="{02BD43F8-9940-4FC8-8BD3-DB2F448EF053}"/>
    <cellStyle name="Normal 2 2 2 2 2 2 2 11" xfId="3212" xr:uid="{37249514-A609-40C7-99ED-6D29C24E5EB4}"/>
    <cellStyle name="Normal 2 2 2 2 2 2 2 11 2" xfId="11589" xr:uid="{B544A388-3EFE-47B9-AECB-918FB8359672}"/>
    <cellStyle name="Normal 2 2 2 2 2 2 2 11 2 2" xfId="28349" xr:uid="{B345DF76-01A1-4EB6-9063-AC1D50332079}"/>
    <cellStyle name="Normal 2 2 2 2 2 2 2 11 2 3" xfId="45108" xr:uid="{13B2FAEB-1A86-4F3D-BC83-DDD679644CCC}"/>
    <cellStyle name="Normal 2 2 2 2 2 2 2 11 3" xfId="19969" xr:uid="{F0478BB6-9055-46D0-BF63-FD9C41C83C17}"/>
    <cellStyle name="Normal 2 2 2 2 2 2 2 11 4" xfId="36728" xr:uid="{CCC4974A-3CC1-46DB-892E-60290CE6DC90}"/>
    <cellStyle name="Normal 2 2 2 2 2 2 2 12" xfId="9786" xr:uid="{5C43A1C6-FAF7-4F3A-9196-6BA0070B84E4}"/>
    <cellStyle name="Normal 2 2 2 2 2 2 2 12 2" xfId="26546" xr:uid="{73BEEED7-22CD-4C39-B122-D8773DA5D551}"/>
    <cellStyle name="Normal 2 2 2 2 2 2 2 12 3" xfId="43305" xr:uid="{49B7B6D4-3769-4D27-A6DA-17AE130BD50A}"/>
    <cellStyle name="Normal 2 2 2 2 2 2 2 13" xfId="18166" xr:uid="{A22D8C6F-133A-46CE-9782-2A4E352DA79C}"/>
    <cellStyle name="Normal 2 2 2 2 2 2 2 14" xfId="34925" xr:uid="{FE26478D-5A42-449A-8FB6-F70DEF8D6FAB}"/>
    <cellStyle name="Normal 2 2 2 2 2 2 2 2" xfId="1832" xr:uid="{3AEF2FFB-552E-4424-9C81-4E51FA7D4A0E}"/>
    <cellStyle name="Normal 2 2 2 2 2 2 2 2 2" xfId="5214" xr:uid="{5A6219D7-AD88-4783-82CB-87DE58C7A269}"/>
    <cellStyle name="Normal 2 2 2 2 2 2 2 2 2 2" xfId="13592" xr:uid="{A8B672A9-BB0F-46C0-9B66-90E3DF8E4338}"/>
    <cellStyle name="Normal 2 2 2 2 2 2 2 2 2 2 2" xfId="30352" xr:uid="{39483C4D-9DED-41BE-B17A-867AEAD0EB8D}"/>
    <cellStyle name="Normal 2 2 2 2 2 2 2 2 2 2 3" xfId="47111" xr:uid="{20EF8E07-A482-4FDE-B456-07148DA4CB63}"/>
    <cellStyle name="Normal 2 2 2 2 2 2 2 2 2 3" xfId="21972" xr:uid="{DE907B6E-D096-478D-9233-43392A9EE905}"/>
    <cellStyle name="Normal 2 2 2 2 2 2 2 2 2 4" xfId="38731" xr:uid="{E4232B33-0BBB-4548-A132-8A43CDF50450}"/>
    <cellStyle name="Normal 2 2 2 2 2 2 2 2 3" xfId="6899" xr:uid="{44E2ACA2-C9F9-4B02-8271-FC52DDBF2A26}"/>
    <cellStyle name="Normal 2 2 2 2 2 2 2 2 3 2" xfId="15279" xr:uid="{367107BC-A2E0-42B3-AC67-B4CE04D50D74}"/>
    <cellStyle name="Normal 2 2 2 2 2 2 2 2 3 2 2" xfId="32039" xr:uid="{115DF710-6AEE-4861-A5B0-3273710E0815}"/>
    <cellStyle name="Normal 2 2 2 2 2 2 2 2 3 2 3" xfId="48798" xr:uid="{F04C5749-5AF8-4B8F-B5B3-38F049D19B6B}"/>
    <cellStyle name="Normal 2 2 2 2 2 2 2 2 3 3" xfId="23659" xr:uid="{90E14840-727B-4346-9428-FF738EDD43A2}"/>
    <cellStyle name="Normal 2 2 2 2 2 2 2 2 3 4" xfId="40418" xr:uid="{F1AF68A7-C98B-4E08-8925-836FCA720AAB}"/>
    <cellStyle name="Normal 2 2 2 2 2 2 2 2 4" xfId="3639" xr:uid="{9A26D66B-6E0C-4304-8B6C-20BB774A1BC0}"/>
    <cellStyle name="Normal 2 2 2 2 2 2 2 2 4 2" xfId="12015" xr:uid="{4FF785E5-ED4A-450F-AFB9-F5EDB4EDDDD2}"/>
    <cellStyle name="Normal 2 2 2 2 2 2 2 2 4 2 2" xfId="28775" xr:uid="{E7810C53-9757-47D9-8571-F5877CBA61B8}"/>
    <cellStyle name="Normal 2 2 2 2 2 2 2 2 4 2 3" xfId="45534" xr:uid="{1F893E28-07E8-4A97-BBA1-7E8A1A0D2A96}"/>
    <cellStyle name="Normal 2 2 2 2 2 2 2 2 4 3" xfId="20395" xr:uid="{B51D8BD5-3EA9-4490-BB00-E776292E5A4C}"/>
    <cellStyle name="Normal 2 2 2 2 2 2 2 2 4 4" xfId="37154" xr:uid="{21E0A44C-A814-4611-B1EA-EC0639C6B089}"/>
    <cellStyle name="Normal 2 2 2 2 2 2 2 2 5" xfId="10212" xr:uid="{D698585F-D61F-409D-BC19-356B087B1136}"/>
    <cellStyle name="Normal 2 2 2 2 2 2 2 2 5 2" xfId="26972" xr:uid="{491E29E6-21EF-4001-A8D1-28A94207CF03}"/>
    <cellStyle name="Normal 2 2 2 2 2 2 2 2 5 3" xfId="43731" xr:uid="{B08923A3-B9DB-4C32-A8B2-1B7549382D93}"/>
    <cellStyle name="Normal 2 2 2 2 2 2 2 2 6" xfId="18592" xr:uid="{614FC39D-1829-4D02-A380-42D3D691DC98}"/>
    <cellStyle name="Normal 2 2 2 2 2 2 2 2 7" xfId="35351" xr:uid="{43C80787-B99A-4216-A03C-A59B664E077A}"/>
    <cellStyle name="Normal 2 2 2 2 2 2 2 3" xfId="2260" xr:uid="{AC565569-145E-4DA4-AC6C-7D522B860054}"/>
    <cellStyle name="Normal 2 2 2 2 2 2 2 3 2" xfId="5640" xr:uid="{F92D78FE-1682-45BF-BB41-93548D06BAB4}"/>
    <cellStyle name="Normal 2 2 2 2 2 2 2 3 2 2" xfId="14020" xr:uid="{D90B4A45-8C37-4627-A645-ED7F05041810}"/>
    <cellStyle name="Normal 2 2 2 2 2 2 2 3 2 2 2" xfId="30780" xr:uid="{266D94B0-43D3-4AAB-8C7A-2C130B94281E}"/>
    <cellStyle name="Normal 2 2 2 2 2 2 2 3 2 2 3" xfId="47539" xr:uid="{EBBAC47F-A5C2-4B01-B95A-4E365DFF5853}"/>
    <cellStyle name="Normal 2 2 2 2 2 2 2 3 2 3" xfId="22400" xr:uid="{4E81AE0C-6CA0-4E20-AFA1-AC184C2E6BF1}"/>
    <cellStyle name="Normal 2 2 2 2 2 2 2 3 2 4" xfId="39159" xr:uid="{86D97EE7-4603-4A82-9001-1F72AE7A79D0}"/>
    <cellStyle name="Normal 2 2 2 2 2 2 2 3 3" xfId="7327" xr:uid="{970DE672-057C-4010-9E3C-F32269471184}"/>
    <cellStyle name="Normal 2 2 2 2 2 2 2 3 3 2" xfId="15707" xr:uid="{BE92AFE6-4D02-4540-AF9F-EEC5D60FD310}"/>
    <cellStyle name="Normal 2 2 2 2 2 2 2 3 3 2 2" xfId="32467" xr:uid="{BF71F458-995A-464F-9630-9D62DB57C62B}"/>
    <cellStyle name="Normal 2 2 2 2 2 2 2 3 3 2 3" xfId="49226" xr:uid="{5CC852C8-5B92-4AF9-803E-5A58DBF46EB5}"/>
    <cellStyle name="Normal 2 2 2 2 2 2 2 3 3 3" xfId="24087" xr:uid="{8D2B06EF-5DE4-431C-9762-3B2FAA9CEDE3}"/>
    <cellStyle name="Normal 2 2 2 2 2 2 2 3 3 4" xfId="40846" xr:uid="{E4BE0759-D99C-46FE-BC07-F52B77B71036}"/>
    <cellStyle name="Normal 2 2 2 2 2 2 2 3 4" xfId="4067" xr:uid="{DA7EEE2D-6780-44C8-A8B1-DC5F5B39B661}"/>
    <cellStyle name="Normal 2 2 2 2 2 2 2 3 4 2" xfId="12443" xr:uid="{3599FF75-2B11-4CC1-A8F8-C6D20A65C9DF}"/>
    <cellStyle name="Normal 2 2 2 2 2 2 2 3 4 2 2" xfId="29203" xr:uid="{54F21540-B724-40B0-8116-EC2A1B96A478}"/>
    <cellStyle name="Normal 2 2 2 2 2 2 2 3 4 2 3" xfId="45962" xr:uid="{85D8B7CA-9B82-46FE-A363-9392D60CFCBE}"/>
    <cellStyle name="Normal 2 2 2 2 2 2 2 3 4 3" xfId="20823" xr:uid="{4BD6CF9E-EE50-4374-8C1D-391540D85225}"/>
    <cellStyle name="Normal 2 2 2 2 2 2 2 3 4 4" xfId="37582" xr:uid="{0D86067E-C534-48E8-B8D3-E6C57BD6E403}"/>
    <cellStyle name="Normal 2 2 2 2 2 2 2 3 5" xfId="10640" xr:uid="{C3879921-C78B-4A20-9479-CB1983E11BE0}"/>
    <cellStyle name="Normal 2 2 2 2 2 2 2 3 5 2" xfId="27400" xr:uid="{7875FE36-41F4-4BD9-9921-1A749B466F31}"/>
    <cellStyle name="Normal 2 2 2 2 2 2 2 3 5 3" xfId="44159" xr:uid="{94E84DDD-2B71-4422-B19C-B5913918C2DF}"/>
    <cellStyle name="Normal 2 2 2 2 2 2 2 3 6" xfId="19020" xr:uid="{1D769D9E-917A-4630-9CE9-1E5BD1F57A87}"/>
    <cellStyle name="Normal 2 2 2 2 2 2 2 3 7" xfId="35779" xr:uid="{29A621D2-6B53-4FAF-BA5D-25EAA9431C19}"/>
    <cellStyle name="Normal 2 2 2 2 2 2 2 4" xfId="2607" xr:uid="{CC606C9E-052E-4AD4-A324-1329DC7CF644}"/>
    <cellStyle name="Normal 2 2 2 2 2 2 2 4 2" xfId="5989" xr:uid="{1EB39E3C-4AF5-49C4-8F9F-236C8536577D}"/>
    <cellStyle name="Normal 2 2 2 2 2 2 2 4 2 2" xfId="14369" xr:uid="{39810123-7E43-4578-A52C-270058A21240}"/>
    <cellStyle name="Normal 2 2 2 2 2 2 2 4 2 2 2" xfId="31129" xr:uid="{6EBEA81E-EDCA-4A2D-AEA8-E10500C152AF}"/>
    <cellStyle name="Normal 2 2 2 2 2 2 2 4 2 2 3" xfId="47888" xr:uid="{6F2EC523-5D8B-4844-ADAA-738473FD22BC}"/>
    <cellStyle name="Normal 2 2 2 2 2 2 2 4 2 3" xfId="22749" xr:uid="{916005C3-7816-4D5F-9851-EC53C15E1421}"/>
    <cellStyle name="Normal 2 2 2 2 2 2 2 4 2 4" xfId="39508" xr:uid="{7A92CDE6-3AAA-4873-B8AA-75A13993B736}"/>
    <cellStyle name="Normal 2 2 2 2 2 2 2 4 3" xfId="7676" xr:uid="{F33D35B4-E325-4013-AC29-F2BCCF8AF537}"/>
    <cellStyle name="Normal 2 2 2 2 2 2 2 4 3 2" xfId="16056" xr:uid="{2BE03051-FADE-4C48-BC3C-C942606B6D35}"/>
    <cellStyle name="Normal 2 2 2 2 2 2 2 4 3 2 2" xfId="32816" xr:uid="{BE0E7B85-4957-441F-95FE-C0AC070AF9B1}"/>
    <cellStyle name="Normal 2 2 2 2 2 2 2 4 3 2 3" xfId="49575" xr:uid="{211A30BF-A696-44F6-8A05-56DCAE3DA6CE}"/>
    <cellStyle name="Normal 2 2 2 2 2 2 2 4 3 3" xfId="24436" xr:uid="{39A7052C-7156-439B-BCD3-2A190463857E}"/>
    <cellStyle name="Normal 2 2 2 2 2 2 2 4 3 4" xfId="41195" xr:uid="{B408AD48-B9DA-42D2-A374-29AC1915373C}"/>
    <cellStyle name="Normal 2 2 2 2 2 2 2 4 4" xfId="4304" xr:uid="{394949F2-8207-4735-93E1-DA723A302D8B}"/>
    <cellStyle name="Normal 2 2 2 2 2 2 2 4 4 2" xfId="12680" xr:uid="{276D446F-7ECC-463C-8351-ADE7B9331BDB}"/>
    <cellStyle name="Normal 2 2 2 2 2 2 2 4 4 2 2" xfId="29440" xr:uid="{E23BC3E5-D613-41CE-8F00-E3D406224709}"/>
    <cellStyle name="Normal 2 2 2 2 2 2 2 4 4 2 3" xfId="46199" xr:uid="{7C93FD91-60F7-485D-ADDD-F89121939C6E}"/>
    <cellStyle name="Normal 2 2 2 2 2 2 2 4 4 3" xfId="21060" xr:uid="{68D17E02-FAA5-4B78-BA8A-AB5C1226D23D}"/>
    <cellStyle name="Normal 2 2 2 2 2 2 2 4 4 4" xfId="37819" xr:uid="{FAB6228A-ABA9-45AD-B131-0CE915F7619C}"/>
    <cellStyle name="Normal 2 2 2 2 2 2 2 4 5" xfId="10989" xr:uid="{26FB13A3-47C7-4254-8F53-67E71F6BB4C1}"/>
    <cellStyle name="Normal 2 2 2 2 2 2 2 4 5 2" xfId="27749" xr:uid="{05BA870F-B0BF-40E7-9CD6-D1C6F3E5A540}"/>
    <cellStyle name="Normal 2 2 2 2 2 2 2 4 5 3" xfId="44508" xr:uid="{47D6E140-B4EB-4E9F-B096-01A40F725899}"/>
    <cellStyle name="Normal 2 2 2 2 2 2 2 4 6" xfId="19369" xr:uid="{9BBD0DCB-EECE-47E6-A60D-040A2B034966}"/>
    <cellStyle name="Normal 2 2 2 2 2 2 2 4 7" xfId="36128" xr:uid="{8EA7D0ED-55DD-48F6-BF5A-0429C84865F4}"/>
    <cellStyle name="Normal 2 2 2 2 2 2 2 5" xfId="4723" xr:uid="{056E71F3-FF14-47BB-A20D-EA765546AA90}"/>
    <cellStyle name="Normal 2 2 2 2 2 2 2 5 2" xfId="13099" xr:uid="{8344F6B1-52FE-47B5-B053-1063EE143C98}"/>
    <cellStyle name="Normal 2 2 2 2 2 2 2 5 2 2" xfId="29859" xr:uid="{133CCD24-B258-4FBE-8F42-D2093BEAE8B2}"/>
    <cellStyle name="Normal 2 2 2 2 2 2 2 5 2 3" xfId="46618" xr:uid="{87011605-2100-4EE5-9F8E-2B4F1AE1CBF2}"/>
    <cellStyle name="Normal 2 2 2 2 2 2 2 5 3" xfId="21479" xr:uid="{276AAB8E-08BF-489A-B11B-1F2BB13F151D}"/>
    <cellStyle name="Normal 2 2 2 2 2 2 2 5 4" xfId="38238" xr:uid="{55D2DCE9-0AA4-4DF0-AE44-F39EAB61A4BF}"/>
    <cellStyle name="Normal 2 2 2 2 2 2 2 6" xfId="6473" xr:uid="{DC3CA9BB-7FB3-4FE0-A500-59F39B25C4D9}"/>
    <cellStyle name="Normal 2 2 2 2 2 2 2 6 2" xfId="14853" xr:uid="{E556E97C-C66A-46EA-8A5A-4638BD95D619}"/>
    <cellStyle name="Normal 2 2 2 2 2 2 2 6 2 2" xfId="31613" xr:uid="{60BD2292-9BBF-4CA9-B64C-77741D378BB2}"/>
    <cellStyle name="Normal 2 2 2 2 2 2 2 6 2 3" xfId="48372" xr:uid="{00180193-2A16-48DC-993A-F636AF66B962}"/>
    <cellStyle name="Normal 2 2 2 2 2 2 2 6 3" xfId="23233" xr:uid="{C0B9C345-D2E0-406A-A859-A546345DCD40}"/>
    <cellStyle name="Normal 2 2 2 2 2 2 2 6 4" xfId="39992" xr:uid="{3419AAE4-1BFC-45D3-A747-DBB2BCABDE80}"/>
    <cellStyle name="Normal 2 2 2 2 2 2 2 7" xfId="8082" xr:uid="{48574874-B5D7-4C18-8EDA-6D6261C50F69}"/>
    <cellStyle name="Normal 2 2 2 2 2 2 2 7 2" xfId="16462" xr:uid="{3EB65092-9A3B-45C7-A107-1279CBE2E0AB}"/>
    <cellStyle name="Normal 2 2 2 2 2 2 2 7 2 2" xfId="33222" xr:uid="{59ABB7D9-FCA1-4E24-B067-B16FD36CBE7A}"/>
    <cellStyle name="Normal 2 2 2 2 2 2 2 7 2 3" xfId="49981" xr:uid="{D0873F4E-CE44-4DA2-8EC9-B71F0DE78967}"/>
    <cellStyle name="Normal 2 2 2 2 2 2 2 7 3" xfId="24842" xr:uid="{86C31A76-354E-41F1-8B87-C1D6BB3960C0}"/>
    <cellStyle name="Normal 2 2 2 2 2 2 2 7 4" xfId="41601" xr:uid="{EBCF2AC0-6F81-422C-86CB-C0446CA95B2C}"/>
    <cellStyle name="Normal 2 2 2 2 2 2 2 8" xfId="8488" xr:uid="{F540E2EF-DC3B-44F8-8374-77145601DCF4}"/>
    <cellStyle name="Normal 2 2 2 2 2 2 2 8 2" xfId="16868" xr:uid="{BF16CF02-8CDE-4DBB-BCAC-F9A4DD6D3100}"/>
    <cellStyle name="Normal 2 2 2 2 2 2 2 8 2 2" xfId="33628" xr:uid="{C0E138F3-CCEE-4E9D-8823-D50D2C512232}"/>
    <cellStyle name="Normal 2 2 2 2 2 2 2 8 2 3" xfId="50387" xr:uid="{89E755CE-8A9C-4F53-B60D-3B845C1A0A3C}"/>
    <cellStyle name="Normal 2 2 2 2 2 2 2 8 3" xfId="25248" xr:uid="{567E87E8-DB40-4A3A-90F0-514384B8408B}"/>
    <cellStyle name="Normal 2 2 2 2 2 2 2 8 4" xfId="42007" xr:uid="{FF08EC65-BA78-4B62-BC6B-11BFDAD58D30}"/>
    <cellStyle name="Normal 2 2 2 2 2 2 2 9" xfId="8894" xr:uid="{8B12F108-0FD4-4EA3-A3BE-AE558E5651E6}"/>
    <cellStyle name="Normal 2 2 2 2 2 2 2 9 2" xfId="17274" xr:uid="{62AE5DEB-F76E-4C02-AC75-85B2DB122C5A}"/>
    <cellStyle name="Normal 2 2 2 2 2 2 2 9 2 2" xfId="34034" xr:uid="{38BF85C3-FB3E-4A21-B358-ECB4884CD981}"/>
    <cellStyle name="Normal 2 2 2 2 2 2 2 9 2 3" xfId="50793" xr:uid="{A051F0B2-06AC-4AD2-95BC-14D46A8F338E}"/>
    <cellStyle name="Normal 2 2 2 2 2 2 2 9 3" xfId="25654" xr:uid="{107F884E-0F42-4D02-9A2A-DE23DB2BE11D}"/>
    <cellStyle name="Normal 2 2 2 2 2 2 2 9 4" xfId="42413" xr:uid="{2BAFF742-AA94-40E7-8FEB-E530AC32AB00}"/>
    <cellStyle name="Normal 2 2 2 2 2 2 3" xfId="1434" xr:uid="{4A55A41B-1C9B-4B14-AD61-6ECDC3B70791}"/>
    <cellStyle name="Normal 2 2 2 2 2 2 3 10" xfId="9460" xr:uid="{60DE4695-4BA8-45E9-95E9-8D39A68E5722}"/>
    <cellStyle name="Normal 2 2 2 2 2 2 3 10 2" xfId="17840" xr:uid="{5B02A9F3-C22C-451F-9E41-C90D2DFEA215}"/>
    <cellStyle name="Normal 2 2 2 2 2 2 3 10 2 2" xfId="34600" xr:uid="{81964018-1271-4B2C-AAF2-14C1AAD0F92D}"/>
    <cellStyle name="Normal 2 2 2 2 2 2 3 10 2 3" xfId="51359" xr:uid="{22ACF47E-448D-406B-A0FD-36A97D344A96}"/>
    <cellStyle name="Normal 2 2 2 2 2 2 3 10 3" xfId="26220" xr:uid="{E9E0A0E4-52E2-4A68-88DA-E0FA1F6B3772}"/>
    <cellStyle name="Normal 2 2 2 2 2 2 3 10 4" xfId="42979" xr:uid="{A556CB6A-1277-4685-9D3A-AD14211D7BF9}"/>
    <cellStyle name="Normal 2 2 2 2 2 2 3 11" xfId="3213" xr:uid="{77674F04-D1B3-4F70-84E3-E6D8D76A9AD6}"/>
    <cellStyle name="Normal 2 2 2 2 2 2 3 11 2" xfId="11590" xr:uid="{4A6A54F8-C6DE-4A38-B196-B65F92DCEF11}"/>
    <cellStyle name="Normal 2 2 2 2 2 2 3 11 2 2" xfId="28350" xr:uid="{F640549D-BD01-464F-89DE-490DBE0932F3}"/>
    <cellStyle name="Normal 2 2 2 2 2 2 3 11 2 3" xfId="45109" xr:uid="{BA4C47D6-C5F1-4159-B0E7-4A28D4B8E887}"/>
    <cellStyle name="Normal 2 2 2 2 2 2 3 11 3" xfId="19970" xr:uid="{60A74F37-170E-4ED7-94DC-BF48C580D78D}"/>
    <cellStyle name="Normal 2 2 2 2 2 2 3 11 4" xfId="36729" xr:uid="{EF11D2C6-0539-42DD-84DD-25C1A4C63131}"/>
    <cellStyle name="Normal 2 2 2 2 2 2 3 12" xfId="9787" xr:uid="{0AA7D37C-6115-4C0E-BC7F-6A9E6CC8249C}"/>
    <cellStyle name="Normal 2 2 2 2 2 2 3 12 2" xfId="26547" xr:uid="{AAFB7F0B-6738-478A-814E-E6A30B725EC7}"/>
    <cellStyle name="Normal 2 2 2 2 2 2 3 12 3" xfId="43306" xr:uid="{CB324A23-157C-4E76-9404-2A2F831009C8}"/>
    <cellStyle name="Normal 2 2 2 2 2 2 3 13" xfId="18167" xr:uid="{B580689A-DDD9-4561-8530-E43AE7C43F33}"/>
    <cellStyle name="Normal 2 2 2 2 2 2 3 14" xfId="34926" xr:uid="{0CCCB10A-D00E-4A7F-9C55-B1EF585A5850}"/>
    <cellStyle name="Normal 2 2 2 2 2 2 3 2" xfId="1833" xr:uid="{DB415066-2017-409E-97BA-FA4BFF9A6918}"/>
    <cellStyle name="Normal 2 2 2 2 2 2 3 2 2" xfId="5215" xr:uid="{7829404F-8870-41B0-A8A6-7463EE39B5EF}"/>
    <cellStyle name="Normal 2 2 2 2 2 2 3 2 2 2" xfId="13593" xr:uid="{BA9157F8-E66B-46A6-9A4E-C9EADC98EE3A}"/>
    <cellStyle name="Normal 2 2 2 2 2 2 3 2 2 2 2" xfId="30353" xr:uid="{F7D21F79-0AB4-430C-9B85-1EB9E41B0020}"/>
    <cellStyle name="Normal 2 2 2 2 2 2 3 2 2 2 3" xfId="47112" xr:uid="{ED4530CB-481C-4755-805B-6AC7C9F5EB77}"/>
    <cellStyle name="Normal 2 2 2 2 2 2 3 2 2 3" xfId="21973" xr:uid="{38601EE2-F70D-472B-A8ED-2E6547F85816}"/>
    <cellStyle name="Normal 2 2 2 2 2 2 3 2 2 4" xfId="38732" xr:uid="{6FBDBD2E-9720-448A-967C-0EBC9D7395B6}"/>
    <cellStyle name="Normal 2 2 2 2 2 2 3 2 3" xfId="6900" xr:uid="{F1ED7CC0-3AA3-4352-9F06-BE9B2EE8C5DE}"/>
    <cellStyle name="Normal 2 2 2 2 2 2 3 2 3 2" xfId="15280" xr:uid="{BF3039D6-4B5F-486C-9BB0-B71B1AB03CB8}"/>
    <cellStyle name="Normal 2 2 2 2 2 2 3 2 3 2 2" xfId="32040" xr:uid="{D8381A72-1FA4-4139-85EE-FF76F4FBA8FF}"/>
    <cellStyle name="Normal 2 2 2 2 2 2 3 2 3 2 3" xfId="48799" xr:uid="{051DBD8D-A8A7-43AC-A249-440C1927F390}"/>
    <cellStyle name="Normal 2 2 2 2 2 2 3 2 3 3" xfId="23660" xr:uid="{9D97AC08-A9CF-4734-B74C-BADD000524F9}"/>
    <cellStyle name="Normal 2 2 2 2 2 2 3 2 3 4" xfId="40419" xr:uid="{802C2B78-46FB-4CF3-B3B3-FE96783232C7}"/>
    <cellStyle name="Normal 2 2 2 2 2 2 3 2 4" xfId="3640" xr:uid="{06BB509C-0582-4E99-B540-DB8D607DD4FF}"/>
    <cellStyle name="Normal 2 2 2 2 2 2 3 2 4 2" xfId="12016" xr:uid="{1EF53F38-D4A5-4DEA-8567-8214D189622C}"/>
    <cellStyle name="Normal 2 2 2 2 2 2 3 2 4 2 2" xfId="28776" xr:uid="{FB5DF7F8-AA12-4A43-8DE6-EDCDADAEF804}"/>
    <cellStyle name="Normal 2 2 2 2 2 2 3 2 4 2 3" xfId="45535" xr:uid="{0839DE30-10C4-49F1-84DD-C0C66D98EF97}"/>
    <cellStyle name="Normal 2 2 2 2 2 2 3 2 4 3" xfId="20396" xr:uid="{0D5FA7B4-A719-44D7-93B1-7557372E60C1}"/>
    <cellStyle name="Normal 2 2 2 2 2 2 3 2 4 4" xfId="37155" xr:uid="{319A308F-6DB6-4CC9-AB58-2452467B8371}"/>
    <cellStyle name="Normal 2 2 2 2 2 2 3 2 5" xfId="10213" xr:uid="{552F16B7-57E0-4E00-A8F7-28857B079660}"/>
    <cellStyle name="Normal 2 2 2 2 2 2 3 2 5 2" xfId="26973" xr:uid="{EC315982-0110-41BD-A257-2A8F91B67122}"/>
    <cellStyle name="Normal 2 2 2 2 2 2 3 2 5 3" xfId="43732" xr:uid="{22F302C7-07EE-4BA4-B67D-7111C5986060}"/>
    <cellStyle name="Normal 2 2 2 2 2 2 3 2 6" xfId="18593" xr:uid="{5DBC08AD-C1A3-4E50-B57E-832346E8CF1A}"/>
    <cellStyle name="Normal 2 2 2 2 2 2 3 2 7" xfId="35352" xr:uid="{A91BFE0F-22AA-42A2-87D4-E4A5C0DC1BDA}"/>
    <cellStyle name="Normal 2 2 2 2 2 2 3 3" xfId="2261" xr:uid="{404029B4-C207-49A5-930D-DE568A29C98F}"/>
    <cellStyle name="Normal 2 2 2 2 2 2 3 3 2" xfId="5641" xr:uid="{CDD6304C-EF3A-45A7-B2E8-6548A1399301}"/>
    <cellStyle name="Normal 2 2 2 2 2 2 3 3 2 2" xfId="14021" xr:uid="{0A0A0528-1220-4137-8B43-4D38547E0000}"/>
    <cellStyle name="Normal 2 2 2 2 2 2 3 3 2 2 2" xfId="30781" xr:uid="{5179C15B-6DF2-4740-9BC6-C0D4330443DE}"/>
    <cellStyle name="Normal 2 2 2 2 2 2 3 3 2 2 3" xfId="47540" xr:uid="{DDFB6098-66D9-41AE-94E5-1F13EDD62F07}"/>
    <cellStyle name="Normal 2 2 2 2 2 2 3 3 2 3" xfId="22401" xr:uid="{8F41BBE3-3351-4479-BE15-C46AAE1A045A}"/>
    <cellStyle name="Normal 2 2 2 2 2 2 3 3 2 4" xfId="39160" xr:uid="{079FF1E5-1BE9-467F-8D65-585CD499CDF5}"/>
    <cellStyle name="Normal 2 2 2 2 2 2 3 3 3" xfId="7328" xr:uid="{3CFA2012-F932-42D8-B735-2676CF930042}"/>
    <cellStyle name="Normal 2 2 2 2 2 2 3 3 3 2" xfId="15708" xr:uid="{A339EF88-6BA3-4BD0-AC6C-B2D4AE1AFA74}"/>
    <cellStyle name="Normal 2 2 2 2 2 2 3 3 3 2 2" xfId="32468" xr:uid="{FF11A90B-A8C9-4515-8511-EE801140CD83}"/>
    <cellStyle name="Normal 2 2 2 2 2 2 3 3 3 2 3" xfId="49227" xr:uid="{5001E093-3C39-4416-855D-F2B2DB0175FF}"/>
    <cellStyle name="Normal 2 2 2 2 2 2 3 3 3 3" xfId="24088" xr:uid="{97559AC6-F414-4E3C-8BEB-5C16B3CD8BC6}"/>
    <cellStyle name="Normal 2 2 2 2 2 2 3 3 3 4" xfId="40847" xr:uid="{05907565-9F33-499D-8B85-5946EBA5A4DE}"/>
    <cellStyle name="Normal 2 2 2 2 2 2 3 3 4" xfId="4068" xr:uid="{D31C4642-354A-4D9F-B14C-910ED9612928}"/>
    <cellStyle name="Normal 2 2 2 2 2 2 3 3 4 2" xfId="12444" xr:uid="{C08A9D8B-00E2-40C9-ADDC-26F09DC8D2D6}"/>
    <cellStyle name="Normal 2 2 2 2 2 2 3 3 4 2 2" xfId="29204" xr:uid="{605ED6AD-DC3B-483A-894A-703B341B3846}"/>
    <cellStyle name="Normal 2 2 2 2 2 2 3 3 4 2 3" xfId="45963" xr:uid="{A2333386-02B2-44F7-ACDA-F973A1F062DA}"/>
    <cellStyle name="Normal 2 2 2 2 2 2 3 3 4 3" xfId="20824" xr:uid="{FFC18E94-C25A-48E7-9CCC-4B6DBA02038D}"/>
    <cellStyle name="Normal 2 2 2 2 2 2 3 3 4 4" xfId="37583" xr:uid="{44ECE8BF-62A3-48C7-9300-6D0A824085E9}"/>
    <cellStyle name="Normal 2 2 2 2 2 2 3 3 5" xfId="10641" xr:uid="{4F1F2413-5F83-482A-B206-C5729D104973}"/>
    <cellStyle name="Normal 2 2 2 2 2 2 3 3 5 2" xfId="27401" xr:uid="{FB619028-6267-4676-A5F0-9679E3C5769B}"/>
    <cellStyle name="Normal 2 2 2 2 2 2 3 3 5 3" xfId="44160" xr:uid="{6E0021F6-1BC7-46A2-BF71-F3B676666241}"/>
    <cellStyle name="Normal 2 2 2 2 2 2 3 3 6" xfId="19021" xr:uid="{46EFFF47-E6EE-4000-90CA-4C268DB7A057}"/>
    <cellStyle name="Normal 2 2 2 2 2 2 3 3 7" xfId="35780" xr:uid="{8A982EE9-0239-457E-93C4-1DCF82B58CEA}"/>
    <cellStyle name="Normal 2 2 2 2 2 2 3 4" xfId="2767" xr:uid="{1B288421-6300-47D2-9DF1-F279E15A03A9}"/>
    <cellStyle name="Normal 2 2 2 2 2 2 3 4 2" xfId="6149" xr:uid="{AD0919F9-62C7-46B8-8DD8-45E67DC5F519}"/>
    <cellStyle name="Normal 2 2 2 2 2 2 3 4 2 2" xfId="14529" xr:uid="{17463EEA-8AC4-437D-AF1D-E740256C3BF4}"/>
    <cellStyle name="Normal 2 2 2 2 2 2 3 4 2 2 2" xfId="31289" xr:uid="{A7457EFF-C3AE-49B2-9B61-B8510018EC22}"/>
    <cellStyle name="Normal 2 2 2 2 2 2 3 4 2 2 3" xfId="48048" xr:uid="{B628DB6F-4324-4AD5-867B-D727958AE6DB}"/>
    <cellStyle name="Normal 2 2 2 2 2 2 3 4 2 3" xfId="22909" xr:uid="{A48E9184-4DA8-4266-882A-49C63E4F1E62}"/>
    <cellStyle name="Normal 2 2 2 2 2 2 3 4 2 4" xfId="39668" xr:uid="{3B324254-EE7A-4279-AE72-C517C159DD69}"/>
    <cellStyle name="Normal 2 2 2 2 2 2 3 4 3" xfId="7836" xr:uid="{89F97D72-69DE-4D98-98E9-70591A436892}"/>
    <cellStyle name="Normal 2 2 2 2 2 2 3 4 3 2" xfId="16216" xr:uid="{C9546982-3208-4EC8-B943-83335E3A2AE0}"/>
    <cellStyle name="Normal 2 2 2 2 2 2 3 4 3 2 2" xfId="32976" xr:uid="{3B2F01F1-304F-4E9C-A9CE-1F1F21C90B3E}"/>
    <cellStyle name="Normal 2 2 2 2 2 2 3 4 3 2 3" xfId="49735" xr:uid="{43F300B7-57F9-4C3C-A5E1-9F5E7754480D}"/>
    <cellStyle name="Normal 2 2 2 2 2 2 3 4 3 3" xfId="24596" xr:uid="{7DF54413-02B7-4651-9D12-57F17E8EB975}"/>
    <cellStyle name="Normal 2 2 2 2 2 2 3 4 3 4" xfId="41355" xr:uid="{20D514F3-7305-4411-8410-666CD407633D}"/>
    <cellStyle name="Normal 2 2 2 2 2 2 3 4 4" xfId="4463" xr:uid="{D1757741-0A08-4C87-B23F-C080EDBE5C21}"/>
    <cellStyle name="Normal 2 2 2 2 2 2 3 4 4 2" xfId="12839" xr:uid="{BE5E9AE7-B2F2-4841-86C6-16BAA074A5DA}"/>
    <cellStyle name="Normal 2 2 2 2 2 2 3 4 4 2 2" xfId="29599" xr:uid="{FE390820-115C-4673-8AE3-2C5A070BDC93}"/>
    <cellStyle name="Normal 2 2 2 2 2 2 3 4 4 2 3" xfId="46358" xr:uid="{F0ADA259-0A51-4310-A7C1-F05722E1C63A}"/>
    <cellStyle name="Normal 2 2 2 2 2 2 3 4 4 3" xfId="21219" xr:uid="{83EBE082-3688-459A-84D6-A6BC6D857836}"/>
    <cellStyle name="Normal 2 2 2 2 2 2 3 4 4 4" xfId="37978" xr:uid="{91D22CEC-EFBA-4E2A-B4DB-474355905D0B}"/>
    <cellStyle name="Normal 2 2 2 2 2 2 3 4 5" xfId="11149" xr:uid="{86F9122C-8432-4378-AAB5-933E63341131}"/>
    <cellStyle name="Normal 2 2 2 2 2 2 3 4 5 2" xfId="27909" xr:uid="{511EA41B-A220-4F4D-BE66-0D5A5A5E4221}"/>
    <cellStyle name="Normal 2 2 2 2 2 2 3 4 5 3" xfId="44668" xr:uid="{1F5BE6DE-B61B-4CCF-84D4-BFA985DC853C}"/>
    <cellStyle name="Normal 2 2 2 2 2 2 3 4 6" xfId="19529" xr:uid="{DBACB825-225D-4195-B8C1-1322C400878B}"/>
    <cellStyle name="Normal 2 2 2 2 2 2 3 4 7" xfId="36288" xr:uid="{C2B7BE2C-AE31-4CB5-883C-A6145EBCB807}"/>
    <cellStyle name="Normal 2 2 2 2 2 2 3 5" xfId="4883" xr:uid="{14C4924D-DEBF-4CC9-B804-BE9FDFEC995A}"/>
    <cellStyle name="Normal 2 2 2 2 2 2 3 5 2" xfId="13259" xr:uid="{E553BE2B-D9D0-459A-A08E-18D5B6ABCD01}"/>
    <cellStyle name="Normal 2 2 2 2 2 2 3 5 2 2" xfId="30019" xr:uid="{7976FF10-C46B-4F95-9E65-E4C820F8C5DB}"/>
    <cellStyle name="Normal 2 2 2 2 2 2 3 5 2 3" xfId="46778" xr:uid="{1FE63A83-EAF9-41DF-8565-12565BAED54A}"/>
    <cellStyle name="Normal 2 2 2 2 2 2 3 5 3" xfId="21639" xr:uid="{0F1E96A0-3158-48B7-B9C2-05FB84706AB3}"/>
    <cellStyle name="Normal 2 2 2 2 2 2 3 5 4" xfId="38398" xr:uid="{8504C536-3C5D-4ED2-BF97-CEEC1303E50E}"/>
    <cellStyle name="Normal 2 2 2 2 2 2 3 6" xfId="6474" xr:uid="{EC628CAF-376F-4DD0-A28A-C64FD7B025A9}"/>
    <cellStyle name="Normal 2 2 2 2 2 2 3 6 2" xfId="14854" xr:uid="{3D45CE68-BD13-42CC-B263-3B00BEFFC16F}"/>
    <cellStyle name="Normal 2 2 2 2 2 2 3 6 2 2" xfId="31614" xr:uid="{DC33A051-2E3F-46B9-B3E3-5FBB89BE7885}"/>
    <cellStyle name="Normal 2 2 2 2 2 2 3 6 2 3" xfId="48373" xr:uid="{E7729D0F-A100-4B5A-A3E4-E8D8FE19E78F}"/>
    <cellStyle name="Normal 2 2 2 2 2 2 3 6 3" xfId="23234" xr:uid="{88151BC9-63D8-41AD-A806-E47F83802F5E}"/>
    <cellStyle name="Normal 2 2 2 2 2 2 3 6 4" xfId="39993" xr:uid="{760A82F4-10F6-44E9-B48D-8B3090DEC876}"/>
    <cellStyle name="Normal 2 2 2 2 2 2 3 7" xfId="8242" xr:uid="{14981721-4DE9-4EF3-B66F-8445F3DF9BFA}"/>
    <cellStyle name="Normal 2 2 2 2 2 2 3 7 2" xfId="16622" xr:uid="{206B0626-B914-4DA5-ABF7-2105C7DFBEE3}"/>
    <cellStyle name="Normal 2 2 2 2 2 2 3 7 2 2" xfId="33382" xr:uid="{8A2E7C9A-E660-4339-90B3-6D6D592DD53D}"/>
    <cellStyle name="Normal 2 2 2 2 2 2 3 7 2 3" xfId="50141" xr:uid="{AEDBD936-F9A9-42D9-BDE3-13DDEAAB6DCA}"/>
    <cellStyle name="Normal 2 2 2 2 2 2 3 7 3" xfId="25002" xr:uid="{8A473F0B-A42A-46FC-90D5-D3370A35A1E7}"/>
    <cellStyle name="Normal 2 2 2 2 2 2 3 7 4" xfId="41761" xr:uid="{BBA67554-8781-413F-8C3C-B730C2015265}"/>
    <cellStyle name="Normal 2 2 2 2 2 2 3 8" xfId="8648" xr:uid="{086E6C70-110D-40A8-BE87-37C1988C887B}"/>
    <cellStyle name="Normal 2 2 2 2 2 2 3 8 2" xfId="17028" xr:uid="{6243FE59-3CE9-44C0-A352-83755CE52C6E}"/>
    <cellStyle name="Normal 2 2 2 2 2 2 3 8 2 2" xfId="33788" xr:uid="{AEA74C40-8E9B-4C3A-98C0-0FF3BFEC0CEC}"/>
    <cellStyle name="Normal 2 2 2 2 2 2 3 8 2 3" xfId="50547" xr:uid="{9CF4F0C8-1A41-4C90-A8F3-E3CFA71CEBC3}"/>
    <cellStyle name="Normal 2 2 2 2 2 2 3 8 3" xfId="25408" xr:uid="{BAB204D5-AC25-43DF-8428-CA77BFD07479}"/>
    <cellStyle name="Normal 2 2 2 2 2 2 3 8 4" xfId="42167" xr:uid="{A03DAFA9-902D-4C71-8EA9-29E5AA52DD56}"/>
    <cellStyle name="Normal 2 2 2 2 2 2 3 9" xfId="9054" xr:uid="{EB893FDC-820C-4A8A-9C92-DCCF4F669698}"/>
    <cellStyle name="Normal 2 2 2 2 2 2 3 9 2" xfId="17434" xr:uid="{9584A5E4-4184-4D0E-B524-10382950936A}"/>
    <cellStyle name="Normal 2 2 2 2 2 2 3 9 2 2" xfId="34194" xr:uid="{3624BCC0-1BB5-48C6-A08F-54300AABC9E0}"/>
    <cellStyle name="Normal 2 2 2 2 2 2 3 9 2 3" xfId="50953" xr:uid="{0CC0B631-1278-4378-B842-595C4095CC76}"/>
    <cellStyle name="Normal 2 2 2 2 2 2 3 9 3" xfId="25814" xr:uid="{42003059-5827-4576-9FDA-C4D436F35B74}"/>
    <cellStyle name="Normal 2 2 2 2 2 2 3 9 4" xfId="42573" xr:uid="{BBD876D2-6655-4B7F-9A19-143DDC6D49C9}"/>
    <cellStyle name="Normal 2 2 2 2 2 2 4" xfId="1657" xr:uid="{58B3D855-F772-40C0-AE6F-EF6C70FB8C39}"/>
    <cellStyle name="Normal 2 2 2 2 2 2 4 2" xfId="5039" xr:uid="{6FCB3ADB-2A83-49D0-8D50-715C219ACECC}"/>
    <cellStyle name="Normal 2 2 2 2 2 2 4 2 2" xfId="13417" xr:uid="{2AA996BC-3C1B-4CE2-883A-5B140EEDC224}"/>
    <cellStyle name="Normal 2 2 2 2 2 2 4 2 2 2" xfId="30177" xr:uid="{D499C13A-A857-4718-9F4A-770BF1D3B768}"/>
    <cellStyle name="Normal 2 2 2 2 2 2 4 2 2 3" xfId="46936" xr:uid="{5EE59743-39F6-4887-A738-27885BD7F336}"/>
    <cellStyle name="Normal 2 2 2 2 2 2 4 2 3" xfId="21797" xr:uid="{29AF59D3-8548-4EF8-AEAF-F61F469185B3}"/>
    <cellStyle name="Normal 2 2 2 2 2 2 4 2 4" xfId="38556" xr:uid="{C096CA9E-2573-4233-9579-288FB7F57AEB}"/>
    <cellStyle name="Normal 2 2 2 2 2 2 4 3" xfId="6724" xr:uid="{EC0F7C46-3BCE-4B40-AEEC-CBE47A14F3FD}"/>
    <cellStyle name="Normal 2 2 2 2 2 2 4 3 2" xfId="15104" xr:uid="{B7EA981C-35BD-4CA8-9134-A4184DED04D4}"/>
    <cellStyle name="Normal 2 2 2 2 2 2 4 3 2 2" xfId="31864" xr:uid="{9ACE2137-0467-4169-8B21-54E4874EDA2C}"/>
    <cellStyle name="Normal 2 2 2 2 2 2 4 3 2 3" xfId="48623" xr:uid="{16B83863-D589-4FBF-BCD9-E257EFC89D26}"/>
    <cellStyle name="Normal 2 2 2 2 2 2 4 3 3" xfId="23484" xr:uid="{5012FFE8-1CBD-420C-89C8-05C366E44712}"/>
    <cellStyle name="Normal 2 2 2 2 2 2 4 3 4" xfId="40243" xr:uid="{65E1DBF8-B50B-4114-BE08-F0DDB217E542}"/>
    <cellStyle name="Normal 2 2 2 2 2 2 4 4" xfId="3464" xr:uid="{D7561FA6-2B79-4796-BF78-9440498486B4}"/>
    <cellStyle name="Normal 2 2 2 2 2 2 4 4 2" xfId="11840" xr:uid="{5AEA6828-5F5D-4736-AEC3-9F0E8537C033}"/>
    <cellStyle name="Normal 2 2 2 2 2 2 4 4 2 2" xfId="28600" xr:uid="{202D1B5F-9AFA-451A-897F-6DF212D8183D}"/>
    <cellStyle name="Normal 2 2 2 2 2 2 4 4 2 3" xfId="45359" xr:uid="{FA5A069D-0395-4846-8256-ABAF56425602}"/>
    <cellStyle name="Normal 2 2 2 2 2 2 4 4 3" xfId="20220" xr:uid="{585527F9-08D6-46F7-88A0-EB22A939E2E3}"/>
    <cellStyle name="Normal 2 2 2 2 2 2 4 4 4" xfId="36979" xr:uid="{C5773E96-6380-4082-A83C-BDF503A13797}"/>
    <cellStyle name="Normal 2 2 2 2 2 2 4 5" xfId="10037" xr:uid="{31AE18C9-5ABD-46D2-B53A-D272F6CE4944}"/>
    <cellStyle name="Normal 2 2 2 2 2 2 4 5 2" xfId="26797" xr:uid="{D39D2B8E-6080-4DF3-9002-7B1AB1DB1C36}"/>
    <cellStyle name="Normal 2 2 2 2 2 2 4 5 3" xfId="43556" xr:uid="{953C3863-F640-486B-9432-9F1BC6A76381}"/>
    <cellStyle name="Normal 2 2 2 2 2 2 4 6" xfId="18417" xr:uid="{4355B481-7ED6-4920-8D26-7EDC2CB12B5A}"/>
    <cellStyle name="Normal 2 2 2 2 2 2 4 7" xfId="35176" xr:uid="{85FE80C2-CB67-4A32-881D-A03540530EDB}"/>
    <cellStyle name="Normal 2 2 2 2 2 2 5" xfId="2085" xr:uid="{E669449C-AAB2-4770-BB44-99BBCDC4FD16}"/>
    <cellStyle name="Normal 2 2 2 2 2 2 5 2" xfId="5465" xr:uid="{DD7EEFC5-A6D3-48C3-8FC5-1CA9A6673A2A}"/>
    <cellStyle name="Normal 2 2 2 2 2 2 5 2 2" xfId="13845" xr:uid="{3F9E5E3A-3BC8-4E41-9AFB-902DA68F8A7C}"/>
    <cellStyle name="Normal 2 2 2 2 2 2 5 2 2 2" xfId="30605" xr:uid="{12893B83-873E-40B9-B698-FAD6096891BF}"/>
    <cellStyle name="Normal 2 2 2 2 2 2 5 2 2 3" xfId="47364" xr:uid="{1E1BFB9D-5366-4BFD-BF94-53239059D650}"/>
    <cellStyle name="Normal 2 2 2 2 2 2 5 2 3" xfId="22225" xr:uid="{9D80D74A-2D80-45B6-8331-579733F0BCBF}"/>
    <cellStyle name="Normal 2 2 2 2 2 2 5 2 4" xfId="38984" xr:uid="{44273151-37DA-4D78-964A-44F76A4EEFE9}"/>
    <cellStyle name="Normal 2 2 2 2 2 2 5 3" xfId="7152" xr:uid="{77307055-A355-4549-9C61-31CFF19DBF76}"/>
    <cellStyle name="Normal 2 2 2 2 2 2 5 3 2" xfId="15532" xr:uid="{00752318-A487-4ACB-9942-5CD07BDFA78D}"/>
    <cellStyle name="Normal 2 2 2 2 2 2 5 3 2 2" xfId="32292" xr:uid="{0D4893C9-B539-4824-BAD1-A64A1E554435}"/>
    <cellStyle name="Normal 2 2 2 2 2 2 5 3 2 3" xfId="49051" xr:uid="{26EE54DA-F74C-4E8D-9A71-A5E0A9C566CD}"/>
    <cellStyle name="Normal 2 2 2 2 2 2 5 3 3" xfId="23912" xr:uid="{98AF1E2B-399A-4305-9DF2-5A3B0CE62EAD}"/>
    <cellStyle name="Normal 2 2 2 2 2 2 5 3 4" xfId="40671" xr:uid="{62A07DE1-525B-40BE-923D-AB5FFDB33549}"/>
    <cellStyle name="Normal 2 2 2 2 2 2 5 4" xfId="3892" xr:uid="{7D668E07-B9FB-4591-B220-33DC97B42229}"/>
    <cellStyle name="Normal 2 2 2 2 2 2 5 4 2" xfId="12268" xr:uid="{EF53AADB-7588-459D-827F-F688B8B51261}"/>
    <cellStyle name="Normal 2 2 2 2 2 2 5 4 2 2" xfId="29028" xr:uid="{3B5FB6A3-790A-4166-8A0B-D70BBBE7E824}"/>
    <cellStyle name="Normal 2 2 2 2 2 2 5 4 2 3" xfId="45787" xr:uid="{8EC181B2-712C-4338-B606-7D88514D2A10}"/>
    <cellStyle name="Normal 2 2 2 2 2 2 5 4 3" xfId="20648" xr:uid="{E0356E79-30D8-4261-8822-06FB29A4185F}"/>
    <cellStyle name="Normal 2 2 2 2 2 2 5 4 4" xfId="37407" xr:uid="{152C43A4-8846-4ADD-8875-6BE7376CCCE1}"/>
    <cellStyle name="Normal 2 2 2 2 2 2 5 5" xfId="10465" xr:uid="{3680B582-106C-4649-B61D-E3DCB6C33780}"/>
    <cellStyle name="Normal 2 2 2 2 2 2 5 5 2" xfId="27225" xr:uid="{6FC05C61-907A-43C1-88C3-6874D47B499B}"/>
    <cellStyle name="Normal 2 2 2 2 2 2 5 5 3" xfId="43984" xr:uid="{B5CBD856-5612-4055-B461-6BEE0958E46C}"/>
    <cellStyle name="Normal 2 2 2 2 2 2 5 6" xfId="18845" xr:uid="{8B93224F-CD34-4579-A681-C450DE833C01}"/>
    <cellStyle name="Normal 2 2 2 2 2 2 5 7" xfId="35604" xr:uid="{B2E4F4E6-4DC5-4638-B763-040CEE354F94}"/>
    <cellStyle name="Normal 2 2 2 2 2 2 6" xfId="2496" xr:uid="{FF40E40D-74A4-483B-98C3-DCBF777ED1DC}"/>
    <cellStyle name="Normal 2 2 2 2 2 2 6 2" xfId="5878" xr:uid="{D4F598D6-5ED9-4D6B-A9FB-B0FA41D26A4D}"/>
    <cellStyle name="Normal 2 2 2 2 2 2 6 2 2" xfId="14258" xr:uid="{AA9CBF6E-D6AD-49A5-A30B-E631C2499A78}"/>
    <cellStyle name="Normal 2 2 2 2 2 2 6 2 2 2" xfId="31018" xr:uid="{96D57BC2-21FB-4336-9DE3-848E2B26360B}"/>
    <cellStyle name="Normal 2 2 2 2 2 2 6 2 2 3" xfId="47777" xr:uid="{3DAE6388-3BBC-453D-92DF-A43A1E63888C}"/>
    <cellStyle name="Normal 2 2 2 2 2 2 6 2 3" xfId="22638" xr:uid="{8BBE27F2-571D-4015-AFC8-80DC79EE3821}"/>
    <cellStyle name="Normal 2 2 2 2 2 2 6 2 4" xfId="39397" xr:uid="{9DA7A480-26CE-436F-ACBB-4E83CB59D541}"/>
    <cellStyle name="Normal 2 2 2 2 2 2 6 3" xfId="7565" xr:uid="{587C903D-30B4-43E6-B1CF-49874C3EE615}"/>
    <cellStyle name="Normal 2 2 2 2 2 2 6 3 2" xfId="15945" xr:uid="{67129434-3BD8-48CC-A0AE-BBFAA54EBC6E}"/>
    <cellStyle name="Normal 2 2 2 2 2 2 6 3 2 2" xfId="32705" xr:uid="{B85392F3-4B20-498A-971C-A0FA6FF0A8AF}"/>
    <cellStyle name="Normal 2 2 2 2 2 2 6 3 2 3" xfId="49464" xr:uid="{D82638B4-6BFA-42CA-ABAD-0DBEDB114F5C}"/>
    <cellStyle name="Normal 2 2 2 2 2 2 6 3 3" xfId="24325" xr:uid="{E8EACBD7-9688-4131-9BE6-9D3F6D7B6DF5}"/>
    <cellStyle name="Normal 2 2 2 2 2 2 6 3 4" xfId="41084" xr:uid="{A2C896EC-F619-4BDB-8930-DAE90969AE72}"/>
    <cellStyle name="Normal 2 2 2 2 2 2 6 4" xfId="4216" xr:uid="{CD2F1779-60C9-4F3B-B5BE-05603F30C4E5}"/>
    <cellStyle name="Normal 2 2 2 2 2 2 6 4 2" xfId="12592" xr:uid="{8437478B-8951-4A22-AED6-6D14D74D19D8}"/>
    <cellStyle name="Normal 2 2 2 2 2 2 6 4 2 2" xfId="29352" xr:uid="{DF661720-73B3-4354-A3D6-06947BF7180E}"/>
    <cellStyle name="Normal 2 2 2 2 2 2 6 4 2 3" xfId="46111" xr:uid="{E5AB53CF-9C80-48D4-B064-B55715C36FCE}"/>
    <cellStyle name="Normal 2 2 2 2 2 2 6 4 3" xfId="20972" xr:uid="{4371F048-2A72-4648-BD48-E0C75BD859E5}"/>
    <cellStyle name="Normal 2 2 2 2 2 2 6 4 4" xfId="37731" xr:uid="{4263336A-A07F-4C85-9422-27BE093A84EA}"/>
    <cellStyle name="Normal 2 2 2 2 2 2 6 5" xfId="10878" xr:uid="{BD064E27-DE23-4085-83BB-21AF4AD91558}"/>
    <cellStyle name="Normal 2 2 2 2 2 2 6 5 2" xfId="27638" xr:uid="{D747825D-11C9-43E5-8BC5-921BEAC1790F}"/>
    <cellStyle name="Normal 2 2 2 2 2 2 6 5 3" xfId="44397" xr:uid="{35B322CC-CB0B-489E-B880-0019057C6D82}"/>
    <cellStyle name="Normal 2 2 2 2 2 2 6 6" xfId="19258" xr:uid="{24E9FB40-F016-48BA-969F-6A6C6DA201CA}"/>
    <cellStyle name="Normal 2 2 2 2 2 2 6 7" xfId="36017" xr:uid="{FA1A5E92-5233-4F07-AE05-A3301F6B5F10}"/>
    <cellStyle name="Normal 2 2 2 2 2 2 7" xfId="4612" xr:uid="{7FDA6B2A-5211-4BB4-8D76-697AA87E7D7A}"/>
    <cellStyle name="Normal 2 2 2 2 2 2 7 2" xfId="12988" xr:uid="{C0664C70-F2E8-40AA-9A49-B02E9D03EA73}"/>
    <cellStyle name="Normal 2 2 2 2 2 2 7 2 2" xfId="29748" xr:uid="{9EEB199D-11D3-4088-8CF6-761818FD9A18}"/>
    <cellStyle name="Normal 2 2 2 2 2 2 7 2 3" xfId="46507" xr:uid="{03B50A1D-1582-41B7-86AA-C3ECE6151913}"/>
    <cellStyle name="Normal 2 2 2 2 2 2 7 3" xfId="21368" xr:uid="{C437D712-F432-4DAC-8F4B-40A87CE983E5}"/>
    <cellStyle name="Normal 2 2 2 2 2 2 7 4" xfId="38127" xr:uid="{2028E431-448E-4478-A555-7FD0A0F0D729}"/>
    <cellStyle name="Normal 2 2 2 2 2 2 8" xfId="6298" xr:uid="{B80B17D5-47FC-4684-A7AD-2B3BD621D60C}"/>
    <cellStyle name="Normal 2 2 2 2 2 2 8 2" xfId="14678" xr:uid="{3834BBCD-DB93-4FDC-888E-07C73CB22B91}"/>
    <cellStyle name="Normal 2 2 2 2 2 2 8 2 2" xfId="31438" xr:uid="{95698678-7CA8-4057-A929-7B4DA4CA88B1}"/>
    <cellStyle name="Normal 2 2 2 2 2 2 8 2 3" xfId="48197" xr:uid="{28214285-01AB-475C-99A5-4BD8BE56190B}"/>
    <cellStyle name="Normal 2 2 2 2 2 2 8 3" xfId="23058" xr:uid="{50E545D4-624F-4DD7-8604-866DA71279E3}"/>
    <cellStyle name="Normal 2 2 2 2 2 2 8 4" xfId="39817" xr:uid="{430D84EA-BB9E-4B8B-B0A4-E3E47211C24D}"/>
    <cellStyle name="Normal 2 2 2 2 2 2 9" xfId="7971" xr:uid="{57327AFD-6540-4237-9882-B1302EE3207D}"/>
    <cellStyle name="Normal 2 2 2 2 2 2 9 2" xfId="16351" xr:uid="{FABACEFA-1DCA-4FC1-A704-80FDE2499445}"/>
    <cellStyle name="Normal 2 2 2 2 2 2 9 2 2" xfId="33111" xr:uid="{03860072-0382-425A-848F-71C729BA8D03}"/>
    <cellStyle name="Normal 2 2 2 2 2 2 9 2 3" xfId="49870" xr:uid="{B6AAB911-0844-4000-83B0-ED03802E0C3B}"/>
    <cellStyle name="Normal 2 2 2 2 2 2 9 3" xfId="24731" xr:uid="{E957E87C-F7E1-4710-9C73-42F89816427D}"/>
    <cellStyle name="Normal 2 2 2 2 2 2 9 4" xfId="41490" xr:uid="{39B7DCBA-D8B2-422A-85DE-3BF825A5C9B2}"/>
    <cellStyle name="Normal 2 2 2 2 2 3" xfId="1435" xr:uid="{29D37586-5DF0-408D-85F1-AF3C0BBF3996}"/>
    <cellStyle name="Normal 2 2 2 2 2 3 10" xfId="9299" xr:uid="{B0CDA1F2-6CB4-4DC2-A589-F9EE3BBF54F5}"/>
    <cellStyle name="Normal 2 2 2 2 2 3 10 2" xfId="17679" xr:uid="{888B0549-D1F6-4F70-A211-D063E295F323}"/>
    <cellStyle name="Normal 2 2 2 2 2 3 10 2 2" xfId="34439" xr:uid="{71EBC3D8-3653-438A-89CC-0B8D7286A489}"/>
    <cellStyle name="Normal 2 2 2 2 2 3 10 2 3" xfId="51198" xr:uid="{7294880A-4C82-4D14-B598-099E89B14800}"/>
    <cellStyle name="Normal 2 2 2 2 2 3 10 3" xfId="26059" xr:uid="{907AE701-BA11-47B2-9585-5BB88012E2C2}"/>
    <cellStyle name="Normal 2 2 2 2 2 3 10 4" xfId="42818" xr:uid="{AA7ED30F-21F3-43E2-8F6A-1D7D975CFCEA}"/>
    <cellStyle name="Normal 2 2 2 2 2 3 11" xfId="3214" xr:uid="{DD1B0B6A-6F0B-4180-AD61-E54BD7BD638B}"/>
    <cellStyle name="Normal 2 2 2 2 2 3 11 2" xfId="11591" xr:uid="{371C7B0A-B8C5-4D61-A033-24B4ABD33E04}"/>
    <cellStyle name="Normal 2 2 2 2 2 3 11 2 2" xfId="28351" xr:uid="{F2E2F912-C96D-4DDA-9E89-AD3260343C01}"/>
    <cellStyle name="Normal 2 2 2 2 2 3 11 2 3" xfId="45110" xr:uid="{EAB00DFA-7CD5-4D8E-B31A-37202FDA3069}"/>
    <cellStyle name="Normal 2 2 2 2 2 3 11 3" xfId="19971" xr:uid="{A49B6936-ED83-4AFB-89CE-934D6C925EFB}"/>
    <cellStyle name="Normal 2 2 2 2 2 3 11 4" xfId="36730" xr:uid="{E77C1808-EE2C-4259-901A-3250A18156D9}"/>
    <cellStyle name="Normal 2 2 2 2 2 3 12" xfId="9788" xr:uid="{692F35E7-2B46-4F2A-8E16-911FEAEE5A21}"/>
    <cellStyle name="Normal 2 2 2 2 2 3 12 2" xfId="26548" xr:uid="{73F094D3-9E8B-408B-BE69-FD9D545CAD91}"/>
    <cellStyle name="Normal 2 2 2 2 2 3 12 3" xfId="43307" xr:uid="{3820D9E8-7FDD-475F-B929-3A663B0029B3}"/>
    <cellStyle name="Normal 2 2 2 2 2 3 13" xfId="18168" xr:uid="{56CBD0B3-81AE-490F-B8C0-CB803BAD5941}"/>
    <cellStyle name="Normal 2 2 2 2 2 3 14" xfId="34927" xr:uid="{7CEA7B82-AE91-4092-A513-3476A011E87F}"/>
    <cellStyle name="Normal 2 2 2 2 2 3 2" xfId="1834" xr:uid="{0F1B2F7E-8F2C-4700-ADBF-D1F320177BF9}"/>
    <cellStyle name="Normal 2 2 2 2 2 3 2 2" xfId="5216" xr:uid="{EF1B4C4A-0A55-4F76-9268-27ACF3C947EA}"/>
    <cellStyle name="Normal 2 2 2 2 2 3 2 2 2" xfId="13594" xr:uid="{EC93E1B8-7FE9-4413-BCCB-29219FD24207}"/>
    <cellStyle name="Normal 2 2 2 2 2 3 2 2 2 2" xfId="30354" xr:uid="{0BC6918B-C25E-4581-ACCA-A1894F6D33B2}"/>
    <cellStyle name="Normal 2 2 2 2 2 3 2 2 2 3" xfId="47113" xr:uid="{6E8DA8FD-A195-451E-9C86-C75DA9DB1539}"/>
    <cellStyle name="Normal 2 2 2 2 2 3 2 2 3" xfId="21974" xr:uid="{C7030BA9-0CA1-4D0C-B383-B0DCA4B5E104}"/>
    <cellStyle name="Normal 2 2 2 2 2 3 2 2 4" xfId="38733" xr:uid="{F77D59AF-2A7F-4099-B818-45538A3B1260}"/>
    <cellStyle name="Normal 2 2 2 2 2 3 2 3" xfId="6901" xr:uid="{C32901E6-B7CF-45FE-A3CB-1768F3CF4E6F}"/>
    <cellStyle name="Normal 2 2 2 2 2 3 2 3 2" xfId="15281" xr:uid="{0D90FAA9-79A0-47AF-808E-BF96E5026BF7}"/>
    <cellStyle name="Normal 2 2 2 2 2 3 2 3 2 2" xfId="32041" xr:uid="{FBB85717-F6DD-417B-8A3A-C6FA4C6E8AFF}"/>
    <cellStyle name="Normal 2 2 2 2 2 3 2 3 2 3" xfId="48800" xr:uid="{711A20D9-AE99-4821-BB13-779507D39D93}"/>
    <cellStyle name="Normal 2 2 2 2 2 3 2 3 3" xfId="23661" xr:uid="{1AB996C6-5C9F-400E-ABB8-1EA4E3CF2F1D}"/>
    <cellStyle name="Normal 2 2 2 2 2 3 2 3 4" xfId="40420" xr:uid="{F1878A3F-2619-4912-86BD-39188DBFB60D}"/>
    <cellStyle name="Normal 2 2 2 2 2 3 2 4" xfId="3641" xr:uid="{4DA0E4C0-B816-44B8-AC87-3C85DC52EA56}"/>
    <cellStyle name="Normal 2 2 2 2 2 3 2 4 2" xfId="12017" xr:uid="{73D07567-B2C8-4BBF-8751-8C6F2EA442A8}"/>
    <cellStyle name="Normal 2 2 2 2 2 3 2 4 2 2" xfId="28777" xr:uid="{A2A6D321-D2EA-4F00-9673-70956CE32BD8}"/>
    <cellStyle name="Normal 2 2 2 2 2 3 2 4 2 3" xfId="45536" xr:uid="{610F3E20-CC93-4F75-8D90-E22806844B44}"/>
    <cellStyle name="Normal 2 2 2 2 2 3 2 4 3" xfId="20397" xr:uid="{9C32DC9B-DB7D-4E7B-84A8-213BD2CC0811}"/>
    <cellStyle name="Normal 2 2 2 2 2 3 2 4 4" xfId="37156" xr:uid="{83A16BA9-96A4-4818-8C2B-5226C088F161}"/>
    <cellStyle name="Normal 2 2 2 2 2 3 2 5" xfId="10214" xr:uid="{0570C4E2-CD1B-464C-B050-A6746B2F08C4}"/>
    <cellStyle name="Normal 2 2 2 2 2 3 2 5 2" xfId="26974" xr:uid="{C56334D8-15C0-4959-A524-9F095CD87A7A}"/>
    <cellStyle name="Normal 2 2 2 2 2 3 2 5 3" xfId="43733" xr:uid="{43905206-06FE-4948-8305-BCA72E04DB91}"/>
    <cellStyle name="Normal 2 2 2 2 2 3 2 6" xfId="18594" xr:uid="{54C8FB03-8E91-4DF1-A3F5-042C68456E34}"/>
    <cellStyle name="Normal 2 2 2 2 2 3 2 7" xfId="35353" xr:uid="{043C9207-F222-47AE-994E-E4B4B89BCD27}"/>
    <cellStyle name="Normal 2 2 2 2 2 3 3" xfId="2262" xr:uid="{D31DDBDA-F8AE-4E68-B70D-6677B125446C}"/>
    <cellStyle name="Normal 2 2 2 2 2 3 3 2" xfId="5642" xr:uid="{562164B4-27EF-416E-BBDB-C15ABC9622F6}"/>
    <cellStyle name="Normal 2 2 2 2 2 3 3 2 2" xfId="14022" xr:uid="{53E1D437-F245-43A8-85E2-75C946EC35D9}"/>
    <cellStyle name="Normal 2 2 2 2 2 3 3 2 2 2" xfId="30782" xr:uid="{011BA952-E0E8-4D24-A90C-D8B7CBF32984}"/>
    <cellStyle name="Normal 2 2 2 2 2 3 3 2 2 3" xfId="47541" xr:uid="{B714D105-4B38-4421-8863-98A0B7F71383}"/>
    <cellStyle name="Normal 2 2 2 2 2 3 3 2 3" xfId="22402" xr:uid="{D9D76173-773D-4E20-AE52-84923097B4F1}"/>
    <cellStyle name="Normal 2 2 2 2 2 3 3 2 4" xfId="39161" xr:uid="{34F9476C-9F6D-41A1-BC0C-3B71008626CD}"/>
    <cellStyle name="Normal 2 2 2 2 2 3 3 3" xfId="7329" xr:uid="{23DEFAA9-42CA-4D64-AE18-1776C42FAA72}"/>
    <cellStyle name="Normal 2 2 2 2 2 3 3 3 2" xfId="15709" xr:uid="{B883BFF3-7A9F-4837-BEF4-40DB988EA1C3}"/>
    <cellStyle name="Normal 2 2 2 2 2 3 3 3 2 2" xfId="32469" xr:uid="{DA1306C8-7AAC-401B-939E-CF5A14129B3E}"/>
    <cellStyle name="Normal 2 2 2 2 2 3 3 3 2 3" xfId="49228" xr:uid="{FF11F383-A51B-4A46-90D7-7BD5012E0BE8}"/>
    <cellStyle name="Normal 2 2 2 2 2 3 3 3 3" xfId="24089" xr:uid="{112FCFBB-9669-41C5-B8D1-5A573F12B341}"/>
    <cellStyle name="Normal 2 2 2 2 2 3 3 3 4" xfId="40848" xr:uid="{6804D548-315D-40F1-862D-11B9E55A7995}"/>
    <cellStyle name="Normal 2 2 2 2 2 3 3 4" xfId="4069" xr:uid="{D8FDCDE3-5789-4A38-A814-7ECC16A17DF2}"/>
    <cellStyle name="Normal 2 2 2 2 2 3 3 4 2" xfId="12445" xr:uid="{B19E0E0E-DD8B-41CE-BC8B-2703807604E5}"/>
    <cellStyle name="Normal 2 2 2 2 2 3 3 4 2 2" xfId="29205" xr:uid="{B953CC85-AE7A-4696-AA59-2165EAC6F0E2}"/>
    <cellStyle name="Normal 2 2 2 2 2 3 3 4 2 3" xfId="45964" xr:uid="{E59E9445-D32D-4DC6-B401-11B5379FD6BD}"/>
    <cellStyle name="Normal 2 2 2 2 2 3 3 4 3" xfId="20825" xr:uid="{95CFCE67-50F5-4C3B-BC6F-F26F91DD1F74}"/>
    <cellStyle name="Normal 2 2 2 2 2 3 3 4 4" xfId="37584" xr:uid="{9F157609-7B4C-4706-8D5B-6B0193A6863E}"/>
    <cellStyle name="Normal 2 2 2 2 2 3 3 5" xfId="10642" xr:uid="{BE158178-745E-459D-990A-520BFFF778E2}"/>
    <cellStyle name="Normal 2 2 2 2 2 3 3 5 2" xfId="27402" xr:uid="{70B0B57A-1A34-403C-B25D-F4256CBBEE53}"/>
    <cellStyle name="Normal 2 2 2 2 2 3 3 5 3" xfId="44161" xr:uid="{BCA43167-DB39-46E2-859F-CB82F8705324}"/>
    <cellStyle name="Normal 2 2 2 2 2 3 3 6" xfId="19022" xr:uid="{F6D7E482-C9ED-48CD-8E79-F36350427C1F}"/>
    <cellStyle name="Normal 2 2 2 2 2 3 3 7" xfId="35781" xr:uid="{86095533-F2B7-4829-BCFD-10CF80524745}"/>
    <cellStyle name="Normal 2 2 2 2 2 3 4" xfId="2606" xr:uid="{23388B9A-C45A-4955-8B0E-4A55066CDDD3}"/>
    <cellStyle name="Normal 2 2 2 2 2 3 4 2" xfId="5988" xr:uid="{C5196D4D-3A43-476F-AAA7-E6C5DAAD8C9B}"/>
    <cellStyle name="Normal 2 2 2 2 2 3 4 2 2" xfId="14368" xr:uid="{C7BAB1F9-3235-498A-A6D4-FDCA45935CDE}"/>
    <cellStyle name="Normal 2 2 2 2 2 3 4 2 2 2" xfId="31128" xr:uid="{9EFF6B27-D6D5-42EE-A366-9F2BEFDD9901}"/>
    <cellStyle name="Normal 2 2 2 2 2 3 4 2 2 3" xfId="47887" xr:uid="{3C6AFE1B-81A5-4C08-87C1-BC85DEC6C709}"/>
    <cellStyle name="Normal 2 2 2 2 2 3 4 2 3" xfId="22748" xr:uid="{E5D4E4CE-8315-40A7-A3E2-1F9F89C48622}"/>
    <cellStyle name="Normal 2 2 2 2 2 3 4 2 4" xfId="39507" xr:uid="{838ED611-8B2B-4A36-9CA9-107AE2C5F71F}"/>
    <cellStyle name="Normal 2 2 2 2 2 3 4 3" xfId="7675" xr:uid="{624B1FC2-8477-4676-8CBB-EACEA4D4281D}"/>
    <cellStyle name="Normal 2 2 2 2 2 3 4 3 2" xfId="16055" xr:uid="{C951C385-8EF2-474A-8AC2-7104DB67BB72}"/>
    <cellStyle name="Normal 2 2 2 2 2 3 4 3 2 2" xfId="32815" xr:uid="{0CEDDB76-704D-4A20-81DE-B66C72A12445}"/>
    <cellStyle name="Normal 2 2 2 2 2 3 4 3 2 3" xfId="49574" xr:uid="{C9A5D3B4-A80D-4F2A-8307-EFDBA78005BC}"/>
    <cellStyle name="Normal 2 2 2 2 2 3 4 3 3" xfId="24435" xr:uid="{3D66C7EC-0565-48CC-B8A7-F38992756101}"/>
    <cellStyle name="Normal 2 2 2 2 2 3 4 3 4" xfId="41194" xr:uid="{932E961C-537F-42CB-B132-0E1A4B051FBC}"/>
    <cellStyle name="Normal 2 2 2 2 2 3 4 4" xfId="4303" xr:uid="{4FF338EF-A7D4-4A9E-B30A-BE6376EFDB99}"/>
    <cellStyle name="Normal 2 2 2 2 2 3 4 4 2" xfId="12679" xr:uid="{34884E57-3B2B-4CAB-B815-D6007E3F68D1}"/>
    <cellStyle name="Normal 2 2 2 2 2 3 4 4 2 2" xfId="29439" xr:uid="{78F79BCC-6067-4C14-8594-CD798B9D5DDB}"/>
    <cellStyle name="Normal 2 2 2 2 2 3 4 4 2 3" xfId="46198" xr:uid="{4F50C410-C86B-4941-9A62-E8CED701367E}"/>
    <cellStyle name="Normal 2 2 2 2 2 3 4 4 3" xfId="21059" xr:uid="{C03A07EF-EF57-484E-BC76-3FEEC1514C4C}"/>
    <cellStyle name="Normal 2 2 2 2 2 3 4 4 4" xfId="37818" xr:uid="{C7D4C469-86EE-4763-9EB7-056675A7D0E0}"/>
    <cellStyle name="Normal 2 2 2 2 2 3 4 5" xfId="10988" xr:uid="{7885B832-0360-411F-A794-675186880B3F}"/>
    <cellStyle name="Normal 2 2 2 2 2 3 4 5 2" xfId="27748" xr:uid="{D3A8F36D-503F-4BF7-AB22-8AC4713CE71E}"/>
    <cellStyle name="Normal 2 2 2 2 2 3 4 5 3" xfId="44507" xr:uid="{967FFD48-0C90-413F-9714-CEA6CA358C35}"/>
    <cellStyle name="Normal 2 2 2 2 2 3 4 6" xfId="19368" xr:uid="{14DD3887-7596-4B55-9578-CD9941F60CC6}"/>
    <cellStyle name="Normal 2 2 2 2 2 3 4 7" xfId="36127" xr:uid="{AAECC495-760F-451F-A8B8-01189FD9B9EB}"/>
    <cellStyle name="Normal 2 2 2 2 2 3 5" xfId="4722" xr:uid="{822CCCA6-2F34-4DDC-8FF4-CDB32F9C5A1D}"/>
    <cellStyle name="Normal 2 2 2 2 2 3 5 2" xfId="13098" xr:uid="{0E8CCD75-9BAA-42F9-B7FB-3F68E4FD6292}"/>
    <cellStyle name="Normal 2 2 2 2 2 3 5 2 2" xfId="29858" xr:uid="{E9FAF9C1-228F-4090-B65E-5A5970FA3750}"/>
    <cellStyle name="Normal 2 2 2 2 2 3 5 2 3" xfId="46617" xr:uid="{2CDD93A9-B19F-47CD-A21D-ADA828AE72FF}"/>
    <cellStyle name="Normal 2 2 2 2 2 3 5 3" xfId="21478" xr:uid="{6D2F8ECA-9C3C-4BD6-8A12-D2FBEFEE67CE}"/>
    <cellStyle name="Normal 2 2 2 2 2 3 5 4" xfId="38237" xr:uid="{E2B33DE4-5B68-4D9D-A3A8-DF9D79673191}"/>
    <cellStyle name="Normal 2 2 2 2 2 3 6" xfId="6475" xr:uid="{7379195F-92EA-45EE-803D-B3303D06E62F}"/>
    <cellStyle name="Normal 2 2 2 2 2 3 6 2" xfId="14855" xr:uid="{42178CA1-2AF8-4ABA-91D5-2904F4E867BB}"/>
    <cellStyle name="Normal 2 2 2 2 2 3 6 2 2" xfId="31615" xr:uid="{633761ED-E195-419A-9E62-01874C2F8214}"/>
    <cellStyle name="Normal 2 2 2 2 2 3 6 2 3" xfId="48374" xr:uid="{7B721743-6A12-45ED-A526-7EBEFD546335}"/>
    <cellStyle name="Normal 2 2 2 2 2 3 6 3" xfId="23235" xr:uid="{00A91929-A024-4362-BBEE-1E6C4C3BA1F0}"/>
    <cellStyle name="Normal 2 2 2 2 2 3 6 4" xfId="39994" xr:uid="{148903D9-84BC-4669-98CC-5B3C1BABA2D0}"/>
    <cellStyle name="Normal 2 2 2 2 2 3 7" xfId="8081" xr:uid="{E1AEA055-D0EE-4AB1-A0F1-BAFEDABF86A1}"/>
    <cellStyle name="Normal 2 2 2 2 2 3 7 2" xfId="16461" xr:uid="{B5FF386A-37D8-4889-8D7F-73D6DBE6F33D}"/>
    <cellStyle name="Normal 2 2 2 2 2 3 7 2 2" xfId="33221" xr:uid="{378868BE-146C-4FE9-9B32-CCAFCB739C79}"/>
    <cellStyle name="Normal 2 2 2 2 2 3 7 2 3" xfId="49980" xr:uid="{038D8A35-831C-42AE-87E5-BA59BCC42D24}"/>
    <cellStyle name="Normal 2 2 2 2 2 3 7 3" xfId="24841" xr:uid="{9E5D5313-4682-4B3E-BA3A-A03620135C83}"/>
    <cellStyle name="Normal 2 2 2 2 2 3 7 4" xfId="41600" xr:uid="{A68C94E5-1E12-4DB3-8BFB-5CB7090BF41C}"/>
    <cellStyle name="Normal 2 2 2 2 2 3 8" xfId="8487" xr:uid="{79D1AE61-FDB3-4E17-BAAF-064FFEC340C0}"/>
    <cellStyle name="Normal 2 2 2 2 2 3 8 2" xfId="16867" xr:uid="{B1B99150-C11A-4C42-B923-935E2004A512}"/>
    <cellStyle name="Normal 2 2 2 2 2 3 8 2 2" xfId="33627" xr:uid="{6EF7699A-6454-4B7A-A48A-36999BBD5E59}"/>
    <cellStyle name="Normal 2 2 2 2 2 3 8 2 3" xfId="50386" xr:uid="{D105A8E4-2665-4E36-9D93-DC2537046E94}"/>
    <cellStyle name="Normal 2 2 2 2 2 3 8 3" xfId="25247" xr:uid="{242BCF4E-A0A8-4A2A-B63C-E424E3C2CCFC}"/>
    <cellStyle name="Normal 2 2 2 2 2 3 8 4" xfId="42006" xr:uid="{CEE57EB2-CB5F-4B85-9B55-71333D71B479}"/>
    <cellStyle name="Normal 2 2 2 2 2 3 9" xfId="8893" xr:uid="{AE6A0177-7E1C-48FA-9770-53094A696322}"/>
    <cellStyle name="Normal 2 2 2 2 2 3 9 2" xfId="17273" xr:uid="{40E22EAC-C4DB-4AA1-99ED-FFE75D0503EB}"/>
    <cellStyle name="Normal 2 2 2 2 2 3 9 2 2" xfId="34033" xr:uid="{55BEB5E3-1755-46EA-AB62-0C6F24305895}"/>
    <cellStyle name="Normal 2 2 2 2 2 3 9 2 3" xfId="50792" xr:uid="{39236390-9CFE-4885-AA71-4CE73C9BC583}"/>
    <cellStyle name="Normal 2 2 2 2 2 3 9 3" xfId="25653" xr:uid="{5C435C0D-BFFE-4744-85E5-087B2EED3463}"/>
    <cellStyle name="Normal 2 2 2 2 2 3 9 4" xfId="42412" xr:uid="{9F74AD4F-5C8B-4319-9193-93F5358D02DD}"/>
    <cellStyle name="Normal 2 2 2 2 2 4" xfId="1436" xr:uid="{4EDF40B9-06DE-4750-8394-A4D243613B35}"/>
    <cellStyle name="Normal 2 2 2 2 2 4 10" xfId="9422" xr:uid="{4BE2EB12-2967-4956-84F6-BA44833DF1FA}"/>
    <cellStyle name="Normal 2 2 2 2 2 4 10 2" xfId="17802" xr:uid="{C3B2DFCA-74FA-42C6-989B-4C37E5D7B7AC}"/>
    <cellStyle name="Normal 2 2 2 2 2 4 10 2 2" xfId="34562" xr:uid="{483A0DF4-64BB-4CD1-AF2E-7666B0F50E93}"/>
    <cellStyle name="Normal 2 2 2 2 2 4 10 2 3" xfId="51321" xr:uid="{48ED6C0F-BA91-4F1B-9478-283E1B4125F6}"/>
    <cellStyle name="Normal 2 2 2 2 2 4 10 3" xfId="26182" xr:uid="{B03A4835-7727-4E2D-9116-930D0B54091D}"/>
    <cellStyle name="Normal 2 2 2 2 2 4 10 4" xfId="42941" xr:uid="{134387E0-CFC6-4827-8A32-65682FEF9AED}"/>
    <cellStyle name="Normal 2 2 2 2 2 4 11" xfId="3215" xr:uid="{90215AB8-FA60-48A5-B9AD-3B28520156EE}"/>
    <cellStyle name="Normal 2 2 2 2 2 4 11 2" xfId="11592" xr:uid="{D8950507-65D5-484A-B482-D427EBEE1B02}"/>
    <cellStyle name="Normal 2 2 2 2 2 4 11 2 2" xfId="28352" xr:uid="{ACC809CA-7B22-4637-8514-010487D3D865}"/>
    <cellStyle name="Normal 2 2 2 2 2 4 11 2 3" xfId="45111" xr:uid="{CADEAD5D-8FBD-4C1B-8E4F-15B3ED9A4582}"/>
    <cellStyle name="Normal 2 2 2 2 2 4 11 3" xfId="19972" xr:uid="{FF8FB98C-AB70-4A5D-AC5E-F7D529DA72D7}"/>
    <cellStyle name="Normal 2 2 2 2 2 4 11 4" xfId="36731" xr:uid="{BA95D7B4-7B37-42D3-A430-59A78D374D94}"/>
    <cellStyle name="Normal 2 2 2 2 2 4 12" xfId="9789" xr:uid="{45948A36-9952-4A1E-A8CB-581B40548952}"/>
    <cellStyle name="Normal 2 2 2 2 2 4 12 2" xfId="26549" xr:uid="{4A6727C5-764C-4860-96A0-BFCB7D482447}"/>
    <cellStyle name="Normal 2 2 2 2 2 4 12 3" xfId="43308" xr:uid="{B0F02B9D-3CD5-4101-A7B1-4E1B65078854}"/>
    <cellStyle name="Normal 2 2 2 2 2 4 13" xfId="18169" xr:uid="{2743029F-208A-41C4-B8E5-3658100CC6DF}"/>
    <cellStyle name="Normal 2 2 2 2 2 4 14" xfId="34928" xr:uid="{010102F2-4476-4E81-A366-B99E7446A89D}"/>
    <cellStyle name="Normal 2 2 2 2 2 4 2" xfId="1835" xr:uid="{0C29D853-DA51-4DB8-80EE-314767413636}"/>
    <cellStyle name="Normal 2 2 2 2 2 4 2 2" xfId="5217" xr:uid="{6AB10C2F-9BB9-4B8D-A8CD-51B87516FB61}"/>
    <cellStyle name="Normal 2 2 2 2 2 4 2 2 2" xfId="13595" xr:uid="{BC221AA3-7107-47B3-B4EF-67B01C56756D}"/>
    <cellStyle name="Normal 2 2 2 2 2 4 2 2 2 2" xfId="30355" xr:uid="{C7BBBBFA-CC5C-47E8-90B6-0C583186253A}"/>
    <cellStyle name="Normal 2 2 2 2 2 4 2 2 2 3" xfId="47114" xr:uid="{C35FBB9B-B47A-4A26-AB8C-224296141FBE}"/>
    <cellStyle name="Normal 2 2 2 2 2 4 2 2 3" xfId="21975" xr:uid="{D3E7409E-D12A-40A2-8B59-56730BECD73D}"/>
    <cellStyle name="Normal 2 2 2 2 2 4 2 2 4" xfId="38734" xr:uid="{CEFC3B93-FFD5-4F85-BFE9-0F9CF1B38CDA}"/>
    <cellStyle name="Normal 2 2 2 2 2 4 2 3" xfId="6902" xr:uid="{61C1AB36-0ED4-458A-AB50-57BE292ACE2D}"/>
    <cellStyle name="Normal 2 2 2 2 2 4 2 3 2" xfId="15282" xr:uid="{59E86469-52A6-429B-AD7A-38704D462EAF}"/>
    <cellStyle name="Normal 2 2 2 2 2 4 2 3 2 2" xfId="32042" xr:uid="{279AE0F9-B688-4729-9448-01D33063A796}"/>
    <cellStyle name="Normal 2 2 2 2 2 4 2 3 2 3" xfId="48801" xr:uid="{E7528182-D4A0-4A53-A89D-31D04B09DEDD}"/>
    <cellStyle name="Normal 2 2 2 2 2 4 2 3 3" xfId="23662" xr:uid="{0B4A6281-3188-451A-9074-03D94EA3DC90}"/>
    <cellStyle name="Normal 2 2 2 2 2 4 2 3 4" xfId="40421" xr:uid="{A8675E3A-B608-4931-B731-D9B1AF80966E}"/>
    <cellStyle name="Normal 2 2 2 2 2 4 2 4" xfId="3642" xr:uid="{3DCBB55A-D549-4DE5-8F7F-C237DACBA2E0}"/>
    <cellStyle name="Normal 2 2 2 2 2 4 2 4 2" xfId="12018" xr:uid="{644B5830-1E1E-4A92-BEF1-3F700FF74984}"/>
    <cellStyle name="Normal 2 2 2 2 2 4 2 4 2 2" xfId="28778" xr:uid="{AFC3DBD2-9ECF-44B3-9AD0-A23F6CF594D3}"/>
    <cellStyle name="Normal 2 2 2 2 2 4 2 4 2 3" xfId="45537" xr:uid="{BEE3205E-2864-4782-96A6-CCBC5E496CDE}"/>
    <cellStyle name="Normal 2 2 2 2 2 4 2 4 3" xfId="20398" xr:uid="{C331D78D-0385-493D-9937-0B4B0B29B8CC}"/>
    <cellStyle name="Normal 2 2 2 2 2 4 2 4 4" xfId="37157" xr:uid="{18662086-915B-4893-BFC3-070FBEAA4FBF}"/>
    <cellStyle name="Normal 2 2 2 2 2 4 2 5" xfId="10215" xr:uid="{22414439-DCB3-40F8-A1C4-2484FC12F23C}"/>
    <cellStyle name="Normal 2 2 2 2 2 4 2 5 2" xfId="26975" xr:uid="{E2BC8C1E-87C5-4E56-B8EC-3E9427FB3689}"/>
    <cellStyle name="Normal 2 2 2 2 2 4 2 5 3" xfId="43734" xr:uid="{64BF7A9F-3837-4305-9012-A3BE5385DC77}"/>
    <cellStyle name="Normal 2 2 2 2 2 4 2 6" xfId="18595" xr:uid="{4371FB8D-3A08-4EBD-93E5-7709F7356E63}"/>
    <cellStyle name="Normal 2 2 2 2 2 4 2 7" xfId="35354" xr:uid="{1D9AB298-FBCC-4AF7-8315-A39EB4C2FA06}"/>
    <cellStyle name="Normal 2 2 2 2 2 4 3" xfId="2263" xr:uid="{622CC734-7C1B-4248-9EE4-FBA240497FF5}"/>
    <cellStyle name="Normal 2 2 2 2 2 4 3 2" xfId="5643" xr:uid="{8151D39F-35ED-4C60-B24F-128E9E22D6B5}"/>
    <cellStyle name="Normal 2 2 2 2 2 4 3 2 2" xfId="14023" xr:uid="{6EFBBA39-1FF1-468B-807C-97ED42FB3FC8}"/>
    <cellStyle name="Normal 2 2 2 2 2 4 3 2 2 2" xfId="30783" xr:uid="{8D49678C-12A8-498F-B487-493258C9F066}"/>
    <cellStyle name="Normal 2 2 2 2 2 4 3 2 2 3" xfId="47542" xr:uid="{B65D7A72-F9BC-47A5-B19A-D203EC45A076}"/>
    <cellStyle name="Normal 2 2 2 2 2 4 3 2 3" xfId="22403" xr:uid="{5EE10C49-1135-4FA4-BAE4-1A441A2DCE95}"/>
    <cellStyle name="Normal 2 2 2 2 2 4 3 2 4" xfId="39162" xr:uid="{34BBEBC0-0B0E-4235-B87E-E59E2A3C6393}"/>
    <cellStyle name="Normal 2 2 2 2 2 4 3 3" xfId="7330" xr:uid="{B5465E97-68DE-40DA-AB8E-6C63D7882152}"/>
    <cellStyle name="Normal 2 2 2 2 2 4 3 3 2" xfId="15710" xr:uid="{E00AED6F-8158-4DB5-9439-2F78F0B3E826}"/>
    <cellStyle name="Normal 2 2 2 2 2 4 3 3 2 2" xfId="32470" xr:uid="{4DF3844C-E4B1-4684-A995-4A1B461BF706}"/>
    <cellStyle name="Normal 2 2 2 2 2 4 3 3 2 3" xfId="49229" xr:uid="{A1216428-C683-4DB8-9E8B-9E3CD0F9EB66}"/>
    <cellStyle name="Normal 2 2 2 2 2 4 3 3 3" xfId="24090" xr:uid="{10CE8DF6-7CC3-4295-937C-A78AAD934D0A}"/>
    <cellStyle name="Normal 2 2 2 2 2 4 3 3 4" xfId="40849" xr:uid="{1FD0BE7C-F4E2-403C-8D4C-2ED64C3B3397}"/>
    <cellStyle name="Normal 2 2 2 2 2 4 3 4" xfId="4070" xr:uid="{BCE84AB9-78F5-4B24-9AB4-F2B83C9A6F41}"/>
    <cellStyle name="Normal 2 2 2 2 2 4 3 4 2" xfId="12446" xr:uid="{EE4D56BB-9904-4488-A716-EC3A6EBEAD22}"/>
    <cellStyle name="Normal 2 2 2 2 2 4 3 4 2 2" xfId="29206" xr:uid="{F31F2BB6-B12A-4E17-8684-AFCDED3DBBB2}"/>
    <cellStyle name="Normal 2 2 2 2 2 4 3 4 2 3" xfId="45965" xr:uid="{24B997A8-DAD8-4334-91BE-C1984D4032A3}"/>
    <cellStyle name="Normal 2 2 2 2 2 4 3 4 3" xfId="20826" xr:uid="{0E698522-1327-44A0-A3AA-D048C3043056}"/>
    <cellStyle name="Normal 2 2 2 2 2 4 3 4 4" xfId="37585" xr:uid="{644292C4-22F1-4BC1-A2FB-CE839F25F663}"/>
    <cellStyle name="Normal 2 2 2 2 2 4 3 5" xfId="10643" xr:uid="{E23861D1-252B-4CAC-A93A-B84E1801ACED}"/>
    <cellStyle name="Normal 2 2 2 2 2 4 3 5 2" xfId="27403" xr:uid="{FAE0313B-2893-4AD7-B3BF-906DAF1CF45C}"/>
    <cellStyle name="Normal 2 2 2 2 2 4 3 5 3" xfId="44162" xr:uid="{4EF59C7B-7A8A-4236-88C9-9B7493BA4453}"/>
    <cellStyle name="Normal 2 2 2 2 2 4 3 6" xfId="19023" xr:uid="{36EAAE69-E139-4CB8-8862-EA65D09FC557}"/>
    <cellStyle name="Normal 2 2 2 2 2 4 3 7" xfId="35782" xr:uid="{FF7B3ED0-B860-4207-B395-84927C1EFD49}"/>
    <cellStyle name="Normal 2 2 2 2 2 4 4" xfId="2729" xr:uid="{B46A0EE3-5754-4F75-885D-EE4EAF078CA3}"/>
    <cellStyle name="Normal 2 2 2 2 2 4 4 2" xfId="6111" xr:uid="{F5CB95DD-C759-49A3-B8DB-705EEA2FF987}"/>
    <cellStyle name="Normal 2 2 2 2 2 4 4 2 2" xfId="14491" xr:uid="{2523F50F-C129-4619-BA29-8A2FCB2B6949}"/>
    <cellStyle name="Normal 2 2 2 2 2 4 4 2 2 2" xfId="31251" xr:uid="{E08AC445-D532-4029-8637-D5734D205271}"/>
    <cellStyle name="Normal 2 2 2 2 2 4 4 2 2 3" xfId="48010" xr:uid="{C86937EA-21B1-49F2-9EC0-2766FC657A97}"/>
    <cellStyle name="Normal 2 2 2 2 2 4 4 2 3" xfId="22871" xr:uid="{5E08578C-1167-4F48-B557-BCC24FFC04A7}"/>
    <cellStyle name="Normal 2 2 2 2 2 4 4 2 4" xfId="39630" xr:uid="{707E15B4-231D-4632-9801-20BE47AA6F06}"/>
    <cellStyle name="Normal 2 2 2 2 2 4 4 3" xfId="7798" xr:uid="{DDB3C198-5352-4330-A974-1719C548C995}"/>
    <cellStyle name="Normal 2 2 2 2 2 4 4 3 2" xfId="16178" xr:uid="{7731657D-6300-45DE-A32F-F2ED9541FB7C}"/>
    <cellStyle name="Normal 2 2 2 2 2 4 4 3 2 2" xfId="32938" xr:uid="{C7CD5B4D-B611-420D-B830-D772C762CD81}"/>
    <cellStyle name="Normal 2 2 2 2 2 4 4 3 2 3" xfId="49697" xr:uid="{C52EC856-2928-46F1-9E62-5FD8229D1867}"/>
    <cellStyle name="Normal 2 2 2 2 2 4 4 3 3" xfId="24558" xr:uid="{38DB2511-27A8-4600-9D19-476637E3FB0A}"/>
    <cellStyle name="Normal 2 2 2 2 2 4 4 3 4" xfId="41317" xr:uid="{0F5AB48F-5FC8-4C3E-AE2E-FC4ADD8306AE}"/>
    <cellStyle name="Normal 2 2 2 2 2 4 4 4" xfId="4425" xr:uid="{E0380767-6763-40EB-9FE7-52C2354A15EC}"/>
    <cellStyle name="Normal 2 2 2 2 2 4 4 4 2" xfId="12801" xr:uid="{917C794C-4B07-4347-9503-B14A800638DF}"/>
    <cellStyle name="Normal 2 2 2 2 2 4 4 4 2 2" xfId="29561" xr:uid="{24CCF6BD-6F46-4778-A528-77B64D2C7B78}"/>
    <cellStyle name="Normal 2 2 2 2 2 4 4 4 2 3" xfId="46320" xr:uid="{6C0CB615-7C47-4620-986C-D46F701BABAA}"/>
    <cellStyle name="Normal 2 2 2 2 2 4 4 4 3" xfId="21181" xr:uid="{8C48FF4B-A02D-4AAD-9817-9206186D7A25}"/>
    <cellStyle name="Normal 2 2 2 2 2 4 4 4 4" xfId="37940" xr:uid="{644D6340-E854-4AC3-8CD5-D16264DBA107}"/>
    <cellStyle name="Normal 2 2 2 2 2 4 4 5" xfId="11111" xr:uid="{61E59C95-F6E9-4A19-B49D-B1F268817D16}"/>
    <cellStyle name="Normal 2 2 2 2 2 4 4 5 2" xfId="27871" xr:uid="{885D5622-6C74-4E4D-8719-9A3D9171A9F2}"/>
    <cellStyle name="Normal 2 2 2 2 2 4 4 5 3" xfId="44630" xr:uid="{57CDB77F-5050-456C-85FF-E4C7D922F170}"/>
    <cellStyle name="Normal 2 2 2 2 2 4 4 6" xfId="19491" xr:uid="{F9A6EBF4-B758-44FE-8116-63D76E3E4805}"/>
    <cellStyle name="Normal 2 2 2 2 2 4 4 7" xfId="36250" xr:uid="{FA860F86-66B9-44D0-8DF7-2A68C597C36D}"/>
    <cellStyle name="Normal 2 2 2 2 2 4 5" xfId="4845" xr:uid="{9EE3C9CF-F288-49EE-97C1-1322EBC522C0}"/>
    <cellStyle name="Normal 2 2 2 2 2 4 5 2" xfId="13221" xr:uid="{2B4453E2-F019-4C2A-A4A9-5211E90DA91A}"/>
    <cellStyle name="Normal 2 2 2 2 2 4 5 2 2" xfId="29981" xr:uid="{D6931375-2D0E-4D06-B6E5-B713CBA7679A}"/>
    <cellStyle name="Normal 2 2 2 2 2 4 5 2 3" xfId="46740" xr:uid="{E87FD0D3-F0A1-4DE8-910D-F57ABF0A73AD}"/>
    <cellStyle name="Normal 2 2 2 2 2 4 5 3" xfId="21601" xr:uid="{4B140AD2-1439-4385-8F0A-BE315347F7DB}"/>
    <cellStyle name="Normal 2 2 2 2 2 4 5 4" xfId="38360" xr:uid="{894F4B26-3FBB-43BB-A4FD-BAB977232BB9}"/>
    <cellStyle name="Normal 2 2 2 2 2 4 6" xfId="6476" xr:uid="{25287354-C0F9-474D-B618-EA8C451E9762}"/>
    <cellStyle name="Normal 2 2 2 2 2 4 6 2" xfId="14856" xr:uid="{4A6C1632-9369-442B-AE37-6A51C5FFA217}"/>
    <cellStyle name="Normal 2 2 2 2 2 4 6 2 2" xfId="31616" xr:uid="{2BBD448C-14D6-4366-80A9-248E5BA91BE2}"/>
    <cellStyle name="Normal 2 2 2 2 2 4 6 2 3" xfId="48375" xr:uid="{6D165DEC-3A6E-4A16-9BC3-094E750C3A77}"/>
    <cellStyle name="Normal 2 2 2 2 2 4 6 3" xfId="23236" xr:uid="{BCB01C82-87E1-4934-A2FD-D2655FF2FFE2}"/>
    <cellStyle name="Normal 2 2 2 2 2 4 6 4" xfId="39995" xr:uid="{6045D260-EECC-4346-9A28-23BB0DF4ABC6}"/>
    <cellStyle name="Normal 2 2 2 2 2 4 7" xfId="8204" xr:uid="{DAEA0249-EAC2-43FB-994A-5C66482D2E6E}"/>
    <cellStyle name="Normal 2 2 2 2 2 4 7 2" xfId="16584" xr:uid="{7D4B6F2F-4CD1-417A-9042-F34D038279C1}"/>
    <cellStyle name="Normal 2 2 2 2 2 4 7 2 2" xfId="33344" xr:uid="{237E0031-F49E-404B-B3F8-8E74F7AE88E2}"/>
    <cellStyle name="Normal 2 2 2 2 2 4 7 2 3" xfId="50103" xr:uid="{08E9F3FD-52A1-4D29-AD98-4CECE19EE88D}"/>
    <cellStyle name="Normal 2 2 2 2 2 4 7 3" xfId="24964" xr:uid="{E7E47204-4EE0-429B-B2DE-5411C4FD6405}"/>
    <cellStyle name="Normal 2 2 2 2 2 4 7 4" xfId="41723" xr:uid="{B194C294-9556-4C69-BAEE-AFF207C024FE}"/>
    <cellStyle name="Normal 2 2 2 2 2 4 8" xfId="8610" xr:uid="{1D6779D9-CBAC-4FF7-A439-07F4FA98E48D}"/>
    <cellStyle name="Normal 2 2 2 2 2 4 8 2" xfId="16990" xr:uid="{EA22C918-EC9E-452A-BD01-760B09351B12}"/>
    <cellStyle name="Normal 2 2 2 2 2 4 8 2 2" xfId="33750" xr:uid="{58A6CC13-BB25-4FE4-9D49-5EBD81E0D6E1}"/>
    <cellStyle name="Normal 2 2 2 2 2 4 8 2 3" xfId="50509" xr:uid="{0B92C943-1B94-46E3-98E8-3718CA4DE58E}"/>
    <cellStyle name="Normal 2 2 2 2 2 4 8 3" xfId="25370" xr:uid="{8C8A6360-00CA-482D-A65D-FCC0FE6BBFE8}"/>
    <cellStyle name="Normal 2 2 2 2 2 4 8 4" xfId="42129" xr:uid="{5695775D-930F-4A82-85C9-671C697C2A3C}"/>
    <cellStyle name="Normal 2 2 2 2 2 4 9" xfId="9016" xr:uid="{6FA79BD0-7DFC-433F-98C0-547F6BCF25B0}"/>
    <cellStyle name="Normal 2 2 2 2 2 4 9 2" xfId="17396" xr:uid="{1E5AD82B-A4CF-4435-9876-11C22A618629}"/>
    <cellStyle name="Normal 2 2 2 2 2 4 9 2 2" xfId="34156" xr:uid="{F0D838C9-52C9-4579-ACB6-1ACA2AD1975E}"/>
    <cellStyle name="Normal 2 2 2 2 2 4 9 2 3" xfId="50915" xr:uid="{D2CE16FC-D82B-4D83-9665-86791BE4BC09}"/>
    <cellStyle name="Normal 2 2 2 2 2 4 9 3" xfId="25776" xr:uid="{66500A11-6B07-4913-B44B-435AF4F9B71B}"/>
    <cellStyle name="Normal 2 2 2 2 2 4 9 4" xfId="42535" xr:uid="{7B5071BB-8D52-4144-AF4E-6F2DD844D46C}"/>
    <cellStyle name="Normal 2 2 2 2 2 5" xfId="1586" xr:uid="{CDED87F4-9292-4D8D-9E57-3E1941437A01}"/>
    <cellStyle name="Normal 2 2 2 2 2 5 2" xfId="4967" xr:uid="{C08D066F-6719-4FBC-8A60-F586011E23DB}"/>
    <cellStyle name="Normal 2 2 2 2 2 5 2 2" xfId="13343" xr:uid="{540988F3-68EA-453F-B3E1-89AF1D3B32EE}"/>
    <cellStyle name="Normal 2 2 2 2 2 5 2 2 2" xfId="30103" xr:uid="{2037F7AD-8F45-4CB0-8388-FA370FF053B3}"/>
    <cellStyle name="Normal 2 2 2 2 2 5 2 2 3" xfId="46862" xr:uid="{1287D433-0F90-4A91-AC6D-AE7FC8AB9A2A}"/>
    <cellStyle name="Normal 2 2 2 2 2 5 2 3" xfId="21723" xr:uid="{98898FA2-3945-432A-A2BE-DE8E52A1AEFC}"/>
    <cellStyle name="Normal 2 2 2 2 2 5 2 4" xfId="38482" xr:uid="{E4A69791-F72D-4D8B-8513-D8B38588E63A}"/>
    <cellStyle name="Normal 2 2 2 2 2 5 3" xfId="6650" xr:uid="{C2D32945-E96D-49B0-9431-2B3101E4AB38}"/>
    <cellStyle name="Normal 2 2 2 2 2 5 3 2" xfId="15030" xr:uid="{9808CE66-8D96-4DB8-8213-EC8A63EC466B}"/>
    <cellStyle name="Normal 2 2 2 2 2 5 3 2 2" xfId="31790" xr:uid="{7B8A61CB-D195-4A1E-A6B3-9113F08180E5}"/>
    <cellStyle name="Normal 2 2 2 2 2 5 3 2 3" xfId="48549" xr:uid="{39598F92-8AA5-4CBD-9A68-1225FB40C6B7}"/>
    <cellStyle name="Normal 2 2 2 2 2 5 3 3" xfId="23410" xr:uid="{14B28BCC-BB47-4F60-81C0-5B768982437E}"/>
    <cellStyle name="Normal 2 2 2 2 2 5 3 4" xfId="40169" xr:uid="{9FF42EB6-A851-431C-8E9B-A4F6B2AD5A07}"/>
    <cellStyle name="Normal 2 2 2 2 2 5 4" xfId="3390" xr:uid="{A7DE7F45-1A3B-4ECF-A1F3-F8506BA093AF}"/>
    <cellStyle name="Normal 2 2 2 2 2 5 4 2" xfId="11766" xr:uid="{0CCB45FF-0A02-4391-9829-AF7B636C04AD}"/>
    <cellStyle name="Normal 2 2 2 2 2 5 4 2 2" xfId="28526" xr:uid="{A27F2536-F45F-4BBC-9D2C-C8931D14FDAC}"/>
    <cellStyle name="Normal 2 2 2 2 2 5 4 2 3" xfId="45285" xr:uid="{A12678A5-54DF-4EF4-8C0C-761CAF988C29}"/>
    <cellStyle name="Normal 2 2 2 2 2 5 4 3" xfId="20146" xr:uid="{845AA5E9-FA8E-4611-9D4A-E6725E5C4D5F}"/>
    <cellStyle name="Normal 2 2 2 2 2 5 4 4" xfId="36905" xr:uid="{EA45B174-4BD2-4AD4-8CA9-2D110042D323}"/>
    <cellStyle name="Normal 2 2 2 2 2 5 5" xfId="9963" xr:uid="{F6A7B177-8AC9-44F8-BC9C-0869C143C60B}"/>
    <cellStyle name="Normal 2 2 2 2 2 5 5 2" xfId="26723" xr:uid="{2E01442C-929B-48D1-AEF4-449B02E8E098}"/>
    <cellStyle name="Normal 2 2 2 2 2 5 5 3" xfId="43482" xr:uid="{2FBFBBEE-6E75-4B0A-91AD-129E09E15604}"/>
    <cellStyle name="Normal 2 2 2 2 2 5 6" xfId="18343" xr:uid="{721471A5-66A7-4338-98B2-BA51AA1A9479}"/>
    <cellStyle name="Normal 2 2 2 2 2 5 7" xfId="35102" xr:uid="{840EF43B-48AB-4187-B905-44CA1CF5BCEE}"/>
    <cellStyle name="Normal 2 2 2 2 2 6" xfId="2012" xr:uid="{1A2EE49A-F68C-4AE2-90F4-14299C844695}"/>
    <cellStyle name="Normal 2 2 2 2 2 6 2" xfId="5391" xr:uid="{09D2C4CB-97DD-473E-94A0-66A9349E4273}"/>
    <cellStyle name="Normal 2 2 2 2 2 6 2 2" xfId="13771" xr:uid="{6B3A3C53-C0FD-4B96-B850-044E1576A380}"/>
    <cellStyle name="Normal 2 2 2 2 2 6 2 2 2" xfId="30531" xr:uid="{3871851D-572D-422F-A704-8589FA81CA64}"/>
    <cellStyle name="Normal 2 2 2 2 2 6 2 2 3" xfId="47290" xr:uid="{96B4F150-2092-4270-9316-1E15D06DCBF5}"/>
    <cellStyle name="Normal 2 2 2 2 2 6 2 3" xfId="22151" xr:uid="{AD10AD09-FFF7-4791-AF32-4F4B0D70BDA9}"/>
    <cellStyle name="Normal 2 2 2 2 2 6 2 4" xfId="38910" xr:uid="{13B0C99E-BA1E-426B-9966-447FD79C4E8A}"/>
    <cellStyle name="Normal 2 2 2 2 2 6 3" xfId="7078" xr:uid="{FAE00282-BAAD-4815-94B9-D171AFF6DB5F}"/>
    <cellStyle name="Normal 2 2 2 2 2 6 3 2" xfId="15458" xr:uid="{F6713324-98D5-4761-A5ED-C365964BD317}"/>
    <cellStyle name="Normal 2 2 2 2 2 6 3 2 2" xfId="32218" xr:uid="{C2066FD7-EF6C-4B5F-909C-362987B63A17}"/>
    <cellStyle name="Normal 2 2 2 2 2 6 3 2 3" xfId="48977" xr:uid="{70585800-AC1C-49F9-9DE1-02CBE091F4A5}"/>
    <cellStyle name="Normal 2 2 2 2 2 6 3 3" xfId="23838" xr:uid="{C8891CC8-054F-4F7A-B018-2A5B1AE83CD4}"/>
    <cellStyle name="Normal 2 2 2 2 2 6 3 4" xfId="40597" xr:uid="{9B0B7BDC-3B36-414A-BB8E-EF9BF85602E2}"/>
    <cellStyle name="Normal 2 2 2 2 2 6 4" xfId="3818" xr:uid="{F4771FF4-7CC5-467A-AE15-CCCF9577F2C9}"/>
    <cellStyle name="Normal 2 2 2 2 2 6 4 2" xfId="12194" xr:uid="{3A32769E-9502-4E23-9C95-14A6EE8E4801}"/>
    <cellStyle name="Normal 2 2 2 2 2 6 4 2 2" xfId="28954" xr:uid="{AF13AAAF-1905-4D60-BED9-F378EE24E35F}"/>
    <cellStyle name="Normal 2 2 2 2 2 6 4 2 3" xfId="45713" xr:uid="{B12C9FF3-AF54-4CE2-8274-510A113822A5}"/>
    <cellStyle name="Normal 2 2 2 2 2 6 4 3" xfId="20574" xr:uid="{DA0CC2A4-225F-44B1-9A23-4AF09B6B20AA}"/>
    <cellStyle name="Normal 2 2 2 2 2 6 4 4" xfId="37333" xr:uid="{CAFAC815-4C11-4FCC-BC81-0266FD110D9E}"/>
    <cellStyle name="Normal 2 2 2 2 2 6 5" xfId="10391" xr:uid="{140FF409-3F17-4AF2-A2D4-483316FE72D1}"/>
    <cellStyle name="Normal 2 2 2 2 2 6 5 2" xfId="27151" xr:uid="{15A1CD39-9CF7-4E40-84DE-DACB5FB0BE4C}"/>
    <cellStyle name="Normal 2 2 2 2 2 6 5 3" xfId="43910" xr:uid="{7169B971-EB5A-48E8-B6BA-5BB1FE572706}"/>
    <cellStyle name="Normal 2 2 2 2 2 6 6" xfId="18771" xr:uid="{1C7DAD2F-1C85-4152-AAC0-53C92C63190B}"/>
    <cellStyle name="Normal 2 2 2 2 2 6 7" xfId="35530" xr:uid="{DB7763D5-66DC-4723-8201-57EE40CA6928}"/>
    <cellStyle name="Normal 2 2 2 2 2 7" xfId="2459" xr:uid="{682DE336-1868-4AC0-BE53-ADCB0A86630C}"/>
    <cellStyle name="Normal 2 2 2 2 2 7 2" xfId="5840" xr:uid="{105CE50A-783E-43C2-8294-EB6E310F50CB}"/>
    <cellStyle name="Normal 2 2 2 2 2 7 2 2" xfId="14220" xr:uid="{90BF2BF3-C2EF-4955-94FB-96526D882605}"/>
    <cellStyle name="Normal 2 2 2 2 2 7 2 2 2" xfId="30980" xr:uid="{27A4B4A0-E8B3-4EC0-BFD0-F55A5439AA37}"/>
    <cellStyle name="Normal 2 2 2 2 2 7 2 2 3" xfId="47739" xr:uid="{505C2339-E18C-40F5-A8CF-68601A709168}"/>
    <cellStyle name="Normal 2 2 2 2 2 7 2 3" xfId="22600" xr:uid="{323E8CFF-F5B0-47D7-A7C9-3523855AEC55}"/>
    <cellStyle name="Normal 2 2 2 2 2 7 2 4" xfId="39359" xr:uid="{8D7A8D3E-AC59-4CEF-921A-9D6FACF78E37}"/>
    <cellStyle name="Normal 2 2 2 2 2 7 3" xfId="7527" xr:uid="{88DB889B-45B4-4050-B98E-25562D813036}"/>
    <cellStyle name="Normal 2 2 2 2 2 7 3 2" xfId="15907" xr:uid="{98FB2C0F-3BA6-423F-86D4-7303BFF4A733}"/>
    <cellStyle name="Normal 2 2 2 2 2 7 3 2 2" xfId="32667" xr:uid="{EB0FEE30-0FDB-4A31-8178-9ADB91AF4F4E}"/>
    <cellStyle name="Normal 2 2 2 2 2 7 3 2 3" xfId="49426" xr:uid="{8FCF1E85-86A5-4159-BD73-787183178A97}"/>
    <cellStyle name="Normal 2 2 2 2 2 7 3 3" xfId="24287" xr:uid="{404EA9BA-9E44-413A-BDD4-13CACFFF32E9}"/>
    <cellStyle name="Normal 2 2 2 2 2 7 3 4" xfId="41046" xr:uid="{BB32E980-0E24-4ACD-9A76-A392C2CF5E0E}"/>
    <cellStyle name="Normal 2 2 2 2 2 7 4" xfId="2959" xr:uid="{AB8C0516-0959-4BA6-9978-273378080AF1}"/>
    <cellStyle name="Normal 2 2 2 2 2 7 4 2" xfId="11340" xr:uid="{A427039F-B82F-45E4-A28A-C7434E5D9F75}"/>
    <cellStyle name="Normal 2 2 2 2 2 7 4 2 2" xfId="28100" xr:uid="{AA8F6E19-499F-4BE5-BD60-1DE66CC4689F}"/>
    <cellStyle name="Normal 2 2 2 2 2 7 4 2 3" xfId="44859" xr:uid="{EAEE21F2-9330-46EB-9D49-D6EEC8E4BE5E}"/>
    <cellStyle name="Normal 2 2 2 2 2 7 4 3" xfId="19720" xr:uid="{0A67D418-66B3-4CCC-B3D7-2FAC5C84CC2D}"/>
    <cellStyle name="Normal 2 2 2 2 2 7 4 4" xfId="36479" xr:uid="{2F72A376-85A6-40C2-9C7D-91CD07124864}"/>
    <cellStyle name="Normal 2 2 2 2 2 7 5" xfId="10840" xr:uid="{DF836FEE-47DB-4FE0-AB5B-ACEB7E2A2B36}"/>
    <cellStyle name="Normal 2 2 2 2 2 7 5 2" xfId="27600" xr:uid="{9F81DA3C-DF16-4B56-ABAE-7B8D7D922D58}"/>
    <cellStyle name="Normal 2 2 2 2 2 7 5 3" xfId="44359" xr:uid="{04E509A3-A17D-4682-9BBF-2D2AAAF84C88}"/>
    <cellStyle name="Normal 2 2 2 2 2 7 6" xfId="19220" xr:uid="{B5F995BF-8A8C-41A0-9778-8CB8D76804EF}"/>
    <cellStyle name="Normal 2 2 2 2 2 7 7" xfId="35979" xr:uid="{A5F717CE-8213-4412-9839-AD07F093889B}"/>
    <cellStyle name="Normal 2 2 2 2 2 8" xfId="4573" xr:uid="{67F7B1E4-1DBF-4AF1-A807-2E178EA5EBEB}"/>
    <cellStyle name="Normal 2 2 2 2 2 8 2" xfId="12949" xr:uid="{BB866749-D014-406C-9BDC-CA0E47FDCE89}"/>
    <cellStyle name="Normal 2 2 2 2 2 8 2 2" xfId="29709" xr:uid="{200F5942-0AE5-4E35-B132-36ACC397FB03}"/>
    <cellStyle name="Normal 2 2 2 2 2 8 2 3" xfId="46468" xr:uid="{3F59447D-9BCB-40C0-B4D0-F2283C04D1E5}"/>
    <cellStyle name="Normal 2 2 2 2 2 8 3" xfId="21329" xr:uid="{328F8F95-6AA5-463C-AE2E-409A146B2773}"/>
    <cellStyle name="Normal 2 2 2 2 2 8 4" xfId="38088" xr:uid="{B6BF1C98-65F2-4913-A99C-2CCF22220928}"/>
    <cellStyle name="Normal 2 2 2 2 2 9" xfId="6224" xr:uid="{12001766-F738-4F45-B278-296A88DF02EF}"/>
    <cellStyle name="Normal 2 2 2 2 2 9 2" xfId="14604" xr:uid="{1416205F-41A4-4E0D-96B1-38973A6FD430}"/>
    <cellStyle name="Normal 2 2 2 2 2 9 2 2" xfId="31364" xr:uid="{48A7DA9D-6FB8-4E71-8851-F53878804219}"/>
    <cellStyle name="Normal 2 2 2 2 2 9 2 3" xfId="48123" xr:uid="{406C9DC2-602C-4815-B1C4-EF90E5CA7F15}"/>
    <cellStyle name="Normal 2 2 2 2 2 9 3" xfId="22984" xr:uid="{2410944D-5C7C-46E9-B38C-726BFF47FE4C}"/>
    <cellStyle name="Normal 2 2 2 2 2 9 4" xfId="39743" xr:uid="{3F9D8668-DB2B-43B7-A467-48FD2AB7AD11}"/>
    <cellStyle name="Normal 2 2 2 2 20" xfId="34648" xr:uid="{7DA81ADA-23CC-4AA6-9591-01288212A007}"/>
    <cellStyle name="Normal 2 2 2 2 21" xfId="51774" xr:uid="{84CE8332-0727-40CB-A0C7-C8290836FD0C}"/>
    <cellStyle name="Normal 2 2 2 2 22" xfId="52242" xr:uid="{FE20A3ED-7FB0-489D-A633-C7987B63F2D2}"/>
    <cellStyle name="Normal 2 2 2 2 23" xfId="52721" xr:uid="{036102DA-74C7-4D4C-BBC5-BD61E84AD1CF}"/>
    <cellStyle name="Normal 2 2 2 2 3" xfId="832" xr:uid="{E5FEEE20-E2D5-4407-8FED-A3EDDEE0250E}"/>
    <cellStyle name="Normal 2 2 2 2 3 10" xfId="8340" xr:uid="{98BD7562-2329-43C4-A3A9-20639953C300}"/>
    <cellStyle name="Normal 2 2 2 2 3 10 2" xfId="16720" xr:uid="{4A4EE09E-F098-4C55-BB15-68B81E5C52A2}"/>
    <cellStyle name="Normal 2 2 2 2 3 10 2 2" xfId="33480" xr:uid="{AD12D4E9-9392-4E07-B318-F9F5AE6C749A}"/>
    <cellStyle name="Normal 2 2 2 2 3 10 2 3" xfId="50239" xr:uid="{BCC23C5C-81D2-473B-8583-9CF2CE44D478}"/>
    <cellStyle name="Normal 2 2 2 2 3 10 3" xfId="25100" xr:uid="{85DD91BD-0D4D-4C95-8AE6-1C15AB4600C7}"/>
    <cellStyle name="Normal 2 2 2 2 3 10 4" xfId="41859" xr:uid="{F280134A-2C74-4DC6-847B-18B26C22BC85}"/>
    <cellStyle name="Normal 2 2 2 2 3 11" xfId="8746" xr:uid="{9AED7042-8727-43FD-A0ED-F5488598E2ED}"/>
    <cellStyle name="Normal 2 2 2 2 3 11 2" xfId="17126" xr:uid="{5DBACFF7-2066-4FC4-8F8C-F0940550C178}"/>
    <cellStyle name="Normal 2 2 2 2 3 11 2 2" xfId="33886" xr:uid="{CB0BBAE5-D01B-49AA-B010-310D8364ED91}"/>
    <cellStyle name="Normal 2 2 2 2 3 11 2 3" xfId="50645" xr:uid="{88D5C17A-A1CF-4D52-91FA-1AF738A9B262}"/>
    <cellStyle name="Normal 2 2 2 2 3 11 3" xfId="25506" xr:uid="{A26F6EC4-8B2D-4EBB-B884-D14C0155F873}"/>
    <cellStyle name="Normal 2 2 2 2 3 11 4" xfId="42265" xr:uid="{712BF055-00A5-40EA-B95D-61C3665A4D8D}"/>
    <cellStyle name="Normal 2 2 2 2 3 12" xfId="9152" xr:uid="{81F0B40C-C25D-4037-A9AA-905902836AFB}"/>
    <cellStyle name="Normal 2 2 2 2 3 12 2" xfId="17532" xr:uid="{5F8DD2B1-19EA-4101-9D14-236AB2251E79}"/>
    <cellStyle name="Normal 2 2 2 2 3 12 2 2" xfId="34292" xr:uid="{7489955A-A328-42CA-A891-620EC02FB2CE}"/>
    <cellStyle name="Normal 2 2 2 2 3 12 2 3" xfId="51051" xr:uid="{692645C0-80FC-40A8-8C44-715D49BA004C}"/>
    <cellStyle name="Normal 2 2 2 2 3 12 3" xfId="25912" xr:uid="{F0CD6D7E-0CE4-4A5F-8C11-AE7C8FA8F1B4}"/>
    <cellStyle name="Normal 2 2 2 2 3 12 4" xfId="42671" xr:uid="{F72AC56B-DEC8-4E70-9F70-AAABCC25C807}"/>
    <cellStyle name="Normal 2 2 2 2 3 13" xfId="2855" xr:uid="{35D8050F-8EAC-46E6-B9AE-ECEF4A1E5EE4}"/>
    <cellStyle name="Normal 2 2 2 2 3 13 2" xfId="11237" xr:uid="{F0C9C1AC-E064-47CE-84B7-7E4C256C36C4}"/>
    <cellStyle name="Normal 2 2 2 2 3 13 2 2" xfId="27997" xr:uid="{753F3B52-8A39-43D6-BF24-20900E05911C}"/>
    <cellStyle name="Normal 2 2 2 2 3 13 2 3" xfId="44756" xr:uid="{09C408A7-5219-4A66-B538-A316EFDBF38E}"/>
    <cellStyle name="Normal 2 2 2 2 3 13 3" xfId="19617" xr:uid="{1CF1C290-BE42-4E6F-A0A0-E77EA055DCE3}"/>
    <cellStyle name="Normal 2 2 2 2 3 13 4" xfId="36376" xr:uid="{F8AAAF81-0DFA-4268-AC0F-9705228050E3}"/>
    <cellStyle name="Normal 2 2 2 2 3 14" xfId="9583" xr:uid="{1C4B5192-A871-49BA-8D4F-DEAC40DBB83F}"/>
    <cellStyle name="Normal 2 2 2 2 3 14 2" xfId="26343" xr:uid="{4EA4600B-AE77-4A3C-A417-773B641FEDC0}"/>
    <cellStyle name="Normal 2 2 2 2 3 14 3" xfId="43102" xr:uid="{1B14F132-6238-4B7E-8A89-70E9E89C3786}"/>
    <cellStyle name="Normal 2 2 2 2 3 15" xfId="17963" xr:uid="{B527E446-DC99-4C8A-91B9-699815977D76}"/>
    <cellStyle name="Normal 2 2 2 2 3 16" xfId="34722" xr:uid="{42A02C0E-4BBB-45F5-8F5B-DBFC0F05C697}"/>
    <cellStyle name="Normal 2 2 2 2 3 2" xfId="1437" xr:uid="{DA5C2E99-42A7-41EA-9052-F1B5C5FBABD4}"/>
    <cellStyle name="Normal 2 2 2 2 3 2 10" xfId="9301" xr:uid="{44A33D01-C282-4B21-85DD-24E6EAC66DA9}"/>
    <cellStyle name="Normal 2 2 2 2 3 2 10 2" xfId="17681" xr:uid="{C2AA59BE-04D1-4A7D-B34D-27AEF5611B3B}"/>
    <cellStyle name="Normal 2 2 2 2 3 2 10 2 2" xfId="34441" xr:uid="{8CDAB5DC-1525-47D6-A05C-84437881FC44}"/>
    <cellStyle name="Normal 2 2 2 2 3 2 10 2 3" xfId="51200" xr:uid="{587C0E69-BE18-48AC-B01A-C519D4B26495}"/>
    <cellStyle name="Normal 2 2 2 2 3 2 10 3" xfId="26061" xr:uid="{51844E3F-EB41-4850-B9DB-4BD0323D3BAA}"/>
    <cellStyle name="Normal 2 2 2 2 3 2 10 4" xfId="42820" xr:uid="{EB5D4AD7-ECA1-46E6-8522-3D76DF98DCA8}"/>
    <cellStyle name="Normal 2 2 2 2 3 2 11" xfId="3216" xr:uid="{65949D67-C4B2-4FFB-B57D-67FB25E8219A}"/>
    <cellStyle name="Normal 2 2 2 2 3 2 11 2" xfId="11593" xr:uid="{DE3B69E8-9F23-40B6-B07E-B164C4EABFBF}"/>
    <cellStyle name="Normal 2 2 2 2 3 2 11 2 2" xfId="28353" xr:uid="{57C191B3-C4A7-4BDE-A170-1A44397EFAA4}"/>
    <cellStyle name="Normal 2 2 2 2 3 2 11 2 3" xfId="45112" xr:uid="{B43169AD-8F55-4072-8B99-D91891624CB9}"/>
    <cellStyle name="Normal 2 2 2 2 3 2 11 3" xfId="19973" xr:uid="{2CE430D4-90D5-4D21-BBCB-CC43CA6CEB50}"/>
    <cellStyle name="Normal 2 2 2 2 3 2 11 4" xfId="36732" xr:uid="{E0CB8427-7D39-4CB4-B9A0-9F714719D043}"/>
    <cellStyle name="Normal 2 2 2 2 3 2 12" xfId="9790" xr:uid="{85F5E998-0F8D-44B4-996D-1903EDACC72B}"/>
    <cellStyle name="Normal 2 2 2 2 3 2 12 2" xfId="26550" xr:uid="{BAB2D7AD-F10B-4525-B26E-673276C43D2F}"/>
    <cellStyle name="Normal 2 2 2 2 3 2 12 3" xfId="43309" xr:uid="{8954F72F-66E9-4467-8AAA-29CC64DE6BCE}"/>
    <cellStyle name="Normal 2 2 2 2 3 2 13" xfId="18170" xr:uid="{1F1FBEBA-84EA-436E-9E7B-605F95A8EDAF}"/>
    <cellStyle name="Normal 2 2 2 2 3 2 14" xfId="34929" xr:uid="{AC38059D-A3CA-4746-8001-49F9A220A84C}"/>
    <cellStyle name="Normal 2 2 2 2 3 2 2" xfId="1836" xr:uid="{30D4E1BF-C9C7-4DB8-9ED9-85FC86354A46}"/>
    <cellStyle name="Normal 2 2 2 2 3 2 2 2" xfId="5218" xr:uid="{B9F53269-46AD-4F0B-B572-3A7E278F3FE6}"/>
    <cellStyle name="Normal 2 2 2 2 3 2 2 2 2" xfId="13596" xr:uid="{583FBAF8-2E10-4AAC-98AA-C9568B7644D4}"/>
    <cellStyle name="Normal 2 2 2 2 3 2 2 2 2 2" xfId="30356" xr:uid="{67D6B9F5-5EBC-4FFB-A9FE-43479DC61786}"/>
    <cellStyle name="Normal 2 2 2 2 3 2 2 2 2 3" xfId="47115" xr:uid="{3D68C604-602F-463F-9D9A-411394682075}"/>
    <cellStyle name="Normal 2 2 2 2 3 2 2 2 3" xfId="21976" xr:uid="{ED28B35A-D633-4980-93A3-5FB05F0C8805}"/>
    <cellStyle name="Normal 2 2 2 2 3 2 2 2 4" xfId="38735" xr:uid="{9385A7C3-F814-4968-88C7-A99CC7D42476}"/>
    <cellStyle name="Normal 2 2 2 2 3 2 2 3" xfId="6903" xr:uid="{CD71D085-ED2F-42C0-B2AF-0745D375E907}"/>
    <cellStyle name="Normal 2 2 2 2 3 2 2 3 2" xfId="15283" xr:uid="{3764D4DE-91DE-4125-96FF-0B7CA2432D02}"/>
    <cellStyle name="Normal 2 2 2 2 3 2 2 3 2 2" xfId="32043" xr:uid="{5A75871E-7E6D-4583-9EFF-CB255C78C492}"/>
    <cellStyle name="Normal 2 2 2 2 3 2 2 3 2 3" xfId="48802" xr:uid="{49E8CC01-4688-47FA-9D86-AC2EE19BEA93}"/>
    <cellStyle name="Normal 2 2 2 2 3 2 2 3 3" xfId="23663" xr:uid="{00E97846-1152-4BEC-AA29-914D6B0B63DF}"/>
    <cellStyle name="Normal 2 2 2 2 3 2 2 3 4" xfId="40422" xr:uid="{7AB65B3D-1012-407B-88CB-43DD92BF623F}"/>
    <cellStyle name="Normal 2 2 2 2 3 2 2 4" xfId="3643" xr:uid="{3A03F630-5B7D-4392-B207-7631037AFF86}"/>
    <cellStyle name="Normal 2 2 2 2 3 2 2 4 2" xfId="12019" xr:uid="{A1374A2B-EC64-49E6-8082-6B27C6604398}"/>
    <cellStyle name="Normal 2 2 2 2 3 2 2 4 2 2" xfId="28779" xr:uid="{7B45D9EA-D14C-4710-BA1E-4024BFDE59F1}"/>
    <cellStyle name="Normal 2 2 2 2 3 2 2 4 2 3" xfId="45538" xr:uid="{B89BE421-07AC-4AC5-9683-51E5B130DF58}"/>
    <cellStyle name="Normal 2 2 2 2 3 2 2 4 3" xfId="20399" xr:uid="{60147A71-465C-43E1-9D39-D0EB4F0D6410}"/>
    <cellStyle name="Normal 2 2 2 2 3 2 2 4 4" xfId="37158" xr:uid="{A01505B1-E65A-4242-9C0C-1F6F35096542}"/>
    <cellStyle name="Normal 2 2 2 2 3 2 2 5" xfId="10216" xr:uid="{51AEE3AE-BF13-4E6B-BD6F-FA6D75ED9A4C}"/>
    <cellStyle name="Normal 2 2 2 2 3 2 2 5 2" xfId="26976" xr:uid="{C81553B9-8EA4-4933-92DF-05BBAF9F8195}"/>
    <cellStyle name="Normal 2 2 2 2 3 2 2 5 3" xfId="43735" xr:uid="{457EC80F-591D-40B9-BC19-F569C2F8F9E6}"/>
    <cellStyle name="Normal 2 2 2 2 3 2 2 6" xfId="18596" xr:uid="{0E0CDCD1-84C5-4481-8DE6-3FF256235FF8}"/>
    <cellStyle name="Normal 2 2 2 2 3 2 2 7" xfId="35355" xr:uid="{0C43B942-38C4-4E08-BD44-5702EBFD5D03}"/>
    <cellStyle name="Normal 2 2 2 2 3 2 3" xfId="2264" xr:uid="{DB66F493-296A-4398-8498-35216842CF21}"/>
    <cellStyle name="Normal 2 2 2 2 3 2 3 2" xfId="5644" xr:uid="{3ABEC620-B8DE-42A1-8C5D-983404380855}"/>
    <cellStyle name="Normal 2 2 2 2 3 2 3 2 2" xfId="14024" xr:uid="{FA0A176F-7224-4406-9081-3324E8C01FBD}"/>
    <cellStyle name="Normal 2 2 2 2 3 2 3 2 2 2" xfId="30784" xr:uid="{F4AB3E68-9DE7-4B53-8D2B-E2AFB89904A0}"/>
    <cellStyle name="Normal 2 2 2 2 3 2 3 2 2 3" xfId="47543" xr:uid="{8A3B7951-DD05-410A-A920-D278E4984A04}"/>
    <cellStyle name="Normal 2 2 2 2 3 2 3 2 3" xfId="22404" xr:uid="{B6C5A738-2903-4858-ADC7-201A8F4316C8}"/>
    <cellStyle name="Normal 2 2 2 2 3 2 3 2 4" xfId="39163" xr:uid="{0DA2CAC9-01CF-4389-835D-EF7729F2AEE6}"/>
    <cellStyle name="Normal 2 2 2 2 3 2 3 3" xfId="7331" xr:uid="{EE676851-A90A-4A3D-B3B1-48FEA4FF7EA8}"/>
    <cellStyle name="Normal 2 2 2 2 3 2 3 3 2" xfId="15711" xr:uid="{BE23EEAE-9EF9-4ED6-A354-8B696876E849}"/>
    <cellStyle name="Normal 2 2 2 2 3 2 3 3 2 2" xfId="32471" xr:uid="{9213D9DA-6997-4DEE-AA18-09E63E39DE1A}"/>
    <cellStyle name="Normal 2 2 2 2 3 2 3 3 2 3" xfId="49230" xr:uid="{09AB8889-C6C6-46B6-AA66-0A04F27C77CF}"/>
    <cellStyle name="Normal 2 2 2 2 3 2 3 3 3" xfId="24091" xr:uid="{ECB8B5A0-71F0-4745-A751-FDAF4449D30B}"/>
    <cellStyle name="Normal 2 2 2 2 3 2 3 3 4" xfId="40850" xr:uid="{9592C873-06CB-4966-8E04-792C88C0232F}"/>
    <cellStyle name="Normal 2 2 2 2 3 2 3 4" xfId="4071" xr:uid="{DC475F3E-3902-4811-937E-8CB8DCD80054}"/>
    <cellStyle name="Normal 2 2 2 2 3 2 3 4 2" xfId="12447" xr:uid="{6C197F29-8922-4FF6-992D-4297AD556A64}"/>
    <cellStyle name="Normal 2 2 2 2 3 2 3 4 2 2" xfId="29207" xr:uid="{C0BF6AAF-41BC-4D18-BA57-E19BD8F8BBCA}"/>
    <cellStyle name="Normal 2 2 2 2 3 2 3 4 2 3" xfId="45966" xr:uid="{93FF7DF5-DD80-43F9-833E-E601A3C4B46B}"/>
    <cellStyle name="Normal 2 2 2 2 3 2 3 4 3" xfId="20827" xr:uid="{675C1991-01BA-4A0A-8776-189A1A2963E2}"/>
    <cellStyle name="Normal 2 2 2 2 3 2 3 4 4" xfId="37586" xr:uid="{DA15476C-3BDB-43CF-AAA6-4266C6E26F7C}"/>
    <cellStyle name="Normal 2 2 2 2 3 2 3 5" xfId="10644" xr:uid="{800BCE04-4645-439A-8192-81C4D99D5DF4}"/>
    <cellStyle name="Normal 2 2 2 2 3 2 3 5 2" xfId="27404" xr:uid="{01A1D684-767A-41AB-8561-7414A6EC3E51}"/>
    <cellStyle name="Normal 2 2 2 2 3 2 3 5 3" xfId="44163" xr:uid="{07DE72C8-10F4-4EF5-96E5-28BA4898C1A4}"/>
    <cellStyle name="Normal 2 2 2 2 3 2 3 6" xfId="19024" xr:uid="{6FDCD5BC-C798-4854-96A6-0D58BDAF4B15}"/>
    <cellStyle name="Normal 2 2 2 2 3 2 3 7" xfId="35783" xr:uid="{FF6ADAA5-36CC-49C7-A318-8164B82B8EF5}"/>
    <cellStyle name="Normal 2 2 2 2 3 2 4" xfId="2608" xr:uid="{57B35471-C3AD-4AE0-A688-069834C56980}"/>
    <cellStyle name="Normal 2 2 2 2 3 2 4 2" xfId="5990" xr:uid="{DE7BB54E-9D30-4470-915A-CF62546BDB42}"/>
    <cellStyle name="Normal 2 2 2 2 3 2 4 2 2" xfId="14370" xr:uid="{E93EC881-E322-4C8C-9878-17ABF51CDA1F}"/>
    <cellStyle name="Normal 2 2 2 2 3 2 4 2 2 2" xfId="31130" xr:uid="{9D65802A-903C-4085-8FA5-71B80847C44C}"/>
    <cellStyle name="Normal 2 2 2 2 3 2 4 2 2 3" xfId="47889" xr:uid="{8CCE370A-BD38-47A2-AB4B-551F47025101}"/>
    <cellStyle name="Normal 2 2 2 2 3 2 4 2 3" xfId="22750" xr:uid="{7C9CEF9A-326A-4E0D-9D5C-685617FD5458}"/>
    <cellStyle name="Normal 2 2 2 2 3 2 4 2 4" xfId="39509" xr:uid="{E036AA7F-890A-420F-A196-B0F30BF32E1B}"/>
    <cellStyle name="Normal 2 2 2 2 3 2 4 3" xfId="7677" xr:uid="{242CF6DC-AECA-41EF-ABD7-F75B568BF33C}"/>
    <cellStyle name="Normal 2 2 2 2 3 2 4 3 2" xfId="16057" xr:uid="{3EEA9956-E448-4AD7-89C2-5B0417078A0E}"/>
    <cellStyle name="Normal 2 2 2 2 3 2 4 3 2 2" xfId="32817" xr:uid="{CB9D0AD4-6E4E-4F89-9E96-6C5058725D9D}"/>
    <cellStyle name="Normal 2 2 2 2 3 2 4 3 2 3" xfId="49576" xr:uid="{74D31FA7-6703-4029-83C1-C26469607F44}"/>
    <cellStyle name="Normal 2 2 2 2 3 2 4 3 3" xfId="24437" xr:uid="{69C9A4A9-1CFB-4482-8539-F4D86B599F32}"/>
    <cellStyle name="Normal 2 2 2 2 3 2 4 3 4" xfId="41196" xr:uid="{DA2FD37C-75D1-48E6-A066-3F0E295F7D5C}"/>
    <cellStyle name="Normal 2 2 2 2 3 2 4 4" xfId="4305" xr:uid="{32374980-D7C9-4C1F-A5B0-02BC166FD835}"/>
    <cellStyle name="Normal 2 2 2 2 3 2 4 4 2" xfId="12681" xr:uid="{ADA5FC57-D4CC-4D7D-98CC-8BE540E54170}"/>
    <cellStyle name="Normal 2 2 2 2 3 2 4 4 2 2" xfId="29441" xr:uid="{1C8828D2-989B-4B06-A8DA-483A3F2E14E1}"/>
    <cellStyle name="Normal 2 2 2 2 3 2 4 4 2 3" xfId="46200" xr:uid="{D565160E-C560-4D18-9F59-51AFD2E1686B}"/>
    <cellStyle name="Normal 2 2 2 2 3 2 4 4 3" xfId="21061" xr:uid="{78F5FD11-211F-49CD-AF58-821ADC264C4E}"/>
    <cellStyle name="Normal 2 2 2 2 3 2 4 4 4" xfId="37820" xr:uid="{5DF1DEDF-371A-4F03-B33B-78D6F305F3BC}"/>
    <cellStyle name="Normal 2 2 2 2 3 2 4 5" xfId="10990" xr:uid="{0E83EEA6-3A84-427F-800C-7B1C63CC6AEB}"/>
    <cellStyle name="Normal 2 2 2 2 3 2 4 5 2" xfId="27750" xr:uid="{9D9821DD-5D90-4349-956A-FE17838C7644}"/>
    <cellStyle name="Normal 2 2 2 2 3 2 4 5 3" xfId="44509" xr:uid="{7C59377E-C91F-4ABA-85FE-B09965EDF9D3}"/>
    <cellStyle name="Normal 2 2 2 2 3 2 4 6" xfId="19370" xr:uid="{F691B8FE-AB81-41DF-B70B-441A26EBA84C}"/>
    <cellStyle name="Normal 2 2 2 2 3 2 4 7" xfId="36129" xr:uid="{42CC8CBE-FA50-4E67-8032-5A82A79446EC}"/>
    <cellStyle name="Normal 2 2 2 2 3 2 5" xfId="4724" xr:uid="{D091CB5C-64D6-4593-A436-1917B985DFD1}"/>
    <cellStyle name="Normal 2 2 2 2 3 2 5 2" xfId="13100" xr:uid="{D255BD0A-7279-464E-B0AF-DF0A86E4E570}"/>
    <cellStyle name="Normal 2 2 2 2 3 2 5 2 2" xfId="29860" xr:uid="{7ECC410E-F9C5-4209-83FE-BC632B609BC3}"/>
    <cellStyle name="Normal 2 2 2 2 3 2 5 2 3" xfId="46619" xr:uid="{81BBF868-5DF8-4472-B02B-29978A5DE8E4}"/>
    <cellStyle name="Normal 2 2 2 2 3 2 5 3" xfId="21480" xr:uid="{2CCEE4F7-426B-4F45-A1AA-02C8A99F1C26}"/>
    <cellStyle name="Normal 2 2 2 2 3 2 5 4" xfId="38239" xr:uid="{F03855E0-D322-4283-8C0D-ED504A1EDBE6}"/>
    <cellStyle name="Normal 2 2 2 2 3 2 6" xfId="6477" xr:uid="{7476C32C-0F45-4BDD-93E6-E276DD37A199}"/>
    <cellStyle name="Normal 2 2 2 2 3 2 6 2" xfId="14857" xr:uid="{5C5B8D52-377A-4350-A029-F8B9BD9A18F5}"/>
    <cellStyle name="Normal 2 2 2 2 3 2 6 2 2" xfId="31617" xr:uid="{DB93FB70-C35E-419F-ADE8-81A79C0BF076}"/>
    <cellStyle name="Normal 2 2 2 2 3 2 6 2 3" xfId="48376" xr:uid="{8F0F798A-86C6-496B-AFBC-A8DEBF9409A6}"/>
    <cellStyle name="Normal 2 2 2 2 3 2 6 3" xfId="23237" xr:uid="{6AE6627F-3C75-4897-951B-B9D9F8DB2051}"/>
    <cellStyle name="Normal 2 2 2 2 3 2 6 4" xfId="39996" xr:uid="{D3FF4180-9BC5-4195-A60C-1F0238646CDC}"/>
    <cellStyle name="Normal 2 2 2 2 3 2 7" xfId="8083" xr:uid="{A1E0276A-A88A-43F7-9CE6-E3DEE85DCACE}"/>
    <cellStyle name="Normal 2 2 2 2 3 2 7 2" xfId="16463" xr:uid="{6EFD8B27-1BEF-4AD3-A21A-4C15851A9377}"/>
    <cellStyle name="Normal 2 2 2 2 3 2 7 2 2" xfId="33223" xr:uid="{E1A667FB-452C-4F49-97DD-897253B8832F}"/>
    <cellStyle name="Normal 2 2 2 2 3 2 7 2 3" xfId="49982" xr:uid="{174DF43F-7664-4E02-AF98-9117BA4CB6E2}"/>
    <cellStyle name="Normal 2 2 2 2 3 2 7 3" xfId="24843" xr:uid="{D630DEFF-F086-44EA-907D-C0B010B20191}"/>
    <cellStyle name="Normal 2 2 2 2 3 2 7 4" xfId="41602" xr:uid="{A42FCDC5-98B0-4847-AA05-EE57688BC4C5}"/>
    <cellStyle name="Normal 2 2 2 2 3 2 8" xfId="8489" xr:uid="{58CF7A11-11CC-41FA-B745-45F10A5B6CDB}"/>
    <cellStyle name="Normal 2 2 2 2 3 2 8 2" xfId="16869" xr:uid="{BB73F625-750E-4F42-BB47-DE0BCE820F65}"/>
    <cellStyle name="Normal 2 2 2 2 3 2 8 2 2" xfId="33629" xr:uid="{1A7E05A7-6EB8-4CDE-B2B3-32B63EBFC0F2}"/>
    <cellStyle name="Normal 2 2 2 2 3 2 8 2 3" xfId="50388" xr:uid="{CE8FCBAA-8CF7-4FED-AF5E-E62241015389}"/>
    <cellStyle name="Normal 2 2 2 2 3 2 8 3" xfId="25249" xr:uid="{612827D6-C8C3-4EF4-B46B-B84C59198F99}"/>
    <cellStyle name="Normal 2 2 2 2 3 2 8 4" xfId="42008" xr:uid="{4FEFF95D-4143-4611-A01D-3C019CE9ED24}"/>
    <cellStyle name="Normal 2 2 2 2 3 2 9" xfId="8895" xr:uid="{04EEE7FF-B144-4CBE-B7BE-30F4D68BA272}"/>
    <cellStyle name="Normal 2 2 2 2 3 2 9 2" xfId="17275" xr:uid="{2722843F-1D65-47ED-902A-CB436D41B39D}"/>
    <cellStyle name="Normal 2 2 2 2 3 2 9 2 2" xfId="34035" xr:uid="{66ABE117-BFDE-4210-8EDC-6CEF25EE3571}"/>
    <cellStyle name="Normal 2 2 2 2 3 2 9 2 3" xfId="50794" xr:uid="{14E8FB8D-E2F0-472F-90C2-DF0FF8C52C18}"/>
    <cellStyle name="Normal 2 2 2 2 3 2 9 3" xfId="25655" xr:uid="{BF3B7030-BDDC-42E9-BC27-A43F72E46762}"/>
    <cellStyle name="Normal 2 2 2 2 3 2 9 4" xfId="42414" xr:uid="{3869F636-1811-4F08-A950-F3CF029B12DF}"/>
    <cellStyle name="Normal 2 2 2 2 3 3" xfId="1438" xr:uid="{D80234DC-2CFD-4447-B6D0-2205978172DD}"/>
    <cellStyle name="Normal 2 2 2 2 3 3 10" xfId="9423" xr:uid="{56A1EE17-0FD2-44DF-AE18-DEDE007839E1}"/>
    <cellStyle name="Normal 2 2 2 2 3 3 10 2" xfId="17803" xr:uid="{C34C08EF-B40C-4847-85C0-BCF0A7477652}"/>
    <cellStyle name="Normal 2 2 2 2 3 3 10 2 2" xfId="34563" xr:uid="{2635F2C7-F6F3-4F96-9D7A-5242600E8EED}"/>
    <cellStyle name="Normal 2 2 2 2 3 3 10 2 3" xfId="51322" xr:uid="{93FB8A9D-A656-4A04-B265-383CF88FD37C}"/>
    <cellStyle name="Normal 2 2 2 2 3 3 10 3" xfId="26183" xr:uid="{0DB96739-9BA5-4721-9B27-41D4086E1F9F}"/>
    <cellStyle name="Normal 2 2 2 2 3 3 10 4" xfId="42942" xr:uid="{F742AEDB-93A5-480E-A704-A6FA3A1E4DE0}"/>
    <cellStyle name="Normal 2 2 2 2 3 3 11" xfId="3217" xr:uid="{E7596D92-8439-4134-B46F-479CB057026F}"/>
    <cellStyle name="Normal 2 2 2 2 3 3 11 2" xfId="11594" xr:uid="{71CAFD81-070B-41CB-973F-6EF929913231}"/>
    <cellStyle name="Normal 2 2 2 2 3 3 11 2 2" xfId="28354" xr:uid="{72450DFF-BB83-4C1B-8EB4-2A1794425140}"/>
    <cellStyle name="Normal 2 2 2 2 3 3 11 2 3" xfId="45113" xr:uid="{ED001C8B-ACF9-468D-B79F-50883EAD37EC}"/>
    <cellStyle name="Normal 2 2 2 2 3 3 11 3" xfId="19974" xr:uid="{A839E1CE-0FA6-4F54-B966-16B38ECB95DB}"/>
    <cellStyle name="Normal 2 2 2 2 3 3 11 4" xfId="36733" xr:uid="{74878745-D1A4-4030-8692-5C840F81DA61}"/>
    <cellStyle name="Normal 2 2 2 2 3 3 12" xfId="9791" xr:uid="{64AB9CE9-FAD1-4402-A4EA-4CBA1D92C44C}"/>
    <cellStyle name="Normal 2 2 2 2 3 3 12 2" xfId="26551" xr:uid="{E0A6371D-E2ED-4197-8C08-29A0ED417576}"/>
    <cellStyle name="Normal 2 2 2 2 3 3 12 3" xfId="43310" xr:uid="{BB497325-8D57-4FF3-9F3C-11E399E55769}"/>
    <cellStyle name="Normal 2 2 2 2 3 3 13" xfId="18171" xr:uid="{9D2F6B91-50DB-48B4-997C-3025C321AC30}"/>
    <cellStyle name="Normal 2 2 2 2 3 3 14" xfId="34930" xr:uid="{373DAAF1-B362-4EF3-992D-DBEA6385039B}"/>
    <cellStyle name="Normal 2 2 2 2 3 3 2" xfId="1837" xr:uid="{98A3937F-AADB-4CA8-A53F-18F36B4A2F13}"/>
    <cellStyle name="Normal 2 2 2 2 3 3 2 2" xfId="5219" xr:uid="{7E6DF325-AE6F-4475-8FF9-73DDE13E326D}"/>
    <cellStyle name="Normal 2 2 2 2 3 3 2 2 2" xfId="13597" xr:uid="{15B8DA78-99E0-46B8-8C33-69331DDEEC4E}"/>
    <cellStyle name="Normal 2 2 2 2 3 3 2 2 2 2" xfId="30357" xr:uid="{5D5FCA3A-80C8-4A6B-9EA3-78395C802FF0}"/>
    <cellStyle name="Normal 2 2 2 2 3 3 2 2 2 3" xfId="47116" xr:uid="{97DAA8B1-011E-4BF1-AACA-5AA74A9EC795}"/>
    <cellStyle name="Normal 2 2 2 2 3 3 2 2 3" xfId="21977" xr:uid="{DC1A0667-505E-4E6D-9755-F1C55FD5B560}"/>
    <cellStyle name="Normal 2 2 2 2 3 3 2 2 4" xfId="38736" xr:uid="{D26C70B5-4F3A-4C13-963D-2779668835DB}"/>
    <cellStyle name="Normal 2 2 2 2 3 3 2 3" xfId="6904" xr:uid="{9E13EA09-25C3-49C1-BF98-AA5013575BC7}"/>
    <cellStyle name="Normal 2 2 2 2 3 3 2 3 2" xfId="15284" xr:uid="{4F7D874E-F828-442F-8A54-8163C485234F}"/>
    <cellStyle name="Normal 2 2 2 2 3 3 2 3 2 2" xfId="32044" xr:uid="{E90C5D21-FB60-4ED2-88E6-77C00213F13E}"/>
    <cellStyle name="Normal 2 2 2 2 3 3 2 3 2 3" xfId="48803" xr:uid="{C0E01AE7-A86E-4B6C-930B-9C07341FFD60}"/>
    <cellStyle name="Normal 2 2 2 2 3 3 2 3 3" xfId="23664" xr:uid="{13398F2A-282D-4D59-92D7-E63B8C5BD974}"/>
    <cellStyle name="Normal 2 2 2 2 3 3 2 3 4" xfId="40423" xr:uid="{2B4C39B3-2C81-49E4-80F8-8E967E816FC7}"/>
    <cellStyle name="Normal 2 2 2 2 3 3 2 4" xfId="3644" xr:uid="{DFC1FCED-C257-4523-A14C-C710A9597BA3}"/>
    <cellStyle name="Normal 2 2 2 2 3 3 2 4 2" xfId="12020" xr:uid="{8399CA2B-DCB8-4BA6-92DF-E8DDDCB03257}"/>
    <cellStyle name="Normal 2 2 2 2 3 3 2 4 2 2" xfId="28780" xr:uid="{42C46F01-F4F3-48A8-8C43-5D90E584CFD2}"/>
    <cellStyle name="Normal 2 2 2 2 3 3 2 4 2 3" xfId="45539" xr:uid="{219C259E-63DA-482E-B518-9F84DB005A6F}"/>
    <cellStyle name="Normal 2 2 2 2 3 3 2 4 3" xfId="20400" xr:uid="{E3C62E2A-7731-418E-ABDF-17DDD26A9F2D}"/>
    <cellStyle name="Normal 2 2 2 2 3 3 2 4 4" xfId="37159" xr:uid="{102A31DF-48BB-499A-AD95-D50C1BB50850}"/>
    <cellStyle name="Normal 2 2 2 2 3 3 2 5" xfId="10217" xr:uid="{76D5BF07-656A-4C37-A78B-8867788855DB}"/>
    <cellStyle name="Normal 2 2 2 2 3 3 2 5 2" xfId="26977" xr:uid="{A2C6E835-3945-4CEF-8E11-975BF0FDA775}"/>
    <cellStyle name="Normal 2 2 2 2 3 3 2 5 3" xfId="43736" xr:uid="{5557D246-78E7-475E-B370-254EEB23D875}"/>
    <cellStyle name="Normal 2 2 2 2 3 3 2 6" xfId="18597" xr:uid="{67B1E34F-6352-421E-8287-959B5B16FAC6}"/>
    <cellStyle name="Normal 2 2 2 2 3 3 2 7" xfId="35356" xr:uid="{7645E057-5041-4A41-AACC-442B5EBB36B2}"/>
    <cellStyle name="Normal 2 2 2 2 3 3 3" xfId="2265" xr:uid="{2716EBE2-20F0-400B-9EB1-6C55CF3E53AE}"/>
    <cellStyle name="Normal 2 2 2 2 3 3 3 2" xfId="5645" xr:uid="{B1902E3F-2F48-4946-8654-35DC6E550524}"/>
    <cellStyle name="Normal 2 2 2 2 3 3 3 2 2" xfId="14025" xr:uid="{7DE7F972-C912-4951-A6A1-9DFDBD2D7335}"/>
    <cellStyle name="Normal 2 2 2 2 3 3 3 2 2 2" xfId="30785" xr:uid="{3C04BDA7-60B2-4B31-A9D7-7CD41B0E1B25}"/>
    <cellStyle name="Normal 2 2 2 2 3 3 3 2 2 3" xfId="47544" xr:uid="{4168027B-61D2-46FD-8433-A1D3C752C6E5}"/>
    <cellStyle name="Normal 2 2 2 2 3 3 3 2 3" xfId="22405" xr:uid="{8E250280-C6F3-4B48-9C3E-1E7D50DBB6D7}"/>
    <cellStyle name="Normal 2 2 2 2 3 3 3 2 4" xfId="39164" xr:uid="{2CDC93CB-D1B0-4643-BA4A-85343998AC28}"/>
    <cellStyle name="Normal 2 2 2 2 3 3 3 3" xfId="7332" xr:uid="{B2844D90-02C2-49C1-85BE-9D1ABB5BE217}"/>
    <cellStyle name="Normal 2 2 2 2 3 3 3 3 2" xfId="15712" xr:uid="{21A61915-E889-427D-B85A-FB3F6B65740F}"/>
    <cellStyle name="Normal 2 2 2 2 3 3 3 3 2 2" xfId="32472" xr:uid="{25FA3A52-3763-46BB-978B-C1948B9955A9}"/>
    <cellStyle name="Normal 2 2 2 2 3 3 3 3 2 3" xfId="49231" xr:uid="{384D2C26-7CE8-49FC-A1BF-5D42E4B840B7}"/>
    <cellStyle name="Normal 2 2 2 2 3 3 3 3 3" xfId="24092" xr:uid="{13520B75-40AC-4EFF-AE12-6F563ADB332E}"/>
    <cellStyle name="Normal 2 2 2 2 3 3 3 3 4" xfId="40851" xr:uid="{139BCB8F-D0E7-48C6-861D-471CF3F82E65}"/>
    <cellStyle name="Normal 2 2 2 2 3 3 3 4" xfId="4072" xr:uid="{5482373C-C9D7-447D-82DA-4C7A27C440EF}"/>
    <cellStyle name="Normal 2 2 2 2 3 3 3 4 2" xfId="12448" xr:uid="{A9848887-C5CF-4888-AE9D-79B319F2A4C3}"/>
    <cellStyle name="Normal 2 2 2 2 3 3 3 4 2 2" xfId="29208" xr:uid="{6E0F0E66-F10A-41F5-9F77-C469061ABE97}"/>
    <cellStyle name="Normal 2 2 2 2 3 3 3 4 2 3" xfId="45967" xr:uid="{F6A12204-C375-4D76-A661-69F5AC1AB6CE}"/>
    <cellStyle name="Normal 2 2 2 2 3 3 3 4 3" xfId="20828" xr:uid="{6E058406-2A55-47D2-B164-4E8CF5FC3D3A}"/>
    <cellStyle name="Normal 2 2 2 2 3 3 3 4 4" xfId="37587" xr:uid="{06A5CCFE-9045-4597-B59D-15BD1CFA9D5A}"/>
    <cellStyle name="Normal 2 2 2 2 3 3 3 5" xfId="10645" xr:uid="{B47BC086-A819-4830-BAA1-1E4147F44C14}"/>
    <cellStyle name="Normal 2 2 2 2 3 3 3 5 2" xfId="27405" xr:uid="{343EC2DB-C6A3-439A-B360-FA55FC77D91B}"/>
    <cellStyle name="Normal 2 2 2 2 3 3 3 5 3" xfId="44164" xr:uid="{17A94859-5F63-48E1-B864-829286399785}"/>
    <cellStyle name="Normal 2 2 2 2 3 3 3 6" xfId="19025" xr:uid="{6861E7FF-000D-404D-B245-83F7176FBB72}"/>
    <cellStyle name="Normal 2 2 2 2 3 3 3 7" xfId="35784" xr:uid="{8DE7D612-AA00-438B-B870-EA16E3301632}"/>
    <cellStyle name="Normal 2 2 2 2 3 3 4" xfId="2730" xr:uid="{ECD1AC67-A966-4B5F-9588-E8EFB58DDFFB}"/>
    <cellStyle name="Normal 2 2 2 2 3 3 4 2" xfId="6112" xr:uid="{8E99614F-3A81-46A3-B5B6-4E77F70A0F07}"/>
    <cellStyle name="Normal 2 2 2 2 3 3 4 2 2" xfId="14492" xr:uid="{E8804C24-A076-4C4D-8682-2EC424D1674F}"/>
    <cellStyle name="Normal 2 2 2 2 3 3 4 2 2 2" xfId="31252" xr:uid="{9DF752CD-D1E9-4CB3-B2A1-E53E7FEE3243}"/>
    <cellStyle name="Normal 2 2 2 2 3 3 4 2 2 3" xfId="48011" xr:uid="{7B4A3DD1-5608-4BC2-BD2D-71C18B0203C5}"/>
    <cellStyle name="Normal 2 2 2 2 3 3 4 2 3" xfId="22872" xr:uid="{44824A35-75CB-4AA9-9FA2-D537B11CEC86}"/>
    <cellStyle name="Normal 2 2 2 2 3 3 4 2 4" xfId="39631" xr:uid="{35E7D5A8-345B-4361-A895-476F009C2EC2}"/>
    <cellStyle name="Normal 2 2 2 2 3 3 4 3" xfId="7799" xr:uid="{8AE87321-0378-4EB7-9071-A5B3F1534F39}"/>
    <cellStyle name="Normal 2 2 2 2 3 3 4 3 2" xfId="16179" xr:uid="{3D57D5FE-B124-4B24-82EC-55AF665C3766}"/>
    <cellStyle name="Normal 2 2 2 2 3 3 4 3 2 2" xfId="32939" xr:uid="{DAA321CC-EE39-4E50-8492-4D08DBC0BC56}"/>
    <cellStyle name="Normal 2 2 2 2 3 3 4 3 2 3" xfId="49698" xr:uid="{FCFFC0EB-3A0E-45D9-8D75-9D60A4363C2D}"/>
    <cellStyle name="Normal 2 2 2 2 3 3 4 3 3" xfId="24559" xr:uid="{D172D887-488D-4826-A678-FD712B3AE4F9}"/>
    <cellStyle name="Normal 2 2 2 2 3 3 4 3 4" xfId="41318" xr:uid="{FFD74798-C645-4BF5-A1E7-4B27ABE1FE8C}"/>
    <cellStyle name="Normal 2 2 2 2 3 3 4 4" xfId="4426" xr:uid="{27EA329F-4E0E-4ADE-BADE-2103A2574E6A}"/>
    <cellStyle name="Normal 2 2 2 2 3 3 4 4 2" xfId="12802" xr:uid="{2DB3BB8D-5B89-4232-AE34-1C305259192E}"/>
    <cellStyle name="Normal 2 2 2 2 3 3 4 4 2 2" xfId="29562" xr:uid="{F36C8A1C-F658-47B1-A8D2-8C7809DC9576}"/>
    <cellStyle name="Normal 2 2 2 2 3 3 4 4 2 3" xfId="46321" xr:uid="{36E3E8A7-3943-4ED5-87A7-66929114577C}"/>
    <cellStyle name="Normal 2 2 2 2 3 3 4 4 3" xfId="21182" xr:uid="{6C7338E7-72AB-4ED6-8581-7B7995B30EF8}"/>
    <cellStyle name="Normal 2 2 2 2 3 3 4 4 4" xfId="37941" xr:uid="{6F0043D0-9534-488A-812F-C657BD36595C}"/>
    <cellStyle name="Normal 2 2 2 2 3 3 4 5" xfId="11112" xr:uid="{85058DAB-11DA-4FD5-8389-7725C32B3E0E}"/>
    <cellStyle name="Normal 2 2 2 2 3 3 4 5 2" xfId="27872" xr:uid="{24BB112A-404C-4C1C-A534-5B2635D29AE8}"/>
    <cellStyle name="Normal 2 2 2 2 3 3 4 5 3" xfId="44631" xr:uid="{94043102-6D2F-4CB7-8F9F-E0121BCDF36D}"/>
    <cellStyle name="Normal 2 2 2 2 3 3 4 6" xfId="19492" xr:uid="{EBB312B6-8C1A-4282-BAB0-CD9BF66C3EFE}"/>
    <cellStyle name="Normal 2 2 2 2 3 3 4 7" xfId="36251" xr:uid="{66D0A142-5593-46D6-8EE0-78657D0797AD}"/>
    <cellStyle name="Normal 2 2 2 2 3 3 5" xfId="4846" xr:uid="{685F93D6-D253-492B-B1DD-77B327773B14}"/>
    <cellStyle name="Normal 2 2 2 2 3 3 5 2" xfId="13222" xr:uid="{5538F5F6-E57D-4579-8AD0-6F2BED944670}"/>
    <cellStyle name="Normal 2 2 2 2 3 3 5 2 2" xfId="29982" xr:uid="{02A7D6D7-D2F1-46BC-823A-9A1B5D4EA8DE}"/>
    <cellStyle name="Normal 2 2 2 2 3 3 5 2 3" xfId="46741" xr:uid="{E8501B3C-16E3-4523-91DB-D91EAF076E63}"/>
    <cellStyle name="Normal 2 2 2 2 3 3 5 3" xfId="21602" xr:uid="{ECE70B08-9DC8-40B7-8481-A64002EF9E14}"/>
    <cellStyle name="Normal 2 2 2 2 3 3 5 4" xfId="38361" xr:uid="{E6404C5B-EA2B-4B90-B50E-388BB21CEF5D}"/>
    <cellStyle name="Normal 2 2 2 2 3 3 6" xfId="6478" xr:uid="{31B2D18B-33FD-458C-BF83-2C6252C9ED2C}"/>
    <cellStyle name="Normal 2 2 2 2 3 3 6 2" xfId="14858" xr:uid="{908C6FF7-7473-4671-A47B-5FBE6B592695}"/>
    <cellStyle name="Normal 2 2 2 2 3 3 6 2 2" xfId="31618" xr:uid="{ED8C7D9C-7B4E-4616-ABA9-212341BC2622}"/>
    <cellStyle name="Normal 2 2 2 2 3 3 6 2 3" xfId="48377" xr:uid="{3C31C94B-1456-4DF6-B79F-C32E73299AF9}"/>
    <cellStyle name="Normal 2 2 2 2 3 3 6 3" xfId="23238" xr:uid="{4B6E0C9A-F820-4A2A-846F-70F1FFFCB791}"/>
    <cellStyle name="Normal 2 2 2 2 3 3 6 4" xfId="39997" xr:uid="{CF454EAA-CC23-464B-9C85-2AC28E189B2D}"/>
    <cellStyle name="Normal 2 2 2 2 3 3 7" xfId="8205" xr:uid="{84811195-029D-4D5D-9A55-EAA756830F89}"/>
    <cellStyle name="Normal 2 2 2 2 3 3 7 2" xfId="16585" xr:uid="{8AC0D662-07EB-4A59-A40F-94E695D43979}"/>
    <cellStyle name="Normal 2 2 2 2 3 3 7 2 2" xfId="33345" xr:uid="{154932EA-9943-4850-82EA-B47D0104480C}"/>
    <cellStyle name="Normal 2 2 2 2 3 3 7 2 3" xfId="50104" xr:uid="{230D5F09-CB50-4DDB-B6E0-F66B2AE24BED}"/>
    <cellStyle name="Normal 2 2 2 2 3 3 7 3" xfId="24965" xr:uid="{042E707A-A5ED-4565-9D90-8993820B0602}"/>
    <cellStyle name="Normal 2 2 2 2 3 3 7 4" xfId="41724" xr:uid="{8DE3BCDA-AD5F-4EFF-9FF0-5DC45D0E0992}"/>
    <cellStyle name="Normal 2 2 2 2 3 3 8" xfId="8611" xr:uid="{ACB4A7D7-A3C1-4153-88C5-6152B66BF037}"/>
    <cellStyle name="Normal 2 2 2 2 3 3 8 2" xfId="16991" xr:uid="{55C9C353-9231-461B-8788-F97C19898F19}"/>
    <cellStyle name="Normal 2 2 2 2 3 3 8 2 2" xfId="33751" xr:uid="{8A6461E1-F88B-40AB-BBD2-2B79B2576800}"/>
    <cellStyle name="Normal 2 2 2 2 3 3 8 2 3" xfId="50510" xr:uid="{5CAFE8D8-6AD6-4BE5-A26C-2AB5A4051B3A}"/>
    <cellStyle name="Normal 2 2 2 2 3 3 8 3" xfId="25371" xr:uid="{EE93921A-6024-4819-9EA9-54F5822D9E72}"/>
    <cellStyle name="Normal 2 2 2 2 3 3 8 4" xfId="42130" xr:uid="{BDF6951C-2D21-45AE-A6F9-1833F0B89893}"/>
    <cellStyle name="Normal 2 2 2 2 3 3 9" xfId="9017" xr:uid="{365E972E-50B1-447D-9005-108D7222C9ED}"/>
    <cellStyle name="Normal 2 2 2 2 3 3 9 2" xfId="17397" xr:uid="{55720AC4-4EE1-47AF-9BCC-7314C1548661}"/>
    <cellStyle name="Normal 2 2 2 2 3 3 9 2 2" xfId="34157" xr:uid="{1811E907-4316-4E0A-B4BC-44D5A6C9A51B}"/>
    <cellStyle name="Normal 2 2 2 2 3 3 9 2 3" xfId="50916" xr:uid="{1DB6A675-2672-4814-84CC-D3CE028253C2}"/>
    <cellStyle name="Normal 2 2 2 2 3 3 9 3" xfId="25777" xr:uid="{EA600F1D-D774-4991-9438-71090C540DE5}"/>
    <cellStyle name="Normal 2 2 2 2 3 3 9 4" xfId="42536" xr:uid="{2A66CDA6-9251-47E8-AE8B-4A3471832427}"/>
    <cellStyle name="Normal 2 2 2 2 3 4" xfId="1629" xr:uid="{6E56970F-3C1A-4017-810C-9CAFD2C46B12}"/>
    <cellStyle name="Normal 2 2 2 2 3 4 2" xfId="5011" xr:uid="{2D87E5E6-2458-422A-B97B-1332C8940501}"/>
    <cellStyle name="Normal 2 2 2 2 3 4 2 2" xfId="13389" xr:uid="{7382C2A2-5E2C-4FAB-8B15-D250C6726F10}"/>
    <cellStyle name="Normal 2 2 2 2 3 4 2 2 2" xfId="30149" xr:uid="{113FC3EE-02B5-48CD-B573-EFB3DA6593E6}"/>
    <cellStyle name="Normal 2 2 2 2 3 4 2 2 3" xfId="46908" xr:uid="{CFC3E34A-509D-4FE2-85E3-8BAC92F2D359}"/>
    <cellStyle name="Normal 2 2 2 2 3 4 2 3" xfId="21769" xr:uid="{589BDF9B-3C42-44B4-BC5C-842F4ECF0440}"/>
    <cellStyle name="Normal 2 2 2 2 3 4 2 4" xfId="38528" xr:uid="{FC12764B-05CE-4084-868B-19CA66ECEE67}"/>
    <cellStyle name="Normal 2 2 2 2 3 4 3" xfId="6696" xr:uid="{20529819-3136-440F-B53F-D358525AEA17}"/>
    <cellStyle name="Normal 2 2 2 2 3 4 3 2" xfId="15076" xr:uid="{81FC87C0-C890-416D-A2BF-289FB3CF899C}"/>
    <cellStyle name="Normal 2 2 2 2 3 4 3 2 2" xfId="31836" xr:uid="{C7F5D028-2967-4BAA-98AD-E803DF2D5DCB}"/>
    <cellStyle name="Normal 2 2 2 2 3 4 3 2 3" xfId="48595" xr:uid="{51DD2DC0-42F0-4156-ABDB-D3DFE335F382}"/>
    <cellStyle name="Normal 2 2 2 2 3 4 3 3" xfId="23456" xr:uid="{B5588A14-3F86-4C16-ACC6-3105372A747B}"/>
    <cellStyle name="Normal 2 2 2 2 3 4 3 4" xfId="40215" xr:uid="{778B9C5D-AFBE-4BD6-AB59-2BE742A5B573}"/>
    <cellStyle name="Normal 2 2 2 2 3 4 4" xfId="3436" xr:uid="{D7C2CA97-5F05-44FF-A337-075F195D9255}"/>
    <cellStyle name="Normal 2 2 2 2 3 4 4 2" xfId="11812" xr:uid="{C4924D2D-CC8C-498A-9EC6-68D17A171297}"/>
    <cellStyle name="Normal 2 2 2 2 3 4 4 2 2" xfId="28572" xr:uid="{499D1069-DBE2-4DA8-B2E8-A51B4CEB19B6}"/>
    <cellStyle name="Normal 2 2 2 2 3 4 4 2 3" xfId="45331" xr:uid="{DB7B07FF-1544-4DFA-8D34-59C72FB40F91}"/>
    <cellStyle name="Normal 2 2 2 2 3 4 4 3" xfId="20192" xr:uid="{B2FDB429-7D32-4486-BE2C-54DF148C4047}"/>
    <cellStyle name="Normal 2 2 2 2 3 4 4 4" xfId="36951" xr:uid="{43AF06C2-2F36-4CF5-9923-5CB8B6EE4235}"/>
    <cellStyle name="Normal 2 2 2 2 3 4 5" xfId="10009" xr:uid="{C5ECD2EE-8C09-4F03-B665-F8012ED4105D}"/>
    <cellStyle name="Normal 2 2 2 2 3 4 5 2" xfId="26769" xr:uid="{FE88CA02-79DD-4375-AF86-D60F85D19505}"/>
    <cellStyle name="Normal 2 2 2 2 3 4 5 3" xfId="43528" xr:uid="{4709F982-C350-4C21-9C33-0BDF9E374EF8}"/>
    <cellStyle name="Normal 2 2 2 2 3 4 6" xfId="18389" xr:uid="{551DDCB7-9FFB-4E0D-9438-D86F89C4365C}"/>
    <cellStyle name="Normal 2 2 2 2 3 4 7" xfId="35148" xr:uid="{7EC64281-E1AB-498F-A2E1-64EB50A28B9B}"/>
    <cellStyle name="Normal 2 2 2 2 3 5" xfId="2057" xr:uid="{0D2D7E7A-CBB9-4C8C-BEA7-18C89EC4903C}"/>
    <cellStyle name="Normal 2 2 2 2 3 5 2" xfId="5437" xr:uid="{35CC15D0-20A1-40DC-9DBE-F1CFA0D9B710}"/>
    <cellStyle name="Normal 2 2 2 2 3 5 2 2" xfId="13817" xr:uid="{26171D65-5692-44B8-811D-54D0324337B6}"/>
    <cellStyle name="Normal 2 2 2 2 3 5 2 2 2" xfId="30577" xr:uid="{11542CD5-4CD0-45E2-8099-E8CAB3C509A2}"/>
    <cellStyle name="Normal 2 2 2 2 3 5 2 2 3" xfId="47336" xr:uid="{497EA9E6-0FA8-44AD-A71C-698231324AD4}"/>
    <cellStyle name="Normal 2 2 2 2 3 5 2 3" xfId="22197" xr:uid="{4701F77D-B3EA-4A07-B638-00224342B499}"/>
    <cellStyle name="Normal 2 2 2 2 3 5 2 4" xfId="38956" xr:uid="{213E3AB4-1B9A-406F-B2B2-C1D68B29FD49}"/>
    <cellStyle name="Normal 2 2 2 2 3 5 3" xfId="7124" xr:uid="{4571219D-784F-4556-B0B7-1A00011FFED6}"/>
    <cellStyle name="Normal 2 2 2 2 3 5 3 2" xfId="15504" xr:uid="{854EA442-D522-4202-95DB-81CBDF8BC326}"/>
    <cellStyle name="Normal 2 2 2 2 3 5 3 2 2" xfId="32264" xr:uid="{5C4278FC-052F-42C2-A5CC-0C054DA83B45}"/>
    <cellStyle name="Normal 2 2 2 2 3 5 3 2 3" xfId="49023" xr:uid="{47BC82D0-CE1A-4463-AB5E-71603F08A141}"/>
    <cellStyle name="Normal 2 2 2 2 3 5 3 3" xfId="23884" xr:uid="{815FA651-8CC4-447B-A488-1277A7CB8D90}"/>
    <cellStyle name="Normal 2 2 2 2 3 5 3 4" xfId="40643" xr:uid="{A6FD7BA5-4239-45DE-8CAB-F742F68B8353}"/>
    <cellStyle name="Normal 2 2 2 2 3 5 4" xfId="3864" xr:uid="{4ED31B03-B3B2-4DE9-9860-26D515492320}"/>
    <cellStyle name="Normal 2 2 2 2 3 5 4 2" xfId="12240" xr:uid="{EDE81DA5-CB2E-48B5-B46F-A4C2B5E75709}"/>
    <cellStyle name="Normal 2 2 2 2 3 5 4 2 2" xfId="29000" xr:uid="{173F6CC0-A4F5-40FC-A404-5EE2685A6319}"/>
    <cellStyle name="Normal 2 2 2 2 3 5 4 2 3" xfId="45759" xr:uid="{E01A97A3-D5BB-4516-A33A-B2CDB5B470A0}"/>
    <cellStyle name="Normal 2 2 2 2 3 5 4 3" xfId="20620" xr:uid="{BD8B6C43-6EC3-4398-913E-9A16B3E84166}"/>
    <cellStyle name="Normal 2 2 2 2 3 5 4 4" xfId="37379" xr:uid="{D72D3836-D1A5-4DB3-AC83-1FB84859F9F5}"/>
    <cellStyle name="Normal 2 2 2 2 3 5 5" xfId="10437" xr:uid="{58F01E99-DA08-421D-B565-887F02D9AAE7}"/>
    <cellStyle name="Normal 2 2 2 2 3 5 5 2" xfId="27197" xr:uid="{93408F8D-0403-4D09-B0EA-E5BFE62D279F}"/>
    <cellStyle name="Normal 2 2 2 2 3 5 5 3" xfId="43956" xr:uid="{3DA72993-0F77-4CDB-B4AB-5E483C70DBD4}"/>
    <cellStyle name="Normal 2 2 2 2 3 5 6" xfId="18817" xr:uid="{8C40FA1F-41DA-4C87-9A7B-6BA0221B7A58}"/>
    <cellStyle name="Normal 2 2 2 2 3 5 7" xfId="35576" xr:uid="{2BB34427-8AC8-442D-82A6-D286AF9B2BBD}"/>
    <cellStyle name="Normal 2 2 2 2 3 6" xfId="2460" xr:uid="{1388F2A3-FCBD-418E-BC60-70C96CC70305}"/>
    <cellStyle name="Normal 2 2 2 2 3 6 2" xfId="5841" xr:uid="{667344CE-2E6D-4283-BACC-A1CECDF8FE49}"/>
    <cellStyle name="Normal 2 2 2 2 3 6 2 2" xfId="14221" xr:uid="{2494EFA5-F597-4D2C-95BF-DBFBF2F311EB}"/>
    <cellStyle name="Normal 2 2 2 2 3 6 2 2 2" xfId="30981" xr:uid="{87C918DA-B239-4F80-A5D5-F94D443792C2}"/>
    <cellStyle name="Normal 2 2 2 2 3 6 2 2 3" xfId="47740" xr:uid="{327AE0F1-2DDB-432E-9992-32CD3095C68A}"/>
    <cellStyle name="Normal 2 2 2 2 3 6 2 3" xfId="22601" xr:uid="{66C758AD-A2FF-4E3C-A392-D48DED313901}"/>
    <cellStyle name="Normal 2 2 2 2 3 6 2 4" xfId="39360" xr:uid="{DBE559F2-DF79-4319-BE75-C9ED704185D3}"/>
    <cellStyle name="Normal 2 2 2 2 3 6 3" xfId="7528" xr:uid="{B142FB84-FE8C-43F3-80AD-90511DAE076D}"/>
    <cellStyle name="Normal 2 2 2 2 3 6 3 2" xfId="15908" xr:uid="{408F37BD-A4E2-4F94-B313-323CB1B4770C}"/>
    <cellStyle name="Normal 2 2 2 2 3 6 3 2 2" xfId="32668" xr:uid="{D88A188C-BAA9-469B-9AF8-95597EDF0B27}"/>
    <cellStyle name="Normal 2 2 2 2 3 6 3 2 3" xfId="49427" xr:uid="{B0ED74DF-B610-4321-973A-D794AAEBA4DD}"/>
    <cellStyle name="Normal 2 2 2 2 3 6 3 3" xfId="24288" xr:uid="{0BD2407F-78FC-4443-B420-B1841CD7F4BC}"/>
    <cellStyle name="Normal 2 2 2 2 3 6 3 4" xfId="41047" xr:uid="{D655F89F-0129-4195-B240-F469590F4FAE}"/>
    <cellStyle name="Normal 2 2 2 2 3 6 4" xfId="3007" xr:uid="{3360530F-7475-4AE0-BE7A-3468A53D9B4A}"/>
    <cellStyle name="Normal 2 2 2 2 3 6 4 2" xfId="11386" xr:uid="{F1CEB1B2-1DB8-403F-A878-0C0B86457F3A}"/>
    <cellStyle name="Normal 2 2 2 2 3 6 4 2 2" xfId="28146" xr:uid="{F4DF3759-8B57-4EFD-8C93-907C441FE3FA}"/>
    <cellStyle name="Normal 2 2 2 2 3 6 4 2 3" xfId="44905" xr:uid="{4A6303A6-B2AC-46DB-A330-2B7EA6BF9ADE}"/>
    <cellStyle name="Normal 2 2 2 2 3 6 4 3" xfId="19766" xr:uid="{B1345417-9D17-4862-BB34-C0193ACB9520}"/>
    <cellStyle name="Normal 2 2 2 2 3 6 4 4" xfId="36525" xr:uid="{F9748907-9CC1-4473-8C1E-B066E6BCB01B}"/>
    <cellStyle name="Normal 2 2 2 2 3 6 5" xfId="10841" xr:uid="{5A2C8CC2-B6D1-4AC0-BE7A-B8B0CAA444DD}"/>
    <cellStyle name="Normal 2 2 2 2 3 6 5 2" xfId="27601" xr:uid="{C0B9965D-C35B-45C3-A424-7DD20DEE7148}"/>
    <cellStyle name="Normal 2 2 2 2 3 6 5 3" xfId="44360" xr:uid="{0BBFDEB8-A74A-457E-B3C2-624F425C0D64}"/>
    <cellStyle name="Normal 2 2 2 2 3 6 6" xfId="19221" xr:uid="{E73A1596-5179-43E8-B222-ED2060A57A3A}"/>
    <cellStyle name="Normal 2 2 2 2 3 6 7" xfId="35980" xr:uid="{DAB61392-F47D-4508-A68C-518A0872A77C}"/>
    <cellStyle name="Normal 2 2 2 2 3 7" xfId="4574" xr:uid="{573563EB-E86B-496C-9D28-C1C3FCCC0226}"/>
    <cellStyle name="Normal 2 2 2 2 3 7 2" xfId="12950" xr:uid="{DE7BC721-E73A-42A2-8985-71574C41F85D}"/>
    <cellStyle name="Normal 2 2 2 2 3 7 2 2" xfId="29710" xr:uid="{E8035521-1754-4FC5-B3CA-FEF788E2D230}"/>
    <cellStyle name="Normal 2 2 2 2 3 7 2 3" xfId="46469" xr:uid="{F34CF3CC-6735-4022-8824-E2ED82E93084}"/>
    <cellStyle name="Normal 2 2 2 2 3 7 3" xfId="21330" xr:uid="{DA4404DC-727F-49FE-BAC3-869863B5872F}"/>
    <cellStyle name="Normal 2 2 2 2 3 7 4" xfId="38089" xr:uid="{0E568B30-CD68-4A1C-9F5F-59EE685D1770}"/>
    <cellStyle name="Normal 2 2 2 2 3 8" xfId="6270" xr:uid="{52858887-7381-491D-8BE6-7CC9CAE35031}"/>
    <cellStyle name="Normal 2 2 2 2 3 8 2" xfId="14650" xr:uid="{F53085E2-698F-4D9F-AAEC-36AF79BEF74D}"/>
    <cellStyle name="Normal 2 2 2 2 3 8 2 2" xfId="31410" xr:uid="{6B6D0623-A104-4C0A-91BA-A5488272B262}"/>
    <cellStyle name="Normal 2 2 2 2 3 8 2 3" xfId="48169" xr:uid="{87A54546-0BC4-4ECE-8BFF-0902B658429A}"/>
    <cellStyle name="Normal 2 2 2 2 3 8 3" xfId="23030" xr:uid="{AFB6320B-EB5E-4396-8246-4910ED754F6D}"/>
    <cellStyle name="Normal 2 2 2 2 3 8 4" xfId="39789" xr:uid="{F4597BDB-7D79-48BA-BC32-2D910FC4A558}"/>
    <cellStyle name="Normal 2 2 2 2 3 9" xfId="7934" xr:uid="{41047BA2-532B-43B0-8815-EE3BA09199EC}"/>
    <cellStyle name="Normal 2 2 2 2 3 9 2" xfId="16314" xr:uid="{D964D6D7-0DFB-4C9F-BF5F-45295C1BEFCC}"/>
    <cellStyle name="Normal 2 2 2 2 3 9 2 2" xfId="33074" xr:uid="{9C631FEB-457A-4848-81E7-4D5EB92B3368}"/>
    <cellStyle name="Normal 2 2 2 2 3 9 2 3" xfId="49833" xr:uid="{0C64CB34-D18B-4FA0-82CD-6591DF45F400}"/>
    <cellStyle name="Normal 2 2 2 2 3 9 3" xfId="24694" xr:uid="{A07E5CC0-18AE-433F-BD72-D176F3F80205}"/>
    <cellStyle name="Normal 2 2 2 2 3 9 4" xfId="41453" xr:uid="{F06F7701-5202-4187-9EE6-1A3B46DC974F}"/>
    <cellStyle name="Normal 2 2 2 2 4" xfId="833" xr:uid="{27B3A3E4-7842-4D70-B4D8-4E723F57F7DE}"/>
    <cellStyle name="Normal 2 2 2 2 4 10" xfId="8341" xr:uid="{1A62ADF5-DDD6-419B-B2AD-A3975CF7659F}"/>
    <cellStyle name="Normal 2 2 2 2 4 10 2" xfId="16721" xr:uid="{208B8471-C574-42F2-A21D-5F31C4050780}"/>
    <cellStyle name="Normal 2 2 2 2 4 10 2 2" xfId="33481" xr:uid="{D668C49D-C17B-4D5D-A380-479D6570D62B}"/>
    <cellStyle name="Normal 2 2 2 2 4 10 2 3" xfId="50240" xr:uid="{C32AFA93-1E77-4CEA-B14B-A9238396F07D}"/>
    <cellStyle name="Normal 2 2 2 2 4 10 3" xfId="25101" xr:uid="{75144B2D-5025-4415-8841-E1CA6950F590}"/>
    <cellStyle name="Normal 2 2 2 2 4 10 4" xfId="41860" xr:uid="{A1A40E3A-9566-4BB9-84A0-CC50CD3C485C}"/>
    <cellStyle name="Normal 2 2 2 2 4 11" xfId="8747" xr:uid="{9735565D-A92A-4CC7-9643-C85B24AC226C}"/>
    <cellStyle name="Normal 2 2 2 2 4 11 2" xfId="17127" xr:uid="{5ADE06C2-5F77-4B8A-B845-F752A4A8366A}"/>
    <cellStyle name="Normal 2 2 2 2 4 11 2 2" xfId="33887" xr:uid="{D4A54A4C-EB67-45AA-AD17-AFA704914E2C}"/>
    <cellStyle name="Normal 2 2 2 2 4 11 2 3" xfId="50646" xr:uid="{7DC3D872-C13A-42E9-B6F5-20356A49B875}"/>
    <cellStyle name="Normal 2 2 2 2 4 11 3" xfId="25507" xr:uid="{948F3BF0-BF02-4666-BEF6-F4911F97E734}"/>
    <cellStyle name="Normal 2 2 2 2 4 11 4" xfId="42266" xr:uid="{1441B101-C624-43E4-8651-D08DCC9AFE92}"/>
    <cellStyle name="Normal 2 2 2 2 4 12" xfId="9153" xr:uid="{E4F13A7F-F2A8-43DF-9BC9-2CD2FCE4A6D2}"/>
    <cellStyle name="Normal 2 2 2 2 4 12 2" xfId="17533" xr:uid="{4326934C-8920-449A-BB71-8FA68B0ACD41}"/>
    <cellStyle name="Normal 2 2 2 2 4 12 2 2" xfId="34293" xr:uid="{0AFAA54A-2DA0-423B-9E8B-411DFC4CE6EE}"/>
    <cellStyle name="Normal 2 2 2 2 4 12 2 3" xfId="51052" xr:uid="{D1B817FF-D5C4-46DF-96B4-F2356C912386}"/>
    <cellStyle name="Normal 2 2 2 2 4 12 3" xfId="25913" xr:uid="{2AE08375-65EE-4B45-ADFA-E6BA7E6D3464}"/>
    <cellStyle name="Normal 2 2 2 2 4 12 4" xfId="42672" xr:uid="{18904E49-8F44-44AB-A54F-194BC0356C45}"/>
    <cellStyle name="Normal 2 2 2 2 4 13" xfId="2892" xr:uid="{303E1038-B9E8-453E-866E-435C627AAC33}"/>
    <cellStyle name="Normal 2 2 2 2 4 13 2" xfId="11274" xr:uid="{E2ACC774-3108-4716-84C9-4348FA130465}"/>
    <cellStyle name="Normal 2 2 2 2 4 13 2 2" xfId="28034" xr:uid="{32E6ECC9-B4CA-4662-B5D8-25DC1B1ADA63}"/>
    <cellStyle name="Normal 2 2 2 2 4 13 2 3" xfId="44793" xr:uid="{44F0F0A0-095A-40D6-842D-3D3FBB9C69C8}"/>
    <cellStyle name="Normal 2 2 2 2 4 13 3" xfId="19654" xr:uid="{0238ECBC-E98E-41AC-89CB-C1907F581EC1}"/>
    <cellStyle name="Normal 2 2 2 2 4 13 4" xfId="36413" xr:uid="{0D6845F7-7A3C-4A4A-B145-2012311FA73C}"/>
    <cellStyle name="Normal 2 2 2 2 4 14" xfId="9792" xr:uid="{455A7548-B72A-440A-9A9E-411E23EC3209}"/>
    <cellStyle name="Normal 2 2 2 2 4 14 2" xfId="26552" xr:uid="{AEC3E397-BB15-4FBD-A228-502B96EA4D51}"/>
    <cellStyle name="Normal 2 2 2 2 4 14 3" xfId="43311" xr:uid="{2D25D5BD-2063-4E29-A686-F43886A62ABB}"/>
    <cellStyle name="Normal 2 2 2 2 4 15" xfId="18172" xr:uid="{C237EAFA-27B7-4F3C-8A92-DA1A8955AE4B}"/>
    <cellStyle name="Normal 2 2 2 2 4 16" xfId="34931" xr:uid="{5BE54840-8E51-4B1E-8B47-2D22B9FDC753}"/>
    <cellStyle name="Normal 2 2 2 2 4 2" xfId="1439" xr:uid="{9C491474-DA6B-4BA4-9235-E9048A3BB448}"/>
    <cellStyle name="Normal 2 2 2 2 4 2 10" xfId="9302" xr:uid="{9912E0DC-1F8C-4B91-92EA-EEE5202A9F45}"/>
    <cellStyle name="Normal 2 2 2 2 4 2 10 2" xfId="17682" xr:uid="{2F7F3F56-2655-4421-B198-672FB5107BEB}"/>
    <cellStyle name="Normal 2 2 2 2 4 2 10 2 2" xfId="34442" xr:uid="{1A417D1F-A9EA-471A-A2DE-BA707A346479}"/>
    <cellStyle name="Normal 2 2 2 2 4 2 10 2 3" xfId="51201" xr:uid="{2C7FC815-2E7B-4011-A86E-0CC7705D7F83}"/>
    <cellStyle name="Normal 2 2 2 2 4 2 10 3" xfId="26062" xr:uid="{36F0691F-C094-45F6-BAAD-6E1904157A8B}"/>
    <cellStyle name="Normal 2 2 2 2 4 2 10 4" xfId="42821" xr:uid="{AFE96250-399B-42BC-97FC-3E8839FD3A72}"/>
    <cellStyle name="Normal 2 2 2 2 4 2 11" xfId="3219" xr:uid="{2C12EC5A-3669-4871-889F-461B0AD40D3C}"/>
    <cellStyle name="Normal 2 2 2 2 4 2 11 2" xfId="11596" xr:uid="{E3980957-BA14-415B-93FE-5441526A2DDC}"/>
    <cellStyle name="Normal 2 2 2 2 4 2 11 2 2" xfId="28356" xr:uid="{9134206B-7300-4042-99DD-A4D251576994}"/>
    <cellStyle name="Normal 2 2 2 2 4 2 11 2 3" xfId="45115" xr:uid="{B83CC0D7-6AFD-4A7E-9A79-51F13912A6B3}"/>
    <cellStyle name="Normal 2 2 2 2 4 2 11 3" xfId="19976" xr:uid="{C3466C0D-C07A-4F87-A054-362BD58CBD04}"/>
    <cellStyle name="Normal 2 2 2 2 4 2 11 4" xfId="36735" xr:uid="{3098CF36-ED00-4EA0-A89E-0B4DDEA154F3}"/>
    <cellStyle name="Normal 2 2 2 2 4 2 12" xfId="9793" xr:uid="{8779AC1B-83B0-4F68-8DD9-6306790F662B}"/>
    <cellStyle name="Normal 2 2 2 2 4 2 12 2" xfId="26553" xr:uid="{139E929B-C18E-433B-A61D-8A1746FFC5CA}"/>
    <cellStyle name="Normal 2 2 2 2 4 2 12 3" xfId="43312" xr:uid="{C23C7DB2-8ED5-433C-9EC8-E8D141730AE2}"/>
    <cellStyle name="Normal 2 2 2 2 4 2 13" xfId="18173" xr:uid="{558FBB3E-F870-42CF-8D21-60A643298155}"/>
    <cellStyle name="Normal 2 2 2 2 4 2 14" xfId="34932" xr:uid="{7A97E2F9-1E37-440F-96C8-5D48FDE7671B}"/>
    <cellStyle name="Normal 2 2 2 2 4 2 2" xfId="1839" xr:uid="{74C7C3BC-C3C3-4277-BFBD-7C776D65C158}"/>
    <cellStyle name="Normal 2 2 2 2 4 2 2 2" xfId="5221" xr:uid="{9D4FBCAE-99AC-47E2-AFAD-5740BFB4712A}"/>
    <cellStyle name="Normal 2 2 2 2 4 2 2 2 2" xfId="13599" xr:uid="{2620EA6F-0614-41CC-A29D-4D50D50CE965}"/>
    <cellStyle name="Normal 2 2 2 2 4 2 2 2 2 2" xfId="30359" xr:uid="{BA33D36F-6160-40A3-8B29-AC8353B40F51}"/>
    <cellStyle name="Normal 2 2 2 2 4 2 2 2 2 3" xfId="47118" xr:uid="{7547C145-BF67-47E7-85D2-CE3F6DA343E9}"/>
    <cellStyle name="Normal 2 2 2 2 4 2 2 2 3" xfId="21979" xr:uid="{861D1170-D88B-4BE5-96B0-9720D92B4640}"/>
    <cellStyle name="Normal 2 2 2 2 4 2 2 2 4" xfId="38738" xr:uid="{B241AACA-16AF-48B7-B463-93CFD0181DEF}"/>
    <cellStyle name="Normal 2 2 2 2 4 2 2 3" xfId="6906" xr:uid="{8DF9B880-0506-4386-B078-2C606B60FD3A}"/>
    <cellStyle name="Normal 2 2 2 2 4 2 2 3 2" xfId="15286" xr:uid="{F7053CFA-37DB-44B1-8A79-D60171591B4C}"/>
    <cellStyle name="Normal 2 2 2 2 4 2 2 3 2 2" xfId="32046" xr:uid="{87126536-DD0C-4753-85E8-C51F176CD461}"/>
    <cellStyle name="Normal 2 2 2 2 4 2 2 3 2 3" xfId="48805" xr:uid="{36CC7A0B-32DC-4FEE-BDFC-AA52C89B0F65}"/>
    <cellStyle name="Normal 2 2 2 2 4 2 2 3 3" xfId="23666" xr:uid="{FEDD452B-629F-41E2-85AF-F29B422C5955}"/>
    <cellStyle name="Normal 2 2 2 2 4 2 2 3 4" xfId="40425" xr:uid="{E5FF83B2-A5AB-4E6E-9D85-BD69432A45BC}"/>
    <cellStyle name="Normal 2 2 2 2 4 2 2 4" xfId="3646" xr:uid="{910FA850-0E39-4013-AB89-77D3318A9EA6}"/>
    <cellStyle name="Normal 2 2 2 2 4 2 2 4 2" xfId="12022" xr:uid="{9BFCE288-DEB5-4DBC-BD65-C459DCEFC8B9}"/>
    <cellStyle name="Normal 2 2 2 2 4 2 2 4 2 2" xfId="28782" xr:uid="{106E1E41-365A-4D6D-831C-CDCC04527049}"/>
    <cellStyle name="Normal 2 2 2 2 4 2 2 4 2 3" xfId="45541" xr:uid="{F802B58D-D1C0-49A5-ADF3-69CB97D26FE6}"/>
    <cellStyle name="Normal 2 2 2 2 4 2 2 4 3" xfId="20402" xr:uid="{0DC33140-F62D-432C-9E33-DC5A35F373AD}"/>
    <cellStyle name="Normal 2 2 2 2 4 2 2 4 4" xfId="37161" xr:uid="{AB8984AD-82DD-4A03-A1A0-C7353CB16D55}"/>
    <cellStyle name="Normal 2 2 2 2 4 2 2 5" xfId="10219" xr:uid="{5A440E90-F3C4-407A-9452-3330702B6A1E}"/>
    <cellStyle name="Normal 2 2 2 2 4 2 2 5 2" xfId="26979" xr:uid="{DC1D2CB2-8361-4439-B69C-D1E7CF460B42}"/>
    <cellStyle name="Normal 2 2 2 2 4 2 2 5 3" xfId="43738" xr:uid="{DA1E726C-9344-4635-BB1C-A502B4C920A1}"/>
    <cellStyle name="Normal 2 2 2 2 4 2 2 6" xfId="18599" xr:uid="{E187FFCA-B555-4633-8446-D0A238B2B920}"/>
    <cellStyle name="Normal 2 2 2 2 4 2 2 7" xfId="35358" xr:uid="{0F5E0CD0-E328-406E-8F3E-DE123F17C7D9}"/>
    <cellStyle name="Normal 2 2 2 2 4 2 3" xfId="2267" xr:uid="{D4AAD5A0-A22F-4F6F-9F1B-29DEF771C8BC}"/>
    <cellStyle name="Normal 2 2 2 2 4 2 3 2" xfId="5647" xr:uid="{F2F935FA-0DA6-4E54-A1BE-D26DF74C101B}"/>
    <cellStyle name="Normal 2 2 2 2 4 2 3 2 2" xfId="14027" xr:uid="{65740F4E-CC07-4F56-A6E2-EC740874BBEB}"/>
    <cellStyle name="Normal 2 2 2 2 4 2 3 2 2 2" xfId="30787" xr:uid="{C6847DBE-F7D7-4A59-8D47-9B914A9D2A7A}"/>
    <cellStyle name="Normal 2 2 2 2 4 2 3 2 2 3" xfId="47546" xr:uid="{E404E570-0D8C-4589-9E8C-EBD710CA255E}"/>
    <cellStyle name="Normal 2 2 2 2 4 2 3 2 3" xfId="22407" xr:uid="{2472A6F3-BF16-43E3-A92B-735413391D78}"/>
    <cellStyle name="Normal 2 2 2 2 4 2 3 2 4" xfId="39166" xr:uid="{5F869D39-1319-402D-A3AF-671A6D226642}"/>
    <cellStyle name="Normal 2 2 2 2 4 2 3 3" xfId="7334" xr:uid="{D01AF92D-1072-44DB-8E3E-A83279372FCF}"/>
    <cellStyle name="Normal 2 2 2 2 4 2 3 3 2" xfId="15714" xr:uid="{DA82B81C-76B0-4BEA-872A-BE6ED08268CE}"/>
    <cellStyle name="Normal 2 2 2 2 4 2 3 3 2 2" xfId="32474" xr:uid="{8A919AB7-2602-4AE4-AD5D-47D5892B5269}"/>
    <cellStyle name="Normal 2 2 2 2 4 2 3 3 2 3" xfId="49233" xr:uid="{D33D7F01-F5A9-494A-9FF0-5865B47DC9E7}"/>
    <cellStyle name="Normal 2 2 2 2 4 2 3 3 3" xfId="24094" xr:uid="{AFCABC22-A51D-408B-8023-EF9AE56BB2CB}"/>
    <cellStyle name="Normal 2 2 2 2 4 2 3 3 4" xfId="40853" xr:uid="{8F01E71B-5C4B-441C-8ADD-552F83BC1A0C}"/>
    <cellStyle name="Normal 2 2 2 2 4 2 3 4" xfId="4074" xr:uid="{4577A2C3-675A-4BDC-A964-C61F83B1DB31}"/>
    <cellStyle name="Normal 2 2 2 2 4 2 3 4 2" xfId="12450" xr:uid="{D872E833-2FB3-4CCC-8D68-D6B4761512EC}"/>
    <cellStyle name="Normal 2 2 2 2 4 2 3 4 2 2" xfId="29210" xr:uid="{F1FF6697-C0FD-402F-9B49-3713A661A6FE}"/>
    <cellStyle name="Normal 2 2 2 2 4 2 3 4 2 3" xfId="45969" xr:uid="{FE2BCD2D-C8AC-4C31-940C-30CDFD6A6060}"/>
    <cellStyle name="Normal 2 2 2 2 4 2 3 4 3" xfId="20830" xr:uid="{B60510B5-E1D0-431A-8A93-32C7386C18DE}"/>
    <cellStyle name="Normal 2 2 2 2 4 2 3 4 4" xfId="37589" xr:uid="{B3ADD0FA-46C1-4915-8B7E-8770672A3026}"/>
    <cellStyle name="Normal 2 2 2 2 4 2 3 5" xfId="10647" xr:uid="{FB51F409-9DDC-4A84-A35F-CA882546F251}"/>
    <cellStyle name="Normal 2 2 2 2 4 2 3 5 2" xfId="27407" xr:uid="{C3EE0762-103F-40EF-986D-52443F87CFC5}"/>
    <cellStyle name="Normal 2 2 2 2 4 2 3 5 3" xfId="44166" xr:uid="{F94011CF-1B05-4394-8095-5F91DDBB3964}"/>
    <cellStyle name="Normal 2 2 2 2 4 2 3 6" xfId="19027" xr:uid="{B445EE22-CEE3-44E6-829C-0F42C8C8619A}"/>
    <cellStyle name="Normal 2 2 2 2 4 2 3 7" xfId="35786" xr:uid="{9B4AF1FB-9DF3-4E0C-A5DC-C077667F8D6F}"/>
    <cellStyle name="Normal 2 2 2 2 4 2 4" xfId="2609" xr:uid="{82E8F061-C9AC-4625-9ED8-16FEF00C55B4}"/>
    <cellStyle name="Normal 2 2 2 2 4 2 4 2" xfId="5991" xr:uid="{B288B2CB-B707-44DA-AF95-D655C0EE319C}"/>
    <cellStyle name="Normal 2 2 2 2 4 2 4 2 2" xfId="14371" xr:uid="{C0EB3770-75C6-4E01-9242-82E9B9129BDC}"/>
    <cellStyle name="Normal 2 2 2 2 4 2 4 2 2 2" xfId="31131" xr:uid="{5605A0D7-0565-49B8-91FD-B0B16437AB19}"/>
    <cellStyle name="Normal 2 2 2 2 4 2 4 2 2 3" xfId="47890" xr:uid="{8E29E9F0-551C-4BCA-A25B-CB3D21C63F48}"/>
    <cellStyle name="Normal 2 2 2 2 4 2 4 2 3" xfId="22751" xr:uid="{BADB0F78-7DEE-481C-A040-F05C5D603E5C}"/>
    <cellStyle name="Normal 2 2 2 2 4 2 4 2 4" xfId="39510" xr:uid="{4B3E6B51-3F8B-4BD3-BB70-A1CD92FD8FFC}"/>
    <cellStyle name="Normal 2 2 2 2 4 2 4 3" xfId="7678" xr:uid="{E76E77FA-F3AC-450E-97B9-611DA24645C1}"/>
    <cellStyle name="Normal 2 2 2 2 4 2 4 3 2" xfId="16058" xr:uid="{DFC69508-632E-40D5-9625-F88E85EF0D8A}"/>
    <cellStyle name="Normal 2 2 2 2 4 2 4 3 2 2" xfId="32818" xr:uid="{B937E588-920E-42ED-B6A4-30C27BABC848}"/>
    <cellStyle name="Normal 2 2 2 2 4 2 4 3 2 3" xfId="49577" xr:uid="{8F9DE7F6-FF1A-4B2F-B94F-96DAED5F1723}"/>
    <cellStyle name="Normal 2 2 2 2 4 2 4 3 3" xfId="24438" xr:uid="{E1DACBD3-C415-4081-85E1-12B836EEA96A}"/>
    <cellStyle name="Normal 2 2 2 2 4 2 4 3 4" xfId="41197" xr:uid="{CDFF5235-1EF5-407C-8AE1-AA662C8AD313}"/>
    <cellStyle name="Normal 2 2 2 2 4 2 4 4" xfId="4306" xr:uid="{E432D8EA-3FCE-4F06-838E-4C19ACB97C46}"/>
    <cellStyle name="Normal 2 2 2 2 4 2 4 4 2" xfId="12682" xr:uid="{577BC32E-C871-409E-BB0E-920F090A59B2}"/>
    <cellStyle name="Normal 2 2 2 2 4 2 4 4 2 2" xfId="29442" xr:uid="{81D66D9C-3AE4-4966-9A27-9AFB159FA173}"/>
    <cellStyle name="Normal 2 2 2 2 4 2 4 4 2 3" xfId="46201" xr:uid="{DBE11615-7183-4E33-B0CD-72AAA91450B8}"/>
    <cellStyle name="Normal 2 2 2 2 4 2 4 4 3" xfId="21062" xr:uid="{4A50B2EE-B6A9-4BC2-8CDA-9080AB57447C}"/>
    <cellStyle name="Normal 2 2 2 2 4 2 4 4 4" xfId="37821" xr:uid="{73CD7BA9-3F1D-4250-BC0F-0B4363180E0D}"/>
    <cellStyle name="Normal 2 2 2 2 4 2 4 5" xfId="10991" xr:uid="{C1FB6600-E324-41CA-928E-2DC9217DAD2D}"/>
    <cellStyle name="Normal 2 2 2 2 4 2 4 5 2" xfId="27751" xr:uid="{5F199409-A56E-464B-9A45-AC49901CD0BA}"/>
    <cellStyle name="Normal 2 2 2 2 4 2 4 5 3" xfId="44510" xr:uid="{37E5FDD6-8866-451F-A6FA-FDD2BAC78C76}"/>
    <cellStyle name="Normal 2 2 2 2 4 2 4 6" xfId="19371" xr:uid="{745A2822-BA05-43C4-966F-3346913936D1}"/>
    <cellStyle name="Normal 2 2 2 2 4 2 4 7" xfId="36130" xr:uid="{0BB73778-2AAC-492D-A278-18D707D04D0D}"/>
    <cellStyle name="Normal 2 2 2 2 4 2 5" xfId="4725" xr:uid="{D55EDC95-F42A-414F-9B59-EC3B374A201D}"/>
    <cellStyle name="Normal 2 2 2 2 4 2 5 2" xfId="13101" xr:uid="{DDA3F910-D81F-44B5-89F0-92BC716D3F17}"/>
    <cellStyle name="Normal 2 2 2 2 4 2 5 2 2" xfId="29861" xr:uid="{FC266DA4-D0CD-4BEE-B3F3-CC739BAD43FA}"/>
    <cellStyle name="Normal 2 2 2 2 4 2 5 2 3" xfId="46620" xr:uid="{EC645FE6-4770-4BD8-A1A5-E6ECCC739718}"/>
    <cellStyle name="Normal 2 2 2 2 4 2 5 3" xfId="21481" xr:uid="{1FC63ADF-DC16-4D38-8990-5025CA9A2D07}"/>
    <cellStyle name="Normal 2 2 2 2 4 2 5 4" xfId="38240" xr:uid="{BF5D2AA2-AC53-4DFD-AE1D-286C15B22AD7}"/>
    <cellStyle name="Normal 2 2 2 2 4 2 6" xfId="6480" xr:uid="{801D9D81-9560-44D0-A9B1-4E0A152C2F90}"/>
    <cellStyle name="Normal 2 2 2 2 4 2 6 2" xfId="14860" xr:uid="{03269500-BBAC-421D-847F-F6410029D990}"/>
    <cellStyle name="Normal 2 2 2 2 4 2 6 2 2" xfId="31620" xr:uid="{4BDAFE8A-7B7C-4601-860A-66952A2B77C0}"/>
    <cellStyle name="Normal 2 2 2 2 4 2 6 2 3" xfId="48379" xr:uid="{54014578-669B-41AA-8898-CBDA53EC634D}"/>
    <cellStyle name="Normal 2 2 2 2 4 2 6 3" xfId="23240" xr:uid="{3DFB3732-B98C-4C57-BF7D-F59915998B24}"/>
    <cellStyle name="Normal 2 2 2 2 4 2 6 4" xfId="39999" xr:uid="{5DE162D8-1E69-43BD-A4EC-7BDE206CA205}"/>
    <cellStyle name="Normal 2 2 2 2 4 2 7" xfId="8084" xr:uid="{338BDACE-C7E8-47DA-AE26-173ABAC9D83F}"/>
    <cellStyle name="Normal 2 2 2 2 4 2 7 2" xfId="16464" xr:uid="{B45CC884-CC8D-43FE-982B-DB7248B2BE5C}"/>
    <cellStyle name="Normal 2 2 2 2 4 2 7 2 2" xfId="33224" xr:uid="{2C237722-4851-43FF-BAE5-D3369B878CA3}"/>
    <cellStyle name="Normal 2 2 2 2 4 2 7 2 3" xfId="49983" xr:uid="{7D918613-57EE-49B5-A6EB-B4F1FEAA3D2D}"/>
    <cellStyle name="Normal 2 2 2 2 4 2 7 3" xfId="24844" xr:uid="{0ABD66A8-A399-424C-825D-8198DD3E0DCA}"/>
    <cellStyle name="Normal 2 2 2 2 4 2 7 4" xfId="41603" xr:uid="{39E3EF20-786A-4880-A341-8BB1FE4A8D1D}"/>
    <cellStyle name="Normal 2 2 2 2 4 2 8" xfId="8490" xr:uid="{DCB77D72-61B7-4269-84F3-F2C57F0735A2}"/>
    <cellStyle name="Normal 2 2 2 2 4 2 8 2" xfId="16870" xr:uid="{6D96C206-4D5B-43C3-B571-3AB383113AF5}"/>
    <cellStyle name="Normal 2 2 2 2 4 2 8 2 2" xfId="33630" xr:uid="{F5D4848A-6921-4CC9-8FFB-967C98B1556C}"/>
    <cellStyle name="Normal 2 2 2 2 4 2 8 2 3" xfId="50389" xr:uid="{81872ED8-E5BA-4B5B-B57A-51DCCA3B4202}"/>
    <cellStyle name="Normal 2 2 2 2 4 2 8 3" xfId="25250" xr:uid="{477A870E-5117-4612-B56F-F5B6620A710B}"/>
    <cellStyle name="Normal 2 2 2 2 4 2 8 4" xfId="42009" xr:uid="{2AC962DE-A0BB-48DD-AC3C-CB0690394209}"/>
    <cellStyle name="Normal 2 2 2 2 4 2 9" xfId="8896" xr:uid="{90A24805-4E4A-4F1E-975B-F949234B722B}"/>
    <cellStyle name="Normal 2 2 2 2 4 2 9 2" xfId="17276" xr:uid="{C371CA1F-2C99-4DA7-8B71-3324AC93B279}"/>
    <cellStyle name="Normal 2 2 2 2 4 2 9 2 2" xfId="34036" xr:uid="{2F066ED7-47F3-4BCA-B626-8270B8928BDE}"/>
    <cellStyle name="Normal 2 2 2 2 4 2 9 2 3" xfId="50795" xr:uid="{1BF8F352-2A4A-46BD-BC14-F16A8A8B4A5B}"/>
    <cellStyle name="Normal 2 2 2 2 4 2 9 3" xfId="25656" xr:uid="{3ADCEE15-C9DD-4F27-A6A2-F48D02A1B6F9}"/>
    <cellStyle name="Normal 2 2 2 2 4 2 9 4" xfId="42415" xr:uid="{7F60DDE6-D070-4FBC-9155-11E4C3EC9496}"/>
    <cellStyle name="Normal 2 2 2 2 4 3" xfId="1440" xr:uid="{755DFF75-1DF6-487D-AC1B-93E66FDF4033}"/>
    <cellStyle name="Normal 2 2 2 2 4 3 10" xfId="9424" xr:uid="{C1B3338E-B68B-4454-A048-95F26C8961DC}"/>
    <cellStyle name="Normal 2 2 2 2 4 3 10 2" xfId="17804" xr:uid="{0C0DD2F8-A575-4933-9D5B-C3ED174E8B32}"/>
    <cellStyle name="Normal 2 2 2 2 4 3 10 2 2" xfId="34564" xr:uid="{F59C54C8-07A4-4F7F-AF3C-DA243AB7E306}"/>
    <cellStyle name="Normal 2 2 2 2 4 3 10 2 3" xfId="51323" xr:uid="{C54A3E2F-CE31-4A2B-A423-FD090AC60A78}"/>
    <cellStyle name="Normal 2 2 2 2 4 3 10 3" xfId="26184" xr:uid="{62F83910-D3A8-47B2-824A-E3763939FD6B}"/>
    <cellStyle name="Normal 2 2 2 2 4 3 10 4" xfId="42943" xr:uid="{D10968AB-A4A8-4C14-93D7-687D36966658}"/>
    <cellStyle name="Normal 2 2 2 2 4 3 11" xfId="3220" xr:uid="{3EB93A91-23D8-4D21-A453-C7DD3D322453}"/>
    <cellStyle name="Normal 2 2 2 2 4 3 11 2" xfId="11597" xr:uid="{A7364356-FFCC-4FE8-828F-6C5599710EE8}"/>
    <cellStyle name="Normal 2 2 2 2 4 3 11 2 2" xfId="28357" xr:uid="{E71C6D35-9BF7-4EE6-8901-EFBC2FEF5812}"/>
    <cellStyle name="Normal 2 2 2 2 4 3 11 2 3" xfId="45116" xr:uid="{0F16AA30-260E-448F-9E95-170DAC38F4AB}"/>
    <cellStyle name="Normal 2 2 2 2 4 3 11 3" xfId="19977" xr:uid="{CC07267B-EEC9-41CB-B9A7-97EDCD95FA3B}"/>
    <cellStyle name="Normal 2 2 2 2 4 3 11 4" xfId="36736" xr:uid="{61A4420A-1B22-48E8-98F0-E1A9780681EA}"/>
    <cellStyle name="Normal 2 2 2 2 4 3 12" xfId="9794" xr:uid="{F5BFDFD4-51D7-4BC4-83E6-D2E4E7D65D19}"/>
    <cellStyle name="Normal 2 2 2 2 4 3 12 2" xfId="26554" xr:uid="{F42EE755-A143-42FF-99B0-EFBC2BC8C6C2}"/>
    <cellStyle name="Normal 2 2 2 2 4 3 12 3" xfId="43313" xr:uid="{7D5765C5-DF25-4790-852A-AC0A497A573E}"/>
    <cellStyle name="Normal 2 2 2 2 4 3 13" xfId="18174" xr:uid="{31D9D029-D86C-4B82-984D-BCD4E15D049D}"/>
    <cellStyle name="Normal 2 2 2 2 4 3 14" xfId="34933" xr:uid="{AFDCF46A-1824-4E78-9DBA-142D4B2A6EB1}"/>
    <cellStyle name="Normal 2 2 2 2 4 3 2" xfId="1840" xr:uid="{9D5DE47A-FA51-49EE-8969-F3162C7D75FB}"/>
    <cellStyle name="Normal 2 2 2 2 4 3 2 2" xfId="5222" xr:uid="{69840277-FEE7-4AC5-849C-8C47C7796652}"/>
    <cellStyle name="Normal 2 2 2 2 4 3 2 2 2" xfId="13600" xr:uid="{56BE07CF-1DE9-46A9-96AF-D1608DA7F333}"/>
    <cellStyle name="Normal 2 2 2 2 4 3 2 2 2 2" xfId="30360" xr:uid="{D876A0F3-E02E-4507-80C8-EAF91063B8C4}"/>
    <cellStyle name="Normal 2 2 2 2 4 3 2 2 2 3" xfId="47119" xr:uid="{0A6D9741-D453-4D99-9EE7-C3A8C5603BC4}"/>
    <cellStyle name="Normal 2 2 2 2 4 3 2 2 3" xfId="21980" xr:uid="{374C292E-E552-4DEF-ABEC-EAD5670518A4}"/>
    <cellStyle name="Normal 2 2 2 2 4 3 2 2 4" xfId="38739" xr:uid="{6EC1B2CB-8DC6-4B34-809C-23FA719B39FC}"/>
    <cellStyle name="Normal 2 2 2 2 4 3 2 3" xfId="6907" xr:uid="{D42024E4-F7B3-479F-8F2F-90FA97D8ACD6}"/>
    <cellStyle name="Normal 2 2 2 2 4 3 2 3 2" xfId="15287" xr:uid="{2D53503B-B7DD-4489-A0A0-77D200E9C3B7}"/>
    <cellStyle name="Normal 2 2 2 2 4 3 2 3 2 2" xfId="32047" xr:uid="{08C089DC-6F58-4F24-901A-B6E01329E0CE}"/>
    <cellStyle name="Normal 2 2 2 2 4 3 2 3 2 3" xfId="48806" xr:uid="{041C25D9-19B7-4AC3-8BAA-772F18018023}"/>
    <cellStyle name="Normal 2 2 2 2 4 3 2 3 3" xfId="23667" xr:uid="{FDD5C410-B19B-4258-AA37-DBC51273F417}"/>
    <cellStyle name="Normal 2 2 2 2 4 3 2 3 4" xfId="40426" xr:uid="{BD09A482-AE48-4526-92DA-E0C780C8084D}"/>
    <cellStyle name="Normal 2 2 2 2 4 3 2 4" xfId="3647" xr:uid="{6687555C-B5CC-49C2-9CBA-C4EE91181D1E}"/>
    <cellStyle name="Normal 2 2 2 2 4 3 2 4 2" xfId="12023" xr:uid="{57615F29-C152-49F7-A451-1891C945EE31}"/>
    <cellStyle name="Normal 2 2 2 2 4 3 2 4 2 2" xfId="28783" xr:uid="{98852995-597C-4CF5-BA2A-85C671D74216}"/>
    <cellStyle name="Normal 2 2 2 2 4 3 2 4 2 3" xfId="45542" xr:uid="{CB686C11-0BA0-4FEC-B933-3B5C313C5561}"/>
    <cellStyle name="Normal 2 2 2 2 4 3 2 4 3" xfId="20403" xr:uid="{3C1E022F-EDC4-466B-9974-A3C154F1C21A}"/>
    <cellStyle name="Normal 2 2 2 2 4 3 2 4 4" xfId="37162" xr:uid="{37F2A72E-BDD6-4615-9685-8C1EF09FB5C6}"/>
    <cellStyle name="Normal 2 2 2 2 4 3 2 5" xfId="10220" xr:uid="{D64AD17C-2760-479F-A55F-5005FF1A544A}"/>
    <cellStyle name="Normal 2 2 2 2 4 3 2 5 2" xfId="26980" xr:uid="{12F66383-2D3A-487A-8DB6-61E0DCB8FB19}"/>
    <cellStyle name="Normal 2 2 2 2 4 3 2 5 3" xfId="43739" xr:uid="{7AA680A6-C224-4187-827E-522E6D17EEE5}"/>
    <cellStyle name="Normal 2 2 2 2 4 3 2 6" xfId="18600" xr:uid="{35027791-6257-4F12-BD22-6A02BFD09959}"/>
    <cellStyle name="Normal 2 2 2 2 4 3 2 7" xfId="35359" xr:uid="{CBF585D3-541C-4C92-8E10-B1F375E6EEED}"/>
    <cellStyle name="Normal 2 2 2 2 4 3 3" xfId="2268" xr:uid="{88ED6C59-FE05-44BB-8150-8DBED141E8BE}"/>
    <cellStyle name="Normal 2 2 2 2 4 3 3 2" xfId="5648" xr:uid="{7C24A6D2-A1E5-4440-B265-D0D94BCFE3EE}"/>
    <cellStyle name="Normal 2 2 2 2 4 3 3 2 2" xfId="14028" xr:uid="{A7FF3F5F-7864-4F76-BB5E-EE2BD5ABAF50}"/>
    <cellStyle name="Normal 2 2 2 2 4 3 3 2 2 2" xfId="30788" xr:uid="{60883668-C4AF-41C9-9A95-34EE790F52C4}"/>
    <cellStyle name="Normal 2 2 2 2 4 3 3 2 2 3" xfId="47547" xr:uid="{248F79BC-5A6F-467E-8387-BD2DF11EACDB}"/>
    <cellStyle name="Normal 2 2 2 2 4 3 3 2 3" xfId="22408" xr:uid="{8556E272-7700-4831-9D24-BEC11A7F4A0C}"/>
    <cellStyle name="Normal 2 2 2 2 4 3 3 2 4" xfId="39167" xr:uid="{784E1C95-6F6B-47FB-97A3-82674055B592}"/>
    <cellStyle name="Normal 2 2 2 2 4 3 3 3" xfId="7335" xr:uid="{D61A94DD-AF41-4392-85DC-202028381430}"/>
    <cellStyle name="Normal 2 2 2 2 4 3 3 3 2" xfId="15715" xr:uid="{D8E387A4-FA20-4A89-82ED-FDAEA9423E28}"/>
    <cellStyle name="Normal 2 2 2 2 4 3 3 3 2 2" xfId="32475" xr:uid="{863D4200-AC43-4A29-83A8-1F3AA08ABC38}"/>
    <cellStyle name="Normal 2 2 2 2 4 3 3 3 2 3" xfId="49234" xr:uid="{89AE17ED-CB85-4A5B-917F-6C2FDA6709D5}"/>
    <cellStyle name="Normal 2 2 2 2 4 3 3 3 3" xfId="24095" xr:uid="{9B933F13-FC6B-480A-875B-393D2A197ECE}"/>
    <cellStyle name="Normal 2 2 2 2 4 3 3 3 4" xfId="40854" xr:uid="{BED231D5-51F1-4F89-B265-ED2520470D00}"/>
    <cellStyle name="Normal 2 2 2 2 4 3 3 4" xfId="4075" xr:uid="{01D89BDC-13AB-43F7-8020-44BCA019EA01}"/>
    <cellStyle name="Normal 2 2 2 2 4 3 3 4 2" xfId="12451" xr:uid="{4057260D-3A0B-4551-B3C3-1C0BA38597C7}"/>
    <cellStyle name="Normal 2 2 2 2 4 3 3 4 2 2" xfId="29211" xr:uid="{B8A974D9-BC5D-4776-B5CE-8EECDE71A96C}"/>
    <cellStyle name="Normal 2 2 2 2 4 3 3 4 2 3" xfId="45970" xr:uid="{56B3C1B1-DA39-459A-8010-EA276E4B709B}"/>
    <cellStyle name="Normal 2 2 2 2 4 3 3 4 3" xfId="20831" xr:uid="{4D747B4C-03F3-4773-8811-30F7D218C203}"/>
    <cellStyle name="Normal 2 2 2 2 4 3 3 4 4" xfId="37590" xr:uid="{0AF44A1E-74D5-4FDD-9E18-C0868809B142}"/>
    <cellStyle name="Normal 2 2 2 2 4 3 3 5" xfId="10648" xr:uid="{9D983C05-B61F-4040-BD10-7D2B2C65FBBC}"/>
    <cellStyle name="Normal 2 2 2 2 4 3 3 5 2" xfId="27408" xr:uid="{9FD3AADA-6A51-48BE-B2CD-3542F6D55091}"/>
    <cellStyle name="Normal 2 2 2 2 4 3 3 5 3" xfId="44167" xr:uid="{2C99A6AC-A315-4366-AC59-8992434D2123}"/>
    <cellStyle name="Normal 2 2 2 2 4 3 3 6" xfId="19028" xr:uid="{1601AAE3-FF4A-4974-B232-7435CEAD2C6C}"/>
    <cellStyle name="Normal 2 2 2 2 4 3 3 7" xfId="35787" xr:uid="{CCE6E20C-1CDB-4C3C-9C59-7C6301F58CCB}"/>
    <cellStyle name="Normal 2 2 2 2 4 3 4" xfId="2731" xr:uid="{387DA265-E604-4C03-8869-C0D6E5F042DE}"/>
    <cellStyle name="Normal 2 2 2 2 4 3 4 2" xfId="6113" xr:uid="{E01CAFB9-9A0E-406B-A415-432DD4550CCE}"/>
    <cellStyle name="Normal 2 2 2 2 4 3 4 2 2" xfId="14493" xr:uid="{5FF6A335-1576-4C22-9739-8FFACAA638CB}"/>
    <cellStyle name="Normal 2 2 2 2 4 3 4 2 2 2" xfId="31253" xr:uid="{CF6D6511-515C-43B4-B87F-EFFB1466E62C}"/>
    <cellStyle name="Normal 2 2 2 2 4 3 4 2 2 3" xfId="48012" xr:uid="{00B73D1B-E8C0-41E4-A99F-F207F073D812}"/>
    <cellStyle name="Normal 2 2 2 2 4 3 4 2 3" xfId="22873" xr:uid="{254E5E96-8AF3-4126-9D53-D7F18EB0DE03}"/>
    <cellStyle name="Normal 2 2 2 2 4 3 4 2 4" xfId="39632" xr:uid="{9FC59F7E-7F45-479D-8D82-80621C6AA1A2}"/>
    <cellStyle name="Normal 2 2 2 2 4 3 4 3" xfId="7800" xr:uid="{94B41367-FEEC-4BC3-940D-EBCF702D5CDD}"/>
    <cellStyle name="Normal 2 2 2 2 4 3 4 3 2" xfId="16180" xr:uid="{16E0C7C7-7136-4011-B1AE-20692517431D}"/>
    <cellStyle name="Normal 2 2 2 2 4 3 4 3 2 2" xfId="32940" xr:uid="{779B3394-55BC-4735-94B4-FC4227C74AD4}"/>
    <cellStyle name="Normal 2 2 2 2 4 3 4 3 2 3" xfId="49699" xr:uid="{5E091AEA-0F3E-4906-BE27-271B8FA19DE2}"/>
    <cellStyle name="Normal 2 2 2 2 4 3 4 3 3" xfId="24560" xr:uid="{FC90A5D1-91AF-4068-89CA-C07594DFE8C8}"/>
    <cellStyle name="Normal 2 2 2 2 4 3 4 3 4" xfId="41319" xr:uid="{1A05BF13-C42D-429A-B412-4F37EB5F5424}"/>
    <cellStyle name="Normal 2 2 2 2 4 3 4 4" xfId="4427" xr:uid="{1DD4A323-CFFA-437C-855D-66EC81A802B9}"/>
    <cellStyle name="Normal 2 2 2 2 4 3 4 4 2" xfId="12803" xr:uid="{D5065F7E-D8D5-4B13-A7FF-E66E45E78E37}"/>
    <cellStyle name="Normal 2 2 2 2 4 3 4 4 2 2" xfId="29563" xr:uid="{0971221D-BB7B-4287-89C3-367890468070}"/>
    <cellStyle name="Normal 2 2 2 2 4 3 4 4 2 3" xfId="46322" xr:uid="{6363C90C-5D0B-480C-A55C-B00C639C9E1D}"/>
    <cellStyle name="Normal 2 2 2 2 4 3 4 4 3" xfId="21183" xr:uid="{A73EA42A-C8D5-43F5-9B7B-DBCE26520A82}"/>
    <cellStyle name="Normal 2 2 2 2 4 3 4 4 4" xfId="37942" xr:uid="{461D2F1C-1C21-4991-9A1F-B736B613A07E}"/>
    <cellStyle name="Normal 2 2 2 2 4 3 4 5" xfId="11113" xr:uid="{499C125A-C25B-4812-8CF3-492B2DF83E20}"/>
    <cellStyle name="Normal 2 2 2 2 4 3 4 5 2" xfId="27873" xr:uid="{F4620793-5997-4FDD-8653-7B979EC2EDE3}"/>
    <cellStyle name="Normal 2 2 2 2 4 3 4 5 3" xfId="44632" xr:uid="{EF6D2B54-B35B-4798-9BD6-26D802033C92}"/>
    <cellStyle name="Normal 2 2 2 2 4 3 4 6" xfId="19493" xr:uid="{3DB9592B-D869-4845-A156-82BF75E3BFE2}"/>
    <cellStyle name="Normal 2 2 2 2 4 3 4 7" xfId="36252" xr:uid="{49CED6A2-B249-4A34-98D2-DA6976077D1E}"/>
    <cellStyle name="Normal 2 2 2 2 4 3 5" xfId="4847" xr:uid="{9B1794C0-41DD-4E99-8F8B-BC520845A0DB}"/>
    <cellStyle name="Normal 2 2 2 2 4 3 5 2" xfId="13223" xr:uid="{6FC296F9-ECA8-49E6-88EA-068A189E1EE9}"/>
    <cellStyle name="Normal 2 2 2 2 4 3 5 2 2" xfId="29983" xr:uid="{07846056-5D4D-4137-B649-72817BDA37B4}"/>
    <cellStyle name="Normal 2 2 2 2 4 3 5 2 3" xfId="46742" xr:uid="{74AA89FE-FD22-4CC9-873F-EBAF8CFFE4BC}"/>
    <cellStyle name="Normal 2 2 2 2 4 3 5 3" xfId="21603" xr:uid="{8583DD8C-902B-4607-9650-80FB5D25863F}"/>
    <cellStyle name="Normal 2 2 2 2 4 3 5 4" xfId="38362" xr:uid="{E043116A-74CB-4945-AC25-51A3E2510264}"/>
    <cellStyle name="Normal 2 2 2 2 4 3 6" xfId="6481" xr:uid="{1AB02042-CC6F-4144-B64D-46660CA0187F}"/>
    <cellStyle name="Normal 2 2 2 2 4 3 6 2" xfId="14861" xr:uid="{10AAEBC0-9B10-4DA9-82A0-4C5D46C3C734}"/>
    <cellStyle name="Normal 2 2 2 2 4 3 6 2 2" xfId="31621" xr:uid="{DCB54360-6825-47AA-938A-E873153DE339}"/>
    <cellStyle name="Normal 2 2 2 2 4 3 6 2 3" xfId="48380" xr:uid="{5E28BEA4-2589-497F-B026-2F5F8093B449}"/>
    <cellStyle name="Normal 2 2 2 2 4 3 6 3" xfId="23241" xr:uid="{81C902F0-907E-4A1C-99D6-843342739EFF}"/>
    <cellStyle name="Normal 2 2 2 2 4 3 6 4" xfId="40000" xr:uid="{794273F9-5329-463E-82DF-8F1758673114}"/>
    <cellStyle name="Normal 2 2 2 2 4 3 7" xfId="8206" xr:uid="{71E5A243-DF44-459F-8094-A63E54268EF6}"/>
    <cellStyle name="Normal 2 2 2 2 4 3 7 2" xfId="16586" xr:uid="{C48D53A3-8F42-4B52-9BC8-B7B4807D9BC3}"/>
    <cellStyle name="Normal 2 2 2 2 4 3 7 2 2" xfId="33346" xr:uid="{56551A8C-C87C-4BFB-864F-25DFF0BB8FE7}"/>
    <cellStyle name="Normal 2 2 2 2 4 3 7 2 3" xfId="50105" xr:uid="{5A02076D-4AED-4D44-B0C4-BC13EBD7591D}"/>
    <cellStyle name="Normal 2 2 2 2 4 3 7 3" xfId="24966" xr:uid="{21834746-931B-46A7-B0E1-56BBBAC66C3D}"/>
    <cellStyle name="Normal 2 2 2 2 4 3 7 4" xfId="41725" xr:uid="{1370BC39-4EF0-4AEB-9969-CC9C11C0F9CF}"/>
    <cellStyle name="Normal 2 2 2 2 4 3 8" xfId="8612" xr:uid="{8C27E61B-7970-4FDE-8E36-23CB5F040E25}"/>
    <cellStyle name="Normal 2 2 2 2 4 3 8 2" xfId="16992" xr:uid="{93AD6925-A1BF-47E6-AD3A-720D1F68DE94}"/>
    <cellStyle name="Normal 2 2 2 2 4 3 8 2 2" xfId="33752" xr:uid="{770A064B-896D-4B0B-9432-DE91BBEB0BD1}"/>
    <cellStyle name="Normal 2 2 2 2 4 3 8 2 3" xfId="50511" xr:uid="{FE3A1900-610F-4329-8FA3-ABB517DCF50A}"/>
    <cellStyle name="Normal 2 2 2 2 4 3 8 3" xfId="25372" xr:uid="{415189ED-80E0-46F3-80CE-2B990CDE1FB4}"/>
    <cellStyle name="Normal 2 2 2 2 4 3 8 4" xfId="42131" xr:uid="{49DDE3AE-8EFB-420D-AF1C-51BB80AFB348}"/>
    <cellStyle name="Normal 2 2 2 2 4 3 9" xfId="9018" xr:uid="{A99704F9-0C74-4733-A40E-9A6988C9EB4B}"/>
    <cellStyle name="Normal 2 2 2 2 4 3 9 2" xfId="17398" xr:uid="{AE69FF9D-9A4B-4759-BF45-63AAB25F4A3D}"/>
    <cellStyle name="Normal 2 2 2 2 4 3 9 2 2" xfId="34158" xr:uid="{3EA630E9-3A8F-4925-B13F-D1294D13FD21}"/>
    <cellStyle name="Normal 2 2 2 2 4 3 9 2 3" xfId="50917" xr:uid="{35045C78-15B3-4668-9CA8-AC4244F5C91E}"/>
    <cellStyle name="Normal 2 2 2 2 4 3 9 3" xfId="25778" xr:uid="{1713B71B-E631-47FD-B26D-DEF695236676}"/>
    <cellStyle name="Normal 2 2 2 2 4 3 9 4" xfId="42537" xr:uid="{33CF6681-2D47-402D-A062-775B3D2A07E1}"/>
    <cellStyle name="Normal 2 2 2 2 4 4" xfId="1838" xr:uid="{15B93A0D-C7BE-4691-8FC8-9D028058B79A}"/>
    <cellStyle name="Normal 2 2 2 2 4 4 2" xfId="5220" xr:uid="{C999CD82-5EF8-40F9-BA25-3534863A4E1E}"/>
    <cellStyle name="Normal 2 2 2 2 4 4 2 2" xfId="13598" xr:uid="{FBEAC654-8B69-4D5D-912B-54122E44781F}"/>
    <cellStyle name="Normal 2 2 2 2 4 4 2 2 2" xfId="30358" xr:uid="{28942896-1268-4EE2-93D5-56717D23B3C1}"/>
    <cellStyle name="Normal 2 2 2 2 4 4 2 2 3" xfId="47117" xr:uid="{D1743F0C-4881-4B08-89CE-F341E1E0EC6D}"/>
    <cellStyle name="Normal 2 2 2 2 4 4 2 3" xfId="21978" xr:uid="{9CEBD16A-8B71-4BC0-91C2-6D71A0CD2D86}"/>
    <cellStyle name="Normal 2 2 2 2 4 4 2 4" xfId="38737" xr:uid="{8EC500AB-EC44-4C01-A6D8-36E059AF3A38}"/>
    <cellStyle name="Normal 2 2 2 2 4 4 3" xfId="6905" xr:uid="{93E3D18B-D86E-4008-A8FD-9E394533FE71}"/>
    <cellStyle name="Normal 2 2 2 2 4 4 3 2" xfId="15285" xr:uid="{C7D2CAA8-D1E4-443A-8480-E7796D953189}"/>
    <cellStyle name="Normal 2 2 2 2 4 4 3 2 2" xfId="32045" xr:uid="{3F299F03-4E1C-4ED6-ADA5-220E952D5819}"/>
    <cellStyle name="Normal 2 2 2 2 4 4 3 2 3" xfId="48804" xr:uid="{4D662234-72A9-4667-84E7-5A6EE4F02324}"/>
    <cellStyle name="Normal 2 2 2 2 4 4 3 3" xfId="23665" xr:uid="{48E01A1C-5A68-42D8-B6A2-50C88F136A85}"/>
    <cellStyle name="Normal 2 2 2 2 4 4 3 4" xfId="40424" xr:uid="{D175379F-B36C-423A-AB78-508EC7C984BA}"/>
    <cellStyle name="Normal 2 2 2 2 4 4 4" xfId="3645" xr:uid="{9BF8E526-F2EC-4EFB-82A3-07F29164F11C}"/>
    <cellStyle name="Normal 2 2 2 2 4 4 4 2" xfId="12021" xr:uid="{1F49C737-81D9-47BC-868A-92CC0A487E4F}"/>
    <cellStyle name="Normal 2 2 2 2 4 4 4 2 2" xfId="28781" xr:uid="{9DDA3AF4-EDFE-4032-837C-A86D661E5860}"/>
    <cellStyle name="Normal 2 2 2 2 4 4 4 2 3" xfId="45540" xr:uid="{EE921AE1-E0A1-4596-94A7-3A3A73C0CB87}"/>
    <cellStyle name="Normal 2 2 2 2 4 4 4 3" xfId="20401" xr:uid="{5A37166E-6D9C-4002-9E75-43C4B5555EC3}"/>
    <cellStyle name="Normal 2 2 2 2 4 4 4 4" xfId="37160" xr:uid="{10DFFBB2-AFB9-4D40-8ED9-148D0C296553}"/>
    <cellStyle name="Normal 2 2 2 2 4 4 5" xfId="10218" xr:uid="{5E28B6E8-9135-42AF-BF35-BDC1914E5882}"/>
    <cellStyle name="Normal 2 2 2 2 4 4 5 2" xfId="26978" xr:uid="{6B1664B5-5DF1-4171-A19F-7CC4BEDE8C25}"/>
    <cellStyle name="Normal 2 2 2 2 4 4 5 3" xfId="43737" xr:uid="{A6C3F42C-0AF5-4FFB-811A-681ABDD6433F}"/>
    <cellStyle name="Normal 2 2 2 2 4 4 6" xfId="18598" xr:uid="{5A1B86E6-5A56-4552-96D0-B6B1E8A73818}"/>
    <cellStyle name="Normal 2 2 2 2 4 4 7" xfId="35357" xr:uid="{04E63F00-F9EC-4990-B8C0-1D23F9E921FF}"/>
    <cellStyle name="Normal 2 2 2 2 4 5" xfId="2266" xr:uid="{773007EB-798F-4C62-BC4E-60CFA558888D}"/>
    <cellStyle name="Normal 2 2 2 2 4 5 2" xfId="5646" xr:uid="{372C275F-5E5C-4F63-8858-160396E96E9C}"/>
    <cellStyle name="Normal 2 2 2 2 4 5 2 2" xfId="14026" xr:uid="{653A3DE2-EC15-4877-A22A-D899661A0EE5}"/>
    <cellStyle name="Normal 2 2 2 2 4 5 2 2 2" xfId="30786" xr:uid="{8078C389-A67B-4549-9757-412DA721652F}"/>
    <cellStyle name="Normal 2 2 2 2 4 5 2 2 3" xfId="47545" xr:uid="{E19112EC-9002-44B9-9480-ABD7901E03E7}"/>
    <cellStyle name="Normal 2 2 2 2 4 5 2 3" xfId="22406" xr:uid="{0011933A-BE6F-48A8-B999-1D24B514C94B}"/>
    <cellStyle name="Normal 2 2 2 2 4 5 2 4" xfId="39165" xr:uid="{30A7B7F5-B6C2-4250-B4B2-AC5F1C84CAAA}"/>
    <cellStyle name="Normal 2 2 2 2 4 5 3" xfId="7333" xr:uid="{9FB0F692-12FF-4D82-B8CA-7D96670A2BF5}"/>
    <cellStyle name="Normal 2 2 2 2 4 5 3 2" xfId="15713" xr:uid="{D4661F78-FDF3-4A0C-B22A-E051BFB90A67}"/>
    <cellStyle name="Normal 2 2 2 2 4 5 3 2 2" xfId="32473" xr:uid="{F680E512-1EB0-4CB2-9D95-D50905224B64}"/>
    <cellStyle name="Normal 2 2 2 2 4 5 3 2 3" xfId="49232" xr:uid="{3282D859-1514-4B83-BDF9-438399D20F45}"/>
    <cellStyle name="Normal 2 2 2 2 4 5 3 3" xfId="24093" xr:uid="{25B95241-CEF7-4D57-888B-D543977EDF5B}"/>
    <cellStyle name="Normal 2 2 2 2 4 5 3 4" xfId="40852" xr:uid="{C9CF0B65-6BE1-4792-8562-E7F0349044FF}"/>
    <cellStyle name="Normal 2 2 2 2 4 5 4" xfId="4073" xr:uid="{3F050D06-2179-46D6-B96C-88426CB2A161}"/>
    <cellStyle name="Normal 2 2 2 2 4 5 4 2" xfId="12449" xr:uid="{24AF3FEC-5DF9-4424-9CC5-2B818A24AB6B}"/>
    <cellStyle name="Normal 2 2 2 2 4 5 4 2 2" xfId="29209" xr:uid="{F55504B4-1A05-4F05-936D-76009D7698AF}"/>
    <cellStyle name="Normal 2 2 2 2 4 5 4 2 3" xfId="45968" xr:uid="{D89CFC86-BA63-4D53-BD99-7567FD64BA22}"/>
    <cellStyle name="Normal 2 2 2 2 4 5 4 3" xfId="20829" xr:uid="{F06E088B-B0FF-4C94-AABB-1CF7A6C6DA5D}"/>
    <cellStyle name="Normal 2 2 2 2 4 5 4 4" xfId="37588" xr:uid="{A39B730D-CE5E-43C7-9A1D-70105A483D77}"/>
    <cellStyle name="Normal 2 2 2 2 4 5 5" xfId="10646" xr:uid="{D8D54EBA-6595-4313-BB37-C750E7763502}"/>
    <cellStyle name="Normal 2 2 2 2 4 5 5 2" xfId="27406" xr:uid="{12E13888-4B82-44E9-8E2C-BF1706E147D1}"/>
    <cellStyle name="Normal 2 2 2 2 4 5 5 3" xfId="44165" xr:uid="{8B78BB40-5AF6-422E-BA68-E76A7BFE1BAD}"/>
    <cellStyle name="Normal 2 2 2 2 4 5 6" xfId="19026" xr:uid="{B1FA62B4-6E87-4F0F-8580-ABEC88BF0CCF}"/>
    <cellStyle name="Normal 2 2 2 2 4 5 7" xfId="35785" xr:uid="{9B8ED1F9-70AD-4077-9645-7D882B86BB0B}"/>
    <cellStyle name="Normal 2 2 2 2 4 6" xfId="2461" xr:uid="{7ACA7A73-44D3-48B8-922E-9D898DBCD788}"/>
    <cellStyle name="Normal 2 2 2 2 4 6 2" xfId="5842" xr:uid="{62A3B2DE-AFD2-4CD1-8701-38AE8C05BB51}"/>
    <cellStyle name="Normal 2 2 2 2 4 6 2 2" xfId="14222" xr:uid="{52F58E6F-23A2-46B0-A382-DD9F50AC6104}"/>
    <cellStyle name="Normal 2 2 2 2 4 6 2 2 2" xfId="30982" xr:uid="{A8E6BD38-E00F-4178-9665-BF2121DAED0C}"/>
    <cellStyle name="Normal 2 2 2 2 4 6 2 2 3" xfId="47741" xr:uid="{210E13FC-2F9E-44B6-87D5-307F53D3A3A4}"/>
    <cellStyle name="Normal 2 2 2 2 4 6 2 3" xfId="22602" xr:uid="{0AB2F86E-2922-4CBD-A61F-8FC06B56E452}"/>
    <cellStyle name="Normal 2 2 2 2 4 6 2 4" xfId="39361" xr:uid="{843D99D9-8E88-44FC-9624-7CF37577571D}"/>
    <cellStyle name="Normal 2 2 2 2 4 6 3" xfId="7529" xr:uid="{DD349BF1-1326-4717-8027-B367E0DEF109}"/>
    <cellStyle name="Normal 2 2 2 2 4 6 3 2" xfId="15909" xr:uid="{6372EE19-596C-43D6-BFC6-C172A5C2DD21}"/>
    <cellStyle name="Normal 2 2 2 2 4 6 3 2 2" xfId="32669" xr:uid="{767F1719-5232-4EFE-A7FD-FFF9E08F3A21}"/>
    <cellStyle name="Normal 2 2 2 2 4 6 3 2 3" xfId="49428" xr:uid="{A0911E73-4298-4FD5-A89C-BA2797E38CA1}"/>
    <cellStyle name="Normal 2 2 2 2 4 6 3 3" xfId="24289" xr:uid="{E9603ED1-100E-4621-AF9F-29788CA423A6}"/>
    <cellStyle name="Normal 2 2 2 2 4 6 3 4" xfId="41048" xr:uid="{913C9912-31A7-4626-A5B2-D1CED78017C1}"/>
    <cellStyle name="Normal 2 2 2 2 4 6 4" xfId="3218" xr:uid="{AE52DCB1-48C4-4490-BA00-CE7FBA0209CC}"/>
    <cellStyle name="Normal 2 2 2 2 4 6 4 2" xfId="11595" xr:uid="{38B8CE9D-B697-4837-B791-06D7BD8ED2D2}"/>
    <cellStyle name="Normal 2 2 2 2 4 6 4 2 2" xfId="28355" xr:uid="{D093D6E8-040B-47A8-9562-C8295CD11F0E}"/>
    <cellStyle name="Normal 2 2 2 2 4 6 4 2 3" xfId="45114" xr:uid="{517164F8-58D5-4700-A4BA-1A21E0BB9D3E}"/>
    <cellStyle name="Normal 2 2 2 2 4 6 4 3" xfId="19975" xr:uid="{F2189CA7-82B4-4C18-9546-8ABC38386667}"/>
    <cellStyle name="Normal 2 2 2 2 4 6 4 4" xfId="36734" xr:uid="{F9EFEB66-8FC2-41B3-B250-8B5E84C6E170}"/>
    <cellStyle name="Normal 2 2 2 2 4 6 5" xfId="10842" xr:uid="{11239534-23E8-4785-A390-1B99DE46F304}"/>
    <cellStyle name="Normal 2 2 2 2 4 6 5 2" xfId="27602" xr:uid="{E20D11CE-5680-4FDC-8338-E8ACFDEAC3FC}"/>
    <cellStyle name="Normal 2 2 2 2 4 6 5 3" xfId="44361" xr:uid="{1B626B03-597B-43CE-A619-36AA0911F104}"/>
    <cellStyle name="Normal 2 2 2 2 4 6 6" xfId="19222" xr:uid="{76A9E6DD-353B-4123-9E42-72EECAEB47A6}"/>
    <cellStyle name="Normal 2 2 2 2 4 6 7" xfId="35981" xr:uid="{1132F80D-BB01-4E7F-9242-E0513AFF5FA5}"/>
    <cellStyle name="Normal 2 2 2 2 4 7" xfId="4575" xr:uid="{707F9C0B-8AE6-49AE-A80D-3E2D19021AA9}"/>
    <cellStyle name="Normal 2 2 2 2 4 7 2" xfId="12951" xr:uid="{73492614-EC96-4613-8798-C70A6556785A}"/>
    <cellStyle name="Normal 2 2 2 2 4 7 2 2" xfId="29711" xr:uid="{747691F9-14AD-4EB4-AEA5-11AF7BEB0EAB}"/>
    <cellStyle name="Normal 2 2 2 2 4 7 2 3" xfId="46470" xr:uid="{FD92B706-322B-4859-9E7E-6F63FA590EB5}"/>
    <cellStyle name="Normal 2 2 2 2 4 7 3" xfId="21331" xr:uid="{2E58C2E4-AE35-44AD-A74C-707BE7B9B5CE}"/>
    <cellStyle name="Normal 2 2 2 2 4 7 4" xfId="38090" xr:uid="{E5A595B9-7F28-4C89-8830-23683829D4F7}"/>
    <cellStyle name="Normal 2 2 2 2 4 8" xfId="6479" xr:uid="{B5157E02-1183-4DEA-8B89-75079463CFC2}"/>
    <cellStyle name="Normal 2 2 2 2 4 8 2" xfId="14859" xr:uid="{DE2E3BE9-284B-409C-A4EC-76875A315AC8}"/>
    <cellStyle name="Normal 2 2 2 2 4 8 2 2" xfId="31619" xr:uid="{D308C7BF-3979-4791-96BD-BE75C06666E6}"/>
    <cellStyle name="Normal 2 2 2 2 4 8 2 3" xfId="48378" xr:uid="{FB004E91-EC2F-44AF-908B-2482DF0A91AD}"/>
    <cellStyle name="Normal 2 2 2 2 4 8 3" xfId="23239" xr:uid="{D1DDB264-E00A-40A5-BA48-2A77819E310B}"/>
    <cellStyle name="Normal 2 2 2 2 4 8 4" xfId="39998" xr:uid="{047F3D60-1F43-4034-8CE6-0020429E551B}"/>
    <cellStyle name="Normal 2 2 2 2 4 9" xfId="7935" xr:uid="{457493A4-53D8-4AFA-8AE9-EA7279D76D9B}"/>
    <cellStyle name="Normal 2 2 2 2 4 9 2" xfId="16315" xr:uid="{F4DE516D-0400-45E6-A563-1C415FECC38E}"/>
    <cellStyle name="Normal 2 2 2 2 4 9 2 2" xfId="33075" xr:uid="{26A32C7B-AAF8-45A8-A2C2-62758D313DDB}"/>
    <cellStyle name="Normal 2 2 2 2 4 9 2 3" xfId="49834" xr:uid="{21C9B85A-D954-459A-A858-F267A616080C}"/>
    <cellStyle name="Normal 2 2 2 2 4 9 3" xfId="24695" xr:uid="{E277F132-82AE-4854-BC79-0F32DB7B4C50}"/>
    <cellStyle name="Normal 2 2 2 2 4 9 4" xfId="41454" xr:uid="{5B521172-911E-494A-A383-3DB5BF80ED2A}"/>
    <cellStyle name="Normal 2 2 2 2 5" xfId="834" xr:uid="{5E46294C-ACD0-4DB7-80E1-FBB77355F37C}"/>
    <cellStyle name="Normal 2 2 2 2 5 10" xfId="8400" xr:uid="{08B2E1B4-4FD0-4FF5-B5F6-312F2235BBBE}"/>
    <cellStyle name="Normal 2 2 2 2 5 10 2" xfId="16780" xr:uid="{3495AA26-E6B0-427D-8D38-E12505F4B7EF}"/>
    <cellStyle name="Normal 2 2 2 2 5 10 2 2" xfId="33540" xr:uid="{BB80D117-95F8-4956-9B8B-E9ED82FC1532}"/>
    <cellStyle name="Normal 2 2 2 2 5 10 2 3" xfId="50299" xr:uid="{DBE7272F-D318-4896-8628-035AAC975E8F}"/>
    <cellStyle name="Normal 2 2 2 2 5 10 3" xfId="25160" xr:uid="{3DCAABD0-4E3D-45A8-985A-E5E423884D79}"/>
    <cellStyle name="Normal 2 2 2 2 5 10 4" xfId="41919" xr:uid="{E13E0543-6BF0-41DB-B8C9-BCF749E72E1F}"/>
    <cellStyle name="Normal 2 2 2 2 5 11" xfId="8806" xr:uid="{3FC11A3B-1898-4028-A47A-16C5461CC1AB}"/>
    <cellStyle name="Normal 2 2 2 2 5 11 2" xfId="17186" xr:uid="{7FEB24C8-E7D8-482F-A4ED-A8721D68C796}"/>
    <cellStyle name="Normal 2 2 2 2 5 11 2 2" xfId="33946" xr:uid="{777898E9-A123-4582-BB1A-45C94FE4DA78}"/>
    <cellStyle name="Normal 2 2 2 2 5 11 2 3" xfId="50705" xr:uid="{7CE52192-6FFE-433D-A236-62DC59865971}"/>
    <cellStyle name="Normal 2 2 2 2 5 11 3" xfId="25566" xr:uid="{E5E8E730-BBB9-4DCC-B5CE-07CBC75A4231}"/>
    <cellStyle name="Normal 2 2 2 2 5 11 4" xfId="42325" xr:uid="{04EE7F88-10E8-4458-A72D-2A2FE5EFF847}"/>
    <cellStyle name="Normal 2 2 2 2 5 12" xfId="9212" xr:uid="{7990B196-9D68-412F-96C7-C883911333BF}"/>
    <cellStyle name="Normal 2 2 2 2 5 12 2" xfId="17592" xr:uid="{8D271730-1B53-4646-8412-07AB0F1FC71B}"/>
    <cellStyle name="Normal 2 2 2 2 5 12 2 2" xfId="34352" xr:uid="{3CCC96B0-38A4-46B9-8068-CA91B1FD8D4A}"/>
    <cellStyle name="Normal 2 2 2 2 5 12 2 3" xfId="51111" xr:uid="{2C252B5B-9856-41CD-A62B-3D7F4B7B0948}"/>
    <cellStyle name="Normal 2 2 2 2 5 12 3" xfId="25972" xr:uid="{FF93EE5C-9EF6-49BC-B127-31224938F52A}"/>
    <cellStyle name="Normal 2 2 2 2 5 12 4" xfId="42731" xr:uid="{68DC35EB-3EEE-4435-B737-5156B57CB6BC}"/>
    <cellStyle name="Normal 2 2 2 2 5 13" xfId="2905" xr:uid="{E31E19D9-9D0B-4AF2-AEA5-A1C88C621593}"/>
    <cellStyle name="Normal 2 2 2 2 5 13 2" xfId="11287" xr:uid="{08D2C845-5A9F-43FC-B6D2-D46EA36B050D}"/>
    <cellStyle name="Normal 2 2 2 2 5 13 2 2" xfId="28047" xr:uid="{7E3D3BC4-382A-461D-88D2-65144AACDE92}"/>
    <cellStyle name="Normal 2 2 2 2 5 13 2 3" xfId="44806" xr:uid="{F8E24A7E-0067-4915-A700-6F9B702B8D32}"/>
    <cellStyle name="Normal 2 2 2 2 5 13 3" xfId="19667" xr:uid="{8A023D77-0E84-4127-9775-9B7FDEA628E7}"/>
    <cellStyle name="Normal 2 2 2 2 5 13 4" xfId="36426" xr:uid="{C1FFBD36-4F58-45BA-90ED-416563E78C0E}"/>
    <cellStyle name="Normal 2 2 2 2 5 14" xfId="9795" xr:uid="{2866BA0E-5E12-4A30-A492-CACC5B0CEA75}"/>
    <cellStyle name="Normal 2 2 2 2 5 14 2" xfId="26555" xr:uid="{23BE92BC-FCA7-48DC-8980-418EB50331FB}"/>
    <cellStyle name="Normal 2 2 2 2 5 14 3" xfId="43314" xr:uid="{C6FBFDA1-B66E-4F3C-9336-EB2E0EF19858}"/>
    <cellStyle name="Normal 2 2 2 2 5 15" xfId="18175" xr:uid="{565384A2-6A6E-4157-8359-CDE2E7500812}"/>
    <cellStyle name="Normal 2 2 2 2 5 16" xfId="34934" xr:uid="{E54D6C14-0A7E-47B3-AE50-0DEB0BAEF4BB}"/>
    <cellStyle name="Normal 2 2 2 2 5 2" xfId="1441" xr:uid="{50DB2D44-3922-4AAE-B444-AA560BE3DCA4}"/>
    <cellStyle name="Normal 2 2 2 2 5 2 10" xfId="9303" xr:uid="{344394A6-EA14-4020-BF60-A6288FAF60AE}"/>
    <cellStyle name="Normal 2 2 2 2 5 2 10 2" xfId="17683" xr:uid="{BD9BC323-BE85-4EB6-8754-C0F650E78373}"/>
    <cellStyle name="Normal 2 2 2 2 5 2 10 2 2" xfId="34443" xr:uid="{2215353F-BF53-4415-AAED-0E78FFA67A2F}"/>
    <cellStyle name="Normal 2 2 2 2 5 2 10 2 3" xfId="51202" xr:uid="{25F8683F-E6E6-4FB7-81DE-5E87BA879E8E}"/>
    <cellStyle name="Normal 2 2 2 2 5 2 10 3" xfId="26063" xr:uid="{9C623082-7377-43B6-A1F1-7F9153265FD7}"/>
    <cellStyle name="Normal 2 2 2 2 5 2 10 4" xfId="42822" xr:uid="{992F6E59-034A-4B1A-BB32-0924C5465900}"/>
    <cellStyle name="Normal 2 2 2 2 5 2 11" xfId="3222" xr:uid="{2DB2C505-2D7B-484A-9E78-6B47DE68706A}"/>
    <cellStyle name="Normal 2 2 2 2 5 2 11 2" xfId="11599" xr:uid="{72BE300D-C2D0-4329-A68A-7C27923B829E}"/>
    <cellStyle name="Normal 2 2 2 2 5 2 11 2 2" xfId="28359" xr:uid="{97CE0D74-A69D-48B5-B370-33C91E2D5391}"/>
    <cellStyle name="Normal 2 2 2 2 5 2 11 2 3" xfId="45118" xr:uid="{E6BA985A-DFAC-4AF5-B5EE-EDAD9254644E}"/>
    <cellStyle name="Normal 2 2 2 2 5 2 11 3" xfId="19979" xr:uid="{7436C0DF-4092-4AC0-B7C3-EB2FF18D50FC}"/>
    <cellStyle name="Normal 2 2 2 2 5 2 11 4" xfId="36738" xr:uid="{F36FDA3D-ACDE-48E5-AD70-EC0496B9E486}"/>
    <cellStyle name="Normal 2 2 2 2 5 2 12" xfId="9796" xr:uid="{013705B7-A72B-4167-8C03-4FE7113B58D1}"/>
    <cellStyle name="Normal 2 2 2 2 5 2 12 2" xfId="26556" xr:uid="{6CD08AB5-975A-4625-A892-D42F7C8E9656}"/>
    <cellStyle name="Normal 2 2 2 2 5 2 12 3" xfId="43315" xr:uid="{CA5818AA-7AB9-44F9-95BE-F3A2D6A26C63}"/>
    <cellStyle name="Normal 2 2 2 2 5 2 13" xfId="18176" xr:uid="{249CA759-7AE5-46CD-AEAA-965D680F7F10}"/>
    <cellStyle name="Normal 2 2 2 2 5 2 14" xfId="34935" xr:uid="{67C360AF-359F-4A20-850C-AAAB5E66E79A}"/>
    <cellStyle name="Normal 2 2 2 2 5 2 2" xfId="1842" xr:uid="{9C06BDE2-6570-4D8E-9617-CDA56466B14A}"/>
    <cellStyle name="Normal 2 2 2 2 5 2 2 2" xfId="5224" xr:uid="{5DF213D4-B0F6-4C2E-850D-F1E77F73ED3F}"/>
    <cellStyle name="Normal 2 2 2 2 5 2 2 2 2" xfId="13602" xr:uid="{E5F54A6E-B72F-4085-8312-4EAFDA105392}"/>
    <cellStyle name="Normal 2 2 2 2 5 2 2 2 2 2" xfId="30362" xr:uid="{E58E7294-95ED-448B-9294-671B0FE79DBF}"/>
    <cellStyle name="Normal 2 2 2 2 5 2 2 2 2 3" xfId="47121" xr:uid="{AFE4D678-D5D7-42B8-A114-8E2FD545F347}"/>
    <cellStyle name="Normal 2 2 2 2 5 2 2 2 3" xfId="21982" xr:uid="{ECC40890-CC25-4E69-8720-8216D82E16FE}"/>
    <cellStyle name="Normal 2 2 2 2 5 2 2 2 4" xfId="38741" xr:uid="{BF913A8B-1B93-4A94-98DD-077C3CC369DF}"/>
    <cellStyle name="Normal 2 2 2 2 5 2 2 3" xfId="6909" xr:uid="{23CB1D10-5685-4B42-AA4D-8D93750682FA}"/>
    <cellStyle name="Normal 2 2 2 2 5 2 2 3 2" xfId="15289" xr:uid="{6734BA70-9E6A-48DC-A5C7-548E863F29D7}"/>
    <cellStyle name="Normal 2 2 2 2 5 2 2 3 2 2" xfId="32049" xr:uid="{2E643E6B-FF9E-4D4F-90C3-7C3F237B8282}"/>
    <cellStyle name="Normal 2 2 2 2 5 2 2 3 2 3" xfId="48808" xr:uid="{A5604470-2626-491F-A4A2-F2A661CFE837}"/>
    <cellStyle name="Normal 2 2 2 2 5 2 2 3 3" xfId="23669" xr:uid="{5B04F0D6-827D-42D3-BDFA-3074D0FBF409}"/>
    <cellStyle name="Normal 2 2 2 2 5 2 2 3 4" xfId="40428" xr:uid="{8811E0E9-E64F-4439-BF70-C437CC50D049}"/>
    <cellStyle name="Normal 2 2 2 2 5 2 2 4" xfId="3649" xr:uid="{D24A6055-A503-4F69-832F-22719FADC904}"/>
    <cellStyle name="Normal 2 2 2 2 5 2 2 4 2" xfId="12025" xr:uid="{E639FF0B-2D24-462B-A323-C94E4D1DF3EE}"/>
    <cellStyle name="Normal 2 2 2 2 5 2 2 4 2 2" xfId="28785" xr:uid="{B86E0CCB-89A2-4E3E-AA44-01F4DB60FDB2}"/>
    <cellStyle name="Normal 2 2 2 2 5 2 2 4 2 3" xfId="45544" xr:uid="{C71299DF-51C3-4010-9C37-E108CBC6B115}"/>
    <cellStyle name="Normal 2 2 2 2 5 2 2 4 3" xfId="20405" xr:uid="{7292E7D8-3C88-4799-B3C5-8AAD9FB12515}"/>
    <cellStyle name="Normal 2 2 2 2 5 2 2 4 4" xfId="37164" xr:uid="{819A0F36-102C-43B1-8916-5B4463270D81}"/>
    <cellStyle name="Normal 2 2 2 2 5 2 2 5" xfId="10222" xr:uid="{2B401725-87E5-4F6D-B130-4CBDB688EEE1}"/>
    <cellStyle name="Normal 2 2 2 2 5 2 2 5 2" xfId="26982" xr:uid="{8727BD43-D711-4498-AD9A-98D77A379D64}"/>
    <cellStyle name="Normal 2 2 2 2 5 2 2 5 3" xfId="43741" xr:uid="{7E8A3EE4-46B6-44EF-9250-BC96E6E38773}"/>
    <cellStyle name="Normal 2 2 2 2 5 2 2 6" xfId="18602" xr:uid="{8C340D8D-A642-45AB-8EF0-F6C10A55A915}"/>
    <cellStyle name="Normal 2 2 2 2 5 2 2 7" xfId="35361" xr:uid="{F043E296-C586-413E-B4F4-AC790BECDFE1}"/>
    <cellStyle name="Normal 2 2 2 2 5 2 3" xfId="2270" xr:uid="{70EF367C-3F55-4C9D-A7EF-4FD0E404300F}"/>
    <cellStyle name="Normal 2 2 2 2 5 2 3 2" xfId="5650" xr:uid="{758D9AB7-9F56-4422-BF22-C65163357457}"/>
    <cellStyle name="Normal 2 2 2 2 5 2 3 2 2" xfId="14030" xr:uid="{267BDD43-6D72-4EE8-9865-AFA9773E0901}"/>
    <cellStyle name="Normal 2 2 2 2 5 2 3 2 2 2" xfId="30790" xr:uid="{F31A840C-EB5C-4AD7-9578-B024C6A3747B}"/>
    <cellStyle name="Normal 2 2 2 2 5 2 3 2 2 3" xfId="47549" xr:uid="{AF499842-8E61-42E1-82F7-249DF9C8116F}"/>
    <cellStyle name="Normal 2 2 2 2 5 2 3 2 3" xfId="22410" xr:uid="{EA0ED2D7-8FA6-4915-8EA1-44A008BD6875}"/>
    <cellStyle name="Normal 2 2 2 2 5 2 3 2 4" xfId="39169" xr:uid="{7D409D32-7AF2-4A6F-A00B-C8E68EAEDC0E}"/>
    <cellStyle name="Normal 2 2 2 2 5 2 3 3" xfId="7337" xr:uid="{A59D8E7D-CF5D-46CB-84E2-8352F5FD7499}"/>
    <cellStyle name="Normal 2 2 2 2 5 2 3 3 2" xfId="15717" xr:uid="{9435C6DC-13C0-4F4C-9CB5-602B254DE0EF}"/>
    <cellStyle name="Normal 2 2 2 2 5 2 3 3 2 2" xfId="32477" xr:uid="{48E96CB8-4B81-4710-A917-3A2EF038694C}"/>
    <cellStyle name="Normal 2 2 2 2 5 2 3 3 2 3" xfId="49236" xr:uid="{8CBC709D-DEC5-40C5-99F8-9BC6DBAF6F0C}"/>
    <cellStyle name="Normal 2 2 2 2 5 2 3 3 3" xfId="24097" xr:uid="{683B0B27-4A1D-46F2-BADA-45ED640A09C4}"/>
    <cellStyle name="Normal 2 2 2 2 5 2 3 3 4" xfId="40856" xr:uid="{A14655EB-FA4C-4138-8C0C-94D8A80DD3B1}"/>
    <cellStyle name="Normal 2 2 2 2 5 2 3 4" xfId="4077" xr:uid="{48A2130E-7DE5-42F8-AD0A-C13B37CB2EBE}"/>
    <cellStyle name="Normal 2 2 2 2 5 2 3 4 2" xfId="12453" xr:uid="{414A17AE-4778-4008-8B88-78141B5FABC5}"/>
    <cellStyle name="Normal 2 2 2 2 5 2 3 4 2 2" xfId="29213" xr:uid="{D0E6411B-A9DD-4FCB-8045-50D619322807}"/>
    <cellStyle name="Normal 2 2 2 2 5 2 3 4 2 3" xfId="45972" xr:uid="{F1367B89-EE98-45F1-9CAC-A25ABAE299B8}"/>
    <cellStyle name="Normal 2 2 2 2 5 2 3 4 3" xfId="20833" xr:uid="{E090D072-F0DC-4971-889F-33CE67DC8FBB}"/>
    <cellStyle name="Normal 2 2 2 2 5 2 3 4 4" xfId="37592" xr:uid="{BA35ACCB-BB56-4AAB-80F5-AE1FD3098443}"/>
    <cellStyle name="Normal 2 2 2 2 5 2 3 5" xfId="10650" xr:uid="{650DAFA8-A422-44B2-9D0D-E5B00E5C6E21}"/>
    <cellStyle name="Normal 2 2 2 2 5 2 3 5 2" xfId="27410" xr:uid="{C804C65B-B2A0-4E2F-8EFE-C1DBB9225209}"/>
    <cellStyle name="Normal 2 2 2 2 5 2 3 5 3" xfId="44169" xr:uid="{5F528D8E-E7B3-4536-97D2-A155E00CE27D}"/>
    <cellStyle name="Normal 2 2 2 2 5 2 3 6" xfId="19030" xr:uid="{22A49306-CF71-435B-8D7F-1BAF1D92B530}"/>
    <cellStyle name="Normal 2 2 2 2 5 2 3 7" xfId="35789" xr:uid="{F974F939-D0C8-44B3-AA9E-FC3893F117BC}"/>
    <cellStyle name="Normal 2 2 2 2 5 2 4" xfId="2610" xr:uid="{1F6C909D-A1B5-46E7-BEF0-0A5242C0C39C}"/>
    <cellStyle name="Normal 2 2 2 2 5 2 4 2" xfId="5992" xr:uid="{19C0A511-A3DE-4DDF-B34C-0449A0BF1D17}"/>
    <cellStyle name="Normal 2 2 2 2 5 2 4 2 2" xfId="14372" xr:uid="{D9B9E84E-7460-4A7C-9C7F-5E5D5436C336}"/>
    <cellStyle name="Normal 2 2 2 2 5 2 4 2 2 2" xfId="31132" xr:uid="{B1517EBE-4953-426D-A627-44A2C4F9B65D}"/>
    <cellStyle name="Normal 2 2 2 2 5 2 4 2 2 3" xfId="47891" xr:uid="{8F56813E-4D16-45A9-BA7C-15176750E6B9}"/>
    <cellStyle name="Normal 2 2 2 2 5 2 4 2 3" xfId="22752" xr:uid="{6FA4851F-189D-4B67-B18A-40AB19188B05}"/>
    <cellStyle name="Normal 2 2 2 2 5 2 4 2 4" xfId="39511" xr:uid="{B7047ACA-F487-4A67-975E-1A189D0E63BD}"/>
    <cellStyle name="Normal 2 2 2 2 5 2 4 3" xfId="7679" xr:uid="{D39A3F8F-8E89-4620-A76B-F11C129C01D4}"/>
    <cellStyle name="Normal 2 2 2 2 5 2 4 3 2" xfId="16059" xr:uid="{D8E0DFF8-53A4-4DFE-87B1-57193BB3BF48}"/>
    <cellStyle name="Normal 2 2 2 2 5 2 4 3 2 2" xfId="32819" xr:uid="{2D267080-B58A-40D2-B989-9EC5820EA333}"/>
    <cellStyle name="Normal 2 2 2 2 5 2 4 3 2 3" xfId="49578" xr:uid="{4E3BEDA1-3FFA-4A45-840C-4C6071772D9D}"/>
    <cellStyle name="Normal 2 2 2 2 5 2 4 3 3" xfId="24439" xr:uid="{8DD9568B-5FEF-4966-9E26-E4F5F2E6612E}"/>
    <cellStyle name="Normal 2 2 2 2 5 2 4 3 4" xfId="41198" xr:uid="{EAD6D992-FC31-41CB-A3EA-F189593D9D14}"/>
    <cellStyle name="Normal 2 2 2 2 5 2 4 4" xfId="4307" xr:uid="{87677B1D-3DAE-49F6-9838-EC92EFB45ACE}"/>
    <cellStyle name="Normal 2 2 2 2 5 2 4 4 2" xfId="12683" xr:uid="{11C51008-3148-4652-B9C3-0F9E2E122DAC}"/>
    <cellStyle name="Normal 2 2 2 2 5 2 4 4 2 2" xfId="29443" xr:uid="{C1EBA097-900E-4AA6-85E2-A4DD7E0ABA69}"/>
    <cellStyle name="Normal 2 2 2 2 5 2 4 4 2 3" xfId="46202" xr:uid="{610CA35B-DCA8-43CA-95A4-4AC145AB889A}"/>
    <cellStyle name="Normal 2 2 2 2 5 2 4 4 3" xfId="21063" xr:uid="{B56DFFDF-CBB1-4F67-8881-D5CB2B139E02}"/>
    <cellStyle name="Normal 2 2 2 2 5 2 4 4 4" xfId="37822" xr:uid="{1FBE5756-CBF4-4CF4-AE73-EEF3A7CA392D}"/>
    <cellStyle name="Normal 2 2 2 2 5 2 4 5" xfId="10992" xr:uid="{B0DF70A3-0048-41DB-B46D-76A5A50CF359}"/>
    <cellStyle name="Normal 2 2 2 2 5 2 4 5 2" xfId="27752" xr:uid="{03AEC30E-BE81-487E-A670-71924BDB20DA}"/>
    <cellStyle name="Normal 2 2 2 2 5 2 4 5 3" xfId="44511" xr:uid="{4373998C-B52C-4175-A5E4-8E8A4363C451}"/>
    <cellStyle name="Normal 2 2 2 2 5 2 4 6" xfId="19372" xr:uid="{73E5A8E7-D3B6-45BD-A64C-CB51F717DA04}"/>
    <cellStyle name="Normal 2 2 2 2 5 2 4 7" xfId="36131" xr:uid="{FABA7251-9BCD-4209-9DA6-70A56418D77C}"/>
    <cellStyle name="Normal 2 2 2 2 5 2 5" xfId="4726" xr:uid="{D4F3E889-C8F7-4F77-8AB0-0E7CFA2B474A}"/>
    <cellStyle name="Normal 2 2 2 2 5 2 5 2" xfId="13102" xr:uid="{2BE93158-DD1A-456F-A7B3-E0C0BFEF9AC5}"/>
    <cellStyle name="Normal 2 2 2 2 5 2 5 2 2" xfId="29862" xr:uid="{04A4DE98-0A8B-4523-9D92-AFECC9005EC7}"/>
    <cellStyle name="Normal 2 2 2 2 5 2 5 2 3" xfId="46621" xr:uid="{C6744A53-B3F2-498A-857A-457C9107FEC7}"/>
    <cellStyle name="Normal 2 2 2 2 5 2 5 3" xfId="21482" xr:uid="{13310048-F45A-4924-A993-6112F28FEC9F}"/>
    <cellStyle name="Normal 2 2 2 2 5 2 5 4" xfId="38241" xr:uid="{EC8F734E-8051-4B56-ACD3-3B15B85D1D5D}"/>
    <cellStyle name="Normal 2 2 2 2 5 2 6" xfId="6483" xr:uid="{4B5FEC85-E861-4D74-B371-670D0555F0A6}"/>
    <cellStyle name="Normal 2 2 2 2 5 2 6 2" xfId="14863" xr:uid="{E850F004-62A9-4462-84AB-12C7AE26D8A9}"/>
    <cellStyle name="Normal 2 2 2 2 5 2 6 2 2" xfId="31623" xr:uid="{5DCD075A-7E17-4273-8182-F4588770800E}"/>
    <cellStyle name="Normal 2 2 2 2 5 2 6 2 3" xfId="48382" xr:uid="{B010CFA6-C114-43A3-8E8B-33637C0B196D}"/>
    <cellStyle name="Normal 2 2 2 2 5 2 6 3" xfId="23243" xr:uid="{04B68673-9916-47C2-A6E4-EC42721F709A}"/>
    <cellStyle name="Normal 2 2 2 2 5 2 6 4" xfId="40002" xr:uid="{062BDD93-54B9-4677-9E5B-B2A53E08D6D7}"/>
    <cellStyle name="Normal 2 2 2 2 5 2 7" xfId="8085" xr:uid="{5EA6506E-F2C1-4C81-894A-A79C2DDD278E}"/>
    <cellStyle name="Normal 2 2 2 2 5 2 7 2" xfId="16465" xr:uid="{E785FCBA-072C-44B0-9737-2C714E2158DD}"/>
    <cellStyle name="Normal 2 2 2 2 5 2 7 2 2" xfId="33225" xr:uid="{691B3DAE-A2CC-4994-8BFC-CCCCBBB01331}"/>
    <cellStyle name="Normal 2 2 2 2 5 2 7 2 3" xfId="49984" xr:uid="{DD8FC8D9-966A-4E27-853B-628C4768D8CB}"/>
    <cellStyle name="Normal 2 2 2 2 5 2 7 3" xfId="24845" xr:uid="{5AA39447-A647-44CD-854E-20815D0FD3ED}"/>
    <cellStyle name="Normal 2 2 2 2 5 2 7 4" xfId="41604" xr:uid="{55F6FD04-27A0-43D6-9E5F-ED2BBEF4A6A1}"/>
    <cellStyle name="Normal 2 2 2 2 5 2 8" xfId="8491" xr:uid="{7CA90E31-20C3-4FB8-B87E-BE2668DB03B9}"/>
    <cellStyle name="Normal 2 2 2 2 5 2 8 2" xfId="16871" xr:uid="{D27BA343-C7E6-4FD5-973B-E02F9992D32F}"/>
    <cellStyle name="Normal 2 2 2 2 5 2 8 2 2" xfId="33631" xr:uid="{80674DA8-E64C-4175-8ADF-53ABFCF560F4}"/>
    <cellStyle name="Normal 2 2 2 2 5 2 8 2 3" xfId="50390" xr:uid="{C5A9666B-9185-49CE-A5BA-D690208E6C9B}"/>
    <cellStyle name="Normal 2 2 2 2 5 2 8 3" xfId="25251" xr:uid="{AB64E9D0-A666-40A1-BB17-E863788A3A28}"/>
    <cellStyle name="Normal 2 2 2 2 5 2 8 4" xfId="42010" xr:uid="{CC7165FA-BD11-4AF9-93E5-95B21A07B9C2}"/>
    <cellStyle name="Normal 2 2 2 2 5 2 9" xfId="8897" xr:uid="{5561D62D-7C13-4D5E-9204-DBC61C96993E}"/>
    <cellStyle name="Normal 2 2 2 2 5 2 9 2" xfId="17277" xr:uid="{AB44D47B-038B-4CB4-94A1-4CC1E95AC96A}"/>
    <cellStyle name="Normal 2 2 2 2 5 2 9 2 2" xfId="34037" xr:uid="{52B21EF4-92A5-4046-BEF9-1914AD602617}"/>
    <cellStyle name="Normal 2 2 2 2 5 2 9 2 3" xfId="50796" xr:uid="{0D1E850D-11FC-4AF6-84B1-4EF3FE190D43}"/>
    <cellStyle name="Normal 2 2 2 2 5 2 9 3" xfId="25657" xr:uid="{F795CF7B-0250-4F1E-A766-5E92F7C65098}"/>
    <cellStyle name="Normal 2 2 2 2 5 2 9 4" xfId="42416" xr:uid="{C299BE98-F35C-4DA7-A5AC-538E381A6BEC}"/>
    <cellStyle name="Normal 2 2 2 2 5 3" xfId="1442" xr:uid="{156C1D1A-58E0-4A72-9D6E-5112893FB95F}"/>
    <cellStyle name="Normal 2 2 2 2 5 3 10" xfId="9483" xr:uid="{6DCA4C25-74F9-4379-9D69-D558AB924FDE}"/>
    <cellStyle name="Normal 2 2 2 2 5 3 10 2" xfId="17863" xr:uid="{50C3C1D9-F0F0-4624-AE8F-6F9168EB2751}"/>
    <cellStyle name="Normal 2 2 2 2 5 3 10 2 2" xfId="34623" xr:uid="{D2BAABA2-CC0E-475B-A848-5051CF244243}"/>
    <cellStyle name="Normal 2 2 2 2 5 3 10 2 3" xfId="51382" xr:uid="{AE0CFA01-28F1-4A67-9277-C16C59533374}"/>
    <cellStyle name="Normal 2 2 2 2 5 3 10 3" xfId="26243" xr:uid="{1EE987B2-2F73-4507-B0CA-E5C77B9754F1}"/>
    <cellStyle name="Normal 2 2 2 2 5 3 10 4" xfId="43002" xr:uid="{4C5FB251-E7AD-4005-8060-2CBDE0ADBC16}"/>
    <cellStyle name="Normal 2 2 2 2 5 3 11" xfId="3223" xr:uid="{662A6150-F44C-47F3-A184-371D563289AA}"/>
    <cellStyle name="Normal 2 2 2 2 5 3 11 2" xfId="11600" xr:uid="{6B99E35C-DED4-4F2F-BF04-D7F0E3B9855D}"/>
    <cellStyle name="Normal 2 2 2 2 5 3 11 2 2" xfId="28360" xr:uid="{1B04DD68-20CD-4960-BDFC-48FB29B4D7C9}"/>
    <cellStyle name="Normal 2 2 2 2 5 3 11 2 3" xfId="45119" xr:uid="{822EFBF0-37EA-47F4-ADAF-34DDB0836317}"/>
    <cellStyle name="Normal 2 2 2 2 5 3 11 3" xfId="19980" xr:uid="{451A473C-19CB-444F-B616-131355567FFA}"/>
    <cellStyle name="Normal 2 2 2 2 5 3 11 4" xfId="36739" xr:uid="{316469BB-9C79-469C-8B73-3BD2A909DB81}"/>
    <cellStyle name="Normal 2 2 2 2 5 3 12" xfId="9797" xr:uid="{15CD9842-820E-4293-8DF5-1B335B946EEA}"/>
    <cellStyle name="Normal 2 2 2 2 5 3 12 2" xfId="26557" xr:uid="{0449C372-DA13-4933-BED4-E58EA9717755}"/>
    <cellStyle name="Normal 2 2 2 2 5 3 12 3" xfId="43316" xr:uid="{E355FE94-4E0A-4A09-AB7F-E671C85CA1C8}"/>
    <cellStyle name="Normal 2 2 2 2 5 3 13" xfId="18177" xr:uid="{FB1C5B3C-3C86-450B-A669-BF81A3022A6A}"/>
    <cellStyle name="Normal 2 2 2 2 5 3 14" xfId="34936" xr:uid="{F68B09A7-F149-45E7-A58E-80D39E725B1B}"/>
    <cellStyle name="Normal 2 2 2 2 5 3 2" xfId="1843" xr:uid="{C8C10FFB-5810-49C1-8B64-26AE3D96D6F6}"/>
    <cellStyle name="Normal 2 2 2 2 5 3 2 2" xfId="5225" xr:uid="{2979FE6F-E8AB-4EA1-8CED-0F82B5BF34EF}"/>
    <cellStyle name="Normal 2 2 2 2 5 3 2 2 2" xfId="13603" xr:uid="{64FC547D-62F6-4A63-80CE-A9723DFD0D30}"/>
    <cellStyle name="Normal 2 2 2 2 5 3 2 2 2 2" xfId="30363" xr:uid="{3FB2576E-3B53-4A20-A112-5666603B73A7}"/>
    <cellStyle name="Normal 2 2 2 2 5 3 2 2 2 3" xfId="47122" xr:uid="{A2C0B01F-8403-4D96-A2B9-8F3EA176539F}"/>
    <cellStyle name="Normal 2 2 2 2 5 3 2 2 3" xfId="21983" xr:uid="{D65E6FE3-C4DC-49C3-8DB9-724ACC8CA0C6}"/>
    <cellStyle name="Normal 2 2 2 2 5 3 2 2 4" xfId="38742" xr:uid="{460F7441-3344-454B-AEBC-65D0DBDD6061}"/>
    <cellStyle name="Normal 2 2 2 2 5 3 2 3" xfId="6910" xr:uid="{27968F28-75E6-43E0-B866-B78EE5AE41DB}"/>
    <cellStyle name="Normal 2 2 2 2 5 3 2 3 2" xfId="15290" xr:uid="{9DFF9420-C292-4CA0-8C2C-99D06D194DDD}"/>
    <cellStyle name="Normal 2 2 2 2 5 3 2 3 2 2" xfId="32050" xr:uid="{38510A72-CC9C-4EFB-BFF5-3AD9A6F3F185}"/>
    <cellStyle name="Normal 2 2 2 2 5 3 2 3 2 3" xfId="48809" xr:uid="{8DACC772-F19C-4754-A651-659CF4E84939}"/>
    <cellStyle name="Normal 2 2 2 2 5 3 2 3 3" xfId="23670" xr:uid="{74825248-D35C-4064-82E5-BBBE373DFEA7}"/>
    <cellStyle name="Normal 2 2 2 2 5 3 2 3 4" xfId="40429" xr:uid="{EE9FEBA0-0805-48FE-94E7-F56F9494E724}"/>
    <cellStyle name="Normal 2 2 2 2 5 3 2 4" xfId="3650" xr:uid="{D90699CD-0633-4328-B31F-F77FD85CADC0}"/>
    <cellStyle name="Normal 2 2 2 2 5 3 2 4 2" xfId="12026" xr:uid="{BB434C44-05DC-41FE-B7B7-4FE7B9F8FA61}"/>
    <cellStyle name="Normal 2 2 2 2 5 3 2 4 2 2" xfId="28786" xr:uid="{30992075-1DDC-4998-803B-96673E336101}"/>
    <cellStyle name="Normal 2 2 2 2 5 3 2 4 2 3" xfId="45545" xr:uid="{AFFB056E-B1DB-475A-8518-E0508E0B9499}"/>
    <cellStyle name="Normal 2 2 2 2 5 3 2 4 3" xfId="20406" xr:uid="{5C9BD37F-13EC-4A76-87B7-D1DD7B715C8E}"/>
    <cellStyle name="Normal 2 2 2 2 5 3 2 4 4" xfId="37165" xr:uid="{73640604-3C65-4583-A35E-CC874B534E4E}"/>
    <cellStyle name="Normal 2 2 2 2 5 3 2 5" xfId="10223" xr:uid="{F9A683A4-2000-4C0B-9A84-0F048D8BB8EC}"/>
    <cellStyle name="Normal 2 2 2 2 5 3 2 5 2" xfId="26983" xr:uid="{25BC700D-B86C-4226-85B3-B7C0CB41DEF1}"/>
    <cellStyle name="Normal 2 2 2 2 5 3 2 5 3" xfId="43742" xr:uid="{614B762C-14CB-4C1D-959B-42909235A202}"/>
    <cellStyle name="Normal 2 2 2 2 5 3 2 6" xfId="18603" xr:uid="{8B41C026-4614-445F-95F2-DC8D739F0418}"/>
    <cellStyle name="Normal 2 2 2 2 5 3 2 7" xfId="35362" xr:uid="{2F1F2447-E7EA-40CA-A773-38BAA045AE3A}"/>
    <cellStyle name="Normal 2 2 2 2 5 3 3" xfId="2271" xr:uid="{69CD706B-0E57-4A3C-AB2D-128B28419254}"/>
    <cellStyle name="Normal 2 2 2 2 5 3 3 2" xfId="5651" xr:uid="{44386D25-7882-493D-A438-9EDF066FC359}"/>
    <cellStyle name="Normal 2 2 2 2 5 3 3 2 2" xfId="14031" xr:uid="{ABB8E59F-4244-4AB8-9959-ADFB03C1EFE8}"/>
    <cellStyle name="Normal 2 2 2 2 5 3 3 2 2 2" xfId="30791" xr:uid="{9721628E-DBDA-40E7-8732-439DBCF5D47F}"/>
    <cellStyle name="Normal 2 2 2 2 5 3 3 2 2 3" xfId="47550" xr:uid="{A2BE2781-09DE-4DE6-9D23-557E3C9078BE}"/>
    <cellStyle name="Normal 2 2 2 2 5 3 3 2 3" xfId="22411" xr:uid="{9E15052E-C383-41FF-AB88-EE69E825D469}"/>
    <cellStyle name="Normal 2 2 2 2 5 3 3 2 4" xfId="39170" xr:uid="{F8C3ABC6-C1F5-4229-B641-81A786D6984F}"/>
    <cellStyle name="Normal 2 2 2 2 5 3 3 3" xfId="7338" xr:uid="{1B1B461F-4D4F-45EE-AE2E-B58E1E00D48B}"/>
    <cellStyle name="Normal 2 2 2 2 5 3 3 3 2" xfId="15718" xr:uid="{9145857A-B711-410F-AC7C-64DA577EB5A0}"/>
    <cellStyle name="Normal 2 2 2 2 5 3 3 3 2 2" xfId="32478" xr:uid="{8D9312E8-D1F3-437F-B4BD-B99D25875E4B}"/>
    <cellStyle name="Normal 2 2 2 2 5 3 3 3 2 3" xfId="49237" xr:uid="{120FD0A9-8187-4D16-9D2E-88D4DA81863C}"/>
    <cellStyle name="Normal 2 2 2 2 5 3 3 3 3" xfId="24098" xr:uid="{9322195C-14D9-416F-866D-3687BFC9E52E}"/>
    <cellStyle name="Normal 2 2 2 2 5 3 3 3 4" xfId="40857" xr:uid="{FD61D00E-FF38-4222-8F33-F657EE74C1D8}"/>
    <cellStyle name="Normal 2 2 2 2 5 3 3 4" xfId="4078" xr:uid="{997C5683-817E-4403-9A3D-F0028D9107A1}"/>
    <cellStyle name="Normal 2 2 2 2 5 3 3 4 2" xfId="12454" xr:uid="{58844CD4-EF21-4EC6-9729-D4A63F3FE1C8}"/>
    <cellStyle name="Normal 2 2 2 2 5 3 3 4 2 2" xfId="29214" xr:uid="{64BC7771-238C-459E-BF63-BBB31BD17328}"/>
    <cellStyle name="Normal 2 2 2 2 5 3 3 4 2 3" xfId="45973" xr:uid="{0B2DA0CE-AAFE-4607-9636-22B2FDC34C0B}"/>
    <cellStyle name="Normal 2 2 2 2 5 3 3 4 3" xfId="20834" xr:uid="{AE894AFB-E035-49A4-ADE4-F92C0D278953}"/>
    <cellStyle name="Normal 2 2 2 2 5 3 3 4 4" xfId="37593" xr:uid="{A4B906EE-34C3-4497-B184-8E7EF0813784}"/>
    <cellStyle name="Normal 2 2 2 2 5 3 3 5" xfId="10651" xr:uid="{54D0CBA6-2134-4826-9D2B-46F1F5BC0469}"/>
    <cellStyle name="Normal 2 2 2 2 5 3 3 5 2" xfId="27411" xr:uid="{804ADE43-A430-49CE-8CBD-B946B299A3DD}"/>
    <cellStyle name="Normal 2 2 2 2 5 3 3 5 3" xfId="44170" xr:uid="{947A8D2B-B20F-4FFB-BAE4-AE368281E377}"/>
    <cellStyle name="Normal 2 2 2 2 5 3 3 6" xfId="19031" xr:uid="{94D94678-3781-45D4-BA5B-DDE91452A59E}"/>
    <cellStyle name="Normal 2 2 2 2 5 3 3 7" xfId="35790" xr:uid="{560D8D03-5471-4FFA-B0F3-4034A179FCC7}"/>
    <cellStyle name="Normal 2 2 2 2 5 3 4" xfId="2790" xr:uid="{7BCCA0DE-E0D9-446B-B3C4-F4B2B6F6AF8A}"/>
    <cellStyle name="Normal 2 2 2 2 5 3 4 2" xfId="6172" xr:uid="{0FD7439E-7C99-4D86-9808-92C93836EA1B}"/>
    <cellStyle name="Normal 2 2 2 2 5 3 4 2 2" xfId="14552" xr:uid="{60C5D73C-16B9-4BAD-973F-5F8F242E346D}"/>
    <cellStyle name="Normal 2 2 2 2 5 3 4 2 2 2" xfId="31312" xr:uid="{726E1B63-6DE1-4761-BBA9-B91D67D73BC6}"/>
    <cellStyle name="Normal 2 2 2 2 5 3 4 2 2 3" xfId="48071" xr:uid="{27401AEC-1F73-4D82-8229-2EA640BD8186}"/>
    <cellStyle name="Normal 2 2 2 2 5 3 4 2 3" xfId="22932" xr:uid="{F98F7C04-0A4C-486D-B2FC-CEA881B62B54}"/>
    <cellStyle name="Normal 2 2 2 2 5 3 4 2 4" xfId="39691" xr:uid="{B6D67D7B-E0C2-4377-9A95-279BFD4442DB}"/>
    <cellStyle name="Normal 2 2 2 2 5 3 4 3" xfId="7859" xr:uid="{E99C4B06-C588-4D04-95FD-7265E3DDA12E}"/>
    <cellStyle name="Normal 2 2 2 2 5 3 4 3 2" xfId="16239" xr:uid="{8D76AAB9-6D15-4C33-99D5-2F4F58130068}"/>
    <cellStyle name="Normal 2 2 2 2 5 3 4 3 2 2" xfId="32999" xr:uid="{47F9A539-D3D6-49AA-A31D-36FD25607F82}"/>
    <cellStyle name="Normal 2 2 2 2 5 3 4 3 2 3" xfId="49758" xr:uid="{097D2919-49A5-4D56-A439-5E9DAF9755EE}"/>
    <cellStyle name="Normal 2 2 2 2 5 3 4 3 3" xfId="24619" xr:uid="{344AD789-A1CF-450F-A00D-C1A84D689054}"/>
    <cellStyle name="Normal 2 2 2 2 5 3 4 3 4" xfId="41378" xr:uid="{C31D535C-2A25-4271-B9DA-2CD2581818DD}"/>
    <cellStyle name="Normal 2 2 2 2 5 3 4 4" xfId="4486" xr:uid="{7F098652-626A-4A2B-81AF-F6715DE3A7BE}"/>
    <cellStyle name="Normal 2 2 2 2 5 3 4 4 2" xfId="12862" xr:uid="{291BC315-FFFC-4B94-9D0F-CD3D4BFF87E6}"/>
    <cellStyle name="Normal 2 2 2 2 5 3 4 4 2 2" xfId="29622" xr:uid="{31188B04-5C4B-4E0C-8750-8D261F8939B2}"/>
    <cellStyle name="Normal 2 2 2 2 5 3 4 4 2 3" xfId="46381" xr:uid="{7CB6B918-5D99-4270-BBD7-FEA7C942F61A}"/>
    <cellStyle name="Normal 2 2 2 2 5 3 4 4 3" xfId="21242" xr:uid="{B3FEDC69-A7A8-403B-A10F-0DFBD3B0A55E}"/>
    <cellStyle name="Normal 2 2 2 2 5 3 4 4 4" xfId="38001" xr:uid="{AB97CA39-4290-4DFA-B322-86872025057E}"/>
    <cellStyle name="Normal 2 2 2 2 5 3 4 5" xfId="11172" xr:uid="{A1C006E1-5549-43E4-A672-13B63DD3ADA1}"/>
    <cellStyle name="Normal 2 2 2 2 5 3 4 5 2" xfId="27932" xr:uid="{DE557893-1FD1-49C8-9D09-5591A37516AF}"/>
    <cellStyle name="Normal 2 2 2 2 5 3 4 5 3" xfId="44691" xr:uid="{099E148D-0DD2-49F6-A519-1A98C8CDB0B3}"/>
    <cellStyle name="Normal 2 2 2 2 5 3 4 6" xfId="19552" xr:uid="{CBDE45A8-BE10-4D75-9FB2-78A2E176EE76}"/>
    <cellStyle name="Normal 2 2 2 2 5 3 4 7" xfId="36311" xr:uid="{40481D5C-961D-4F19-A5AF-D9429D839134}"/>
    <cellStyle name="Normal 2 2 2 2 5 3 5" xfId="4906" xr:uid="{B3DF1C45-C4B0-47E2-8E03-658155E15616}"/>
    <cellStyle name="Normal 2 2 2 2 5 3 5 2" xfId="13282" xr:uid="{8FB506F0-FDA5-42BF-9E81-C31E761AAB55}"/>
    <cellStyle name="Normal 2 2 2 2 5 3 5 2 2" xfId="30042" xr:uid="{3412C141-945B-44D3-A1C4-23C925F9324D}"/>
    <cellStyle name="Normal 2 2 2 2 5 3 5 2 3" xfId="46801" xr:uid="{B8055FC4-2783-404D-BD75-0DF6E40ECB06}"/>
    <cellStyle name="Normal 2 2 2 2 5 3 5 3" xfId="21662" xr:uid="{5D2E9639-799A-4930-82EC-CB520B3C7010}"/>
    <cellStyle name="Normal 2 2 2 2 5 3 5 4" xfId="38421" xr:uid="{679E91B7-B487-4CE7-B089-48C598C6A3EE}"/>
    <cellStyle name="Normal 2 2 2 2 5 3 6" xfId="6484" xr:uid="{7F92F0CF-096E-4648-B0BA-ACE13467A88D}"/>
    <cellStyle name="Normal 2 2 2 2 5 3 6 2" xfId="14864" xr:uid="{EC3FBCE2-0E83-4811-9BD5-CF568EA775A3}"/>
    <cellStyle name="Normal 2 2 2 2 5 3 6 2 2" xfId="31624" xr:uid="{360B76A4-0CEE-4A88-961A-625E24E3BBD5}"/>
    <cellStyle name="Normal 2 2 2 2 5 3 6 2 3" xfId="48383" xr:uid="{F77504CE-030F-4F86-8C30-9CE812343C5C}"/>
    <cellStyle name="Normal 2 2 2 2 5 3 6 3" xfId="23244" xr:uid="{BBBFBEA0-3B34-43A4-AAD0-B62DE7B81437}"/>
    <cellStyle name="Normal 2 2 2 2 5 3 6 4" xfId="40003" xr:uid="{5EC9C0CD-26B2-49D6-B9A1-6B3605F4B91E}"/>
    <cellStyle name="Normal 2 2 2 2 5 3 7" xfId="8265" xr:uid="{DF295D4A-2B71-4729-8D89-DCFC36CF6103}"/>
    <cellStyle name="Normal 2 2 2 2 5 3 7 2" xfId="16645" xr:uid="{CBEAAACA-65A0-4974-AB81-7E0500C8BDC7}"/>
    <cellStyle name="Normal 2 2 2 2 5 3 7 2 2" xfId="33405" xr:uid="{505B9C21-311A-4842-AF5B-38D1B3F5C867}"/>
    <cellStyle name="Normal 2 2 2 2 5 3 7 2 3" xfId="50164" xr:uid="{DE4D36E2-073F-41A2-87A1-E91CA121B374}"/>
    <cellStyle name="Normal 2 2 2 2 5 3 7 3" xfId="25025" xr:uid="{8B065281-CAD8-4765-B62E-E7FAA5D980B0}"/>
    <cellStyle name="Normal 2 2 2 2 5 3 7 4" xfId="41784" xr:uid="{34AC3C61-3907-4CC6-9481-15790516BBB7}"/>
    <cellStyle name="Normal 2 2 2 2 5 3 8" xfId="8671" xr:uid="{A155C34F-3039-4D27-821C-7003B14B7B95}"/>
    <cellStyle name="Normal 2 2 2 2 5 3 8 2" xfId="17051" xr:uid="{1D0E0246-E065-44DA-9350-03D3612E9151}"/>
    <cellStyle name="Normal 2 2 2 2 5 3 8 2 2" xfId="33811" xr:uid="{6B23C16B-2940-4D14-B41D-AFEBC5DDFBBA}"/>
    <cellStyle name="Normal 2 2 2 2 5 3 8 2 3" xfId="50570" xr:uid="{D10F2F34-2076-4EA6-8AAD-77FE72A95566}"/>
    <cellStyle name="Normal 2 2 2 2 5 3 8 3" xfId="25431" xr:uid="{5CEFD624-D122-42E3-ADC5-DA645D662EF5}"/>
    <cellStyle name="Normal 2 2 2 2 5 3 8 4" xfId="42190" xr:uid="{01EEE876-4CEE-44A2-B6B4-09E12383BC66}"/>
    <cellStyle name="Normal 2 2 2 2 5 3 9" xfId="9077" xr:uid="{4ACF4DDA-AAE3-495F-84D7-C1EA2A727C0C}"/>
    <cellStyle name="Normal 2 2 2 2 5 3 9 2" xfId="17457" xr:uid="{CA3D2A5B-25FD-45E3-8B5D-40FCC37241EB}"/>
    <cellStyle name="Normal 2 2 2 2 5 3 9 2 2" xfId="34217" xr:uid="{79CBFE20-C678-4256-955D-C9FF3C307831}"/>
    <cellStyle name="Normal 2 2 2 2 5 3 9 2 3" xfId="50976" xr:uid="{6CBCEEE2-6BFE-41F9-8BB4-18AC697F1216}"/>
    <cellStyle name="Normal 2 2 2 2 5 3 9 3" xfId="25837" xr:uid="{A0DF6B97-1774-4219-9962-E30D55FE0D07}"/>
    <cellStyle name="Normal 2 2 2 2 5 3 9 4" xfId="42596" xr:uid="{FEADE8ED-E523-4BA4-AFB1-4FB11A7E595A}"/>
    <cellStyle name="Normal 2 2 2 2 5 4" xfId="1841" xr:uid="{9A04DCE2-B444-47B2-817D-204BC79311F6}"/>
    <cellStyle name="Normal 2 2 2 2 5 4 2" xfId="5223" xr:uid="{A0D4D9BD-B7EF-4B05-BB68-6868B6F78419}"/>
    <cellStyle name="Normal 2 2 2 2 5 4 2 2" xfId="13601" xr:uid="{AF1F4179-1729-46D5-9B55-F65FCB354EE4}"/>
    <cellStyle name="Normal 2 2 2 2 5 4 2 2 2" xfId="30361" xr:uid="{12530280-D520-4C5C-A7F2-2D06A14EC627}"/>
    <cellStyle name="Normal 2 2 2 2 5 4 2 2 3" xfId="47120" xr:uid="{3B861C69-955F-4BD5-BCC6-13ABC7504ED3}"/>
    <cellStyle name="Normal 2 2 2 2 5 4 2 3" xfId="21981" xr:uid="{9E3450DD-0FAD-402E-9091-31DF91F70317}"/>
    <cellStyle name="Normal 2 2 2 2 5 4 2 4" xfId="38740" xr:uid="{2F09BF80-DD27-419E-AD07-6EA515A91CDC}"/>
    <cellStyle name="Normal 2 2 2 2 5 4 3" xfId="6908" xr:uid="{A6FDEC22-2C80-4D04-B839-AA198CD745AA}"/>
    <cellStyle name="Normal 2 2 2 2 5 4 3 2" xfId="15288" xr:uid="{4E1D3985-6AC2-400E-A708-DF562F2DEF26}"/>
    <cellStyle name="Normal 2 2 2 2 5 4 3 2 2" xfId="32048" xr:uid="{33CB3D0B-3EA7-47D0-8ED4-A61F992D2007}"/>
    <cellStyle name="Normal 2 2 2 2 5 4 3 2 3" xfId="48807" xr:uid="{105A410D-C75F-49E6-8E95-6BD9A5E839FC}"/>
    <cellStyle name="Normal 2 2 2 2 5 4 3 3" xfId="23668" xr:uid="{D337D410-7D93-4F40-85BB-F5CD70FBEBDD}"/>
    <cellStyle name="Normal 2 2 2 2 5 4 3 4" xfId="40427" xr:uid="{5CD7836B-8EEB-43CF-B6A9-5D8C4B14D979}"/>
    <cellStyle name="Normal 2 2 2 2 5 4 4" xfId="3648" xr:uid="{6AC7F454-6ECF-46D8-B291-D6CB760594E8}"/>
    <cellStyle name="Normal 2 2 2 2 5 4 4 2" xfId="12024" xr:uid="{B4821317-AC9E-4135-B491-EC3E765C6859}"/>
    <cellStyle name="Normal 2 2 2 2 5 4 4 2 2" xfId="28784" xr:uid="{5C0520C2-C076-4133-87E3-02B6BC5DAF6F}"/>
    <cellStyle name="Normal 2 2 2 2 5 4 4 2 3" xfId="45543" xr:uid="{938595CE-4D3C-47A7-A7B2-CB1C420D884F}"/>
    <cellStyle name="Normal 2 2 2 2 5 4 4 3" xfId="20404" xr:uid="{B581DFD3-7428-4331-9A76-E3EDBA343D53}"/>
    <cellStyle name="Normal 2 2 2 2 5 4 4 4" xfId="37163" xr:uid="{B3197B88-48D9-4C22-A187-6C4BED46DFD0}"/>
    <cellStyle name="Normal 2 2 2 2 5 4 5" xfId="10221" xr:uid="{2BE133C9-AF08-4640-B645-D0D540F44CD9}"/>
    <cellStyle name="Normal 2 2 2 2 5 4 5 2" xfId="26981" xr:uid="{8525D13D-A55E-41C4-8B58-10C1A82BB113}"/>
    <cellStyle name="Normal 2 2 2 2 5 4 5 3" xfId="43740" xr:uid="{124C5DC5-74A3-41BF-B1A7-2CB6C98CE1A5}"/>
    <cellStyle name="Normal 2 2 2 2 5 4 6" xfId="18601" xr:uid="{2ED49F7A-BB2E-42A6-8D0B-59B41A60CB2A}"/>
    <cellStyle name="Normal 2 2 2 2 5 4 7" xfId="35360" xr:uid="{25A53F65-0008-4892-9851-73EF5567959C}"/>
    <cellStyle name="Normal 2 2 2 2 5 5" xfId="2269" xr:uid="{B42984F1-CBF8-45BD-AC7A-72E263FE2769}"/>
    <cellStyle name="Normal 2 2 2 2 5 5 2" xfId="5649" xr:uid="{796B7038-A3C7-4193-BA30-2FF79CA90358}"/>
    <cellStyle name="Normal 2 2 2 2 5 5 2 2" xfId="14029" xr:uid="{48AB85CB-3D42-4DA2-8476-56E8E3DDA408}"/>
    <cellStyle name="Normal 2 2 2 2 5 5 2 2 2" xfId="30789" xr:uid="{F541D55F-89EE-4443-A6A0-E5C2AB205466}"/>
    <cellStyle name="Normal 2 2 2 2 5 5 2 2 3" xfId="47548" xr:uid="{D069C5FB-FF0D-4098-8290-5AD77B1C471E}"/>
    <cellStyle name="Normal 2 2 2 2 5 5 2 3" xfId="22409" xr:uid="{8A27C56D-F144-459C-997F-5DCF4571136F}"/>
    <cellStyle name="Normal 2 2 2 2 5 5 2 4" xfId="39168" xr:uid="{5AD0559F-DC3F-4F05-B2AF-E0F9E50DC09D}"/>
    <cellStyle name="Normal 2 2 2 2 5 5 3" xfId="7336" xr:uid="{E53CD25F-9BA3-46DB-9592-0E06B386E542}"/>
    <cellStyle name="Normal 2 2 2 2 5 5 3 2" xfId="15716" xr:uid="{248950CE-05ED-41BA-9EC9-97D0A6D1EA4C}"/>
    <cellStyle name="Normal 2 2 2 2 5 5 3 2 2" xfId="32476" xr:uid="{D3A1C1B0-4D53-4052-9A35-4604637828D5}"/>
    <cellStyle name="Normal 2 2 2 2 5 5 3 2 3" xfId="49235" xr:uid="{6B2A2277-27C1-4573-B021-A8CF128B3D3D}"/>
    <cellStyle name="Normal 2 2 2 2 5 5 3 3" xfId="24096" xr:uid="{BA6A7C94-ED97-49D0-A0D1-E9CD73EE1986}"/>
    <cellStyle name="Normal 2 2 2 2 5 5 3 4" xfId="40855" xr:uid="{6B2C959F-5E8D-42F1-BFF1-A5D9DC09BF99}"/>
    <cellStyle name="Normal 2 2 2 2 5 5 4" xfId="4076" xr:uid="{4CB5CDB8-17D6-4230-A224-52FDDC4EBC16}"/>
    <cellStyle name="Normal 2 2 2 2 5 5 4 2" xfId="12452" xr:uid="{D547F5DA-17B6-4860-AB9C-3FC80D9DA7A7}"/>
    <cellStyle name="Normal 2 2 2 2 5 5 4 2 2" xfId="29212" xr:uid="{39ECF0B5-9AD2-483A-B7C8-07EA48F9A9A0}"/>
    <cellStyle name="Normal 2 2 2 2 5 5 4 2 3" xfId="45971" xr:uid="{26FA5853-D421-4F22-82A3-7D88341C56CC}"/>
    <cellStyle name="Normal 2 2 2 2 5 5 4 3" xfId="20832" xr:uid="{4AD6C526-B028-42ED-84A0-92A1CEEB56CA}"/>
    <cellStyle name="Normal 2 2 2 2 5 5 4 4" xfId="37591" xr:uid="{E5474B4F-AA12-47EC-9295-3F8A9863D03B}"/>
    <cellStyle name="Normal 2 2 2 2 5 5 5" xfId="10649" xr:uid="{5082C9F9-0332-407C-B028-76EF5E9A12C8}"/>
    <cellStyle name="Normal 2 2 2 2 5 5 5 2" xfId="27409" xr:uid="{EB1D8144-0048-4743-8AFC-A5473EC22D39}"/>
    <cellStyle name="Normal 2 2 2 2 5 5 5 3" xfId="44168" xr:uid="{186E22C9-A73F-4389-843A-42FED88DBE44}"/>
    <cellStyle name="Normal 2 2 2 2 5 5 6" xfId="19029" xr:uid="{95A55F00-85CF-4B42-A272-FDF3D6F1407F}"/>
    <cellStyle name="Normal 2 2 2 2 5 5 7" xfId="35788" xr:uid="{E922E991-41DB-45B2-91BA-5C6AA6CB8576}"/>
    <cellStyle name="Normal 2 2 2 2 5 6" xfId="2519" xr:uid="{6B85B777-4783-482F-9B72-FDBC3ACFA71A}"/>
    <cellStyle name="Normal 2 2 2 2 5 6 2" xfId="5901" xr:uid="{A5EFC395-CEAE-496D-BF79-77ADC7CE1D67}"/>
    <cellStyle name="Normal 2 2 2 2 5 6 2 2" xfId="14281" xr:uid="{AEE55DD8-BF09-41E8-856E-C0EA43B1D6A5}"/>
    <cellStyle name="Normal 2 2 2 2 5 6 2 2 2" xfId="31041" xr:uid="{62B5FA50-9296-45A6-9963-AC918D9DE52A}"/>
    <cellStyle name="Normal 2 2 2 2 5 6 2 2 3" xfId="47800" xr:uid="{0B256381-7FF1-4683-8800-707F116B41FC}"/>
    <cellStyle name="Normal 2 2 2 2 5 6 2 3" xfId="22661" xr:uid="{9379106A-A209-4C05-8804-EDF08B6D4A02}"/>
    <cellStyle name="Normal 2 2 2 2 5 6 2 4" xfId="39420" xr:uid="{4CB93616-7265-43D4-A135-1C47E6A86BD1}"/>
    <cellStyle name="Normal 2 2 2 2 5 6 3" xfId="7588" xr:uid="{C3AF9604-5D0E-4D1B-8E68-B0FC290D5236}"/>
    <cellStyle name="Normal 2 2 2 2 5 6 3 2" xfId="15968" xr:uid="{D82F4AE1-75B4-45AE-B52A-D782E76AC170}"/>
    <cellStyle name="Normal 2 2 2 2 5 6 3 2 2" xfId="32728" xr:uid="{31427541-0472-4F0C-8996-B9FF61A1A36E}"/>
    <cellStyle name="Normal 2 2 2 2 5 6 3 2 3" xfId="49487" xr:uid="{87833395-5AB4-48DA-ACE7-DAA251BDC0A2}"/>
    <cellStyle name="Normal 2 2 2 2 5 6 3 3" xfId="24348" xr:uid="{020997C2-22BC-498D-AC84-F80C7D1B7FC0}"/>
    <cellStyle name="Normal 2 2 2 2 5 6 3 4" xfId="41107" xr:uid="{CDF79281-BBA2-47A9-9706-F20334799B3A}"/>
    <cellStyle name="Normal 2 2 2 2 5 6 4" xfId="3221" xr:uid="{F04318AA-7F43-4E4B-B299-8488C82EB9F2}"/>
    <cellStyle name="Normal 2 2 2 2 5 6 4 2" xfId="11598" xr:uid="{F870ADC5-16BD-4D27-BE53-4FCB866FCCAC}"/>
    <cellStyle name="Normal 2 2 2 2 5 6 4 2 2" xfId="28358" xr:uid="{9335D801-B708-40C4-9EA4-B83EAA4E2356}"/>
    <cellStyle name="Normal 2 2 2 2 5 6 4 2 3" xfId="45117" xr:uid="{047826B2-B652-4477-9434-DF0084568B38}"/>
    <cellStyle name="Normal 2 2 2 2 5 6 4 3" xfId="19978" xr:uid="{C453478B-C773-4708-BDE0-88F83A939570}"/>
    <cellStyle name="Normal 2 2 2 2 5 6 4 4" xfId="36737" xr:uid="{05370034-8CFA-4D5A-A292-888C187408C1}"/>
    <cellStyle name="Normal 2 2 2 2 5 6 5" xfId="10901" xr:uid="{C4CC56C9-73DB-4746-A768-92B8D7F5EAE4}"/>
    <cellStyle name="Normal 2 2 2 2 5 6 5 2" xfId="27661" xr:uid="{8710ADBC-77D3-411B-99CA-EE47EF60D171}"/>
    <cellStyle name="Normal 2 2 2 2 5 6 5 3" xfId="44420" xr:uid="{CBA5777D-76E4-49DF-80C9-C15C137E97A1}"/>
    <cellStyle name="Normal 2 2 2 2 5 6 6" xfId="19281" xr:uid="{CB192DF0-6C94-4AFF-995F-D528BDE98B67}"/>
    <cellStyle name="Normal 2 2 2 2 5 6 7" xfId="36040" xr:uid="{BFBDD4DD-90E7-418C-A85E-9C71B3C5A507}"/>
    <cellStyle name="Normal 2 2 2 2 5 7" xfId="4635" xr:uid="{322ED0A3-4306-4475-BF59-EAAE84CCC342}"/>
    <cellStyle name="Normal 2 2 2 2 5 7 2" xfId="13011" xr:uid="{D7E7248B-9575-4672-AC9A-60505401C79C}"/>
    <cellStyle name="Normal 2 2 2 2 5 7 2 2" xfId="29771" xr:uid="{FFDCE6D2-9F5F-4854-940D-A6B9C45FF00D}"/>
    <cellStyle name="Normal 2 2 2 2 5 7 2 3" xfId="46530" xr:uid="{52331E8B-B780-485A-BA2A-D09CD7F12F0C}"/>
    <cellStyle name="Normal 2 2 2 2 5 7 3" xfId="21391" xr:uid="{CCF4B2E4-AB49-4972-95FA-01191F1FE0AA}"/>
    <cellStyle name="Normal 2 2 2 2 5 7 4" xfId="38150" xr:uid="{96FDF8B8-EC84-467B-A222-4B7D434B1F97}"/>
    <cellStyle name="Normal 2 2 2 2 5 8" xfId="6482" xr:uid="{C55AE494-A4FE-475A-9B9F-360BACE8C747}"/>
    <cellStyle name="Normal 2 2 2 2 5 8 2" xfId="14862" xr:uid="{3BAC4511-6DED-45D3-9CB9-21B91008A2AC}"/>
    <cellStyle name="Normal 2 2 2 2 5 8 2 2" xfId="31622" xr:uid="{2904CF19-81F4-45E8-8591-5B6556E48543}"/>
    <cellStyle name="Normal 2 2 2 2 5 8 2 3" xfId="48381" xr:uid="{19477E37-2B89-492C-B507-5F752425F138}"/>
    <cellStyle name="Normal 2 2 2 2 5 8 3" xfId="23242" xr:uid="{1497905C-1A77-4754-8F14-063EE9FA878F}"/>
    <cellStyle name="Normal 2 2 2 2 5 8 4" xfId="40001" xr:uid="{B86505ED-733E-4DE1-AE13-953C42A5533D}"/>
    <cellStyle name="Normal 2 2 2 2 5 9" xfId="7994" xr:uid="{363379DC-A65A-438F-8130-FC19AADEE508}"/>
    <cellStyle name="Normal 2 2 2 2 5 9 2" xfId="16374" xr:uid="{259BC358-C67C-4AFA-914E-9BC028318399}"/>
    <cellStyle name="Normal 2 2 2 2 5 9 2 2" xfId="33134" xr:uid="{8F83AE46-39E5-4A35-9245-7D3CC9A33B91}"/>
    <cellStyle name="Normal 2 2 2 2 5 9 2 3" xfId="49893" xr:uid="{0526C7B4-DC40-4294-8375-9D531F5FE73B}"/>
    <cellStyle name="Normal 2 2 2 2 5 9 3" xfId="24754" xr:uid="{4DD164CF-1CEB-499C-9124-7771F05C99FA}"/>
    <cellStyle name="Normal 2 2 2 2 5 9 4" xfId="41513" xr:uid="{A70A9863-1E8D-47A8-86BB-9EE22F99F2B2}"/>
    <cellStyle name="Normal 2 2 2 2 6" xfId="1443" xr:uid="{49C76557-E134-47D3-A2D8-8FAB3C92BE31}"/>
    <cellStyle name="Normal 2 2 2 2 6 10" xfId="9298" xr:uid="{4EA3457B-66FF-4994-B28B-06648448A593}"/>
    <cellStyle name="Normal 2 2 2 2 6 10 2" xfId="17678" xr:uid="{DE33042E-A34A-4311-A53D-AA3F570A810C}"/>
    <cellStyle name="Normal 2 2 2 2 6 10 2 2" xfId="34438" xr:uid="{2F73796D-0B53-46F8-9313-5DFFBD3DC762}"/>
    <cellStyle name="Normal 2 2 2 2 6 10 2 3" xfId="51197" xr:uid="{13E9B75B-F5A1-4A85-BF72-A2781F138461}"/>
    <cellStyle name="Normal 2 2 2 2 6 10 3" xfId="26058" xr:uid="{62CD842B-0B31-440D-AFAC-308EE333B21D}"/>
    <cellStyle name="Normal 2 2 2 2 6 10 4" xfId="42817" xr:uid="{8277D2F2-9EE8-4149-8FB2-FC7AB4E72F1A}"/>
    <cellStyle name="Normal 2 2 2 2 6 11" xfId="3224" xr:uid="{DF2E0788-F18D-4324-BA58-02D39344AFAC}"/>
    <cellStyle name="Normal 2 2 2 2 6 11 2" xfId="11601" xr:uid="{65FD7B0A-9BE1-4866-954E-3E825FE227FE}"/>
    <cellStyle name="Normal 2 2 2 2 6 11 2 2" xfId="28361" xr:uid="{0437779F-1E4C-49F3-A2CA-B36B6030825F}"/>
    <cellStyle name="Normal 2 2 2 2 6 11 2 3" xfId="45120" xr:uid="{3178691D-F614-46CE-ADFD-28042464A577}"/>
    <cellStyle name="Normal 2 2 2 2 6 11 3" xfId="19981" xr:uid="{CB220153-4AD3-4992-AB22-A589685CDF91}"/>
    <cellStyle name="Normal 2 2 2 2 6 11 4" xfId="36740" xr:uid="{5CC4AE1C-354E-4BB3-A63A-4F14AE885C17}"/>
    <cellStyle name="Normal 2 2 2 2 6 12" xfId="9798" xr:uid="{843C7CDC-91FF-40FB-BEC9-C69AD0FC5838}"/>
    <cellStyle name="Normal 2 2 2 2 6 12 2" xfId="26558" xr:uid="{D486811E-4F31-4DCB-92F8-08C76032ED8A}"/>
    <cellStyle name="Normal 2 2 2 2 6 12 3" xfId="43317" xr:uid="{3145D26D-9B40-4E60-8272-01B1C6D2180A}"/>
    <cellStyle name="Normal 2 2 2 2 6 13" xfId="18178" xr:uid="{694308AC-38A0-4993-8E03-945D2B312AEE}"/>
    <cellStyle name="Normal 2 2 2 2 6 14" xfId="34937" xr:uid="{E79FC5A9-8E80-4EB9-BAF8-69A11505EF73}"/>
    <cellStyle name="Normal 2 2 2 2 6 2" xfId="1844" xr:uid="{A47B668B-1BF5-4A91-A9F5-663888415B4F}"/>
    <cellStyle name="Normal 2 2 2 2 6 2 2" xfId="5226" xr:uid="{2144F0E0-34F9-4373-B3E0-38955B978A1E}"/>
    <cellStyle name="Normal 2 2 2 2 6 2 2 2" xfId="13604" xr:uid="{18C19848-443D-492F-8B53-51A542148365}"/>
    <cellStyle name="Normal 2 2 2 2 6 2 2 2 2" xfId="30364" xr:uid="{6541CF01-01B3-46CA-B1A5-8E07E7AC9DAC}"/>
    <cellStyle name="Normal 2 2 2 2 6 2 2 2 3" xfId="47123" xr:uid="{01B7C871-1237-4400-9A19-0C7F4EE3CE5C}"/>
    <cellStyle name="Normal 2 2 2 2 6 2 2 3" xfId="21984" xr:uid="{7A5C1336-8000-4278-90BD-A268BE182BD1}"/>
    <cellStyle name="Normal 2 2 2 2 6 2 2 4" xfId="38743" xr:uid="{DE31CD26-BCA4-47A9-AC1C-0C9147FE0144}"/>
    <cellStyle name="Normal 2 2 2 2 6 2 3" xfId="6911" xr:uid="{78A030DA-47EE-465C-A305-233C342E11EF}"/>
    <cellStyle name="Normal 2 2 2 2 6 2 3 2" xfId="15291" xr:uid="{CD9C114F-EF94-4091-89FD-B054787CDB7B}"/>
    <cellStyle name="Normal 2 2 2 2 6 2 3 2 2" xfId="32051" xr:uid="{D63D8030-3F5B-41AD-A999-57C54FB6AD4F}"/>
    <cellStyle name="Normal 2 2 2 2 6 2 3 2 3" xfId="48810" xr:uid="{A5FBC75D-93E5-463C-95D4-70896A88D03A}"/>
    <cellStyle name="Normal 2 2 2 2 6 2 3 3" xfId="23671" xr:uid="{3BED4530-00E2-4589-9422-4AA08C058078}"/>
    <cellStyle name="Normal 2 2 2 2 6 2 3 4" xfId="40430" xr:uid="{8FBBCD70-E170-4548-AE37-A8B18A87D640}"/>
    <cellStyle name="Normal 2 2 2 2 6 2 4" xfId="3651" xr:uid="{C85BBEE9-7F69-4CCF-A63F-AA8AA60B4F0B}"/>
    <cellStyle name="Normal 2 2 2 2 6 2 4 2" xfId="12027" xr:uid="{397CC779-218B-4293-9E1A-A4F139A9AC34}"/>
    <cellStyle name="Normal 2 2 2 2 6 2 4 2 2" xfId="28787" xr:uid="{3B5EDA5B-AE86-498E-8F61-989D638EF0D3}"/>
    <cellStyle name="Normal 2 2 2 2 6 2 4 2 3" xfId="45546" xr:uid="{E33671D4-54D4-471F-BD18-FC1740E6566F}"/>
    <cellStyle name="Normal 2 2 2 2 6 2 4 3" xfId="20407" xr:uid="{0ED836B5-FBA5-4C4A-BD7C-D1B65C9007CA}"/>
    <cellStyle name="Normal 2 2 2 2 6 2 4 4" xfId="37166" xr:uid="{76E2AE81-6B6A-4003-A09F-72A6A81C6091}"/>
    <cellStyle name="Normal 2 2 2 2 6 2 5" xfId="10224" xr:uid="{A02E80D3-37A0-4062-9B7F-335BA290E606}"/>
    <cellStyle name="Normal 2 2 2 2 6 2 5 2" xfId="26984" xr:uid="{7C826640-E1F9-4ECB-B805-FE2C681F02B2}"/>
    <cellStyle name="Normal 2 2 2 2 6 2 5 3" xfId="43743" xr:uid="{5EF90F27-8677-4D1A-BBC6-48DEBFA799BF}"/>
    <cellStyle name="Normal 2 2 2 2 6 2 6" xfId="18604" xr:uid="{4EAB0164-CE4B-4C91-AE93-632C8AE9E1D0}"/>
    <cellStyle name="Normal 2 2 2 2 6 2 7" xfId="35363" xr:uid="{AB0CF5F3-ADCC-4915-997E-B0355736C4D9}"/>
    <cellStyle name="Normal 2 2 2 2 6 3" xfId="2272" xr:uid="{22BC7294-2D03-45B1-BCA1-D8C32FCC03FA}"/>
    <cellStyle name="Normal 2 2 2 2 6 3 2" xfId="5652" xr:uid="{6A7917C8-F8C9-4479-9309-0A794151783A}"/>
    <cellStyle name="Normal 2 2 2 2 6 3 2 2" xfId="14032" xr:uid="{8C932EA2-2789-4DB7-965F-09907A5EB675}"/>
    <cellStyle name="Normal 2 2 2 2 6 3 2 2 2" xfId="30792" xr:uid="{159017C2-5FDC-47DF-9000-B991D8028CBE}"/>
    <cellStyle name="Normal 2 2 2 2 6 3 2 2 3" xfId="47551" xr:uid="{83A91166-7637-49A8-BEA6-6EA54177F0D1}"/>
    <cellStyle name="Normal 2 2 2 2 6 3 2 3" xfId="22412" xr:uid="{80817634-48D6-4B19-9476-DDE112F9C87B}"/>
    <cellStyle name="Normal 2 2 2 2 6 3 2 4" xfId="39171" xr:uid="{5AD29AE9-7A7F-40B6-88F8-062C5F540280}"/>
    <cellStyle name="Normal 2 2 2 2 6 3 3" xfId="7339" xr:uid="{4B814DC5-DFB0-43C1-9C64-C00932D8219D}"/>
    <cellStyle name="Normal 2 2 2 2 6 3 3 2" xfId="15719" xr:uid="{E448DB2E-4924-46AE-B2F7-4748F5B59947}"/>
    <cellStyle name="Normal 2 2 2 2 6 3 3 2 2" xfId="32479" xr:uid="{7B0F47EE-6783-4692-BBDA-AED4EE1A484C}"/>
    <cellStyle name="Normal 2 2 2 2 6 3 3 2 3" xfId="49238" xr:uid="{E3E5A6E2-A0D1-4676-96A7-B55C9F5B62F6}"/>
    <cellStyle name="Normal 2 2 2 2 6 3 3 3" xfId="24099" xr:uid="{DF2A07C9-FB02-4FBD-8F33-DB30228DA69A}"/>
    <cellStyle name="Normal 2 2 2 2 6 3 3 4" xfId="40858" xr:uid="{87470468-4C7A-4F7E-AC9A-8C9BCA6CF959}"/>
    <cellStyle name="Normal 2 2 2 2 6 3 4" xfId="4079" xr:uid="{7AE9D061-58E3-4A79-83CD-6FC623F06C62}"/>
    <cellStyle name="Normal 2 2 2 2 6 3 4 2" xfId="12455" xr:uid="{3427291B-D00E-4450-ABCE-7BD7AFFFDFC3}"/>
    <cellStyle name="Normal 2 2 2 2 6 3 4 2 2" xfId="29215" xr:uid="{FB460210-1C28-4583-9655-C3D3CDB4CA6D}"/>
    <cellStyle name="Normal 2 2 2 2 6 3 4 2 3" xfId="45974" xr:uid="{4B59AA58-D802-4FDF-AA44-A9AB633FD2A9}"/>
    <cellStyle name="Normal 2 2 2 2 6 3 4 3" xfId="20835" xr:uid="{6064AEB2-9773-416D-8318-B7AA3494E65F}"/>
    <cellStyle name="Normal 2 2 2 2 6 3 4 4" xfId="37594" xr:uid="{08D67B94-688B-4A04-BC74-D8F9BA4C9AFF}"/>
    <cellStyle name="Normal 2 2 2 2 6 3 5" xfId="10652" xr:uid="{99C22E9C-43F4-4F85-BC17-910A29B0D132}"/>
    <cellStyle name="Normal 2 2 2 2 6 3 5 2" xfId="27412" xr:uid="{66C34673-9B0C-4A08-B988-CF36186D9924}"/>
    <cellStyle name="Normal 2 2 2 2 6 3 5 3" xfId="44171" xr:uid="{56EF4CE5-216F-46FA-A026-817EB6EC945E}"/>
    <cellStyle name="Normal 2 2 2 2 6 3 6" xfId="19032" xr:uid="{85F3E2E8-9081-4CE1-9463-E2EE7948C9EB}"/>
    <cellStyle name="Normal 2 2 2 2 6 3 7" xfId="35791" xr:uid="{D905F392-D596-4A71-9A6D-921836B1389E}"/>
    <cellStyle name="Normal 2 2 2 2 6 4" xfId="2605" xr:uid="{D7708F4A-7DA0-4EF1-8014-FB39B2E8018F}"/>
    <cellStyle name="Normal 2 2 2 2 6 4 2" xfId="5987" xr:uid="{42CA5327-65B0-48F2-BA1E-64671BFEC703}"/>
    <cellStyle name="Normal 2 2 2 2 6 4 2 2" xfId="14367" xr:uid="{56384267-E0AE-4834-838D-F947F96834AC}"/>
    <cellStyle name="Normal 2 2 2 2 6 4 2 2 2" xfId="31127" xr:uid="{9E1F3C23-10CD-4376-B868-F4904512AD95}"/>
    <cellStyle name="Normal 2 2 2 2 6 4 2 2 3" xfId="47886" xr:uid="{7DA9383A-2627-4BE3-96D6-705B8C3CAE4B}"/>
    <cellStyle name="Normal 2 2 2 2 6 4 2 3" xfId="22747" xr:uid="{3313DCE1-EFC1-426B-8A2D-CC76AB69EAF6}"/>
    <cellStyle name="Normal 2 2 2 2 6 4 2 4" xfId="39506" xr:uid="{CBB545CF-D3A6-4238-B492-749F3DB51237}"/>
    <cellStyle name="Normal 2 2 2 2 6 4 3" xfId="7674" xr:uid="{4839A382-198E-4B9A-A22E-FEBC0F964921}"/>
    <cellStyle name="Normal 2 2 2 2 6 4 3 2" xfId="16054" xr:uid="{76395BC7-CE2E-4B64-9980-6C3AB6364525}"/>
    <cellStyle name="Normal 2 2 2 2 6 4 3 2 2" xfId="32814" xr:uid="{96846FD0-3075-4E8A-A203-87C00A8F96CF}"/>
    <cellStyle name="Normal 2 2 2 2 6 4 3 2 3" xfId="49573" xr:uid="{306D53AE-52AA-4974-922A-F352AD00D64C}"/>
    <cellStyle name="Normal 2 2 2 2 6 4 3 3" xfId="24434" xr:uid="{42EEF026-35CE-4DA2-8C70-2347ADC4C30F}"/>
    <cellStyle name="Normal 2 2 2 2 6 4 3 4" xfId="41193" xr:uid="{120FD8EA-CBE6-466C-8C05-781E109AB470}"/>
    <cellStyle name="Normal 2 2 2 2 6 4 4" xfId="4302" xr:uid="{0157D513-ACA9-4904-A77D-5BD4FCB4C5A8}"/>
    <cellStyle name="Normal 2 2 2 2 6 4 4 2" xfId="12678" xr:uid="{20BF87E8-567A-4085-89EA-7906A6843EEE}"/>
    <cellStyle name="Normal 2 2 2 2 6 4 4 2 2" xfId="29438" xr:uid="{6D618747-AA6F-4AE1-BF8D-44FDAA83F746}"/>
    <cellStyle name="Normal 2 2 2 2 6 4 4 2 3" xfId="46197" xr:uid="{A6B7ED4D-45C4-40A1-856A-D7880BEE4377}"/>
    <cellStyle name="Normal 2 2 2 2 6 4 4 3" xfId="21058" xr:uid="{6B0D30B4-A3E5-4CE3-97CE-87821F7D08B6}"/>
    <cellStyle name="Normal 2 2 2 2 6 4 4 4" xfId="37817" xr:uid="{D047C9B4-5DA5-429F-9582-53D06E5F95BE}"/>
    <cellStyle name="Normal 2 2 2 2 6 4 5" xfId="10987" xr:uid="{29F09115-4603-4C94-9325-7AA700B24EC1}"/>
    <cellStyle name="Normal 2 2 2 2 6 4 5 2" xfId="27747" xr:uid="{B7C5FE2D-8008-4D5B-9370-2F9302CDE0A4}"/>
    <cellStyle name="Normal 2 2 2 2 6 4 5 3" xfId="44506" xr:uid="{1CA90CF0-8AC7-41BF-8368-71876BF05BA1}"/>
    <cellStyle name="Normal 2 2 2 2 6 4 6" xfId="19367" xr:uid="{3A1D4BDE-8C5B-40ED-9DBA-DD478B278A56}"/>
    <cellStyle name="Normal 2 2 2 2 6 4 7" xfId="36126" xr:uid="{D86EFE43-A1E4-4DD1-8E8E-08B27B9D2842}"/>
    <cellStyle name="Normal 2 2 2 2 6 5" xfId="4721" xr:uid="{80084A08-6007-4CE7-BBCE-1C8DE7DAEA27}"/>
    <cellStyle name="Normal 2 2 2 2 6 5 2" xfId="13097" xr:uid="{7720F6CA-32CA-4F20-8A85-4AE73629F9C8}"/>
    <cellStyle name="Normal 2 2 2 2 6 5 2 2" xfId="29857" xr:uid="{BB9FCC9E-9055-43A6-9C20-716E7700DF5D}"/>
    <cellStyle name="Normal 2 2 2 2 6 5 2 3" xfId="46616" xr:uid="{A2A87343-2CD9-4B2E-BD58-BC7E4DD001A7}"/>
    <cellStyle name="Normal 2 2 2 2 6 5 3" xfId="21477" xr:uid="{51095A3B-825E-4B50-83BF-397B9E8FD860}"/>
    <cellStyle name="Normal 2 2 2 2 6 5 4" xfId="38236" xr:uid="{FB4DCFA2-9CC8-42EC-AD01-34C82F2195E9}"/>
    <cellStyle name="Normal 2 2 2 2 6 6" xfId="6485" xr:uid="{BD3E7578-CDEE-48B5-9979-8094BE22817C}"/>
    <cellStyle name="Normal 2 2 2 2 6 6 2" xfId="14865" xr:uid="{D29F3CBD-C457-4507-9404-32218F871C49}"/>
    <cellStyle name="Normal 2 2 2 2 6 6 2 2" xfId="31625" xr:uid="{A8C783EE-F4CB-4953-9C83-A8CCCA852483}"/>
    <cellStyle name="Normal 2 2 2 2 6 6 2 3" xfId="48384" xr:uid="{AA53432E-583C-4E53-9CC4-859345B06921}"/>
    <cellStyle name="Normal 2 2 2 2 6 6 3" xfId="23245" xr:uid="{582DB6DC-3F52-4FE0-97D7-62D640483343}"/>
    <cellStyle name="Normal 2 2 2 2 6 6 4" xfId="40004" xr:uid="{064533F2-EAF0-4B60-A40A-22E0B9F493C1}"/>
    <cellStyle name="Normal 2 2 2 2 6 7" xfId="8080" xr:uid="{865E5389-ED1B-4344-AFBE-FB49FA8CD6C8}"/>
    <cellStyle name="Normal 2 2 2 2 6 7 2" xfId="16460" xr:uid="{DEB9C5B3-A8F2-4D36-BB55-5D01B2EEB165}"/>
    <cellStyle name="Normal 2 2 2 2 6 7 2 2" xfId="33220" xr:uid="{42AD9E5D-76C0-4C50-B037-DF2E9CF3FD7C}"/>
    <cellStyle name="Normal 2 2 2 2 6 7 2 3" xfId="49979" xr:uid="{AED678D5-D828-481B-B8F8-EE756823DB1E}"/>
    <cellStyle name="Normal 2 2 2 2 6 7 3" xfId="24840" xr:uid="{F24AF8C1-5680-4BCD-9A7D-5D76C7EB4A63}"/>
    <cellStyle name="Normal 2 2 2 2 6 7 4" xfId="41599" xr:uid="{F885C9B3-D0D6-41AE-8784-02E927C801E1}"/>
    <cellStyle name="Normal 2 2 2 2 6 8" xfId="8486" xr:uid="{73547FC2-CC6A-4B24-929D-0A50C75EB24F}"/>
    <cellStyle name="Normal 2 2 2 2 6 8 2" xfId="16866" xr:uid="{8FBFFE86-A573-450C-B00A-A39ABF3306AE}"/>
    <cellStyle name="Normal 2 2 2 2 6 8 2 2" xfId="33626" xr:uid="{74CA2AFE-70C2-4C4E-B5F8-4601081BA044}"/>
    <cellStyle name="Normal 2 2 2 2 6 8 2 3" xfId="50385" xr:uid="{A8619870-3785-4358-9413-842C40771F07}"/>
    <cellStyle name="Normal 2 2 2 2 6 8 3" xfId="25246" xr:uid="{66E2D840-DDFE-4CBA-9EB1-16405E72E820}"/>
    <cellStyle name="Normal 2 2 2 2 6 8 4" xfId="42005" xr:uid="{BF55ED14-5244-43E3-AC9B-997B725658F0}"/>
    <cellStyle name="Normal 2 2 2 2 6 9" xfId="8892" xr:uid="{C2A65EF6-7254-426A-9281-D22CFC38D2CC}"/>
    <cellStyle name="Normal 2 2 2 2 6 9 2" xfId="17272" xr:uid="{7060BDF8-C0B0-4BFD-8FF1-ABF7393AF989}"/>
    <cellStyle name="Normal 2 2 2 2 6 9 2 2" xfId="34032" xr:uid="{1282E203-C93C-44DA-BA38-34757EAD1D29}"/>
    <cellStyle name="Normal 2 2 2 2 6 9 2 3" xfId="50791" xr:uid="{DBC8EE79-38C9-45B0-8F37-40A2DD3CF0FD}"/>
    <cellStyle name="Normal 2 2 2 2 6 9 3" xfId="25652" xr:uid="{206D018B-362F-4669-848B-F0B341497D47}"/>
    <cellStyle name="Normal 2 2 2 2 6 9 4" xfId="42411" xr:uid="{F5B40EE4-2FAB-4932-B9BF-28F4CA7228B9}"/>
    <cellStyle name="Normal 2 2 2 2 7" xfId="1444" xr:uid="{7500853D-751B-48E3-83D2-D2CBE39E7935}"/>
    <cellStyle name="Normal 2 2 2 2 7 10" xfId="9377" xr:uid="{B03FEE93-447E-4332-94EB-53A9C8281699}"/>
    <cellStyle name="Normal 2 2 2 2 7 10 2" xfId="17757" xr:uid="{52FD48D0-E960-4CB0-90E7-AD4D3DE46FE1}"/>
    <cellStyle name="Normal 2 2 2 2 7 10 2 2" xfId="34517" xr:uid="{3606B842-FCEB-41BB-9C38-6538502D5241}"/>
    <cellStyle name="Normal 2 2 2 2 7 10 2 3" xfId="51276" xr:uid="{7EEB24E9-2C9D-4D4F-9E7B-452C71FB6EBC}"/>
    <cellStyle name="Normal 2 2 2 2 7 10 3" xfId="26137" xr:uid="{5B1818C3-525C-48E3-ACC9-5E4A468F6102}"/>
    <cellStyle name="Normal 2 2 2 2 7 10 4" xfId="42896" xr:uid="{AC60FCDD-8314-4416-B38E-34456D5B60CA}"/>
    <cellStyle name="Normal 2 2 2 2 7 11" xfId="3225" xr:uid="{CAFBA499-F894-4D12-9578-310990110851}"/>
    <cellStyle name="Normal 2 2 2 2 7 11 2" xfId="11602" xr:uid="{644F17CF-82A0-4FED-868A-C8AA3C44C223}"/>
    <cellStyle name="Normal 2 2 2 2 7 11 2 2" xfId="28362" xr:uid="{C272BC8D-F963-430D-9F72-A30FC3F9A8B7}"/>
    <cellStyle name="Normal 2 2 2 2 7 11 2 3" xfId="45121" xr:uid="{FE0CDD53-8D9B-4531-8921-A35FB5F22081}"/>
    <cellStyle name="Normal 2 2 2 2 7 11 3" xfId="19982" xr:uid="{A1B1E45C-520C-4C78-8F6D-18B8AA786EA2}"/>
    <cellStyle name="Normal 2 2 2 2 7 11 4" xfId="36741" xr:uid="{D47D5DC3-8FED-441E-8002-4979548978E4}"/>
    <cellStyle name="Normal 2 2 2 2 7 12" xfId="9799" xr:uid="{5637B893-B76A-4ABE-9FCF-6AF9F2C676E0}"/>
    <cellStyle name="Normal 2 2 2 2 7 12 2" xfId="26559" xr:uid="{069CDB49-6D6C-429F-AC4B-A04B4087821F}"/>
    <cellStyle name="Normal 2 2 2 2 7 12 3" xfId="43318" xr:uid="{295B8FEF-F883-4D7F-8C08-CFCB7C74A424}"/>
    <cellStyle name="Normal 2 2 2 2 7 13" xfId="18179" xr:uid="{F85E2954-1435-4377-AC24-11EA2AAF6F83}"/>
    <cellStyle name="Normal 2 2 2 2 7 14" xfId="34938" xr:uid="{C59250EC-46AD-40C4-8EB0-147BCA902B7F}"/>
    <cellStyle name="Normal 2 2 2 2 7 2" xfId="1845" xr:uid="{2769747F-6934-46D8-8468-74C1427D414C}"/>
    <cellStyle name="Normal 2 2 2 2 7 2 2" xfId="5227" xr:uid="{7D5354ED-BAE8-4950-8F5C-9D6402A87338}"/>
    <cellStyle name="Normal 2 2 2 2 7 2 2 2" xfId="13605" xr:uid="{61D9B4C5-D6B7-438D-9641-0BC811C091A9}"/>
    <cellStyle name="Normal 2 2 2 2 7 2 2 2 2" xfId="30365" xr:uid="{CACBF51B-EB3D-4CD3-9D4E-861DBE923855}"/>
    <cellStyle name="Normal 2 2 2 2 7 2 2 2 3" xfId="47124" xr:uid="{BFDD7662-3D2C-4D18-8DBF-76751B9B4CF5}"/>
    <cellStyle name="Normal 2 2 2 2 7 2 2 3" xfId="21985" xr:uid="{08DFE7D0-3142-42AC-B6CB-4043D52C7E65}"/>
    <cellStyle name="Normal 2 2 2 2 7 2 2 4" xfId="38744" xr:uid="{EA617B39-5AF0-41E0-9D85-03C0F7925F1C}"/>
    <cellStyle name="Normal 2 2 2 2 7 2 3" xfId="6912" xr:uid="{617C5E87-E47A-42E1-B6F0-704A649BF6AE}"/>
    <cellStyle name="Normal 2 2 2 2 7 2 3 2" xfId="15292" xr:uid="{90CF6271-BADE-4226-8105-BD9669D045E3}"/>
    <cellStyle name="Normal 2 2 2 2 7 2 3 2 2" xfId="32052" xr:uid="{81318642-8976-4EF6-9A65-09D6890906BE}"/>
    <cellStyle name="Normal 2 2 2 2 7 2 3 2 3" xfId="48811" xr:uid="{4DBED22A-A040-49B4-B678-66571B12D8B9}"/>
    <cellStyle name="Normal 2 2 2 2 7 2 3 3" xfId="23672" xr:uid="{CC4A7647-6F3B-4667-B201-6A85FF322FFE}"/>
    <cellStyle name="Normal 2 2 2 2 7 2 3 4" xfId="40431" xr:uid="{E7FF6FD7-B8E6-4479-8962-7B98A8691E8D}"/>
    <cellStyle name="Normal 2 2 2 2 7 2 4" xfId="3652" xr:uid="{62FD6197-02D5-461D-894A-37DFA96E0523}"/>
    <cellStyle name="Normal 2 2 2 2 7 2 4 2" xfId="12028" xr:uid="{236617D8-E722-4346-8976-A7D2E82A68CE}"/>
    <cellStyle name="Normal 2 2 2 2 7 2 4 2 2" xfId="28788" xr:uid="{927E02FA-CE42-42BE-8273-2EA6CF708517}"/>
    <cellStyle name="Normal 2 2 2 2 7 2 4 2 3" xfId="45547" xr:uid="{15B6381C-B1FE-4FA2-88F1-D38B9C913A91}"/>
    <cellStyle name="Normal 2 2 2 2 7 2 4 3" xfId="20408" xr:uid="{B41E58F9-DDA5-4A73-A3F3-DB31C5FAE441}"/>
    <cellStyle name="Normal 2 2 2 2 7 2 4 4" xfId="37167" xr:uid="{EA3197D1-88DD-4608-8003-4157AB851A17}"/>
    <cellStyle name="Normal 2 2 2 2 7 2 5" xfId="10225" xr:uid="{C155CA6C-B325-494D-B7AF-48284A7C2F1C}"/>
    <cellStyle name="Normal 2 2 2 2 7 2 5 2" xfId="26985" xr:uid="{3D320C4B-8C08-4FCC-B0D6-C0170DFABB95}"/>
    <cellStyle name="Normal 2 2 2 2 7 2 5 3" xfId="43744" xr:uid="{208ECD03-B77B-403D-96E5-BF20D7F5B53C}"/>
    <cellStyle name="Normal 2 2 2 2 7 2 6" xfId="18605" xr:uid="{04FF3057-8158-4132-BD6D-6F860860BD98}"/>
    <cellStyle name="Normal 2 2 2 2 7 2 7" xfId="35364" xr:uid="{DF5244A0-56D0-48A5-B0E5-B995329737AE}"/>
    <cellStyle name="Normal 2 2 2 2 7 3" xfId="2273" xr:uid="{C42255BB-970F-495E-A712-E02A3D7E1F1C}"/>
    <cellStyle name="Normal 2 2 2 2 7 3 2" xfId="5653" xr:uid="{07E45B93-47FF-4DBF-A438-F9B879E6031A}"/>
    <cellStyle name="Normal 2 2 2 2 7 3 2 2" xfId="14033" xr:uid="{2D6EA61E-2459-4A4E-BCC2-F4EC37CCFB69}"/>
    <cellStyle name="Normal 2 2 2 2 7 3 2 2 2" xfId="30793" xr:uid="{C5AC02B4-D55D-4137-AFBB-509496F1F08F}"/>
    <cellStyle name="Normal 2 2 2 2 7 3 2 2 3" xfId="47552" xr:uid="{CF3D079B-ED4F-4228-B27D-16DAFB8F4847}"/>
    <cellStyle name="Normal 2 2 2 2 7 3 2 3" xfId="22413" xr:uid="{4BF0111E-A00C-4C13-AA1B-9A4480B65482}"/>
    <cellStyle name="Normal 2 2 2 2 7 3 2 4" xfId="39172" xr:uid="{5277ECE2-330E-4368-A7CF-0629BCCEA964}"/>
    <cellStyle name="Normal 2 2 2 2 7 3 3" xfId="7340" xr:uid="{1589F10C-7628-43EC-AD4E-FF2317FC295F}"/>
    <cellStyle name="Normal 2 2 2 2 7 3 3 2" xfId="15720" xr:uid="{4B3900B9-A8A7-4E76-AA76-793020DA50EB}"/>
    <cellStyle name="Normal 2 2 2 2 7 3 3 2 2" xfId="32480" xr:uid="{B7C7220A-F91D-4F7E-A1B7-2B0DE195AE84}"/>
    <cellStyle name="Normal 2 2 2 2 7 3 3 2 3" xfId="49239" xr:uid="{4BD40C13-CB5F-4142-9A5C-0EEF201FB8B4}"/>
    <cellStyle name="Normal 2 2 2 2 7 3 3 3" xfId="24100" xr:uid="{BC398C8A-8FC1-47DA-8594-0263EF44A24B}"/>
    <cellStyle name="Normal 2 2 2 2 7 3 3 4" xfId="40859" xr:uid="{22BC07EA-6493-4784-8756-19F3611CE471}"/>
    <cellStyle name="Normal 2 2 2 2 7 3 4" xfId="4080" xr:uid="{E31724FC-5326-423E-86A4-7C4556F34A9E}"/>
    <cellStyle name="Normal 2 2 2 2 7 3 4 2" xfId="12456" xr:uid="{BB97B807-F283-4287-9A96-606D8C9C4E02}"/>
    <cellStyle name="Normal 2 2 2 2 7 3 4 2 2" xfId="29216" xr:uid="{F282DBC5-C697-4BE8-8BD2-2F5115C252F2}"/>
    <cellStyle name="Normal 2 2 2 2 7 3 4 2 3" xfId="45975" xr:uid="{DC21B136-3556-4C95-9D98-2E26DD4F2D1E}"/>
    <cellStyle name="Normal 2 2 2 2 7 3 4 3" xfId="20836" xr:uid="{0E9CF265-D471-485C-8A3F-E5A4CDDE87FD}"/>
    <cellStyle name="Normal 2 2 2 2 7 3 4 4" xfId="37595" xr:uid="{BE42941A-B7E0-45DE-91C3-B37BA7C4E305}"/>
    <cellStyle name="Normal 2 2 2 2 7 3 5" xfId="10653" xr:uid="{72C1BC75-FFA2-406C-AA96-AA463D3397E0}"/>
    <cellStyle name="Normal 2 2 2 2 7 3 5 2" xfId="27413" xr:uid="{2E3F5A64-BFC9-4AD5-8D75-B89667B728F6}"/>
    <cellStyle name="Normal 2 2 2 2 7 3 5 3" xfId="44172" xr:uid="{5F28BEB1-0D94-4D6D-9C8A-42EEB15A78B4}"/>
    <cellStyle name="Normal 2 2 2 2 7 3 6" xfId="19033" xr:uid="{D733B542-FE1D-4A33-B9C5-309F3F655634}"/>
    <cellStyle name="Normal 2 2 2 2 7 3 7" xfId="35792" xr:uid="{1245ACB1-A500-4030-BE59-85503C06BE5A}"/>
    <cellStyle name="Normal 2 2 2 2 7 4" xfId="2684" xr:uid="{90CF7294-623B-464C-B48B-36242218E098}"/>
    <cellStyle name="Normal 2 2 2 2 7 4 2" xfId="6066" xr:uid="{4DAAD297-E018-4B98-80DE-FF00C06D2773}"/>
    <cellStyle name="Normal 2 2 2 2 7 4 2 2" xfId="14446" xr:uid="{4D6A8D5E-F69B-4BA3-8FD1-5C24F020A0B3}"/>
    <cellStyle name="Normal 2 2 2 2 7 4 2 2 2" xfId="31206" xr:uid="{7C51AE4D-518B-49C7-A24A-8A722A56833A}"/>
    <cellStyle name="Normal 2 2 2 2 7 4 2 2 3" xfId="47965" xr:uid="{B54F0AE6-72D0-44A4-A475-A0EAAD206D03}"/>
    <cellStyle name="Normal 2 2 2 2 7 4 2 3" xfId="22826" xr:uid="{893B486D-4423-40ED-8F9D-15433ECAF09A}"/>
    <cellStyle name="Normal 2 2 2 2 7 4 2 4" xfId="39585" xr:uid="{4A3E5630-6FA2-4BAB-A90B-AF301AC869DB}"/>
    <cellStyle name="Normal 2 2 2 2 7 4 3" xfId="7753" xr:uid="{CBD05AD4-799A-4974-A437-F48934047B40}"/>
    <cellStyle name="Normal 2 2 2 2 7 4 3 2" xfId="16133" xr:uid="{CA8FCE1E-3A2B-4504-9249-8BBFD9306E09}"/>
    <cellStyle name="Normal 2 2 2 2 7 4 3 2 2" xfId="32893" xr:uid="{906D81CC-69B0-4680-9C3A-93DA34B71B2A}"/>
    <cellStyle name="Normal 2 2 2 2 7 4 3 2 3" xfId="49652" xr:uid="{0E93A03E-8163-4124-B457-2B7362D1A306}"/>
    <cellStyle name="Normal 2 2 2 2 7 4 3 3" xfId="24513" xr:uid="{5871FD72-2E2C-4CA3-8C10-7F0FDBAC30BD}"/>
    <cellStyle name="Normal 2 2 2 2 7 4 3 4" xfId="41272" xr:uid="{881F0DC2-8CBC-4ECA-AE94-58846FD150AC}"/>
    <cellStyle name="Normal 2 2 2 2 7 4 4" xfId="4380" xr:uid="{AA9B8437-7F8F-45F4-937B-2209EF020C83}"/>
    <cellStyle name="Normal 2 2 2 2 7 4 4 2" xfId="12756" xr:uid="{CF61CDBC-1881-4B0A-A25A-217702997007}"/>
    <cellStyle name="Normal 2 2 2 2 7 4 4 2 2" xfId="29516" xr:uid="{D57D77FA-46C3-4905-9684-D6BE9F7D12CE}"/>
    <cellStyle name="Normal 2 2 2 2 7 4 4 2 3" xfId="46275" xr:uid="{0EDB36DA-F7D2-497D-84BF-2D92A222F6E6}"/>
    <cellStyle name="Normal 2 2 2 2 7 4 4 3" xfId="21136" xr:uid="{BA936CEF-C1BB-465F-9A8D-50B50F489182}"/>
    <cellStyle name="Normal 2 2 2 2 7 4 4 4" xfId="37895" xr:uid="{8E30996A-BA8A-49BE-A0E3-B7F60DCF5C9B}"/>
    <cellStyle name="Normal 2 2 2 2 7 4 5" xfId="11066" xr:uid="{BC973DD0-8DA8-4779-A99D-56BA0DC10A41}"/>
    <cellStyle name="Normal 2 2 2 2 7 4 5 2" xfId="27826" xr:uid="{D521446A-B116-4325-B292-08C022DA0A51}"/>
    <cellStyle name="Normal 2 2 2 2 7 4 5 3" xfId="44585" xr:uid="{A40A2585-C156-4A7E-897A-B5A08000A809}"/>
    <cellStyle name="Normal 2 2 2 2 7 4 6" xfId="19446" xr:uid="{CE5B5331-E017-4AF7-91C9-5A3CC77EF307}"/>
    <cellStyle name="Normal 2 2 2 2 7 4 7" xfId="36205" xr:uid="{846D2D15-F5D5-4D2B-BB91-57FF3BA8D98E}"/>
    <cellStyle name="Normal 2 2 2 2 7 5" xfId="4800" xr:uid="{13916381-28BE-4CFB-9763-F8EB6F888C5E}"/>
    <cellStyle name="Normal 2 2 2 2 7 5 2" xfId="13176" xr:uid="{F1EC0FC6-EC29-45CA-8DFB-D76714940824}"/>
    <cellStyle name="Normal 2 2 2 2 7 5 2 2" xfId="29936" xr:uid="{ED9B4813-C719-4DCC-921C-6FC708942DC7}"/>
    <cellStyle name="Normal 2 2 2 2 7 5 2 3" xfId="46695" xr:uid="{0D3F75D5-12F4-4F2C-A96C-AA1BB1BAA0D5}"/>
    <cellStyle name="Normal 2 2 2 2 7 5 3" xfId="21556" xr:uid="{080C651C-F652-438A-B528-01E049264452}"/>
    <cellStyle name="Normal 2 2 2 2 7 5 4" xfId="38315" xr:uid="{4266239C-A6BF-4F1A-B068-248A16F5AA2C}"/>
    <cellStyle name="Normal 2 2 2 2 7 6" xfId="6486" xr:uid="{B961AEF9-B0DF-49E4-BEE8-E7B370163321}"/>
    <cellStyle name="Normal 2 2 2 2 7 6 2" xfId="14866" xr:uid="{CC665342-38C6-44F2-9351-AE02B93D8D87}"/>
    <cellStyle name="Normal 2 2 2 2 7 6 2 2" xfId="31626" xr:uid="{C3D570AB-7E68-4156-BF8C-1F43EFFD5A46}"/>
    <cellStyle name="Normal 2 2 2 2 7 6 2 3" xfId="48385" xr:uid="{C02DAA8C-E52C-42F1-8FD0-CA9A4C1E8924}"/>
    <cellStyle name="Normal 2 2 2 2 7 6 3" xfId="23246" xr:uid="{33D14F25-35DB-44E9-BB64-25FB353A4778}"/>
    <cellStyle name="Normal 2 2 2 2 7 6 4" xfId="40005" xr:uid="{894C2414-35D3-402D-93A9-94370BBE7813}"/>
    <cellStyle name="Normal 2 2 2 2 7 7" xfId="8159" xr:uid="{AACE6FF9-2A70-4A2F-987B-20C547A0871A}"/>
    <cellStyle name="Normal 2 2 2 2 7 7 2" xfId="16539" xr:uid="{654D883E-A253-415F-8676-1D0758403AEF}"/>
    <cellStyle name="Normal 2 2 2 2 7 7 2 2" xfId="33299" xr:uid="{497FA152-1A31-4B95-A7B9-35BAA148B89F}"/>
    <cellStyle name="Normal 2 2 2 2 7 7 2 3" xfId="50058" xr:uid="{55247C3E-FA1A-4B46-B197-E894F80FC5D1}"/>
    <cellStyle name="Normal 2 2 2 2 7 7 3" xfId="24919" xr:uid="{3EF7E7CD-BE9A-44EE-8274-93AB3D750E68}"/>
    <cellStyle name="Normal 2 2 2 2 7 7 4" xfId="41678" xr:uid="{5D73821C-2557-4791-AF13-8B64ACACA1DB}"/>
    <cellStyle name="Normal 2 2 2 2 7 8" xfId="8565" xr:uid="{13E49A05-7A8F-4AC1-B4B1-4EBF89DE1798}"/>
    <cellStyle name="Normal 2 2 2 2 7 8 2" xfId="16945" xr:uid="{6E048326-7459-4F46-AB91-0E94C40063F7}"/>
    <cellStyle name="Normal 2 2 2 2 7 8 2 2" xfId="33705" xr:uid="{5BD420A0-1022-4B79-87C2-CE88C701C34F}"/>
    <cellStyle name="Normal 2 2 2 2 7 8 2 3" xfId="50464" xr:uid="{22AAD080-707E-48B6-A4C3-03F15FF3F200}"/>
    <cellStyle name="Normal 2 2 2 2 7 8 3" xfId="25325" xr:uid="{F6AA06C2-A030-4AD3-B0D8-74BFC2F3EC12}"/>
    <cellStyle name="Normal 2 2 2 2 7 8 4" xfId="42084" xr:uid="{C60E9B26-63A3-4FC3-95FB-25453FA13793}"/>
    <cellStyle name="Normal 2 2 2 2 7 9" xfId="8971" xr:uid="{0CEE7C93-1CFE-4D28-8B5D-6925289997E9}"/>
    <cellStyle name="Normal 2 2 2 2 7 9 2" xfId="17351" xr:uid="{8F6A30E5-C2DD-413D-BF21-8D331845A07A}"/>
    <cellStyle name="Normal 2 2 2 2 7 9 2 2" xfId="34111" xr:uid="{44FD29C6-D521-4999-B829-1B07B4521A31}"/>
    <cellStyle name="Normal 2 2 2 2 7 9 2 3" xfId="50870" xr:uid="{B2D7C97A-93DF-4EF2-B6E8-BF26E1D41E76}"/>
    <cellStyle name="Normal 2 2 2 2 7 9 3" xfId="25731" xr:uid="{C18F9C08-AC09-4FD4-8726-D2BFB8B28404}"/>
    <cellStyle name="Normal 2 2 2 2 7 9 4" xfId="42490" xr:uid="{D9FC842A-C074-496F-81B7-7096999C93AA}"/>
    <cellStyle name="Normal 2 2 2 2 8" xfId="1560" xr:uid="{B81AFC30-FE2D-4701-BFAF-953F11D602AB}"/>
    <cellStyle name="Normal 2 2 2 2 8 2" xfId="4939" xr:uid="{84379D37-DA3C-4672-9732-895ED23D9BCA}"/>
    <cellStyle name="Normal 2 2 2 2 8 2 2" xfId="13315" xr:uid="{4B7175C1-C5F2-4E29-8E18-2340A010DE21}"/>
    <cellStyle name="Normal 2 2 2 2 8 2 2 2" xfId="30075" xr:uid="{131A9884-8CCF-412B-B173-338529AD3851}"/>
    <cellStyle name="Normal 2 2 2 2 8 2 2 3" xfId="46834" xr:uid="{2E212387-153F-4E97-95FF-4F56D77DE9C2}"/>
    <cellStyle name="Normal 2 2 2 2 8 2 3" xfId="21695" xr:uid="{285F0A5A-9D41-459C-A6CF-2BDAE1A80902}"/>
    <cellStyle name="Normal 2 2 2 2 8 2 4" xfId="38454" xr:uid="{36FAEEBD-D1EA-419C-A124-63704314B176}"/>
    <cellStyle name="Normal 2 2 2 2 8 3" xfId="6622" xr:uid="{59416B86-9096-400B-ADDC-92BE9FFC6BE5}"/>
    <cellStyle name="Normal 2 2 2 2 8 3 2" xfId="15002" xr:uid="{EBB1404D-5709-4037-970F-7CBF9ABC2B31}"/>
    <cellStyle name="Normal 2 2 2 2 8 3 2 2" xfId="31762" xr:uid="{41E3FA17-E64C-438A-B060-74BADD1FFB66}"/>
    <cellStyle name="Normal 2 2 2 2 8 3 2 3" xfId="48521" xr:uid="{79B8CCD0-DC80-4D93-A963-6FDF784CEC33}"/>
    <cellStyle name="Normal 2 2 2 2 8 3 3" xfId="23382" xr:uid="{222F41E7-EA94-49EB-A623-8C9EB3792C6F}"/>
    <cellStyle name="Normal 2 2 2 2 8 3 4" xfId="40141" xr:uid="{5D7E87F4-41F1-4D82-B32B-6AE589FDB8F9}"/>
    <cellStyle name="Normal 2 2 2 2 8 4" xfId="3362" xr:uid="{A4E8C7DA-E537-479F-B882-16E87DF7AEC7}"/>
    <cellStyle name="Normal 2 2 2 2 8 4 2" xfId="11738" xr:uid="{55D3D9D5-ABF8-4204-971F-04C54EF5D84C}"/>
    <cellStyle name="Normal 2 2 2 2 8 4 2 2" xfId="28498" xr:uid="{2AA56D44-ECAB-4CF0-BD5E-844CE2F103A7}"/>
    <cellStyle name="Normal 2 2 2 2 8 4 2 3" xfId="45257" xr:uid="{E595BEF3-0C78-4761-A184-19B631BBFDF1}"/>
    <cellStyle name="Normal 2 2 2 2 8 4 3" xfId="20118" xr:uid="{FD1B4815-7E22-4DA9-9BC9-0B08D89BA0EE}"/>
    <cellStyle name="Normal 2 2 2 2 8 4 4" xfId="36877" xr:uid="{FFD02896-71F1-41C9-A0E4-D97153DC7E04}"/>
    <cellStyle name="Normal 2 2 2 2 8 5" xfId="9935" xr:uid="{37915F89-1DB8-47BA-A27E-639854896624}"/>
    <cellStyle name="Normal 2 2 2 2 8 5 2" xfId="26695" xr:uid="{339F75F5-3435-4626-8DB6-421C345181E6}"/>
    <cellStyle name="Normal 2 2 2 2 8 5 3" xfId="43454" xr:uid="{9D525A05-BE8A-40A7-9775-013DCBC66903}"/>
    <cellStyle name="Normal 2 2 2 2 8 6" xfId="18315" xr:uid="{EA2A6FE7-1626-446D-82DE-C34712401D56}"/>
    <cellStyle name="Normal 2 2 2 2 8 7" xfId="35074" xr:uid="{A4E15DF7-F3E1-40FB-A588-18FF37CCD482}"/>
    <cellStyle name="Normal 2 2 2 2 9" xfId="1984" xr:uid="{19454389-37C8-4B6F-870F-3317CAD62EA2}"/>
    <cellStyle name="Normal 2 2 2 2 9 2" xfId="5363" xr:uid="{CCF3CD26-D56E-4A1C-999A-A97A0C275D65}"/>
    <cellStyle name="Normal 2 2 2 2 9 2 2" xfId="13743" xr:uid="{1BD8ED02-DEFA-45C0-BD38-A16B557EE79B}"/>
    <cellStyle name="Normal 2 2 2 2 9 2 2 2" xfId="30503" xr:uid="{C5123AB6-F261-4718-9534-5239471EE5F8}"/>
    <cellStyle name="Normal 2 2 2 2 9 2 2 3" xfId="47262" xr:uid="{30C558B1-3400-4D15-B529-3E0B3DC0F1B9}"/>
    <cellStyle name="Normal 2 2 2 2 9 2 3" xfId="22123" xr:uid="{54A42397-0E5F-44F0-95E3-54DCB6A7226F}"/>
    <cellStyle name="Normal 2 2 2 2 9 2 4" xfId="38882" xr:uid="{6D07B80A-DBC2-4DC0-A969-6CEF8BCA0527}"/>
    <cellStyle name="Normal 2 2 2 2 9 3" xfId="7050" xr:uid="{2AD13F7C-87E9-45D1-ACF2-08DD352B740B}"/>
    <cellStyle name="Normal 2 2 2 2 9 3 2" xfId="15430" xr:uid="{2E3ACC41-9C73-45D2-9BF3-4548F83564AB}"/>
    <cellStyle name="Normal 2 2 2 2 9 3 2 2" xfId="32190" xr:uid="{743514C0-AC0E-4CD7-BC61-2C57E540C132}"/>
    <cellStyle name="Normal 2 2 2 2 9 3 2 3" xfId="48949" xr:uid="{BD1330B7-96A8-41CE-BBBC-0B1EBE9541EE}"/>
    <cellStyle name="Normal 2 2 2 2 9 3 3" xfId="23810" xr:uid="{84EB2E21-4D8A-487B-8F19-7D538D652727}"/>
    <cellStyle name="Normal 2 2 2 2 9 3 4" xfId="40569" xr:uid="{70014B62-89E0-406D-BB7B-4B4DBFCE61E4}"/>
    <cellStyle name="Normal 2 2 2 2 9 4" xfId="3790" xr:uid="{0A94E458-ABCA-449D-941D-752EF0427DF8}"/>
    <cellStyle name="Normal 2 2 2 2 9 4 2" xfId="12166" xr:uid="{577FF431-B949-4C9B-8275-07D7B18D5824}"/>
    <cellStyle name="Normal 2 2 2 2 9 4 2 2" xfId="28926" xr:uid="{14CD0092-711F-42AA-9723-DF9A6CCF46A9}"/>
    <cellStyle name="Normal 2 2 2 2 9 4 2 3" xfId="45685" xr:uid="{70865B80-C133-4999-AF2C-C629262A2CA2}"/>
    <cellStyle name="Normal 2 2 2 2 9 4 3" xfId="20546" xr:uid="{2F9FD52E-FE44-4BAD-B85D-AE9B6B224295}"/>
    <cellStyle name="Normal 2 2 2 2 9 4 4" xfId="37305" xr:uid="{0EF86300-6857-448E-93D1-C86AD0BE4BF5}"/>
    <cellStyle name="Normal 2 2 2 2 9 5" xfId="10363" xr:uid="{B00B4CE3-988C-40B2-9EFF-FF6868A4A789}"/>
    <cellStyle name="Normal 2 2 2 2 9 5 2" xfId="27123" xr:uid="{5D711252-1A52-4B86-8237-479A22E3D095}"/>
    <cellStyle name="Normal 2 2 2 2 9 5 3" xfId="43882" xr:uid="{EE57BBBC-C8E5-4D67-B379-72DF56952F26}"/>
    <cellStyle name="Normal 2 2 2 2 9 6" xfId="18743" xr:uid="{9AF2EAFD-9A87-444E-AF38-AFD0D5797B8A}"/>
    <cellStyle name="Normal 2 2 2 2 9 7" xfId="35502" xr:uid="{A662B6C6-CECF-46AE-9D55-282598CD1AA4}"/>
    <cellStyle name="Normal 2 2 2 20" xfId="17882" xr:uid="{CAE320FC-8516-4048-AE59-0D284D2E2C21}"/>
    <cellStyle name="Normal 2 2 2 21" xfId="34641" xr:uid="{CFA6E6FC-CACE-4DB7-B657-A571E1FED1B6}"/>
    <cellStyle name="Normal 2 2 2 22" xfId="51536" xr:uid="{7864642D-7CA2-41B7-8806-CF905ED33333}"/>
    <cellStyle name="Normal 2 2 2 23" xfId="52006" xr:uid="{5DC595EE-1E2D-4E42-A5AD-E24FC330FA9A}"/>
    <cellStyle name="Normal 2 2 2 24" xfId="52520" xr:uid="{5E388488-CD69-484E-A7CC-8D323B6F80F3}"/>
    <cellStyle name="Normal 2 2 2 3" xfId="835" xr:uid="{31CED02E-EBBC-40B7-82BA-0CF83167ED3E}"/>
    <cellStyle name="Normal 2 2 2 3 10" xfId="7936" xr:uid="{8262A39C-D0F2-4023-BC61-2A10607058D9}"/>
    <cellStyle name="Normal 2 2 2 3 10 2" xfId="16316" xr:uid="{A88F6B19-37D9-477D-97CF-7121EFA35C29}"/>
    <cellStyle name="Normal 2 2 2 3 10 2 2" xfId="33076" xr:uid="{31782179-2CB7-4437-91D5-80CFABAA8322}"/>
    <cellStyle name="Normal 2 2 2 3 10 2 3" xfId="49835" xr:uid="{1A06D216-DBB7-4FF8-A865-F81079D16864}"/>
    <cellStyle name="Normal 2 2 2 3 10 3" xfId="24696" xr:uid="{0F697306-0F7C-4909-9FEF-8DC65C2A1058}"/>
    <cellStyle name="Normal 2 2 2 3 10 4" xfId="41455" xr:uid="{522682F2-8DC5-48D9-A965-2BBEA3E64D06}"/>
    <cellStyle name="Normal 2 2 2 3 11" xfId="8342" xr:uid="{BD1D5C5E-B731-4FB1-B336-22501F111406}"/>
    <cellStyle name="Normal 2 2 2 3 11 2" xfId="16722" xr:uid="{BAEC16B1-1072-43B4-B529-481F762C723A}"/>
    <cellStyle name="Normal 2 2 2 3 11 2 2" xfId="33482" xr:uid="{A75C314D-6A34-4939-9E6B-DF61D8A4923D}"/>
    <cellStyle name="Normal 2 2 2 3 11 2 3" xfId="50241" xr:uid="{43050E07-DFF0-4CAB-8D8B-4A759F9B69E5}"/>
    <cellStyle name="Normal 2 2 2 3 11 3" xfId="25102" xr:uid="{312202EA-C0E7-4A49-92BD-B80CD6162423}"/>
    <cellStyle name="Normal 2 2 2 3 11 4" xfId="41861" xr:uid="{2A2A342D-7C00-4988-8C4B-DDF47E45AA3C}"/>
    <cellStyle name="Normal 2 2 2 3 12" xfId="8748" xr:uid="{91528D5E-B9AC-4F2C-AAC7-AEB323BDD2E7}"/>
    <cellStyle name="Normal 2 2 2 3 12 2" xfId="17128" xr:uid="{23C8C7EA-C41B-4988-B5FC-A083C31404C8}"/>
    <cellStyle name="Normal 2 2 2 3 12 2 2" xfId="33888" xr:uid="{730C47F0-2B4A-419C-BA02-1677816B87DE}"/>
    <cellStyle name="Normal 2 2 2 3 12 2 3" xfId="50647" xr:uid="{BA42022D-6FDF-45D2-BA06-45CD85503DD7}"/>
    <cellStyle name="Normal 2 2 2 3 12 3" xfId="25508" xr:uid="{4A637ADF-B58B-4EB5-AB42-156CF17A4716}"/>
    <cellStyle name="Normal 2 2 2 3 12 4" xfId="42267" xr:uid="{452BB77A-A6FD-400D-9B63-AE301D1EA9C5}"/>
    <cellStyle name="Normal 2 2 2 3 13" xfId="9154" xr:uid="{82AAD09A-E2D3-414A-A757-898A38C92FEA}"/>
    <cellStyle name="Normal 2 2 2 3 13 2" xfId="17534" xr:uid="{90421C22-45AB-472E-AEB7-99D3E884F312}"/>
    <cellStyle name="Normal 2 2 2 3 13 2 2" xfId="34294" xr:uid="{9AEA757D-B8E3-41EE-B012-F15BEECF7A0E}"/>
    <cellStyle name="Normal 2 2 2 3 13 2 3" xfId="51053" xr:uid="{23FAB906-47DE-4368-8948-0758852B7FB8}"/>
    <cellStyle name="Normal 2 2 2 3 13 3" xfId="25914" xr:uid="{3EA79DDB-BC57-4373-8B4A-30DB9618ABF7}"/>
    <cellStyle name="Normal 2 2 2 3 13 4" xfId="42673" xr:uid="{4A3F6F05-5596-470C-9C27-4682E6AC06CD}"/>
    <cellStyle name="Normal 2 2 2 3 14" xfId="2829" xr:uid="{884951B1-E294-4373-9E5F-F3ED64BC2EFD}"/>
    <cellStyle name="Normal 2 2 2 3 14 2" xfId="11211" xr:uid="{E1CF16A4-0B84-4B09-BA52-69585545C6DE}"/>
    <cellStyle name="Normal 2 2 2 3 14 2 2" xfId="27971" xr:uid="{05303138-E0C0-4F53-8B08-285780472E02}"/>
    <cellStyle name="Normal 2 2 2 3 14 2 3" xfId="44730" xr:uid="{76F88ED3-5B99-4DB1-8656-6B1BF41B7378}"/>
    <cellStyle name="Normal 2 2 2 3 14 3" xfId="19591" xr:uid="{71692516-717A-4390-9884-A53EA38E2ACE}"/>
    <cellStyle name="Normal 2 2 2 3 14 4" xfId="36350" xr:uid="{A85BA617-D25A-47FA-B99A-41D1384D8CF7}"/>
    <cellStyle name="Normal 2 2 2 3 15" xfId="9530" xr:uid="{CE52CE28-9234-4CC5-86FA-B7152F2750EA}"/>
    <cellStyle name="Normal 2 2 2 3 15 2" xfId="26290" xr:uid="{603DFC88-921E-418B-AFFD-DFCD9244821F}"/>
    <cellStyle name="Normal 2 2 2 3 15 3" xfId="43049" xr:uid="{0DC082A4-1610-418C-B06A-BE8CF9E18152}"/>
    <cellStyle name="Normal 2 2 2 3 16" xfId="17910" xr:uid="{89C55D5E-DF9A-4DD1-BD98-7241EBF718E0}"/>
    <cellStyle name="Normal 2 2 2 3 17" xfId="34669" xr:uid="{EBB93435-7596-4985-9E27-748708A6DF2D}"/>
    <cellStyle name="Normal 2 2 2 3 2" xfId="836" xr:uid="{9FE08CD9-EA08-49CA-9220-EC19DB88F282}"/>
    <cellStyle name="Normal 2 2 2 3 2 10" xfId="8378" xr:uid="{E4161DD6-2B45-4009-BCC3-0BD8C0CE6FA7}"/>
    <cellStyle name="Normal 2 2 2 3 2 10 2" xfId="16758" xr:uid="{9D331268-E696-40C9-8440-5547AF304D31}"/>
    <cellStyle name="Normal 2 2 2 3 2 10 2 2" xfId="33518" xr:uid="{50E7CAB0-C8DC-401A-8BE3-2D394762638A}"/>
    <cellStyle name="Normal 2 2 2 3 2 10 2 3" xfId="50277" xr:uid="{485C457D-2E46-46C6-8095-972495B37A83}"/>
    <cellStyle name="Normal 2 2 2 3 2 10 3" xfId="25138" xr:uid="{CEAF8F43-E672-4051-BB6E-8404782263A3}"/>
    <cellStyle name="Normal 2 2 2 3 2 10 4" xfId="41897" xr:uid="{7ECF1A4B-1425-432C-B6AF-AF456CBBC619}"/>
    <cellStyle name="Normal 2 2 2 3 2 11" xfId="8784" xr:uid="{A71CC56C-9769-4FD2-BFBC-F40ABAAD01FC}"/>
    <cellStyle name="Normal 2 2 2 3 2 11 2" xfId="17164" xr:uid="{2BE5F128-4E73-4897-AD16-3CA94C9B8ACC}"/>
    <cellStyle name="Normal 2 2 2 3 2 11 2 2" xfId="33924" xr:uid="{39B34A62-362E-47C6-8B1A-5F28F976F818}"/>
    <cellStyle name="Normal 2 2 2 3 2 11 2 3" xfId="50683" xr:uid="{71CC8EFC-9196-4D2A-B9F4-99B9F88BFFD1}"/>
    <cellStyle name="Normal 2 2 2 3 2 11 3" xfId="25544" xr:uid="{BE2C1471-92A4-4929-8A0B-00ACFDCAF31A}"/>
    <cellStyle name="Normal 2 2 2 3 2 11 4" xfId="42303" xr:uid="{E2811B55-6895-4AB6-A790-0B9810D88E26}"/>
    <cellStyle name="Normal 2 2 2 3 2 12" xfId="9190" xr:uid="{7E6D9592-D445-4A27-96BA-A8FCD6662A48}"/>
    <cellStyle name="Normal 2 2 2 3 2 12 2" xfId="17570" xr:uid="{3E744879-91C0-4D9B-A4E4-C2DF2CA546BC}"/>
    <cellStyle name="Normal 2 2 2 3 2 12 2 2" xfId="34330" xr:uid="{E691DF81-459D-4B4E-99B2-3BC4747B1AF6}"/>
    <cellStyle name="Normal 2 2 2 3 2 12 2 3" xfId="51089" xr:uid="{DCC2477B-B92A-4D9E-9808-5521ECB6715D}"/>
    <cellStyle name="Normal 2 2 2 3 2 12 3" xfId="25950" xr:uid="{F93006F8-D89E-4475-8810-59D1EEDBC3FE}"/>
    <cellStyle name="Normal 2 2 2 3 2 12 4" xfId="42709" xr:uid="{47D5F1E5-05C3-4163-B8E0-7F5BFA449A93}"/>
    <cellStyle name="Normal 2 2 2 3 2 13" xfId="3028" xr:uid="{9EBCCE42-DBD7-49CB-89F1-09CC28F256EC}"/>
    <cellStyle name="Normal 2 2 2 3 2 13 2" xfId="11407" xr:uid="{A8C98A93-D6CD-49D9-8120-B7667B5B6582}"/>
    <cellStyle name="Normal 2 2 2 3 2 13 2 2" xfId="28167" xr:uid="{6A1D2A28-4E19-4BDF-9063-323B124353BD}"/>
    <cellStyle name="Normal 2 2 2 3 2 13 2 3" xfId="44926" xr:uid="{B45E985A-0089-4DAE-92F1-C8C05654009C}"/>
    <cellStyle name="Normal 2 2 2 3 2 13 3" xfId="19787" xr:uid="{AEBE60EC-F531-4683-A17A-96C43C6EDB42}"/>
    <cellStyle name="Normal 2 2 2 3 2 13 4" xfId="36546" xr:uid="{5CDEA325-53EC-4833-8FDD-EDEC5AD55AA2}"/>
    <cellStyle name="Normal 2 2 2 3 2 14" xfId="9604" xr:uid="{A9CFEF49-E470-4C77-B26D-1923DC19D85D}"/>
    <cellStyle name="Normal 2 2 2 3 2 14 2" xfId="26364" xr:uid="{F8EA6FB1-674D-4A9C-AB0A-AE13D6EEB822}"/>
    <cellStyle name="Normal 2 2 2 3 2 14 3" xfId="43123" xr:uid="{65D4D70A-9A22-48BD-9255-133D642A79E7}"/>
    <cellStyle name="Normal 2 2 2 3 2 15" xfId="17984" xr:uid="{9AB69D73-07EB-433A-9EF6-81B1A79D5E14}"/>
    <cellStyle name="Normal 2 2 2 3 2 16" xfId="34743" xr:uid="{86C99976-A3E2-4588-911B-C893F3DC2C5E}"/>
    <cellStyle name="Normal 2 2 2 3 2 2" xfId="1445" xr:uid="{DC275C5D-892B-4A27-B5CB-BF78C2CACEA9}"/>
    <cellStyle name="Normal 2 2 2 3 2 2 10" xfId="9305" xr:uid="{1F3F200F-AFD7-4CCD-A78A-CFB6E17D0CAB}"/>
    <cellStyle name="Normal 2 2 2 3 2 2 10 2" xfId="17685" xr:uid="{CFBD6C37-4574-4B14-9EC7-30DBBCEC168F}"/>
    <cellStyle name="Normal 2 2 2 3 2 2 10 2 2" xfId="34445" xr:uid="{79038312-780C-429E-8D42-9DD6373C101D}"/>
    <cellStyle name="Normal 2 2 2 3 2 2 10 2 3" xfId="51204" xr:uid="{926387D5-EAC1-49B9-B2D3-569377DAE9F6}"/>
    <cellStyle name="Normal 2 2 2 3 2 2 10 3" xfId="26065" xr:uid="{94E29055-F945-4F8C-A059-5F704EF33980}"/>
    <cellStyle name="Normal 2 2 2 3 2 2 10 4" xfId="42824" xr:uid="{43F5FB8F-1E22-4CA7-BE39-F1E920634702}"/>
    <cellStyle name="Normal 2 2 2 3 2 2 11" xfId="3226" xr:uid="{0B84DA88-4C5C-4F45-9B81-88DFAE6FD0E8}"/>
    <cellStyle name="Normal 2 2 2 3 2 2 11 2" xfId="11603" xr:uid="{0AAC4DED-B5CB-4D26-A266-C860AD710F17}"/>
    <cellStyle name="Normal 2 2 2 3 2 2 11 2 2" xfId="28363" xr:uid="{6D6B3146-08EA-4827-A227-D190310E5318}"/>
    <cellStyle name="Normal 2 2 2 3 2 2 11 2 3" xfId="45122" xr:uid="{361674B4-6584-49F4-B707-8D16D42C6BA4}"/>
    <cellStyle name="Normal 2 2 2 3 2 2 11 3" xfId="19983" xr:uid="{A10B95FF-2612-4227-A464-8482AACD27A0}"/>
    <cellStyle name="Normal 2 2 2 3 2 2 11 4" xfId="36742" xr:uid="{E5934D4B-E475-49E4-8D46-0D9692C1EC85}"/>
    <cellStyle name="Normal 2 2 2 3 2 2 12" xfId="9800" xr:uid="{31B218C2-C5D8-4709-9548-D5B1951E038F}"/>
    <cellStyle name="Normal 2 2 2 3 2 2 12 2" xfId="26560" xr:uid="{56752FF5-839E-40E8-A1D0-2EF416EB03E9}"/>
    <cellStyle name="Normal 2 2 2 3 2 2 12 3" xfId="43319" xr:uid="{2542EF60-40EB-4F10-9A25-4B7BC1BD5B8A}"/>
    <cellStyle name="Normal 2 2 2 3 2 2 13" xfId="18180" xr:uid="{6930DEBC-9C24-4A13-A25E-4BC8B54FE8D8}"/>
    <cellStyle name="Normal 2 2 2 3 2 2 14" xfId="34939" xr:uid="{E1CFE8D2-79D7-4F37-837A-66DFB96D45CF}"/>
    <cellStyle name="Normal 2 2 2 3 2 2 2" xfId="1846" xr:uid="{9D45EA46-18C5-4190-8166-5ABD31833458}"/>
    <cellStyle name="Normal 2 2 2 3 2 2 2 2" xfId="5228" xr:uid="{268319A6-1B76-479C-BDD2-FDDB98CF795E}"/>
    <cellStyle name="Normal 2 2 2 3 2 2 2 2 2" xfId="13606" xr:uid="{B153F22C-ACC6-4180-8A3A-36407D81737C}"/>
    <cellStyle name="Normal 2 2 2 3 2 2 2 2 2 2" xfId="30366" xr:uid="{7F7BF5BC-AE8D-4FC6-907B-B6771C2C0095}"/>
    <cellStyle name="Normal 2 2 2 3 2 2 2 2 2 3" xfId="47125" xr:uid="{296A1B55-998B-4554-A41B-E7A073F07BE3}"/>
    <cellStyle name="Normal 2 2 2 3 2 2 2 2 3" xfId="21986" xr:uid="{7DA66F28-C3D9-4508-AE87-FEF9AEBC43A7}"/>
    <cellStyle name="Normal 2 2 2 3 2 2 2 2 4" xfId="38745" xr:uid="{2EA41BFF-EA66-44F0-B871-0E968B3D7F77}"/>
    <cellStyle name="Normal 2 2 2 3 2 2 2 3" xfId="6913" xr:uid="{E3D195E5-FEE5-4B60-8BD6-92993114CFC0}"/>
    <cellStyle name="Normal 2 2 2 3 2 2 2 3 2" xfId="15293" xr:uid="{851CFC78-FD46-4A58-8535-2215112E822C}"/>
    <cellStyle name="Normal 2 2 2 3 2 2 2 3 2 2" xfId="32053" xr:uid="{6A8A12DC-47CE-4967-A5C7-98599EAF4844}"/>
    <cellStyle name="Normal 2 2 2 3 2 2 2 3 2 3" xfId="48812" xr:uid="{289BCAAD-80B2-4267-8D1A-37A3DEAC0B04}"/>
    <cellStyle name="Normal 2 2 2 3 2 2 2 3 3" xfId="23673" xr:uid="{7C352C78-0B88-4A3E-AA77-47204475BF5A}"/>
    <cellStyle name="Normal 2 2 2 3 2 2 2 3 4" xfId="40432" xr:uid="{F57C9AF6-8049-4082-9A74-780AC8CADED5}"/>
    <cellStyle name="Normal 2 2 2 3 2 2 2 4" xfId="3653" xr:uid="{AFED65C1-CD9C-4FE4-8593-59062222348B}"/>
    <cellStyle name="Normal 2 2 2 3 2 2 2 4 2" xfId="12029" xr:uid="{2E4F1DE1-56D7-44DC-A656-615FAA2B24B9}"/>
    <cellStyle name="Normal 2 2 2 3 2 2 2 4 2 2" xfId="28789" xr:uid="{7FB6F74C-D2E6-41FB-A435-4573143FBFE1}"/>
    <cellStyle name="Normal 2 2 2 3 2 2 2 4 2 3" xfId="45548" xr:uid="{C598CA14-10DF-4CCD-B68A-B328B87A1724}"/>
    <cellStyle name="Normal 2 2 2 3 2 2 2 4 3" xfId="20409" xr:uid="{32D64634-A59A-4F4E-81F3-9D9A1D41685E}"/>
    <cellStyle name="Normal 2 2 2 3 2 2 2 4 4" xfId="37168" xr:uid="{1C8240E7-0386-4843-9FF7-215A682E470C}"/>
    <cellStyle name="Normal 2 2 2 3 2 2 2 5" xfId="10226" xr:uid="{602C28CF-A03E-41C8-A6B7-60D0B2622627}"/>
    <cellStyle name="Normal 2 2 2 3 2 2 2 5 2" xfId="26986" xr:uid="{8664473D-9192-42A1-A605-E80D93F0AC81}"/>
    <cellStyle name="Normal 2 2 2 3 2 2 2 5 3" xfId="43745" xr:uid="{ECE79BD6-8FF8-476B-85EC-4E2C4F9FD71E}"/>
    <cellStyle name="Normal 2 2 2 3 2 2 2 6" xfId="18606" xr:uid="{96A8A3A2-D36B-439E-83DB-24FF37AE534F}"/>
    <cellStyle name="Normal 2 2 2 3 2 2 2 7" xfId="35365" xr:uid="{37F2EDD6-44C3-4E3C-B4CC-042C1D447834}"/>
    <cellStyle name="Normal 2 2 2 3 2 2 3" xfId="2274" xr:uid="{65469FB4-D40C-4848-B33B-E1F624FAE9FA}"/>
    <cellStyle name="Normal 2 2 2 3 2 2 3 2" xfId="5654" xr:uid="{352A21D2-9E7E-45F5-9A37-4551ABB127AD}"/>
    <cellStyle name="Normal 2 2 2 3 2 2 3 2 2" xfId="14034" xr:uid="{399943D6-C37D-410D-BCAB-7D289C57ED66}"/>
    <cellStyle name="Normal 2 2 2 3 2 2 3 2 2 2" xfId="30794" xr:uid="{ECD47F20-64F6-4F48-9386-0E9A7FD1D981}"/>
    <cellStyle name="Normal 2 2 2 3 2 2 3 2 2 3" xfId="47553" xr:uid="{3CFA2F78-F6BE-4EB0-88A7-2025BF3F4832}"/>
    <cellStyle name="Normal 2 2 2 3 2 2 3 2 3" xfId="22414" xr:uid="{F1D30D6C-AAEC-460B-B1DB-551876BCBA06}"/>
    <cellStyle name="Normal 2 2 2 3 2 2 3 2 4" xfId="39173" xr:uid="{9D1977BE-F49E-452F-8721-99AE572A64EE}"/>
    <cellStyle name="Normal 2 2 2 3 2 2 3 3" xfId="7341" xr:uid="{07569FA5-6A89-4B64-B949-8BBCB69A657A}"/>
    <cellStyle name="Normal 2 2 2 3 2 2 3 3 2" xfId="15721" xr:uid="{810C3A8D-2B79-4F0D-9245-C22505226883}"/>
    <cellStyle name="Normal 2 2 2 3 2 2 3 3 2 2" xfId="32481" xr:uid="{220E8670-086F-46A2-8DDD-5797153C9B4F}"/>
    <cellStyle name="Normal 2 2 2 3 2 2 3 3 2 3" xfId="49240" xr:uid="{17EC69D5-B168-4006-81A7-E7B2475A6693}"/>
    <cellStyle name="Normal 2 2 2 3 2 2 3 3 3" xfId="24101" xr:uid="{4B0BA3BA-04AA-4112-A986-EA1267AE39C5}"/>
    <cellStyle name="Normal 2 2 2 3 2 2 3 3 4" xfId="40860" xr:uid="{5222404E-74A7-48C0-985E-17EAE7ED1529}"/>
    <cellStyle name="Normal 2 2 2 3 2 2 3 4" xfId="4081" xr:uid="{467EC191-56D4-4ADE-B088-D308CCA364C9}"/>
    <cellStyle name="Normal 2 2 2 3 2 2 3 4 2" xfId="12457" xr:uid="{EC626C51-5656-40AD-A6F2-1753F7AD6C8A}"/>
    <cellStyle name="Normal 2 2 2 3 2 2 3 4 2 2" xfId="29217" xr:uid="{1EA7A581-5720-4254-BD65-1B6D8E094082}"/>
    <cellStyle name="Normal 2 2 2 3 2 2 3 4 2 3" xfId="45976" xr:uid="{51F26790-E84D-48A9-B39F-6F215F896897}"/>
    <cellStyle name="Normal 2 2 2 3 2 2 3 4 3" xfId="20837" xr:uid="{5E8B67F8-AC91-4145-AC6B-5E2742003ABB}"/>
    <cellStyle name="Normal 2 2 2 3 2 2 3 4 4" xfId="37596" xr:uid="{30E67030-00ED-48A4-B632-D715C3A792DB}"/>
    <cellStyle name="Normal 2 2 2 3 2 2 3 5" xfId="10654" xr:uid="{6A9F4ABF-D094-4F83-BACD-58C388EBDF35}"/>
    <cellStyle name="Normal 2 2 2 3 2 2 3 5 2" xfId="27414" xr:uid="{B680AE91-E907-4475-86D1-186A5D2D46EA}"/>
    <cellStyle name="Normal 2 2 2 3 2 2 3 5 3" xfId="44173" xr:uid="{55EB2C46-C205-4A15-AC69-A1C1005D82C7}"/>
    <cellStyle name="Normal 2 2 2 3 2 2 3 6" xfId="19034" xr:uid="{48F015E7-2088-419F-BEE2-E8EB29A5AC60}"/>
    <cellStyle name="Normal 2 2 2 3 2 2 3 7" xfId="35793" xr:uid="{A41CBCCF-F3D9-4AC3-BDA5-4CFFB989F6BB}"/>
    <cellStyle name="Normal 2 2 2 3 2 2 4" xfId="2612" xr:uid="{4762AB6F-78C7-4CF5-B436-2300EAC6102E}"/>
    <cellStyle name="Normal 2 2 2 3 2 2 4 2" xfId="5994" xr:uid="{E14BDA98-2690-4CA1-A7C3-9EEE7817B23F}"/>
    <cellStyle name="Normal 2 2 2 3 2 2 4 2 2" xfId="14374" xr:uid="{114EA80B-1DDA-4968-9E92-80F856DC1FD4}"/>
    <cellStyle name="Normal 2 2 2 3 2 2 4 2 2 2" xfId="31134" xr:uid="{731658AC-A961-4F65-A036-A86696224FD9}"/>
    <cellStyle name="Normal 2 2 2 3 2 2 4 2 2 3" xfId="47893" xr:uid="{8235B2BB-25F4-4402-A26E-32F387B9FB71}"/>
    <cellStyle name="Normal 2 2 2 3 2 2 4 2 3" xfId="22754" xr:uid="{24937EE4-F0F2-483A-91C7-3429583CB8B7}"/>
    <cellStyle name="Normal 2 2 2 3 2 2 4 2 4" xfId="39513" xr:uid="{7A99800D-D74B-4BD6-B3FF-7A40AF1A516F}"/>
    <cellStyle name="Normal 2 2 2 3 2 2 4 3" xfId="7681" xr:uid="{D0355191-C9B1-4F67-814C-7F1AB222BA27}"/>
    <cellStyle name="Normal 2 2 2 3 2 2 4 3 2" xfId="16061" xr:uid="{BF77BD0B-E6E9-4702-93DF-8E6D60DDE54E}"/>
    <cellStyle name="Normal 2 2 2 3 2 2 4 3 2 2" xfId="32821" xr:uid="{213109E3-2178-449D-827E-A6914C2F22BF}"/>
    <cellStyle name="Normal 2 2 2 3 2 2 4 3 2 3" xfId="49580" xr:uid="{28F6F6D1-2B74-4836-855D-594CEC90201B}"/>
    <cellStyle name="Normal 2 2 2 3 2 2 4 3 3" xfId="24441" xr:uid="{65B2F062-4062-4CDD-A491-34F94015C7D3}"/>
    <cellStyle name="Normal 2 2 2 3 2 2 4 3 4" xfId="41200" xr:uid="{A85220C1-5B51-4DDC-8CF9-AEE0405951DC}"/>
    <cellStyle name="Normal 2 2 2 3 2 2 4 4" xfId="4309" xr:uid="{CC4E0D7F-5AFB-42F2-8E66-0EA5271A0C5C}"/>
    <cellStyle name="Normal 2 2 2 3 2 2 4 4 2" xfId="12685" xr:uid="{8C544C41-3E99-4122-B9DF-E2C6706309D0}"/>
    <cellStyle name="Normal 2 2 2 3 2 2 4 4 2 2" xfId="29445" xr:uid="{99FA3301-A54B-4EF0-BA9C-FD73FE8C3785}"/>
    <cellStyle name="Normal 2 2 2 3 2 2 4 4 2 3" xfId="46204" xr:uid="{DC049863-7EF2-4CA7-B6A7-372EBAB249BC}"/>
    <cellStyle name="Normal 2 2 2 3 2 2 4 4 3" xfId="21065" xr:uid="{F3B86EA5-5836-4CB6-951B-D976E713DA48}"/>
    <cellStyle name="Normal 2 2 2 3 2 2 4 4 4" xfId="37824" xr:uid="{5C73E307-86B8-4BD5-932F-E4119FF9FEB4}"/>
    <cellStyle name="Normal 2 2 2 3 2 2 4 5" xfId="10994" xr:uid="{9E820430-850C-484D-BE1E-054110BF72DC}"/>
    <cellStyle name="Normal 2 2 2 3 2 2 4 5 2" xfId="27754" xr:uid="{70B2CAF2-8FC2-4E94-BE75-A74C12CEC639}"/>
    <cellStyle name="Normal 2 2 2 3 2 2 4 5 3" xfId="44513" xr:uid="{24BE02F2-D6BF-45E9-8415-02D2200E5AB0}"/>
    <cellStyle name="Normal 2 2 2 3 2 2 4 6" xfId="19374" xr:uid="{6955CD21-286C-4CAD-9223-3602B94945D6}"/>
    <cellStyle name="Normal 2 2 2 3 2 2 4 7" xfId="36133" xr:uid="{E6CE9C77-190A-401A-B9B1-EB3C049C2303}"/>
    <cellStyle name="Normal 2 2 2 3 2 2 5" xfId="4728" xr:uid="{30DC61C6-20A7-4850-8483-13264CE6611B}"/>
    <cellStyle name="Normal 2 2 2 3 2 2 5 2" xfId="13104" xr:uid="{9B326BD8-05D2-4E8C-AE54-5394C3343698}"/>
    <cellStyle name="Normal 2 2 2 3 2 2 5 2 2" xfId="29864" xr:uid="{439E94AE-3866-4A2A-8E97-6D37703228D0}"/>
    <cellStyle name="Normal 2 2 2 3 2 2 5 2 3" xfId="46623" xr:uid="{AB5DFA12-454F-4A14-A030-C851D1CBE642}"/>
    <cellStyle name="Normal 2 2 2 3 2 2 5 3" xfId="21484" xr:uid="{9D4280B8-4606-49D2-96C6-A2CCD091DD98}"/>
    <cellStyle name="Normal 2 2 2 3 2 2 5 4" xfId="38243" xr:uid="{A0DCF37D-D486-48BB-AC50-4273285C8317}"/>
    <cellStyle name="Normal 2 2 2 3 2 2 6" xfId="6487" xr:uid="{2F0C2CFA-9613-4266-9B48-BC4CFC0FCE2F}"/>
    <cellStyle name="Normal 2 2 2 3 2 2 6 2" xfId="14867" xr:uid="{6535345D-4093-4402-946C-D03AAC7E5762}"/>
    <cellStyle name="Normal 2 2 2 3 2 2 6 2 2" xfId="31627" xr:uid="{BC882131-9E3F-492F-A44E-A159F69E0346}"/>
    <cellStyle name="Normal 2 2 2 3 2 2 6 2 3" xfId="48386" xr:uid="{883CBABA-3690-4F02-B1F7-C340E1337891}"/>
    <cellStyle name="Normal 2 2 2 3 2 2 6 3" xfId="23247" xr:uid="{46FCFDC3-9763-4506-9FB0-645249E54527}"/>
    <cellStyle name="Normal 2 2 2 3 2 2 6 4" xfId="40006" xr:uid="{BDD56C18-3D7F-405A-ABF5-BCFD76BEB204}"/>
    <cellStyle name="Normal 2 2 2 3 2 2 7" xfId="8087" xr:uid="{0CE8566D-A44C-44A7-9E8A-F3B4C036FB39}"/>
    <cellStyle name="Normal 2 2 2 3 2 2 7 2" xfId="16467" xr:uid="{CE796E64-CE6C-4C71-8F90-E9588142529B}"/>
    <cellStyle name="Normal 2 2 2 3 2 2 7 2 2" xfId="33227" xr:uid="{B6FEB7A7-DF86-46D6-BC06-27E917FD67F9}"/>
    <cellStyle name="Normal 2 2 2 3 2 2 7 2 3" xfId="49986" xr:uid="{C6556469-4C8D-4AE0-BB22-90690C309835}"/>
    <cellStyle name="Normal 2 2 2 3 2 2 7 3" xfId="24847" xr:uid="{8885B18B-E28A-4F8E-AAAC-7BD10F339684}"/>
    <cellStyle name="Normal 2 2 2 3 2 2 7 4" xfId="41606" xr:uid="{B1239A40-A419-4177-B57A-68C8DA53B0C1}"/>
    <cellStyle name="Normal 2 2 2 3 2 2 8" xfId="8493" xr:uid="{A9EDBAF7-687E-4318-AA58-A25D6DC8412B}"/>
    <cellStyle name="Normal 2 2 2 3 2 2 8 2" xfId="16873" xr:uid="{C9DED5AC-806C-4A39-AD76-92E7D5D90E01}"/>
    <cellStyle name="Normal 2 2 2 3 2 2 8 2 2" xfId="33633" xr:uid="{6D3C6658-38F7-4B5A-B593-5115ABF90D61}"/>
    <cellStyle name="Normal 2 2 2 3 2 2 8 2 3" xfId="50392" xr:uid="{FF67F605-C6ED-46A0-84AF-A36D55561B81}"/>
    <cellStyle name="Normal 2 2 2 3 2 2 8 3" xfId="25253" xr:uid="{20E2EA75-B6D2-497D-B690-A814D2BCE506}"/>
    <cellStyle name="Normal 2 2 2 3 2 2 8 4" xfId="42012" xr:uid="{17D8ED65-642B-49A9-AC07-B1BC42E2C9D0}"/>
    <cellStyle name="Normal 2 2 2 3 2 2 9" xfId="8899" xr:uid="{02C71367-1513-4840-9BF8-96EFD1D226B2}"/>
    <cellStyle name="Normal 2 2 2 3 2 2 9 2" xfId="17279" xr:uid="{4CF3B439-0393-4720-8AD4-BFEB4BA9BA99}"/>
    <cellStyle name="Normal 2 2 2 3 2 2 9 2 2" xfId="34039" xr:uid="{0122117A-0AD7-4553-9424-86F7BB3FDEF8}"/>
    <cellStyle name="Normal 2 2 2 3 2 2 9 2 3" xfId="50798" xr:uid="{BDA9BF7E-3161-460A-9D0B-F84B16921F58}"/>
    <cellStyle name="Normal 2 2 2 3 2 2 9 3" xfId="25659" xr:uid="{DC8459F1-B6B9-4C86-A317-FFF35548A8F3}"/>
    <cellStyle name="Normal 2 2 2 3 2 2 9 4" xfId="42418" xr:uid="{023E316A-8C7D-4DA8-8E39-2475A7EB7881}"/>
    <cellStyle name="Normal 2 2 2 3 2 3" xfId="1446" xr:uid="{B9B9F854-7F31-4255-AB02-1B1B41D9221D}"/>
    <cellStyle name="Normal 2 2 2 3 2 3 10" xfId="9461" xr:uid="{1E6D39F4-799A-4F3F-8394-556D7D5A218E}"/>
    <cellStyle name="Normal 2 2 2 3 2 3 10 2" xfId="17841" xr:uid="{853425BF-06F9-4FF0-A3FC-296041C7B7BE}"/>
    <cellStyle name="Normal 2 2 2 3 2 3 10 2 2" xfId="34601" xr:uid="{4F47E1B0-54B6-4E73-8060-5E39CB2252CD}"/>
    <cellStyle name="Normal 2 2 2 3 2 3 10 2 3" xfId="51360" xr:uid="{119440AF-11D7-421E-89D3-5F8D1B58749A}"/>
    <cellStyle name="Normal 2 2 2 3 2 3 10 3" xfId="26221" xr:uid="{C52C4B69-F836-41B4-9422-4DD5A8CA7ACA}"/>
    <cellStyle name="Normal 2 2 2 3 2 3 10 4" xfId="42980" xr:uid="{97240EA4-C9F2-4523-ADC8-6A012B7AD96E}"/>
    <cellStyle name="Normal 2 2 2 3 2 3 11" xfId="3227" xr:uid="{A6366D6C-3299-4442-89F0-1E4EC0FFEB39}"/>
    <cellStyle name="Normal 2 2 2 3 2 3 11 2" xfId="11604" xr:uid="{502AE803-3AF0-4568-B51D-6AD7AEF9543C}"/>
    <cellStyle name="Normal 2 2 2 3 2 3 11 2 2" xfId="28364" xr:uid="{68961BEF-8714-4D28-AD8E-08AAA27C53CF}"/>
    <cellStyle name="Normal 2 2 2 3 2 3 11 2 3" xfId="45123" xr:uid="{40B95F89-2AE8-41BB-AFBF-7A5CBF94160E}"/>
    <cellStyle name="Normal 2 2 2 3 2 3 11 3" xfId="19984" xr:uid="{BC2316D8-30B5-44BF-9865-6813C0795A1B}"/>
    <cellStyle name="Normal 2 2 2 3 2 3 11 4" xfId="36743" xr:uid="{A61C0537-0499-4B99-B8F5-5E2BEBF4099E}"/>
    <cellStyle name="Normal 2 2 2 3 2 3 12" xfId="9801" xr:uid="{98F70219-9ECA-467B-A13F-37D5EC78D056}"/>
    <cellStyle name="Normal 2 2 2 3 2 3 12 2" xfId="26561" xr:uid="{9ACBBA78-0CA1-46D3-990F-CD677116627F}"/>
    <cellStyle name="Normal 2 2 2 3 2 3 12 3" xfId="43320" xr:uid="{F81AEAA8-B577-4641-B12D-DD731D2B1A5E}"/>
    <cellStyle name="Normal 2 2 2 3 2 3 13" xfId="18181" xr:uid="{9ECF6DCB-1D30-4BA9-9776-40C7426B72F9}"/>
    <cellStyle name="Normal 2 2 2 3 2 3 14" xfId="34940" xr:uid="{B2D045B8-AF74-427E-BA5B-E60C4FD097EE}"/>
    <cellStyle name="Normal 2 2 2 3 2 3 2" xfId="1847" xr:uid="{111AC451-AE78-47CD-87EE-400DDBFF8391}"/>
    <cellStyle name="Normal 2 2 2 3 2 3 2 2" xfId="5229" xr:uid="{01DFDDE8-3FCB-4E0C-B5D6-B28272475379}"/>
    <cellStyle name="Normal 2 2 2 3 2 3 2 2 2" xfId="13607" xr:uid="{21AF0906-0E97-4AFC-BC36-1F76E6812F2C}"/>
    <cellStyle name="Normal 2 2 2 3 2 3 2 2 2 2" xfId="30367" xr:uid="{25D07A39-7DA8-411A-B403-50A96BDCA2D6}"/>
    <cellStyle name="Normal 2 2 2 3 2 3 2 2 2 3" xfId="47126" xr:uid="{B1A9C24A-09AE-4A3B-AA69-FA72D7FC6872}"/>
    <cellStyle name="Normal 2 2 2 3 2 3 2 2 3" xfId="21987" xr:uid="{B9AE8213-5629-42AB-B162-B3FF65136A26}"/>
    <cellStyle name="Normal 2 2 2 3 2 3 2 2 4" xfId="38746" xr:uid="{D5393EB1-A3CC-42DE-9BE2-8E39C050108B}"/>
    <cellStyle name="Normal 2 2 2 3 2 3 2 3" xfId="6914" xr:uid="{4FAF47A2-336D-4DF1-8C8C-FC1014C32A7A}"/>
    <cellStyle name="Normal 2 2 2 3 2 3 2 3 2" xfId="15294" xr:uid="{0A93798E-972F-4867-8FD9-97D098663CF8}"/>
    <cellStyle name="Normal 2 2 2 3 2 3 2 3 2 2" xfId="32054" xr:uid="{CD49D5E7-C919-4C7B-B18A-12F79BF09F76}"/>
    <cellStyle name="Normal 2 2 2 3 2 3 2 3 2 3" xfId="48813" xr:uid="{86827A73-786A-42AA-800C-D455CF924794}"/>
    <cellStyle name="Normal 2 2 2 3 2 3 2 3 3" xfId="23674" xr:uid="{0184CF96-22AE-4B9B-A537-B51DE0D6143E}"/>
    <cellStyle name="Normal 2 2 2 3 2 3 2 3 4" xfId="40433" xr:uid="{04C7966A-A290-4413-B62B-1E35DA580681}"/>
    <cellStyle name="Normal 2 2 2 3 2 3 2 4" xfId="3654" xr:uid="{F03B7CD9-F3A2-4763-894A-177A6A6FE85C}"/>
    <cellStyle name="Normal 2 2 2 3 2 3 2 4 2" xfId="12030" xr:uid="{A7E9488B-620E-45EB-879D-E94732F71E92}"/>
    <cellStyle name="Normal 2 2 2 3 2 3 2 4 2 2" xfId="28790" xr:uid="{E647E6A4-51B5-4913-829F-673B0CB15F2E}"/>
    <cellStyle name="Normal 2 2 2 3 2 3 2 4 2 3" xfId="45549" xr:uid="{9EFF584B-1763-4636-9BFB-9CB3601A877F}"/>
    <cellStyle name="Normal 2 2 2 3 2 3 2 4 3" xfId="20410" xr:uid="{3C703630-6E23-4213-BCF1-A7DEBA8BAA00}"/>
    <cellStyle name="Normal 2 2 2 3 2 3 2 4 4" xfId="37169" xr:uid="{4D4C5071-18D4-406C-9522-116FBA90E7E6}"/>
    <cellStyle name="Normal 2 2 2 3 2 3 2 5" xfId="10227" xr:uid="{02532CD0-4F54-4481-BD26-139B00C0A23A}"/>
    <cellStyle name="Normal 2 2 2 3 2 3 2 5 2" xfId="26987" xr:uid="{ADE42634-91EA-42D7-B73E-4920282ED4F3}"/>
    <cellStyle name="Normal 2 2 2 3 2 3 2 5 3" xfId="43746" xr:uid="{CE28D4BF-E5CA-42D5-9133-1F99865B3DEA}"/>
    <cellStyle name="Normal 2 2 2 3 2 3 2 6" xfId="18607" xr:uid="{C60CE14C-0EC8-4AEA-A22E-F32647B781DE}"/>
    <cellStyle name="Normal 2 2 2 3 2 3 2 7" xfId="35366" xr:uid="{BD745FBC-C3A7-4360-B885-66E2F378E003}"/>
    <cellStyle name="Normal 2 2 2 3 2 3 3" xfId="2275" xr:uid="{A979BB41-3794-476A-BD74-3B79FB0E15BE}"/>
    <cellStyle name="Normal 2 2 2 3 2 3 3 2" xfId="5655" xr:uid="{96FE5786-B954-48C6-A4B3-41C46C9A133D}"/>
    <cellStyle name="Normal 2 2 2 3 2 3 3 2 2" xfId="14035" xr:uid="{2F710117-1B34-4089-97B8-894D99C187E4}"/>
    <cellStyle name="Normal 2 2 2 3 2 3 3 2 2 2" xfId="30795" xr:uid="{AE3600E9-8DB8-4C3E-8843-4026E179B658}"/>
    <cellStyle name="Normal 2 2 2 3 2 3 3 2 2 3" xfId="47554" xr:uid="{D4DAACF2-27BE-4452-A8E9-16D26310FA09}"/>
    <cellStyle name="Normal 2 2 2 3 2 3 3 2 3" xfId="22415" xr:uid="{D093450C-2317-4D3D-AB1B-7D0373539510}"/>
    <cellStyle name="Normal 2 2 2 3 2 3 3 2 4" xfId="39174" xr:uid="{11054250-3857-411D-8CF0-0AE250BD92C7}"/>
    <cellStyle name="Normal 2 2 2 3 2 3 3 3" xfId="7342" xr:uid="{D92598A2-1D2E-44E0-B882-1E0CE9F36767}"/>
    <cellStyle name="Normal 2 2 2 3 2 3 3 3 2" xfId="15722" xr:uid="{A7F03E3C-4E2D-4AB0-B2EE-9AA856D1F3FC}"/>
    <cellStyle name="Normal 2 2 2 3 2 3 3 3 2 2" xfId="32482" xr:uid="{45062700-ED51-4D9F-BBCD-498A63FF44EC}"/>
    <cellStyle name="Normal 2 2 2 3 2 3 3 3 2 3" xfId="49241" xr:uid="{BCC8EBA4-B3E6-4556-BC71-EABFEF006A37}"/>
    <cellStyle name="Normal 2 2 2 3 2 3 3 3 3" xfId="24102" xr:uid="{192A7DB8-2F10-42A8-BC2C-36805F564B24}"/>
    <cellStyle name="Normal 2 2 2 3 2 3 3 3 4" xfId="40861" xr:uid="{F94977C2-DD30-4BE0-ACCC-556501593CFD}"/>
    <cellStyle name="Normal 2 2 2 3 2 3 3 4" xfId="4082" xr:uid="{DAA709AE-4687-4A8B-9E04-D59104F01AC2}"/>
    <cellStyle name="Normal 2 2 2 3 2 3 3 4 2" xfId="12458" xr:uid="{7F7AE9C9-94AB-4427-8D87-F84783E0D5D0}"/>
    <cellStyle name="Normal 2 2 2 3 2 3 3 4 2 2" xfId="29218" xr:uid="{06744434-E51A-4326-83C3-DF09C59FA279}"/>
    <cellStyle name="Normal 2 2 2 3 2 3 3 4 2 3" xfId="45977" xr:uid="{CB0ADC0E-8C32-4EB0-9444-0460B7F9A21A}"/>
    <cellStyle name="Normal 2 2 2 3 2 3 3 4 3" xfId="20838" xr:uid="{485E7D26-5E4C-4177-8930-03B83DA11B83}"/>
    <cellStyle name="Normal 2 2 2 3 2 3 3 4 4" xfId="37597" xr:uid="{52C4BCA2-DD9F-480D-A7F7-7FF2D80FFC3C}"/>
    <cellStyle name="Normal 2 2 2 3 2 3 3 5" xfId="10655" xr:uid="{D2B140E8-9930-44BA-A83A-BB266C96BA0A}"/>
    <cellStyle name="Normal 2 2 2 3 2 3 3 5 2" xfId="27415" xr:uid="{1EECE934-D826-4CA1-AEB1-87D6002DD466}"/>
    <cellStyle name="Normal 2 2 2 3 2 3 3 5 3" xfId="44174" xr:uid="{4C9D5063-8CEF-42EB-B772-37F6F09CAC1B}"/>
    <cellStyle name="Normal 2 2 2 3 2 3 3 6" xfId="19035" xr:uid="{73D37A69-AE90-4BF8-8E25-8CDF08ABD462}"/>
    <cellStyle name="Normal 2 2 2 3 2 3 3 7" xfId="35794" xr:uid="{25AE261F-AC0E-4761-9603-5AC3D91F1068}"/>
    <cellStyle name="Normal 2 2 2 3 2 3 4" xfId="2768" xr:uid="{B88877A9-E0F9-44F9-95AC-8346AA32879C}"/>
    <cellStyle name="Normal 2 2 2 3 2 3 4 2" xfId="6150" xr:uid="{9D75989D-5CA1-42EC-A96B-2FFC653223AD}"/>
    <cellStyle name="Normal 2 2 2 3 2 3 4 2 2" xfId="14530" xr:uid="{41FFA76E-E568-4193-93D6-9C2C2FA3A4BE}"/>
    <cellStyle name="Normal 2 2 2 3 2 3 4 2 2 2" xfId="31290" xr:uid="{A8AE749F-438F-421E-A6E7-A51D29A5A39E}"/>
    <cellStyle name="Normal 2 2 2 3 2 3 4 2 2 3" xfId="48049" xr:uid="{00EF84B7-F8A5-4EA3-AE80-BC9A8B3533E5}"/>
    <cellStyle name="Normal 2 2 2 3 2 3 4 2 3" xfId="22910" xr:uid="{12D29A30-7617-48E9-86EF-333FF7C63430}"/>
    <cellStyle name="Normal 2 2 2 3 2 3 4 2 4" xfId="39669" xr:uid="{828B7689-8CE0-4F9F-9FDA-EA9A9545C227}"/>
    <cellStyle name="Normal 2 2 2 3 2 3 4 3" xfId="7837" xr:uid="{5E0BF2ED-837D-4F24-A983-78BE43C5B3BD}"/>
    <cellStyle name="Normal 2 2 2 3 2 3 4 3 2" xfId="16217" xr:uid="{9B025829-B3F2-4357-BB39-A78D70CBA16A}"/>
    <cellStyle name="Normal 2 2 2 3 2 3 4 3 2 2" xfId="32977" xr:uid="{A4C6DB59-2B48-4D44-B8E8-FDD8FA0D62C4}"/>
    <cellStyle name="Normal 2 2 2 3 2 3 4 3 2 3" xfId="49736" xr:uid="{E1B7B34A-337D-4F5A-A205-A81833A5AE01}"/>
    <cellStyle name="Normal 2 2 2 3 2 3 4 3 3" xfId="24597" xr:uid="{45C2B63E-5DB2-410C-A1DF-735726335D7E}"/>
    <cellStyle name="Normal 2 2 2 3 2 3 4 3 4" xfId="41356" xr:uid="{09D1CA37-C472-4299-BF6F-27BA77412875}"/>
    <cellStyle name="Normal 2 2 2 3 2 3 4 4" xfId="4464" xr:uid="{D25B16F4-7DA9-499E-8C1C-97AFF97E0938}"/>
    <cellStyle name="Normal 2 2 2 3 2 3 4 4 2" xfId="12840" xr:uid="{FFBFE480-0183-4C29-B61F-0E3A2E4847AC}"/>
    <cellStyle name="Normal 2 2 2 3 2 3 4 4 2 2" xfId="29600" xr:uid="{E4383B2D-FA9A-42A6-B0F0-C06E50D06684}"/>
    <cellStyle name="Normal 2 2 2 3 2 3 4 4 2 3" xfId="46359" xr:uid="{51DC9AC7-2FBC-4DD6-B7F3-DE55BDEA2E34}"/>
    <cellStyle name="Normal 2 2 2 3 2 3 4 4 3" xfId="21220" xr:uid="{77388898-04C7-48E0-85F5-22B232018A0D}"/>
    <cellStyle name="Normal 2 2 2 3 2 3 4 4 4" xfId="37979" xr:uid="{94FE4440-83D9-4FEF-BF9A-201713CCB15E}"/>
    <cellStyle name="Normal 2 2 2 3 2 3 4 5" xfId="11150" xr:uid="{4A32B151-60FB-4EF9-AEEB-DFDA804F9799}"/>
    <cellStyle name="Normal 2 2 2 3 2 3 4 5 2" xfId="27910" xr:uid="{D83F9584-8075-4DD5-BD65-E9B221806E4A}"/>
    <cellStyle name="Normal 2 2 2 3 2 3 4 5 3" xfId="44669" xr:uid="{3587639D-B7B2-459E-81AB-C012DBB0892D}"/>
    <cellStyle name="Normal 2 2 2 3 2 3 4 6" xfId="19530" xr:uid="{78943F59-3A0C-47A2-A08A-CC26AE22D373}"/>
    <cellStyle name="Normal 2 2 2 3 2 3 4 7" xfId="36289" xr:uid="{36426ACE-21B2-474D-8297-883305D7D437}"/>
    <cellStyle name="Normal 2 2 2 3 2 3 5" xfId="4884" xr:uid="{2C052E30-6378-4562-9D1C-986E32B5BE2E}"/>
    <cellStyle name="Normal 2 2 2 3 2 3 5 2" xfId="13260" xr:uid="{467EDFC1-5ACB-4015-AE28-D274DA795E7F}"/>
    <cellStyle name="Normal 2 2 2 3 2 3 5 2 2" xfId="30020" xr:uid="{61CCFCD9-E598-4414-92EA-0B3D42A18043}"/>
    <cellStyle name="Normal 2 2 2 3 2 3 5 2 3" xfId="46779" xr:uid="{85B49220-7E8E-4818-9EB7-8B4333FD186D}"/>
    <cellStyle name="Normal 2 2 2 3 2 3 5 3" xfId="21640" xr:uid="{17984DC5-CDBD-4F1B-9F19-11E5E5BC6406}"/>
    <cellStyle name="Normal 2 2 2 3 2 3 5 4" xfId="38399" xr:uid="{B2E4C571-2B16-464E-8CAF-0400120706C4}"/>
    <cellStyle name="Normal 2 2 2 3 2 3 6" xfId="6488" xr:uid="{F0219A8D-6444-4773-B579-A726B35A4934}"/>
    <cellStyle name="Normal 2 2 2 3 2 3 6 2" xfId="14868" xr:uid="{340C745B-EBE8-4F92-BA43-7EBE4C51F314}"/>
    <cellStyle name="Normal 2 2 2 3 2 3 6 2 2" xfId="31628" xr:uid="{AB84802F-B181-4041-B85D-CA1E4DD29846}"/>
    <cellStyle name="Normal 2 2 2 3 2 3 6 2 3" xfId="48387" xr:uid="{7995C737-5C2F-4F81-9487-A346996BAFB8}"/>
    <cellStyle name="Normal 2 2 2 3 2 3 6 3" xfId="23248" xr:uid="{0B3F8064-C8A8-41A6-A557-D864CD978054}"/>
    <cellStyle name="Normal 2 2 2 3 2 3 6 4" xfId="40007" xr:uid="{BC2E121B-8C31-4039-B48E-7F0E24868866}"/>
    <cellStyle name="Normal 2 2 2 3 2 3 7" xfId="8243" xr:uid="{CDDE9320-60F2-4AC2-AB4F-26646F29CE75}"/>
    <cellStyle name="Normal 2 2 2 3 2 3 7 2" xfId="16623" xr:uid="{0531D6B1-EFE8-4C93-927E-EB10913DD5AB}"/>
    <cellStyle name="Normal 2 2 2 3 2 3 7 2 2" xfId="33383" xr:uid="{0B1601F1-06A9-4D3D-80B1-D8F9833149B4}"/>
    <cellStyle name="Normal 2 2 2 3 2 3 7 2 3" xfId="50142" xr:uid="{A49042AC-23B9-483E-A74A-FB4A2010522C}"/>
    <cellStyle name="Normal 2 2 2 3 2 3 7 3" xfId="25003" xr:uid="{2AB3D038-E351-4401-AD35-EB3BC2AE7691}"/>
    <cellStyle name="Normal 2 2 2 3 2 3 7 4" xfId="41762" xr:uid="{2417CE71-DBC1-4CE6-8FFB-9741632CD6BF}"/>
    <cellStyle name="Normal 2 2 2 3 2 3 8" xfId="8649" xr:uid="{EB54DEEE-EFC4-4F0C-BBA4-4F36835FBF51}"/>
    <cellStyle name="Normal 2 2 2 3 2 3 8 2" xfId="17029" xr:uid="{43E7C1C5-FF12-4DE1-A1E4-691F14251259}"/>
    <cellStyle name="Normal 2 2 2 3 2 3 8 2 2" xfId="33789" xr:uid="{16913A90-B5D5-4F02-A66E-CC4E4E9BA953}"/>
    <cellStyle name="Normal 2 2 2 3 2 3 8 2 3" xfId="50548" xr:uid="{61155231-CA92-4D10-864C-17D76F1E7FC2}"/>
    <cellStyle name="Normal 2 2 2 3 2 3 8 3" xfId="25409" xr:uid="{396A8B1E-1C95-40F0-BBCD-49A03ADBA22D}"/>
    <cellStyle name="Normal 2 2 2 3 2 3 8 4" xfId="42168" xr:uid="{2F919FC9-BFE8-4C62-862B-229A03D62382}"/>
    <cellStyle name="Normal 2 2 2 3 2 3 9" xfId="9055" xr:uid="{4786B13D-9859-415F-A20B-66F1C86E15C5}"/>
    <cellStyle name="Normal 2 2 2 3 2 3 9 2" xfId="17435" xr:uid="{E1F7DCDB-9962-47C1-B05D-A82ED99C7CBE}"/>
    <cellStyle name="Normal 2 2 2 3 2 3 9 2 2" xfId="34195" xr:uid="{3C3E21AD-459B-46FD-87E9-BDC49C15C16F}"/>
    <cellStyle name="Normal 2 2 2 3 2 3 9 2 3" xfId="50954" xr:uid="{D6C56214-CDC4-478F-8CDE-B95C595EF759}"/>
    <cellStyle name="Normal 2 2 2 3 2 3 9 3" xfId="25815" xr:uid="{6237F0A3-CA38-4EDA-BE81-25CAD564323A}"/>
    <cellStyle name="Normal 2 2 2 3 2 3 9 4" xfId="42574" xr:uid="{37BD8361-3A07-4F35-9CCF-E0CEB7C3BC8F}"/>
    <cellStyle name="Normal 2 2 2 3 2 4" xfId="1650" xr:uid="{BA98B836-A632-4470-BE99-FB4090630DE0}"/>
    <cellStyle name="Normal 2 2 2 3 2 4 2" xfId="5032" xr:uid="{CFBD1B52-3986-49B7-B9F5-4B6112215AEB}"/>
    <cellStyle name="Normal 2 2 2 3 2 4 2 2" xfId="13410" xr:uid="{9A8524B6-5F57-4086-8203-0C4F23AF7C99}"/>
    <cellStyle name="Normal 2 2 2 3 2 4 2 2 2" xfId="30170" xr:uid="{00F60E39-809C-4A49-8170-6F21250557B7}"/>
    <cellStyle name="Normal 2 2 2 3 2 4 2 2 3" xfId="46929" xr:uid="{15F004A0-AC99-4E18-99B5-19641E7F9B9B}"/>
    <cellStyle name="Normal 2 2 2 3 2 4 2 3" xfId="21790" xr:uid="{AB29581E-C018-4A32-ACA4-62679FB8B9B3}"/>
    <cellStyle name="Normal 2 2 2 3 2 4 2 4" xfId="38549" xr:uid="{3E521897-AD01-4BB1-9023-C225F58B9C00}"/>
    <cellStyle name="Normal 2 2 2 3 2 4 3" xfId="6717" xr:uid="{A1BBF280-7C6C-4EF5-970A-441E087C8E48}"/>
    <cellStyle name="Normal 2 2 2 3 2 4 3 2" xfId="15097" xr:uid="{B141784D-F68A-4643-9768-A32128F0A9F4}"/>
    <cellStyle name="Normal 2 2 2 3 2 4 3 2 2" xfId="31857" xr:uid="{E9890AE7-B778-4A27-9ACE-A1160614D302}"/>
    <cellStyle name="Normal 2 2 2 3 2 4 3 2 3" xfId="48616" xr:uid="{9AB773CA-10B2-495A-A68A-4FC096427700}"/>
    <cellStyle name="Normal 2 2 2 3 2 4 3 3" xfId="23477" xr:uid="{FA02E4D9-7FF5-4D78-8536-2C1F927DB5C6}"/>
    <cellStyle name="Normal 2 2 2 3 2 4 3 4" xfId="40236" xr:uid="{D3A779B1-33B9-4AF0-82C4-256E6C5F35BD}"/>
    <cellStyle name="Normal 2 2 2 3 2 4 4" xfId="3457" xr:uid="{01D8F5A4-8ED8-419B-8BA7-D59C06DE80BA}"/>
    <cellStyle name="Normal 2 2 2 3 2 4 4 2" xfId="11833" xr:uid="{5596B1C8-ABD5-4B23-B861-5AD478583443}"/>
    <cellStyle name="Normal 2 2 2 3 2 4 4 2 2" xfId="28593" xr:uid="{76669DB6-8B01-40F5-A0D1-02AAAC6C1E13}"/>
    <cellStyle name="Normal 2 2 2 3 2 4 4 2 3" xfId="45352" xr:uid="{6D2D011C-E702-4479-A0D0-0495B19B1AB4}"/>
    <cellStyle name="Normal 2 2 2 3 2 4 4 3" xfId="20213" xr:uid="{B079FD26-2BC2-4F03-9081-04B0038AAA2D}"/>
    <cellStyle name="Normal 2 2 2 3 2 4 4 4" xfId="36972" xr:uid="{0B7D2758-8DFE-44C4-B9BB-0B7C1F6EA758}"/>
    <cellStyle name="Normal 2 2 2 3 2 4 5" xfId="10030" xr:uid="{1721E6F2-129A-42E2-B726-5580539D2211}"/>
    <cellStyle name="Normal 2 2 2 3 2 4 5 2" xfId="26790" xr:uid="{EFF2E3A1-247C-488F-93F8-D1241B1ED25A}"/>
    <cellStyle name="Normal 2 2 2 3 2 4 5 3" xfId="43549" xr:uid="{1844D180-8C65-424A-90C8-2ECAD16C6E24}"/>
    <cellStyle name="Normal 2 2 2 3 2 4 6" xfId="18410" xr:uid="{485A016C-4F41-40E6-B102-F09B836CDCD1}"/>
    <cellStyle name="Normal 2 2 2 3 2 4 7" xfId="35169" xr:uid="{94F11631-EB59-4895-A507-4F475A499C67}"/>
    <cellStyle name="Normal 2 2 2 3 2 5" xfId="2078" xr:uid="{3ABFC345-785B-43E6-92F6-E79824FAC35B}"/>
    <cellStyle name="Normal 2 2 2 3 2 5 2" xfId="5458" xr:uid="{9E3AF939-7633-4E84-82DF-FC4102F56B7E}"/>
    <cellStyle name="Normal 2 2 2 3 2 5 2 2" xfId="13838" xr:uid="{98B4683E-2DF0-4C32-AF1D-B32776028326}"/>
    <cellStyle name="Normal 2 2 2 3 2 5 2 2 2" xfId="30598" xr:uid="{6D02A1C6-FB72-4F10-9560-D107036BD5C7}"/>
    <cellStyle name="Normal 2 2 2 3 2 5 2 2 3" xfId="47357" xr:uid="{13FFDA0E-5E70-459A-8CAD-54E815946A0F}"/>
    <cellStyle name="Normal 2 2 2 3 2 5 2 3" xfId="22218" xr:uid="{7123A6B4-7935-4D0E-8A99-A17F596FEA99}"/>
    <cellStyle name="Normal 2 2 2 3 2 5 2 4" xfId="38977" xr:uid="{4556FF75-70AE-4196-83D8-F5BACE312926}"/>
    <cellStyle name="Normal 2 2 2 3 2 5 3" xfId="7145" xr:uid="{FAF3C901-DD7E-406F-A707-07DFE08EDED1}"/>
    <cellStyle name="Normal 2 2 2 3 2 5 3 2" xfId="15525" xr:uid="{96581143-CF33-4990-B88A-A56B7FC729FD}"/>
    <cellStyle name="Normal 2 2 2 3 2 5 3 2 2" xfId="32285" xr:uid="{33CFC2D4-FBCE-43C6-BE78-A9E508CB3C74}"/>
    <cellStyle name="Normal 2 2 2 3 2 5 3 2 3" xfId="49044" xr:uid="{F1D40988-5830-4527-ADB0-35CD66CCF865}"/>
    <cellStyle name="Normal 2 2 2 3 2 5 3 3" xfId="23905" xr:uid="{54FE16E9-70E3-4C05-86BC-6A20D80AE653}"/>
    <cellStyle name="Normal 2 2 2 3 2 5 3 4" xfId="40664" xr:uid="{3F1DC3A2-A63D-48B1-936D-0A12B0057F5D}"/>
    <cellStyle name="Normal 2 2 2 3 2 5 4" xfId="3885" xr:uid="{5310AFB4-75EA-43F0-8433-AF7084997D19}"/>
    <cellStyle name="Normal 2 2 2 3 2 5 4 2" xfId="12261" xr:uid="{009D8D1E-17C4-4466-B565-C64DD517A458}"/>
    <cellStyle name="Normal 2 2 2 3 2 5 4 2 2" xfId="29021" xr:uid="{7E37EE4E-AA44-4DFF-BCDD-F5A14D2420B4}"/>
    <cellStyle name="Normal 2 2 2 3 2 5 4 2 3" xfId="45780" xr:uid="{91E25457-3FD7-40A0-B87E-43B840B57945}"/>
    <cellStyle name="Normal 2 2 2 3 2 5 4 3" xfId="20641" xr:uid="{993CC7F8-3EFE-47F9-B774-C6176B47AE7A}"/>
    <cellStyle name="Normal 2 2 2 3 2 5 4 4" xfId="37400" xr:uid="{1F97B393-041C-481C-9915-6C546E83F885}"/>
    <cellStyle name="Normal 2 2 2 3 2 5 5" xfId="10458" xr:uid="{43860AE2-1143-41FC-B6D9-9FBF9063C961}"/>
    <cellStyle name="Normal 2 2 2 3 2 5 5 2" xfId="27218" xr:uid="{26E10D06-044E-4B10-801C-DC6155AEF61A}"/>
    <cellStyle name="Normal 2 2 2 3 2 5 5 3" xfId="43977" xr:uid="{5CAA9B4F-2D06-4670-9FFA-039B56A36517}"/>
    <cellStyle name="Normal 2 2 2 3 2 5 6" xfId="18838" xr:uid="{7D16D593-57DD-4911-B7D4-7E84586E4516}"/>
    <cellStyle name="Normal 2 2 2 3 2 5 7" xfId="35597" xr:uid="{38DACCD5-14CB-42A5-8780-9102A5CAACAD}"/>
    <cellStyle name="Normal 2 2 2 3 2 6" xfId="2497" xr:uid="{CFD9203F-0C87-4EBA-8403-2F9F51112A74}"/>
    <cellStyle name="Normal 2 2 2 3 2 6 2" xfId="5879" xr:uid="{02320D12-81E9-4D4A-A920-4E715E71C10C}"/>
    <cellStyle name="Normal 2 2 2 3 2 6 2 2" xfId="14259" xr:uid="{65EE1ADE-9D78-4212-AC80-BF7F956D2AD4}"/>
    <cellStyle name="Normal 2 2 2 3 2 6 2 2 2" xfId="31019" xr:uid="{2AAC2910-FDDB-4A20-BE9D-D2A54D3D1265}"/>
    <cellStyle name="Normal 2 2 2 3 2 6 2 2 3" xfId="47778" xr:uid="{FAE48D28-DD3B-4A21-BC5B-441A3FD3492B}"/>
    <cellStyle name="Normal 2 2 2 3 2 6 2 3" xfId="22639" xr:uid="{2772E652-A7B0-4539-A4F5-06F6932ED534}"/>
    <cellStyle name="Normal 2 2 2 3 2 6 2 4" xfId="39398" xr:uid="{E855A8EB-236D-4F05-BC10-B66485753666}"/>
    <cellStyle name="Normal 2 2 2 3 2 6 3" xfId="7566" xr:uid="{BDF63816-B174-43C0-A265-5A3D2CE348E8}"/>
    <cellStyle name="Normal 2 2 2 3 2 6 3 2" xfId="15946" xr:uid="{45ED27E8-46FC-4F76-843D-C59A4E596A0E}"/>
    <cellStyle name="Normal 2 2 2 3 2 6 3 2 2" xfId="32706" xr:uid="{F02272C5-3EB3-4753-993A-39C0DC015ACC}"/>
    <cellStyle name="Normal 2 2 2 3 2 6 3 2 3" xfId="49465" xr:uid="{37441BFC-5CC4-40BC-B3B6-5643CE031628}"/>
    <cellStyle name="Normal 2 2 2 3 2 6 3 3" xfId="24326" xr:uid="{23BBDD3E-AC68-476E-BB99-553D9ADC7127}"/>
    <cellStyle name="Normal 2 2 2 3 2 6 3 4" xfId="41085" xr:uid="{1FA50DA5-A715-4F6E-A417-8EDD7E31F256}"/>
    <cellStyle name="Normal 2 2 2 3 2 6 4" xfId="4217" xr:uid="{23592C3F-7167-47AB-B14E-B930E40F1DBB}"/>
    <cellStyle name="Normal 2 2 2 3 2 6 4 2" xfId="12593" xr:uid="{D9745FBE-E51B-49CA-8528-AAC956589B25}"/>
    <cellStyle name="Normal 2 2 2 3 2 6 4 2 2" xfId="29353" xr:uid="{3280A394-AF84-4055-A03F-7ACC2B96B22C}"/>
    <cellStyle name="Normal 2 2 2 3 2 6 4 2 3" xfId="46112" xr:uid="{3BF3BE98-9002-40D1-BFCE-D7D4ADBA3FA4}"/>
    <cellStyle name="Normal 2 2 2 3 2 6 4 3" xfId="20973" xr:uid="{7530BADB-EBA3-4701-AC30-ED7D1C9F89A9}"/>
    <cellStyle name="Normal 2 2 2 3 2 6 4 4" xfId="37732" xr:uid="{6E3090E2-911A-43D7-AFA6-FC1C55470A0D}"/>
    <cellStyle name="Normal 2 2 2 3 2 6 5" xfId="10879" xr:uid="{E26D8CDE-1F06-4DE8-942C-ABC5D3E967A7}"/>
    <cellStyle name="Normal 2 2 2 3 2 6 5 2" xfId="27639" xr:uid="{FCC7B41D-1021-4109-8A2E-072AFEA11BC2}"/>
    <cellStyle name="Normal 2 2 2 3 2 6 5 3" xfId="44398" xr:uid="{CC8FC016-EA7A-4F2E-9B3D-BECB626364E0}"/>
    <cellStyle name="Normal 2 2 2 3 2 6 6" xfId="19259" xr:uid="{9FAA0104-24CD-4887-A3D4-045CF649A3DE}"/>
    <cellStyle name="Normal 2 2 2 3 2 6 7" xfId="36018" xr:uid="{A402A2CD-28A8-44A5-B902-A3A788E319F3}"/>
    <cellStyle name="Normal 2 2 2 3 2 7" xfId="4613" xr:uid="{0923950E-E82C-4370-8E7F-CE77F431B345}"/>
    <cellStyle name="Normal 2 2 2 3 2 7 2" xfId="12989" xr:uid="{B631A1A9-B0B5-4E36-AE58-D77D0DF71910}"/>
    <cellStyle name="Normal 2 2 2 3 2 7 2 2" xfId="29749" xr:uid="{283E7D04-1D2E-423A-8477-7314949A3E1E}"/>
    <cellStyle name="Normal 2 2 2 3 2 7 2 3" xfId="46508" xr:uid="{A1DF94B4-AFCD-4FC4-8E6F-C291A2984D01}"/>
    <cellStyle name="Normal 2 2 2 3 2 7 3" xfId="21369" xr:uid="{FCF0C164-C0F2-4B63-8186-FBC1E927DFE3}"/>
    <cellStyle name="Normal 2 2 2 3 2 7 4" xfId="38128" xr:uid="{CB42D560-5859-482A-A7DE-1A8C59C0F71D}"/>
    <cellStyle name="Normal 2 2 2 3 2 8" xfId="6291" xr:uid="{11A6A8AC-8D5E-4DDC-B79F-B4BAC5821B94}"/>
    <cellStyle name="Normal 2 2 2 3 2 8 2" xfId="14671" xr:uid="{820C8BFF-F82C-419A-9CE2-FAEA5E727927}"/>
    <cellStyle name="Normal 2 2 2 3 2 8 2 2" xfId="31431" xr:uid="{67133B3F-28F4-43D5-99D0-56320B773852}"/>
    <cellStyle name="Normal 2 2 2 3 2 8 2 3" xfId="48190" xr:uid="{50266CBF-546F-48B9-97B4-E1FD0D480BA4}"/>
    <cellStyle name="Normal 2 2 2 3 2 8 3" xfId="23051" xr:uid="{7E910E4F-57AB-42D1-8946-3FCBCB4E15A0}"/>
    <cellStyle name="Normal 2 2 2 3 2 8 4" xfId="39810" xr:uid="{240EFD05-AA29-44C1-BDDF-3BE9F64B0FFB}"/>
    <cellStyle name="Normal 2 2 2 3 2 9" xfId="7972" xr:uid="{52A7FF11-B82E-4B17-AA5F-B3543622F631}"/>
    <cellStyle name="Normal 2 2 2 3 2 9 2" xfId="16352" xr:uid="{2A3BBFB2-1B76-4779-8A62-76B132403310}"/>
    <cellStyle name="Normal 2 2 2 3 2 9 2 2" xfId="33112" xr:uid="{2E968917-734C-4B23-9AE9-A51B5FAEE728}"/>
    <cellStyle name="Normal 2 2 2 3 2 9 2 3" xfId="49871" xr:uid="{BAA24CE1-C5B5-4A00-9063-23D1F706D895}"/>
    <cellStyle name="Normal 2 2 2 3 2 9 3" xfId="24732" xr:uid="{8F548E11-8F6F-4426-9109-A5A203DCB19C}"/>
    <cellStyle name="Normal 2 2 2 3 2 9 4" xfId="41491" xr:uid="{98938D21-B219-4064-A4FE-D6536F748291}"/>
    <cellStyle name="Normal 2 2 2 3 3" xfId="1447" xr:uid="{99C31BF6-2B4A-4C49-92DF-6AD1BFC01FD7}"/>
    <cellStyle name="Normal 2 2 2 3 3 10" xfId="9304" xr:uid="{D7EB916F-117F-43B1-9C47-E3077B21F4DC}"/>
    <cellStyle name="Normal 2 2 2 3 3 10 2" xfId="17684" xr:uid="{39D85314-612E-4DD2-8280-6313ED369A2A}"/>
    <cellStyle name="Normal 2 2 2 3 3 10 2 2" xfId="34444" xr:uid="{A3EF5B9F-8DAB-4D4E-BF75-B998AE770171}"/>
    <cellStyle name="Normal 2 2 2 3 3 10 2 3" xfId="51203" xr:uid="{EC540AC6-13C5-4CB6-8C8D-37A63314342C}"/>
    <cellStyle name="Normal 2 2 2 3 3 10 3" xfId="26064" xr:uid="{C52B5B47-C84A-4FD2-A426-932452C0B289}"/>
    <cellStyle name="Normal 2 2 2 3 3 10 4" xfId="42823" xr:uid="{8596D82C-98D7-4A22-86FA-96204FC40769}"/>
    <cellStyle name="Normal 2 2 2 3 3 11" xfId="3228" xr:uid="{852FCEC1-0BFA-48F0-85C5-1A71320810B3}"/>
    <cellStyle name="Normal 2 2 2 3 3 11 2" xfId="11605" xr:uid="{CE119535-787D-495E-8A81-2A3CDBDA0F2F}"/>
    <cellStyle name="Normal 2 2 2 3 3 11 2 2" xfId="28365" xr:uid="{52611472-016D-4C80-946D-77D9793605E6}"/>
    <cellStyle name="Normal 2 2 2 3 3 11 2 3" xfId="45124" xr:uid="{A38EC990-0877-434A-929B-1703D975E70D}"/>
    <cellStyle name="Normal 2 2 2 3 3 11 3" xfId="19985" xr:uid="{3496CBBD-F358-4ACA-8CD5-0C0DCFB9475D}"/>
    <cellStyle name="Normal 2 2 2 3 3 11 4" xfId="36744" xr:uid="{0B4ADB22-FC19-4AF7-9103-3F1A1D446F69}"/>
    <cellStyle name="Normal 2 2 2 3 3 12" xfId="9802" xr:uid="{90658BE8-25FD-4CC1-AF4D-5791B1A453EC}"/>
    <cellStyle name="Normal 2 2 2 3 3 12 2" xfId="26562" xr:uid="{6FB1D376-E763-4B84-809B-4157AF701FA6}"/>
    <cellStyle name="Normal 2 2 2 3 3 12 3" xfId="43321" xr:uid="{B59767B1-845A-4167-85C9-8489E3B03A14}"/>
    <cellStyle name="Normal 2 2 2 3 3 13" xfId="18182" xr:uid="{850F5A5F-CBE4-4D8D-A695-E27D1A4FBAE7}"/>
    <cellStyle name="Normal 2 2 2 3 3 14" xfId="34941" xr:uid="{4EEF9865-8F13-428A-967D-FD0FB9B1369B}"/>
    <cellStyle name="Normal 2 2 2 3 3 2" xfId="1848" xr:uid="{728431FF-6EA9-4DBD-83F0-E7265A1F8F44}"/>
    <cellStyle name="Normal 2 2 2 3 3 2 2" xfId="5230" xr:uid="{246013BD-BBB8-4169-9F3C-D431E190B92F}"/>
    <cellStyle name="Normal 2 2 2 3 3 2 2 2" xfId="13608" xr:uid="{9C8B6892-2CC1-426B-82A9-EC8184FB75FC}"/>
    <cellStyle name="Normal 2 2 2 3 3 2 2 2 2" xfId="30368" xr:uid="{A20A0B89-039D-4DAE-B09B-9017C257924B}"/>
    <cellStyle name="Normal 2 2 2 3 3 2 2 2 3" xfId="47127" xr:uid="{80037A4F-19F7-4A37-95C2-66AF94875577}"/>
    <cellStyle name="Normal 2 2 2 3 3 2 2 3" xfId="21988" xr:uid="{C886DFF0-87F4-4CAD-A9F5-E933796F3D89}"/>
    <cellStyle name="Normal 2 2 2 3 3 2 2 4" xfId="38747" xr:uid="{208F7173-FF3C-4D26-9291-EB4ECCAE4598}"/>
    <cellStyle name="Normal 2 2 2 3 3 2 3" xfId="6915" xr:uid="{686611A0-4DD2-4E8B-A984-52CD1B51E15C}"/>
    <cellStyle name="Normal 2 2 2 3 3 2 3 2" xfId="15295" xr:uid="{0B9619D3-D564-449C-8332-80F5BF601757}"/>
    <cellStyle name="Normal 2 2 2 3 3 2 3 2 2" xfId="32055" xr:uid="{DD5EE17A-D075-40B3-94EA-06084612E754}"/>
    <cellStyle name="Normal 2 2 2 3 3 2 3 2 3" xfId="48814" xr:uid="{86E275CC-56F5-44CE-97E8-6126C769D7E6}"/>
    <cellStyle name="Normal 2 2 2 3 3 2 3 3" xfId="23675" xr:uid="{03F05087-FE06-494D-8CD0-1DDE25A6AD2B}"/>
    <cellStyle name="Normal 2 2 2 3 3 2 3 4" xfId="40434" xr:uid="{A2C7E5B2-4C35-47F2-AC4E-B0C0191C7BDF}"/>
    <cellStyle name="Normal 2 2 2 3 3 2 4" xfId="3655" xr:uid="{88EE1D80-347A-4DF3-9FE2-1898AAD9DE2B}"/>
    <cellStyle name="Normal 2 2 2 3 3 2 4 2" xfId="12031" xr:uid="{6452055D-251B-4098-A193-C21BF5A5881D}"/>
    <cellStyle name="Normal 2 2 2 3 3 2 4 2 2" xfId="28791" xr:uid="{1AD7B3B8-B88E-426B-A95A-1D821F005291}"/>
    <cellStyle name="Normal 2 2 2 3 3 2 4 2 3" xfId="45550" xr:uid="{6DD0B9AB-A3E3-4053-90CD-FEDC9BAFB281}"/>
    <cellStyle name="Normal 2 2 2 3 3 2 4 3" xfId="20411" xr:uid="{9DBC0A6C-4032-421B-B05D-73AE03B9F4B1}"/>
    <cellStyle name="Normal 2 2 2 3 3 2 4 4" xfId="37170" xr:uid="{D0BACBB2-40A6-46AA-8159-2CB2580AE7B7}"/>
    <cellStyle name="Normal 2 2 2 3 3 2 5" xfId="10228" xr:uid="{A28B62A4-4301-4256-B94E-1EEE7186DE65}"/>
    <cellStyle name="Normal 2 2 2 3 3 2 5 2" xfId="26988" xr:uid="{2F1ED110-5CD8-4635-9705-E222B1A17D76}"/>
    <cellStyle name="Normal 2 2 2 3 3 2 5 3" xfId="43747" xr:uid="{4DB439EE-3DD5-4F84-8D4A-D5A060BD4F94}"/>
    <cellStyle name="Normal 2 2 2 3 3 2 6" xfId="18608" xr:uid="{0C81FC5E-4E1F-421F-B264-79FE68DD4B91}"/>
    <cellStyle name="Normal 2 2 2 3 3 2 7" xfId="35367" xr:uid="{43DF2DAF-1440-4B89-99AF-AED181D1A56D}"/>
    <cellStyle name="Normal 2 2 2 3 3 3" xfId="2276" xr:uid="{2F30263A-ED20-486C-BD3B-34172681553C}"/>
    <cellStyle name="Normal 2 2 2 3 3 3 2" xfId="5656" xr:uid="{9D893D03-A571-4FA2-9831-6F0F25342C51}"/>
    <cellStyle name="Normal 2 2 2 3 3 3 2 2" xfId="14036" xr:uid="{FB8BBC11-44A5-419F-977D-4D504CE37D2B}"/>
    <cellStyle name="Normal 2 2 2 3 3 3 2 2 2" xfId="30796" xr:uid="{48521A78-4502-4DDA-A630-361D08DC658A}"/>
    <cellStyle name="Normal 2 2 2 3 3 3 2 2 3" xfId="47555" xr:uid="{E1DDF961-A8C5-47D5-BDFE-E7A88DD84F0F}"/>
    <cellStyle name="Normal 2 2 2 3 3 3 2 3" xfId="22416" xr:uid="{5A803D85-0C19-4A83-AC76-ED2E5FE3798C}"/>
    <cellStyle name="Normal 2 2 2 3 3 3 2 4" xfId="39175" xr:uid="{3954A238-5ABA-476D-8380-4D5020230C86}"/>
    <cellStyle name="Normal 2 2 2 3 3 3 3" xfId="7343" xr:uid="{CBE595C6-A5EA-43BF-9B57-3474136F3195}"/>
    <cellStyle name="Normal 2 2 2 3 3 3 3 2" xfId="15723" xr:uid="{4C68A206-83BA-458F-BD31-66F0586AEB94}"/>
    <cellStyle name="Normal 2 2 2 3 3 3 3 2 2" xfId="32483" xr:uid="{5BD3EDE8-84A7-4BD0-A1C3-24BD015C6242}"/>
    <cellStyle name="Normal 2 2 2 3 3 3 3 2 3" xfId="49242" xr:uid="{3368B9B3-A02A-4026-91DA-E27EC702B147}"/>
    <cellStyle name="Normal 2 2 2 3 3 3 3 3" xfId="24103" xr:uid="{EC07183F-0471-4F02-A518-0DFCD7BBC477}"/>
    <cellStyle name="Normal 2 2 2 3 3 3 3 4" xfId="40862" xr:uid="{BB3AC02F-0D8F-4D6A-9126-FDBF97969026}"/>
    <cellStyle name="Normal 2 2 2 3 3 3 4" xfId="4083" xr:uid="{2B553A7B-4064-4F02-AF2A-10D8C2EF24CB}"/>
    <cellStyle name="Normal 2 2 2 3 3 3 4 2" xfId="12459" xr:uid="{B2A32694-EE2E-48FA-9F2E-4CB53D48DFBC}"/>
    <cellStyle name="Normal 2 2 2 3 3 3 4 2 2" xfId="29219" xr:uid="{6DFCF101-5171-4E31-82E7-DE1E1EA6372F}"/>
    <cellStyle name="Normal 2 2 2 3 3 3 4 2 3" xfId="45978" xr:uid="{745D3CF8-BF4F-4CC2-BEE0-DDC34A0125EE}"/>
    <cellStyle name="Normal 2 2 2 3 3 3 4 3" xfId="20839" xr:uid="{3B8C47DA-76BF-4489-9F85-C0CA66F81DE5}"/>
    <cellStyle name="Normal 2 2 2 3 3 3 4 4" xfId="37598" xr:uid="{962D447D-C8DF-42B8-8145-211FA6B53B32}"/>
    <cellStyle name="Normal 2 2 2 3 3 3 5" xfId="10656" xr:uid="{352914BB-DFD2-4979-B4D0-8E2582FAC66E}"/>
    <cellStyle name="Normal 2 2 2 3 3 3 5 2" xfId="27416" xr:uid="{39BD0C6F-128D-4D6D-8D51-F71886CF9B8D}"/>
    <cellStyle name="Normal 2 2 2 3 3 3 5 3" xfId="44175" xr:uid="{0D176CFF-1003-4090-A024-9ADAB1094F3C}"/>
    <cellStyle name="Normal 2 2 2 3 3 3 6" xfId="19036" xr:uid="{EC7770FC-C804-4591-90E1-775E479FAD36}"/>
    <cellStyle name="Normal 2 2 2 3 3 3 7" xfId="35795" xr:uid="{145A12CA-B175-457A-BBBF-161008D64767}"/>
    <cellStyle name="Normal 2 2 2 3 3 4" xfId="2611" xr:uid="{6EB3D482-6D48-42A6-8A5B-DBC562410918}"/>
    <cellStyle name="Normal 2 2 2 3 3 4 2" xfId="5993" xr:uid="{DB323960-8DC2-4563-830C-07E1A995A5C6}"/>
    <cellStyle name="Normal 2 2 2 3 3 4 2 2" xfId="14373" xr:uid="{F98754E1-C676-4710-817C-B93B04371B64}"/>
    <cellStyle name="Normal 2 2 2 3 3 4 2 2 2" xfId="31133" xr:uid="{9287378B-F8F5-488A-9E92-191BA1C04EF8}"/>
    <cellStyle name="Normal 2 2 2 3 3 4 2 2 3" xfId="47892" xr:uid="{1ED52946-3E8F-4A18-A4F2-171559FD6318}"/>
    <cellStyle name="Normal 2 2 2 3 3 4 2 3" xfId="22753" xr:uid="{5D5DE82E-8D24-46FC-966A-F2E53FB89208}"/>
    <cellStyle name="Normal 2 2 2 3 3 4 2 4" xfId="39512" xr:uid="{A6E37E74-2E74-4C0F-969B-336A69D02FCF}"/>
    <cellStyle name="Normal 2 2 2 3 3 4 3" xfId="7680" xr:uid="{6340E07E-7701-4E37-88F1-131813C13E74}"/>
    <cellStyle name="Normal 2 2 2 3 3 4 3 2" xfId="16060" xr:uid="{2247CAAB-3D7C-45EE-91F0-4FEB50294940}"/>
    <cellStyle name="Normal 2 2 2 3 3 4 3 2 2" xfId="32820" xr:uid="{215317AB-9881-4C8E-AE07-063D245F012E}"/>
    <cellStyle name="Normal 2 2 2 3 3 4 3 2 3" xfId="49579" xr:uid="{B5A9F7C5-0395-41B4-9C83-3FA278D48390}"/>
    <cellStyle name="Normal 2 2 2 3 3 4 3 3" xfId="24440" xr:uid="{CFD9F1D7-D333-4326-8353-8EC2240C887C}"/>
    <cellStyle name="Normal 2 2 2 3 3 4 3 4" xfId="41199" xr:uid="{44E585AA-4658-4F17-8D4F-D8A493401C87}"/>
    <cellStyle name="Normal 2 2 2 3 3 4 4" xfId="4308" xr:uid="{15CD27B9-F0B9-4C16-B36C-2B805E23EB6B}"/>
    <cellStyle name="Normal 2 2 2 3 3 4 4 2" xfId="12684" xr:uid="{8D1E994F-99A1-441E-9CA0-AAF7B42A48D9}"/>
    <cellStyle name="Normal 2 2 2 3 3 4 4 2 2" xfId="29444" xr:uid="{4219B02D-3203-4E39-8399-56DE5D940D2E}"/>
    <cellStyle name="Normal 2 2 2 3 3 4 4 2 3" xfId="46203" xr:uid="{C16BB014-72E1-4226-B86D-72163125B3DA}"/>
    <cellStyle name="Normal 2 2 2 3 3 4 4 3" xfId="21064" xr:uid="{96D3F3B0-8CCD-43A4-9648-7513F7F9F83F}"/>
    <cellStyle name="Normal 2 2 2 3 3 4 4 4" xfId="37823" xr:uid="{B8517A2B-FAB7-47CA-84C5-BA62FFCE8A20}"/>
    <cellStyle name="Normal 2 2 2 3 3 4 5" xfId="10993" xr:uid="{389D4689-F64E-4771-A35D-C7480B81AC0D}"/>
    <cellStyle name="Normal 2 2 2 3 3 4 5 2" xfId="27753" xr:uid="{D456C9CF-0ED6-4FBB-AD99-2BFA4D4F0ABB}"/>
    <cellStyle name="Normal 2 2 2 3 3 4 5 3" xfId="44512" xr:uid="{7AE3EC63-171E-42A0-A142-662D9968482F}"/>
    <cellStyle name="Normal 2 2 2 3 3 4 6" xfId="19373" xr:uid="{8739DFB3-0CB2-4BAF-97ED-F71D3D815016}"/>
    <cellStyle name="Normal 2 2 2 3 3 4 7" xfId="36132" xr:uid="{D721CD72-F8EF-475F-B6A3-633CDACE8156}"/>
    <cellStyle name="Normal 2 2 2 3 3 5" xfId="4727" xr:uid="{CCB5AC2B-4421-4CD7-82CF-506525647355}"/>
    <cellStyle name="Normal 2 2 2 3 3 5 2" xfId="13103" xr:uid="{1A9948B3-5E48-4072-934F-52F141DF179D}"/>
    <cellStyle name="Normal 2 2 2 3 3 5 2 2" xfId="29863" xr:uid="{2B30EEC7-C8BE-4C3A-8E46-36A66F984FC3}"/>
    <cellStyle name="Normal 2 2 2 3 3 5 2 3" xfId="46622" xr:uid="{3070EA0F-CB80-4741-92F8-C60080F16FF8}"/>
    <cellStyle name="Normal 2 2 2 3 3 5 3" xfId="21483" xr:uid="{CECEF26C-F1C6-4AE6-BF3E-308F1D640130}"/>
    <cellStyle name="Normal 2 2 2 3 3 5 4" xfId="38242" xr:uid="{0722E856-E359-4713-A928-FD4D35E7AF80}"/>
    <cellStyle name="Normal 2 2 2 3 3 6" xfId="6489" xr:uid="{4A5F1657-DA22-4E0F-B474-FCEE12E75AB9}"/>
    <cellStyle name="Normal 2 2 2 3 3 6 2" xfId="14869" xr:uid="{58FCA80C-2E7E-4E1E-BF2D-0CF95DE71E6B}"/>
    <cellStyle name="Normal 2 2 2 3 3 6 2 2" xfId="31629" xr:uid="{4BCB1074-2C03-487C-9B10-594B2B222CFD}"/>
    <cellStyle name="Normal 2 2 2 3 3 6 2 3" xfId="48388" xr:uid="{68F8E803-C13F-498E-94A7-533E7BA8F5DC}"/>
    <cellStyle name="Normal 2 2 2 3 3 6 3" xfId="23249" xr:uid="{D9351252-054C-4EA8-A69E-6A92B2BE457D}"/>
    <cellStyle name="Normal 2 2 2 3 3 6 4" xfId="40008" xr:uid="{8554C33D-E24E-40D8-A58B-751A5C170A64}"/>
    <cellStyle name="Normal 2 2 2 3 3 7" xfId="8086" xr:uid="{578DD87A-D523-42DC-90D5-F5AA8FAD1B9E}"/>
    <cellStyle name="Normal 2 2 2 3 3 7 2" xfId="16466" xr:uid="{AEB6F2BF-F672-480C-AC7C-B47D60C344CB}"/>
    <cellStyle name="Normal 2 2 2 3 3 7 2 2" xfId="33226" xr:uid="{96A65461-0A2D-4C0F-91B8-AC2BE84E0A6A}"/>
    <cellStyle name="Normal 2 2 2 3 3 7 2 3" xfId="49985" xr:uid="{128F08A4-EA31-44A6-98B4-6BE6E6C8B033}"/>
    <cellStyle name="Normal 2 2 2 3 3 7 3" xfId="24846" xr:uid="{3C3F7A28-99C7-46D8-B0CA-31A37ABDC5FD}"/>
    <cellStyle name="Normal 2 2 2 3 3 7 4" xfId="41605" xr:uid="{60A2911F-3536-472F-AF47-9220463BDE50}"/>
    <cellStyle name="Normal 2 2 2 3 3 8" xfId="8492" xr:uid="{79DCBA71-3FE5-4647-9E56-C616EA8257CA}"/>
    <cellStyle name="Normal 2 2 2 3 3 8 2" xfId="16872" xr:uid="{8329CDE5-E28F-4A59-BCDD-69214EBC8D5D}"/>
    <cellStyle name="Normal 2 2 2 3 3 8 2 2" xfId="33632" xr:uid="{F21C26F8-5390-4D08-ABA4-154879458D48}"/>
    <cellStyle name="Normal 2 2 2 3 3 8 2 3" xfId="50391" xr:uid="{A138DB52-5B69-4297-87CB-6C26CDAA3F36}"/>
    <cellStyle name="Normal 2 2 2 3 3 8 3" xfId="25252" xr:uid="{1688A126-B75B-4C0C-B663-35B596F26AF4}"/>
    <cellStyle name="Normal 2 2 2 3 3 8 4" xfId="42011" xr:uid="{53C5080B-CC3A-4A98-A3EA-8FB677E6B5D1}"/>
    <cellStyle name="Normal 2 2 2 3 3 9" xfId="8898" xr:uid="{6840AF2D-58AC-4488-BDEA-D7A1A6356185}"/>
    <cellStyle name="Normal 2 2 2 3 3 9 2" xfId="17278" xr:uid="{5C0D57D9-64D4-45C6-AC27-D4C2F2B32A41}"/>
    <cellStyle name="Normal 2 2 2 3 3 9 2 2" xfId="34038" xr:uid="{E1895DC4-D01B-410A-B162-B1A990F24CA3}"/>
    <cellStyle name="Normal 2 2 2 3 3 9 2 3" xfId="50797" xr:uid="{BEAC5637-D9E5-470F-8EED-D0F4565EE00A}"/>
    <cellStyle name="Normal 2 2 2 3 3 9 3" xfId="25658" xr:uid="{5977047B-EA87-4133-BD06-84E57FF4652D}"/>
    <cellStyle name="Normal 2 2 2 3 3 9 4" xfId="42417" xr:uid="{F82606AA-B5B2-496B-A5D6-3ACF1358C09B}"/>
    <cellStyle name="Normal 2 2 2 3 4" xfId="1448" xr:uid="{0E314941-9A8D-489C-A48D-93F25A2D2681}"/>
    <cellStyle name="Normal 2 2 2 3 4 10" xfId="9425" xr:uid="{A8D901AB-0B55-4C40-B102-DA2F8ADDBA05}"/>
    <cellStyle name="Normal 2 2 2 3 4 10 2" xfId="17805" xr:uid="{67A0C0C1-BC36-4F46-8402-4D60A6169304}"/>
    <cellStyle name="Normal 2 2 2 3 4 10 2 2" xfId="34565" xr:uid="{DECA1329-6824-4E88-B6D4-E5BCF69A7934}"/>
    <cellStyle name="Normal 2 2 2 3 4 10 2 3" xfId="51324" xr:uid="{B1A134F5-FE69-42D9-A6D6-2D8135DBDE51}"/>
    <cellStyle name="Normal 2 2 2 3 4 10 3" xfId="26185" xr:uid="{10FEF31B-B0CB-4082-83E0-BB9DB63649AD}"/>
    <cellStyle name="Normal 2 2 2 3 4 10 4" xfId="42944" xr:uid="{96B7416B-C8C7-476E-AAC4-2A1FE5913E0D}"/>
    <cellStyle name="Normal 2 2 2 3 4 11" xfId="3229" xr:uid="{F686CD78-122F-4F4A-8F44-BED0C3000239}"/>
    <cellStyle name="Normal 2 2 2 3 4 11 2" xfId="11606" xr:uid="{EBCA0B20-50A4-45CE-836C-7CDE7985098E}"/>
    <cellStyle name="Normal 2 2 2 3 4 11 2 2" xfId="28366" xr:uid="{7BCDF772-AF9F-4155-B9C6-17650C6C20C9}"/>
    <cellStyle name="Normal 2 2 2 3 4 11 2 3" xfId="45125" xr:uid="{A85255CB-959F-4989-AE4F-63CEF47D94B5}"/>
    <cellStyle name="Normal 2 2 2 3 4 11 3" xfId="19986" xr:uid="{7435ADDE-B360-4AF3-8551-F60F91BE1467}"/>
    <cellStyle name="Normal 2 2 2 3 4 11 4" xfId="36745" xr:uid="{2F89E3F9-74A9-4616-A9C2-03BE49DCE45D}"/>
    <cellStyle name="Normal 2 2 2 3 4 12" xfId="9803" xr:uid="{AE811BA9-889C-408E-B5A5-CBE0EFE257AD}"/>
    <cellStyle name="Normal 2 2 2 3 4 12 2" xfId="26563" xr:uid="{F5D72BC4-11CF-4E55-8E3B-BD69EA3FB5B8}"/>
    <cellStyle name="Normal 2 2 2 3 4 12 3" xfId="43322" xr:uid="{923AFB87-02BA-4865-A956-A3B11DFAFBB2}"/>
    <cellStyle name="Normal 2 2 2 3 4 13" xfId="18183" xr:uid="{E09401CE-17F7-4F32-8F33-DCDFC120A07A}"/>
    <cellStyle name="Normal 2 2 2 3 4 14" xfId="34942" xr:uid="{808700D1-D0CF-47CD-91DB-062213483457}"/>
    <cellStyle name="Normal 2 2 2 3 4 2" xfId="1849" xr:uid="{29EE54E2-B749-4B9C-BF1A-3912EFF67123}"/>
    <cellStyle name="Normal 2 2 2 3 4 2 2" xfId="5231" xr:uid="{D18BE47C-FE9E-435C-ABD8-854D338222EE}"/>
    <cellStyle name="Normal 2 2 2 3 4 2 2 2" xfId="13609" xr:uid="{A5BA8531-9333-4BEE-ACE9-EDFD17061F84}"/>
    <cellStyle name="Normal 2 2 2 3 4 2 2 2 2" xfId="30369" xr:uid="{DBAEFC63-2D17-4267-B44A-E555A7DE95B9}"/>
    <cellStyle name="Normal 2 2 2 3 4 2 2 2 3" xfId="47128" xr:uid="{C30D9ED3-E784-4F06-8961-D738BA864EAE}"/>
    <cellStyle name="Normal 2 2 2 3 4 2 2 3" xfId="21989" xr:uid="{C1DA0DE2-F511-4D01-A123-EA99C2A8467A}"/>
    <cellStyle name="Normal 2 2 2 3 4 2 2 4" xfId="38748" xr:uid="{1812DF2E-4954-4A3F-A9CF-8E4A3EEA4236}"/>
    <cellStyle name="Normal 2 2 2 3 4 2 3" xfId="6916" xr:uid="{B55C8762-2B14-4418-9DEE-17C0F2433A27}"/>
    <cellStyle name="Normal 2 2 2 3 4 2 3 2" xfId="15296" xr:uid="{0D4E5E5A-9458-4AB3-B3C9-98EC26428264}"/>
    <cellStyle name="Normal 2 2 2 3 4 2 3 2 2" xfId="32056" xr:uid="{B92C146D-C72E-48E7-A454-B3F558ED1581}"/>
    <cellStyle name="Normal 2 2 2 3 4 2 3 2 3" xfId="48815" xr:uid="{9DC239E9-B5CB-480D-A282-25FA20F91D39}"/>
    <cellStyle name="Normal 2 2 2 3 4 2 3 3" xfId="23676" xr:uid="{86C3C280-0A1B-4935-9929-8BC6B51E2582}"/>
    <cellStyle name="Normal 2 2 2 3 4 2 3 4" xfId="40435" xr:uid="{E17C1E55-7D80-4B24-A571-7907A641A028}"/>
    <cellStyle name="Normal 2 2 2 3 4 2 4" xfId="3656" xr:uid="{9F92B975-9D51-4EB6-AED7-7DDD3F0C593E}"/>
    <cellStyle name="Normal 2 2 2 3 4 2 4 2" xfId="12032" xr:uid="{D0E25B26-23F4-4FB4-A8F1-52D07A28C38A}"/>
    <cellStyle name="Normal 2 2 2 3 4 2 4 2 2" xfId="28792" xr:uid="{7BF27234-0B5B-4DC2-BDB6-9032B1F68CDF}"/>
    <cellStyle name="Normal 2 2 2 3 4 2 4 2 3" xfId="45551" xr:uid="{3DEFEB90-D613-4F29-BA83-E026D7523B1D}"/>
    <cellStyle name="Normal 2 2 2 3 4 2 4 3" xfId="20412" xr:uid="{8F17F019-750C-42FC-852F-43909A5D25A8}"/>
    <cellStyle name="Normal 2 2 2 3 4 2 4 4" xfId="37171" xr:uid="{416C38E2-C223-4658-89E7-C3656999B4EB}"/>
    <cellStyle name="Normal 2 2 2 3 4 2 5" xfId="10229" xr:uid="{C06E6BF0-2D4E-413C-94EF-28CFBED90E07}"/>
    <cellStyle name="Normal 2 2 2 3 4 2 5 2" xfId="26989" xr:uid="{19E3384B-3DD8-4EB8-8B27-E5E04F9BD369}"/>
    <cellStyle name="Normal 2 2 2 3 4 2 5 3" xfId="43748" xr:uid="{DA7CEA23-3656-4D0D-9510-47A1A74306EB}"/>
    <cellStyle name="Normal 2 2 2 3 4 2 6" xfId="18609" xr:uid="{72E04E1C-9B2C-4D87-AE1A-0C49F691C0DE}"/>
    <cellStyle name="Normal 2 2 2 3 4 2 7" xfId="35368" xr:uid="{648499D1-0B5D-4083-BE2A-59CD82F3E9D6}"/>
    <cellStyle name="Normal 2 2 2 3 4 3" xfId="2277" xr:uid="{DE79187F-8CD8-4D94-84BC-57CBA0F406CA}"/>
    <cellStyle name="Normal 2 2 2 3 4 3 2" xfId="5657" xr:uid="{B664364D-363A-49A3-ADC8-DADFE0891A57}"/>
    <cellStyle name="Normal 2 2 2 3 4 3 2 2" xfId="14037" xr:uid="{D46399AB-50A5-45CC-B4E8-9E07BF6E8460}"/>
    <cellStyle name="Normal 2 2 2 3 4 3 2 2 2" xfId="30797" xr:uid="{EF27946A-F6EF-4B14-B614-4FC5BB08F63F}"/>
    <cellStyle name="Normal 2 2 2 3 4 3 2 2 3" xfId="47556" xr:uid="{8C67599F-4ADC-40D8-AF4E-F7BF54C83951}"/>
    <cellStyle name="Normal 2 2 2 3 4 3 2 3" xfId="22417" xr:uid="{FC5D3A0D-5B55-49D4-A41D-6EDFD983D404}"/>
    <cellStyle name="Normal 2 2 2 3 4 3 2 4" xfId="39176" xr:uid="{3A166883-81E9-4378-8819-BA74D4BBA561}"/>
    <cellStyle name="Normal 2 2 2 3 4 3 3" xfId="7344" xr:uid="{DE4917F8-FADD-4296-875C-39D0128C1F8E}"/>
    <cellStyle name="Normal 2 2 2 3 4 3 3 2" xfId="15724" xr:uid="{C51CB302-1FF8-498D-B512-6093BA65BE05}"/>
    <cellStyle name="Normal 2 2 2 3 4 3 3 2 2" xfId="32484" xr:uid="{6982FE53-62A6-4F21-AC90-EC14ECA9EFC2}"/>
    <cellStyle name="Normal 2 2 2 3 4 3 3 2 3" xfId="49243" xr:uid="{226E91A4-B446-40D5-B2FF-555EF45AD031}"/>
    <cellStyle name="Normal 2 2 2 3 4 3 3 3" xfId="24104" xr:uid="{60E2578A-9DE4-4D8F-9FA9-A2C4BDB3AF9F}"/>
    <cellStyle name="Normal 2 2 2 3 4 3 3 4" xfId="40863" xr:uid="{0252E5C4-D890-4F90-920E-8C7C415E1A6F}"/>
    <cellStyle name="Normal 2 2 2 3 4 3 4" xfId="4084" xr:uid="{E6CD4905-ACE9-4A60-8AC3-E60739AEF3AE}"/>
    <cellStyle name="Normal 2 2 2 3 4 3 4 2" xfId="12460" xr:uid="{F86DAD75-9177-4DC8-9708-CC39AB3D58B7}"/>
    <cellStyle name="Normal 2 2 2 3 4 3 4 2 2" xfId="29220" xr:uid="{16AE5111-F8A0-4229-84DF-3484732CCBE0}"/>
    <cellStyle name="Normal 2 2 2 3 4 3 4 2 3" xfId="45979" xr:uid="{7E603E5D-0F54-4835-9A94-78EC0979B7E9}"/>
    <cellStyle name="Normal 2 2 2 3 4 3 4 3" xfId="20840" xr:uid="{B3E1D61A-6102-4BD4-95AF-D8EEEC0A4E5A}"/>
    <cellStyle name="Normal 2 2 2 3 4 3 4 4" xfId="37599" xr:uid="{8527BD90-076F-4321-8B60-81B012A8D115}"/>
    <cellStyle name="Normal 2 2 2 3 4 3 5" xfId="10657" xr:uid="{61185FB9-7D88-49F8-B204-F8848B7F6440}"/>
    <cellStyle name="Normal 2 2 2 3 4 3 5 2" xfId="27417" xr:uid="{741075B7-F941-46D6-8B87-E2CFDCA7B36D}"/>
    <cellStyle name="Normal 2 2 2 3 4 3 5 3" xfId="44176" xr:uid="{23F29E03-18A5-43B1-8CBB-F704977632CD}"/>
    <cellStyle name="Normal 2 2 2 3 4 3 6" xfId="19037" xr:uid="{6FB74DDB-3682-42FB-9B8F-971BA5B244BE}"/>
    <cellStyle name="Normal 2 2 2 3 4 3 7" xfId="35796" xr:uid="{675E9C8C-C0D5-4BD8-B534-4D066F23DC75}"/>
    <cellStyle name="Normal 2 2 2 3 4 4" xfId="2732" xr:uid="{864C53F7-7C17-408D-BA28-178748C0C91E}"/>
    <cellStyle name="Normal 2 2 2 3 4 4 2" xfId="6114" xr:uid="{8178995B-8BF3-497E-ABB8-376EE67F01AA}"/>
    <cellStyle name="Normal 2 2 2 3 4 4 2 2" xfId="14494" xr:uid="{41D8B4EE-6141-40A8-B4B2-00B7886B11D2}"/>
    <cellStyle name="Normal 2 2 2 3 4 4 2 2 2" xfId="31254" xr:uid="{F0D9B49C-3B47-4B3B-B0BF-E9BBD677CED8}"/>
    <cellStyle name="Normal 2 2 2 3 4 4 2 2 3" xfId="48013" xr:uid="{25155CDC-F7E7-45C2-A3AA-934292E1AFB9}"/>
    <cellStyle name="Normal 2 2 2 3 4 4 2 3" xfId="22874" xr:uid="{7F7BB16A-3C33-42BD-8054-7B835978F151}"/>
    <cellStyle name="Normal 2 2 2 3 4 4 2 4" xfId="39633" xr:uid="{18CC73F5-28B9-4629-B764-F9984E72A460}"/>
    <cellStyle name="Normal 2 2 2 3 4 4 3" xfId="7801" xr:uid="{5FA27711-B353-45A0-8D99-CAF7C9B8F416}"/>
    <cellStyle name="Normal 2 2 2 3 4 4 3 2" xfId="16181" xr:uid="{F2875C79-6F9F-4BAE-A194-E7098ADC82BD}"/>
    <cellStyle name="Normal 2 2 2 3 4 4 3 2 2" xfId="32941" xr:uid="{224ED21B-C7A5-4875-87D7-10DCDF7831BF}"/>
    <cellStyle name="Normal 2 2 2 3 4 4 3 2 3" xfId="49700" xr:uid="{84550246-DB5A-46C4-BBBB-8E1F4C6E0413}"/>
    <cellStyle name="Normal 2 2 2 3 4 4 3 3" xfId="24561" xr:uid="{0C2DA758-E253-469D-AE50-5C01063A37B9}"/>
    <cellStyle name="Normal 2 2 2 3 4 4 3 4" xfId="41320" xr:uid="{3EF3D7C1-C02A-4035-BAF8-B5495C7C2E05}"/>
    <cellStyle name="Normal 2 2 2 3 4 4 4" xfId="4428" xr:uid="{0502C3F8-3AE6-412F-BBB2-AC45FD38840C}"/>
    <cellStyle name="Normal 2 2 2 3 4 4 4 2" xfId="12804" xr:uid="{3AA16A1F-F251-456F-854D-9FFEC6252AD2}"/>
    <cellStyle name="Normal 2 2 2 3 4 4 4 2 2" xfId="29564" xr:uid="{2F198B41-9E29-4DFE-AFE2-521E0B6737F6}"/>
    <cellStyle name="Normal 2 2 2 3 4 4 4 2 3" xfId="46323" xr:uid="{40EAAB57-8DC2-4C1A-B479-0672731B804A}"/>
    <cellStyle name="Normal 2 2 2 3 4 4 4 3" xfId="21184" xr:uid="{8F98541A-7550-4C23-9EC9-493A93901D26}"/>
    <cellStyle name="Normal 2 2 2 3 4 4 4 4" xfId="37943" xr:uid="{9B38B912-556B-4C00-B7F1-FA85318CAC07}"/>
    <cellStyle name="Normal 2 2 2 3 4 4 5" xfId="11114" xr:uid="{DACCB64B-BE2E-4464-BFAC-6FE0D31D25B5}"/>
    <cellStyle name="Normal 2 2 2 3 4 4 5 2" xfId="27874" xr:uid="{A56B723A-CC91-4C84-A484-DF38A0A11955}"/>
    <cellStyle name="Normal 2 2 2 3 4 4 5 3" xfId="44633" xr:uid="{8750DF3D-A442-4D18-B6D7-73F144D9DF9F}"/>
    <cellStyle name="Normal 2 2 2 3 4 4 6" xfId="19494" xr:uid="{557F6A87-7089-4130-86C6-805C7F1F45B2}"/>
    <cellStyle name="Normal 2 2 2 3 4 4 7" xfId="36253" xr:uid="{07D9D48C-277B-4BCE-9A44-9DB5BDF10769}"/>
    <cellStyle name="Normal 2 2 2 3 4 5" xfId="4848" xr:uid="{B6FF4820-90C0-4E85-A2F5-E4FB8E5F6CF4}"/>
    <cellStyle name="Normal 2 2 2 3 4 5 2" xfId="13224" xr:uid="{4AD1008A-A556-452D-8650-0D8D59B9CB1B}"/>
    <cellStyle name="Normal 2 2 2 3 4 5 2 2" xfId="29984" xr:uid="{D726B1AB-CCDF-4AE0-A6F6-625741BB4D4A}"/>
    <cellStyle name="Normal 2 2 2 3 4 5 2 3" xfId="46743" xr:uid="{C6382C72-51A8-4698-B07B-801200FA55A5}"/>
    <cellStyle name="Normal 2 2 2 3 4 5 3" xfId="21604" xr:uid="{D7CC71B0-3908-4411-8A60-5D38A4941099}"/>
    <cellStyle name="Normal 2 2 2 3 4 5 4" xfId="38363" xr:uid="{D7F42F79-7926-403D-A991-74C90B992240}"/>
    <cellStyle name="Normal 2 2 2 3 4 6" xfId="6490" xr:uid="{44C2B90D-FE6C-44D9-83A3-06E8D3E1E194}"/>
    <cellStyle name="Normal 2 2 2 3 4 6 2" xfId="14870" xr:uid="{D2BF099E-3720-41B1-8466-F6C69B07AC51}"/>
    <cellStyle name="Normal 2 2 2 3 4 6 2 2" xfId="31630" xr:uid="{40271AC7-884E-40C5-87D1-4C69072B16A2}"/>
    <cellStyle name="Normal 2 2 2 3 4 6 2 3" xfId="48389" xr:uid="{D154CC36-2DB3-49F4-9EFB-7783D1AB3F10}"/>
    <cellStyle name="Normal 2 2 2 3 4 6 3" xfId="23250" xr:uid="{8FE9C128-9A3F-488A-B76C-75144E8DE660}"/>
    <cellStyle name="Normal 2 2 2 3 4 6 4" xfId="40009" xr:uid="{75F6E9D9-77EA-4E3A-99F5-9373ED1ED943}"/>
    <cellStyle name="Normal 2 2 2 3 4 7" xfId="8207" xr:uid="{493DA847-7D39-4517-AD80-0798F4396E83}"/>
    <cellStyle name="Normal 2 2 2 3 4 7 2" xfId="16587" xr:uid="{FF0ECDF7-7420-4D09-B62B-1049C2779ECF}"/>
    <cellStyle name="Normal 2 2 2 3 4 7 2 2" xfId="33347" xr:uid="{84A27A88-19E0-406D-80C5-248699F75456}"/>
    <cellStyle name="Normal 2 2 2 3 4 7 2 3" xfId="50106" xr:uid="{624194D2-5402-4712-9D75-BE50CD2DABF6}"/>
    <cellStyle name="Normal 2 2 2 3 4 7 3" xfId="24967" xr:uid="{AABF421D-0C17-435D-B8A8-630D67FD0370}"/>
    <cellStyle name="Normal 2 2 2 3 4 7 4" xfId="41726" xr:uid="{EE445E99-7FF5-4B70-92E2-BFF1C1C20038}"/>
    <cellStyle name="Normal 2 2 2 3 4 8" xfId="8613" xr:uid="{1238CF76-A6AC-4755-AC58-DBB85BB8381D}"/>
    <cellStyle name="Normal 2 2 2 3 4 8 2" xfId="16993" xr:uid="{A63E2993-E119-40B1-BFBA-4B9602F9753B}"/>
    <cellStyle name="Normal 2 2 2 3 4 8 2 2" xfId="33753" xr:uid="{FA454310-3910-41AC-A331-0DD1F8C2A6DB}"/>
    <cellStyle name="Normal 2 2 2 3 4 8 2 3" xfId="50512" xr:uid="{E798C2EF-F379-4D6E-B31E-65BE5B93DC4C}"/>
    <cellStyle name="Normal 2 2 2 3 4 8 3" xfId="25373" xr:uid="{E1835E64-3354-4EF8-BCB9-6AC0072B134D}"/>
    <cellStyle name="Normal 2 2 2 3 4 8 4" xfId="42132" xr:uid="{74384F1A-F4EB-4618-86CB-0C270F588010}"/>
    <cellStyle name="Normal 2 2 2 3 4 9" xfId="9019" xr:uid="{D721807F-18AB-4DAF-8DFB-39D59C4A61F3}"/>
    <cellStyle name="Normal 2 2 2 3 4 9 2" xfId="17399" xr:uid="{9007C2E0-7E79-476A-B73A-E8F855F2FB6E}"/>
    <cellStyle name="Normal 2 2 2 3 4 9 2 2" xfId="34159" xr:uid="{23A18975-1E03-431A-A52C-CF28812CC29D}"/>
    <cellStyle name="Normal 2 2 2 3 4 9 2 3" xfId="50918" xr:uid="{7B9589D6-D2BF-4A8F-A78C-1BCB336C3982}"/>
    <cellStyle name="Normal 2 2 2 3 4 9 3" xfId="25779" xr:uid="{0DEC3871-48B2-4320-9D33-85076010E136}"/>
    <cellStyle name="Normal 2 2 2 3 4 9 4" xfId="42538" xr:uid="{1DF54823-3EB0-4277-A094-FAEBB146E42A}"/>
    <cellStyle name="Normal 2 2 2 3 5" xfId="1579" xr:uid="{ECEBE9B7-4EBE-468F-8851-2B2043553FF2}"/>
    <cellStyle name="Normal 2 2 2 3 5 2" xfId="4960" xr:uid="{04741C58-E097-4F87-B4E1-CD51D914E8D4}"/>
    <cellStyle name="Normal 2 2 2 3 5 2 2" xfId="13336" xr:uid="{A7DF311D-A06E-4530-96AF-22C455E8481D}"/>
    <cellStyle name="Normal 2 2 2 3 5 2 2 2" xfId="30096" xr:uid="{544E8825-A1A2-49D6-B3F0-FB1FF412EDA0}"/>
    <cellStyle name="Normal 2 2 2 3 5 2 2 3" xfId="46855" xr:uid="{6CAD0F49-DE22-4B94-BC8E-27E0032B1E3F}"/>
    <cellStyle name="Normal 2 2 2 3 5 2 3" xfId="21716" xr:uid="{B4A12231-BB93-4089-80AC-89C113E1DB46}"/>
    <cellStyle name="Normal 2 2 2 3 5 2 4" xfId="38475" xr:uid="{E253DBC1-B93B-4C32-AD78-87297FEE3D8A}"/>
    <cellStyle name="Normal 2 2 2 3 5 3" xfId="6643" xr:uid="{82ABE563-542B-4FEB-A432-FB2103E8611A}"/>
    <cellStyle name="Normal 2 2 2 3 5 3 2" xfId="15023" xr:uid="{E7EF8943-DCBD-4EBB-ABA3-CC5347C5DA08}"/>
    <cellStyle name="Normal 2 2 2 3 5 3 2 2" xfId="31783" xr:uid="{9578ACB3-015B-472E-9146-FFD2CF202E5B}"/>
    <cellStyle name="Normal 2 2 2 3 5 3 2 3" xfId="48542" xr:uid="{4F59DB30-3ED1-47BE-982A-EC86CA9B001C}"/>
    <cellStyle name="Normal 2 2 2 3 5 3 3" xfId="23403" xr:uid="{7A793B57-8054-4415-ADDC-A47C160298ED}"/>
    <cellStyle name="Normal 2 2 2 3 5 3 4" xfId="40162" xr:uid="{5985D645-877F-497B-9D78-909BA3321734}"/>
    <cellStyle name="Normal 2 2 2 3 5 4" xfId="3383" xr:uid="{379C7B50-CAA4-46C9-9A38-1F6E84E77520}"/>
    <cellStyle name="Normal 2 2 2 3 5 4 2" xfId="11759" xr:uid="{67FDF0B0-DED5-4D72-8724-C7057FDBD31B}"/>
    <cellStyle name="Normal 2 2 2 3 5 4 2 2" xfId="28519" xr:uid="{1B4204C1-C8C4-4ABF-9295-AC94431903F7}"/>
    <cellStyle name="Normal 2 2 2 3 5 4 2 3" xfId="45278" xr:uid="{64338C38-1265-4FF5-A3D5-D01A408BF207}"/>
    <cellStyle name="Normal 2 2 2 3 5 4 3" xfId="20139" xr:uid="{48E664F4-78C5-4C90-BBBD-A0EE8D3F1A01}"/>
    <cellStyle name="Normal 2 2 2 3 5 4 4" xfId="36898" xr:uid="{C169D769-CB46-4F18-B81B-21BFBD246D8E}"/>
    <cellStyle name="Normal 2 2 2 3 5 5" xfId="9956" xr:uid="{678E1005-144D-44B1-A4ED-E0E4A9364013}"/>
    <cellStyle name="Normal 2 2 2 3 5 5 2" xfId="26716" xr:uid="{E5028023-6286-4165-8DB5-790B00A3792C}"/>
    <cellStyle name="Normal 2 2 2 3 5 5 3" xfId="43475" xr:uid="{BB1E2AB9-D312-4670-BD59-B80877CD7B0A}"/>
    <cellStyle name="Normal 2 2 2 3 5 6" xfId="18336" xr:uid="{10C95019-6CF0-40CE-AEBD-36CA51FAC396}"/>
    <cellStyle name="Normal 2 2 2 3 5 7" xfId="35095" xr:uid="{4844D72F-3FED-4E52-AA04-8DBDD6248B61}"/>
    <cellStyle name="Normal 2 2 2 3 6" xfId="2005" xr:uid="{EAA61C0A-8666-47BA-A9BF-B0EAC9964E8B}"/>
    <cellStyle name="Normal 2 2 2 3 6 2" xfId="5384" xr:uid="{A09DAEFC-1C96-400F-B1E6-7236FFA4C390}"/>
    <cellStyle name="Normal 2 2 2 3 6 2 2" xfId="13764" xr:uid="{367AEA7F-26EE-4E05-BE34-5A5B2FBD629B}"/>
    <cellStyle name="Normal 2 2 2 3 6 2 2 2" xfId="30524" xr:uid="{25F3C701-25D7-481F-AFA7-23F5CDC5C557}"/>
    <cellStyle name="Normal 2 2 2 3 6 2 2 3" xfId="47283" xr:uid="{58026EAD-B712-4C24-9BBD-0BDD060FBC03}"/>
    <cellStyle name="Normal 2 2 2 3 6 2 3" xfId="22144" xr:uid="{ADAD6D8B-7FA9-4B1D-93D8-25D65E666EBC}"/>
    <cellStyle name="Normal 2 2 2 3 6 2 4" xfId="38903" xr:uid="{CCBE1710-3E51-4535-8F4A-153C9DC4308B}"/>
    <cellStyle name="Normal 2 2 2 3 6 3" xfId="7071" xr:uid="{209377DA-8084-4477-9200-2399B9BC5483}"/>
    <cellStyle name="Normal 2 2 2 3 6 3 2" xfId="15451" xr:uid="{E08C8660-0507-45EF-931A-6599DB2BEC59}"/>
    <cellStyle name="Normal 2 2 2 3 6 3 2 2" xfId="32211" xr:uid="{26E2C3F5-BB83-4A0D-8A02-6409A52434A6}"/>
    <cellStyle name="Normal 2 2 2 3 6 3 2 3" xfId="48970" xr:uid="{BE4BEBD8-A7C2-401D-8100-0ECAE8A5C2D8}"/>
    <cellStyle name="Normal 2 2 2 3 6 3 3" xfId="23831" xr:uid="{6F2FBBA5-2CAD-40ED-9A6A-3218BF50640D}"/>
    <cellStyle name="Normal 2 2 2 3 6 3 4" xfId="40590" xr:uid="{55C1C26B-23E1-4341-8036-D2DE4C719A05}"/>
    <cellStyle name="Normal 2 2 2 3 6 4" xfId="3811" xr:uid="{67024A03-C944-4140-9E66-205871EFCBC2}"/>
    <cellStyle name="Normal 2 2 2 3 6 4 2" xfId="12187" xr:uid="{683369AB-A810-4A40-A1AD-8E85E58CCCF0}"/>
    <cellStyle name="Normal 2 2 2 3 6 4 2 2" xfId="28947" xr:uid="{93978ABB-21C1-4053-AACF-B78FD5AD1691}"/>
    <cellStyle name="Normal 2 2 2 3 6 4 2 3" xfId="45706" xr:uid="{12D0A0E5-3496-43D9-BF6C-48647044FC63}"/>
    <cellStyle name="Normal 2 2 2 3 6 4 3" xfId="20567" xr:uid="{A9E50768-04D3-416F-9DEC-C725E9A4B420}"/>
    <cellStyle name="Normal 2 2 2 3 6 4 4" xfId="37326" xr:uid="{97680271-E8EA-4213-ABB2-156F078F5A84}"/>
    <cellStyle name="Normal 2 2 2 3 6 5" xfId="10384" xr:uid="{9A56D91B-245B-4DB8-9D47-89DE6D6913AE}"/>
    <cellStyle name="Normal 2 2 2 3 6 5 2" xfId="27144" xr:uid="{0B1F1974-894A-4C79-9DBF-4F2A76C2CDFA}"/>
    <cellStyle name="Normal 2 2 2 3 6 5 3" xfId="43903" xr:uid="{FA4F52A2-BA16-41B3-8808-2EC725D16AD2}"/>
    <cellStyle name="Normal 2 2 2 3 6 6" xfId="18764" xr:uid="{1AB84FFC-5D41-4AF3-8AD5-8572703F1419}"/>
    <cellStyle name="Normal 2 2 2 3 6 7" xfId="35523" xr:uid="{97CE5206-6A30-405F-A503-96B5318F5AE2}"/>
    <cellStyle name="Normal 2 2 2 3 7" xfId="2462" xr:uid="{ECA2604E-3F59-442E-A363-238E563756F9}"/>
    <cellStyle name="Normal 2 2 2 3 7 2" xfId="5843" xr:uid="{1548F81D-8EF8-4ECA-AEED-95BEAE11F5C2}"/>
    <cellStyle name="Normal 2 2 2 3 7 2 2" xfId="14223" xr:uid="{CA55466B-3692-4092-B75E-CEF20D6F2ED4}"/>
    <cellStyle name="Normal 2 2 2 3 7 2 2 2" xfId="30983" xr:uid="{D1F05F2A-B33F-4784-81FE-5ACDA7A40996}"/>
    <cellStyle name="Normal 2 2 2 3 7 2 2 3" xfId="47742" xr:uid="{A687C9B4-5FB0-4CD7-91F9-B3D855A78C74}"/>
    <cellStyle name="Normal 2 2 2 3 7 2 3" xfId="22603" xr:uid="{550252CE-A343-4DA6-851D-B0B55ECA7B28}"/>
    <cellStyle name="Normal 2 2 2 3 7 2 4" xfId="39362" xr:uid="{B754110E-09CE-4F0C-995C-CF6AD820CD82}"/>
    <cellStyle name="Normal 2 2 2 3 7 3" xfId="7530" xr:uid="{4020C148-213A-4375-A1F0-8A08DF5E8D06}"/>
    <cellStyle name="Normal 2 2 2 3 7 3 2" xfId="15910" xr:uid="{9CD94A33-E4D1-4EB0-BEBF-C56DEFDE475E}"/>
    <cellStyle name="Normal 2 2 2 3 7 3 2 2" xfId="32670" xr:uid="{0BD81235-916D-49C9-A1FE-38E5D2858407}"/>
    <cellStyle name="Normal 2 2 2 3 7 3 2 3" xfId="49429" xr:uid="{6F9FDD6A-4D54-45EC-B4C2-AE3C3F475D3F}"/>
    <cellStyle name="Normal 2 2 2 3 7 3 3" xfId="24290" xr:uid="{460F68C7-1F3A-469F-B3AF-687CA7AF7D95}"/>
    <cellStyle name="Normal 2 2 2 3 7 3 4" xfId="41049" xr:uid="{5DF24399-B4D4-49E6-88E1-BF5E67BF4D32}"/>
    <cellStyle name="Normal 2 2 2 3 7 4" xfId="2952" xr:uid="{11ACBD5F-0613-4497-B5E0-11B82A438ED2}"/>
    <cellStyle name="Normal 2 2 2 3 7 4 2" xfId="11333" xr:uid="{758B3B9A-1D90-4FAF-8A74-713B0D68F413}"/>
    <cellStyle name="Normal 2 2 2 3 7 4 2 2" xfId="28093" xr:uid="{A557642A-D3CE-4F98-BC37-E54B79E8E241}"/>
    <cellStyle name="Normal 2 2 2 3 7 4 2 3" xfId="44852" xr:uid="{BA378274-73F1-4DF4-9568-DDD4305F16EE}"/>
    <cellStyle name="Normal 2 2 2 3 7 4 3" xfId="19713" xr:uid="{24FFF3C4-1201-4251-B333-F71769D7DD06}"/>
    <cellStyle name="Normal 2 2 2 3 7 4 4" xfId="36472" xr:uid="{FEDD2F79-D30F-4E63-9E0E-E4C028B23CC3}"/>
    <cellStyle name="Normal 2 2 2 3 7 5" xfId="10843" xr:uid="{CF50C1D9-396E-4D53-BCC9-75D9803CCFF1}"/>
    <cellStyle name="Normal 2 2 2 3 7 5 2" xfId="27603" xr:uid="{C9898262-111E-4715-BEEE-483BF476A2C4}"/>
    <cellStyle name="Normal 2 2 2 3 7 5 3" xfId="44362" xr:uid="{30ADF14C-34B2-4FFD-9C31-7EE75DFC8FB7}"/>
    <cellStyle name="Normal 2 2 2 3 7 6" xfId="19223" xr:uid="{6A14F82E-A38C-40C4-9598-A1B873F71AAB}"/>
    <cellStyle name="Normal 2 2 2 3 7 7" xfId="35982" xr:uid="{B2F7566B-21B5-451A-9062-E3283A8871EC}"/>
    <cellStyle name="Normal 2 2 2 3 8" xfId="4576" xr:uid="{265689E6-29A9-4CFB-B7B1-9D82590ED82B}"/>
    <cellStyle name="Normal 2 2 2 3 8 2" xfId="12952" xr:uid="{ABD4637A-9C08-4A29-8CA2-B92497E9A418}"/>
    <cellStyle name="Normal 2 2 2 3 8 2 2" xfId="29712" xr:uid="{290D9600-F983-479C-ADEA-E7831B22DED1}"/>
    <cellStyle name="Normal 2 2 2 3 8 2 3" xfId="46471" xr:uid="{FE7C3800-1B93-401E-8184-58666820B271}"/>
    <cellStyle name="Normal 2 2 2 3 8 3" xfId="21332" xr:uid="{C7026ECF-96D8-4C2C-BD97-F4AC45CF952E}"/>
    <cellStyle name="Normal 2 2 2 3 8 4" xfId="38091" xr:uid="{C0C46BEE-FD58-4CB9-96DE-241ED022A3F5}"/>
    <cellStyle name="Normal 2 2 2 3 9" xfId="6217" xr:uid="{AD92B6D3-21AA-46DD-BDB9-35455513241C}"/>
    <cellStyle name="Normal 2 2 2 3 9 2" xfId="14597" xr:uid="{F59D4612-69A2-4315-AC1A-5346F7DDFE55}"/>
    <cellStyle name="Normal 2 2 2 3 9 2 2" xfId="31357" xr:uid="{0DD78A95-34CF-4A6B-8952-A5636638F580}"/>
    <cellStyle name="Normal 2 2 2 3 9 2 3" xfId="48116" xr:uid="{CD493FB7-A8C1-4EE6-85A0-32F9D4D5A4C3}"/>
    <cellStyle name="Normal 2 2 2 3 9 3" xfId="22977" xr:uid="{92AEEBB9-8D22-41DE-8AE4-AAD9382897FC}"/>
    <cellStyle name="Normal 2 2 2 3 9 4" xfId="39736" xr:uid="{B538B8F1-CA13-4B18-8247-03FD2219C074}"/>
    <cellStyle name="Normal 2 2 2 4" xfId="837" xr:uid="{A5EFF07B-5899-49C6-AEBF-BA5CB4DCB1C9}"/>
    <cellStyle name="Normal 2 2 2 4 10" xfId="8343" xr:uid="{0E860D68-2D54-49EB-AD78-D4635F4EBBFE}"/>
    <cellStyle name="Normal 2 2 2 4 10 2" xfId="16723" xr:uid="{DD19C59C-14B5-4B21-9297-98E85C74AC86}"/>
    <cellStyle name="Normal 2 2 2 4 10 2 2" xfId="33483" xr:uid="{EFAEE863-0285-4E52-B511-FA90C4547304}"/>
    <cellStyle name="Normal 2 2 2 4 10 2 3" xfId="50242" xr:uid="{726440C5-5F39-47EA-B4E9-02379E12624B}"/>
    <cellStyle name="Normal 2 2 2 4 10 3" xfId="25103" xr:uid="{CFAF5C60-911A-4D0E-AC43-7338BFA8CCEE}"/>
    <cellStyle name="Normal 2 2 2 4 10 4" xfId="41862" xr:uid="{FB39277F-D30C-49B2-8B33-47033E1CBFC6}"/>
    <cellStyle name="Normal 2 2 2 4 11" xfId="8749" xr:uid="{BB063846-3EE5-4B11-AC46-285CCF17F599}"/>
    <cellStyle name="Normal 2 2 2 4 11 2" xfId="17129" xr:uid="{6F004878-E240-4E12-8D4C-0510B47C55B3}"/>
    <cellStyle name="Normal 2 2 2 4 11 2 2" xfId="33889" xr:uid="{81EDD869-B23B-438F-8CE7-3D2C1BDE4E59}"/>
    <cellStyle name="Normal 2 2 2 4 11 2 3" xfId="50648" xr:uid="{87B7870B-EF6F-430E-8491-4E66BB9A2546}"/>
    <cellStyle name="Normal 2 2 2 4 11 3" xfId="25509" xr:uid="{76343427-3EF9-4ABC-BF70-7AD540BC3C74}"/>
    <cellStyle name="Normal 2 2 2 4 11 4" xfId="42268" xr:uid="{714301C8-3C27-4587-A137-3418396D4DFA}"/>
    <cellStyle name="Normal 2 2 2 4 12" xfId="9155" xr:uid="{F10B6C99-B647-41FB-9595-3AC1B9049026}"/>
    <cellStyle name="Normal 2 2 2 4 12 2" xfId="17535" xr:uid="{B5FF33D7-7AFC-4A52-8D45-836F15496C53}"/>
    <cellStyle name="Normal 2 2 2 4 12 2 2" xfId="34295" xr:uid="{C917262C-C5B6-4953-9960-C44EA2E09EA1}"/>
    <cellStyle name="Normal 2 2 2 4 12 2 3" xfId="51054" xr:uid="{84665A79-5511-4A26-A265-7D64997AE527}"/>
    <cellStyle name="Normal 2 2 2 4 12 3" xfId="25915" xr:uid="{7CDFC248-3111-4ED6-9592-E4FFDD79CB12}"/>
    <cellStyle name="Normal 2 2 2 4 12 4" xfId="42674" xr:uid="{E602E671-C9C9-43B0-8A7A-A461E09A9A75}"/>
    <cellStyle name="Normal 2 2 2 4 13" xfId="2848" xr:uid="{CD0BA727-4DC5-4168-BB0A-C2A3BBA51FF2}"/>
    <cellStyle name="Normal 2 2 2 4 13 2" xfId="11230" xr:uid="{77E15915-0FBF-4B3F-934D-298E03DCAA91}"/>
    <cellStyle name="Normal 2 2 2 4 13 2 2" xfId="27990" xr:uid="{6E0E43C3-0E09-4209-92F6-0106F133B68B}"/>
    <cellStyle name="Normal 2 2 2 4 13 2 3" xfId="44749" xr:uid="{B706793A-6967-4B17-97DE-2A0972A48246}"/>
    <cellStyle name="Normal 2 2 2 4 13 3" xfId="19610" xr:uid="{B15F47A9-ED64-4BE3-9512-03E3E373BFB3}"/>
    <cellStyle name="Normal 2 2 2 4 13 4" xfId="36369" xr:uid="{8697A917-CE3C-41FB-A083-CC29C15B2F55}"/>
    <cellStyle name="Normal 2 2 2 4 14" xfId="9576" xr:uid="{4234918D-BBE6-4F6C-B044-7040CC134400}"/>
    <cellStyle name="Normal 2 2 2 4 14 2" xfId="26336" xr:uid="{34190385-6802-480C-ADF3-EFE1EF495D6C}"/>
    <cellStyle name="Normal 2 2 2 4 14 3" xfId="43095" xr:uid="{A98BF4A7-54CB-467E-BD83-217B43A17E9E}"/>
    <cellStyle name="Normal 2 2 2 4 15" xfId="17956" xr:uid="{FD9F20E3-95C5-4A84-A9B2-74AA7B8F0BA5}"/>
    <cellStyle name="Normal 2 2 2 4 16" xfId="34715" xr:uid="{C57C8B0A-73E4-4B4B-B093-D2F8092B1786}"/>
    <cellStyle name="Normal 2 2 2 4 2" xfId="1449" xr:uid="{FF95D1D3-9772-44F9-8773-1B88B09D19FD}"/>
    <cellStyle name="Normal 2 2 2 4 2 10" xfId="9306" xr:uid="{C66DC9BD-BD83-49A0-BAE5-38DEC4EAC16A}"/>
    <cellStyle name="Normal 2 2 2 4 2 10 2" xfId="17686" xr:uid="{419C8208-73D5-4929-B97E-7D9BD8D6C2E9}"/>
    <cellStyle name="Normal 2 2 2 4 2 10 2 2" xfId="34446" xr:uid="{24BE1B1F-0550-44AF-A871-D06005A4FB92}"/>
    <cellStyle name="Normal 2 2 2 4 2 10 2 3" xfId="51205" xr:uid="{9C990172-AE72-4DAB-825D-7F4141BB854C}"/>
    <cellStyle name="Normal 2 2 2 4 2 10 3" xfId="26066" xr:uid="{5FF72CE3-A954-4B40-8088-5E4D1720B619}"/>
    <cellStyle name="Normal 2 2 2 4 2 10 4" xfId="42825" xr:uid="{7ACB57B7-1520-4389-B92D-BA61102B26EF}"/>
    <cellStyle name="Normal 2 2 2 4 2 11" xfId="3230" xr:uid="{01637B01-AD9B-4B41-B15F-7638824AA42C}"/>
    <cellStyle name="Normal 2 2 2 4 2 11 2" xfId="11607" xr:uid="{5C347637-297D-4AF1-8F4C-22925C53D607}"/>
    <cellStyle name="Normal 2 2 2 4 2 11 2 2" xfId="28367" xr:uid="{22BE6813-8BEF-43AC-9305-02E5011AAEC8}"/>
    <cellStyle name="Normal 2 2 2 4 2 11 2 3" xfId="45126" xr:uid="{32AC5530-A55F-4493-8847-45C8FC2497A8}"/>
    <cellStyle name="Normal 2 2 2 4 2 11 3" xfId="19987" xr:uid="{2C5909C8-04C5-40EE-96FC-9C0F7409D6D9}"/>
    <cellStyle name="Normal 2 2 2 4 2 11 4" xfId="36746" xr:uid="{BF9615D4-2E1B-4421-9B56-51B84778EEE2}"/>
    <cellStyle name="Normal 2 2 2 4 2 12" xfId="9804" xr:uid="{79389DC5-01BD-4152-95EF-F2B2977809ED}"/>
    <cellStyle name="Normal 2 2 2 4 2 12 2" xfId="26564" xr:uid="{007AD265-0E08-4B28-9267-189568B1A4A8}"/>
    <cellStyle name="Normal 2 2 2 4 2 12 3" xfId="43323" xr:uid="{241C78E2-C3D8-488E-AB12-4936B1581B98}"/>
    <cellStyle name="Normal 2 2 2 4 2 13" xfId="18184" xr:uid="{4FCD2E3D-951C-4D54-AA98-A04CAAEE4843}"/>
    <cellStyle name="Normal 2 2 2 4 2 14" xfId="34943" xr:uid="{A7AA9B3E-9A5F-4C73-AD7A-AB676B1956B3}"/>
    <cellStyle name="Normal 2 2 2 4 2 2" xfId="1850" xr:uid="{7C8E7E80-5999-4BA9-A766-36CA7B2BA109}"/>
    <cellStyle name="Normal 2 2 2 4 2 2 2" xfId="5232" xr:uid="{57D56495-1041-4D47-B79D-7ACF600A21AE}"/>
    <cellStyle name="Normal 2 2 2 4 2 2 2 2" xfId="13610" xr:uid="{D77583DA-A688-445F-9E39-E3C725EC3B79}"/>
    <cellStyle name="Normal 2 2 2 4 2 2 2 2 2" xfId="30370" xr:uid="{F0D071A2-A91B-4234-8981-A9FC242CFEE3}"/>
    <cellStyle name="Normal 2 2 2 4 2 2 2 2 3" xfId="47129" xr:uid="{4AE48F0A-F78D-4D87-BCB3-16EF5BD8C2A9}"/>
    <cellStyle name="Normal 2 2 2 4 2 2 2 3" xfId="21990" xr:uid="{88F3B3C5-1FEF-437E-978B-A709391FE42D}"/>
    <cellStyle name="Normal 2 2 2 4 2 2 2 4" xfId="38749" xr:uid="{D58E5938-6DFC-40CE-ACFF-CF4BE3EC74DC}"/>
    <cellStyle name="Normal 2 2 2 4 2 2 3" xfId="6917" xr:uid="{F15D2A80-8336-4C85-9F9E-A73E81851B18}"/>
    <cellStyle name="Normal 2 2 2 4 2 2 3 2" xfId="15297" xr:uid="{EBE77D41-8607-426B-9A6C-3AA016C0B596}"/>
    <cellStyle name="Normal 2 2 2 4 2 2 3 2 2" xfId="32057" xr:uid="{1518FE16-2B3F-4344-BBEC-E6FA8C6B3BD6}"/>
    <cellStyle name="Normal 2 2 2 4 2 2 3 2 3" xfId="48816" xr:uid="{7E30EB35-0526-4446-B215-53649B04A954}"/>
    <cellStyle name="Normal 2 2 2 4 2 2 3 3" xfId="23677" xr:uid="{C2C9814A-E3E8-4304-93F9-9F912CF77FF1}"/>
    <cellStyle name="Normal 2 2 2 4 2 2 3 4" xfId="40436" xr:uid="{8C02625F-E80E-4602-B5BE-D454C72D0979}"/>
    <cellStyle name="Normal 2 2 2 4 2 2 4" xfId="3657" xr:uid="{624D4744-727A-4C63-9000-201C36629E30}"/>
    <cellStyle name="Normal 2 2 2 4 2 2 4 2" xfId="12033" xr:uid="{8F1762DC-DF91-4085-946A-36590A2ECCD4}"/>
    <cellStyle name="Normal 2 2 2 4 2 2 4 2 2" xfId="28793" xr:uid="{DCC6BF54-CAE3-4BE7-8261-49363DDF8FB0}"/>
    <cellStyle name="Normal 2 2 2 4 2 2 4 2 3" xfId="45552" xr:uid="{3B7FC4D9-C401-4924-AF3B-AC5F156FA7BC}"/>
    <cellStyle name="Normal 2 2 2 4 2 2 4 3" xfId="20413" xr:uid="{18821A30-F503-4B95-9688-295CDB4730DA}"/>
    <cellStyle name="Normal 2 2 2 4 2 2 4 4" xfId="37172" xr:uid="{1C58D3CE-CE86-4C1B-97E1-6B86168C4C7E}"/>
    <cellStyle name="Normal 2 2 2 4 2 2 5" xfId="10230" xr:uid="{2D9C02B6-79BA-4060-A090-D51172A7A709}"/>
    <cellStyle name="Normal 2 2 2 4 2 2 5 2" xfId="26990" xr:uid="{E1ED578C-C728-480A-A47A-82DA30B74268}"/>
    <cellStyle name="Normal 2 2 2 4 2 2 5 3" xfId="43749" xr:uid="{28141446-2E2D-4DF3-8657-7A2C8A4645B1}"/>
    <cellStyle name="Normal 2 2 2 4 2 2 6" xfId="18610" xr:uid="{20DD9B91-1982-4B78-A840-42BCE369157C}"/>
    <cellStyle name="Normal 2 2 2 4 2 2 7" xfId="35369" xr:uid="{E5D27FE4-56FB-4965-A1DC-404251BA8E9B}"/>
    <cellStyle name="Normal 2 2 2 4 2 3" xfId="2278" xr:uid="{953746E6-6EE7-4A8D-B6E2-BCE15AA434BB}"/>
    <cellStyle name="Normal 2 2 2 4 2 3 2" xfId="5658" xr:uid="{E8D4809C-D9FB-4147-A32D-557B6B407BB0}"/>
    <cellStyle name="Normal 2 2 2 4 2 3 2 2" xfId="14038" xr:uid="{37A1C521-CEF1-475A-BDAB-E772A9D813A6}"/>
    <cellStyle name="Normal 2 2 2 4 2 3 2 2 2" xfId="30798" xr:uid="{00102627-666A-4EB5-A082-CEE89E833C3A}"/>
    <cellStyle name="Normal 2 2 2 4 2 3 2 2 3" xfId="47557" xr:uid="{DF4761F2-3AA5-46C6-9626-0D68EE50A363}"/>
    <cellStyle name="Normal 2 2 2 4 2 3 2 3" xfId="22418" xr:uid="{836B172B-B367-4F99-9266-E4F15D39D83A}"/>
    <cellStyle name="Normal 2 2 2 4 2 3 2 4" xfId="39177" xr:uid="{052ED75C-93C2-4405-9E7B-0F248D8FD0DA}"/>
    <cellStyle name="Normal 2 2 2 4 2 3 3" xfId="7345" xr:uid="{1C81A725-6057-4FC2-AD61-52F82DEE99E9}"/>
    <cellStyle name="Normal 2 2 2 4 2 3 3 2" xfId="15725" xr:uid="{EBD36455-C666-418B-8198-D2B72E3F3162}"/>
    <cellStyle name="Normal 2 2 2 4 2 3 3 2 2" xfId="32485" xr:uid="{693523AB-D86B-42E1-AE2C-B8114AD24711}"/>
    <cellStyle name="Normal 2 2 2 4 2 3 3 2 3" xfId="49244" xr:uid="{94D62530-675B-4446-8DD1-09199CFBA536}"/>
    <cellStyle name="Normal 2 2 2 4 2 3 3 3" xfId="24105" xr:uid="{96A24DFE-E976-4373-972D-4C9D65A7A3B0}"/>
    <cellStyle name="Normal 2 2 2 4 2 3 3 4" xfId="40864" xr:uid="{9D31A50B-6EBC-4D3E-8DF0-52E954439AE8}"/>
    <cellStyle name="Normal 2 2 2 4 2 3 4" xfId="4085" xr:uid="{1D245F38-0F60-4549-B5FD-6E7E0659E595}"/>
    <cellStyle name="Normal 2 2 2 4 2 3 4 2" xfId="12461" xr:uid="{4DECD053-4C09-4B2E-851D-0B37E63847C2}"/>
    <cellStyle name="Normal 2 2 2 4 2 3 4 2 2" xfId="29221" xr:uid="{C51367F1-8537-4D99-AC9E-5D9B01D8E32C}"/>
    <cellStyle name="Normal 2 2 2 4 2 3 4 2 3" xfId="45980" xr:uid="{AAB36166-522C-4C58-AC25-8DEB0CA40D28}"/>
    <cellStyle name="Normal 2 2 2 4 2 3 4 3" xfId="20841" xr:uid="{C00F7C8E-325F-412B-AB3C-6DD1E975197E}"/>
    <cellStyle name="Normal 2 2 2 4 2 3 4 4" xfId="37600" xr:uid="{53A3D848-62A1-4248-BABF-8B49CDD29751}"/>
    <cellStyle name="Normal 2 2 2 4 2 3 5" xfId="10658" xr:uid="{3172BF02-2ACE-4CB7-89FD-CEF4CF8AC448}"/>
    <cellStyle name="Normal 2 2 2 4 2 3 5 2" xfId="27418" xr:uid="{67E2EF01-0412-4856-BB03-55EE6CDE488C}"/>
    <cellStyle name="Normal 2 2 2 4 2 3 5 3" xfId="44177" xr:uid="{BB420213-D30C-4278-B1FD-372407B496BE}"/>
    <cellStyle name="Normal 2 2 2 4 2 3 6" xfId="19038" xr:uid="{4C5A4256-FCCF-4422-BC76-F726E44D9A89}"/>
    <cellStyle name="Normal 2 2 2 4 2 3 7" xfId="35797" xr:uid="{BF16DFB6-F967-45DB-B647-2804C5141BA5}"/>
    <cellStyle name="Normal 2 2 2 4 2 4" xfId="2613" xr:uid="{AF06EE5F-FC15-4D33-98E8-0F03657B60CC}"/>
    <cellStyle name="Normal 2 2 2 4 2 4 2" xfId="5995" xr:uid="{23080FBD-E361-4086-81BC-2377D1AC6936}"/>
    <cellStyle name="Normal 2 2 2 4 2 4 2 2" xfId="14375" xr:uid="{F96DC96F-7962-47CA-AD85-8FC92569FE34}"/>
    <cellStyle name="Normal 2 2 2 4 2 4 2 2 2" xfId="31135" xr:uid="{12A7816C-9ED3-4FE7-BE30-045FC1D22DB7}"/>
    <cellStyle name="Normal 2 2 2 4 2 4 2 2 3" xfId="47894" xr:uid="{2D94839B-98BB-4BA8-816C-6E41AA44DF06}"/>
    <cellStyle name="Normal 2 2 2 4 2 4 2 3" xfId="22755" xr:uid="{988B5544-FE43-43C2-B245-1BCA51EEB73B}"/>
    <cellStyle name="Normal 2 2 2 4 2 4 2 4" xfId="39514" xr:uid="{9C92FE72-8B22-4333-88B4-D111D2B66868}"/>
    <cellStyle name="Normal 2 2 2 4 2 4 3" xfId="7682" xr:uid="{E677BD78-2B25-4A7F-B22A-0BCC8829F680}"/>
    <cellStyle name="Normal 2 2 2 4 2 4 3 2" xfId="16062" xr:uid="{997EAEA5-4DCA-4945-85FB-B56854BEC754}"/>
    <cellStyle name="Normal 2 2 2 4 2 4 3 2 2" xfId="32822" xr:uid="{F263E646-485C-4FD9-A200-BFE439CEA0F4}"/>
    <cellStyle name="Normal 2 2 2 4 2 4 3 2 3" xfId="49581" xr:uid="{400C6262-0D92-4A6D-AA6B-D94974F8DCDA}"/>
    <cellStyle name="Normal 2 2 2 4 2 4 3 3" xfId="24442" xr:uid="{03470A18-0F22-4660-996C-4D7F8AE8F7F3}"/>
    <cellStyle name="Normal 2 2 2 4 2 4 3 4" xfId="41201" xr:uid="{DFEB2928-D244-4324-9752-1ED0234B01AA}"/>
    <cellStyle name="Normal 2 2 2 4 2 4 4" xfId="4310" xr:uid="{E318EC78-AD17-40E2-9BE4-79EFEC7C6766}"/>
    <cellStyle name="Normal 2 2 2 4 2 4 4 2" xfId="12686" xr:uid="{EB774079-A857-4059-BDBE-4347778D2408}"/>
    <cellStyle name="Normal 2 2 2 4 2 4 4 2 2" xfId="29446" xr:uid="{DAAAC02A-273A-4467-A2A1-46A7280483E2}"/>
    <cellStyle name="Normal 2 2 2 4 2 4 4 2 3" xfId="46205" xr:uid="{4C0455C0-A905-482F-A40B-128E0131BE40}"/>
    <cellStyle name="Normal 2 2 2 4 2 4 4 3" xfId="21066" xr:uid="{0B18BD41-AC1D-469D-AC1F-1F2A417B4867}"/>
    <cellStyle name="Normal 2 2 2 4 2 4 4 4" xfId="37825" xr:uid="{312D8441-0B58-4FC9-B0E8-F65B50AD7551}"/>
    <cellStyle name="Normal 2 2 2 4 2 4 5" xfId="10995" xr:uid="{74C470E8-8D69-4EBC-803A-C8D108002FEB}"/>
    <cellStyle name="Normal 2 2 2 4 2 4 5 2" xfId="27755" xr:uid="{FF9C43FB-EEC9-49D2-868A-27F52D215085}"/>
    <cellStyle name="Normal 2 2 2 4 2 4 5 3" xfId="44514" xr:uid="{7D1609B7-49CE-48F5-BF7B-E8F931CDC676}"/>
    <cellStyle name="Normal 2 2 2 4 2 4 6" xfId="19375" xr:uid="{A565832C-0C1A-4DC8-B189-474B36CC5FBA}"/>
    <cellStyle name="Normal 2 2 2 4 2 4 7" xfId="36134" xr:uid="{AEEE1710-AA54-48B3-BA6A-902669CF8FD9}"/>
    <cellStyle name="Normal 2 2 2 4 2 5" xfId="4729" xr:uid="{BAE19A55-5479-4929-AB3A-4F88CF401A11}"/>
    <cellStyle name="Normal 2 2 2 4 2 5 2" xfId="13105" xr:uid="{051CA399-0F46-427E-8D02-AC7E9640FC32}"/>
    <cellStyle name="Normal 2 2 2 4 2 5 2 2" xfId="29865" xr:uid="{77998006-7B8E-4C7F-8DF6-D3F53C901D7C}"/>
    <cellStyle name="Normal 2 2 2 4 2 5 2 3" xfId="46624" xr:uid="{F0AB0981-08ED-4D7B-AA49-22C8C838D6C8}"/>
    <cellStyle name="Normal 2 2 2 4 2 5 3" xfId="21485" xr:uid="{16F2807B-9F27-44CC-92CB-AE233A5E8CEA}"/>
    <cellStyle name="Normal 2 2 2 4 2 5 4" xfId="38244" xr:uid="{178E0978-1A9E-460C-8D4B-A273506D113F}"/>
    <cellStyle name="Normal 2 2 2 4 2 6" xfId="6491" xr:uid="{F391C10B-F213-4B44-9D94-18FFF071A1BC}"/>
    <cellStyle name="Normal 2 2 2 4 2 6 2" xfId="14871" xr:uid="{93137CD4-7621-4D82-BDEA-300990A0593C}"/>
    <cellStyle name="Normal 2 2 2 4 2 6 2 2" xfId="31631" xr:uid="{A001EC5D-E2E2-4790-9E1A-2FDD4077DC56}"/>
    <cellStyle name="Normal 2 2 2 4 2 6 2 3" xfId="48390" xr:uid="{341F959F-AE7B-44B9-8F90-0E261A29E46A}"/>
    <cellStyle name="Normal 2 2 2 4 2 6 3" xfId="23251" xr:uid="{320C2095-E1BF-4146-B183-FAED304960CF}"/>
    <cellStyle name="Normal 2 2 2 4 2 6 4" xfId="40010" xr:uid="{8FBAE57E-EEEA-46E1-AF5D-2D223EEC4A74}"/>
    <cellStyle name="Normal 2 2 2 4 2 7" xfId="8088" xr:uid="{694CBA07-CACF-4B09-AD18-2E2421993834}"/>
    <cellStyle name="Normal 2 2 2 4 2 7 2" xfId="16468" xr:uid="{BC5FC504-5E90-4303-8900-06D4B10114A5}"/>
    <cellStyle name="Normal 2 2 2 4 2 7 2 2" xfId="33228" xr:uid="{D3C21DF9-0F07-43C0-8E2B-21B848AC5EB6}"/>
    <cellStyle name="Normal 2 2 2 4 2 7 2 3" xfId="49987" xr:uid="{EE3714EA-4632-4B44-9067-405797CEC2BE}"/>
    <cellStyle name="Normal 2 2 2 4 2 7 3" xfId="24848" xr:uid="{92CEA207-A01C-45E9-AFAE-194E838594FD}"/>
    <cellStyle name="Normal 2 2 2 4 2 7 4" xfId="41607" xr:uid="{D4181566-7441-4C0B-8487-E3167DCA6AC0}"/>
    <cellStyle name="Normal 2 2 2 4 2 8" xfId="8494" xr:uid="{828119A2-D325-4333-94DA-2C2339EB02DB}"/>
    <cellStyle name="Normal 2 2 2 4 2 8 2" xfId="16874" xr:uid="{06331469-C274-440B-8D9E-6328ACEC12A0}"/>
    <cellStyle name="Normal 2 2 2 4 2 8 2 2" xfId="33634" xr:uid="{B622C036-F7C2-4EEF-89F2-0A409866329D}"/>
    <cellStyle name="Normal 2 2 2 4 2 8 2 3" xfId="50393" xr:uid="{32FD8FFF-A298-46CE-BF26-6592B57FF50E}"/>
    <cellStyle name="Normal 2 2 2 4 2 8 3" xfId="25254" xr:uid="{EDD0CA2D-8E95-4118-86F3-1D93FD8416D2}"/>
    <cellStyle name="Normal 2 2 2 4 2 8 4" xfId="42013" xr:uid="{EB1AD6F1-920B-4B4D-8456-1D63F002C1AD}"/>
    <cellStyle name="Normal 2 2 2 4 2 9" xfId="8900" xr:uid="{1683FB4A-9357-42B6-A426-A26CFDBF250C}"/>
    <cellStyle name="Normal 2 2 2 4 2 9 2" xfId="17280" xr:uid="{0870E58E-BF11-4B74-9E93-55194779DF55}"/>
    <cellStyle name="Normal 2 2 2 4 2 9 2 2" xfId="34040" xr:uid="{4BF3883F-8B06-40E1-A77C-609631E19D7E}"/>
    <cellStyle name="Normal 2 2 2 4 2 9 2 3" xfId="50799" xr:uid="{2A36A193-324B-4A7F-8F43-AA17CC7EF0AA}"/>
    <cellStyle name="Normal 2 2 2 4 2 9 3" xfId="25660" xr:uid="{952F8507-C04A-4FAC-A91D-DAE4211A8476}"/>
    <cellStyle name="Normal 2 2 2 4 2 9 4" xfId="42419" xr:uid="{1E25C119-3C54-4AED-8CDC-26EC3ADADE23}"/>
    <cellStyle name="Normal 2 2 2 4 3" xfId="1450" xr:uid="{545EDC95-FBA7-45E4-B326-44604695BB32}"/>
    <cellStyle name="Normal 2 2 2 4 3 10" xfId="9426" xr:uid="{7AD4592C-24A9-4498-93FB-9163E338A507}"/>
    <cellStyle name="Normal 2 2 2 4 3 10 2" xfId="17806" xr:uid="{D83050C2-CCEE-43CF-8C80-998B04E01D8A}"/>
    <cellStyle name="Normal 2 2 2 4 3 10 2 2" xfId="34566" xr:uid="{DBF5345E-FE14-4E6A-A67F-FF9AB974F674}"/>
    <cellStyle name="Normal 2 2 2 4 3 10 2 3" xfId="51325" xr:uid="{4FD07477-BC28-4976-9A3D-5FCDC44AAFBB}"/>
    <cellStyle name="Normal 2 2 2 4 3 10 3" xfId="26186" xr:uid="{C6EAC9B0-CC3C-4E88-91E6-A11E208C86E0}"/>
    <cellStyle name="Normal 2 2 2 4 3 10 4" xfId="42945" xr:uid="{AB61331D-93BB-458B-8F6C-70D51AB652EF}"/>
    <cellStyle name="Normal 2 2 2 4 3 11" xfId="3231" xr:uid="{D74C191F-C8F3-424B-AAA5-77239ACBE36A}"/>
    <cellStyle name="Normal 2 2 2 4 3 11 2" xfId="11608" xr:uid="{D7E01DE6-CF82-4D71-AAB4-8CF1E248C30B}"/>
    <cellStyle name="Normal 2 2 2 4 3 11 2 2" xfId="28368" xr:uid="{EE2861A5-278D-4D1A-A60F-FA664DFA246A}"/>
    <cellStyle name="Normal 2 2 2 4 3 11 2 3" xfId="45127" xr:uid="{0AFA2498-26B4-45F0-9ECC-E81EB0B84FB9}"/>
    <cellStyle name="Normal 2 2 2 4 3 11 3" xfId="19988" xr:uid="{1D1B25EE-2F97-463F-A24B-83F4454DF8C1}"/>
    <cellStyle name="Normal 2 2 2 4 3 11 4" xfId="36747" xr:uid="{0B9CFA6F-9588-4CCA-B2E3-6FBF15E7F0FF}"/>
    <cellStyle name="Normal 2 2 2 4 3 12" xfId="9805" xr:uid="{F86D488B-9CC3-4AB9-9B23-D8369ABA33F0}"/>
    <cellStyle name="Normal 2 2 2 4 3 12 2" xfId="26565" xr:uid="{550FDBC8-47DE-40DC-8D0D-B8CD5BC16F56}"/>
    <cellStyle name="Normal 2 2 2 4 3 12 3" xfId="43324" xr:uid="{BF067B49-93AE-4342-A233-A01F5E24BA43}"/>
    <cellStyle name="Normal 2 2 2 4 3 13" xfId="18185" xr:uid="{F2A62E4D-5C1D-4A71-8D9F-C48E6315DBB5}"/>
    <cellStyle name="Normal 2 2 2 4 3 14" xfId="34944" xr:uid="{382CD06D-54E1-4A6B-AC8C-D13A999CB739}"/>
    <cellStyle name="Normal 2 2 2 4 3 2" xfId="1851" xr:uid="{1D2601D3-E265-4440-A3D7-6D7D2AD7474D}"/>
    <cellStyle name="Normal 2 2 2 4 3 2 2" xfId="5233" xr:uid="{0FD8DCE2-ADB2-4B31-B380-D516EBE9E59B}"/>
    <cellStyle name="Normal 2 2 2 4 3 2 2 2" xfId="13611" xr:uid="{74DA35DE-FADE-45B9-9144-D66CBBDFD579}"/>
    <cellStyle name="Normal 2 2 2 4 3 2 2 2 2" xfId="30371" xr:uid="{C0438813-F02E-4A8D-AE7A-EDC3B0680E46}"/>
    <cellStyle name="Normal 2 2 2 4 3 2 2 2 3" xfId="47130" xr:uid="{956194DE-ED81-49A5-AE34-D49212F35036}"/>
    <cellStyle name="Normal 2 2 2 4 3 2 2 3" xfId="21991" xr:uid="{9D688037-1A44-4BFE-869B-0B004394F023}"/>
    <cellStyle name="Normal 2 2 2 4 3 2 2 4" xfId="38750" xr:uid="{FF0837F3-0B9E-463A-A7CC-DF6BAC470716}"/>
    <cellStyle name="Normal 2 2 2 4 3 2 3" xfId="6918" xr:uid="{C904C625-01A6-4DD2-B645-4910A01C42AC}"/>
    <cellStyle name="Normal 2 2 2 4 3 2 3 2" xfId="15298" xr:uid="{FE0F99E0-BC7F-4ECB-8B05-EF2DF87370BF}"/>
    <cellStyle name="Normal 2 2 2 4 3 2 3 2 2" xfId="32058" xr:uid="{6EEC5668-1A99-4F42-BCDF-DD873850ECF3}"/>
    <cellStyle name="Normal 2 2 2 4 3 2 3 2 3" xfId="48817" xr:uid="{C457E99D-7BF7-420B-8A3E-2CF3CFB59D11}"/>
    <cellStyle name="Normal 2 2 2 4 3 2 3 3" xfId="23678" xr:uid="{9AF23213-13FB-4ECB-BDCF-045A642C94D7}"/>
    <cellStyle name="Normal 2 2 2 4 3 2 3 4" xfId="40437" xr:uid="{F0A628D9-711E-4282-87EC-DF958A440B57}"/>
    <cellStyle name="Normal 2 2 2 4 3 2 4" xfId="3658" xr:uid="{51C74C60-098D-4354-88D1-D8C62741E156}"/>
    <cellStyle name="Normal 2 2 2 4 3 2 4 2" xfId="12034" xr:uid="{02D234C0-9386-40EE-9446-468E4CE70811}"/>
    <cellStyle name="Normal 2 2 2 4 3 2 4 2 2" xfId="28794" xr:uid="{00487965-6DA2-47B7-8C4D-88DD63700977}"/>
    <cellStyle name="Normal 2 2 2 4 3 2 4 2 3" xfId="45553" xr:uid="{CD07836D-99BC-4C70-9622-CC495A3867DF}"/>
    <cellStyle name="Normal 2 2 2 4 3 2 4 3" xfId="20414" xr:uid="{6453EE77-6F4E-459C-823E-B34572476EBA}"/>
    <cellStyle name="Normal 2 2 2 4 3 2 4 4" xfId="37173" xr:uid="{585EB5B6-7BF0-49FC-8271-CD48791307A8}"/>
    <cellStyle name="Normal 2 2 2 4 3 2 5" xfId="10231" xr:uid="{20B840E3-0B45-4EE9-9E50-FAAEDDCE2E37}"/>
    <cellStyle name="Normal 2 2 2 4 3 2 5 2" xfId="26991" xr:uid="{2D5143E3-B648-41FC-A261-41D352409995}"/>
    <cellStyle name="Normal 2 2 2 4 3 2 5 3" xfId="43750" xr:uid="{A5FA7669-5920-42C0-8C2C-BD6CCF373472}"/>
    <cellStyle name="Normal 2 2 2 4 3 2 6" xfId="18611" xr:uid="{8853C861-21C2-485F-84B9-F534026D9C5B}"/>
    <cellStyle name="Normal 2 2 2 4 3 2 7" xfId="35370" xr:uid="{1FCE0C4D-2C2E-4038-8B75-960C5EDCAE7D}"/>
    <cellStyle name="Normal 2 2 2 4 3 3" xfId="2279" xr:uid="{013441D9-F813-4343-A332-14B59378999D}"/>
    <cellStyle name="Normal 2 2 2 4 3 3 2" xfId="5659" xr:uid="{F268BAB6-B192-498A-AFF1-90B0061E3820}"/>
    <cellStyle name="Normal 2 2 2 4 3 3 2 2" xfId="14039" xr:uid="{10D2024A-9466-471F-ABAF-E49E04DD9A76}"/>
    <cellStyle name="Normal 2 2 2 4 3 3 2 2 2" xfId="30799" xr:uid="{7CA1F0F0-2DDC-4F3D-8AC3-AEA8CD7D0139}"/>
    <cellStyle name="Normal 2 2 2 4 3 3 2 2 3" xfId="47558" xr:uid="{15B39842-4B9A-4A1F-8BAC-252021124AB7}"/>
    <cellStyle name="Normal 2 2 2 4 3 3 2 3" xfId="22419" xr:uid="{8D277EFF-A043-4633-8816-4CBE6AAF8B90}"/>
    <cellStyle name="Normal 2 2 2 4 3 3 2 4" xfId="39178" xr:uid="{BC90168F-9BB8-4DC8-85CF-6CD59600DC96}"/>
    <cellStyle name="Normal 2 2 2 4 3 3 3" xfId="7346" xr:uid="{C624078C-152E-405B-AAFC-05D91AD8CC9E}"/>
    <cellStyle name="Normal 2 2 2 4 3 3 3 2" xfId="15726" xr:uid="{4819A47A-56DB-41BA-AA9E-470539BAA5D2}"/>
    <cellStyle name="Normal 2 2 2 4 3 3 3 2 2" xfId="32486" xr:uid="{70812F9E-6127-429C-AE96-335A1E78B4B3}"/>
    <cellStyle name="Normal 2 2 2 4 3 3 3 2 3" xfId="49245" xr:uid="{F6526FDB-7056-4310-AE4E-78005BDA49B3}"/>
    <cellStyle name="Normal 2 2 2 4 3 3 3 3" xfId="24106" xr:uid="{DDD25A1A-38BF-46FD-9DB4-D93B8215B10B}"/>
    <cellStyle name="Normal 2 2 2 4 3 3 3 4" xfId="40865" xr:uid="{67C63036-A85C-4C70-9B08-51FA1E772C4E}"/>
    <cellStyle name="Normal 2 2 2 4 3 3 4" xfId="4086" xr:uid="{03C4D915-413E-4049-8616-318FA1DA7C44}"/>
    <cellStyle name="Normal 2 2 2 4 3 3 4 2" xfId="12462" xr:uid="{284E95CA-04BF-4FDE-824F-C5E35625143C}"/>
    <cellStyle name="Normal 2 2 2 4 3 3 4 2 2" xfId="29222" xr:uid="{067E683A-1C0B-4FF0-872A-52DBC921FA70}"/>
    <cellStyle name="Normal 2 2 2 4 3 3 4 2 3" xfId="45981" xr:uid="{089CE89B-C9C5-4B6F-A6F8-17E6FE5E0750}"/>
    <cellStyle name="Normal 2 2 2 4 3 3 4 3" xfId="20842" xr:uid="{84AC8E83-FB72-4DB1-B259-75CADCCE145E}"/>
    <cellStyle name="Normal 2 2 2 4 3 3 4 4" xfId="37601" xr:uid="{0E79BB07-6E08-4857-BC0D-07752D6BEDAE}"/>
    <cellStyle name="Normal 2 2 2 4 3 3 5" xfId="10659" xr:uid="{8FF7CA69-4D3F-4E7D-A218-71A2567AEF76}"/>
    <cellStyle name="Normal 2 2 2 4 3 3 5 2" xfId="27419" xr:uid="{C01DC54D-3C31-4BB0-9062-71E61C983074}"/>
    <cellStyle name="Normal 2 2 2 4 3 3 5 3" xfId="44178" xr:uid="{D7079AA0-424E-4749-BC65-750FBD436875}"/>
    <cellStyle name="Normal 2 2 2 4 3 3 6" xfId="19039" xr:uid="{803F956F-01A0-4E7C-B685-BC8D40337D30}"/>
    <cellStyle name="Normal 2 2 2 4 3 3 7" xfId="35798" xr:uid="{9E04161E-96C0-43A8-85F8-46B3BEC4612A}"/>
    <cellStyle name="Normal 2 2 2 4 3 4" xfId="2733" xr:uid="{EF9349F0-5969-4BAA-8A1B-3F7EFCFF7067}"/>
    <cellStyle name="Normal 2 2 2 4 3 4 2" xfId="6115" xr:uid="{E77646CE-9A65-4007-8D38-195906EE9425}"/>
    <cellStyle name="Normal 2 2 2 4 3 4 2 2" xfId="14495" xr:uid="{318B4576-67D2-4FA4-B741-9A7AADDD4ED1}"/>
    <cellStyle name="Normal 2 2 2 4 3 4 2 2 2" xfId="31255" xr:uid="{A7BC3706-9FB5-49DB-BA7F-934AF995CFCA}"/>
    <cellStyle name="Normal 2 2 2 4 3 4 2 2 3" xfId="48014" xr:uid="{D4E88561-AA03-4AF0-88CA-33688FDF8278}"/>
    <cellStyle name="Normal 2 2 2 4 3 4 2 3" xfId="22875" xr:uid="{B26F2FCF-3816-4251-BD69-D52F58C97472}"/>
    <cellStyle name="Normal 2 2 2 4 3 4 2 4" xfId="39634" xr:uid="{BF32325E-A967-4942-934F-69CC20A7BBD8}"/>
    <cellStyle name="Normal 2 2 2 4 3 4 3" xfId="7802" xr:uid="{80201263-1FC3-4F73-A268-D368342165A7}"/>
    <cellStyle name="Normal 2 2 2 4 3 4 3 2" xfId="16182" xr:uid="{A5BB4D4A-2FC7-43EB-AAA4-47B97167EA25}"/>
    <cellStyle name="Normal 2 2 2 4 3 4 3 2 2" xfId="32942" xr:uid="{6A7A1AAC-F198-43EE-80BB-EF08DBA4359B}"/>
    <cellStyle name="Normal 2 2 2 4 3 4 3 2 3" xfId="49701" xr:uid="{B50F6516-9DA5-4637-B7A0-481744D12D8F}"/>
    <cellStyle name="Normal 2 2 2 4 3 4 3 3" xfId="24562" xr:uid="{82573808-6F39-4A89-90F7-BD37D3D87769}"/>
    <cellStyle name="Normal 2 2 2 4 3 4 3 4" xfId="41321" xr:uid="{1AE96433-D2B5-4004-A469-AFAA7CC4A651}"/>
    <cellStyle name="Normal 2 2 2 4 3 4 4" xfId="4429" xr:uid="{F7631A1D-1D95-4638-A104-F4EC4C6841A4}"/>
    <cellStyle name="Normal 2 2 2 4 3 4 4 2" xfId="12805" xr:uid="{A3D78E77-954D-4786-8C00-807413A21AB6}"/>
    <cellStyle name="Normal 2 2 2 4 3 4 4 2 2" xfId="29565" xr:uid="{82667D6C-754E-4951-B560-288EB7D80954}"/>
    <cellStyle name="Normal 2 2 2 4 3 4 4 2 3" xfId="46324" xr:uid="{52FD9E29-76AF-48D1-9F2D-94FF7C517A1C}"/>
    <cellStyle name="Normal 2 2 2 4 3 4 4 3" xfId="21185" xr:uid="{0680968B-28B5-4B5F-BEDA-3F0FA8121101}"/>
    <cellStyle name="Normal 2 2 2 4 3 4 4 4" xfId="37944" xr:uid="{FB508A91-713C-4814-A5FB-3EB20E5BA070}"/>
    <cellStyle name="Normal 2 2 2 4 3 4 5" xfId="11115" xr:uid="{40464873-D01F-4BAC-9C47-9C979F5E25F8}"/>
    <cellStyle name="Normal 2 2 2 4 3 4 5 2" xfId="27875" xr:uid="{E7562FCC-06AE-4CCD-B9B8-D84C7BC3EBD9}"/>
    <cellStyle name="Normal 2 2 2 4 3 4 5 3" xfId="44634" xr:uid="{A49F5584-A58E-42A3-8433-59BF4E951B28}"/>
    <cellStyle name="Normal 2 2 2 4 3 4 6" xfId="19495" xr:uid="{1BC8823B-18B3-4832-9138-DF0CD8E54A8B}"/>
    <cellStyle name="Normal 2 2 2 4 3 4 7" xfId="36254" xr:uid="{5CC230F1-4294-49D4-935C-3EA73E315071}"/>
    <cellStyle name="Normal 2 2 2 4 3 5" xfId="4849" xr:uid="{70C7DEAE-6F4A-4CDE-B6ED-F8E2378A70C0}"/>
    <cellStyle name="Normal 2 2 2 4 3 5 2" xfId="13225" xr:uid="{4F4BE8DF-7F04-44A9-93F5-B1D7E0FB5BDB}"/>
    <cellStyle name="Normal 2 2 2 4 3 5 2 2" xfId="29985" xr:uid="{E7EAE2A1-C289-4A54-A59E-6AA7F0F1EB1D}"/>
    <cellStyle name="Normal 2 2 2 4 3 5 2 3" xfId="46744" xr:uid="{BBBC10D0-5E76-465F-B61B-B3E221C1DD76}"/>
    <cellStyle name="Normal 2 2 2 4 3 5 3" xfId="21605" xr:uid="{E1511F91-FEFA-4FAD-AA27-8B6272E938CE}"/>
    <cellStyle name="Normal 2 2 2 4 3 5 4" xfId="38364" xr:uid="{62CBE14C-4C1D-4890-8E59-2A5544A8B65D}"/>
    <cellStyle name="Normal 2 2 2 4 3 6" xfId="6492" xr:uid="{2689239A-4690-4533-B1A5-C344FE5B52A6}"/>
    <cellStyle name="Normal 2 2 2 4 3 6 2" xfId="14872" xr:uid="{A4090E2B-2E87-47BA-A778-8A4A1A068142}"/>
    <cellStyle name="Normal 2 2 2 4 3 6 2 2" xfId="31632" xr:uid="{A86E8AEE-B5D1-44B9-AD0A-98E290707160}"/>
    <cellStyle name="Normal 2 2 2 4 3 6 2 3" xfId="48391" xr:uid="{21177C1D-38CB-436B-9D44-DEAF88BF8EF1}"/>
    <cellStyle name="Normal 2 2 2 4 3 6 3" xfId="23252" xr:uid="{0D30DCB0-F6CA-4BCB-A62B-674155498C15}"/>
    <cellStyle name="Normal 2 2 2 4 3 6 4" xfId="40011" xr:uid="{7257FA89-C29B-4225-A45C-C6B7AF2C6887}"/>
    <cellStyle name="Normal 2 2 2 4 3 7" xfId="8208" xr:uid="{E1C8D894-77F7-4EA9-8125-171E4F88DD80}"/>
    <cellStyle name="Normal 2 2 2 4 3 7 2" xfId="16588" xr:uid="{8605CEBF-AB93-4EC0-A26E-A65657DCC1E4}"/>
    <cellStyle name="Normal 2 2 2 4 3 7 2 2" xfId="33348" xr:uid="{8D01A669-1AAB-4712-80B3-681AEF73AE1C}"/>
    <cellStyle name="Normal 2 2 2 4 3 7 2 3" xfId="50107" xr:uid="{F776CAA5-071F-4838-88DA-AFACD6B29E03}"/>
    <cellStyle name="Normal 2 2 2 4 3 7 3" xfId="24968" xr:uid="{84254253-6152-4A6B-9D59-769E99F95565}"/>
    <cellStyle name="Normal 2 2 2 4 3 7 4" xfId="41727" xr:uid="{8D709719-7AEB-4C97-A2D1-A4F1E378C037}"/>
    <cellStyle name="Normal 2 2 2 4 3 8" xfId="8614" xr:uid="{706CBA32-6DEB-4BF1-8ACC-7F9AC7F49804}"/>
    <cellStyle name="Normal 2 2 2 4 3 8 2" xfId="16994" xr:uid="{6D64F423-1C59-417E-918D-FA34F2ACC1AB}"/>
    <cellStyle name="Normal 2 2 2 4 3 8 2 2" xfId="33754" xr:uid="{B8E89ACB-60D5-4B8B-A72F-E04DA2184ACC}"/>
    <cellStyle name="Normal 2 2 2 4 3 8 2 3" xfId="50513" xr:uid="{D2C872E4-3C75-4BB3-9F80-DD2729649225}"/>
    <cellStyle name="Normal 2 2 2 4 3 8 3" xfId="25374" xr:uid="{AA214B55-377C-4A09-BCB5-73921072ED65}"/>
    <cellStyle name="Normal 2 2 2 4 3 8 4" xfId="42133" xr:uid="{53CCCA91-7152-49D4-B7F9-D44B95388C9D}"/>
    <cellStyle name="Normal 2 2 2 4 3 9" xfId="9020" xr:uid="{E3F7E377-D152-41BD-BCF1-D1E4D4D142F6}"/>
    <cellStyle name="Normal 2 2 2 4 3 9 2" xfId="17400" xr:uid="{DF7A47DE-9B4C-45A2-AFCD-942E985E69F2}"/>
    <cellStyle name="Normal 2 2 2 4 3 9 2 2" xfId="34160" xr:uid="{E99CDCB7-328E-4FF2-AEEA-D8574C3D0F7B}"/>
    <cellStyle name="Normal 2 2 2 4 3 9 2 3" xfId="50919" xr:uid="{376A8071-7BD4-45F3-92E8-BDF6C3F86AF2}"/>
    <cellStyle name="Normal 2 2 2 4 3 9 3" xfId="25780" xr:uid="{A76ABF7C-1241-44A0-8B70-6212E65E23D3}"/>
    <cellStyle name="Normal 2 2 2 4 3 9 4" xfId="42539" xr:uid="{71879F62-5947-4E14-BF5C-A1C6C823E92B}"/>
    <cellStyle name="Normal 2 2 2 4 4" xfId="1622" xr:uid="{28ED7248-4715-42D6-8F55-AFA0938F1213}"/>
    <cellStyle name="Normal 2 2 2 4 4 2" xfId="5004" xr:uid="{C28BED0B-07D9-4241-998D-667886327623}"/>
    <cellStyle name="Normal 2 2 2 4 4 2 2" xfId="13382" xr:uid="{A42BABAA-5C4E-4E3F-BF20-1B1A56B34105}"/>
    <cellStyle name="Normal 2 2 2 4 4 2 2 2" xfId="30142" xr:uid="{702CA010-1A6B-40F5-9E2D-3A540B8DC7FE}"/>
    <cellStyle name="Normal 2 2 2 4 4 2 2 3" xfId="46901" xr:uid="{C5BD1CCB-70AB-4251-8C96-0100D3E85E21}"/>
    <cellStyle name="Normal 2 2 2 4 4 2 3" xfId="21762" xr:uid="{83975B7C-A48B-4DF3-BDDA-DB9AAA701F69}"/>
    <cellStyle name="Normal 2 2 2 4 4 2 4" xfId="38521" xr:uid="{9DD5760E-43AB-4824-A10A-E1904C06C7F3}"/>
    <cellStyle name="Normal 2 2 2 4 4 3" xfId="6689" xr:uid="{7D1E394C-7AA8-4AC1-AB79-AB093270F30F}"/>
    <cellStyle name="Normal 2 2 2 4 4 3 2" xfId="15069" xr:uid="{64956C41-9435-4D97-BEB6-95A96454D654}"/>
    <cellStyle name="Normal 2 2 2 4 4 3 2 2" xfId="31829" xr:uid="{A39FB4C5-783B-4F03-A09D-D8486D982993}"/>
    <cellStyle name="Normal 2 2 2 4 4 3 2 3" xfId="48588" xr:uid="{E5356645-0840-418B-9044-FB83A7089784}"/>
    <cellStyle name="Normal 2 2 2 4 4 3 3" xfId="23449" xr:uid="{BFFFF2BC-6F8B-454C-8E13-1265494834DB}"/>
    <cellStyle name="Normal 2 2 2 4 4 3 4" xfId="40208" xr:uid="{9FC6C1E6-3BE7-4BAA-841A-4E7DDEF46519}"/>
    <cellStyle name="Normal 2 2 2 4 4 4" xfId="3429" xr:uid="{66F9A770-CA83-45A1-991B-4B87CC7B32C4}"/>
    <cellStyle name="Normal 2 2 2 4 4 4 2" xfId="11805" xr:uid="{64EB8474-F0E7-4122-980C-63FE8139BE30}"/>
    <cellStyle name="Normal 2 2 2 4 4 4 2 2" xfId="28565" xr:uid="{B97B4640-2950-4B00-8135-241A44690DEE}"/>
    <cellStyle name="Normal 2 2 2 4 4 4 2 3" xfId="45324" xr:uid="{6C8F3F2D-9244-4C8D-A4D9-5D0264ABE371}"/>
    <cellStyle name="Normal 2 2 2 4 4 4 3" xfId="20185" xr:uid="{E1948A8A-AB18-451B-B1FF-516E1FBBB793}"/>
    <cellStyle name="Normal 2 2 2 4 4 4 4" xfId="36944" xr:uid="{EBAAAF1C-4FE6-4435-B8E5-84965AA465B0}"/>
    <cellStyle name="Normal 2 2 2 4 4 5" xfId="10002" xr:uid="{7F8D8547-90A4-4519-A012-6F036B6CD1C1}"/>
    <cellStyle name="Normal 2 2 2 4 4 5 2" xfId="26762" xr:uid="{6B229F8B-7711-42E4-870E-0359AC6A15C9}"/>
    <cellStyle name="Normal 2 2 2 4 4 5 3" xfId="43521" xr:uid="{96348E32-DED5-4EB2-90F4-14ACAEAECBD6}"/>
    <cellStyle name="Normal 2 2 2 4 4 6" xfId="18382" xr:uid="{064CD5BD-D391-496F-8D3F-A68D9BB38250}"/>
    <cellStyle name="Normal 2 2 2 4 4 7" xfId="35141" xr:uid="{7AB9B2FC-5953-424E-8DCC-BC66F18DA22C}"/>
    <cellStyle name="Normal 2 2 2 4 5" xfId="2050" xr:uid="{6BC2BBD6-0560-4BDA-B1C5-0D4674FFA783}"/>
    <cellStyle name="Normal 2 2 2 4 5 2" xfId="5430" xr:uid="{CE123CF1-692E-4926-A84E-B22F5732BC28}"/>
    <cellStyle name="Normal 2 2 2 4 5 2 2" xfId="13810" xr:uid="{336AE912-1987-49B5-9D34-683301731337}"/>
    <cellStyle name="Normal 2 2 2 4 5 2 2 2" xfId="30570" xr:uid="{12C4D9A6-F847-4D77-A77B-CFDC95DDDD3E}"/>
    <cellStyle name="Normal 2 2 2 4 5 2 2 3" xfId="47329" xr:uid="{434382C9-21A6-4F83-AB11-B33103EC110D}"/>
    <cellStyle name="Normal 2 2 2 4 5 2 3" xfId="22190" xr:uid="{C691A7B9-8E20-4F8A-B5F4-8A373942A18A}"/>
    <cellStyle name="Normal 2 2 2 4 5 2 4" xfId="38949" xr:uid="{6BD1A2A5-326E-4772-8D95-322B6448658F}"/>
    <cellStyle name="Normal 2 2 2 4 5 3" xfId="7117" xr:uid="{F988398C-9F24-40F6-9C38-28CA7E319116}"/>
    <cellStyle name="Normal 2 2 2 4 5 3 2" xfId="15497" xr:uid="{4A883A80-736D-4558-AC37-C09C85C0E3E4}"/>
    <cellStyle name="Normal 2 2 2 4 5 3 2 2" xfId="32257" xr:uid="{F4E49442-1004-453B-A1A9-EBA07D802626}"/>
    <cellStyle name="Normal 2 2 2 4 5 3 2 3" xfId="49016" xr:uid="{F70D075F-A1DD-4411-8DFA-8DAE34B19A75}"/>
    <cellStyle name="Normal 2 2 2 4 5 3 3" xfId="23877" xr:uid="{9C59F2AF-60EB-4CD1-ADA8-FF1050B8CEE0}"/>
    <cellStyle name="Normal 2 2 2 4 5 3 4" xfId="40636" xr:uid="{5480A24B-D45F-4FC1-A98C-9955F8136846}"/>
    <cellStyle name="Normal 2 2 2 4 5 4" xfId="3857" xr:uid="{059B0C60-5296-44B6-9379-D2F1D6746AAC}"/>
    <cellStyle name="Normal 2 2 2 4 5 4 2" xfId="12233" xr:uid="{7996673B-9916-4910-9503-1C979C901DA6}"/>
    <cellStyle name="Normal 2 2 2 4 5 4 2 2" xfId="28993" xr:uid="{886B37A4-9244-4590-9718-5774AB18BBFF}"/>
    <cellStyle name="Normal 2 2 2 4 5 4 2 3" xfId="45752" xr:uid="{C26FF970-F674-4F36-AD9F-42C7A34CCAF0}"/>
    <cellStyle name="Normal 2 2 2 4 5 4 3" xfId="20613" xr:uid="{D668F774-3ACE-4288-92C7-2BB1B2BC6018}"/>
    <cellStyle name="Normal 2 2 2 4 5 4 4" xfId="37372" xr:uid="{346EB0B6-43A4-46BF-A766-3273DAE819E7}"/>
    <cellStyle name="Normal 2 2 2 4 5 5" xfId="10430" xr:uid="{BAD36FB1-5B3C-4F33-8CB4-C8E2AB08720A}"/>
    <cellStyle name="Normal 2 2 2 4 5 5 2" xfId="27190" xr:uid="{BC31806A-A7AF-410A-87B9-F8FD60115E18}"/>
    <cellStyle name="Normal 2 2 2 4 5 5 3" xfId="43949" xr:uid="{33A60C0D-B148-44D8-901D-D0434B9D64FB}"/>
    <cellStyle name="Normal 2 2 2 4 5 6" xfId="18810" xr:uid="{8659F109-CC75-4374-B73A-F33422192CE2}"/>
    <cellStyle name="Normal 2 2 2 4 5 7" xfId="35569" xr:uid="{F8451CF4-81DE-45FC-8AE6-4FA6F83073A9}"/>
    <cellStyle name="Normal 2 2 2 4 6" xfId="2463" xr:uid="{D2EEB431-DDD8-4F14-9539-D59308C230D0}"/>
    <cellStyle name="Normal 2 2 2 4 6 2" xfId="5844" xr:uid="{D1B9DD0C-C095-4C6B-B2B2-FEF87B4128F9}"/>
    <cellStyle name="Normal 2 2 2 4 6 2 2" xfId="14224" xr:uid="{16F0F7B8-BB4C-493C-B101-6082A4BBF29C}"/>
    <cellStyle name="Normal 2 2 2 4 6 2 2 2" xfId="30984" xr:uid="{76D5447E-2603-4247-9323-9A28E383E2B6}"/>
    <cellStyle name="Normal 2 2 2 4 6 2 2 3" xfId="47743" xr:uid="{362EC8D6-EE57-434B-AC1E-C52284379E53}"/>
    <cellStyle name="Normal 2 2 2 4 6 2 3" xfId="22604" xr:uid="{4393FDCF-CF23-4F33-8744-D2BD96326303}"/>
    <cellStyle name="Normal 2 2 2 4 6 2 4" xfId="39363" xr:uid="{11EA868E-4E57-4EF7-86F3-02A736E054BD}"/>
    <cellStyle name="Normal 2 2 2 4 6 3" xfId="7531" xr:uid="{9A08476E-43E9-499E-BCA6-B43C21755B1C}"/>
    <cellStyle name="Normal 2 2 2 4 6 3 2" xfId="15911" xr:uid="{FDA42A3F-792B-4833-8853-73552D36E894}"/>
    <cellStyle name="Normal 2 2 2 4 6 3 2 2" xfId="32671" xr:uid="{577D02AD-0F15-4A79-AAB2-20EC11CF3226}"/>
    <cellStyle name="Normal 2 2 2 4 6 3 2 3" xfId="49430" xr:uid="{3F915E77-B551-496F-82A6-7698F27A6C78}"/>
    <cellStyle name="Normal 2 2 2 4 6 3 3" xfId="24291" xr:uid="{DA6BBBBF-BFD2-4376-A831-CC5FE873D60E}"/>
    <cellStyle name="Normal 2 2 2 4 6 3 4" xfId="41050" xr:uid="{FA71E685-9307-4A4B-A802-ADD685E918AE}"/>
    <cellStyle name="Normal 2 2 2 4 6 4" xfId="3000" xr:uid="{EBAA120A-4BF6-4EF4-B247-5055CC4BEFBE}"/>
    <cellStyle name="Normal 2 2 2 4 6 4 2" xfId="11379" xr:uid="{EFE3A3A4-D8BE-4F50-B3DA-F3631D03F4B3}"/>
    <cellStyle name="Normal 2 2 2 4 6 4 2 2" xfId="28139" xr:uid="{9C4F6D37-14C8-4400-A6FB-77E35D487C6B}"/>
    <cellStyle name="Normal 2 2 2 4 6 4 2 3" xfId="44898" xr:uid="{DADED996-99C0-4E94-B000-C0650406881E}"/>
    <cellStyle name="Normal 2 2 2 4 6 4 3" xfId="19759" xr:uid="{C57B9272-5476-474E-9653-02AEB5BE1F5A}"/>
    <cellStyle name="Normal 2 2 2 4 6 4 4" xfId="36518" xr:uid="{5F28791B-0CF0-4A20-8C4F-FB9A6F57262E}"/>
    <cellStyle name="Normal 2 2 2 4 6 5" xfId="10844" xr:uid="{8DA7BF1C-BA6A-483C-A205-E79C328BC950}"/>
    <cellStyle name="Normal 2 2 2 4 6 5 2" xfId="27604" xr:uid="{F7CCC514-63F5-4C67-BDEE-142162D6FFA3}"/>
    <cellStyle name="Normal 2 2 2 4 6 5 3" xfId="44363" xr:uid="{6B968783-64CF-48AC-A1F8-2ADEDB4DB57E}"/>
    <cellStyle name="Normal 2 2 2 4 6 6" xfId="19224" xr:uid="{BAD29729-C0B5-4379-BAD9-B8D1B706E0E5}"/>
    <cellStyle name="Normal 2 2 2 4 6 7" xfId="35983" xr:uid="{0BDFC5AB-66FA-42D4-92D7-88B7F9196185}"/>
    <cellStyle name="Normal 2 2 2 4 7" xfId="4577" xr:uid="{AB5B4FA6-B047-4E5E-8778-A5B1F3DC2313}"/>
    <cellStyle name="Normal 2 2 2 4 7 2" xfId="12953" xr:uid="{D1448B11-26A2-4AC9-AC30-37ADA406261F}"/>
    <cellStyle name="Normal 2 2 2 4 7 2 2" xfId="29713" xr:uid="{759F7064-99A0-4FD6-AA64-DA65F6392FCA}"/>
    <cellStyle name="Normal 2 2 2 4 7 2 3" xfId="46472" xr:uid="{6E7F03B8-D0B3-4273-9ECF-F56C0E7152FD}"/>
    <cellStyle name="Normal 2 2 2 4 7 3" xfId="21333" xr:uid="{65534CC3-B36B-4301-96D4-8DDBD8F932E4}"/>
    <cellStyle name="Normal 2 2 2 4 7 4" xfId="38092" xr:uid="{0A3E549B-06C9-4600-8605-D195D16A2636}"/>
    <cellStyle name="Normal 2 2 2 4 8" xfId="6263" xr:uid="{6A4C1BAC-776B-4719-B3F6-3E6D211A58E7}"/>
    <cellStyle name="Normal 2 2 2 4 8 2" xfId="14643" xr:uid="{FD43592C-6A46-432C-9CDA-1845CF5B06D9}"/>
    <cellStyle name="Normal 2 2 2 4 8 2 2" xfId="31403" xr:uid="{74AD5559-5ED7-47BE-84F4-A4E45F5FBFF5}"/>
    <cellStyle name="Normal 2 2 2 4 8 2 3" xfId="48162" xr:uid="{427C1531-B0B2-4BC3-8645-A8F5B41F7142}"/>
    <cellStyle name="Normal 2 2 2 4 8 3" xfId="23023" xr:uid="{77949E08-D018-46F1-83CC-978FFEA13DAA}"/>
    <cellStyle name="Normal 2 2 2 4 8 4" xfId="39782" xr:uid="{82431618-E487-4E26-8E89-F4AC28BDFFED}"/>
    <cellStyle name="Normal 2 2 2 4 9" xfId="7937" xr:uid="{833FA9A0-2F7C-4432-8A34-99807160E94C}"/>
    <cellStyle name="Normal 2 2 2 4 9 2" xfId="16317" xr:uid="{0ADDA6CE-FF8D-4134-93AF-BD67003E0DCE}"/>
    <cellStyle name="Normal 2 2 2 4 9 2 2" xfId="33077" xr:uid="{7827466B-3A36-4920-BE7D-DA13CCE16D4C}"/>
    <cellStyle name="Normal 2 2 2 4 9 2 3" xfId="49836" xr:uid="{2C3D6C54-8F66-46AD-AD47-8EE82487771A}"/>
    <cellStyle name="Normal 2 2 2 4 9 3" xfId="24697" xr:uid="{6759B435-F226-4039-ACF4-51B7009A7AF7}"/>
    <cellStyle name="Normal 2 2 2 4 9 4" xfId="41456" xr:uid="{7D603EB8-5FA7-4222-A205-5116E14C825C}"/>
    <cellStyle name="Normal 2 2 2 5" xfId="838" xr:uid="{1EED92E2-CA52-4D59-AF88-7668CB858C82}"/>
    <cellStyle name="Normal 2 2 2 5 10" xfId="8344" xr:uid="{B59001B6-F24A-49BA-9724-D49003C2F24B}"/>
    <cellStyle name="Normal 2 2 2 5 10 2" xfId="16724" xr:uid="{F8C3BADC-90FA-4878-9D8B-585F65482E5E}"/>
    <cellStyle name="Normal 2 2 2 5 10 2 2" xfId="33484" xr:uid="{9B8B0D57-F59D-4FE2-90B9-25E77B43BD33}"/>
    <cellStyle name="Normal 2 2 2 5 10 2 3" xfId="50243" xr:uid="{E5249E85-A4CE-42FB-843C-DE00F4A13D20}"/>
    <cellStyle name="Normal 2 2 2 5 10 3" xfId="25104" xr:uid="{EE4F86A0-44EA-4479-894C-E4F97370F63A}"/>
    <cellStyle name="Normal 2 2 2 5 10 4" xfId="41863" xr:uid="{EC35A9EE-649E-47BE-8DF1-C5C18AAB3B4C}"/>
    <cellStyle name="Normal 2 2 2 5 11" xfId="8750" xr:uid="{389AB722-FB3D-492A-8646-76CB437907B1}"/>
    <cellStyle name="Normal 2 2 2 5 11 2" xfId="17130" xr:uid="{6340A909-CE16-40B8-9A70-BE07CA8A53AF}"/>
    <cellStyle name="Normal 2 2 2 5 11 2 2" xfId="33890" xr:uid="{93B52139-EFE0-4DCB-A579-FFDB62AE58FA}"/>
    <cellStyle name="Normal 2 2 2 5 11 2 3" xfId="50649" xr:uid="{C9AE5CFD-8106-48C7-9021-9B5749FA67E5}"/>
    <cellStyle name="Normal 2 2 2 5 11 3" xfId="25510" xr:uid="{0571C323-F5D8-4FFA-A1B3-84D306BADD27}"/>
    <cellStyle name="Normal 2 2 2 5 11 4" xfId="42269" xr:uid="{84AA6286-3F12-4C50-B978-88422BA6FAE3}"/>
    <cellStyle name="Normal 2 2 2 5 12" xfId="9156" xr:uid="{EE5CA8C0-2724-47B9-B796-BF4C38A71614}"/>
    <cellStyle name="Normal 2 2 2 5 12 2" xfId="17536" xr:uid="{3B4186A4-0D6B-4A7F-A68B-CB91EA7C17C1}"/>
    <cellStyle name="Normal 2 2 2 5 12 2 2" xfId="34296" xr:uid="{24DF419B-BA90-49B5-AB7B-391CE53E8352}"/>
    <cellStyle name="Normal 2 2 2 5 12 2 3" xfId="51055" xr:uid="{C751D6A1-C23B-41B6-BD6F-163B7E14D392}"/>
    <cellStyle name="Normal 2 2 2 5 12 3" xfId="25916" xr:uid="{F882E582-5A3B-4747-AB04-A8D7F4B9F3A6}"/>
    <cellStyle name="Normal 2 2 2 5 12 4" xfId="42675" xr:uid="{688A7159-58FB-4D5F-9053-42567FF0352C}"/>
    <cellStyle name="Normal 2 2 2 5 13" xfId="2876" xr:uid="{60CD9867-B7FD-4364-9B6C-58522C83E892}"/>
    <cellStyle name="Normal 2 2 2 5 13 2" xfId="11258" xr:uid="{B879D442-C0DD-425E-AE3E-1375F8D57318}"/>
    <cellStyle name="Normal 2 2 2 5 13 2 2" xfId="28018" xr:uid="{C84A7BAA-2687-4C24-AC06-470653A1D505}"/>
    <cellStyle name="Normal 2 2 2 5 13 2 3" xfId="44777" xr:uid="{72060B48-8D3B-4D54-96C0-61469AF8A46B}"/>
    <cellStyle name="Normal 2 2 2 5 13 3" xfId="19638" xr:uid="{5331ED90-6E57-4580-AE3A-8C3103518852}"/>
    <cellStyle name="Normal 2 2 2 5 13 4" xfId="36397" xr:uid="{B8124302-8515-4E45-8107-CAC6EEEEE2FC}"/>
    <cellStyle name="Normal 2 2 2 5 14" xfId="9806" xr:uid="{B8399931-7AAA-4FD0-9D72-C4D12E35FC34}"/>
    <cellStyle name="Normal 2 2 2 5 14 2" xfId="26566" xr:uid="{70992345-2836-42A4-B2F8-15B837C1C07E}"/>
    <cellStyle name="Normal 2 2 2 5 14 3" xfId="43325" xr:uid="{5FF18238-1DB9-4679-A973-569ADAE31F39}"/>
    <cellStyle name="Normal 2 2 2 5 15" xfId="18186" xr:uid="{B92F5A64-006A-47A0-8FD9-AE501ED99B86}"/>
    <cellStyle name="Normal 2 2 2 5 16" xfId="34945" xr:uid="{7C75F3D0-6CF0-440A-AB39-AB64490E65FB}"/>
    <cellStyle name="Normal 2 2 2 5 2" xfId="1451" xr:uid="{91883DD4-D9AC-46F3-ACCB-229862FD4A45}"/>
    <cellStyle name="Normal 2 2 2 5 2 10" xfId="9307" xr:uid="{FA59982A-84E5-46A3-AD4F-55EE8AA9E557}"/>
    <cellStyle name="Normal 2 2 2 5 2 10 2" xfId="17687" xr:uid="{FE8B0310-681B-44C9-808E-DFC4E4AE657D}"/>
    <cellStyle name="Normal 2 2 2 5 2 10 2 2" xfId="34447" xr:uid="{E2A2DE9D-7721-446E-8B17-E2C6EA7FD5CF}"/>
    <cellStyle name="Normal 2 2 2 5 2 10 2 3" xfId="51206" xr:uid="{DEDCAF5E-BD51-46FC-917C-F28827D1050E}"/>
    <cellStyle name="Normal 2 2 2 5 2 10 3" xfId="26067" xr:uid="{C7B0A458-B757-41A6-B8B7-82A84748ADFD}"/>
    <cellStyle name="Normal 2 2 2 5 2 10 4" xfId="42826" xr:uid="{11B299AF-1677-44BB-8DC9-63EA4F027D7B}"/>
    <cellStyle name="Normal 2 2 2 5 2 11" xfId="3233" xr:uid="{FF6A58F0-99B1-4484-B563-1A73844156E0}"/>
    <cellStyle name="Normal 2 2 2 5 2 11 2" xfId="11610" xr:uid="{8AFDAD09-6321-41E5-B9B6-AA40EFF56755}"/>
    <cellStyle name="Normal 2 2 2 5 2 11 2 2" xfId="28370" xr:uid="{56DA5344-5734-45A3-BE57-9A713702983C}"/>
    <cellStyle name="Normal 2 2 2 5 2 11 2 3" xfId="45129" xr:uid="{6DC59066-68D3-4C5C-97EE-DA4B909F9041}"/>
    <cellStyle name="Normal 2 2 2 5 2 11 3" xfId="19990" xr:uid="{129E3F94-AB7A-4D6A-9C5E-3BCEE29D7221}"/>
    <cellStyle name="Normal 2 2 2 5 2 11 4" xfId="36749" xr:uid="{9DD3109F-EDB5-441B-841D-4F91B4B7A174}"/>
    <cellStyle name="Normal 2 2 2 5 2 12" xfId="9807" xr:uid="{BDC20F2F-2F5B-43A1-A8C9-BDD8E8C77C26}"/>
    <cellStyle name="Normal 2 2 2 5 2 12 2" xfId="26567" xr:uid="{A6A4EE31-75FF-41FC-93C1-F14CFF11F4C1}"/>
    <cellStyle name="Normal 2 2 2 5 2 12 3" xfId="43326" xr:uid="{5A14BAE1-E3BA-430D-81F9-28EA3309367B}"/>
    <cellStyle name="Normal 2 2 2 5 2 13" xfId="18187" xr:uid="{2F8B4FB9-9528-4F1E-B375-970311DEFE16}"/>
    <cellStyle name="Normal 2 2 2 5 2 14" xfId="34946" xr:uid="{573D6A02-277F-4FC7-A9F3-B8038A963DEC}"/>
    <cellStyle name="Normal 2 2 2 5 2 2" xfId="1853" xr:uid="{658F164B-76D3-45C8-9746-CDEB7D0B6D34}"/>
    <cellStyle name="Normal 2 2 2 5 2 2 2" xfId="5235" xr:uid="{C1FEDAAB-919D-4661-ABE1-246BC168AD97}"/>
    <cellStyle name="Normal 2 2 2 5 2 2 2 2" xfId="13613" xr:uid="{3B070646-B46E-4215-AEF5-FA59CD50BDB9}"/>
    <cellStyle name="Normal 2 2 2 5 2 2 2 2 2" xfId="30373" xr:uid="{03848FCF-37BA-4E75-88F8-FCB88C54D128}"/>
    <cellStyle name="Normal 2 2 2 5 2 2 2 2 3" xfId="47132" xr:uid="{BF4690F7-C159-4AE8-8AF6-A0F37D0A04B5}"/>
    <cellStyle name="Normal 2 2 2 5 2 2 2 3" xfId="21993" xr:uid="{7586F813-AA29-4B00-8B3F-DBA77C772AFA}"/>
    <cellStyle name="Normal 2 2 2 5 2 2 2 4" xfId="38752" xr:uid="{EF748724-79FA-4006-BA94-F65A47222745}"/>
    <cellStyle name="Normal 2 2 2 5 2 2 3" xfId="6920" xr:uid="{436CA884-1885-42F5-A978-04AFDAB766E5}"/>
    <cellStyle name="Normal 2 2 2 5 2 2 3 2" xfId="15300" xr:uid="{B9A994CD-8C58-43AC-A2A1-C319F514DB58}"/>
    <cellStyle name="Normal 2 2 2 5 2 2 3 2 2" xfId="32060" xr:uid="{AF917CC3-E846-4519-8067-6A0081D25990}"/>
    <cellStyle name="Normal 2 2 2 5 2 2 3 2 3" xfId="48819" xr:uid="{2DC65B1A-3691-40ED-8EDD-F174B9B7C5D9}"/>
    <cellStyle name="Normal 2 2 2 5 2 2 3 3" xfId="23680" xr:uid="{59B639DF-8743-43A7-B7C3-8B9A14E98F61}"/>
    <cellStyle name="Normal 2 2 2 5 2 2 3 4" xfId="40439" xr:uid="{3370D4A9-6AA8-4C3B-B435-55190FF63DBE}"/>
    <cellStyle name="Normal 2 2 2 5 2 2 4" xfId="3660" xr:uid="{06393792-9CAA-4FFA-82C7-C1004DE85F69}"/>
    <cellStyle name="Normal 2 2 2 5 2 2 4 2" xfId="12036" xr:uid="{6DB0F4DE-0E03-44C4-A1FF-77A081832523}"/>
    <cellStyle name="Normal 2 2 2 5 2 2 4 2 2" xfId="28796" xr:uid="{EC65D460-BCFC-437E-BBF9-BBADDF9D05AA}"/>
    <cellStyle name="Normal 2 2 2 5 2 2 4 2 3" xfId="45555" xr:uid="{7CE41ADE-39B0-47EA-BFDC-731968FD8EF0}"/>
    <cellStyle name="Normal 2 2 2 5 2 2 4 3" xfId="20416" xr:uid="{0356544E-F706-436B-AB97-2DD63444A841}"/>
    <cellStyle name="Normal 2 2 2 5 2 2 4 4" xfId="37175" xr:uid="{F452DAB5-E4BB-429A-8EE8-A0F5A71ACFD9}"/>
    <cellStyle name="Normal 2 2 2 5 2 2 5" xfId="10233" xr:uid="{2FD72DEB-B45D-45A5-ABCE-CF4FCCCE4E9E}"/>
    <cellStyle name="Normal 2 2 2 5 2 2 5 2" xfId="26993" xr:uid="{A77B51E4-3DCC-4196-8AD6-348CC934A3C7}"/>
    <cellStyle name="Normal 2 2 2 5 2 2 5 3" xfId="43752" xr:uid="{094F5C18-3F72-4C6C-9D54-8AD03E369C75}"/>
    <cellStyle name="Normal 2 2 2 5 2 2 6" xfId="18613" xr:uid="{92CC8FB4-CE06-4C23-9C09-F06C00C3DE60}"/>
    <cellStyle name="Normal 2 2 2 5 2 2 7" xfId="35372" xr:uid="{38FC1E01-93D7-4ED2-AC27-EC49B5FB55EA}"/>
    <cellStyle name="Normal 2 2 2 5 2 3" xfId="2281" xr:uid="{01E23606-63C5-4296-AA5F-9B92A9252033}"/>
    <cellStyle name="Normal 2 2 2 5 2 3 2" xfId="5661" xr:uid="{094FE695-6B69-4658-BB6F-D50B1C8B2AF9}"/>
    <cellStyle name="Normal 2 2 2 5 2 3 2 2" xfId="14041" xr:uid="{681F8394-5C7D-49C5-93E3-C5D9520A274A}"/>
    <cellStyle name="Normal 2 2 2 5 2 3 2 2 2" xfId="30801" xr:uid="{CC88E965-041C-46F4-A478-CCAC3564AA6A}"/>
    <cellStyle name="Normal 2 2 2 5 2 3 2 2 3" xfId="47560" xr:uid="{714FA01A-9452-4ADD-B707-1F175314F2F4}"/>
    <cellStyle name="Normal 2 2 2 5 2 3 2 3" xfId="22421" xr:uid="{5695F25A-5781-4062-B952-5EB0BDFF17D0}"/>
    <cellStyle name="Normal 2 2 2 5 2 3 2 4" xfId="39180" xr:uid="{66001E94-0595-4F45-92AB-150FB9D62C9F}"/>
    <cellStyle name="Normal 2 2 2 5 2 3 3" xfId="7348" xr:uid="{3645538A-55E9-4D5B-9226-D598F8887687}"/>
    <cellStyle name="Normal 2 2 2 5 2 3 3 2" xfId="15728" xr:uid="{AD4F689C-508E-4B43-847C-9D7B284A4122}"/>
    <cellStyle name="Normal 2 2 2 5 2 3 3 2 2" xfId="32488" xr:uid="{6F655F3E-0729-414A-9E2B-409C619C0A4C}"/>
    <cellStyle name="Normal 2 2 2 5 2 3 3 2 3" xfId="49247" xr:uid="{5E9A6118-3767-4422-A460-16F7417A1B91}"/>
    <cellStyle name="Normal 2 2 2 5 2 3 3 3" xfId="24108" xr:uid="{99AC1C66-B962-41EB-9519-531AFA57386C}"/>
    <cellStyle name="Normal 2 2 2 5 2 3 3 4" xfId="40867" xr:uid="{B7248533-7465-418B-B871-5C1E2717100C}"/>
    <cellStyle name="Normal 2 2 2 5 2 3 4" xfId="4088" xr:uid="{2244AAC4-45E7-4633-A7C4-310F8FCB554F}"/>
    <cellStyle name="Normal 2 2 2 5 2 3 4 2" xfId="12464" xr:uid="{3F59EAB6-B675-4E24-A24C-AFC346838D41}"/>
    <cellStyle name="Normal 2 2 2 5 2 3 4 2 2" xfId="29224" xr:uid="{7975BB15-1CDE-4CCD-AD87-C62E8D875190}"/>
    <cellStyle name="Normal 2 2 2 5 2 3 4 2 3" xfId="45983" xr:uid="{181B41F6-6F17-4E4A-A6D9-137F0675567B}"/>
    <cellStyle name="Normal 2 2 2 5 2 3 4 3" xfId="20844" xr:uid="{9B358C1A-9449-47CE-8057-2259155DBC2F}"/>
    <cellStyle name="Normal 2 2 2 5 2 3 4 4" xfId="37603" xr:uid="{2BC311DC-BB86-43D4-A64E-3FC271181E1E}"/>
    <cellStyle name="Normal 2 2 2 5 2 3 5" xfId="10661" xr:uid="{1B4E0852-CCEA-4F3C-A87E-CE1F6CA5398E}"/>
    <cellStyle name="Normal 2 2 2 5 2 3 5 2" xfId="27421" xr:uid="{E35BAFEB-982C-4E54-87B6-10DED87397AE}"/>
    <cellStyle name="Normal 2 2 2 5 2 3 5 3" xfId="44180" xr:uid="{97456E3E-B25F-47D7-8F77-11107CEC5901}"/>
    <cellStyle name="Normal 2 2 2 5 2 3 6" xfId="19041" xr:uid="{B078A434-6312-4F10-9BC9-83835E7D1E1D}"/>
    <cellStyle name="Normal 2 2 2 5 2 3 7" xfId="35800" xr:uid="{85FBBCDF-2877-4731-9AB3-B8DCA4226CBC}"/>
    <cellStyle name="Normal 2 2 2 5 2 4" xfId="2614" xr:uid="{E96FB3BA-5083-40CE-B153-3C223BF43E0C}"/>
    <cellStyle name="Normal 2 2 2 5 2 4 2" xfId="5996" xr:uid="{58C0B136-96BE-4016-B49E-CDD4674BFBDE}"/>
    <cellStyle name="Normal 2 2 2 5 2 4 2 2" xfId="14376" xr:uid="{A38E7E7A-F782-42F4-96AE-0D6138F12767}"/>
    <cellStyle name="Normal 2 2 2 5 2 4 2 2 2" xfId="31136" xr:uid="{DD23DE19-9C4B-417C-AC4F-9643189D49AB}"/>
    <cellStyle name="Normal 2 2 2 5 2 4 2 2 3" xfId="47895" xr:uid="{B7DFFEFA-5BB2-4717-B596-CCF6050992D9}"/>
    <cellStyle name="Normal 2 2 2 5 2 4 2 3" xfId="22756" xr:uid="{CC69615A-98B0-4DF1-AA8C-AEE0C0808726}"/>
    <cellStyle name="Normal 2 2 2 5 2 4 2 4" xfId="39515" xr:uid="{F34FE854-3067-40FA-80BA-942D21E8ABAB}"/>
    <cellStyle name="Normal 2 2 2 5 2 4 3" xfId="7683" xr:uid="{B8779CE6-BDFF-4D36-A875-4725CA90BE93}"/>
    <cellStyle name="Normal 2 2 2 5 2 4 3 2" xfId="16063" xr:uid="{F0E1834A-CC98-4C82-B364-93C4E149E6D3}"/>
    <cellStyle name="Normal 2 2 2 5 2 4 3 2 2" xfId="32823" xr:uid="{FD9C8824-5EC2-4B76-8A7F-B21736CA4376}"/>
    <cellStyle name="Normal 2 2 2 5 2 4 3 2 3" xfId="49582" xr:uid="{81BAD44B-C793-4C62-B970-CB037BF5424D}"/>
    <cellStyle name="Normal 2 2 2 5 2 4 3 3" xfId="24443" xr:uid="{59FFAB41-E9EA-47C3-ACF4-A0A033DEA774}"/>
    <cellStyle name="Normal 2 2 2 5 2 4 3 4" xfId="41202" xr:uid="{B2A8E399-A0B9-4E40-A9BD-24180580F3EE}"/>
    <cellStyle name="Normal 2 2 2 5 2 4 4" xfId="4311" xr:uid="{9B0BB44D-14D1-45A6-B58B-59F9F6082ADF}"/>
    <cellStyle name="Normal 2 2 2 5 2 4 4 2" xfId="12687" xr:uid="{1845D67F-D025-4CF7-A41D-CE652E56DFEB}"/>
    <cellStyle name="Normal 2 2 2 5 2 4 4 2 2" xfId="29447" xr:uid="{F9D0BB92-EDDF-4867-9196-E3C515A0E121}"/>
    <cellStyle name="Normal 2 2 2 5 2 4 4 2 3" xfId="46206" xr:uid="{B4985968-B188-467E-A6DB-DC2A7601629E}"/>
    <cellStyle name="Normal 2 2 2 5 2 4 4 3" xfId="21067" xr:uid="{17EA7C1D-F6BC-4437-9CD7-43F5EDCB268B}"/>
    <cellStyle name="Normal 2 2 2 5 2 4 4 4" xfId="37826" xr:uid="{3E2041FC-6FA0-43A8-A669-41E9D9409F30}"/>
    <cellStyle name="Normal 2 2 2 5 2 4 5" xfId="10996" xr:uid="{EF79D664-9F6E-4954-830B-16E4359CA0E8}"/>
    <cellStyle name="Normal 2 2 2 5 2 4 5 2" xfId="27756" xr:uid="{43C16023-9148-4F86-901D-665C49CA3684}"/>
    <cellStyle name="Normal 2 2 2 5 2 4 5 3" xfId="44515" xr:uid="{037F93A6-F0AF-490C-9C8F-9A87340B5EEB}"/>
    <cellStyle name="Normal 2 2 2 5 2 4 6" xfId="19376" xr:uid="{ED89D461-C137-4E4E-8A29-84C21B15C168}"/>
    <cellStyle name="Normal 2 2 2 5 2 4 7" xfId="36135" xr:uid="{EF2C224F-121C-4E57-8831-FB78E030B7A7}"/>
    <cellStyle name="Normal 2 2 2 5 2 5" xfId="4730" xr:uid="{501117A2-4A05-46DB-B586-153566B6F198}"/>
    <cellStyle name="Normal 2 2 2 5 2 5 2" xfId="13106" xr:uid="{B8DF7AED-17C7-4D4D-9501-DB2A139D3BE4}"/>
    <cellStyle name="Normal 2 2 2 5 2 5 2 2" xfId="29866" xr:uid="{6474D42F-9E77-4488-9B00-F2AF4E8A053F}"/>
    <cellStyle name="Normal 2 2 2 5 2 5 2 3" xfId="46625" xr:uid="{3D618249-5D39-4748-9498-69E8101B0254}"/>
    <cellStyle name="Normal 2 2 2 5 2 5 3" xfId="21486" xr:uid="{46208A64-5EA0-446E-8F60-38479716F65E}"/>
    <cellStyle name="Normal 2 2 2 5 2 5 4" xfId="38245" xr:uid="{92927396-9E14-462A-993E-D0D1069DFAE9}"/>
    <cellStyle name="Normal 2 2 2 5 2 6" xfId="6494" xr:uid="{F573E3D8-64D5-4BDC-AFC0-871868AF37F9}"/>
    <cellStyle name="Normal 2 2 2 5 2 6 2" xfId="14874" xr:uid="{B144C6F0-9160-4A0A-8C97-87D4DCA06A7A}"/>
    <cellStyle name="Normal 2 2 2 5 2 6 2 2" xfId="31634" xr:uid="{AB55C499-4602-4BA3-A4A4-6FEC9A7770AB}"/>
    <cellStyle name="Normal 2 2 2 5 2 6 2 3" xfId="48393" xr:uid="{4DFC58AA-5BF5-4FC1-B76E-A9B525D257B4}"/>
    <cellStyle name="Normal 2 2 2 5 2 6 3" xfId="23254" xr:uid="{B6FE4927-A840-44C2-82D1-35700E4F97F3}"/>
    <cellStyle name="Normal 2 2 2 5 2 6 4" xfId="40013" xr:uid="{3198263E-BCA9-48C4-B1A7-50E8625F281D}"/>
    <cellStyle name="Normal 2 2 2 5 2 7" xfId="8089" xr:uid="{7A6D40E7-B020-44FF-AF6C-EB3C574837D2}"/>
    <cellStyle name="Normal 2 2 2 5 2 7 2" xfId="16469" xr:uid="{9483E821-B252-47DC-8656-0073188A6337}"/>
    <cellStyle name="Normal 2 2 2 5 2 7 2 2" xfId="33229" xr:uid="{EF98F0C4-50D4-4B8C-A678-5A0A1C5F0A3D}"/>
    <cellStyle name="Normal 2 2 2 5 2 7 2 3" xfId="49988" xr:uid="{FD799880-4922-4CD8-B6D6-02EAA831BAA9}"/>
    <cellStyle name="Normal 2 2 2 5 2 7 3" xfId="24849" xr:uid="{EEAF4DFE-F0BD-4707-A035-4ADE8B6712C8}"/>
    <cellStyle name="Normal 2 2 2 5 2 7 4" xfId="41608" xr:uid="{58D52256-A2AC-4041-93BE-CDB27A2654C8}"/>
    <cellStyle name="Normal 2 2 2 5 2 8" xfId="8495" xr:uid="{88BCBE09-145E-410E-B2E9-69A48E6754AD}"/>
    <cellStyle name="Normal 2 2 2 5 2 8 2" xfId="16875" xr:uid="{C4AF41B8-07E8-443C-9E7A-048C818811F0}"/>
    <cellStyle name="Normal 2 2 2 5 2 8 2 2" xfId="33635" xr:uid="{DF77B6A3-6E93-4A55-A674-65D21E3B3EB4}"/>
    <cellStyle name="Normal 2 2 2 5 2 8 2 3" xfId="50394" xr:uid="{5851E238-29B5-48B0-9378-899E11C09F60}"/>
    <cellStyle name="Normal 2 2 2 5 2 8 3" xfId="25255" xr:uid="{24EEAA14-84AE-45B0-B991-940CBEF25F48}"/>
    <cellStyle name="Normal 2 2 2 5 2 8 4" xfId="42014" xr:uid="{C50099CC-5D82-40DA-BBFA-2A7AFC4AD4CB}"/>
    <cellStyle name="Normal 2 2 2 5 2 9" xfId="8901" xr:uid="{51DB370C-C8CF-4DC2-9F29-9EBF73487850}"/>
    <cellStyle name="Normal 2 2 2 5 2 9 2" xfId="17281" xr:uid="{2DD9FDA9-AB43-41D7-9264-DF55109090D2}"/>
    <cellStyle name="Normal 2 2 2 5 2 9 2 2" xfId="34041" xr:uid="{718E7457-AE44-4FB8-A378-0B92AFD82C5B}"/>
    <cellStyle name="Normal 2 2 2 5 2 9 2 3" xfId="50800" xr:uid="{72A84D0E-A989-4093-ADCA-BE34EDB01570}"/>
    <cellStyle name="Normal 2 2 2 5 2 9 3" xfId="25661" xr:uid="{62A99DBF-8CB6-4FE8-A9D5-6891A98E21A1}"/>
    <cellStyle name="Normal 2 2 2 5 2 9 4" xfId="42420" xr:uid="{E14CAFF5-28D3-442E-97F8-4C0F21B8EE2F}"/>
    <cellStyle name="Normal 2 2 2 5 3" xfId="1452" xr:uid="{6846E53F-E320-41EB-9235-0010D43F5718}"/>
    <cellStyle name="Normal 2 2 2 5 3 10" xfId="9427" xr:uid="{3354FFAE-0DB9-4CA9-9471-FD74EE5EEF3C}"/>
    <cellStyle name="Normal 2 2 2 5 3 10 2" xfId="17807" xr:uid="{ED82AC65-EC7B-455A-AA6C-E0E619F9C72B}"/>
    <cellStyle name="Normal 2 2 2 5 3 10 2 2" xfId="34567" xr:uid="{F4CA43E0-C2E8-48A9-A28C-7D52F4B6388A}"/>
    <cellStyle name="Normal 2 2 2 5 3 10 2 3" xfId="51326" xr:uid="{991AC266-C60F-4B92-90BF-EBFBDE91A317}"/>
    <cellStyle name="Normal 2 2 2 5 3 10 3" xfId="26187" xr:uid="{D36ED10A-79FA-48A5-B4F7-D2A48291E94B}"/>
    <cellStyle name="Normal 2 2 2 5 3 10 4" xfId="42946" xr:uid="{036BAFB6-380E-4F26-ABCC-30CD5072F242}"/>
    <cellStyle name="Normal 2 2 2 5 3 11" xfId="3234" xr:uid="{4026B49B-5EA3-4262-A8DF-3AE0069CB1E4}"/>
    <cellStyle name="Normal 2 2 2 5 3 11 2" xfId="11611" xr:uid="{32AB5721-B623-469B-A3F1-880778FC3381}"/>
    <cellStyle name="Normal 2 2 2 5 3 11 2 2" xfId="28371" xr:uid="{43626E99-AC0E-493F-9829-F295CA135623}"/>
    <cellStyle name="Normal 2 2 2 5 3 11 2 3" xfId="45130" xr:uid="{F1F522D3-4C7F-456C-8FC4-982A1978E141}"/>
    <cellStyle name="Normal 2 2 2 5 3 11 3" xfId="19991" xr:uid="{D87E0DD9-E41D-4BBA-A6D0-6883C6FD8CFC}"/>
    <cellStyle name="Normal 2 2 2 5 3 11 4" xfId="36750" xr:uid="{31B49FCF-9403-4D0B-BFD5-6411F321CB4C}"/>
    <cellStyle name="Normal 2 2 2 5 3 12" xfId="9808" xr:uid="{A152A4D7-C30A-49C4-9564-DDA574404CF8}"/>
    <cellStyle name="Normal 2 2 2 5 3 12 2" xfId="26568" xr:uid="{BE8ACDDC-4D1D-438B-BB7B-F655AFE7E3A8}"/>
    <cellStyle name="Normal 2 2 2 5 3 12 3" xfId="43327" xr:uid="{6B81ED4C-D07F-4727-A57B-CCC709BE85B9}"/>
    <cellStyle name="Normal 2 2 2 5 3 13" xfId="18188" xr:uid="{66EAA855-5718-45A9-9F29-0C203511C3EE}"/>
    <cellStyle name="Normal 2 2 2 5 3 14" xfId="34947" xr:uid="{6467B4F9-3CDD-4269-B6C7-2AE77A37A6C9}"/>
    <cellStyle name="Normal 2 2 2 5 3 2" xfId="1854" xr:uid="{FDF781D7-93EC-44A1-A927-6C36EFD3E6E2}"/>
    <cellStyle name="Normal 2 2 2 5 3 2 2" xfId="5236" xr:uid="{DDA5CCC6-09B5-4C33-9D06-B6AB83A8B186}"/>
    <cellStyle name="Normal 2 2 2 5 3 2 2 2" xfId="13614" xr:uid="{00940F0C-951C-4FCF-A752-8E61A263BF75}"/>
    <cellStyle name="Normal 2 2 2 5 3 2 2 2 2" xfId="30374" xr:uid="{25010E36-514B-4302-A453-E2AE686AE8CD}"/>
    <cellStyle name="Normal 2 2 2 5 3 2 2 2 3" xfId="47133" xr:uid="{3CEFA6CD-DFBB-47DD-8502-99C4B2EF68F4}"/>
    <cellStyle name="Normal 2 2 2 5 3 2 2 3" xfId="21994" xr:uid="{607AC7FD-E2F4-4A40-B646-E2F7956FAB14}"/>
    <cellStyle name="Normal 2 2 2 5 3 2 2 4" xfId="38753" xr:uid="{3EAE566D-FF9B-488B-BEF3-127CBC1E4289}"/>
    <cellStyle name="Normal 2 2 2 5 3 2 3" xfId="6921" xr:uid="{25EA1EDF-23DA-4A25-B75A-745985FA1052}"/>
    <cellStyle name="Normal 2 2 2 5 3 2 3 2" xfId="15301" xr:uid="{F16B2860-F0AC-4175-A43B-E9FCD5C688AE}"/>
    <cellStyle name="Normal 2 2 2 5 3 2 3 2 2" xfId="32061" xr:uid="{187CD9DF-8A82-4E4C-B44F-621147FCFFCB}"/>
    <cellStyle name="Normal 2 2 2 5 3 2 3 2 3" xfId="48820" xr:uid="{2191EE55-CF46-488C-962A-505E4D69A51A}"/>
    <cellStyle name="Normal 2 2 2 5 3 2 3 3" xfId="23681" xr:uid="{2990B93A-901C-4D9B-9F84-1CAED7CC5E70}"/>
    <cellStyle name="Normal 2 2 2 5 3 2 3 4" xfId="40440" xr:uid="{6D2E780E-40C6-4356-86A4-8F5E8D8BF294}"/>
    <cellStyle name="Normal 2 2 2 5 3 2 4" xfId="3661" xr:uid="{23B7F8F1-8FFD-472E-A9D1-D86CDEE83FB3}"/>
    <cellStyle name="Normal 2 2 2 5 3 2 4 2" xfId="12037" xr:uid="{F7636485-1F0D-43FD-AAF4-5146BAA1DCBA}"/>
    <cellStyle name="Normal 2 2 2 5 3 2 4 2 2" xfId="28797" xr:uid="{1A3B02AA-B99E-4EF9-8D8C-86E8BD1FEBC7}"/>
    <cellStyle name="Normal 2 2 2 5 3 2 4 2 3" xfId="45556" xr:uid="{37C70287-1B90-4A6A-9AF9-1BD1A0459A4E}"/>
    <cellStyle name="Normal 2 2 2 5 3 2 4 3" xfId="20417" xr:uid="{A21583F6-BE3D-4490-A38A-D5A8A7B59F1D}"/>
    <cellStyle name="Normal 2 2 2 5 3 2 4 4" xfId="37176" xr:uid="{C68120C2-9039-4CC8-B99D-65AD9556FAF5}"/>
    <cellStyle name="Normal 2 2 2 5 3 2 5" xfId="10234" xr:uid="{77F50F5C-77DA-483C-97AD-6F352E8DB426}"/>
    <cellStyle name="Normal 2 2 2 5 3 2 5 2" xfId="26994" xr:uid="{207D97C2-7732-4E6F-80F6-EB920CE68181}"/>
    <cellStyle name="Normal 2 2 2 5 3 2 5 3" xfId="43753" xr:uid="{5AACCDE6-A830-4081-A12F-19D15CE9F4FC}"/>
    <cellStyle name="Normal 2 2 2 5 3 2 6" xfId="18614" xr:uid="{8C273BDB-E695-4EF0-AFD9-CDA518FA3892}"/>
    <cellStyle name="Normal 2 2 2 5 3 2 7" xfId="35373" xr:uid="{960E82EB-DC87-44B4-8FD1-351059D33520}"/>
    <cellStyle name="Normal 2 2 2 5 3 3" xfId="2282" xr:uid="{6299FDD0-B58F-4EBA-A7B2-E42A51000A57}"/>
    <cellStyle name="Normal 2 2 2 5 3 3 2" xfId="5662" xr:uid="{9AC411ED-B2CD-4452-90DA-D2FFD8BCBA61}"/>
    <cellStyle name="Normal 2 2 2 5 3 3 2 2" xfId="14042" xr:uid="{2214E518-8E4A-4558-B051-D50BAFC4CA6C}"/>
    <cellStyle name="Normal 2 2 2 5 3 3 2 2 2" xfId="30802" xr:uid="{01F273D9-09B8-418E-89AE-2094C9D78296}"/>
    <cellStyle name="Normal 2 2 2 5 3 3 2 2 3" xfId="47561" xr:uid="{A7027434-5D16-4F3B-8327-7D5D65102555}"/>
    <cellStyle name="Normal 2 2 2 5 3 3 2 3" xfId="22422" xr:uid="{3186A255-6637-4236-B0F0-4F2B66A0EA2B}"/>
    <cellStyle name="Normal 2 2 2 5 3 3 2 4" xfId="39181" xr:uid="{949DD0CA-7D3C-42D9-8F3F-A5E324A9C20C}"/>
    <cellStyle name="Normal 2 2 2 5 3 3 3" xfId="7349" xr:uid="{5CA1FED6-2892-41FF-B534-C15B8FB92A34}"/>
    <cellStyle name="Normal 2 2 2 5 3 3 3 2" xfId="15729" xr:uid="{154AC86D-CA86-40B5-8E79-AA68707AE074}"/>
    <cellStyle name="Normal 2 2 2 5 3 3 3 2 2" xfId="32489" xr:uid="{031735B1-B3F6-43CC-8A4B-FEC5B0D96C95}"/>
    <cellStyle name="Normal 2 2 2 5 3 3 3 2 3" xfId="49248" xr:uid="{BBF62092-7F33-41AE-A237-96640B2F5381}"/>
    <cellStyle name="Normal 2 2 2 5 3 3 3 3" xfId="24109" xr:uid="{BD317200-1CB5-4B3E-9253-AE53FF7F2407}"/>
    <cellStyle name="Normal 2 2 2 5 3 3 3 4" xfId="40868" xr:uid="{44D4CC90-DB9D-4E0C-9821-80B02F54B55D}"/>
    <cellStyle name="Normal 2 2 2 5 3 3 4" xfId="4089" xr:uid="{14D51B0C-B27A-45C1-9ED1-D1B722305154}"/>
    <cellStyle name="Normal 2 2 2 5 3 3 4 2" xfId="12465" xr:uid="{89C6989F-617E-47C7-82A1-A3392A2488E3}"/>
    <cellStyle name="Normal 2 2 2 5 3 3 4 2 2" xfId="29225" xr:uid="{92521D99-3B97-482A-BF80-35B27DC3D511}"/>
    <cellStyle name="Normal 2 2 2 5 3 3 4 2 3" xfId="45984" xr:uid="{84228CF8-316F-4EFC-A5AF-155CB42969A2}"/>
    <cellStyle name="Normal 2 2 2 5 3 3 4 3" xfId="20845" xr:uid="{7689C557-59CF-41EA-AC78-5634C6144510}"/>
    <cellStyle name="Normal 2 2 2 5 3 3 4 4" xfId="37604" xr:uid="{A2B713C1-E1BE-4D3C-A90F-C430E75E81FD}"/>
    <cellStyle name="Normal 2 2 2 5 3 3 5" xfId="10662" xr:uid="{A710CC7A-860C-4546-9A66-20AEC13D0173}"/>
    <cellStyle name="Normal 2 2 2 5 3 3 5 2" xfId="27422" xr:uid="{DFB34873-B875-4AA1-97FE-A81BD706B532}"/>
    <cellStyle name="Normal 2 2 2 5 3 3 5 3" xfId="44181" xr:uid="{A96A8F11-FE74-4A11-88C6-1F672E849E80}"/>
    <cellStyle name="Normal 2 2 2 5 3 3 6" xfId="19042" xr:uid="{4EE90658-221D-4A12-A453-2C4B9B07D6C4}"/>
    <cellStyle name="Normal 2 2 2 5 3 3 7" xfId="35801" xr:uid="{778F8B37-9A8B-4EC8-B961-F29CD5603679}"/>
    <cellStyle name="Normal 2 2 2 5 3 4" xfId="2734" xr:uid="{BE0E7069-5805-41C8-9C1B-FD246466A156}"/>
    <cellStyle name="Normal 2 2 2 5 3 4 2" xfId="6116" xr:uid="{CC742B13-5F4A-400A-AD1D-923F01A9EB0D}"/>
    <cellStyle name="Normal 2 2 2 5 3 4 2 2" xfId="14496" xr:uid="{F95D940B-C170-44ED-9603-D8255817C4B6}"/>
    <cellStyle name="Normal 2 2 2 5 3 4 2 2 2" xfId="31256" xr:uid="{5B18826D-7327-4171-83C5-EA4E3F545BD7}"/>
    <cellStyle name="Normal 2 2 2 5 3 4 2 2 3" xfId="48015" xr:uid="{98CD0A59-62F0-4DD6-94ED-46D776D25E61}"/>
    <cellStyle name="Normal 2 2 2 5 3 4 2 3" xfId="22876" xr:uid="{24BDD938-36AB-4710-9583-B1493C1BFA70}"/>
    <cellStyle name="Normal 2 2 2 5 3 4 2 4" xfId="39635" xr:uid="{27FA4714-C077-40E2-80D1-187A1148CE6F}"/>
    <cellStyle name="Normal 2 2 2 5 3 4 3" xfId="7803" xr:uid="{007C3C16-2178-4372-AF1B-F55D621B1F74}"/>
    <cellStyle name="Normal 2 2 2 5 3 4 3 2" xfId="16183" xr:uid="{642ED170-348F-43A6-8628-7D056F41D2F8}"/>
    <cellStyle name="Normal 2 2 2 5 3 4 3 2 2" xfId="32943" xr:uid="{A8E78DD8-44C5-4DCB-9A13-2348CC4BCFFC}"/>
    <cellStyle name="Normal 2 2 2 5 3 4 3 2 3" xfId="49702" xr:uid="{DDCA74DF-89B1-450A-996B-8E45A47C82F8}"/>
    <cellStyle name="Normal 2 2 2 5 3 4 3 3" xfId="24563" xr:uid="{C3F00E0F-7218-4D7B-98D0-319D9A4F1293}"/>
    <cellStyle name="Normal 2 2 2 5 3 4 3 4" xfId="41322" xr:uid="{5ADF2CC7-BE09-4890-AEE1-5E1F7FFEEF7D}"/>
    <cellStyle name="Normal 2 2 2 5 3 4 4" xfId="4430" xr:uid="{668DE1F4-9D1C-4F3C-8AE1-7508D9E932D7}"/>
    <cellStyle name="Normal 2 2 2 5 3 4 4 2" xfId="12806" xr:uid="{AF26791A-3990-4F82-ABA7-DB52E8C9323A}"/>
    <cellStyle name="Normal 2 2 2 5 3 4 4 2 2" xfId="29566" xr:uid="{A1128FE9-99AE-4730-AC8B-AD956F34727C}"/>
    <cellStyle name="Normal 2 2 2 5 3 4 4 2 3" xfId="46325" xr:uid="{72778341-C175-4386-A9BC-D0F4951CABB8}"/>
    <cellStyle name="Normal 2 2 2 5 3 4 4 3" xfId="21186" xr:uid="{D339872B-08F2-4ED4-907C-B970BD4455AA}"/>
    <cellStyle name="Normal 2 2 2 5 3 4 4 4" xfId="37945" xr:uid="{900CD98D-3405-4EE3-9A34-CF9F13F2435C}"/>
    <cellStyle name="Normal 2 2 2 5 3 4 5" xfId="11116" xr:uid="{1DC50DC8-B9EC-4C46-AA03-FFECB4D428CE}"/>
    <cellStyle name="Normal 2 2 2 5 3 4 5 2" xfId="27876" xr:uid="{D57274D4-FB19-433E-AFA0-AA221D51B7F7}"/>
    <cellStyle name="Normal 2 2 2 5 3 4 5 3" xfId="44635" xr:uid="{20035191-B9B2-4F10-8744-1FB2CB378A5B}"/>
    <cellStyle name="Normal 2 2 2 5 3 4 6" xfId="19496" xr:uid="{776FA5EA-D7D6-4AFA-9AC9-3A3178F37979}"/>
    <cellStyle name="Normal 2 2 2 5 3 4 7" xfId="36255" xr:uid="{171A6148-E519-4C1C-8174-A87ACD00E625}"/>
    <cellStyle name="Normal 2 2 2 5 3 5" xfId="4850" xr:uid="{AC59CCA0-7E05-49DC-8F82-629E51D3C20F}"/>
    <cellStyle name="Normal 2 2 2 5 3 5 2" xfId="13226" xr:uid="{D315D927-8E81-49C9-BAE6-512B0E2C3BD7}"/>
    <cellStyle name="Normal 2 2 2 5 3 5 2 2" xfId="29986" xr:uid="{269FF2D4-0B3F-4F3B-A30C-046E163DF4A0}"/>
    <cellStyle name="Normal 2 2 2 5 3 5 2 3" xfId="46745" xr:uid="{241D1D64-4E1F-411F-8B2A-ABB7EF24F25D}"/>
    <cellStyle name="Normal 2 2 2 5 3 5 3" xfId="21606" xr:uid="{50A971FB-486F-4735-9287-BBE60B85111A}"/>
    <cellStyle name="Normal 2 2 2 5 3 5 4" xfId="38365" xr:uid="{2EF9EA43-B45A-4BFE-A861-CF160D4D70A3}"/>
    <cellStyle name="Normal 2 2 2 5 3 6" xfId="6495" xr:uid="{99EF84C9-600F-42E9-ACA3-F32240EC5E22}"/>
    <cellStyle name="Normal 2 2 2 5 3 6 2" xfId="14875" xr:uid="{7141718A-0AF4-4E1C-BD9C-B18EED2BA612}"/>
    <cellStyle name="Normal 2 2 2 5 3 6 2 2" xfId="31635" xr:uid="{A42B5B34-4405-4F60-87C1-EE9CAA1A29D8}"/>
    <cellStyle name="Normal 2 2 2 5 3 6 2 3" xfId="48394" xr:uid="{F2EA01AE-1F07-4AC9-81CE-1F4527013C40}"/>
    <cellStyle name="Normal 2 2 2 5 3 6 3" xfId="23255" xr:uid="{25E8C2C9-21E8-4F14-928E-7B61F7436307}"/>
    <cellStyle name="Normal 2 2 2 5 3 6 4" xfId="40014" xr:uid="{618324C7-B83A-4F15-9227-038D012CE4EB}"/>
    <cellStyle name="Normal 2 2 2 5 3 7" xfId="8209" xr:uid="{B27BFCAA-1178-418F-ACE6-5741BD91A0FB}"/>
    <cellStyle name="Normal 2 2 2 5 3 7 2" xfId="16589" xr:uid="{1F9D0FF0-5FB9-488B-9205-A154737E170C}"/>
    <cellStyle name="Normal 2 2 2 5 3 7 2 2" xfId="33349" xr:uid="{ED6ECC49-BBB8-4E9B-BF3F-D22195AC1891}"/>
    <cellStyle name="Normal 2 2 2 5 3 7 2 3" xfId="50108" xr:uid="{3849EE89-2B0D-46F2-8DB2-788FAED9E4A6}"/>
    <cellStyle name="Normal 2 2 2 5 3 7 3" xfId="24969" xr:uid="{48C072FA-B752-4D82-9D3E-196B202AD55F}"/>
    <cellStyle name="Normal 2 2 2 5 3 7 4" xfId="41728" xr:uid="{18FED0FA-8DDA-40C5-8896-5ED4EF0D0713}"/>
    <cellStyle name="Normal 2 2 2 5 3 8" xfId="8615" xr:uid="{AC8CF443-F081-4960-A367-C71E79847592}"/>
    <cellStyle name="Normal 2 2 2 5 3 8 2" xfId="16995" xr:uid="{019C0FBE-7A3C-44F2-901E-C714B4802C81}"/>
    <cellStyle name="Normal 2 2 2 5 3 8 2 2" xfId="33755" xr:uid="{27C9606F-3204-4950-8F42-72F743DA87DB}"/>
    <cellStyle name="Normal 2 2 2 5 3 8 2 3" xfId="50514" xr:uid="{0711476B-DA20-4F4D-896E-28717D2BA3BE}"/>
    <cellStyle name="Normal 2 2 2 5 3 8 3" xfId="25375" xr:uid="{CA614296-AD3B-4AA4-8DF5-2BC3DFE2BD44}"/>
    <cellStyle name="Normal 2 2 2 5 3 8 4" xfId="42134" xr:uid="{E3225A7A-9CB1-48B6-B69E-583A82714416}"/>
    <cellStyle name="Normal 2 2 2 5 3 9" xfId="9021" xr:uid="{D231F22E-AFD0-469E-9301-34F3ADBA7E24}"/>
    <cellStyle name="Normal 2 2 2 5 3 9 2" xfId="17401" xr:uid="{023D29A0-F52A-4710-96EF-9A92EBAC02F9}"/>
    <cellStyle name="Normal 2 2 2 5 3 9 2 2" xfId="34161" xr:uid="{6EAD04C0-DF38-4C06-B479-5551F16A130F}"/>
    <cellStyle name="Normal 2 2 2 5 3 9 2 3" xfId="50920" xr:uid="{2ACF30AF-061B-4BDD-AADE-EF1C58C94517}"/>
    <cellStyle name="Normal 2 2 2 5 3 9 3" xfId="25781" xr:uid="{173F3950-5094-47D7-AD9D-08FA5EE7720F}"/>
    <cellStyle name="Normal 2 2 2 5 3 9 4" xfId="42540" xr:uid="{ABA1C64F-EFFD-43F8-92AF-83A579984525}"/>
    <cellStyle name="Normal 2 2 2 5 4" xfId="1852" xr:uid="{4FD8555C-89C3-4111-914B-7BFA180115BD}"/>
    <cellStyle name="Normal 2 2 2 5 4 2" xfId="5234" xr:uid="{318DE26F-A233-436E-AB3F-186158D4C91B}"/>
    <cellStyle name="Normal 2 2 2 5 4 2 2" xfId="13612" xr:uid="{5BACD179-B481-4BE1-BF61-13EBF7E1BCC4}"/>
    <cellStyle name="Normal 2 2 2 5 4 2 2 2" xfId="30372" xr:uid="{21E24578-F435-49A5-AC58-1958B303BEAF}"/>
    <cellStyle name="Normal 2 2 2 5 4 2 2 3" xfId="47131" xr:uid="{55BD3F0A-5559-445E-BFA2-081E0DD9DEE5}"/>
    <cellStyle name="Normal 2 2 2 5 4 2 3" xfId="21992" xr:uid="{7428E569-BDAA-4C4D-8C4A-2B0E10317E2B}"/>
    <cellStyle name="Normal 2 2 2 5 4 2 4" xfId="38751" xr:uid="{7423C347-98F8-43E2-A40F-7088D8069E6B}"/>
    <cellStyle name="Normal 2 2 2 5 4 3" xfId="6919" xr:uid="{A085426A-8F78-4793-9DE4-15C6B3DB2A7C}"/>
    <cellStyle name="Normal 2 2 2 5 4 3 2" xfId="15299" xr:uid="{B1BD20BC-4BC3-4278-8B36-2B82776BE047}"/>
    <cellStyle name="Normal 2 2 2 5 4 3 2 2" xfId="32059" xr:uid="{A23601AE-EEC2-4CDF-8D88-2532DFBB12B0}"/>
    <cellStyle name="Normal 2 2 2 5 4 3 2 3" xfId="48818" xr:uid="{40488FFF-CE07-4156-940F-81694F6296C5}"/>
    <cellStyle name="Normal 2 2 2 5 4 3 3" xfId="23679" xr:uid="{3AAC0145-7B00-4A2A-BCCD-05C122BB0710}"/>
    <cellStyle name="Normal 2 2 2 5 4 3 4" xfId="40438" xr:uid="{EC4D5A0C-5B33-46C8-B6EA-2D27B5E8E4DE}"/>
    <cellStyle name="Normal 2 2 2 5 4 4" xfId="3659" xr:uid="{71859AB1-8A72-4DD7-AF9E-EC1A4EC11C71}"/>
    <cellStyle name="Normal 2 2 2 5 4 4 2" xfId="12035" xr:uid="{EF56C517-BB3C-40D1-BAD8-D054A9D39840}"/>
    <cellStyle name="Normal 2 2 2 5 4 4 2 2" xfId="28795" xr:uid="{7E433360-6797-4608-B072-F28D96E2009B}"/>
    <cellStyle name="Normal 2 2 2 5 4 4 2 3" xfId="45554" xr:uid="{C3256EC2-C436-486E-8033-3485242849AE}"/>
    <cellStyle name="Normal 2 2 2 5 4 4 3" xfId="20415" xr:uid="{3DBC5D50-E61B-4DFC-8EA0-D6359528F6E0}"/>
    <cellStyle name="Normal 2 2 2 5 4 4 4" xfId="37174" xr:uid="{C4C078C2-E625-4172-ACDB-1D54618BA0B6}"/>
    <cellStyle name="Normal 2 2 2 5 4 5" xfId="10232" xr:uid="{E9AEB9BF-367D-4B67-9CC7-AD29E258B58D}"/>
    <cellStyle name="Normal 2 2 2 5 4 5 2" xfId="26992" xr:uid="{2145DE3D-AF1E-4830-867F-D5626E066D22}"/>
    <cellStyle name="Normal 2 2 2 5 4 5 3" xfId="43751" xr:uid="{A6B54ED3-B735-4792-BA41-D6640B7602A2}"/>
    <cellStyle name="Normal 2 2 2 5 4 6" xfId="18612" xr:uid="{E4EE1429-9BD4-4ABE-B145-C51133759199}"/>
    <cellStyle name="Normal 2 2 2 5 4 7" xfId="35371" xr:uid="{CDEC1266-BD6E-4DEC-87B6-DC3AF00944E3}"/>
    <cellStyle name="Normal 2 2 2 5 5" xfId="2280" xr:uid="{38AA2F8B-51C5-4A9A-9BB3-6CF77EC65AAA}"/>
    <cellStyle name="Normal 2 2 2 5 5 2" xfId="5660" xr:uid="{EEC72ED1-8BE6-47F8-B5F9-39526E1BF1B9}"/>
    <cellStyle name="Normal 2 2 2 5 5 2 2" xfId="14040" xr:uid="{A6779772-BA99-4FEA-A6CF-790283ED3D10}"/>
    <cellStyle name="Normal 2 2 2 5 5 2 2 2" xfId="30800" xr:uid="{8F772502-55B7-4A05-9068-B9CDF4CAC513}"/>
    <cellStyle name="Normal 2 2 2 5 5 2 2 3" xfId="47559" xr:uid="{12715572-DF70-4D50-BAB0-72C4FE953315}"/>
    <cellStyle name="Normal 2 2 2 5 5 2 3" xfId="22420" xr:uid="{3409DCC9-15AD-4407-9977-E9B474D88112}"/>
    <cellStyle name="Normal 2 2 2 5 5 2 4" xfId="39179" xr:uid="{3AD14348-7856-476F-BB11-786F1296B574}"/>
    <cellStyle name="Normal 2 2 2 5 5 3" xfId="7347" xr:uid="{FB81AE28-3704-4509-AF69-F84EFF704792}"/>
    <cellStyle name="Normal 2 2 2 5 5 3 2" xfId="15727" xr:uid="{29C2B5FD-1F73-4889-B712-5E005C6D0CDE}"/>
    <cellStyle name="Normal 2 2 2 5 5 3 2 2" xfId="32487" xr:uid="{4E1305FA-A25C-4AFA-82F2-B123E28703E9}"/>
    <cellStyle name="Normal 2 2 2 5 5 3 2 3" xfId="49246" xr:uid="{D1E5F2E8-4B97-4DCF-B3BA-9A36F43BD3C8}"/>
    <cellStyle name="Normal 2 2 2 5 5 3 3" xfId="24107" xr:uid="{034C9230-3A31-4007-AAF9-01416377750E}"/>
    <cellStyle name="Normal 2 2 2 5 5 3 4" xfId="40866" xr:uid="{79932301-BCAD-4D51-B826-261E0253D638}"/>
    <cellStyle name="Normal 2 2 2 5 5 4" xfId="4087" xr:uid="{B77A9E95-2DF2-49D1-99CE-CB968BD9B3E5}"/>
    <cellStyle name="Normal 2 2 2 5 5 4 2" xfId="12463" xr:uid="{E3C4B174-7343-4D1B-A717-BFB8FA51E775}"/>
    <cellStyle name="Normal 2 2 2 5 5 4 2 2" xfId="29223" xr:uid="{7661CA4D-E763-4A48-B97C-858F4071B267}"/>
    <cellStyle name="Normal 2 2 2 5 5 4 2 3" xfId="45982" xr:uid="{F1B94BBD-39F6-48E7-A3F5-2A766F07F827}"/>
    <cellStyle name="Normal 2 2 2 5 5 4 3" xfId="20843" xr:uid="{BDE8BF0C-CF85-4D7C-8C43-903715974F36}"/>
    <cellStyle name="Normal 2 2 2 5 5 4 4" xfId="37602" xr:uid="{15068530-A8BA-4D50-918A-15F65D414C7E}"/>
    <cellStyle name="Normal 2 2 2 5 5 5" xfId="10660" xr:uid="{308A5DCD-BCF4-415E-928C-3C4777B46487}"/>
    <cellStyle name="Normal 2 2 2 5 5 5 2" xfId="27420" xr:uid="{47DA3B9F-42C0-4A4B-A070-230805303012}"/>
    <cellStyle name="Normal 2 2 2 5 5 5 3" xfId="44179" xr:uid="{A080D80C-FFEA-4EF7-B120-9517E6DAFBC2}"/>
    <cellStyle name="Normal 2 2 2 5 5 6" xfId="19040" xr:uid="{26450995-7FF9-4EC0-A11B-5AB3CB225C2F}"/>
    <cellStyle name="Normal 2 2 2 5 5 7" xfId="35799" xr:uid="{5523F226-FECE-4691-AD2D-DBA92E5C3154}"/>
    <cellStyle name="Normal 2 2 2 5 6" xfId="2464" xr:uid="{7D4167DC-E22D-49CA-B356-CCA7A167FB57}"/>
    <cellStyle name="Normal 2 2 2 5 6 2" xfId="5845" xr:uid="{CF3F188A-0686-4388-AE57-20AB24165A3D}"/>
    <cellStyle name="Normal 2 2 2 5 6 2 2" xfId="14225" xr:uid="{A4F3060E-4E78-43B2-8D30-C87342E681FE}"/>
    <cellStyle name="Normal 2 2 2 5 6 2 2 2" xfId="30985" xr:uid="{56389C51-C9BC-4E55-A9AD-49A87F449AE5}"/>
    <cellStyle name="Normal 2 2 2 5 6 2 2 3" xfId="47744" xr:uid="{9B5310D3-0EA3-4384-A44A-29841C566E24}"/>
    <cellStyle name="Normal 2 2 2 5 6 2 3" xfId="22605" xr:uid="{949C2896-964D-48E8-8C62-C435C5A71E0C}"/>
    <cellStyle name="Normal 2 2 2 5 6 2 4" xfId="39364" xr:uid="{ABD1E204-39CB-4CBB-85D2-2ACA0F40A450}"/>
    <cellStyle name="Normal 2 2 2 5 6 3" xfId="7532" xr:uid="{147EEC62-D15D-4F77-BEBA-AA02D310FCF6}"/>
    <cellStyle name="Normal 2 2 2 5 6 3 2" xfId="15912" xr:uid="{AE521F26-52CF-4C55-A4C7-522F1B3F559D}"/>
    <cellStyle name="Normal 2 2 2 5 6 3 2 2" xfId="32672" xr:uid="{72ECEB69-5E09-4EA9-A47F-C190751A961D}"/>
    <cellStyle name="Normal 2 2 2 5 6 3 2 3" xfId="49431" xr:uid="{174E2913-6858-4051-A873-6079F7B71D8C}"/>
    <cellStyle name="Normal 2 2 2 5 6 3 3" xfId="24292" xr:uid="{C6EA4677-812F-4D32-B197-CAC81767D0DB}"/>
    <cellStyle name="Normal 2 2 2 5 6 3 4" xfId="41051" xr:uid="{5D2DA2FA-4753-4133-95B6-B1F1A5C57D24}"/>
    <cellStyle name="Normal 2 2 2 5 6 4" xfId="3232" xr:uid="{773FB2D6-FB8D-405E-BA9A-2A303E4FA1D6}"/>
    <cellStyle name="Normal 2 2 2 5 6 4 2" xfId="11609" xr:uid="{9D0034C6-AFE0-47C5-82D5-BA38CE247E23}"/>
    <cellStyle name="Normal 2 2 2 5 6 4 2 2" xfId="28369" xr:uid="{7252BC53-CFA7-4601-8A69-27513CC06841}"/>
    <cellStyle name="Normal 2 2 2 5 6 4 2 3" xfId="45128" xr:uid="{D90D10F9-5DB1-4708-AB62-392242ECD455}"/>
    <cellStyle name="Normal 2 2 2 5 6 4 3" xfId="19989" xr:uid="{54FCAD27-6276-4ADA-8C80-C8F49EACC939}"/>
    <cellStyle name="Normal 2 2 2 5 6 4 4" xfId="36748" xr:uid="{47A8D308-9150-4622-81F6-C34428DC16B1}"/>
    <cellStyle name="Normal 2 2 2 5 6 5" xfId="10845" xr:uid="{32578C8C-6650-4EFE-9B26-BF2391A5D67B}"/>
    <cellStyle name="Normal 2 2 2 5 6 5 2" xfId="27605" xr:uid="{323F8CB8-9387-4644-BB08-355A65B9E5B1}"/>
    <cellStyle name="Normal 2 2 2 5 6 5 3" xfId="44364" xr:uid="{2849E3C3-1089-4AAC-8F7F-903593E533B7}"/>
    <cellStyle name="Normal 2 2 2 5 6 6" xfId="19225" xr:uid="{704EA18A-6350-437E-B842-92CE03DAA146}"/>
    <cellStyle name="Normal 2 2 2 5 6 7" xfId="35984" xr:uid="{2E7A5F31-78EC-4B74-ACBC-8FEE1D98E339}"/>
    <cellStyle name="Normal 2 2 2 5 7" xfId="4578" xr:uid="{69668C8F-0600-4476-BE22-C1FEBA4A6A5D}"/>
    <cellStyle name="Normal 2 2 2 5 7 2" xfId="12954" xr:uid="{08808A90-007D-422E-BF51-9FB51F748AEB}"/>
    <cellStyle name="Normal 2 2 2 5 7 2 2" xfId="29714" xr:uid="{CA00CA2F-02CF-4936-9EF7-F30035F76F92}"/>
    <cellStyle name="Normal 2 2 2 5 7 2 3" xfId="46473" xr:uid="{2E46EE3A-F804-4207-8489-313B89A30A2A}"/>
    <cellStyle name="Normal 2 2 2 5 7 3" xfId="21334" xr:uid="{5456391A-67BC-480E-9DE7-83D1E4C9F1BE}"/>
    <cellStyle name="Normal 2 2 2 5 7 4" xfId="38093" xr:uid="{DA854265-A516-4005-B891-5E72ACD7545D}"/>
    <cellStyle name="Normal 2 2 2 5 8" xfId="6493" xr:uid="{44709378-3728-4054-96F1-21E199A88E75}"/>
    <cellStyle name="Normal 2 2 2 5 8 2" xfId="14873" xr:uid="{6FDD8065-1CAB-4BCF-A6EA-F2A299E8A5CA}"/>
    <cellStyle name="Normal 2 2 2 5 8 2 2" xfId="31633" xr:uid="{97A35544-E11E-4E63-AD36-71C70FBE1AD4}"/>
    <cellStyle name="Normal 2 2 2 5 8 2 3" xfId="48392" xr:uid="{4BA22EDC-F126-4670-926C-B889439DA88E}"/>
    <cellStyle name="Normal 2 2 2 5 8 3" xfId="23253" xr:uid="{9C1FDADB-D86E-44E3-A023-A133A0CC8FBF}"/>
    <cellStyle name="Normal 2 2 2 5 8 4" xfId="40012" xr:uid="{34AFBCDC-322A-47E1-9043-DF6940B26603}"/>
    <cellStyle name="Normal 2 2 2 5 9" xfId="7938" xr:uid="{F1D5DD3B-FE71-4E27-B4FC-8C08AD7B20F2}"/>
    <cellStyle name="Normal 2 2 2 5 9 2" xfId="16318" xr:uid="{FB0963B4-6ACC-4DD5-BA5A-4A60C42A123F}"/>
    <cellStyle name="Normal 2 2 2 5 9 2 2" xfId="33078" xr:uid="{9D689DDC-A79E-481D-8A7A-75D79EBFD5A3}"/>
    <cellStyle name="Normal 2 2 2 5 9 2 3" xfId="49837" xr:uid="{65EC2456-EDF6-40F0-9A04-70FED476F86D}"/>
    <cellStyle name="Normal 2 2 2 5 9 3" xfId="24698" xr:uid="{46F9E23C-018A-448F-8407-B4947FFCE84F}"/>
    <cellStyle name="Normal 2 2 2 5 9 4" xfId="41457" xr:uid="{01C240D4-B9AC-4120-8898-932D9EC2D073}"/>
    <cellStyle name="Normal 2 2 2 6" xfId="839" xr:uid="{84B3B10E-55F1-491C-88D4-82185B9C77B9}"/>
    <cellStyle name="Normal 2 2 2 6 10" xfId="8393" xr:uid="{5AE6F0D2-C87D-4B21-89AA-0ED4175D8092}"/>
    <cellStyle name="Normal 2 2 2 6 10 2" xfId="16773" xr:uid="{7130F395-6FCE-499C-89AC-29FD304BC5B2}"/>
    <cellStyle name="Normal 2 2 2 6 10 2 2" xfId="33533" xr:uid="{CACAFAF6-96FB-443F-95E7-69165FB6ADB1}"/>
    <cellStyle name="Normal 2 2 2 6 10 2 3" xfId="50292" xr:uid="{58435E79-BB7E-4DD7-A67E-B712CF69DB34}"/>
    <cellStyle name="Normal 2 2 2 6 10 3" xfId="25153" xr:uid="{236C72AA-96ED-4C17-AB67-B6D3B5005079}"/>
    <cellStyle name="Normal 2 2 2 6 10 4" xfId="41912" xr:uid="{5F21CA97-165E-479B-AC5F-DB4CB91E7071}"/>
    <cellStyle name="Normal 2 2 2 6 11" xfId="8799" xr:uid="{6C62E93E-F00F-435B-ABAD-75ABB0564658}"/>
    <cellStyle name="Normal 2 2 2 6 11 2" xfId="17179" xr:uid="{29568D1A-670E-43A3-AAA1-A9823744B690}"/>
    <cellStyle name="Normal 2 2 2 6 11 2 2" xfId="33939" xr:uid="{6490A28B-3FD0-4D94-8D29-7ACB565D8D78}"/>
    <cellStyle name="Normal 2 2 2 6 11 2 3" xfId="50698" xr:uid="{E1BC7880-E435-432D-B35E-15A198C5C3E7}"/>
    <cellStyle name="Normal 2 2 2 6 11 3" xfId="25559" xr:uid="{4FA30E5B-CEAD-406E-A8B6-EE9B8A7318EF}"/>
    <cellStyle name="Normal 2 2 2 6 11 4" xfId="42318" xr:uid="{DD08BD8B-2126-487E-BA06-83D2BBB64698}"/>
    <cellStyle name="Normal 2 2 2 6 12" xfId="9205" xr:uid="{A5C15E4C-81FB-4CD2-BC8C-8596185B4E88}"/>
    <cellStyle name="Normal 2 2 2 6 12 2" xfId="17585" xr:uid="{397CFECA-B5B8-4BC4-B20C-4D2223901127}"/>
    <cellStyle name="Normal 2 2 2 6 12 2 2" xfId="34345" xr:uid="{2C150DA2-274F-4961-A1BF-2629B0683584}"/>
    <cellStyle name="Normal 2 2 2 6 12 2 3" xfId="51104" xr:uid="{8D496EF1-9A26-4962-8FF4-4B5B39A35087}"/>
    <cellStyle name="Normal 2 2 2 6 12 3" xfId="25965" xr:uid="{AED1E938-4660-44EB-AF25-3BAA4A5F2A69}"/>
    <cellStyle name="Normal 2 2 2 6 12 4" xfId="42724" xr:uid="{E6C83EF2-D791-4138-80F6-FFE7308D4BDA}"/>
    <cellStyle name="Normal 2 2 2 6 13" xfId="2898" xr:uid="{87D191DD-45E0-4BB3-AF7D-07B296D2406B}"/>
    <cellStyle name="Normal 2 2 2 6 13 2" xfId="11280" xr:uid="{A66A7B9E-A4AE-4680-9031-C51AD677C314}"/>
    <cellStyle name="Normal 2 2 2 6 13 2 2" xfId="28040" xr:uid="{5737F92F-731E-46CD-8048-2603EE81D873}"/>
    <cellStyle name="Normal 2 2 2 6 13 2 3" xfId="44799" xr:uid="{9DFB30BA-0A7C-42FD-B5FC-BC09E27BD278}"/>
    <cellStyle name="Normal 2 2 2 6 13 3" xfId="19660" xr:uid="{87CB44B7-FF37-4DDA-ACC5-BDD1722B6223}"/>
    <cellStyle name="Normal 2 2 2 6 13 4" xfId="36419" xr:uid="{4BB40720-E958-497E-8104-2413755C65D2}"/>
    <cellStyle name="Normal 2 2 2 6 14" xfId="9809" xr:uid="{B8854131-7E76-4E24-BB43-4DF4BECD315F}"/>
    <cellStyle name="Normal 2 2 2 6 14 2" xfId="26569" xr:uid="{411AE73C-E12D-442A-A493-845520F8BEAB}"/>
    <cellStyle name="Normal 2 2 2 6 14 3" xfId="43328" xr:uid="{A0596A12-25C3-4530-AFAE-FB9CF6E54AC3}"/>
    <cellStyle name="Normal 2 2 2 6 15" xfId="18189" xr:uid="{F7457E3D-B1D2-4F70-A4CB-9B29B46A939D}"/>
    <cellStyle name="Normal 2 2 2 6 16" xfId="34948" xr:uid="{86A98E77-CEF0-42A3-B88D-42A411C6DAF5}"/>
    <cellStyle name="Normal 2 2 2 6 2" xfId="1453" xr:uid="{D037DC70-B2AA-4AE2-A08B-CB0CE46E761C}"/>
    <cellStyle name="Normal 2 2 2 6 2 10" xfId="9308" xr:uid="{B6D0C642-C254-477D-B5C0-74622ED8F09E}"/>
    <cellStyle name="Normal 2 2 2 6 2 10 2" xfId="17688" xr:uid="{E92ACA48-EE16-45AE-8A1F-8FB73AB2A953}"/>
    <cellStyle name="Normal 2 2 2 6 2 10 2 2" xfId="34448" xr:uid="{FE240369-C68F-4371-A3C6-BCE24FCDDCAA}"/>
    <cellStyle name="Normal 2 2 2 6 2 10 2 3" xfId="51207" xr:uid="{348CDD47-7049-4655-8F2E-472246499CA6}"/>
    <cellStyle name="Normal 2 2 2 6 2 10 3" xfId="26068" xr:uid="{C8164816-6AFC-48BF-B8BD-014E637545AB}"/>
    <cellStyle name="Normal 2 2 2 6 2 10 4" xfId="42827" xr:uid="{F412B82D-4EF4-43E7-823C-8E2A92DFFB26}"/>
    <cellStyle name="Normal 2 2 2 6 2 11" xfId="3236" xr:uid="{598B039D-B011-49BF-99D6-18C050D4D4A2}"/>
    <cellStyle name="Normal 2 2 2 6 2 11 2" xfId="11613" xr:uid="{9E6BC259-655B-46D0-A00E-EBE1CE4482F7}"/>
    <cellStyle name="Normal 2 2 2 6 2 11 2 2" xfId="28373" xr:uid="{235A859D-7360-4B4B-B7A9-CD80D7E43E4A}"/>
    <cellStyle name="Normal 2 2 2 6 2 11 2 3" xfId="45132" xr:uid="{DE801C59-05B7-4A0F-AD72-7A355DD672A8}"/>
    <cellStyle name="Normal 2 2 2 6 2 11 3" xfId="19993" xr:uid="{00B90158-7B90-42B4-BBD7-DA54476CB8B7}"/>
    <cellStyle name="Normal 2 2 2 6 2 11 4" xfId="36752" xr:uid="{F480B612-FAA9-4847-969A-E2CD9F3C4D07}"/>
    <cellStyle name="Normal 2 2 2 6 2 12" xfId="9810" xr:uid="{18D32849-2227-4CC1-9711-F69490BC8AAF}"/>
    <cellStyle name="Normal 2 2 2 6 2 12 2" xfId="26570" xr:uid="{DA20E7C5-6BA7-4AE7-8C33-60B1AE4AF893}"/>
    <cellStyle name="Normal 2 2 2 6 2 12 3" xfId="43329" xr:uid="{6B85C2F2-1094-430D-A7FB-F54FFE4D7B27}"/>
    <cellStyle name="Normal 2 2 2 6 2 13" xfId="18190" xr:uid="{E4A12FE5-5BAC-4AFF-A531-350314BB8D58}"/>
    <cellStyle name="Normal 2 2 2 6 2 14" xfId="34949" xr:uid="{7212A68C-603F-498F-889F-99AA3AD73C6D}"/>
    <cellStyle name="Normal 2 2 2 6 2 2" xfId="1856" xr:uid="{196DB3BF-0B9D-4239-82B5-92DACF9248BC}"/>
    <cellStyle name="Normal 2 2 2 6 2 2 2" xfId="5238" xr:uid="{833AD26D-072F-4FB8-83F3-B79A74B586E9}"/>
    <cellStyle name="Normal 2 2 2 6 2 2 2 2" xfId="13616" xr:uid="{0803F8DB-BFB9-4EC7-9371-5FDDDA3E0434}"/>
    <cellStyle name="Normal 2 2 2 6 2 2 2 2 2" xfId="30376" xr:uid="{E9DA57D9-6405-40E9-B8BA-D9A72C64E455}"/>
    <cellStyle name="Normal 2 2 2 6 2 2 2 2 3" xfId="47135" xr:uid="{57C42646-16EE-4E7B-80F6-56A1B9AFD0A5}"/>
    <cellStyle name="Normal 2 2 2 6 2 2 2 3" xfId="21996" xr:uid="{98AFF3B6-8783-4ABF-90AB-E657AB1696E4}"/>
    <cellStyle name="Normal 2 2 2 6 2 2 2 4" xfId="38755" xr:uid="{07597A11-A808-4392-9243-0B1017685408}"/>
    <cellStyle name="Normal 2 2 2 6 2 2 3" xfId="6923" xr:uid="{43D13C69-8858-4228-AC77-3C2A2FC9F3EB}"/>
    <cellStyle name="Normal 2 2 2 6 2 2 3 2" xfId="15303" xr:uid="{52BA6A4C-EBD8-4247-BC74-6E140DD02F92}"/>
    <cellStyle name="Normal 2 2 2 6 2 2 3 2 2" xfId="32063" xr:uid="{0D64D438-B674-43CE-B272-B7D2EC18B167}"/>
    <cellStyle name="Normal 2 2 2 6 2 2 3 2 3" xfId="48822" xr:uid="{CD748108-11DE-43CD-8916-C2B402A24EB4}"/>
    <cellStyle name="Normal 2 2 2 6 2 2 3 3" xfId="23683" xr:uid="{B0DF87A1-0323-4401-9A9D-B85734D2AEE2}"/>
    <cellStyle name="Normal 2 2 2 6 2 2 3 4" xfId="40442" xr:uid="{C515D365-D124-452A-814C-5357FF48CA61}"/>
    <cellStyle name="Normal 2 2 2 6 2 2 4" xfId="3663" xr:uid="{46738EA2-C3C8-4A58-96AE-1338881942AC}"/>
    <cellStyle name="Normal 2 2 2 6 2 2 4 2" xfId="12039" xr:uid="{51A5188B-2895-4C4F-9ACE-F02EEFAF15CD}"/>
    <cellStyle name="Normal 2 2 2 6 2 2 4 2 2" xfId="28799" xr:uid="{4DBCFCCF-A31C-4E2A-882A-D882E8C96E8E}"/>
    <cellStyle name="Normal 2 2 2 6 2 2 4 2 3" xfId="45558" xr:uid="{0BBCFAC7-9183-4A5D-AE6E-91AB7ABDECDA}"/>
    <cellStyle name="Normal 2 2 2 6 2 2 4 3" xfId="20419" xr:uid="{8945E651-8D74-42E6-A0FE-81379EE04B34}"/>
    <cellStyle name="Normal 2 2 2 6 2 2 4 4" xfId="37178" xr:uid="{47C61F91-C202-492E-A3F3-131226336054}"/>
    <cellStyle name="Normal 2 2 2 6 2 2 5" xfId="10236" xr:uid="{785296BB-8623-40E8-9945-EDCAA0E00E31}"/>
    <cellStyle name="Normal 2 2 2 6 2 2 5 2" xfId="26996" xr:uid="{975B5C79-FB22-4691-8931-76D319D99E43}"/>
    <cellStyle name="Normal 2 2 2 6 2 2 5 3" xfId="43755" xr:uid="{F6996FEC-EE84-4518-949B-08B6E50F10AC}"/>
    <cellStyle name="Normal 2 2 2 6 2 2 6" xfId="18616" xr:uid="{56C9E66B-CFAF-47F8-929B-29FD0F4F695E}"/>
    <cellStyle name="Normal 2 2 2 6 2 2 7" xfId="35375" xr:uid="{36E83AED-98EF-42C8-B282-FFE2AB0586E8}"/>
    <cellStyle name="Normal 2 2 2 6 2 3" xfId="2284" xr:uid="{61D25AB2-8C11-4233-92DD-2BE2FAAB1001}"/>
    <cellStyle name="Normal 2 2 2 6 2 3 2" xfId="5664" xr:uid="{50F195C0-6E98-4AEF-979D-8F137351D195}"/>
    <cellStyle name="Normal 2 2 2 6 2 3 2 2" xfId="14044" xr:uid="{62849BE0-D396-43AD-BA18-C7AEB637E326}"/>
    <cellStyle name="Normal 2 2 2 6 2 3 2 2 2" xfId="30804" xr:uid="{8DB6BE77-498C-4277-A742-3E2C0D1AAEF3}"/>
    <cellStyle name="Normal 2 2 2 6 2 3 2 2 3" xfId="47563" xr:uid="{1989CB30-8D2A-4C03-B7C0-F2211F415221}"/>
    <cellStyle name="Normal 2 2 2 6 2 3 2 3" xfId="22424" xr:uid="{975C9C06-5F14-4D34-8830-323A0BEE4E98}"/>
    <cellStyle name="Normal 2 2 2 6 2 3 2 4" xfId="39183" xr:uid="{2DC56AC6-19BF-4BD6-99A9-4814229E40EF}"/>
    <cellStyle name="Normal 2 2 2 6 2 3 3" xfId="7351" xr:uid="{E99ED6BE-5951-463F-A5CC-B2D1B9B3C303}"/>
    <cellStyle name="Normal 2 2 2 6 2 3 3 2" xfId="15731" xr:uid="{53449BE0-5D4C-4857-823D-0F9E75880405}"/>
    <cellStyle name="Normal 2 2 2 6 2 3 3 2 2" xfId="32491" xr:uid="{57A80529-BCF6-4EE4-82E7-9BE1EC6125CD}"/>
    <cellStyle name="Normal 2 2 2 6 2 3 3 2 3" xfId="49250" xr:uid="{A73061ED-46B3-4602-908B-DCC707149967}"/>
    <cellStyle name="Normal 2 2 2 6 2 3 3 3" xfId="24111" xr:uid="{3C57A8B3-40F0-4A38-BB2E-74BF06461F72}"/>
    <cellStyle name="Normal 2 2 2 6 2 3 3 4" xfId="40870" xr:uid="{7CB30979-9C31-4DE1-9F02-CB938B510530}"/>
    <cellStyle name="Normal 2 2 2 6 2 3 4" xfId="4091" xr:uid="{75C91ACF-A76D-4686-8621-3676A70CDB04}"/>
    <cellStyle name="Normal 2 2 2 6 2 3 4 2" xfId="12467" xr:uid="{EDCD865F-1B29-4287-8127-0EEE30DF709B}"/>
    <cellStyle name="Normal 2 2 2 6 2 3 4 2 2" xfId="29227" xr:uid="{A03F12FB-1F80-4BC5-B667-FB0627DC4565}"/>
    <cellStyle name="Normal 2 2 2 6 2 3 4 2 3" xfId="45986" xr:uid="{E28164A1-51F3-4D83-B014-48394BB1A786}"/>
    <cellStyle name="Normal 2 2 2 6 2 3 4 3" xfId="20847" xr:uid="{E3054C12-0659-4F1F-B918-3A8BA4826F9A}"/>
    <cellStyle name="Normal 2 2 2 6 2 3 4 4" xfId="37606" xr:uid="{584B825F-053A-4BDF-BB97-29165A9E6CAD}"/>
    <cellStyle name="Normal 2 2 2 6 2 3 5" xfId="10664" xr:uid="{145F4EF8-4700-4AAA-BB7C-0E46B825C5BD}"/>
    <cellStyle name="Normal 2 2 2 6 2 3 5 2" xfId="27424" xr:uid="{B59D9DE1-8E8A-4C35-8683-5C1624DD50AE}"/>
    <cellStyle name="Normal 2 2 2 6 2 3 5 3" xfId="44183" xr:uid="{AE219C0C-4391-4731-95BD-8623061F6F9F}"/>
    <cellStyle name="Normal 2 2 2 6 2 3 6" xfId="19044" xr:uid="{A9C89DAE-1276-4F88-AACC-59A6C76432C3}"/>
    <cellStyle name="Normal 2 2 2 6 2 3 7" xfId="35803" xr:uid="{857EF00A-22D4-46B9-8602-5667E5AE5889}"/>
    <cellStyle name="Normal 2 2 2 6 2 4" xfId="2615" xr:uid="{07884ABC-5659-4724-ADCE-5FE1F4116083}"/>
    <cellStyle name="Normal 2 2 2 6 2 4 2" xfId="5997" xr:uid="{81F0F05C-D8B5-4B30-8787-31F98E81BF22}"/>
    <cellStyle name="Normal 2 2 2 6 2 4 2 2" xfId="14377" xr:uid="{2A640CF3-5779-4BA5-BFD5-E0C9310F6B13}"/>
    <cellStyle name="Normal 2 2 2 6 2 4 2 2 2" xfId="31137" xr:uid="{1486210D-A67A-44BC-A8B4-D1FD5312CB8B}"/>
    <cellStyle name="Normal 2 2 2 6 2 4 2 2 3" xfId="47896" xr:uid="{D85DC2A7-6BE8-4E7E-975B-79ADD69D8C26}"/>
    <cellStyle name="Normal 2 2 2 6 2 4 2 3" xfId="22757" xr:uid="{766E07DB-98C8-4279-884B-EB7114600397}"/>
    <cellStyle name="Normal 2 2 2 6 2 4 2 4" xfId="39516" xr:uid="{4C9B4DE3-24EB-4C73-95EF-93FD0C027ECE}"/>
    <cellStyle name="Normal 2 2 2 6 2 4 3" xfId="7684" xr:uid="{A781A98F-0E48-41B4-97AB-FECA93531022}"/>
    <cellStyle name="Normal 2 2 2 6 2 4 3 2" xfId="16064" xr:uid="{54D0A8DA-4F54-4C2D-9E92-51ABABCAD6D7}"/>
    <cellStyle name="Normal 2 2 2 6 2 4 3 2 2" xfId="32824" xr:uid="{A9201912-9940-4E2D-A179-C3DFEB9B1203}"/>
    <cellStyle name="Normal 2 2 2 6 2 4 3 2 3" xfId="49583" xr:uid="{40B6FF97-232B-4162-AA03-001468B6100B}"/>
    <cellStyle name="Normal 2 2 2 6 2 4 3 3" xfId="24444" xr:uid="{B6CE0999-0AAE-4EF6-9C16-DAE377F9E9C3}"/>
    <cellStyle name="Normal 2 2 2 6 2 4 3 4" xfId="41203" xr:uid="{8537D1F7-2A48-4330-BF19-B6536D8E8048}"/>
    <cellStyle name="Normal 2 2 2 6 2 4 4" xfId="4312" xr:uid="{EEC66305-041D-4F79-A687-EE11B04FFF06}"/>
    <cellStyle name="Normal 2 2 2 6 2 4 4 2" xfId="12688" xr:uid="{E77CC17B-CFF5-4850-9151-C3F1CF5EAFA0}"/>
    <cellStyle name="Normal 2 2 2 6 2 4 4 2 2" xfId="29448" xr:uid="{4CD1A681-E666-4918-BE4F-A38C4FDD0D6A}"/>
    <cellStyle name="Normal 2 2 2 6 2 4 4 2 3" xfId="46207" xr:uid="{667F46EF-7181-4E3F-BA4C-A8168B0629A4}"/>
    <cellStyle name="Normal 2 2 2 6 2 4 4 3" xfId="21068" xr:uid="{D7ECDD0C-2CAD-484D-9434-1E0F8A50CCA9}"/>
    <cellStyle name="Normal 2 2 2 6 2 4 4 4" xfId="37827" xr:uid="{9B3B6B3C-158D-47B5-BDBC-1B06C6596865}"/>
    <cellStyle name="Normal 2 2 2 6 2 4 5" xfId="10997" xr:uid="{B7B5400A-E08E-4D92-BDE9-AAC41A021907}"/>
    <cellStyle name="Normal 2 2 2 6 2 4 5 2" xfId="27757" xr:uid="{26210E49-CCD3-4706-90F4-274C390AFA7C}"/>
    <cellStyle name="Normal 2 2 2 6 2 4 5 3" xfId="44516" xr:uid="{4C4CC996-E32E-42BE-9E52-369612C984BD}"/>
    <cellStyle name="Normal 2 2 2 6 2 4 6" xfId="19377" xr:uid="{DB4FD21F-0002-4519-AB9F-AF1FFEDCE8E6}"/>
    <cellStyle name="Normal 2 2 2 6 2 4 7" xfId="36136" xr:uid="{2CB06CC7-73E5-4D41-B12B-B503044FAA19}"/>
    <cellStyle name="Normal 2 2 2 6 2 5" xfId="4731" xr:uid="{5590682C-F4DE-4D57-B7C9-3DCA281AE90E}"/>
    <cellStyle name="Normal 2 2 2 6 2 5 2" xfId="13107" xr:uid="{5447E0EE-52D5-4C7A-B1E0-006CC90165F0}"/>
    <cellStyle name="Normal 2 2 2 6 2 5 2 2" xfId="29867" xr:uid="{F2EE3A59-5E83-41FE-ACB4-31D1453796FB}"/>
    <cellStyle name="Normal 2 2 2 6 2 5 2 3" xfId="46626" xr:uid="{3B14BFC2-99B0-44DA-AF23-8516FE7CE851}"/>
    <cellStyle name="Normal 2 2 2 6 2 5 3" xfId="21487" xr:uid="{02DDBACE-739A-402A-825A-1E8181A6D228}"/>
    <cellStyle name="Normal 2 2 2 6 2 5 4" xfId="38246" xr:uid="{8888737D-04B4-4CF2-AF11-BB1BAE9CAF0F}"/>
    <cellStyle name="Normal 2 2 2 6 2 6" xfId="6497" xr:uid="{9E89FBCD-4058-407E-BECA-E6000EDE2547}"/>
    <cellStyle name="Normal 2 2 2 6 2 6 2" xfId="14877" xr:uid="{814EEB5F-267D-4D8D-86B1-6F0AB57D44C8}"/>
    <cellStyle name="Normal 2 2 2 6 2 6 2 2" xfId="31637" xr:uid="{0D0EDED7-19FD-4CF1-B3D6-EB5AEB7FE974}"/>
    <cellStyle name="Normal 2 2 2 6 2 6 2 3" xfId="48396" xr:uid="{39123E0E-2136-434D-BA19-27EDD95B07FD}"/>
    <cellStyle name="Normal 2 2 2 6 2 6 3" xfId="23257" xr:uid="{65AA18E6-DFE8-4E34-8BF3-85EAE16F891A}"/>
    <cellStyle name="Normal 2 2 2 6 2 6 4" xfId="40016" xr:uid="{F904CBCB-1540-411E-8CC7-14BDA31DC7C9}"/>
    <cellStyle name="Normal 2 2 2 6 2 7" xfId="8090" xr:uid="{C3D8A283-301A-41C1-BB33-16B161B59EFE}"/>
    <cellStyle name="Normal 2 2 2 6 2 7 2" xfId="16470" xr:uid="{A9E08817-752F-42F6-B8CB-3889789546A4}"/>
    <cellStyle name="Normal 2 2 2 6 2 7 2 2" xfId="33230" xr:uid="{A9227580-741C-4CD9-93E8-2A11C0CEA962}"/>
    <cellStyle name="Normal 2 2 2 6 2 7 2 3" xfId="49989" xr:uid="{909C4B78-5613-4715-99C9-E547501291D9}"/>
    <cellStyle name="Normal 2 2 2 6 2 7 3" xfId="24850" xr:uid="{33041ED4-2942-4D99-8492-C56CEA98C40A}"/>
    <cellStyle name="Normal 2 2 2 6 2 7 4" xfId="41609" xr:uid="{CF68A6F6-98B5-4065-8FCA-01CE981103FE}"/>
    <cellStyle name="Normal 2 2 2 6 2 8" xfId="8496" xr:uid="{53CF31C3-3A5A-481E-9CCC-E747943BC50F}"/>
    <cellStyle name="Normal 2 2 2 6 2 8 2" xfId="16876" xr:uid="{84B4DC1B-48BB-47D5-A0B6-9604035FFEFD}"/>
    <cellStyle name="Normal 2 2 2 6 2 8 2 2" xfId="33636" xr:uid="{EA0F88F6-FA51-4D30-9447-6FBAA47FECFB}"/>
    <cellStyle name="Normal 2 2 2 6 2 8 2 3" xfId="50395" xr:uid="{C540F4AD-F5F3-451B-8D11-71FD1167C77D}"/>
    <cellStyle name="Normal 2 2 2 6 2 8 3" xfId="25256" xr:uid="{7C6D6DAF-18F4-4594-A1F4-0D3A1D33CDAD}"/>
    <cellStyle name="Normal 2 2 2 6 2 8 4" xfId="42015" xr:uid="{44583FF0-F504-4F31-8FD4-DBB1C0DCF112}"/>
    <cellStyle name="Normal 2 2 2 6 2 9" xfId="8902" xr:uid="{452AC473-3FC6-40AF-B457-CD9C162D6913}"/>
    <cellStyle name="Normal 2 2 2 6 2 9 2" xfId="17282" xr:uid="{55DA946B-4BBA-4079-9DDC-A323E738A081}"/>
    <cellStyle name="Normal 2 2 2 6 2 9 2 2" xfId="34042" xr:uid="{5CB921F9-737B-4DED-8599-8825BF714EBB}"/>
    <cellStyle name="Normal 2 2 2 6 2 9 2 3" xfId="50801" xr:uid="{916EC883-C32F-4FC0-B1C5-8F9BAA6500D8}"/>
    <cellStyle name="Normal 2 2 2 6 2 9 3" xfId="25662" xr:uid="{3A2404C0-993C-4259-BFC3-9972FB012784}"/>
    <cellStyle name="Normal 2 2 2 6 2 9 4" xfId="42421" xr:uid="{FC0BC374-1334-48E8-8EB3-D41EDCF3B143}"/>
    <cellStyle name="Normal 2 2 2 6 3" xfId="1454" xr:uid="{0B5D04E4-E6EE-4DE9-9640-57EB2F6E384B}"/>
    <cellStyle name="Normal 2 2 2 6 3 10" xfId="9476" xr:uid="{B4C1C6DC-C63B-4F02-A278-16C4C4B6CF77}"/>
    <cellStyle name="Normal 2 2 2 6 3 10 2" xfId="17856" xr:uid="{99EE8D02-3927-4B0C-92E7-057BF532B6DF}"/>
    <cellStyle name="Normal 2 2 2 6 3 10 2 2" xfId="34616" xr:uid="{6AAF084C-B08F-44E1-BC99-AC83648DADD7}"/>
    <cellStyle name="Normal 2 2 2 6 3 10 2 3" xfId="51375" xr:uid="{FD8ACB7E-FFCC-4CE7-B20D-76176A171C7D}"/>
    <cellStyle name="Normal 2 2 2 6 3 10 3" xfId="26236" xr:uid="{986C5C70-54E3-451B-8FB3-04530B77AE1F}"/>
    <cellStyle name="Normal 2 2 2 6 3 10 4" xfId="42995" xr:uid="{DDB39906-2CCD-4451-BB4D-0EBD09E07D0E}"/>
    <cellStyle name="Normal 2 2 2 6 3 11" xfId="3237" xr:uid="{7BA08E9C-3893-4689-8143-757BB3F0358A}"/>
    <cellStyle name="Normal 2 2 2 6 3 11 2" xfId="11614" xr:uid="{6435D925-A21D-441D-84E3-2AB7FA93230D}"/>
    <cellStyle name="Normal 2 2 2 6 3 11 2 2" xfId="28374" xr:uid="{09035BB9-8DD9-404E-BB01-DD9AEA38EC90}"/>
    <cellStyle name="Normal 2 2 2 6 3 11 2 3" xfId="45133" xr:uid="{948FE907-A580-4E44-B1C8-9C82F9EE62C3}"/>
    <cellStyle name="Normal 2 2 2 6 3 11 3" xfId="19994" xr:uid="{AE848CBB-F0EF-4836-BBFA-707012E3CC2D}"/>
    <cellStyle name="Normal 2 2 2 6 3 11 4" xfId="36753" xr:uid="{792CE5C0-E16E-4F62-AA93-267286AD3A88}"/>
    <cellStyle name="Normal 2 2 2 6 3 12" xfId="9811" xr:uid="{23569FFD-E53F-4954-A90E-788FD9460E16}"/>
    <cellStyle name="Normal 2 2 2 6 3 12 2" xfId="26571" xr:uid="{EC02CADD-8C4E-4EEB-BFE5-E26B44B6E1A6}"/>
    <cellStyle name="Normal 2 2 2 6 3 12 3" xfId="43330" xr:uid="{6E2FC7C7-2360-4C01-8158-7B53AE9F7B8A}"/>
    <cellStyle name="Normal 2 2 2 6 3 13" xfId="18191" xr:uid="{52DFB33B-7038-4010-AF29-DCB50826E47A}"/>
    <cellStyle name="Normal 2 2 2 6 3 14" xfId="34950" xr:uid="{E66F0212-7223-4AE8-8FCB-7B6DCE4911A2}"/>
    <cellStyle name="Normal 2 2 2 6 3 2" xfId="1857" xr:uid="{443A5360-B936-4966-BD60-F6381ACC574F}"/>
    <cellStyle name="Normal 2 2 2 6 3 2 2" xfId="5239" xr:uid="{92322241-36B8-4CA6-8EAE-7787629A07FC}"/>
    <cellStyle name="Normal 2 2 2 6 3 2 2 2" xfId="13617" xr:uid="{24BFDA86-8569-413E-AB0B-C6E10587F933}"/>
    <cellStyle name="Normal 2 2 2 6 3 2 2 2 2" xfId="30377" xr:uid="{BDD02432-A2DA-456A-9A37-8D8350F142BD}"/>
    <cellStyle name="Normal 2 2 2 6 3 2 2 2 3" xfId="47136" xr:uid="{81267BA7-4D86-47A9-AB34-5BF0AD028EDE}"/>
    <cellStyle name="Normal 2 2 2 6 3 2 2 3" xfId="21997" xr:uid="{BADA1B22-20A3-43D0-85F6-8D79C7F0B535}"/>
    <cellStyle name="Normal 2 2 2 6 3 2 2 4" xfId="38756" xr:uid="{9ECB23EA-8403-4C53-9413-48F7E05F80E5}"/>
    <cellStyle name="Normal 2 2 2 6 3 2 3" xfId="6924" xr:uid="{727D8F8D-ACD5-4423-ABB7-ACC687D26780}"/>
    <cellStyle name="Normal 2 2 2 6 3 2 3 2" xfId="15304" xr:uid="{008F44C3-BC28-4C87-8C1E-6201FFB4C1F8}"/>
    <cellStyle name="Normal 2 2 2 6 3 2 3 2 2" xfId="32064" xr:uid="{9439EB6E-4219-400C-8D85-7B468439624F}"/>
    <cellStyle name="Normal 2 2 2 6 3 2 3 2 3" xfId="48823" xr:uid="{3C0C8087-FAC8-4D1A-9E4D-E1F4203298A9}"/>
    <cellStyle name="Normal 2 2 2 6 3 2 3 3" xfId="23684" xr:uid="{D86EC744-C16E-4B41-AFEA-1D4A9843FF79}"/>
    <cellStyle name="Normal 2 2 2 6 3 2 3 4" xfId="40443" xr:uid="{33DFA81D-0F04-43B2-B6D6-2E41195CD511}"/>
    <cellStyle name="Normal 2 2 2 6 3 2 4" xfId="3664" xr:uid="{B31D0FC5-9261-4001-BC7E-62ED0F4B0160}"/>
    <cellStyle name="Normal 2 2 2 6 3 2 4 2" xfId="12040" xr:uid="{E1F4CBAA-1C6D-4230-8976-1D249B2F0FF6}"/>
    <cellStyle name="Normal 2 2 2 6 3 2 4 2 2" xfId="28800" xr:uid="{09123228-BE90-4B4C-B22C-134CE4989A84}"/>
    <cellStyle name="Normal 2 2 2 6 3 2 4 2 3" xfId="45559" xr:uid="{9C6CD514-28D1-490B-A443-ABEF061365F5}"/>
    <cellStyle name="Normal 2 2 2 6 3 2 4 3" xfId="20420" xr:uid="{D0E0E03D-354D-42A3-BEB6-B3E070F876F1}"/>
    <cellStyle name="Normal 2 2 2 6 3 2 4 4" xfId="37179" xr:uid="{10E5514F-65DC-45C6-B19B-FD53810EBE7A}"/>
    <cellStyle name="Normal 2 2 2 6 3 2 5" xfId="10237" xr:uid="{A09B3369-FA16-4BD1-94DE-2479D41BFF7A}"/>
    <cellStyle name="Normal 2 2 2 6 3 2 5 2" xfId="26997" xr:uid="{2551FAA4-719E-4A8A-8347-2813C37AABBD}"/>
    <cellStyle name="Normal 2 2 2 6 3 2 5 3" xfId="43756" xr:uid="{B5BD0638-D537-4C5D-B8D9-A476825F38DC}"/>
    <cellStyle name="Normal 2 2 2 6 3 2 6" xfId="18617" xr:uid="{0AEFFEDF-F06D-4932-922C-0F8C6E0CD217}"/>
    <cellStyle name="Normal 2 2 2 6 3 2 7" xfId="35376" xr:uid="{90B754C4-BB37-4A64-ADFE-F14A06E66BD4}"/>
    <cellStyle name="Normal 2 2 2 6 3 3" xfId="2285" xr:uid="{ECC93A67-6891-4BE8-8EA7-486EC3F94256}"/>
    <cellStyle name="Normal 2 2 2 6 3 3 2" xfId="5665" xr:uid="{D0A5B006-938D-4E13-A4E8-3D46E1C5E880}"/>
    <cellStyle name="Normal 2 2 2 6 3 3 2 2" xfId="14045" xr:uid="{FE4A29D4-23EE-483D-A268-60BA394AE5B1}"/>
    <cellStyle name="Normal 2 2 2 6 3 3 2 2 2" xfId="30805" xr:uid="{FD40B8AB-101E-4138-9314-4F0FF7E99DD3}"/>
    <cellStyle name="Normal 2 2 2 6 3 3 2 2 3" xfId="47564" xr:uid="{C1DA2CC7-10EC-4034-AF79-A8B7B08358E2}"/>
    <cellStyle name="Normal 2 2 2 6 3 3 2 3" xfId="22425" xr:uid="{DD7D9A47-F61F-4B7E-AF02-45957ED23384}"/>
    <cellStyle name="Normal 2 2 2 6 3 3 2 4" xfId="39184" xr:uid="{18DCB5FD-559A-4C4E-BB49-59351097440D}"/>
    <cellStyle name="Normal 2 2 2 6 3 3 3" xfId="7352" xr:uid="{C56A8607-7D1D-4150-908F-3DCD4AFDCC07}"/>
    <cellStyle name="Normal 2 2 2 6 3 3 3 2" xfId="15732" xr:uid="{59E37ECF-91F0-4085-9991-B3A32D204863}"/>
    <cellStyle name="Normal 2 2 2 6 3 3 3 2 2" xfId="32492" xr:uid="{20DA2F01-3008-43B3-BBF9-968E5B7D7CC4}"/>
    <cellStyle name="Normal 2 2 2 6 3 3 3 2 3" xfId="49251" xr:uid="{8D7386EE-8643-47B9-AB95-811350BED03D}"/>
    <cellStyle name="Normal 2 2 2 6 3 3 3 3" xfId="24112" xr:uid="{3E34E59F-069A-4EDB-BF08-198CB098A3AD}"/>
    <cellStyle name="Normal 2 2 2 6 3 3 3 4" xfId="40871" xr:uid="{BC6AB163-2370-4CF6-838F-C8A36DE73084}"/>
    <cellStyle name="Normal 2 2 2 6 3 3 4" xfId="4092" xr:uid="{DD58C3A9-C598-4DD1-BC8A-CA149B8E3428}"/>
    <cellStyle name="Normal 2 2 2 6 3 3 4 2" xfId="12468" xr:uid="{5DDE3F47-F2B1-4A02-9E14-E3671B3E067B}"/>
    <cellStyle name="Normal 2 2 2 6 3 3 4 2 2" xfId="29228" xr:uid="{6E9C53F1-C5BF-4318-A40E-C9B8CB4AFB47}"/>
    <cellStyle name="Normal 2 2 2 6 3 3 4 2 3" xfId="45987" xr:uid="{2E7E9ED3-A835-46BA-9F2A-09A79FED61B2}"/>
    <cellStyle name="Normal 2 2 2 6 3 3 4 3" xfId="20848" xr:uid="{E248E445-D3E3-400C-B68B-BDD11328A47F}"/>
    <cellStyle name="Normal 2 2 2 6 3 3 4 4" xfId="37607" xr:uid="{1212FFCB-D18A-4637-BAC9-1496F33F0C31}"/>
    <cellStyle name="Normal 2 2 2 6 3 3 5" xfId="10665" xr:uid="{CD75EFA3-7071-40BC-91CA-4A1C8BEEA77D}"/>
    <cellStyle name="Normal 2 2 2 6 3 3 5 2" xfId="27425" xr:uid="{F2006CBC-6C4A-491D-AFC9-AE0019CAEDF5}"/>
    <cellStyle name="Normal 2 2 2 6 3 3 5 3" xfId="44184" xr:uid="{BB65BC21-52C7-4B62-A14F-4FA4D77065E4}"/>
    <cellStyle name="Normal 2 2 2 6 3 3 6" xfId="19045" xr:uid="{772FFB2E-04C0-4362-B2FA-C712DBCFA968}"/>
    <cellStyle name="Normal 2 2 2 6 3 3 7" xfId="35804" xr:uid="{735E8892-75AD-4C98-8EB1-F647E482F699}"/>
    <cellStyle name="Normal 2 2 2 6 3 4" xfId="2783" xr:uid="{C50624CD-286C-4C4E-A270-44D1ED7E47C6}"/>
    <cellStyle name="Normal 2 2 2 6 3 4 2" xfId="6165" xr:uid="{ACE2A522-B0EE-4139-807F-02C9799C8D29}"/>
    <cellStyle name="Normal 2 2 2 6 3 4 2 2" xfId="14545" xr:uid="{0FF34AA5-9E20-4FBE-AD3C-DB602D19515D}"/>
    <cellStyle name="Normal 2 2 2 6 3 4 2 2 2" xfId="31305" xr:uid="{722071CD-FBFE-4992-9C1D-FEB2C5CA27A0}"/>
    <cellStyle name="Normal 2 2 2 6 3 4 2 2 3" xfId="48064" xr:uid="{0B5412DA-5D5D-4F73-8DD2-26633510FE8E}"/>
    <cellStyle name="Normal 2 2 2 6 3 4 2 3" xfId="22925" xr:uid="{E961BBAD-B540-408B-B1DD-80F7848A5E9C}"/>
    <cellStyle name="Normal 2 2 2 6 3 4 2 4" xfId="39684" xr:uid="{4481AA01-7A25-484A-8F72-11937BA758EF}"/>
    <cellStyle name="Normal 2 2 2 6 3 4 3" xfId="7852" xr:uid="{D4D39E33-4B34-4BA6-9754-E8676447FE07}"/>
    <cellStyle name="Normal 2 2 2 6 3 4 3 2" xfId="16232" xr:uid="{AA0BB91C-EEBA-4969-96BC-3AB40077056D}"/>
    <cellStyle name="Normal 2 2 2 6 3 4 3 2 2" xfId="32992" xr:uid="{C9A95C03-525F-47BC-8BD1-0878476C8B50}"/>
    <cellStyle name="Normal 2 2 2 6 3 4 3 2 3" xfId="49751" xr:uid="{E66D0BBF-5D7E-4C2B-9409-6DFED4776E19}"/>
    <cellStyle name="Normal 2 2 2 6 3 4 3 3" xfId="24612" xr:uid="{0E990120-262D-4E58-B03A-928BD6D78F56}"/>
    <cellStyle name="Normal 2 2 2 6 3 4 3 4" xfId="41371" xr:uid="{6B6C1EC0-0109-4157-A859-36D6596D39AE}"/>
    <cellStyle name="Normal 2 2 2 6 3 4 4" xfId="4479" xr:uid="{FBC31D82-ED18-4A0D-8D96-47B72A1C85F2}"/>
    <cellStyle name="Normal 2 2 2 6 3 4 4 2" xfId="12855" xr:uid="{59563A65-A17E-48FB-9EA4-1798F42A312F}"/>
    <cellStyle name="Normal 2 2 2 6 3 4 4 2 2" xfId="29615" xr:uid="{9660ED62-B860-4B86-AECD-CD5126CE390D}"/>
    <cellStyle name="Normal 2 2 2 6 3 4 4 2 3" xfId="46374" xr:uid="{5FF55433-17BE-449F-873D-07C5FEB9FD20}"/>
    <cellStyle name="Normal 2 2 2 6 3 4 4 3" xfId="21235" xr:uid="{2DA2B701-1007-4084-B7D4-BF5B508EAF7C}"/>
    <cellStyle name="Normal 2 2 2 6 3 4 4 4" xfId="37994" xr:uid="{CA393F14-94D2-4E1F-B2C1-0EA653148DDD}"/>
    <cellStyle name="Normal 2 2 2 6 3 4 5" xfId="11165" xr:uid="{596EB4D8-0AF1-4D93-B505-470FE05E5F2B}"/>
    <cellStyle name="Normal 2 2 2 6 3 4 5 2" xfId="27925" xr:uid="{55EC768E-B294-4E6D-8C93-E204E2E8B78F}"/>
    <cellStyle name="Normal 2 2 2 6 3 4 5 3" xfId="44684" xr:uid="{E9FC833D-D52C-46C1-A545-113E9D101FEB}"/>
    <cellStyle name="Normal 2 2 2 6 3 4 6" xfId="19545" xr:uid="{E5025494-2EF5-4C84-AFBA-07F184ADCFF0}"/>
    <cellStyle name="Normal 2 2 2 6 3 4 7" xfId="36304" xr:uid="{7E787730-C0D4-4024-A490-01AF81A0B1CD}"/>
    <cellStyle name="Normal 2 2 2 6 3 5" xfId="4899" xr:uid="{A253B0A8-0251-4A8A-B4C7-A805F09E5484}"/>
    <cellStyle name="Normal 2 2 2 6 3 5 2" xfId="13275" xr:uid="{206D4BB8-4EDF-45D2-8963-366BCB7B7578}"/>
    <cellStyle name="Normal 2 2 2 6 3 5 2 2" xfId="30035" xr:uid="{305E6CB1-7C92-4A32-9904-B5167F1A53D0}"/>
    <cellStyle name="Normal 2 2 2 6 3 5 2 3" xfId="46794" xr:uid="{548E4C6B-78EC-477D-82A3-3AB2FBD5F020}"/>
    <cellStyle name="Normal 2 2 2 6 3 5 3" xfId="21655" xr:uid="{15746BC4-13B0-459A-83B0-0B167E3015A4}"/>
    <cellStyle name="Normal 2 2 2 6 3 5 4" xfId="38414" xr:uid="{2CFCF75F-F45A-4FBA-A18C-99A224A0C077}"/>
    <cellStyle name="Normal 2 2 2 6 3 6" xfId="6498" xr:uid="{39E4D6DA-13BE-4BB0-A1A3-478DFE5E1235}"/>
    <cellStyle name="Normal 2 2 2 6 3 6 2" xfId="14878" xr:uid="{E63703E5-B2AF-48DE-B62A-DD7BC06E0FC5}"/>
    <cellStyle name="Normal 2 2 2 6 3 6 2 2" xfId="31638" xr:uid="{9B564576-33D5-4330-BF84-C6DDA729E0A5}"/>
    <cellStyle name="Normal 2 2 2 6 3 6 2 3" xfId="48397" xr:uid="{31EEFC4A-783F-4657-81D8-BCF06E8F7B3A}"/>
    <cellStyle name="Normal 2 2 2 6 3 6 3" xfId="23258" xr:uid="{A3DBD1A9-3362-4876-BC34-F6728236B30E}"/>
    <cellStyle name="Normal 2 2 2 6 3 6 4" xfId="40017" xr:uid="{9D883B11-56CD-4723-9A45-CF2830D24978}"/>
    <cellStyle name="Normal 2 2 2 6 3 7" xfId="8258" xr:uid="{E4A4C1BF-7A24-4D66-8036-71D0B86922FC}"/>
    <cellStyle name="Normal 2 2 2 6 3 7 2" xfId="16638" xr:uid="{E1F53C56-1CD6-4EF2-ABE9-91E6AC2C9811}"/>
    <cellStyle name="Normal 2 2 2 6 3 7 2 2" xfId="33398" xr:uid="{600C0263-EC2A-4726-AAF9-066ED759425E}"/>
    <cellStyle name="Normal 2 2 2 6 3 7 2 3" xfId="50157" xr:uid="{DBF797B7-81FF-48DC-A179-92DF1BCA6B4E}"/>
    <cellStyle name="Normal 2 2 2 6 3 7 3" xfId="25018" xr:uid="{6CA62A43-47BD-496E-9D78-96D848373F5B}"/>
    <cellStyle name="Normal 2 2 2 6 3 7 4" xfId="41777" xr:uid="{6D4CE86C-31EA-4AE1-89DC-D47D654A55CF}"/>
    <cellStyle name="Normal 2 2 2 6 3 8" xfId="8664" xr:uid="{8A4825B8-48F3-4D11-8298-9F653E7070D9}"/>
    <cellStyle name="Normal 2 2 2 6 3 8 2" xfId="17044" xr:uid="{A9738500-DEB0-42B6-8183-DF321A506FC4}"/>
    <cellStyle name="Normal 2 2 2 6 3 8 2 2" xfId="33804" xr:uid="{F24772AE-BAB0-4AE7-B961-2313B4945D05}"/>
    <cellStyle name="Normal 2 2 2 6 3 8 2 3" xfId="50563" xr:uid="{6228E7AE-2EE1-4156-BD97-A1F5A3E14F7C}"/>
    <cellStyle name="Normal 2 2 2 6 3 8 3" xfId="25424" xr:uid="{37EB7370-6AAE-4ED7-9798-536FAB77F8D9}"/>
    <cellStyle name="Normal 2 2 2 6 3 8 4" xfId="42183" xr:uid="{92D11EFE-6B9F-43F7-8052-0DD3145247EF}"/>
    <cellStyle name="Normal 2 2 2 6 3 9" xfId="9070" xr:uid="{9EF27367-DD07-44B9-8096-BD50AB4AB466}"/>
    <cellStyle name="Normal 2 2 2 6 3 9 2" xfId="17450" xr:uid="{E763B4F7-EA2E-42E1-9CCC-2C64BE3A648E}"/>
    <cellStyle name="Normal 2 2 2 6 3 9 2 2" xfId="34210" xr:uid="{EFB78CBD-91BB-4261-A582-6FFB553A0719}"/>
    <cellStyle name="Normal 2 2 2 6 3 9 2 3" xfId="50969" xr:uid="{81625522-D9E4-4280-9124-39EE5ECD1329}"/>
    <cellStyle name="Normal 2 2 2 6 3 9 3" xfId="25830" xr:uid="{2E7C19FB-D52A-4989-9EFD-7530292C4B22}"/>
    <cellStyle name="Normal 2 2 2 6 3 9 4" xfId="42589" xr:uid="{B3481F3F-82F0-4BBB-969E-A5C2796E6F51}"/>
    <cellStyle name="Normal 2 2 2 6 4" xfId="1855" xr:uid="{9B5FF685-5E8C-4694-B348-7A0BC552F96E}"/>
    <cellStyle name="Normal 2 2 2 6 4 2" xfId="5237" xr:uid="{110A57B1-23B0-46E8-8189-A39590665EBC}"/>
    <cellStyle name="Normal 2 2 2 6 4 2 2" xfId="13615" xr:uid="{15091A2B-7738-4293-A1AA-39FCD34610F6}"/>
    <cellStyle name="Normal 2 2 2 6 4 2 2 2" xfId="30375" xr:uid="{04E80185-EDE0-4ABA-96B5-B715FCAEBA6C}"/>
    <cellStyle name="Normal 2 2 2 6 4 2 2 3" xfId="47134" xr:uid="{09ADBD04-E37F-477B-8F54-1A78D0F69410}"/>
    <cellStyle name="Normal 2 2 2 6 4 2 3" xfId="21995" xr:uid="{74E638C3-3D65-412F-86FB-3E6B319D9801}"/>
    <cellStyle name="Normal 2 2 2 6 4 2 4" xfId="38754" xr:uid="{838436BD-7B8D-41AF-8E94-86DE172FFCC3}"/>
    <cellStyle name="Normal 2 2 2 6 4 3" xfId="6922" xr:uid="{3BDD83BA-6581-42EE-8B62-F23F0737DAD3}"/>
    <cellStyle name="Normal 2 2 2 6 4 3 2" xfId="15302" xr:uid="{17EB8DE3-997C-490A-80D9-46FAE427E81A}"/>
    <cellStyle name="Normal 2 2 2 6 4 3 2 2" xfId="32062" xr:uid="{770AF1FE-A1C5-4C52-A64C-3D2CDF1C9414}"/>
    <cellStyle name="Normal 2 2 2 6 4 3 2 3" xfId="48821" xr:uid="{BED7B39D-EBB9-4D89-967E-07E16C967188}"/>
    <cellStyle name="Normal 2 2 2 6 4 3 3" xfId="23682" xr:uid="{07928449-4152-45E0-B62D-26680797A328}"/>
    <cellStyle name="Normal 2 2 2 6 4 3 4" xfId="40441" xr:uid="{FF04D385-630A-4513-9F81-4E8EB3B691F7}"/>
    <cellStyle name="Normal 2 2 2 6 4 4" xfId="3662" xr:uid="{F51555C6-9220-4A7E-A3A0-75B11742F734}"/>
    <cellStyle name="Normal 2 2 2 6 4 4 2" xfId="12038" xr:uid="{58915516-04B4-409C-AC2F-E83F6635D6E0}"/>
    <cellStyle name="Normal 2 2 2 6 4 4 2 2" xfId="28798" xr:uid="{E606BE57-EAE1-4EC1-8514-BD640C2B8901}"/>
    <cellStyle name="Normal 2 2 2 6 4 4 2 3" xfId="45557" xr:uid="{1C211C1C-5331-45A5-9F85-C1C86E9ADB35}"/>
    <cellStyle name="Normal 2 2 2 6 4 4 3" xfId="20418" xr:uid="{2F5AA22B-29E9-41A1-B470-51D5A190A392}"/>
    <cellStyle name="Normal 2 2 2 6 4 4 4" xfId="37177" xr:uid="{781CEDF4-0940-4E03-965D-C4FBF754DBF1}"/>
    <cellStyle name="Normal 2 2 2 6 4 5" xfId="10235" xr:uid="{CF8F788E-B24E-48E9-8C9F-7355A34C44A6}"/>
    <cellStyle name="Normal 2 2 2 6 4 5 2" xfId="26995" xr:uid="{89E93437-2F3C-4DE0-924F-EE299E42B4B7}"/>
    <cellStyle name="Normal 2 2 2 6 4 5 3" xfId="43754" xr:uid="{14FA359A-BE7C-4ED2-909B-468362D57D8E}"/>
    <cellStyle name="Normal 2 2 2 6 4 6" xfId="18615" xr:uid="{5B5052F0-1C32-4DE8-9FE0-B782D51838AD}"/>
    <cellStyle name="Normal 2 2 2 6 4 7" xfId="35374" xr:uid="{68F7C5AA-80E2-4E0E-805C-CBA128BE8E58}"/>
    <cellStyle name="Normal 2 2 2 6 5" xfId="2283" xr:uid="{8F8E2B2E-3FDD-4251-AE75-77FC55957BCD}"/>
    <cellStyle name="Normal 2 2 2 6 5 2" xfId="5663" xr:uid="{C034CCCE-E809-4380-ADD2-761490DE0299}"/>
    <cellStyle name="Normal 2 2 2 6 5 2 2" xfId="14043" xr:uid="{3F9AF816-4CEA-4234-98BB-6A4021C809FE}"/>
    <cellStyle name="Normal 2 2 2 6 5 2 2 2" xfId="30803" xr:uid="{CA3E226E-D657-4F68-A338-723351DD9A9E}"/>
    <cellStyle name="Normal 2 2 2 6 5 2 2 3" xfId="47562" xr:uid="{8E4FC5DF-F0F0-4D1B-9B84-8167B249805F}"/>
    <cellStyle name="Normal 2 2 2 6 5 2 3" xfId="22423" xr:uid="{4E6F0427-20B6-47CB-B9A9-6B0768B4195B}"/>
    <cellStyle name="Normal 2 2 2 6 5 2 4" xfId="39182" xr:uid="{682D80BC-41FF-49FE-962C-D2A2B55CA1D6}"/>
    <cellStyle name="Normal 2 2 2 6 5 3" xfId="7350" xr:uid="{A48FF425-DB15-4B5E-8221-7A2CFD495C5A}"/>
    <cellStyle name="Normal 2 2 2 6 5 3 2" xfId="15730" xr:uid="{1238BBEB-85C7-4350-A3E3-EB8997EE4B21}"/>
    <cellStyle name="Normal 2 2 2 6 5 3 2 2" xfId="32490" xr:uid="{C2A0FDFC-C449-4818-85D6-A20AF7655EB3}"/>
    <cellStyle name="Normal 2 2 2 6 5 3 2 3" xfId="49249" xr:uid="{B8B796A4-9639-40E2-9476-E440826A167C}"/>
    <cellStyle name="Normal 2 2 2 6 5 3 3" xfId="24110" xr:uid="{C4741DEF-EE8A-4AE1-9FA1-FC1B7D7C8624}"/>
    <cellStyle name="Normal 2 2 2 6 5 3 4" xfId="40869" xr:uid="{E057C190-227E-4E72-BB8A-7FDD8595571F}"/>
    <cellStyle name="Normal 2 2 2 6 5 4" xfId="4090" xr:uid="{F8B2AE8B-497F-4EDF-B82C-40F25A64B07A}"/>
    <cellStyle name="Normal 2 2 2 6 5 4 2" xfId="12466" xr:uid="{1C831507-F28F-4F07-976F-82C95286F11D}"/>
    <cellStyle name="Normal 2 2 2 6 5 4 2 2" xfId="29226" xr:uid="{C47751E2-6EEC-423A-8943-C4D097D23BA1}"/>
    <cellStyle name="Normal 2 2 2 6 5 4 2 3" xfId="45985" xr:uid="{27481E1F-9C2B-49BF-8E95-867F1C032B2F}"/>
    <cellStyle name="Normal 2 2 2 6 5 4 3" xfId="20846" xr:uid="{C2B3626D-52EF-45EB-96A6-2EE382C2AD5A}"/>
    <cellStyle name="Normal 2 2 2 6 5 4 4" xfId="37605" xr:uid="{20017B07-4329-4D45-9D15-6C96703C6CB9}"/>
    <cellStyle name="Normal 2 2 2 6 5 5" xfId="10663" xr:uid="{2A2CE999-9E57-4DE5-829A-52F3C0DDFBCB}"/>
    <cellStyle name="Normal 2 2 2 6 5 5 2" xfId="27423" xr:uid="{EE721E05-E1D6-475D-9D93-AB33E7180E75}"/>
    <cellStyle name="Normal 2 2 2 6 5 5 3" xfId="44182" xr:uid="{9920861E-62E5-4EF7-B24E-1D10E4E5706D}"/>
    <cellStyle name="Normal 2 2 2 6 5 6" xfId="19043" xr:uid="{3473FF88-AEE7-48B4-9E49-3CABA8BB8B83}"/>
    <cellStyle name="Normal 2 2 2 6 5 7" xfId="35802" xr:uid="{E1E15C8B-444E-4809-9C0E-E2FB2E870842}"/>
    <cellStyle name="Normal 2 2 2 6 6" xfId="2512" xr:uid="{9EE0DAA8-922B-41E9-A68E-B81FC0F2A66E}"/>
    <cellStyle name="Normal 2 2 2 6 6 2" xfId="5894" xr:uid="{9F17737D-F655-4A7E-AC22-228B47371D4B}"/>
    <cellStyle name="Normal 2 2 2 6 6 2 2" xfId="14274" xr:uid="{EF4ED73F-8BB4-408A-B32C-E7688364BD16}"/>
    <cellStyle name="Normal 2 2 2 6 6 2 2 2" xfId="31034" xr:uid="{3DD52767-2845-4A2E-B591-1EDEFD539D2C}"/>
    <cellStyle name="Normal 2 2 2 6 6 2 2 3" xfId="47793" xr:uid="{22924951-325B-4744-9D37-0E7E895D94A9}"/>
    <cellStyle name="Normal 2 2 2 6 6 2 3" xfId="22654" xr:uid="{ECE918DF-6A55-4AB3-A166-C38648534795}"/>
    <cellStyle name="Normal 2 2 2 6 6 2 4" xfId="39413" xr:uid="{A35B891E-0FE5-4BEC-A089-D792B18A7324}"/>
    <cellStyle name="Normal 2 2 2 6 6 3" xfId="7581" xr:uid="{B0A43830-1E33-476C-865A-D2724757E461}"/>
    <cellStyle name="Normal 2 2 2 6 6 3 2" xfId="15961" xr:uid="{B76DE9C4-9A09-444C-939D-524D39313B5E}"/>
    <cellStyle name="Normal 2 2 2 6 6 3 2 2" xfId="32721" xr:uid="{485FED1F-927D-4D06-A840-AD2841B6BFF0}"/>
    <cellStyle name="Normal 2 2 2 6 6 3 2 3" xfId="49480" xr:uid="{B4278152-7A2D-41E2-A8F6-69030FB076AB}"/>
    <cellStyle name="Normal 2 2 2 6 6 3 3" xfId="24341" xr:uid="{9565A7B3-297F-4761-B7CB-331E15246023}"/>
    <cellStyle name="Normal 2 2 2 6 6 3 4" xfId="41100" xr:uid="{EFABD949-C4DB-4089-890C-0D86D4F4A34E}"/>
    <cellStyle name="Normal 2 2 2 6 6 4" xfId="3235" xr:uid="{4CC668C0-C2D7-4DA3-918F-4CFF856A274D}"/>
    <cellStyle name="Normal 2 2 2 6 6 4 2" xfId="11612" xr:uid="{1CB7339E-D0E0-4CFA-A1FF-27163AAFACF2}"/>
    <cellStyle name="Normal 2 2 2 6 6 4 2 2" xfId="28372" xr:uid="{A3A3AEF8-CA47-4F3D-A68E-4A78EA6DC2D4}"/>
    <cellStyle name="Normal 2 2 2 6 6 4 2 3" xfId="45131" xr:uid="{7B852292-7A59-4101-8B1B-0023320E8BB3}"/>
    <cellStyle name="Normal 2 2 2 6 6 4 3" xfId="19992" xr:uid="{52903AF1-8C1A-4AEC-96DC-3565C3A8AA03}"/>
    <cellStyle name="Normal 2 2 2 6 6 4 4" xfId="36751" xr:uid="{C22C44A6-1A10-499B-B3C6-BC97516B45D6}"/>
    <cellStyle name="Normal 2 2 2 6 6 5" xfId="10894" xr:uid="{8F9FAEE7-572E-46F7-9EBE-078132834991}"/>
    <cellStyle name="Normal 2 2 2 6 6 5 2" xfId="27654" xr:uid="{2D084C02-8DDA-4987-A3D4-D13781B826F3}"/>
    <cellStyle name="Normal 2 2 2 6 6 5 3" xfId="44413" xr:uid="{C32109D9-291C-41A8-A998-061F77B8B33C}"/>
    <cellStyle name="Normal 2 2 2 6 6 6" xfId="19274" xr:uid="{0287A64F-0E16-4C59-A793-5FB5AF2EF56E}"/>
    <cellStyle name="Normal 2 2 2 6 6 7" xfId="36033" xr:uid="{8D77E03A-3D51-4EFD-9574-C0F48238BB2C}"/>
    <cellStyle name="Normal 2 2 2 6 7" xfId="4628" xr:uid="{F7A828D0-88EE-417A-B473-66E46E0479EC}"/>
    <cellStyle name="Normal 2 2 2 6 7 2" xfId="13004" xr:uid="{8A6E8307-061D-4B5E-A923-6B8A92B4EB24}"/>
    <cellStyle name="Normal 2 2 2 6 7 2 2" xfId="29764" xr:uid="{255CC792-A145-4280-80BB-B6FB6AF5C5A8}"/>
    <cellStyle name="Normal 2 2 2 6 7 2 3" xfId="46523" xr:uid="{4F8D692F-6793-44FF-AA0D-1DE754AB88FE}"/>
    <cellStyle name="Normal 2 2 2 6 7 3" xfId="21384" xr:uid="{E8DB3BB1-B931-4DBE-A502-9CF5A1B53540}"/>
    <cellStyle name="Normal 2 2 2 6 7 4" xfId="38143" xr:uid="{0C57A2B7-F563-4EC7-9C6B-48BFCA1CCA83}"/>
    <cellStyle name="Normal 2 2 2 6 8" xfId="6496" xr:uid="{FB32975D-FB9C-4AF8-B9DA-264F88EA6A18}"/>
    <cellStyle name="Normal 2 2 2 6 8 2" xfId="14876" xr:uid="{13E89A77-D262-41E5-931F-F01E0ED5A6B1}"/>
    <cellStyle name="Normal 2 2 2 6 8 2 2" xfId="31636" xr:uid="{C693B493-BF41-4CDB-91DD-A9558BEBAED0}"/>
    <cellStyle name="Normal 2 2 2 6 8 2 3" xfId="48395" xr:uid="{DBBA127B-9632-4831-90FC-4617457FEEFE}"/>
    <cellStyle name="Normal 2 2 2 6 8 3" xfId="23256" xr:uid="{E8A8F046-2E7A-475D-A79B-FC34D11BBFF8}"/>
    <cellStyle name="Normal 2 2 2 6 8 4" xfId="40015" xr:uid="{F9D2B594-1585-4A9D-B82E-ED0272449CD9}"/>
    <cellStyle name="Normal 2 2 2 6 9" xfId="7987" xr:uid="{006CF1CF-B27D-4D48-B9D6-95E3B77D8858}"/>
    <cellStyle name="Normal 2 2 2 6 9 2" xfId="16367" xr:uid="{34148107-1DC1-492E-83A8-148981C95EE4}"/>
    <cellStyle name="Normal 2 2 2 6 9 2 2" xfId="33127" xr:uid="{210316A7-A691-40DF-8D52-3D3AF8B3B37B}"/>
    <cellStyle name="Normal 2 2 2 6 9 2 3" xfId="49886" xr:uid="{41CCFF8F-CA3F-477A-9E8C-AD8FF8436554}"/>
    <cellStyle name="Normal 2 2 2 6 9 3" xfId="24747" xr:uid="{A1075032-013F-4C3A-98A2-8079AFA8223A}"/>
    <cellStyle name="Normal 2 2 2 6 9 4" xfId="41506" xr:uid="{BE43D39B-0EBE-4C40-A33F-C6B2D7BB0A0E}"/>
    <cellStyle name="Normal 2 2 2 7" xfId="1455" xr:uid="{56E67E6E-9497-4CB8-9EFC-17FE81BE62B3}"/>
    <cellStyle name="Normal 2 2 2 7 10" xfId="9297" xr:uid="{B877A2A5-F03F-4B19-8ECF-D76B4E230142}"/>
    <cellStyle name="Normal 2 2 2 7 10 2" xfId="17677" xr:uid="{2DCDFFA7-038C-4B78-80B5-05881DFC474D}"/>
    <cellStyle name="Normal 2 2 2 7 10 2 2" xfId="34437" xr:uid="{B6644318-B4DF-49D5-9C40-969E6501B250}"/>
    <cellStyle name="Normal 2 2 2 7 10 2 3" xfId="51196" xr:uid="{A9B0DF56-3C75-4718-8052-FB010FF426E6}"/>
    <cellStyle name="Normal 2 2 2 7 10 3" xfId="26057" xr:uid="{99101894-57D3-40A7-8261-982E7B429E28}"/>
    <cellStyle name="Normal 2 2 2 7 10 4" xfId="42816" xr:uid="{C3575FE6-C9DF-4CA7-8AFB-F637D2BE9894}"/>
    <cellStyle name="Normal 2 2 2 7 11" xfId="3238" xr:uid="{1B6FD6A3-6590-4ABA-8D45-3D5EF368DA20}"/>
    <cellStyle name="Normal 2 2 2 7 11 2" xfId="11615" xr:uid="{046A3DBE-2449-4747-AAF3-00372A75C9CB}"/>
    <cellStyle name="Normal 2 2 2 7 11 2 2" xfId="28375" xr:uid="{2A1A8CB1-4478-4DF8-8695-C6D003FF0B80}"/>
    <cellStyle name="Normal 2 2 2 7 11 2 3" xfId="45134" xr:uid="{B363B7FB-C931-4837-A6B0-94EF3339E20C}"/>
    <cellStyle name="Normal 2 2 2 7 11 3" xfId="19995" xr:uid="{0B4A9FD1-708C-440C-A590-F7F8AF37E059}"/>
    <cellStyle name="Normal 2 2 2 7 11 4" xfId="36754" xr:uid="{FA06C939-9D24-4599-91BA-53D825E7F3D1}"/>
    <cellStyle name="Normal 2 2 2 7 12" xfId="9812" xr:uid="{97070664-6603-4328-A99C-18DF8178367A}"/>
    <cellStyle name="Normal 2 2 2 7 12 2" xfId="26572" xr:uid="{E15F4E3A-FD96-42D6-A90F-CADB8D679853}"/>
    <cellStyle name="Normal 2 2 2 7 12 3" xfId="43331" xr:uid="{87FC198A-5A9A-4AF0-80CB-694CC9BAFA16}"/>
    <cellStyle name="Normal 2 2 2 7 13" xfId="18192" xr:uid="{7B639E57-9243-4727-ABF9-4ABE7C360CFE}"/>
    <cellStyle name="Normal 2 2 2 7 14" xfId="34951" xr:uid="{676AC116-8289-48DD-89EE-DF545E4611EA}"/>
    <cellStyle name="Normal 2 2 2 7 2" xfId="1858" xr:uid="{23D8F095-D818-4DF7-8984-A0807788B52C}"/>
    <cellStyle name="Normal 2 2 2 7 2 2" xfId="5240" xr:uid="{48FD0214-EC4B-43D0-8D29-18E4656128B7}"/>
    <cellStyle name="Normal 2 2 2 7 2 2 2" xfId="13618" xr:uid="{0220B987-A4D9-45DB-82AB-0FB57BC87821}"/>
    <cellStyle name="Normal 2 2 2 7 2 2 2 2" xfId="30378" xr:uid="{5696F566-3103-4A61-879A-FA7AC6CB8979}"/>
    <cellStyle name="Normal 2 2 2 7 2 2 2 3" xfId="47137" xr:uid="{F0C9062B-472D-4032-AAB6-9503A55A2FB5}"/>
    <cellStyle name="Normal 2 2 2 7 2 2 3" xfId="21998" xr:uid="{7E56E968-1BCB-4E93-944A-52144EF2558C}"/>
    <cellStyle name="Normal 2 2 2 7 2 2 4" xfId="38757" xr:uid="{AD8F1A92-5DA7-4757-95C2-2528FED7917F}"/>
    <cellStyle name="Normal 2 2 2 7 2 3" xfId="6925" xr:uid="{38C10A46-E8E7-41DD-B696-5F1762CCF144}"/>
    <cellStyle name="Normal 2 2 2 7 2 3 2" xfId="15305" xr:uid="{7810BCFC-6654-4419-A4F9-3781F45ECDDE}"/>
    <cellStyle name="Normal 2 2 2 7 2 3 2 2" xfId="32065" xr:uid="{B2EA80CC-2AE8-41B1-B2C9-4219D5822126}"/>
    <cellStyle name="Normal 2 2 2 7 2 3 2 3" xfId="48824" xr:uid="{0ADFABD6-81CE-477E-990E-66D0F257093B}"/>
    <cellStyle name="Normal 2 2 2 7 2 3 3" xfId="23685" xr:uid="{998350EB-3160-4966-8DB5-889C448083B8}"/>
    <cellStyle name="Normal 2 2 2 7 2 3 4" xfId="40444" xr:uid="{48953C5B-7D6A-48FE-B74D-73EAD97F32DF}"/>
    <cellStyle name="Normal 2 2 2 7 2 4" xfId="3665" xr:uid="{B91573EA-89A7-4F37-9539-16388FB1DC35}"/>
    <cellStyle name="Normal 2 2 2 7 2 4 2" xfId="12041" xr:uid="{CD941CB0-2ADD-4D57-9B0F-6A71A4A45125}"/>
    <cellStyle name="Normal 2 2 2 7 2 4 2 2" xfId="28801" xr:uid="{415956E3-A035-47C3-A68A-B4243BBBC93B}"/>
    <cellStyle name="Normal 2 2 2 7 2 4 2 3" xfId="45560" xr:uid="{B2E1C68F-C0DF-4153-8B86-45FA93F6118E}"/>
    <cellStyle name="Normal 2 2 2 7 2 4 3" xfId="20421" xr:uid="{6EEC5F10-4826-463A-9DC1-A25AA168A138}"/>
    <cellStyle name="Normal 2 2 2 7 2 4 4" xfId="37180" xr:uid="{F685DB96-E280-457F-B531-D0BECE808F6E}"/>
    <cellStyle name="Normal 2 2 2 7 2 5" xfId="10238" xr:uid="{0DA8D67A-C463-41FA-A45F-BB7802E31F10}"/>
    <cellStyle name="Normal 2 2 2 7 2 5 2" xfId="26998" xr:uid="{A69B12F4-F745-4CEA-A82D-216D293674E5}"/>
    <cellStyle name="Normal 2 2 2 7 2 5 3" xfId="43757" xr:uid="{0DB685AE-D365-4786-A677-7BC51A76A5B6}"/>
    <cellStyle name="Normal 2 2 2 7 2 6" xfId="18618" xr:uid="{1A2681CE-D423-41A5-BF58-48E2E8E95E44}"/>
    <cellStyle name="Normal 2 2 2 7 2 7" xfId="35377" xr:uid="{4A21F3B0-A27A-4CD0-8502-F6EC9EC8FED0}"/>
    <cellStyle name="Normal 2 2 2 7 3" xfId="2286" xr:uid="{AD961781-DBC7-41BB-9D53-B0A259E224EC}"/>
    <cellStyle name="Normal 2 2 2 7 3 2" xfId="5666" xr:uid="{1C3486A4-012D-4509-B399-B06124828E13}"/>
    <cellStyle name="Normal 2 2 2 7 3 2 2" xfId="14046" xr:uid="{4AF296C5-5541-48AC-A878-1C072E3CB148}"/>
    <cellStyle name="Normal 2 2 2 7 3 2 2 2" xfId="30806" xr:uid="{65881AC5-CC89-458F-ABAB-97E05BD5FEDB}"/>
    <cellStyle name="Normal 2 2 2 7 3 2 2 3" xfId="47565" xr:uid="{AEB57CC4-7D56-447E-9706-180F630678AC}"/>
    <cellStyle name="Normal 2 2 2 7 3 2 3" xfId="22426" xr:uid="{8F65E6DD-1A53-47AB-8C20-585FEBA8716F}"/>
    <cellStyle name="Normal 2 2 2 7 3 2 4" xfId="39185" xr:uid="{FE8AC8E0-DF5F-4FA4-8179-666491B7276F}"/>
    <cellStyle name="Normal 2 2 2 7 3 3" xfId="7353" xr:uid="{B380EB64-D8C8-4320-BD38-0C0781585070}"/>
    <cellStyle name="Normal 2 2 2 7 3 3 2" xfId="15733" xr:uid="{EB3AF1EC-4AE3-48C5-AD38-E6F2AA1D2681}"/>
    <cellStyle name="Normal 2 2 2 7 3 3 2 2" xfId="32493" xr:uid="{5CF2C633-0567-4F3D-9D16-AF9B66D344AE}"/>
    <cellStyle name="Normal 2 2 2 7 3 3 2 3" xfId="49252" xr:uid="{7ACD868E-0077-406E-86C3-393B646DD0D7}"/>
    <cellStyle name="Normal 2 2 2 7 3 3 3" xfId="24113" xr:uid="{AA7F7481-EF19-4C03-AF88-CAD8B854C840}"/>
    <cellStyle name="Normal 2 2 2 7 3 3 4" xfId="40872" xr:uid="{29C015B9-ABF8-4733-B7AB-590C62B95B68}"/>
    <cellStyle name="Normal 2 2 2 7 3 4" xfId="4093" xr:uid="{130158A4-6041-47F5-A7FD-E9ABD4EE7528}"/>
    <cellStyle name="Normal 2 2 2 7 3 4 2" xfId="12469" xr:uid="{6F0CC240-5A8B-4458-9A54-376F6320223E}"/>
    <cellStyle name="Normal 2 2 2 7 3 4 2 2" xfId="29229" xr:uid="{1A9DEEA3-7635-4A00-9B73-F4860649390C}"/>
    <cellStyle name="Normal 2 2 2 7 3 4 2 3" xfId="45988" xr:uid="{56731399-58CB-4067-91F1-F9AAECD3D6F2}"/>
    <cellStyle name="Normal 2 2 2 7 3 4 3" xfId="20849" xr:uid="{F1D3B788-A4A2-4737-B22A-E98C7BACABDA}"/>
    <cellStyle name="Normal 2 2 2 7 3 4 4" xfId="37608" xr:uid="{529437BC-8425-49A1-9D42-2CEA27B8CD50}"/>
    <cellStyle name="Normal 2 2 2 7 3 5" xfId="10666" xr:uid="{5B0839FF-9935-4B9F-AB21-9AD496B1D69E}"/>
    <cellStyle name="Normal 2 2 2 7 3 5 2" xfId="27426" xr:uid="{02503595-F853-4015-8D52-BF227BC89517}"/>
    <cellStyle name="Normal 2 2 2 7 3 5 3" xfId="44185" xr:uid="{0E6101DC-3EA5-4DAE-A953-27574EFF2304}"/>
    <cellStyle name="Normal 2 2 2 7 3 6" xfId="19046" xr:uid="{5040D3FF-2182-49C8-A065-E43B03C6A36D}"/>
    <cellStyle name="Normal 2 2 2 7 3 7" xfId="35805" xr:uid="{BA80F217-7396-4A65-86BE-C43B326AB8AB}"/>
    <cellStyle name="Normal 2 2 2 7 4" xfId="2604" xr:uid="{A0433039-F31F-46AC-90EF-40DAFEC7BEBA}"/>
    <cellStyle name="Normal 2 2 2 7 4 2" xfId="5986" xr:uid="{5784CE71-8324-4493-AF2E-D8DFDCD683DE}"/>
    <cellStyle name="Normal 2 2 2 7 4 2 2" xfId="14366" xr:uid="{5E5A1923-585A-44CD-8E4C-218C1E167A05}"/>
    <cellStyle name="Normal 2 2 2 7 4 2 2 2" xfId="31126" xr:uid="{9569BF59-0E6A-48A5-AAD5-6B3B07E6C34E}"/>
    <cellStyle name="Normal 2 2 2 7 4 2 2 3" xfId="47885" xr:uid="{B6920481-AFE6-4123-8B44-7675CE762116}"/>
    <cellStyle name="Normal 2 2 2 7 4 2 3" xfId="22746" xr:uid="{3331E8FF-0B49-489F-8249-16182ADEB190}"/>
    <cellStyle name="Normal 2 2 2 7 4 2 4" xfId="39505" xr:uid="{A96C6BE0-88FE-43D3-A764-A8E6D1DFAA21}"/>
    <cellStyle name="Normal 2 2 2 7 4 3" xfId="7673" xr:uid="{B4173EA7-FAEB-4710-8FF3-73BA70233AF6}"/>
    <cellStyle name="Normal 2 2 2 7 4 3 2" xfId="16053" xr:uid="{1171F2E5-73C4-4682-A13B-58B55BC0FA25}"/>
    <cellStyle name="Normal 2 2 2 7 4 3 2 2" xfId="32813" xr:uid="{CCDF0C98-7304-43E7-BB33-B7A4D282CE80}"/>
    <cellStyle name="Normal 2 2 2 7 4 3 2 3" xfId="49572" xr:uid="{ADB01BBB-0A47-4784-BDA1-7D87E74DC708}"/>
    <cellStyle name="Normal 2 2 2 7 4 3 3" xfId="24433" xr:uid="{76C081F8-CA41-4D19-80DA-50F3200D62F4}"/>
    <cellStyle name="Normal 2 2 2 7 4 3 4" xfId="41192" xr:uid="{C694BA0D-370C-4794-B1C9-844D4F5EA272}"/>
    <cellStyle name="Normal 2 2 2 7 4 4" xfId="4301" xr:uid="{4E8C0490-1D49-4EB1-B505-A515285B0816}"/>
    <cellStyle name="Normal 2 2 2 7 4 4 2" xfId="12677" xr:uid="{583DA5A5-3474-4F41-AD88-B671117898F9}"/>
    <cellStyle name="Normal 2 2 2 7 4 4 2 2" xfId="29437" xr:uid="{E6F3A132-0425-4822-AC3F-D651FF5DF2F7}"/>
    <cellStyle name="Normal 2 2 2 7 4 4 2 3" xfId="46196" xr:uid="{A8C03012-74FF-4C1D-B088-B6B4B064A29F}"/>
    <cellStyle name="Normal 2 2 2 7 4 4 3" xfId="21057" xr:uid="{1337BC22-9672-4F1B-8A93-E5987906DAC9}"/>
    <cellStyle name="Normal 2 2 2 7 4 4 4" xfId="37816" xr:uid="{989B71A2-F2F4-404A-9933-8E580E000AA0}"/>
    <cellStyle name="Normal 2 2 2 7 4 5" xfId="10986" xr:uid="{7A37B646-1879-432D-8E25-002ED4B591D3}"/>
    <cellStyle name="Normal 2 2 2 7 4 5 2" xfId="27746" xr:uid="{44315C3A-1C4E-4597-A44C-C16076F0D325}"/>
    <cellStyle name="Normal 2 2 2 7 4 5 3" xfId="44505" xr:uid="{FFB96D06-10B2-49F2-B9D2-24198AE7197E}"/>
    <cellStyle name="Normal 2 2 2 7 4 6" xfId="19366" xr:uid="{60450FE7-CED3-49C2-8F90-43ACE4B9556F}"/>
    <cellStyle name="Normal 2 2 2 7 4 7" xfId="36125" xr:uid="{BB608AA3-6E8C-4E29-A176-A3BE823329B2}"/>
    <cellStyle name="Normal 2 2 2 7 5" xfId="4720" xr:uid="{DF78F37F-5D29-4D39-973D-553785295769}"/>
    <cellStyle name="Normal 2 2 2 7 5 2" xfId="13096" xr:uid="{A5E5ED6A-8534-4B54-992C-1866EACCDE2B}"/>
    <cellStyle name="Normal 2 2 2 7 5 2 2" xfId="29856" xr:uid="{B6B6F94F-34A3-4870-A157-53E056D3B18E}"/>
    <cellStyle name="Normal 2 2 2 7 5 2 3" xfId="46615" xr:uid="{460D8925-4E87-428D-8119-36F7F58B4D9C}"/>
    <cellStyle name="Normal 2 2 2 7 5 3" xfId="21476" xr:uid="{228BDBA6-0320-4368-8FE0-87E59BF8EDDB}"/>
    <cellStyle name="Normal 2 2 2 7 5 4" xfId="38235" xr:uid="{01C1C9C9-C5D5-4439-BC91-A0E371C2FB29}"/>
    <cellStyle name="Normal 2 2 2 7 6" xfId="6499" xr:uid="{F97BB268-64A4-4D15-8239-32B4AC095F91}"/>
    <cellStyle name="Normal 2 2 2 7 6 2" xfId="14879" xr:uid="{4D2D510B-16D4-4149-9B5C-9C48423B70B4}"/>
    <cellStyle name="Normal 2 2 2 7 6 2 2" xfId="31639" xr:uid="{3ED118F6-42E4-4889-8BA4-88CDBCCD735A}"/>
    <cellStyle name="Normal 2 2 2 7 6 2 3" xfId="48398" xr:uid="{C41EE556-855D-4A5A-94B1-8E7162B778E3}"/>
    <cellStyle name="Normal 2 2 2 7 6 3" xfId="23259" xr:uid="{40BA5310-5D5A-4879-AD25-3A86EC22633B}"/>
    <cellStyle name="Normal 2 2 2 7 6 4" xfId="40018" xr:uid="{FF83A809-6949-4505-8902-CB0A5C1D3CAE}"/>
    <cellStyle name="Normal 2 2 2 7 7" xfId="8079" xr:uid="{CF389873-8B27-430E-B942-FE89569DCF19}"/>
    <cellStyle name="Normal 2 2 2 7 7 2" xfId="16459" xr:uid="{BC0B5128-053D-4A51-BF23-FACBF620C477}"/>
    <cellStyle name="Normal 2 2 2 7 7 2 2" xfId="33219" xr:uid="{49FE3309-04C1-4970-9DF9-A8523320D49E}"/>
    <cellStyle name="Normal 2 2 2 7 7 2 3" xfId="49978" xr:uid="{2AB69F52-2568-45BA-AAF3-531CE64057E6}"/>
    <cellStyle name="Normal 2 2 2 7 7 3" xfId="24839" xr:uid="{C72ED410-08A1-4D37-8145-3EC8D236ED6D}"/>
    <cellStyle name="Normal 2 2 2 7 7 4" xfId="41598" xr:uid="{BBE7C2AF-FAE6-4A31-8639-170652805B60}"/>
    <cellStyle name="Normal 2 2 2 7 8" xfId="8485" xr:uid="{897BE581-4F4B-4C27-9C7F-468415D2BC00}"/>
    <cellStyle name="Normal 2 2 2 7 8 2" xfId="16865" xr:uid="{4839ED5D-A158-4E7C-9136-32A82BB61B51}"/>
    <cellStyle name="Normal 2 2 2 7 8 2 2" xfId="33625" xr:uid="{EFC13254-4843-4DC8-B099-A55673D05EC5}"/>
    <cellStyle name="Normal 2 2 2 7 8 2 3" xfId="50384" xr:uid="{AEA73210-7079-441B-BB63-0FDA7CE7D43B}"/>
    <cellStyle name="Normal 2 2 2 7 8 3" xfId="25245" xr:uid="{17D0A0CC-EF02-4A21-974E-E3FE873DB067}"/>
    <cellStyle name="Normal 2 2 2 7 8 4" xfId="42004" xr:uid="{21493089-754A-4EAB-9E15-260D81847E04}"/>
    <cellStyle name="Normal 2 2 2 7 9" xfId="8891" xr:uid="{10D37E65-7DDC-419B-9EBF-78C312ED17E9}"/>
    <cellStyle name="Normal 2 2 2 7 9 2" xfId="17271" xr:uid="{8394646F-D9E5-41C2-876F-EDD5C121F78A}"/>
    <cellStyle name="Normal 2 2 2 7 9 2 2" xfId="34031" xr:uid="{AE7CC7B4-35BD-4EEE-B45F-DB12586DE98B}"/>
    <cellStyle name="Normal 2 2 2 7 9 2 3" xfId="50790" xr:uid="{0212F3F8-44CA-4F0A-805E-A03BDBC59BAC}"/>
    <cellStyle name="Normal 2 2 2 7 9 3" xfId="25651" xr:uid="{CEBBF4A9-E9C8-4143-A635-CA5196609489}"/>
    <cellStyle name="Normal 2 2 2 7 9 4" xfId="42410" xr:uid="{D920B962-DF38-4956-9269-A3A638AAC3D7}"/>
    <cellStyle name="Normal 2 2 2 8" xfId="1456" xr:uid="{66EE2C79-1688-421E-B29E-A3C2446C031F}"/>
    <cellStyle name="Normal 2 2 2 8 10" xfId="9376" xr:uid="{FB28DA48-A2B8-47E5-AD99-A84C34ABF906}"/>
    <cellStyle name="Normal 2 2 2 8 10 2" xfId="17756" xr:uid="{AE61ED54-02DE-4ACC-AC2C-6EDE52C18469}"/>
    <cellStyle name="Normal 2 2 2 8 10 2 2" xfId="34516" xr:uid="{C85BF17D-77CE-4055-B4D7-D738B847F9AD}"/>
    <cellStyle name="Normal 2 2 2 8 10 2 3" xfId="51275" xr:uid="{BEABF24F-EC97-4EA2-A521-D143CFFB3006}"/>
    <cellStyle name="Normal 2 2 2 8 10 3" xfId="26136" xr:uid="{241360A2-F718-4EBE-8B93-9183E703CBD9}"/>
    <cellStyle name="Normal 2 2 2 8 10 4" xfId="42895" xr:uid="{A3680E91-DB82-443A-98A8-3F4B4BF7CD93}"/>
    <cellStyle name="Normal 2 2 2 8 11" xfId="3239" xr:uid="{B6EDBB89-5929-41E7-8642-06C5867AB683}"/>
    <cellStyle name="Normal 2 2 2 8 11 2" xfId="11616" xr:uid="{658BFBB0-212F-4835-8048-C632BA502FED}"/>
    <cellStyle name="Normal 2 2 2 8 11 2 2" xfId="28376" xr:uid="{BACEF803-D4E1-4E14-9DB7-CDF83C2BCC4C}"/>
    <cellStyle name="Normal 2 2 2 8 11 2 3" xfId="45135" xr:uid="{29B4F085-33AD-470D-8B30-0E369F64DCCB}"/>
    <cellStyle name="Normal 2 2 2 8 11 3" xfId="19996" xr:uid="{BF904243-571C-44F9-ACB8-6FB61B753FE2}"/>
    <cellStyle name="Normal 2 2 2 8 11 4" xfId="36755" xr:uid="{E6145DE0-8CE4-4F52-8E94-EF600E952B76}"/>
    <cellStyle name="Normal 2 2 2 8 12" xfId="9813" xr:uid="{D2AA75A1-9101-450D-B0E9-215316E17300}"/>
    <cellStyle name="Normal 2 2 2 8 12 2" xfId="26573" xr:uid="{03F6396A-828D-4587-826B-A987FEFF62CD}"/>
    <cellStyle name="Normal 2 2 2 8 12 3" xfId="43332" xr:uid="{CA2DF640-EC0B-448E-ACAE-1132B3CEF35F}"/>
    <cellStyle name="Normal 2 2 2 8 13" xfId="18193" xr:uid="{E535641A-A66B-4462-93C3-70222495E77A}"/>
    <cellStyle name="Normal 2 2 2 8 14" xfId="34952" xr:uid="{F65B9617-6EDD-4879-B6BB-381C98919857}"/>
    <cellStyle name="Normal 2 2 2 8 2" xfId="1859" xr:uid="{60779021-F1D0-44BC-B780-8AAE1A56DFDF}"/>
    <cellStyle name="Normal 2 2 2 8 2 2" xfId="5241" xr:uid="{4BFFE279-DDF8-4E55-8CD1-DD4DB5589E6B}"/>
    <cellStyle name="Normal 2 2 2 8 2 2 2" xfId="13619" xr:uid="{365B3D1C-B7A2-41AE-B22A-987F19888B6E}"/>
    <cellStyle name="Normal 2 2 2 8 2 2 2 2" xfId="30379" xr:uid="{3986D14B-AD62-4E25-865B-4D87346D2E88}"/>
    <cellStyle name="Normal 2 2 2 8 2 2 2 3" xfId="47138" xr:uid="{06E1EB71-6283-44D3-86B5-2F176502544F}"/>
    <cellStyle name="Normal 2 2 2 8 2 2 3" xfId="21999" xr:uid="{909C965D-2DD7-44A7-B218-821DDF896E8B}"/>
    <cellStyle name="Normal 2 2 2 8 2 2 4" xfId="38758" xr:uid="{21DCBF46-63F6-4F64-BCBB-FA51754D97B8}"/>
    <cellStyle name="Normal 2 2 2 8 2 3" xfId="6926" xr:uid="{B80DB06A-8A17-4259-B176-899F272B7773}"/>
    <cellStyle name="Normal 2 2 2 8 2 3 2" xfId="15306" xr:uid="{EB4A1D90-F1A0-48CB-BC6A-E0931FAB2ECE}"/>
    <cellStyle name="Normal 2 2 2 8 2 3 2 2" xfId="32066" xr:uid="{D7AA0D29-232D-49E8-AFF5-267CB651B588}"/>
    <cellStyle name="Normal 2 2 2 8 2 3 2 3" xfId="48825" xr:uid="{6670AF36-4C4F-4119-A3BE-E79742FA57DE}"/>
    <cellStyle name="Normal 2 2 2 8 2 3 3" xfId="23686" xr:uid="{7F4B2A38-D382-4811-83B0-1FC4FC6B8750}"/>
    <cellStyle name="Normal 2 2 2 8 2 3 4" xfId="40445" xr:uid="{BBEC375E-9E0C-4D72-B42B-D37C853F2624}"/>
    <cellStyle name="Normal 2 2 2 8 2 4" xfId="3666" xr:uid="{3573F1D1-F96D-4AC0-BCF4-F837D699A626}"/>
    <cellStyle name="Normal 2 2 2 8 2 4 2" xfId="12042" xr:uid="{96745F6B-8136-4B5E-B4E9-B7A5CFD67B44}"/>
    <cellStyle name="Normal 2 2 2 8 2 4 2 2" xfId="28802" xr:uid="{0470A4A4-F700-4108-8507-F81840041606}"/>
    <cellStyle name="Normal 2 2 2 8 2 4 2 3" xfId="45561" xr:uid="{EF48B241-EED9-4D4F-A7DA-2737D621C176}"/>
    <cellStyle name="Normal 2 2 2 8 2 4 3" xfId="20422" xr:uid="{122DAB23-4260-4747-9C3C-83F886424D22}"/>
    <cellStyle name="Normal 2 2 2 8 2 4 4" xfId="37181" xr:uid="{66071C47-315A-4E99-88F2-08BEE1DC1F5A}"/>
    <cellStyle name="Normal 2 2 2 8 2 5" xfId="10239" xr:uid="{330F1533-7011-4185-A240-F49BD801F54A}"/>
    <cellStyle name="Normal 2 2 2 8 2 5 2" xfId="26999" xr:uid="{FC7F480F-C2DC-44EA-B345-64DC82AECCE4}"/>
    <cellStyle name="Normal 2 2 2 8 2 5 3" xfId="43758" xr:uid="{EC5B661E-338A-4585-8A6D-9AA660DC3432}"/>
    <cellStyle name="Normal 2 2 2 8 2 6" xfId="18619" xr:uid="{DAB95327-EFE2-42A0-97A6-617E0DDD58F0}"/>
    <cellStyle name="Normal 2 2 2 8 2 7" xfId="35378" xr:uid="{560BC52A-1F4B-40FF-B92A-204582FB3A5B}"/>
    <cellStyle name="Normal 2 2 2 8 3" xfId="2287" xr:uid="{8B29646D-CC80-4528-9DCE-862949DF16B8}"/>
    <cellStyle name="Normal 2 2 2 8 3 2" xfId="5667" xr:uid="{2227C184-9F30-41A0-9B69-6A25CAED61BC}"/>
    <cellStyle name="Normal 2 2 2 8 3 2 2" xfId="14047" xr:uid="{C01514EC-0517-4C27-B9AA-61013EDB6DBE}"/>
    <cellStyle name="Normal 2 2 2 8 3 2 2 2" xfId="30807" xr:uid="{4289902E-7B0B-4493-B74B-CB39C6E0E446}"/>
    <cellStyle name="Normal 2 2 2 8 3 2 2 3" xfId="47566" xr:uid="{4446C99F-7B7F-4BF4-B5C5-D9BB826F1FEA}"/>
    <cellStyle name="Normal 2 2 2 8 3 2 3" xfId="22427" xr:uid="{FDF14118-455B-4249-BB0B-1E471255F412}"/>
    <cellStyle name="Normal 2 2 2 8 3 2 4" xfId="39186" xr:uid="{E688CD1B-5532-4495-AB91-10128AADD1CE}"/>
    <cellStyle name="Normal 2 2 2 8 3 3" xfId="7354" xr:uid="{D8204E15-28B8-4043-A11E-CA6774742A07}"/>
    <cellStyle name="Normal 2 2 2 8 3 3 2" xfId="15734" xr:uid="{76D797CA-95B1-4522-BBAE-033BA8199C01}"/>
    <cellStyle name="Normal 2 2 2 8 3 3 2 2" xfId="32494" xr:uid="{AE8F14FD-0EA1-4276-BC4F-735122BEC9BD}"/>
    <cellStyle name="Normal 2 2 2 8 3 3 2 3" xfId="49253" xr:uid="{151FE7C1-7662-4B49-9361-45E81A83D7B6}"/>
    <cellStyle name="Normal 2 2 2 8 3 3 3" xfId="24114" xr:uid="{12E93908-8151-49A7-9E76-C238508E620C}"/>
    <cellStyle name="Normal 2 2 2 8 3 3 4" xfId="40873" xr:uid="{5DF58D24-99F8-4A5E-A522-088005DB2589}"/>
    <cellStyle name="Normal 2 2 2 8 3 4" xfId="4094" xr:uid="{C1001D26-CB77-4C33-B943-D3DB51DA98F4}"/>
    <cellStyle name="Normal 2 2 2 8 3 4 2" xfId="12470" xr:uid="{F2EF32DF-FAE6-4AFC-8778-8B2870FF04BC}"/>
    <cellStyle name="Normal 2 2 2 8 3 4 2 2" xfId="29230" xr:uid="{B7C6FDD1-49DA-4C42-90C7-6E3C2EDFD57A}"/>
    <cellStyle name="Normal 2 2 2 8 3 4 2 3" xfId="45989" xr:uid="{0A327080-2D08-4D4A-BB09-BE9B716141E2}"/>
    <cellStyle name="Normal 2 2 2 8 3 4 3" xfId="20850" xr:uid="{948620DD-9E1A-4D8A-BA7D-FD90FF8186E3}"/>
    <cellStyle name="Normal 2 2 2 8 3 4 4" xfId="37609" xr:uid="{D9E7D58E-EA49-4F5A-BDE8-163BA7DADE3F}"/>
    <cellStyle name="Normal 2 2 2 8 3 5" xfId="10667" xr:uid="{F8400F7D-345D-4665-93B1-7E768CFF86E9}"/>
    <cellStyle name="Normal 2 2 2 8 3 5 2" xfId="27427" xr:uid="{BC4511D8-0AF5-415F-A963-B2AADE052A88}"/>
    <cellStyle name="Normal 2 2 2 8 3 5 3" xfId="44186" xr:uid="{FFCAD0B1-6093-455C-9898-30AC4FEAFC92}"/>
    <cellStyle name="Normal 2 2 2 8 3 6" xfId="19047" xr:uid="{18A0946A-AA9A-4654-B4EB-0CCE2A16D798}"/>
    <cellStyle name="Normal 2 2 2 8 3 7" xfId="35806" xr:uid="{9D954B0F-1266-415F-80CD-B3312289E52C}"/>
    <cellStyle name="Normal 2 2 2 8 4" xfId="2683" xr:uid="{F551D137-D8AE-493F-BD89-31CCDA37AB8E}"/>
    <cellStyle name="Normal 2 2 2 8 4 2" xfId="6065" xr:uid="{4C57CE21-9BB9-4C6E-A10F-362902634760}"/>
    <cellStyle name="Normal 2 2 2 8 4 2 2" xfId="14445" xr:uid="{304FF2D5-C3C9-42B1-86EB-428E8DB37DB9}"/>
    <cellStyle name="Normal 2 2 2 8 4 2 2 2" xfId="31205" xr:uid="{FBF75D83-7B94-4AB5-9A0A-2A3A1610A640}"/>
    <cellStyle name="Normal 2 2 2 8 4 2 2 3" xfId="47964" xr:uid="{BF4F1D5F-FA5C-4EA6-95EF-201C22E8FD6E}"/>
    <cellStyle name="Normal 2 2 2 8 4 2 3" xfId="22825" xr:uid="{350312AB-4FF9-465D-810A-C3ADC21F029B}"/>
    <cellStyle name="Normal 2 2 2 8 4 2 4" xfId="39584" xr:uid="{DB946D51-2C56-4E70-A98A-1ACD53662DE7}"/>
    <cellStyle name="Normal 2 2 2 8 4 3" xfId="7752" xr:uid="{82E018D5-1DEB-4DD4-801A-53E95B9BE580}"/>
    <cellStyle name="Normal 2 2 2 8 4 3 2" xfId="16132" xr:uid="{694FA0B8-2023-4216-A6B4-95ABCAB88AC9}"/>
    <cellStyle name="Normal 2 2 2 8 4 3 2 2" xfId="32892" xr:uid="{8D6829AD-C8CE-46CC-A5A5-C92886A51126}"/>
    <cellStyle name="Normal 2 2 2 8 4 3 2 3" xfId="49651" xr:uid="{BCD47314-1690-4352-9102-F13CF055F79E}"/>
    <cellStyle name="Normal 2 2 2 8 4 3 3" xfId="24512" xr:uid="{AC4CA594-12BB-4667-99F9-CB7E3211EFBD}"/>
    <cellStyle name="Normal 2 2 2 8 4 3 4" xfId="41271" xr:uid="{CCFA4B5A-5972-4569-B9F7-7101698C40EC}"/>
    <cellStyle name="Normal 2 2 2 8 4 4" xfId="4379" xr:uid="{F092ABF8-B46B-4261-BCBF-CFCAC792B46A}"/>
    <cellStyle name="Normal 2 2 2 8 4 4 2" xfId="12755" xr:uid="{FC2143A7-6F2E-4E0D-8C39-5B89AB18305F}"/>
    <cellStyle name="Normal 2 2 2 8 4 4 2 2" xfId="29515" xr:uid="{EF16482B-EC7C-42F4-93DD-F693D3B70CC6}"/>
    <cellStyle name="Normal 2 2 2 8 4 4 2 3" xfId="46274" xr:uid="{D26611DE-A999-4EFE-8742-FD74BF782500}"/>
    <cellStyle name="Normal 2 2 2 8 4 4 3" xfId="21135" xr:uid="{A2BDAF7C-DB99-42B0-B3D2-7BC493B59D39}"/>
    <cellStyle name="Normal 2 2 2 8 4 4 4" xfId="37894" xr:uid="{E811AD67-409D-4517-B976-86F379544C49}"/>
    <cellStyle name="Normal 2 2 2 8 4 5" xfId="11065" xr:uid="{827AA32A-C3C3-4A59-9B5E-D854AF71112A}"/>
    <cellStyle name="Normal 2 2 2 8 4 5 2" xfId="27825" xr:uid="{2DF1F11E-3A85-480D-A0C7-3C4ACFFD277F}"/>
    <cellStyle name="Normal 2 2 2 8 4 5 3" xfId="44584" xr:uid="{46415C87-DDAA-463F-81F9-FD3858DFD4EF}"/>
    <cellStyle name="Normal 2 2 2 8 4 6" xfId="19445" xr:uid="{5151B202-97CD-42C4-8ECD-23DDAE374208}"/>
    <cellStyle name="Normal 2 2 2 8 4 7" xfId="36204" xr:uid="{9095608C-124C-4462-A881-A7812602D7AD}"/>
    <cellStyle name="Normal 2 2 2 8 5" xfId="4799" xr:uid="{EB9AB8B8-3697-430B-8427-53B1CF306918}"/>
    <cellStyle name="Normal 2 2 2 8 5 2" xfId="13175" xr:uid="{C5DC6315-322D-4DF6-AEE5-1F7B0EC0F002}"/>
    <cellStyle name="Normal 2 2 2 8 5 2 2" xfId="29935" xr:uid="{DA06006D-F947-4575-B739-3A750EDA1B51}"/>
    <cellStyle name="Normal 2 2 2 8 5 2 3" xfId="46694" xr:uid="{233A3D76-D5FF-4FC7-8C6B-055819FB9457}"/>
    <cellStyle name="Normal 2 2 2 8 5 3" xfId="21555" xr:uid="{253D9159-5BC5-40A3-ABDA-C84A6351C6E4}"/>
    <cellStyle name="Normal 2 2 2 8 5 4" xfId="38314" xr:uid="{055B5ECE-4352-4ACA-A2D1-51B9231FEB4C}"/>
    <cellStyle name="Normal 2 2 2 8 6" xfId="6500" xr:uid="{F64E76D1-EE15-4E34-8C50-A59C5CC67080}"/>
    <cellStyle name="Normal 2 2 2 8 6 2" xfId="14880" xr:uid="{ACE38236-046D-4A31-8483-F7321C1838F8}"/>
    <cellStyle name="Normal 2 2 2 8 6 2 2" xfId="31640" xr:uid="{9DD8DBD5-B2F7-462B-B801-2F4B6F08C74A}"/>
    <cellStyle name="Normal 2 2 2 8 6 2 3" xfId="48399" xr:uid="{C94D7B1C-4DCE-43A7-B3C8-62362E9A5E3C}"/>
    <cellStyle name="Normal 2 2 2 8 6 3" xfId="23260" xr:uid="{3FD09DE1-B67D-4600-9306-2CBBBE4F243C}"/>
    <cellStyle name="Normal 2 2 2 8 6 4" xfId="40019" xr:uid="{8BD2BC3F-252A-4CD9-A65C-C0CB513BB718}"/>
    <cellStyle name="Normal 2 2 2 8 7" xfId="8158" xr:uid="{824EC46B-1EBE-4D4F-BF20-53E07CF6D03F}"/>
    <cellStyle name="Normal 2 2 2 8 7 2" xfId="16538" xr:uid="{1CC25709-EAF7-4847-8626-8D2BBA45CC89}"/>
    <cellStyle name="Normal 2 2 2 8 7 2 2" xfId="33298" xr:uid="{35F9C974-BE47-4E81-B97C-EE7821BF75E5}"/>
    <cellStyle name="Normal 2 2 2 8 7 2 3" xfId="50057" xr:uid="{4EBE9BE7-F3D7-434D-908E-5D8CEC6DD8E9}"/>
    <cellStyle name="Normal 2 2 2 8 7 3" xfId="24918" xr:uid="{59F589E4-EA00-4425-B2E2-9284B32CFE33}"/>
    <cellStyle name="Normal 2 2 2 8 7 4" xfId="41677" xr:uid="{6C18B3E6-428A-4986-A939-52C552CD4052}"/>
    <cellStyle name="Normal 2 2 2 8 8" xfId="8564" xr:uid="{4E07228E-18A8-495E-853E-263607E1C06A}"/>
    <cellStyle name="Normal 2 2 2 8 8 2" xfId="16944" xr:uid="{9C2259C5-EAF6-4188-A95B-60BDDD855B97}"/>
    <cellStyle name="Normal 2 2 2 8 8 2 2" xfId="33704" xr:uid="{5E23DA47-67A2-4843-9178-3DECDB1DCDD2}"/>
    <cellStyle name="Normal 2 2 2 8 8 2 3" xfId="50463" xr:uid="{5CAC9AE9-C139-41E3-960F-CABD688C407E}"/>
    <cellStyle name="Normal 2 2 2 8 8 3" xfId="25324" xr:uid="{16CFC80D-695D-43B6-9663-E858F5C7A475}"/>
    <cellStyle name="Normal 2 2 2 8 8 4" xfId="42083" xr:uid="{9FCE398D-BFA6-4ACF-A487-EF1E32F875ED}"/>
    <cellStyle name="Normal 2 2 2 8 9" xfId="8970" xr:uid="{656A69D1-1674-49C4-8D01-417D933465E2}"/>
    <cellStyle name="Normal 2 2 2 8 9 2" xfId="17350" xr:uid="{DBC40D48-16DD-4395-9186-A133D09369BE}"/>
    <cellStyle name="Normal 2 2 2 8 9 2 2" xfId="34110" xr:uid="{4F9E748F-4AC4-40B9-9B09-ACC52FA33412}"/>
    <cellStyle name="Normal 2 2 2 8 9 2 3" xfId="50869" xr:uid="{94C88107-17AD-4532-9300-0601F83A9E2C}"/>
    <cellStyle name="Normal 2 2 2 8 9 3" xfId="25730" xr:uid="{B250E0DD-7CE9-4CF9-BFC6-F373D54B6BB1}"/>
    <cellStyle name="Normal 2 2 2 8 9 4" xfId="42489" xr:uid="{616B02F4-5776-4E82-B12F-EAED348D7432}"/>
    <cellStyle name="Normal 2 2 2 9" xfId="1553" xr:uid="{DE51FDC2-AE1F-42DD-8109-5D8A931F2CFA}"/>
    <cellStyle name="Normal 2 2 2 9 2" xfId="4932" xr:uid="{8826C67F-5CD6-42F7-B03A-C6D3401D9398}"/>
    <cellStyle name="Normal 2 2 2 9 2 2" xfId="13308" xr:uid="{4CEE5841-C6B7-4DDB-A02C-8A328F2AE1D3}"/>
    <cellStyle name="Normal 2 2 2 9 2 2 2" xfId="30068" xr:uid="{A8CF19ED-21F3-4701-8A7C-B33E3016C026}"/>
    <cellStyle name="Normal 2 2 2 9 2 2 3" xfId="46827" xr:uid="{4ED21F23-F971-4A00-BD21-B774773FF482}"/>
    <cellStyle name="Normal 2 2 2 9 2 3" xfId="21688" xr:uid="{3F976822-CF15-4CF6-8FA3-BD7BDC15A9DE}"/>
    <cellStyle name="Normal 2 2 2 9 2 4" xfId="38447" xr:uid="{F7B59EB7-690D-4366-B56F-CEEED616137E}"/>
    <cellStyle name="Normal 2 2 2 9 3" xfId="6615" xr:uid="{03CFFE5B-8E08-4E68-B1B1-AD347B477D96}"/>
    <cellStyle name="Normal 2 2 2 9 3 2" xfId="14995" xr:uid="{4836EB93-EB4C-4D37-ABE1-CBAAED5DEF85}"/>
    <cellStyle name="Normal 2 2 2 9 3 2 2" xfId="31755" xr:uid="{0A99BB61-115F-486D-9E32-27EC6B6D8780}"/>
    <cellStyle name="Normal 2 2 2 9 3 2 3" xfId="48514" xr:uid="{5B3DB50E-9B1E-4E6F-AFF2-7DD07099C28F}"/>
    <cellStyle name="Normal 2 2 2 9 3 3" xfId="23375" xr:uid="{3565AC32-46EC-4F10-8A0B-AFB6923CFB7F}"/>
    <cellStyle name="Normal 2 2 2 9 3 4" xfId="40134" xr:uid="{A23AE1AD-DAEA-408D-8E58-61522674E3BB}"/>
    <cellStyle name="Normal 2 2 2 9 4" xfId="3355" xr:uid="{D821AA07-9375-4E9A-B848-A211D1BC4C40}"/>
    <cellStyle name="Normal 2 2 2 9 4 2" xfId="11731" xr:uid="{05B75A9B-160F-40B3-A4BF-C52681A7EFC3}"/>
    <cellStyle name="Normal 2 2 2 9 4 2 2" xfId="28491" xr:uid="{671ED4B0-98F0-49A8-9839-C286EBF6F3E9}"/>
    <cellStyle name="Normal 2 2 2 9 4 2 3" xfId="45250" xr:uid="{7179B500-53AD-496D-895A-C3D1B434CE21}"/>
    <cellStyle name="Normal 2 2 2 9 4 3" xfId="20111" xr:uid="{816AEBA7-7425-42B5-9EC3-0F0B60A643EF}"/>
    <cellStyle name="Normal 2 2 2 9 4 4" xfId="36870" xr:uid="{FC1973C6-CA13-4972-BF22-600C15AB5DB6}"/>
    <cellStyle name="Normal 2 2 2 9 5" xfId="9928" xr:uid="{4E4A743F-813D-4E01-A959-E51D31AB762D}"/>
    <cellStyle name="Normal 2 2 2 9 5 2" xfId="26688" xr:uid="{40585F8D-7E0F-4243-801E-406B8E3EDCC7}"/>
    <cellStyle name="Normal 2 2 2 9 5 3" xfId="43447" xr:uid="{8B3C79BF-9EB4-4122-A429-F9D42C5B1246}"/>
    <cellStyle name="Normal 2 2 2 9 6" xfId="18308" xr:uid="{F61F76B2-F86A-42E7-8C56-570181B62E8D}"/>
    <cellStyle name="Normal 2 2 2 9 7" xfId="35067" xr:uid="{60EBC313-5778-4B66-841B-BAD5E28D8EE2}"/>
    <cellStyle name="Normal 2 2 3" xfId="840" xr:uid="{6B6075BB-0D07-4996-A839-67B52024EAEE}"/>
    <cellStyle name="Normal 2 2 3 10" xfId="2415" xr:uid="{9A7BFFEF-5147-4E58-BB7D-36465B256B6E}"/>
    <cellStyle name="Normal 2 2 3 10 2" xfId="5796" xr:uid="{FF2CCF32-67E2-4109-87F4-93B017EF06A8}"/>
    <cellStyle name="Normal 2 2 3 10 2 2" xfId="14176" xr:uid="{AF2B9044-FB0F-4489-835F-5B10B8557BA6}"/>
    <cellStyle name="Normal 2 2 3 10 2 2 2" xfId="30936" xr:uid="{BDF6B34D-6EAA-46BA-BB4E-E4650861C032}"/>
    <cellStyle name="Normal 2 2 3 10 2 2 3" xfId="47695" xr:uid="{0579A93D-A3AE-4DB2-9E6F-D30641F5D09F}"/>
    <cellStyle name="Normal 2 2 3 10 2 3" xfId="22556" xr:uid="{B197816A-9368-4858-8901-B8D5E57500F8}"/>
    <cellStyle name="Normal 2 2 3 10 2 4" xfId="39315" xr:uid="{9DC5B794-C033-4CE5-9172-8ABF7E32C4D5}"/>
    <cellStyle name="Normal 2 2 3 10 3" xfId="7483" xr:uid="{33BD9038-BA2D-4A57-983E-C462B050EDF1}"/>
    <cellStyle name="Normal 2 2 3 10 3 2" xfId="15863" xr:uid="{782BB1CB-405F-4302-8A56-C87243F668C9}"/>
    <cellStyle name="Normal 2 2 3 10 3 2 2" xfId="32623" xr:uid="{96F8FD09-AD3F-4DEA-AB94-69CF821B360D}"/>
    <cellStyle name="Normal 2 2 3 10 3 2 3" xfId="49382" xr:uid="{200C61BD-B982-49C4-9023-BE41C2177B02}"/>
    <cellStyle name="Normal 2 2 3 10 3 3" xfId="24243" xr:uid="{9D2D9921-D2AA-4941-B215-CF3C5B9E0A55}"/>
    <cellStyle name="Normal 2 2 3 10 3 4" xfId="41002" xr:uid="{9BEB8A0B-6C02-4213-9245-624DCA92623E}"/>
    <cellStyle name="Normal 2 2 3 10 4" xfId="2927" xr:uid="{6A57718F-4A22-4731-BBDA-51DBF2D394EA}"/>
    <cellStyle name="Normal 2 2 3 10 4 2" xfId="11309" xr:uid="{891C61B4-2D01-4A34-8BF4-0F5901E1AA91}"/>
    <cellStyle name="Normal 2 2 3 10 4 2 2" xfId="28069" xr:uid="{F1726F7E-0C1A-4C3B-A05C-D09A9246778E}"/>
    <cellStyle name="Normal 2 2 3 10 4 2 3" xfId="44828" xr:uid="{C042F975-9BB4-4BE1-A9AE-40578E3057D2}"/>
    <cellStyle name="Normal 2 2 3 10 4 3" xfId="19689" xr:uid="{4FC66C8D-9E17-481E-B876-8FF9F5FC5494}"/>
    <cellStyle name="Normal 2 2 3 10 4 4" xfId="36448" xr:uid="{CC971E52-75DA-43FB-99B5-C0B5A87AB6A4}"/>
    <cellStyle name="Normal 2 2 3 10 5" xfId="10796" xr:uid="{E81FF23F-22D6-4891-AFD3-E2BBD8C958B5}"/>
    <cellStyle name="Normal 2 2 3 10 5 2" xfId="27556" xr:uid="{8DF38CA8-5592-49CC-950A-56258F70B9C0}"/>
    <cellStyle name="Normal 2 2 3 10 5 3" xfId="44315" xr:uid="{560DB32E-5933-4423-B9E8-70570D860D4E}"/>
    <cellStyle name="Normal 2 2 3 10 6" xfId="19176" xr:uid="{B1CC6FAD-E584-479D-BA93-342D23BBD003}"/>
    <cellStyle name="Normal 2 2 3 10 7" xfId="35935" xr:uid="{E31AAE1F-2925-4E2F-ACE5-62DE513E2050}"/>
    <cellStyle name="Normal 2 2 3 11" xfId="4516" xr:uid="{3E2064D1-12A9-4B5E-989A-061C0F3A86C9}"/>
    <cellStyle name="Normal 2 2 3 11 2" xfId="12892" xr:uid="{C8B242C7-16CD-4BF5-9C81-8B9899BE0F85}"/>
    <cellStyle name="Normal 2 2 3 11 2 2" xfId="29652" xr:uid="{95B7E54A-1213-4838-B58B-449636BA1F66}"/>
    <cellStyle name="Normal 2 2 3 11 2 3" xfId="46411" xr:uid="{362D60CB-7AA0-44AA-A70E-3020F19D58AB}"/>
    <cellStyle name="Normal 2 2 3 11 3" xfId="21272" xr:uid="{4AB561D7-307F-43A0-A1BB-BD4B9701559B}"/>
    <cellStyle name="Normal 2 2 3 11 4" xfId="38031" xr:uid="{2B4902D0-C6C3-426E-A7FE-6D04E18F0B31}"/>
    <cellStyle name="Normal 2 2 3 12" xfId="6193" xr:uid="{2B1E6DC1-187E-4AF2-B9CE-CBCA42C8D7AB}"/>
    <cellStyle name="Normal 2 2 3 12 2" xfId="14573" xr:uid="{8427A972-4A2A-4CE6-8DF3-120BC8F64447}"/>
    <cellStyle name="Normal 2 2 3 12 2 2" xfId="31333" xr:uid="{879DC976-7F44-4326-9E1D-DF1ADD8261AB}"/>
    <cellStyle name="Normal 2 2 3 12 2 3" xfId="48092" xr:uid="{A89880CD-966F-4DF0-98FF-A5FE6C949F79}"/>
    <cellStyle name="Normal 2 2 3 12 3" xfId="22953" xr:uid="{E7A4C4C2-E37D-4C46-8186-6940D671CD80}"/>
    <cellStyle name="Normal 2 2 3 12 4" xfId="39712" xr:uid="{FB6FA050-E6FB-4BD4-8304-64ED00566BAF}"/>
    <cellStyle name="Normal 2 2 3 13" xfId="7889" xr:uid="{3AF3EBC9-FD38-4AC2-BC1E-CA2989A39FCB}"/>
    <cellStyle name="Normal 2 2 3 13 2" xfId="16269" xr:uid="{DE343B6D-15E0-46A0-8596-9B26B2C84A62}"/>
    <cellStyle name="Normal 2 2 3 13 2 2" xfId="33029" xr:uid="{20D44355-DDC3-4530-83EB-20122A69D9D6}"/>
    <cellStyle name="Normal 2 2 3 13 2 3" xfId="49788" xr:uid="{441EF408-2FE3-4177-B8D3-94FD16D3A318}"/>
    <cellStyle name="Normal 2 2 3 13 3" xfId="24649" xr:uid="{DC26AB23-3865-425E-A904-C54400FCB3B1}"/>
    <cellStyle name="Normal 2 2 3 13 4" xfId="41408" xr:uid="{764A19E0-4AFE-47CB-9148-27D33788E877}"/>
    <cellStyle name="Normal 2 2 3 14" xfId="8295" xr:uid="{6F6624A6-9101-4B31-A8D4-953AB34A3BA8}"/>
    <cellStyle name="Normal 2 2 3 14 2" xfId="16675" xr:uid="{6D81F1F4-B887-4739-85CE-737EAAA6847E}"/>
    <cellStyle name="Normal 2 2 3 14 2 2" xfId="33435" xr:uid="{A86FFFB2-5CD8-4001-8DAD-E6FAB8DCAB20}"/>
    <cellStyle name="Normal 2 2 3 14 2 3" xfId="50194" xr:uid="{25F52FA3-D756-4988-A253-8AD2B4936716}"/>
    <cellStyle name="Normal 2 2 3 14 3" xfId="25055" xr:uid="{15B60DA3-69F6-4F5C-A6E5-86A4F15CF21F}"/>
    <cellStyle name="Normal 2 2 3 14 4" xfId="41814" xr:uid="{3E81CED7-FFD0-4F3D-BB5C-374E8B953A2A}"/>
    <cellStyle name="Normal 2 2 3 15" xfId="8701" xr:uid="{763F7667-69E2-4400-AD3A-5D755C0FF5DD}"/>
    <cellStyle name="Normal 2 2 3 15 2" xfId="17081" xr:uid="{E7D6FC86-C626-46A4-AF57-7968B3409EA4}"/>
    <cellStyle name="Normal 2 2 3 15 2 2" xfId="33841" xr:uid="{6E2F245D-2980-48A1-87E5-7106C7BA78C8}"/>
    <cellStyle name="Normal 2 2 3 15 2 3" xfId="50600" xr:uid="{63D61039-C2D9-443D-A5D2-F7FA05E19336}"/>
    <cellStyle name="Normal 2 2 3 15 3" xfId="25461" xr:uid="{0F2BB154-0ADF-429D-AE2C-F001FE74DC73}"/>
    <cellStyle name="Normal 2 2 3 15 4" xfId="42220" xr:uid="{55F20C8D-D26E-4010-B407-1FF4538FB882}"/>
    <cellStyle name="Normal 2 2 3 16" xfId="9107" xr:uid="{3EA6D357-FE12-443C-AE15-025882DE72D9}"/>
    <cellStyle name="Normal 2 2 3 16 2" xfId="17487" xr:uid="{070E799C-4CA8-4300-A844-676839C999D9}"/>
    <cellStyle name="Normal 2 2 3 16 2 2" xfId="34247" xr:uid="{FD1C440B-4936-4BF6-ABEF-25F2BA09274E}"/>
    <cellStyle name="Normal 2 2 3 16 2 3" xfId="51006" xr:uid="{E363855D-039C-4B1A-AF0B-DC6F16531BA1}"/>
    <cellStyle name="Normal 2 2 3 16 3" xfId="25867" xr:uid="{A54327EE-94D2-425D-9D96-FDDB0CA11978}"/>
    <cellStyle name="Normal 2 2 3 16 4" xfId="42626" xr:uid="{46AA99BF-1DBD-4EF3-A49F-774A961CE0EC}"/>
    <cellStyle name="Normal 2 2 3 17" xfId="2815" xr:uid="{5C87F56E-4373-4DBD-9097-F953D3179E0C}"/>
    <cellStyle name="Normal 2 2 3 17 2" xfId="11197" xr:uid="{5A06754A-8AE1-45C0-A849-DF6702223192}"/>
    <cellStyle name="Normal 2 2 3 17 2 2" xfId="27957" xr:uid="{BA9D11AA-616F-4CC3-A0BA-1677CAFC4B17}"/>
    <cellStyle name="Normal 2 2 3 17 2 3" xfId="44716" xr:uid="{DF7D08B6-07F3-4E3E-92D2-CA7567332017}"/>
    <cellStyle name="Normal 2 2 3 17 3" xfId="19577" xr:uid="{BF2EF297-AB38-4047-836D-22496AB080F2}"/>
    <cellStyle name="Normal 2 2 3 17 4" xfId="36336" xr:uid="{DF237F0E-97AD-433F-B1B0-B51890E7DBD7}"/>
    <cellStyle name="Normal 2 2 3 18" xfId="9506" xr:uid="{3E3CB963-B3C2-45C4-955A-ADF84ED61957}"/>
    <cellStyle name="Normal 2 2 3 18 2" xfId="26266" xr:uid="{11A9428E-BEF6-4307-9D18-2EC30CCE9D8F}"/>
    <cellStyle name="Normal 2 2 3 18 3" xfId="43025" xr:uid="{C8D3E021-CC53-44FD-AC05-9B5E9F1127A8}"/>
    <cellStyle name="Normal 2 2 3 19" xfId="17886" xr:uid="{3BD1A018-BAD7-49EE-A712-8F97DDE13FD8}"/>
    <cellStyle name="Normal 2 2 3 2" xfId="841" xr:uid="{47065735-262B-45E1-B63A-35F0C417F7F7}"/>
    <cellStyle name="Normal 2 2 3 2 10" xfId="7939" xr:uid="{707A80FF-8B0A-444F-97BB-DE8A97AA2AC7}"/>
    <cellStyle name="Normal 2 2 3 2 10 2" xfId="16319" xr:uid="{CF6A937A-16E0-4D51-99E0-288FA736673E}"/>
    <cellStyle name="Normal 2 2 3 2 10 2 2" xfId="33079" xr:uid="{34A38267-298A-4BAE-BC81-3ED4D0A360BB}"/>
    <cellStyle name="Normal 2 2 3 2 10 2 3" xfId="49838" xr:uid="{ADF309F1-1D13-432B-9DEE-33496353DD2D}"/>
    <cellStyle name="Normal 2 2 3 2 10 3" xfId="24699" xr:uid="{3901CEB2-1B48-4DEE-9FC5-25C39936A3B3}"/>
    <cellStyle name="Normal 2 2 3 2 10 4" xfId="41458" xr:uid="{9E575321-32A8-44B0-B13F-188312588929}"/>
    <cellStyle name="Normal 2 2 3 2 11" xfId="8345" xr:uid="{A2455E5E-0D2E-4AE0-83E8-FA6B118437E6}"/>
    <cellStyle name="Normal 2 2 3 2 11 2" xfId="16725" xr:uid="{AEDF0831-542F-4DB1-8E26-3FD13A3550B7}"/>
    <cellStyle name="Normal 2 2 3 2 11 2 2" xfId="33485" xr:uid="{7BFCBAD4-A63B-46C7-B327-4A69EC221768}"/>
    <cellStyle name="Normal 2 2 3 2 11 2 3" xfId="50244" xr:uid="{99935F47-C3F8-4A38-A295-DB11D138C848}"/>
    <cellStyle name="Normal 2 2 3 2 11 3" xfId="25105" xr:uid="{C88FFBDD-FEAB-432F-AB28-BC5F88496392}"/>
    <cellStyle name="Normal 2 2 3 2 11 4" xfId="41864" xr:uid="{3629AC96-307B-4956-B0E8-389E18CF75B6}"/>
    <cellStyle name="Normal 2 2 3 2 12" xfId="8751" xr:uid="{EA9B46E3-005E-49B0-9D1C-A67D489F42EB}"/>
    <cellStyle name="Normal 2 2 3 2 12 2" xfId="17131" xr:uid="{1E391928-C594-4008-A72A-B6547CDDF1F5}"/>
    <cellStyle name="Normal 2 2 3 2 12 2 2" xfId="33891" xr:uid="{0CFA264B-59AC-411A-A287-2DB34DACBB5B}"/>
    <cellStyle name="Normal 2 2 3 2 12 2 3" xfId="50650" xr:uid="{F066A7ED-3DBB-43E8-B347-979D63DF70D8}"/>
    <cellStyle name="Normal 2 2 3 2 12 3" xfId="25511" xr:uid="{0272536A-31C7-4D2D-8D8B-EF05279910F2}"/>
    <cellStyle name="Normal 2 2 3 2 12 4" xfId="42270" xr:uid="{17414697-3BD0-4446-8B8D-2D82116F8E9A}"/>
    <cellStyle name="Normal 2 2 3 2 13" xfId="9157" xr:uid="{E15534EB-DA15-4CAA-A4FC-7557F0EC4D74}"/>
    <cellStyle name="Normal 2 2 3 2 13 2" xfId="17537" xr:uid="{EFE3AEC8-B9EB-4E81-9FE7-EE9D4E78F41F}"/>
    <cellStyle name="Normal 2 2 3 2 13 2 2" xfId="34297" xr:uid="{6FFF69A3-5A00-4E7F-AAA0-95118EAB464F}"/>
    <cellStyle name="Normal 2 2 3 2 13 2 3" xfId="51056" xr:uid="{61800EC9-3A95-4A3B-BC69-A4A28A4BFC50}"/>
    <cellStyle name="Normal 2 2 3 2 13 3" xfId="25917" xr:uid="{A266EA01-7641-403F-B8DE-B7FAD2B53A04}"/>
    <cellStyle name="Normal 2 2 3 2 13 4" xfId="42676" xr:uid="{64CB9C0C-6A7C-4575-85B0-13BA909E6342}"/>
    <cellStyle name="Normal 2 2 3 2 14" xfId="2833" xr:uid="{F913B5E0-E726-40DC-9EA9-777F99981A9D}"/>
    <cellStyle name="Normal 2 2 3 2 14 2" xfId="11215" xr:uid="{B3F56E85-E432-4A3C-9CA6-25A35998375D}"/>
    <cellStyle name="Normal 2 2 3 2 14 2 2" xfId="27975" xr:uid="{127C1254-9609-4D6E-86FE-86C38FB661A4}"/>
    <cellStyle name="Normal 2 2 3 2 14 2 3" xfId="44734" xr:uid="{DCCCF4C7-14D4-47C6-9F82-DDBB7BB6C22B}"/>
    <cellStyle name="Normal 2 2 3 2 14 3" xfId="19595" xr:uid="{02364581-CD10-41F8-BB0E-0DDE986CFC5C}"/>
    <cellStyle name="Normal 2 2 3 2 14 4" xfId="36354" xr:uid="{D66AF9C4-8425-4C7B-8287-B3D839E125F6}"/>
    <cellStyle name="Normal 2 2 3 2 15" xfId="9534" xr:uid="{A81391B0-3341-4303-9BD3-8444AEE0E1B2}"/>
    <cellStyle name="Normal 2 2 3 2 15 2" xfId="26294" xr:uid="{2DA549AE-D848-4FFF-859E-D9F76C82D85D}"/>
    <cellStyle name="Normal 2 2 3 2 15 3" xfId="43053" xr:uid="{A04294E3-DBFB-44AD-952D-776F36EE2E50}"/>
    <cellStyle name="Normal 2 2 3 2 16" xfId="17914" xr:uid="{4AB087BE-3C65-4CCA-9F3C-89E644A965C2}"/>
    <cellStyle name="Normal 2 2 3 2 17" xfId="34673" xr:uid="{23716200-D569-4E1F-9BBA-1C38CE0C9216}"/>
    <cellStyle name="Normal 2 2 3 2 18" xfId="51827" xr:uid="{D409A726-B4D1-4733-B559-151A0EFC2FD9}"/>
    <cellStyle name="Normal 2 2 3 2 19" xfId="52298" xr:uid="{72A78744-8D30-4C04-91A0-149D1CE4B3FF}"/>
    <cellStyle name="Normal 2 2 3 2 2" xfId="842" xr:uid="{80E11381-D57D-4E51-B272-7328224CB9E7}"/>
    <cellStyle name="Normal 2 2 3 2 2 10" xfId="8379" xr:uid="{7543B30E-3387-425B-B97E-CEBD10A8D669}"/>
    <cellStyle name="Normal 2 2 3 2 2 10 2" xfId="16759" xr:uid="{C50CFC20-E1FC-4D33-9A23-13062B750ADC}"/>
    <cellStyle name="Normal 2 2 3 2 2 10 2 2" xfId="33519" xr:uid="{73348BC2-B54C-4557-A645-79869A7EA897}"/>
    <cellStyle name="Normal 2 2 3 2 2 10 2 3" xfId="50278" xr:uid="{EA0855F8-CC16-4582-975F-44FBCB6D2E08}"/>
    <cellStyle name="Normal 2 2 3 2 2 10 3" xfId="25139" xr:uid="{985BF3F3-A6B7-4402-A91A-33937054FD73}"/>
    <cellStyle name="Normal 2 2 3 2 2 10 4" xfId="41898" xr:uid="{19CA7ABD-E76F-4F4C-8592-5368E36EEC26}"/>
    <cellStyle name="Normal 2 2 3 2 2 11" xfId="8785" xr:uid="{3259FC99-620D-4B12-B07E-B0F78B63E84B}"/>
    <cellStyle name="Normal 2 2 3 2 2 11 2" xfId="17165" xr:uid="{02291ABC-EA13-450A-8D4C-84D171A40710}"/>
    <cellStyle name="Normal 2 2 3 2 2 11 2 2" xfId="33925" xr:uid="{8E464F39-4CBC-4789-A792-187238AD7A68}"/>
    <cellStyle name="Normal 2 2 3 2 2 11 2 3" xfId="50684" xr:uid="{91C45D07-9687-46A6-B206-84BD8A5C872B}"/>
    <cellStyle name="Normal 2 2 3 2 2 11 3" xfId="25545" xr:uid="{4667C280-BE67-495B-A50B-E45E5BFF2AED}"/>
    <cellStyle name="Normal 2 2 3 2 2 11 4" xfId="42304" xr:uid="{2BEF7689-F0EC-46FA-A7A4-42CB51AFB464}"/>
    <cellStyle name="Normal 2 2 3 2 2 12" xfId="9191" xr:uid="{FF187645-C398-42FC-B637-CD5154DD48AB}"/>
    <cellStyle name="Normal 2 2 3 2 2 12 2" xfId="17571" xr:uid="{82C62A73-80EF-4ECD-8CA1-2780289483BF}"/>
    <cellStyle name="Normal 2 2 3 2 2 12 2 2" xfId="34331" xr:uid="{0755DAFA-9B87-4F2F-84FB-CE571D542F9E}"/>
    <cellStyle name="Normal 2 2 3 2 2 12 2 3" xfId="51090" xr:uid="{C0CF0F38-2B0C-4B66-A70A-309969B73047}"/>
    <cellStyle name="Normal 2 2 3 2 2 12 3" xfId="25951" xr:uid="{03F240D2-8D00-44F0-9AC8-6224A5B1EE6D}"/>
    <cellStyle name="Normal 2 2 3 2 2 12 4" xfId="42710" xr:uid="{92C0F2B5-0B35-4153-8F97-7BBC9831376F}"/>
    <cellStyle name="Normal 2 2 3 2 2 13" xfId="3032" xr:uid="{5064DAA5-FCF4-41D4-B526-DA7A5B7F0245}"/>
    <cellStyle name="Normal 2 2 3 2 2 13 2" xfId="11411" xr:uid="{39EF3EE7-A1B5-40F7-B10F-F9C2620FB552}"/>
    <cellStyle name="Normal 2 2 3 2 2 13 2 2" xfId="28171" xr:uid="{79C4245B-1F69-4465-8482-931679886BE8}"/>
    <cellStyle name="Normal 2 2 3 2 2 13 2 3" xfId="44930" xr:uid="{0ECDBF1C-0C54-462E-AE50-F7908F0D6858}"/>
    <cellStyle name="Normal 2 2 3 2 2 13 3" xfId="19791" xr:uid="{74549BB7-DF06-48AD-B001-B20976E935FA}"/>
    <cellStyle name="Normal 2 2 3 2 2 13 4" xfId="36550" xr:uid="{13BC843C-5C9C-4040-9CEA-7299AC95E2F9}"/>
    <cellStyle name="Normal 2 2 3 2 2 14" xfId="9608" xr:uid="{4B604239-632A-4170-8933-C4D246BD72A0}"/>
    <cellStyle name="Normal 2 2 3 2 2 14 2" xfId="26368" xr:uid="{43CE5D31-A1F8-4FF2-8780-DFADE376B356}"/>
    <cellStyle name="Normal 2 2 3 2 2 14 3" xfId="43127" xr:uid="{290531AA-4A64-42E6-AE06-885302E30DDB}"/>
    <cellStyle name="Normal 2 2 3 2 2 15" xfId="17988" xr:uid="{A628E375-FE4E-4181-AA54-337471A9E84F}"/>
    <cellStyle name="Normal 2 2 3 2 2 16" xfId="34747" xr:uid="{8420D26A-7B3D-4BDC-B8E9-732518ADE28B}"/>
    <cellStyle name="Normal 2 2 3 2 2 2" xfId="1457" xr:uid="{2B65D0EB-0CB9-4A10-A86A-0044A4473066}"/>
    <cellStyle name="Normal 2 2 3 2 2 2 10" xfId="9311" xr:uid="{41E02C3C-BB11-442E-BC09-D101EA839E7D}"/>
    <cellStyle name="Normal 2 2 3 2 2 2 10 2" xfId="17691" xr:uid="{418FC6EE-1230-4E8D-9B43-C5CC6A1D6E25}"/>
    <cellStyle name="Normal 2 2 3 2 2 2 10 2 2" xfId="34451" xr:uid="{D79E9ADB-4B53-429F-859E-78F2C7E095F5}"/>
    <cellStyle name="Normal 2 2 3 2 2 2 10 2 3" xfId="51210" xr:uid="{436AC777-35F8-475D-AF92-F61DE6DD6BDD}"/>
    <cellStyle name="Normal 2 2 3 2 2 2 10 3" xfId="26071" xr:uid="{FF7A2C38-70C9-499C-BD39-41A00CAD740F}"/>
    <cellStyle name="Normal 2 2 3 2 2 2 10 4" xfId="42830" xr:uid="{51E08348-0549-4154-B3E3-3717B02153CD}"/>
    <cellStyle name="Normal 2 2 3 2 2 2 11" xfId="3240" xr:uid="{6D85DD63-BA09-4548-B018-5C7A2E842839}"/>
    <cellStyle name="Normal 2 2 3 2 2 2 11 2" xfId="11617" xr:uid="{CFF1701F-1AF5-4E13-9DE6-C7C53ABD4CD5}"/>
    <cellStyle name="Normal 2 2 3 2 2 2 11 2 2" xfId="28377" xr:uid="{23C7B8B9-4FC3-4D17-8813-7A501B713E3D}"/>
    <cellStyle name="Normal 2 2 3 2 2 2 11 2 3" xfId="45136" xr:uid="{80B7A768-C224-45B6-B074-427B911CD93C}"/>
    <cellStyle name="Normal 2 2 3 2 2 2 11 3" xfId="19997" xr:uid="{35F4F103-B62F-4117-8B2C-5E12B69EB3FE}"/>
    <cellStyle name="Normal 2 2 3 2 2 2 11 4" xfId="36756" xr:uid="{DEA3C2E5-FF9F-4591-A063-9B1A4D4D897E}"/>
    <cellStyle name="Normal 2 2 3 2 2 2 12" xfId="9814" xr:uid="{2E7CB40B-1858-4637-8B10-AE95E1176127}"/>
    <cellStyle name="Normal 2 2 3 2 2 2 12 2" xfId="26574" xr:uid="{4457C991-8610-4D03-AFC4-C7295406D9C7}"/>
    <cellStyle name="Normal 2 2 3 2 2 2 12 3" xfId="43333" xr:uid="{F8832863-1B06-402E-8276-44EB3422A151}"/>
    <cellStyle name="Normal 2 2 3 2 2 2 13" xfId="18194" xr:uid="{2019A94D-847D-4C30-9683-A6FDBB6BDB26}"/>
    <cellStyle name="Normal 2 2 3 2 2 2 14" xfId="34953" xr:uid="{36B4B584-9DED-4A51-A6FD-D11683EEE953}"/>
    <cellStyle name="Normal 2 2 3 2 2 2 2" xfId="1860" xr:uid="{662A9A06-EC9D-42BA-BD98-E3FE9A9A389B}"/>
    <cellStyle name="Normal 2 2 3 2 2 2 2 2" xfId="5242" xr:uid="{C3DD73BF-0447-4DF3-BB3F-6546A8B088F4}"/>
    <cellStyle name="Normal 2 2 3 2 2 2 2 2 2" xfId="13620" xr:uid="{FF57E3DD-A11A-4F9A-B001-F992EAB69861}"/>
    <cellStyle name="Normal 2 2 3 2 2 2 2 2 2 2" xfId="30380" xr:uid="{8157F45C-0B5F-4033-821F-9EFCD44206B2}"/>
    <cellStyle name="Normal 2 2 3 2 2 2 2 2 2 3" xfId="47139" xr:uid="{C438C0B3-2E5C-452E-BB80-6FCF78107993}"/>
    <cellStyle name="Normal 2 2 3 2 2 2 2 2 3" xfId="22000" xr:uid="{86CB9E16-4D99-439C-9C12-29CA5ADE9BBB}"/>
    <cellStyle name="Normal 2 2 3 2 2 2 2 2 4" xfId="38759" xr:uid="{0B05B1A7-5D4A-4CFE-BA73-76332DAEC09B}"/>
    <cellStyle name="Normal 2 2 3 2 2 2 2 3" xfId="6927" xr:uid="{33D85E69-FBA7-4DB3-ADCF-EC0C250C6E79}"/>
    <cellStyle name="Normal 2 2 3 2 2 2 2 3 2" xfId="15307" xr:uid="{086C13D9-EF13-4955-BEF3-0517A31E5386}"/>
    <cellStyle name="Normal 2 2 3 2 2 2 2 3 2 2" xfId="32067" xr:uid="{86FFA4B9-D2FC-49D5-B838-284A065CBA81}"/>
    <cellStyle name="Normal 2 2 3 2 2 2 2 3 2 3" xfId="48826" xr:uid="{D89BDC95-0DB6-478E-AD40-64224A7AE0CF}"/>
    <cellStyle name="Normal 2 2 3 2 2 2 2 3 3" xfId="23687" xr:uid="{1463CA33-46AE-45B3-B44E-E41720338445}"/>
    <cellStyle name="Normal 2 2 3 2 2 2 2 3 4" xfId="40446" xr:uid="{ED6EF815-3141-41A3-8A6E-86C35C0B6D55}"/>
    <cellStyle name="Normal 2 2 3 2 2 2 2 4" xfId="3667" xr:uid="{103E6AA6-51EF-4422-8C7A-C2236F08CF5C}"/>
    <cellStyle name="Normal 2 2 3 2 2 2 2 4 2" xfId="12043" xr:uid="{9B0A7C28-61CF-4694-8741-4A273B9D76C0}"/>
    <cellStyle name="Normal 2 2 3 2 2 2 2 4 2 2" xfId="28803" xr:uid="{975C77D5-7B5A-47C5-B06C-B56B695C6D79}"/>
    <cellStyle name="Normal 2 2 3 2 2 2 2 4 2 3" xfId="45562" xr:uid="{FE78921C-EBE9-4A57-B7C6-B229717E418E}"/>
    <cellStyle name="Normal 2 2 3 2 2 2 2 4 3" xfId="20423" xr:uid="{8BF7E59F-3160-426D-93F3-412032208822}"/>
    <cellStyle name="Normal 2 2 3 2 2 2 2 4 4" xfId="37182" xr:uid="{75B6AAE2-563D-43AA-9B9C-08C66C8BFF5F}"/>
    <cellStyle name="Normal 2 2 3 2 2 2 2 5" xfId="10240" xr:uid="{B21955A5-B30A-4AE8-86AF-A5DFBC3C50FB}"/>
    <cellStyle name="Normal 2 2 3 2 2 2 2 5 2" xfId="27000" xr:uid="{790AF6BC-974A-483E-B4C3-6BA1E57C7B46}"/>
    <cellStyle name="Normal 2 2 3 2 2 2 2 5 3" xfId="43759" xr:uid="{E173099F-2D9A-4797-BC09-4217EDDA010F}"/>
    <cellStyle name="Normal 2 2 3 2 2 2 2 6" xfId="18620" xr:uid="{A5F9A631-9F26-450C-BDF6-4A9E00239D3D}"/>
    <cellStyle name="Normal 2 2 3 2 2 2 2 7" xfId="35379" xr:uid="{0F88F32A-1FAA-4E54-9D30-B05669109A35}"/>
    <cellStyle name="Normal 2 2 3 2 2 2 3" xfId="2288" xr:uid="{E555FA7D-3BD7-4ED5-8414-5DDCE1317A5C}"/>
    <cellStyle name="Normal 2 2 3 2 2 2 3 2" xfId="5668" xr:uid="{D8BD10D1-F134-47D4-8584-681D87BE2F8B}"/>
    <cellStyle name="Normal 2 2 3 2 2 2 3 2 2" xfId="14048" xr:uid="{EE61BD12-33A6-4D9C-BD89-7AFE971E18B3}"/>
    <cellStyle name="Normal 2 2 3 2 2 2 3 2 2 2" xfId="30808" xr:uid="{94E58325-ED54-446C-8C94-CCA84BA517C7}"/>
    <cellStyle name="Normal 2 2 3 2 2 2 3 2 2 3" xfId="47567" xr:uid="{60B1EA6A-E0A0-4252-83AE-D2E5072DBBD1}"/>
    <cellStyle name="Normal 2 2 3 2 2 2 3 2 3" xfId="22428" xr:uid="{9E3E32AB-189A-424F-A883-0EF816C039CE}"/>
    <cellStyle name="Normal 2 2 3 2 2 2 3 2 4" xfId="39187" xr:uid="{92C6AD44-78EA-4E77-90A8-ECD64064BA5A}"/>
    <cellStyle name="Normal 2 2 3 2 2 2 3 3" xfId="7355" xr:uid="{4DE645AE-B147-43D8-B9C9-331B682B59D5}"/>
    <cellStyle name="Normal 2 2 3 2 2 2 3 3 2" xfId="15735" xr:uid="{F0A36562-B768-46A3-9989-93D3A52D8365}"/>
    <cellStyle name="Normal 2 2 3 2 2 2 3 3 2 2" xfId="32495" xr:uid="{35710F23-645A-458A-8887-EBF882ADD45F}"/>
    <cellStyle name="Normal 2 2 3 2 2 2 3 3 2 3" xfId="49254" xr:uid="{EB95AB16-6B4F-40D6-BDEE-B3BE1A5F6B08}"/>
    <cellStyle name="Normal 2 2 3 2 2 2 3 3 3" xfId="24115" xr:uid="{17CDACD8-904A-4E4D-94FE-2D1465E085B4}"/>
    <cellStyle name="Normal 2 2 3 2 2 2 3 3 4" xfId="40874" xr:uid="{6A2AE29F-FF70-4727-B87A-C7E25E6BB5A8}"/>
    <cellStyle name="Normal 2 2 3 2 2 2 3 4" xfId="4095" xr:uid="{E6623796-8679-402A-81C8-75D40269AA84}"/>
    <cellStyle name="Normal 2 2 3 2 2 2 3 4 2" xfId="12471" xr:uid="{0371EDCB-646C-4CA9-A525-4F9E26AA50BE}"/>
    <cellStyle name="Normal 2 2 3 2 2 2 3 4 2 2" xfId="29231" xr:uid="{B846A600-0881-40F3-B880-0AC7E10771B0}"/>
    <cellStyle name="Normal 2 2 3 2 2 2 3 4 2 3" xfId="45990" xr:uid="{CCD2F977-DD8E-48E5-A6D7-B009E065AB82}"/>
    <cellStyle name="Normal 2 2 3 2 2 2 3 4 3" xfId="20851" xr:uid="{73D20E76-1563-4BCB-A518-2961089084EA}"/>
    <cellStyle name="Normal 2 2 3 2 2 2 3 4 4" xfId="37610" xr:uid="{7F6D4666-EB8F-4188-B8F4-FE20EFD15397}"/>
    <cellStyle name="Normal 2 2 3 2 2 2 3 5" xfId="10668" xr:uid="{E337B6E2-4188-42D4-A5D9-A162A6659D25}"/>
    <cellStyle name="Normal 2 2 3 2 2 2 3 5 2" xfId="27428" xr:uid="{280E686B-E818-4E80-A293-2B864824F02E}"/>
    <cellStyle name="Normal 2 2 3 2 2 2 3 5 3" xfId="44187" xr:uid="{44466DF5-858F-4198-8E90-A2232C4778A0}"/>
    <cellStyle name="Normal 2 2 3 2 2 2 3 6" xfId="19048" xr:uid="{0A6E24E0-FDCC-4198-8E84-938956F5C0FB}"/>
    <cellStyle name="Normal 2 2 3 2 2 2 3 7" xfId="35807" xr:uid="{94CBC36A-4DA0-4F85-985D-8A70612AE29F}"/>
    <cellStyle name="Normal 2 2 3 2 2 2 4" xfId="2618" xr:uid="{90D73741-ECFD-4611-BC9E-CA901E7E8410}"/>
    <cellStyle name="Normal 2 2 3 2 2 2 4 2" xfId="6000" xr:uid="{0AB61FC1-C969-4B02-89BC-7D32F4FCDF65}"/>
    <cellStyle name="Normal 2 2 3 2 2 2 4 2 2" xfId="14380" xr:uid="{FD356CA7-77CA-42E3-A8DE-5E06477551E8}"/>
    <cellStyle name="Normal 2 2 3 2 2 2 4 2 2 2" xfId="31140" xr:uid="{D8F12807-4148-435C-85CA-DC6E9F107BBA}"/>
    <cellStyle name="Normal 2 2 3 2 2 2 4 2 2 3" xfId="47899" xr:uid="{0435FEBC-3AC0-4C68-98AE-FD79A783BC03}"/>
    <cellStyle name="Normal 2 2 3 2 2 2 4 2 3" xfId="22760" xr:uid="{6D961C11-F31A-41F1-BB22-26051235D843}"/>
    <cellStyle name="Normal 2 2 3 2 2 2 4 2 4" xfId="39519" xr:uid="{57008F55-F878-4D85-A0C7-54445C6F7CA5}"/>
    <cellStyle name="Normal 2 2 3 2 2 2 4 3" xfId="7687" xr:uid="{E8F1A504-7F18-4D21-86B1-547A983ACBF6}"/>
    <cellStyle name="Normal 2 2 3 2 2 2 4 3 2" xfId="16067" xr:uid="{F26F49A3-21E6-4134-8504-83FF2855C12F}"/>
    <cellStyle name="Normal 2 2 3 2 2 2 4 3 2 2" xfId="32827" xr:uid="{B7CA2C7F-2FE7-4ABE-A07D-9DF8DCBDD2F7}"/>
    <cellStyle name="Normal 2 2 3 2 2 2 4 3 2 3" xfId="49586" xr:uid="{9A4C5283-AA73-4969-9E4D-EF50E3522EF4}"/>
    <cellStyle name="Normal 2 2 3 2 2 2 4 3 3" xfId="24447" xr:uid="{14F6EEF6-1E50-4997-A599-2E2B7067DDCC}"/>
    <cellStyle name="Normal 2 2 3 2 2 2 4 3 4" xfId="41206" xr:uid="{AAE9DC5B-12CD-4158-B98A-70073DB9568C}"/>
    <cellStyle name="Normal 2 2 3 2 2 2 4 4" xfId="4315" xr:uid="{4FA66B95-A3F0-48FC-BAAE-514FEE433082}"/>
    <cellStyle name="Normal 2 2 3 2 2 2 4 4 2" xfId="12691" xr:uid="{8B291416-77CC-4CE8-B985-A6819DD27DD3}"/>
    <cellStyle name="Normal 2 2 3 2 2 2 4 4 2 2" xfId="29451" xr:uid="{10D79B11-044E-42A9-901C-C39BE6E2D95B}"/>
    <cellStyle name="Normal 2 2 3 2 2 2 4 4 2 3" xfId="46210" xr:uid="{8A85D840-F950-4F1F-A323-D80055C43159}"/>
    <cellStyle name="Normal 2 2 3 2 2 2 4 4 3" xfId="21071" xr:uid="{88285D86-C9BB-469B-823C-FBDB874CA459}"/>
    <cellStyle name="Normal 2 2 3 2 2 2 4 4 4" xfId="37830" xr:uid="{8CFAD407-82B1-47C4-A19A-6FA1365232A4}"/>
    <cellStyle name="Normal 2 2 3 2 2 2 4 5" xfId="11000" xr:uid="{B43F96F9-8AB7-4B47-AD6D-132E54D2E559}"/>
    <cellStyle name="Normal 2 2 3 2 2 2 4 5 2" xfId="27760" xr:uid="{E4274620-9201-4A00-872F-7CEDFE20A4E0}"/>
    <cellStyle name="Normal 2 2 3 2 2 2 4 5 3" xfId="44519" xr:uid="{E30CE200-6B4B-48EF-8778-9EF90BCC9357}"/>
    <cellStyle name="Normal 2 2 3 2 2 2 4 6" xfId="19380" xr:uid="{29999C91-5E59-4DBE-AE0C-0686B4AE68CD}"/>
    <cellStyle name="Normal 2 2 3 2 2 2 4 7" xfId="36139" xr:uid="{71E874D5-CEC4-4818-B171-A0BC8A5E7F31}"/>
    <cellStyle name="Normal 2 2 3 2 2 2 5" xfId="4734" xr:uid="{E558E543-97E3-4922-B01A-12BF5357CD1E}"/>
    <cellStyle name="Normal 2 2 3 2 2 2 5 2" xfId="13110" xr:uid="{65B2C204-D414-4D0D-896C-505B307F69C6}"/>
    <cellStyle name="Normal 2 2 3 2 2 2 5 2 2" xfId="29870" xr:uid="{5F94A950-5C04-46D4-925A-50B502F20198}"/>
    <cellStyle name="Normal 2 2 3 2 2 2 5 2 3" xfId="46629" xr:uid="{29CF7F1F-BE9E-4358-A1BD-80E99EC441B5}"/>
    <cellStyle name="Normal 2 2 3 2 2 2 5 3" xfId="21490" xr:uid="{B5E8DFC5-A26B-48EC-8070-1970A5358E4D}"/>
    <cellStyle name="Normal 2 2 3 2 2 2 5 4" xfId="38249" xr:uid="{A04848A5-01AE-4363-BCCC-A13DCBB2EA9D}"/>
    <cellStyle name="Normal 2 2 3 2 2 2 6" xfId="6501" xr:uid="{0C0D6813-5CAE-4556-B54D-A492F87A2ABF}"/>
    <cellStyle name="Normal 2 2 3 2 2 2 6 2" xfId="14881" xr:uid="{DDF6F238-CF9F-40F2-A913-5AA89E46EAAC}"/>
    <cellStyle name="Normal 2 2 3 2 2 2 6 2 2" xfId="31641" xr:uid="{15D04023-3C45-4654-ABA7-836C7C0E78D1}"/>
    <cellStyle name="Normal 2 2 3 2 2 2 6 2 3" xfId="48400" xr:uid="{110EC61C-DADA-4851-B579-004A8E481722}"/>
    <cellStyle name="Normal 2 2 3 2 2 2 6 3" xfId="23261" xr:uid="{9A05D13F-C091-4AFA-B44C-8F268AD1C57E}"/>
    <cellStyle name="Normal 2 2 3 2 2 2 6 4" xfId="40020" xr:uid="{9592BE4C-2D5E-4DEF-94F9-F4CF8091DFD0}"/>
    <cellStyle name="Normal 2 2 3 2 2 2 7" xfId="8093" xr:uid="{ED67F79F-FC1F-44DC-8E72-FEA844AC7056}"/>
    <cellStyle name="Normal 2 2 3 2 2 2 7 2" xfId="16473" xr:uid="{F4CAC7A0-EF90-4563-9384-7AFE627F3956}"/>
    <cellStyle name="Normal 2 2 3 2 2 2 7 2 2" xfId="33233" xr:uid="{EF9306FA-E1E4-4BB9-A7BD-3B30C625FC17}"/>
    <cellStyle name="Normal 2 2 3 2 2 2 7 2 3" xfId="49992" xr:uid="{6F4FB6BB-7B17-4F4E-8C5C-E9CA8B7CA6ED}"/>
    <cellStyle name="Normal 2 2 3 2 2 2 7 3" xfId="24853" xr:uid="{44F0FA32-4A33-4C14-9DC5-A03619AE4933}"/>
    <cellStyle name="Normal 2 2 3 2 2 2 7 4" xfId="41612" xr:uid="{458E2466-7F4F-4047-98FA-96C564725E2C}"/>
    <cellStyle name="Normal 2 2 3 2 2 2 8" xfId="8499" xr:uid="{0BFF580A-324F-4B82-8A56-92708BB66391}"/>
    <cellStyle name="Normal 2 2 3 2 2 2 8 2" xfId="16879" xr:uid="{E809D25F-4952-43BE-B2BF-A8F39D6941CF}"/>
    <cellStyle name="Normal 2 2 3 2 2 2 8 2 2" xfId="33639" xr:uid="{9C6FE79C-8BDF-4441-BEB1-F4CECA2E5CFC}"/>
    <cellStyle name="Normal 2 2 3 2 2 2 8 2 3" xfId="50398" xr:uid="{2E64707C-9251-4C1E-A921-FA7E7116DD14}"/>
    <cellStyle name="Normal 2 2 3 2 2 2 8 3" xfId="25259" xr:uid="{445B4BA9-702A-4271-9AE5-E2DF1E04D5C1}"/>
    <cellStyle name="Normal 2 2 3 2 2 2 8 4" xfId="42018" xr:uid="{CC569EB0-028A-465C-9DBC-8F6790D539F5}"/>
    <cellStyle name="Normal 2 2 3 2 2 2 9" xfId="8905" xr:uid="{F897220A-18C7-4725-AF45-F8B6F78C7429}"/>
    <cellStyle name="Normal 2 2 3 2 2 2 9 2" xfId="17285" xr:uid="{2B0D674D-E867-4FAF-ABC6-2EB845E3C12E}"/>
    <cellStyle name="Normal 2 2 3 2 2 2 9 2 2" xfId="34045" xr:uid="{3C977DA2-43DE-4030-B0B3-0F784C0B169F}"/>
    <cellStyle name="Normal 2 2 3 2 2 2 9 2 3" xfId="50804" xr:uid="{EDCE2A30-E431-494D-8538-D2FBA452DAAC}"/>
    <cellStyle name="Normal 2 2 3 2 2 2 9 3" xfId="25665" xr:uid="{222EC600-C031-4D47-B28D-E35C1C20B3B4}"/>
    <cellStyle name="Normal 2 2 3 2 2 2 9 4" xfId="42424" xr:uid="{4EB9BC3A-E78B-4081-94AD-18C1BC8A5C40}"/>
    <cellStyle name="Normal 2 2 3 2 2 3" xfId="1458" xr:uid="{91BE7375-5103-44E7-8764-8BE4E4BA52C1}"/>
    <cellStyle name="Normal 2 2 3 2 2 3 10" xfId="9462" xr:uid="{B649458E-097D-458C-8CA2-C0ADF8FDE8A6}"/>
    <cellStyle name="Normal 2 2 3 2 2 3 10 2" xfId="17842" xr:uid="{9FCFA93E-3087-4564-8F03-D4AEEDB4BA79}"/>
    <cellStyle name="Normal 2 2 3 2 2 3 10 2 2" xfId="34602" xr:uid="{3DDDC496-630C-44BD-89ED-86B833F1CD2D}"/>
    <cellStyle name="Normal 2 2 3 2 2 3 10 2 3" xfId="51361" xr:uid="{8BEF7BA7-5D48-41E8-96FE-F61DC7D816C7}"/>
    <cellStyle name="Normal 2 2 3 2 2 3 10 3" xfId="26222" xr:uid="{F821EDBB-DBEE-44E9-9093-09E3C67A3064}"/>
    <cellStyle name="Normal 2 2 3 2 2 3 10 4" xfId="42981" xr:uid="{E6F718D4-3010-40F4-AC91-EBC5E05928E1}"/>
    <cellStyle name="Normal 2 2 3 2 2 3 11" xfId="3241" xr:uid="{FA66189B-F0DF-416D-A47B-3787E11FB22E}"/>
    <cellStyle name="Normal 2 2 3 2 2 3 11 2" xfId="11618" xr:uid="{F350A639-80FE-4CF5-9400-6AEDF9850728}"/>
    <cellStyle name="Normal 2 2 3 2 2 3 11 2 2" xfId="28378" xr:uid="{DACBA521-DBFE-49F5-8930-538F516CE91E}"/>
    <cellStyle name="Normal 2 2 3 2 2 3 11 2 3" xfId="45137" xr:uid="{543AAE44-55FE-4F16-A1C2-D57A285D42D9}"/>
    <cellStyle name="Normal 2 2 3 2 2 3 11 3" xfId="19998" xr:uid="{F1F49980-EE0A-46D7-A31B-4E00B79DA378}"/>
    <cellStyle name="Normal 2 2 3 2 2 3 11 4" xfId="36757" xr:uid="{9EFBC598-07C5-4185-AB02-97527EDFD816}"/>
    <cellStyle name="Normal 2 2 3 2 2 3 12" xfId="9815" xr:uid="{B7CD422C-01EF-4D35-84B4-9987B5338B7D}"/>
    <cellStyle name="Normal 2 2 3 2 2 3 12 2" xfId="26575" xr:uid="{49F78DDA-DB64-47EF-9D42-A5595455483D}"/>
    <cellStyle name="Normal 2 2 3 2 2 3 12 3" xfId="43334" xr:uid="{ED61CBC9-1DD8-4DE1-891B-ABD51A2E3C1C}"/>
    <cellStyle name="Normal 2 2 3 2 2 3 13" xfId="18195" xr:uid="{FB4DEA7C-4426-4F10-863C-549545CC8151}"/>
    <cellStyle name="Normal 2 2 3 2 2 3 14" xfId="34954" xr:uid="{7FE4745F-545E-4128-9189-F9E06BEE6678}"/>
    <cellStyle name="Normal 2 2 3 2 2 3 2" xfId="1861" xr:uid="{29F374E9-B082-4311-8FFA-C0912A1E0FCB}"/>
    <cellStyle name="Normal 2 2 3 2 2 3 2 2" xfId="5243" xr:uid="{0428A98F-E0CD-46D1-9A8E-19A71C7562CC}"/>
    <cellStyle name="Normal 2 2 3 2 2 3 2 2 2" xfId="13621" xr:uid="{8E2EC82A-154E-4FBF-B819-63F3C65E85F2}"/>
    <cellStyle name="Normal 2 2 3 2 2 3 2 2 2 2" xfId="30381" xr:uid="{787BEA64-E325-4B31-BBAF-CBE91B8E683B}"/>
    <cellStyle name="Normal 2 2 3 2 2 3 2 2 2 3" xfId="47140" xr:uid="{B98F2EA6-643A-495A-8C9E-D90CE8190E34}"/>
    <cellStyle name="Normal 2 2 3 2 2 3 2 2 3" xfId="22001" xr:uid="{B9216AB6-53B0-4E8A-B316-28C17630C1F7}"/>
    <cellStyle name="Normal 2 2 3 2 2 3 2 2 4" xfId="38760" xr:uid="{A9F9A3D0-A5D2-4498-A7E7-8101ADB4EA92}"/>
    <cellStyle name="Normal 2 2 3 2 2 3 2 3" xfId="6928" xr:uid="{21A1F32A-C3FF-4111-A03D-0A313CE639F1}"/>
    <cellStyle name="Normal 2 2 3 2 2 3 2 3 2" xfId="15308" xr:uid="{BB983B34-628C-48E1-ACBB-C2159A3F9AE6}"/>
    <cellStyle name="Normal 2 2 3 2 2 3 2 3 2 2" xfId="32068" xr:uid="{1C85749A-7F74-4017-BB22-CF2710500AAF}"/>
    <cellStyle name="Normal 2 2 3 2 2 3 2 3 2 3" xfId="48827" xr:uid="{90AADA61-2AD7-40AC-B130-F9334AB99AC4}"/>
    <cellStyle name="Normal 2 2 3 2 2 3 2 3 3" xfId="23688" xr:uid="{72D17F33-10F6-4CB7-ADDA-332FBA734986}"/>
    <cellStyle name="Normal 2 2 3 2 2 3 2 3 4" xfId="40447" xr:uid="{A2972A71-D9AC-4A18-8B00-15232730E077}"/>
    <cellStyle name="Normal 2 2 3 2 2 3 2 4" xfId="3668" xr:uid="{33DCBD8C-FCE4-43A4-B5C2-42715CBE35E1}"/>
    <cellStyle name="Normal 2 2 3 2 2 3 2 4 2" xfId="12044" xr:uid="{B43F6132-89BF-4C30-8D3F-23AA7C2CB5B7}"/>
    <cellStyle name="Normal 2 2 3 2 2 3 2 4 2 2" xfId="28804" xr:uid="{60C21C15-60A3-4D67-8F95-C40B17535513}"/>
    <cellStyle name="Normal 2 2 3 2 2 3 2 4 2 3" xfId="45563" xr:uid="{4291E4C8-E729-4DF3-AB96-C1C774461735}"/>
    <cellStyle name="Normal 2 2 3 2 2 3 2 4 3" xfId="20424" xr:uid="{BC28EBEA-0334-45B2-9211-515C9AD693F7}"/>
    <cellStyle name="Normal 2 2 3 2 2 3 2 4 4" xfId="37183" xr:uid="{AF4F10AD-B7BB-4C2E-AC42-949C8924F2C3}"/>
    <cellStyle name="Normal 2 2 3 2 2 3 2 5" xfId="10241" xr:uid="{58070DA5-1070-43C0-8416-CD5C8B64B047}"/>
    <cellStyle name="Normal 2 2 3 2 2 3 2 5 2" xfId="27001" xr:uid="{4616761D-7323-4D81-AB86-6FF97A33027B}"/>
    <cellStyle name="Normal 2 2 3 2 2 3 2 5 3" xfId="43760" xr:uid="{AF5F33E0-5A05-46AE-AE97-7365E2523FF8}"/>
    <cellStyle name="Normal 2 2 3 2 2 3 2 6" xfId="18621" xr:uid="{71115AD7-23C4-4494-8B71-7EE980F7F9EC}"/>
    <cellStyle name="Normal 2 2 3 2 2 3 2 7" xfId="35380" xr:uid="{1BFAAE24-B786-4277-B6A6-F838503F9E5E}"/>
    <cellStyle name="Normal 2 2 3 2 2 3 3" xfId="2289" xr:uid="{D56DF575-DEBE-48CD-96F0-9E681F990E4F}"/>
    <cellStyle name="Normal 2 2 3 2 2 3 3 2" xfId="5669" xr:uid="{7B3BC798-7FA1-4988-BEF0-75C0DAA898E3}"/>
    <cellStyle name="Normal 2 2 3 2 2 3 3 2 2" xfId="14049" xr:uid="{A391BBD2-053F-4FDB-83D5-A58ABB5D7354}"/>
    <cellStyle name="Normal 2 2 3 2 2 3 3 2 2 2" xfId="30809" xr:uid="{4575F928-EDF7-443A-9A3B-522E7F66E434}"/>
    <cellStyle name="Normal 2 2 3 2 2 3 3 2 2 3" xfId="47568" xr:uid="{1DBFB6CF-6270-4FA8-B217-DC9BB8BEA16F}"/>
    <cellStyle name="Normal 2 2 3 2 2 3 3 2 3" xfId="22429" xr:uid="{51923E63-2EEA-40D2-B004-0DBF646DB2CE}"/>
    <cellStyle name="Normal 2 2 3 2 2 3 3 2 4" xfId="39188" xr:uid="{B5FDAD5F-3DFB-412F-BA60-353E1D95B941}"/>
    <cellStyle name="Normal 2 2 3 2 2 3 3 3" xfId="7356" xr:uid="{A2CC5A0D-6BC5-48F3-A6B4-17881DC2B77B}"/>
    <cellStyle name="Normal 2 2 3 2 2 3 3 3 2" xfId="15736" xr:uid="{0A63E9F8-E46B-4B6D-9FBA-82587961626C}"/>
    <cellStyle name="Normal 2 2 3 2 2 3 3 3 2 2" xfId="32496" xr:uid="{57A3A9E6-B894-41F7-A120-EB681ED75520}"/>
    <cellStyle name="Normal 2 2 3 2 2 3 3 3 2 3" xfId="49255" xr:uid="{C48326F1-264B-4684-9638-8496E82F9520}"/>
    <cellStyle name="Normal 2 2 3 2 2 3 3 3 3" xfId="24116" xr:uid="{3B594022-0830-4BF3-B895-1511D3D9C4A0}"/>
    <cellStyle name="Normal 2 2 3 2 2 3 3 3 4" xfId="40875" xr:uid="{D8A480AC-307D-4499-B4E3-A87FEA988129}"/>
    <cellStyle name="Normal 2 2 3 2 2 3 3 4" xfId="4096" xr:uid="{45AEB2B1-C0EA-4550-A299-BBB88C0F1E37}"/>
    <cellStyle name="Normal 2 2 3 2 2 3 3 4 2" xfId="12472" xr:uid="{FB8F0657-9A0E-4BF7-871F-DAE257438DFB}"/>
    <cellStyle name="Normal 2 2 3 2 2 3 3 4 2 2" xfId="29232" xr:uid="{D9CEB00B-9CC7-4592-AF85-8827F51635E5}"/>
    <cellStyle name="Normal 2 2 3 2 2 3 3 4 2 3" xfId="45991" xr:uid="{46C971D7-F423-43C6-8E5C-CC6E0ED96C81}"/>
    <cellStyle name="Normal 2 2 3 2 2 3 3 4 3" xfId="20852" xr:uid="{3A5E8450-F4CC-45F2-8389-02CA871AA7B7}"/>
    <cellStyle name="Normal 2 2 3 2 2 3 3 4 4" xfId="37611" xr:uid="{4B63487D-D60A-418C-8B9C-24608935AEA8}"/>
    <cellStyle name="Normal 2 2 3 2 2 3 3 5" xfId="10669" xr:uid="{FB98991A-123E-4AA9-9E93-67F00CD99726}"/>
    <cellStyle name="Normal 2 2 3 2 2 3 3 5 2" xfId="27429" xr:uid="{ACEAA6B2-4676-4A62-8F11-83BC13095872}"/>
    <cellStyle name="Normal 2 2 3 2 2 3 3 5 3" xfId="44188" xr:uid="{EC28F759-4461-49DA-90EA-6E408D6D19A5}"/>
    <cellStyle name="Normal 2 2 3 2 2 3 3 6" xfId="19049" xr:uid="{6AAFC4F3-82FB-4197-8337-627E4374B56F}"/>
    <cellStyle name="Normal 2 2 3 2 2 3 3 7" xfId="35808" xr:uid="{320432B4-D47D-4482-85CD-C38CC8C3F0A0}"/>
    <cellStyle name="Normal 2 2 3 2 2 3 4" xfId="2769" xr:uid="{2EBD23CD-A928-4F25-8802-E957CB9DB7D9}"/>
    <cellStyle name="Normal 2 2 3 2 2 3 4 2" xfId="6151" xr:uid="{98524D2D-3848-41E6-BABF-218D81158480}"/>
    <cellStyle name="Normal 2 2 3 2 2 3 4 2 2" xfId="14531" xr:uid="{91CC6695-3F36-4B5A-A72A-BE92B47A0183}"/>
    <cellStyle name="Normal 2 2 3 2 2 3 4 2 2 2" xfId="31291" xr:uid="{9504CEF2-D4D4-44E2-AA20-BECC1159BC68}"/>
    <cellStyle name="Normal 2 2 3 2 2 3 4 2 2 3" xfId="48050" xr:uid="{8C28B2C6-379A-487C-A5F3-0548B262ED0A}"/>
    <cellStyle name="Normal 2 2 3 2 2 3 4 2 3" xfId="22911" xr:uid="{E6C2DE76-874B-468D-8245-731315EF67B4}"/>
    <cellStyle name="Normal 2 2 3 2 2 3 4 2 4" xfId="39670" xr:uid="{CDE82BFD-2DFF-4712-89B8-646CB6A8C87E}"/>
    <cellStyle name="Normal 2 2 3 2 2 3 4 3" xfId="7838" xr:uid="{EB6867A1-34AE-4E18-8FF7-E26FB1ADF7B2}"/>
    <cellStyle name="Normal 2 2 3 2 2 3 4 3 2" xfId="16218" xr:uid="{9C4A5CE9-25D2-49F8-A4F7-B2663558A249}"/>
    <cellStyle name="Normal 2 2 3 2 2 3 4 3 2 2" xfId="32978" xr:uid="{202B182F-70E5-4D9C-AEAB-D21D2CD635FA}"/>
    <cellStyle name="Normal 2 2 3 2 2 3 4 3 2 3" xfId="49737" xr:uid="{151B13C3-F71E-4384-8FB9-C6E7A0F10527}"/>
    <cellStyle name="Normal 2 2 3 2 2 3 4 3 3" xfId="24598" xr:uid="{C7FFDB3D-66FB-4DF3-AD96-D11D87253DC3}"/>
    <cellStyle name="Normal 2 2 3 2 2 3 4 3 4" xfId="41357" xr:uid="{CAA8E003-BEC4-4D5C-A5D9-0E5B03DAAD98}"/>
    <cellStyle name="Normal 2 2 3 2 2 3 4 4" xfId="4465" xr:uid="{48808359-00D1-45D6-8CFA-47B820867D61}"/>
    <cellStyle name="Normal 2 2 3 2 2 3 4 4 2" xfId="12841" xr:uid="{E1FD4C5C-BCFA-404D-AECE-B226E72638F9}"/>
    <cellStyle name="Normal 2 2 3 2 2 3 4 4 2 2" xfId="29601" xr:uid="{90647379-BFC1-4396-B095-CF36E192B2A1}"/>
    <cellStyle name="Normal 2 2 3 2 2 3 4 4 2 3" xfId="46360" xr:uid="{31778788-2852-43A4-B213-062A1DC30CCD}"/>
    <cellStyle name="Normal 2 2 3 2 2 3 4 4 3" xfId="21221" xr:uid="{9D464BFC-A2E6-4F89-B6BD-DCDEF7EB1F64}"/>
    <cellStyle name="Normal 2 2 3 2 2 3 4 4 4" xfId="37980" xr:uid="{B29DEB1E-624E-4052-B01C-B98CDFA32197}"/>
    <cellStyle name="Normal 2 2 3 2 2 3 4 5" xfId="11151" xr:uid="{FFEC0D7C-9E2B-4CD3-905A-BDA492C45A2D}"/>
    <cellStyle name="Normal 2 2 3 2 2 3 4 5 2" xfId="27911" xr:uid="{0F9904B1-39B5-4281-8635-DEDDD3B883DD}"/>
    <cellStyle name="Normal 2 2 3 2 2 3 4 5 3" xfId="44670" xr:uid="{AC38D7B3-6CB8-4359-8680-3D0A44C95E72}"/>
    <cellStyle name="Normal 2 2 3 2 2 3 4 6" xfId="19531" xr:uid="{81B35D68-4CB4-45A1-A58B-8A53E5A39AFB}"/>
    <cellStyle name="Normal 2 2 3 2 2 3 4 7" xfId="36290" xr:uid="{C080408A-B9A0-4D53-9A34-53F875C1B220}"/>
    <cellStyle name="Normal 2 2 3 2 2 3 5" xfId="4885" xr:uid="{FA647D86-D8C6-457A-BD4F-C4E09D9A069F}"/>
    <cellStyle name="Normal 2 2 3 2 2 3 5 2" xfId="13261" xr:uid="{4A2103DA-F425-4E08-B605-C0665AC49F01}"/>
    <cellStyle name="Normal 2 2 3 2 2 3 5 2 2" xfId="30021" xr:uid="{26DD8D2F-0F96-4FF5-9CF3-604E232B5AC7}"/>
    <cellStyle name="Normal 2 2 3 2 2 3 5 2 3" xfId="46780" xr:uid="{5A538AC1-F88A-456E-803A-D2801800F8C1}"/>
    <cellStyle name="Normal 2 2 3 2 2 3 5 3" xfId="21641" xr:uid="{66912118-C0D1-42AC-BFEC-E172FC3C37D9}"/>
    <cellStyle name="Normal 2 2 3 2 2 3 5 4" xfId="38400" xr:uid="{1D90C22C-BB9E-4956-8C71-77EA3CD03536}"/>
    <cellStyle name="Normal 2 2 3 2 2 3 6" xfId="6502" xr:uid="{C71F8CA3-B131-493D-B927-8E6263225B4C}"/>
    <cellStyle name="Normal 2 2 3 2 2 3 6 2" xfId="14882" xr:uid="{704628BE-F77D-43FA-A36C-B1228D206541}"/>
    <cellStyle name="Normal 2 2 3 2 2 3 6 2 2" xfId="31642" xr:uid="{9B00609F-3B68-4B0C-859B-A6D4ED0D94B6}"/>
    <cellStyle name="Normal 2 2 3 2 2 3 6 2 3" xfId="48401" xr:uid="{C5228808-AE25-4B91-8687-0034BE365E23}"/>
    <cellStyle name="Normal 2 2 3 2 2 3 6 3" xfId="23262" xr:uid="{C3F8E752-5B25-4053-9525-82C76145FE51}"/>
    <cellStyle name="Normal 2 2 3 2 2 3 6 4" xfId="40021" xr:uid="{F3C9F94A-AC86-4EAC-BE37-2DB69D4F9130}"/>
    <cellStyle name="Normal 2 2 3 2 2 3 7" xfId="8244" xr:uid="{61363F73-4901-4774-A8ED-EAB8CB3047EC}"/>
    <cellStyle name="Normal 2 2 3 2 2 3 7 2" xfId="16624" xr:uid="{861CA6F5-D014-42CB-A1F2-C8F186B14563}"/>
    <cellStyle name="Normal 2 2 3 2 2 3 7 2 2" xfId="33384" xr:uid="{64193150-A516-4FB1-9B72-68ECF400330A}"/>
    <cellStyle name="Normal 2 2 3 2 2 3 7 2 3" xfId="50143" xr:uid="{CAE54C58-C702-4085-9C5C-2EEEC3526F6B}"/>
    <cellStyle name="Normal 2 2 3 2 2 3 7 3" xfId="25004" xr:uid="{2E045F5F-F950-48C5-9AA1-DABC646F7D8B}"/>
    <cellStyle name="Normal 2 2 3 2 2 3 7 4" xfId="41763" xr:uid="{49266406-5AA2-45CE-96E7-BE818C896F0E}"/>
    <cellStyle name="Normal 2 2 3 2 2 3 8" xfId="8650" xr:uid="{D22545D0-1F2F-452E-BBF9-352EECE56F03}"/>
    <cellStyle name="Normal 2 2 3 2 2 3 8 2" xfId="17030" xr:uid="{0C25F93A-D91F-4BD0-8FA7-44E1FDFC6B59}"/>
    <cellStyle name="Normal 2 2 3 2 2 3 8 2 2" xfId="33790" xr:uid="{D7C60443-65C2-4779-AA3C-227155A87BFD}"/>
    <cellStyle name="Normal 2 2 3 2 2 3 8 2 3" xfId="50549" xr:uid="{766396A7-CE41-4818-96FB-439B55D4ECCE}"/>
    <cellStyle name="Normal 2 2 3 2 2 3 8 3" xfId="25410" xr:uid="{A7DD2433-0FE4-4A6F-B563-6B42B90E4BD6}"/>
    <cellStyle name="Normal 2 2 3 2 2 3 8 4" xfId="42169" xr:uid="{3FD911A7-05B4-4787-9D5C-D9A2A6D14C4E}"/>
    <cellStyle name="Normal 2 2 3 2 2 3 9" xfId="9056" xr:uid="{6B539E95-72C1-4528-8941-647451FD2F57}"/>
    <cellStyle name="Normal 2 2 3 2 2 3 9 2" xfId="17436" xr:uid="{DF96EB08-3C09-4A8C-9113-6FF760D21563}"/>
    <cellStyle name="Normal 2 2 3 2 2 3 9 2 2" xfId="34196" xr:uid="{95D4F0F8-E7AE-4BB4-8EB6-BED1AE7F31AF}"/>
    <cellStyle name="Normal 2 2 3 2 2 3 9 2 3" xfId="50955" xr:uid="{92C5AD36-FE27-4F4C-953E-A326F035826E}"/>
    <cellStyle name="Normal 2 2 3 2 2 3 9 3" xfId="25816" xr:uid="{9F511BD8-FB8F-49D0-ABBB-857C70099791}"/>
    <cellStyle name="Normal 2 2 3 2 2 3 9 4" xfId="42575" xr:uid="{D27101DF-0C3E-4321-B3F4-9F1F871F4503}"/>
    <cellStyle name="Normal 2 2 3 2 2 4" xfId="1654" xr:uid="{5CD4B619-1681-41DE-BDA8-9FC1418AE784}"/>
    <cellStyle name="Normal 2 2 3 2 2 4 2" xfId="5036" xr:uid="{C8C94E61-E0BD-422F-82EC-BEC911C1F479}"/>
    <cellStyle name="Normal 2 2 3 2 2 4 2 2" xfId="13414" xr:uid="{D7704690-DDE6-4770-AE87-A3529CF15639}"/>
    <cellStyle name="Normal 2 2 3 2 2 4 2 2 2" xfId="30174" xr:uid="{9F3BC1AA-1601-48EE-A846-511037150DB9}"/>
    <cellStyle name="Normal 2 2 3 2 2 4 2 2 3" xfId="46933" xr:uid="{A45A1D5A-DD90-485F-AD0A-B97FD6578CA2}"/>
    <cellStyle name="Normal 2 2 3 2 2 4 2 3" xfId="21794" xr:uid="{4BF934B3-9436-491B-B77C-36736436F0C0}"/>
    <cellStyle name="Normal 2 2 3 2 2 4 2 4" xfId="38553" xr:uid="{AA7D2E23-8E4A-47C3-B77D-02BD3B77E423}"/>
    <cellStyle name="Normal 2 2 3 2 2 4 3" xfId="6721" xr:uid="{6C6939AF-EF32-48E6-BF99-7CC5E2AEE2EE}"/>
    <cellStyle name="Normal 2 2 3 2 2 4 3 2" xfId="15101" xr:uid="{08B684B3-D222-46C4-AC32-FD84B3FCC1FC}"/>
    <cellStyle name="Normal 2 2 3 2 2 4 3 2 2" xfId="31861" xr:uid="{641889EF-9E98-4940-A487-854FAD49AE9A}"/>
    <cellStyle name="Normal 2 2 3 2 2 4 3 2 3" xfId="48620" xr:uid="{7C65EB7B-8E7A-495A-A128-56D2CF3920B5}"/>
    <cellStyle name="Normal 2 2 3 2 2 4 3 3" xfId="23481" xr:uid="{D6A292FB-1905-492C-A81C-FD740C0FCC5D}"/>
    <cellStyle name="Normal 2 2 3 2 2 4 3 4" xfId="40240" xr:uid="{D20511E9-6629-4F4D-B831-4402EEEB19D2}"/>
    <cellStyle name="Normal 2 2 3 2 2 4 4" xfId="3461" xr:uid="{F51E1CA2-2E35-4872-973B-2CA99211F8B9}"/>
    <cellStyle name="Normal 2 2 3 2 2 4 4 2" xfId="11837" xr:uid="{70E4A4B5-C542-4B37-A656-C82619B77587}"/>
    <cellStyle name="Normal 2 2 3 2 2 4 4 2 2" xfId="28597" xr:uid="{3AEB6DF1-7CBB-4B15-8F73-7202BA45CFCA}"/>
    <cellStyle name="Normal 2 2 3 2 2 4 4 2 3" xfId="45356" xr:uid="{F4B6F392-59E7-436B-9461-75794F0C5EF3}"/>
    <cellStyle name="Normal 2 2 3 2 2 4 4 3" xfId="20217" xr:uid="{CAA49E09-2065-46D6-890B-E1ABE0DDEF63}"/>
    <cellStyle name="Normal 2 2 3 2 2 4 4 4" xfId="36976" xr:uid="{C03B8FAF-2970-45B5-BF89-E741A8B3A7F2}"/>
    <cellStyle name="Normal 2 2 3 2 2 4 5" xfId="10034" xr:uid="{8CFAC95B-D4C2-4115-BA3D-209777FAABED}"/>
    <cellStyle name="Normal 2 2 3 2 2 4 5 2" xfId="26794" xr:uid="{73868429-2342-48B0-9FAA-9800898D998C}"/>
    <cellStyle name="Normal 2 2 3 2 2 4 5 3" xfId="43553" xr:uid="{A9DF565E-66FD-446B-B133-3EB91BFC3CCE}"/>
    <cellStyle name="Normal 2 2 3 2 2 4 6" xfId="18414" xr:uid="{FB1E6C8D-3644-44E7-9BB8-5C148F770585}"/>
    <cellStyle name="Normal 2 2 3 2 2 4 7" xfId="35173" xr:uid="{62691671-909E-4CE4-9465-867741CA3B85}"/>
    <cellStyle name="Normal 2 2 3 2 2 5" xfId="2082" xr:uid="{72282393-CFB7-40CD-B02E-AF633570FF9E}"/>
    <cellStyle name="Normal 2 2 3 2 2 5 2" xfId="5462" xr:uid="{15E604B2-9A6E-4737-A4AC-67EA9AAC0EF8}"/>
    <cellStyle name="Normal 2 2 3 2 2 5 2 2" xfId="13842" xr:uid="{30D5D94E-8753-4773-8CCD-0838F25FC660}"/>
    <cellStyle name="Normal 2 2 3 2 2 5 2 2 2" xfId="30602" xr:uid="{79F77EC9-8ECA-4F6E-BEEF-10851F55FB3E}"/>
    <cellStyle name="Normal 2 2 3 2 2 5 2 2 3" xfId="47361" xr:uid="{FA9FAE2E-DB1C-4E32-8A9C-E57E6F42315F}"/>
    <cellStyle name="Normal 2 2 3 2 2 5 2 3" xfId="22222" xr:uid="{2DDE6397-7185-4872-B283-AF0DD7890769}"/>
    <cellStyle name="Normal 2 2 3 2 2 5 2 4" xfId="38981" xr:uid="{9C285846-7C0E-4AF1-91C1-D602128C18B6}"/>
    <cellStyle name="Normal 2 2 3 2 2 5 3" xfId="7149" xr:uid="{9D8D9865-F0D4-49DE-A77D-8A73A1A9B1F4}"/>
    <cellStyle name="Normal 2 2 3 2 2 5 3 2" xfId="15529" xr:uid="{7A71AAD6-6862-4AB5-9D53-2BA1768797DD}"/>
    <cellStyle name="Normal 2 2 3 2 2 5 3 2 2" xfId="32289" xr:uid="{364DE069-BDD1-4833-93AC-D3069BDB211B}"/>
    <cellStyle name="Normal 2 2 3 2 2 5 3 2 3" xfId="49048" xr:uid="{C68B860F-6690-493A-ACE4-BBFE9C3FAA91}"/>
    <cellStyle name="Normal 2 2 3 2 2 5 3 3" xfId="23909" xr:uid="{570EB341-8C90-4D74-99A9-291BFB5B138F}"/>
    <cellStyle name="Normal 2 2 3 2 2 5 3 4" xfId="40668" xr:uid="{66D8A832-B2D4-4B1D-8A5F-531FDBFF7658}"/>
    <cellStyle name="Normal 2 2 3 2 2 5 4" xfId="3889" xr:uid="{054F37C2-E4B1-44B4-8EE3-A217B32FBBAD}"/>
    <cellStyle name="Normal 2 2 3 2 2 5 4 2" xfId="12265" xr:uid="{B262B536-5B95-4157-BDCA-85AE1416E151}"/>
    <cellStyle name="Normal 2 2 3 2 2 5 4 2 2" xfId="29025" xr:uid="{4DF24DBA-136F-4340-BB0E-99B43380628A}"/>
    <cellStyle name="Normal 2 2 3 2 2 5 4 2 3" xfId="45784" xr:uid="{BC4DAB18-1485-4402-8E94-97DEE9690366}"/>
    <cellStyle name="Normal 2 2 3 2 2 5 4 3" xfId="20645" xr:uid="{12BEE552-6C2E-428A-8DE8-3D23529E5EBB}"/>
    <cellStyle name="Normal 2 2 3 2 2 5 4 4" xfId="37404" xr:uid="{01D392CB-1F35-4EEE-9FA7-61B570973396}"/>
    <cellStyle name="Normal 2 2 3 2 2 5 5" xfId="10462" xr:uid="{A9A99307-6B63-4B6A-807B-EED12C517BEF}"/>
    <cellStyle name="Normal 2 2 3 2 2 5 5 2" xfId="27222" xr:uid="{3BEB0756-7D8B-47DC-97AC-ABAB935D36E0}"/>
    <cellStyle name="Normal 2 2 3 2 2 5 5 3" xfId="43981" xr:uid="{4E6042D5-EC44-47D9-9AD5-DE450C02C928}"/>
    <cellStyle name="Normal 2 2 3 2 2 5 6" xfId="18842" xr:uid="{98718724-8F11-40AF-BC04-94D905E15B09}"/>
    <cellStyle name="Normal 2 2 3 2 2 5 7" xfId="35601" xr:uid="{B8F42126-F88E-4EA1-827A-3DEA203E40C1}"/>
    <cellStyle name="Normal 2 2 3 2 2 6" xfId="2498" xr:uid="{3525F93C-3D3F-4EC4-844E-27B534957465}"/>
    <cellStyle name="Normal 2 2 3 2 2 6 2" xfId="5880" xr:uid="{E588CD90-35B2-4AB2-B55D-67B0EEA38C2A}"/>
    <cellStyle name="Normal 2 2 3 2 2 6 2 2" xfId="14260" xr:uid="{E77EC555-51A8-4CF0-9E4E-1A9999544B41}"/>
    <cellStyle name="Normal 2 2 3 2 2 6 2 2 2" xfId="31020" xr:uid="{6990C581-A927-452C-81FD-68E5D04DF8E0}"/>
    <cellStyle name="Normal 2 2 3 2 2 6 2 2 3" xfId="47779" xr:uid="{3611B260-E729-4CA3-9784-46E818FD9AFB}"/>
    <cellStyle name="Normal 2 2 3 2 2 6 2 3" xfId="22640" xr:uid="{6ED1EF1F-714D-4B6C-9F31-9BAFF46D918A}"/>
    <cellStyle name="Normal 2 2 3 2 2 6 2 4" xfId="39399" xr:uid="{D8A6AEAC-8530-4E7A-9819-A14A6EC26567}"/>
    <cellStyle name="Normal 2 2 3 2 2 6 3" xfId="7567" xr:uid="{58D0C2FD-C030-4478-89AC-C0829C02DE19}"/>
    <cellStyle name="Normal 2 2 3 2 2 6 3 2" xfId="15947" xr:uid="{DCBA3CFA-DD5F-446C-93CD-FED75AD842B5}"/>
    <cellStyle name="Normal 2 2 3 2 2 6 3 2 2" xfId="32707" xr:uid="{BA9D1DD4-3B90-4D5C-8173-08293D5AD600}"/>
    <cellStyle name="Normal 2 2 3 2 2 6 3 2 3" xfId="49466" xr:uid="{206CEE04-6EEA-48EA-843C-AD01BDB6C379}"/>
    <cellStyle name="Normal 2 2 3 2 2 6 3 3" xfId="24327" xr:uid="{39103222-AEFF-4809-8DAE-8EBC2F571B1C}"/>
    <cellStyle name="Normal 2 2 3 2 2 6 3 4" xfId="41086" xr:uid="{5940469A-75CA-41A1-9A95-1EEFBB9DD818}"/>
    <cellStyle name="Normal 2 2 3 2 2 6 4" xfId="4218" xr:uid="{49667910-424F-46FB-9D52-DB5D5A8A6D7C}"/>
    <cellStyle name="Normal 2 2 3 2 2 6 4 2" xfId="12594" xr:uid="{324578E1-E089-4E56-A380-E9E3C9F6B26E}"/>
    <cellStyle name="Normal 2 2 3 2 2 6 4 2 2" xfId="29354" xr:uid="{21ACF819-E7B5-4916-B2A2-87F1D784F3E9}"/>
    <cellStyle name="Normal 2 2 3 2 2 6 4 2 3" xfId="46113" xr:uid="{A419ABAB-3AEB-4529-82D4-E19B95ED179D}"/>
    <cellStyle name="Normal 2 2 3 2 2 6 4 3" xfId="20974" xr:uid="{93FFFA2F-BF97-4230-95AB-8FA088393D2C}"/>
    <cellStyle name="Normal 2 2 3 2 2 6 4 4" xfId="37733" xr:uid="{D06519AD-1E76-464E-854A-03676B37FF82}"/>
    <cellStyle name="Normal 2 2 3 2 2 6 5" xfId="10880" xr:uid="{11AF6C57-CF78-40A1-83FF-F6F051C81646}"/>
    <cellStyle name="Normal 2 2 3 2 2 6 5 2" xfId="27640" xr:uid="{7C698DC6-1EC3-4BD4-85C9-ED969E06EF29}"/>
    <cellStyle name="Normal 2 2 3 2 2 6 5 3" xfId="44399" xr:uid="{AA50D109-BD3C-4525-B41B-B8F35AC54BCD}"/>
    <cellStyle name="Normal 2 2 3 2 2 6 6" xfId="19260" xr:uid="{C15A40DD-42B6-40BE-9488-25D9267A44C8}"/>
    <cellStyle name="Normal 2 2 3 2 2 6 7" xfId="36019" xr:uid="{EADE774B-44D3-4C1D-A187-B1B8C29E197F}"/>
    <cellStyle name="Normal 2 2 3 2 2 7" xfId="4614" xr:uid="{2A6092A5-745B-4A83-A0CA-C90985881EE8}"/>
    <cellStyle name="Normal 2 2 3 2 2 7 2" xfId="12990" xr:uid="{95BE4430-5B1D-4774-82D5-96B569B3D0CB}"/>
    <cellStyle name="Normal 2 2 3 2 2 7 2 2" xfId="29750" xr:uid="{F0AAA3A6-C2AA-4E9F-B57F-24F8EABCEC4C}"/>
    <cellStyle name="Normal 2 2 3 2 2 7 2 3" xfId="46509" xr:uid="{227CB3B1-C7C2-4B9D-B4C3-90A4D413F203}"/>
    <cellStyle name="Normal 2 2 3 2 2 7 3" xfId="21370" xr:uid="{3071CD9F-DED9-4D68-94CB-84E6EA50974D}"/>
    <cellStyle name="Normal 2 2 3 2 2 7 4" xfId="38129" xr:uid="{C8FA11F8-89C5-41D9-BA98-8F8555E186A3}"/>
    <cellStyle name="Normal 2 2 3 2 2 8" xfId="6295" xr:uid="{6E937BCA-06E3-44DB-9830-C44D9912C9A6}"/>
    <cellStyle name="Normal 2 2 3 2 2 8 2" xfId="14675" xr:uid="{628D6E4D-D7CA-43C0-B96A-5179D20755D9}"/>
    <cellStyle name="Normal 2 2 3 2 2 8 2 2" xfId="31435" xr:uid="{B2F32118-0D04-473A-9F6A-7C3ECCD1594F}"/>
    <cellStyle name="Normal 2 2 3 2 2 8 2 3" xfId="48194" xr:uid="{E8CE36E2-CAF1-4919-9CE0-D67151D00BDC}"/>
    <cellStyle name="Normal 2 2 3 2 2 8 3" xfId="23055" xr:uid="{38613484-494E-44E6-BB11-6D269E675634}"/>
    <cellStyle name="Normal 2 2 3 2 2 8 4" xfId="39814" xr:uid="{EA45BAC7-2F0A-4FCD-91FD-87B5BD4E190B}"/>
    <cellStyle name="Normal 2 2 3 2 2 9" xfId="7973" xr:uid="{091C952B-2A81-48E4-9490-CA76EEC5369F}"/>
    <cellStyle name="Normal 2 2 3 2 2 9 2" xfId="16353" xr:uid="{C5FFC56B-DCB2-4046-819C-00865FE7B6E1}"/>
    <cellStyle name="Normal 2 2 3 2 2 9 2 2" xfId="33113" xr:uid="{93D053B3-B191-4420-975D-8E9753289D07}"/>
    <cellStyle name="Normal 2 2 3 2 2 9 2 3" xfId="49872" xr:uid="{1BD391AD-43DC-4420-8BDC-22B141510231}"/>
    <cellStyle name="Normal 2 2 3 2 2 9 3" xfId="24733" xr:uid="{3FE5BD38-46CB-401F-A529-4FB85F918A23}"/>
    <cellStyle name="Normal 2 2 3 2 2 9 4" xfId="41492" xr:uid="{69121962-702B-4B1A-ADFC-16A9A99B0CD1}"/>
    <cellStyle name="Normal 2 2 3 2 20" xfId="52777" xr:uid="{432CC5BB-F0AA-48A1-B290-4C40BD9DB214}"/>
    <cellStyle name="Normal 2 2 3 2 3" xfId="1459" xr:uid="{7ADFF2E4-4A8A-48DB-ADA4-D360928280ED}"/>
    <cellStyle name="Normal 2 2 3 2 3 10" xfId="9310" xr:uid="{11B496F8-38D2-4A1D-B8CF-25FEDCBF1278}"/>
    <cellStyle name="Normal 2 2 3 2 3 10 2" xfId="17690" xr:uid="{9AD63987-737B-4DE8-8FD9-C913D23435E9}"/>
    <cellStyle name="Normal 2 2 3 2 3 10 2 2" xfId="34450" xr:uid="{3E457614-7A15-4F4A-BB74-DDA9D22C415B}"/>
    <cellStyle name="Normal 2 2 3 2 3 10 2 3" xfId="51209" xr:uid="{A8FEF707-30D0-4ACC-A45F-06556F265D30}"/>
    <cellStyle name="Normal 2 2 3 2 3 10 3" xfId="26070" xr:uid="{78CC3862-BACB-4647-A0D6-97FF6292886D}"/>
    <cellStyle name="Normal 2 2 3 2 3 10 4" xfId="42829" xr:uid="{98BFE27A-3EAC-4900-87DB-0C7B4DEB3E9C}"/>
    <cellStyle name="Normal 2 2 3 2 3 11" xfId="3242" xr:uid="{D3D3E72F-8203-4CD9-9459-E622735CB5B3}"/>
    <cellStyle name="Normal 2 2 3 2 3 11 2" xfId="11619" xr:uid="{88A4BD5D-4516-49DF-B1EC-C83600AA1636}"/>
    <cellStyle name="Normal 2 2 3 2 3 11 2 2" xfId="28379" xr:uid="{2C63A448-BE31-40CA-9DA8-F68F3BCED951}"/>
    <cellStyle name="Normal 2 2 3 2 3 11 2 3" xfId="45138" xr:uid="{1E797951-3D6F-467C-B78E-AF0438E394DF}"/>
    <cellStyle name="Normal 2 2 3 2 3 11 3" xfId="19999" xr:uid="{81F7BBCE-EE88-4D2B-B005-F10305BD65EF}"/>
    <cellStyle name="Normal 2 2 3 2 3 11 4" xfId="36758" xr:uid="{FD752A7D-BA22-45C6-BB7B-B2F8B6E959BF}"/>
    <cellStyle name="Normal 2 2 3 2 3 12" xfId="9816" xr:uid="{96C8C783-C9F0-4CB5-9C64-9299EC53E99D}"/>
    <cellStyle name="Normal 2 2 3 2 3 12 2" xfId="26576" xr:uid="{717D278B-4554-41A4-8382-BC6C9FC8F062}"/>
    <cellStyle name="Normal 2 2 3 2 3 12 3" xfId="43335" xr:uid="{296AA53E-64AD-482A-ACAA-64B0A41DC9E6}"/>
    <cellStyle name="Normal 2 2 3 2 3 13" xfId="18196" xr:uid="{2084A07C-2F0D-426E-B99B-8870748A8A7C}"/>
    <cellStyle name="Normal 2 2 3 2 3 14" xfId="34955" xr:uid="{9E32D7B8-AB64-4219-96B8-A4B8A7F4D6DE}"/>
    <cellStyle name="Normal 2 2 3 2 3 2" xfId="1862" xr:uid="{CABCE67D-8722-4500-BE58-BF3499493DDF}"/>
    <cellStyle name="Normal 2 2 3 2 3 2 2" xfId="5244" xr:uid="{E0952809-CEBF-4358-AA3D-00F55DC2DECB}"/>
    <cellStyle name="Normal 2 2 3 2 3 2 2 2" xfId="13622" xr:uid="{3E5DFB6C-0D73-4243-B757-659BF5ACF64C}"/>
    <cellStyle name="Normal 2 2 3 2 3 2 2 2 2" xfId="30382" xr:uid="{899ED915-0F10-45DB-AA00-8875B71D303B}"/>
    <cellStyle name="Normal 2 2 3 2 3 2 2 2 3" xfId="47141" xr:uid="{746C036E-F797-49C0-98C2-8F07BACFA0D3}"/>
    <cellStyle name="Normal 2 2 3 2 3 2 2 3" xfId="22002" xr:uid="{13A00B8D-0764-422F-8B2E-8A4348CB39F1}"/>
    <cellStyle name="Normal 2 2 3 2 3 2 2 4" xfId="38761" xr:uid="{6A8C766C-B0A8-446E-ADD8-D86BEF06DDE7}"/>
    <cellStyle name="Normal 2 2 3 2 3 2 3" xfId="6929" xr:uid="{6A2E2C83-D04A-4CF9-ACE3-A183380189CA}"/>
    <cellStyle name="Normal 2 2 3 2 3 2 3 2" xfId="15309" xr:uid="{586425E8-4147-485D-B808-C6F9103132D3}"/>
    <cellStyle name="Normal 2 2 3 2 3 2 3 2 2" xfId="32069" xr:uid="{19E67557-4150-4CA0-8199-2493B040AC50}"/>
    <cellStyle name="Normal 2 2 3 2 3 2 3 2 3" xfId="48828" xr:uid="{C40A7865-AA01-4512-89CE-0EE484531D92}"/>
    <cellStyle name="Normal 2 2 3 2 3 2 3 3" xfId="23689" xr:uid="{3D99F9B9-EC73-4C73-9AE5-4DA1B5456CED}"/>
    <cellStyle name="Normal 2 2 3 2 3 2 3 4" xfId="40448" xr:uid="{11FDC2D4-DE6C-45F6-87F4-784CE003F83E}"/>
    <cellStyle name="Normal 2 2 3 2 3 2 4" xfId="3669" xr:uid="{6C253C6F-1AB4-4609-80E5-F54781985B87}"/>
    <cellStyle name="Normal 2 2 3 2 3 2 4 2" xfId="12045" xr:uid="{66C94EC7-EB19-4EB2-B1CB-CC1DFCA7F9CC}"/>
    <cellStyle name="Normal 2 2 3 2 3 2 4 2 2" xfId="28805" xr:uid="{8A936B3B-67F6-412E-BEC5-5A2A74AC1466}"/>
    <cellStyle name="Normal 2 2 3 2 3 2 4 2 3" xfId="45564" xr:uid="{AC6F2A83-2808-4857-A85B-4FED2ADABBD5}"/>
    <cellStyle name="Normal 2 2 3 2 3 2 4 3" xfId="20425" xr:uid="{987ED3C4-83CF-40D0-B126-3422D1FF060F}"/>
    <cellStyle name="Normal 2 2 3 2 3 2 4 4" xfId="37184" xr:uid="{C7A3B331-18E7-4C7B-B9FD-9E685B5E3059}"/>
    <cellStyle name="Normal 2 2 3 2 3 2 5" xfId="10242" xr:uid="{317B77CD-3DE5-41D4-BA8C-51E0B970A579}"/>
    <cellStyle name="Normal 2 2 3 2 3 2 5 2" xfId="27002" xr:uid="{A0A1D43C-7D19-46F0-A0D8-0F74C9D2A73A}"/>
    <cellStyle name="Normal 2 2 3 2 3 2 5 3" xfId="43761" xr:uid="{05675FCF-BA0B-40CC-B10C-B5DBCF4F9A04}"/>
    <cellStyle name="Normal 2 2 3 2 3 2 6" xfId="18622" xr:uid="{39FBFD25-D3C1-4973-8007-54F6CFD1AAFD}"/>
    <cellStyle name="Normal 2 2 3 2 3 2 7" xfId="35381" xr:uid="{C1D1E9F8-87D0-4E98-A38B-894E52357C11}"/>
    <cellStyle name="Normal 2 2 3 2 3 3" xfId="2290" xr:uid="{50F14A16-E32F-4575-8D48-6AC070949E65}"/>
    <cellStyle name="Normal 2 2 3 2 3 3 2" xfId="5670" xr:uid="{83670515-0C7E-40AC-A03B-B7F885F509EF}"/>
    <cellStyle name="Normal 2 2 3 2 3 3 2 2" xfId="14050" xr:uid="{BAC9FE3E-4C9B-4F36-BEE3-8BC534DF4A2D}"/>
    <cellStyle name="Normal 2 2 3 2 3 3 2 2 2" xfId="30810" xr:uid="{2FC5CABD-0D98-4621-8488-EFDD7AE7BBC0}"/>
    <cellStyle name="Normal 2 2 3 2 3 3 2 2 3" xfId="47569" xr:uid="{2DB6EB93-B1F3-4B60-AE64-CA5ECE7DFDEF}"/>
    <cellStyle name="Normal 2 2 3 2 3 3 2 3" xfId="22430" xr:uid="{60C057E2-0344-427C-977B-19C4B2860E50}"/>
    <cellStyle name="Normal 2 2 3 2 3 3 2 4" xfId="39189" xr:uid="{FE531895-B576-49DC-B99E-F68EE3EEDA7E}"/>
    <cellStyle name="Normal 2 2 3 2 3 3 3" xfId="7357" xr:uid="{020112CC-53D0-48CE-BF5F-96A92EA82D45}"/>
    <cellStyle name="Normal 2 2 3 2 3 3 3 2" xfId="15737" xr:uid="{0F878203-D95E-4569-88CF-FAB71F49123A}"/>
    <cellStyle name="Normal 2 2 3 2 3 3 3 2 2" xfId="32497" xr:uid="{FF40CF2C-7CF9-4959-9589-F3DB6936028A}"/>
    <cellStyle name="Normal 2 2 3 2 3 3 3 2 3" xfId="49256" xr:uid="{59211AB9-51D6-4616-90E1-86DB3A0C96F8}"/>
    <cellStyle name="Normal 2 2 3 2 3 3 3 3" xfId="24117" xr:uid="{5D09AAB9-595C-4B99-8D1B-66B52FC80E2D}"/>
    <cellStyle name="Normal 2 2 3 2 3 3 3 4" xfId="40876" xr:uid="{ABFE2F23-F73E-4C7F-B90B-B2C2CDAC2FAE}"/>
    <cellStyle name="Normal 2 2 3 2 3 3 4" xfId="4097" xr:uid="{B87BF32F-DD5C-44EA-8FEC-3FF7D6F309FF}"/>
    <cellStyle name="Normal 2 2 3 2 3 3 4 2" xfId="12473" xr:uid="{80AEC7FE-E758-4A18-B529-BC23320AA2F5}"/>
    <cellStyle name="Normal 2 2 3 2 3 3 4 2 2" xfId="29233" xr:uid="{06F90FFE-BC34-48AB-BFBF-F7EB0886AB84}"/>
    <cellStyle name="Normal 2 2 3 2 3 3 4 2 3" xfId="45992" xr:uid="{267B96EC-444D-4ED4-A198-41110BF058B5}"/>
    <cellStyle name="Normal 2 2 3 2 3 3 4 3" xfId="20853" xr:uid="{55B7D61E-1B5E-4D2B-B1F4-48B9CDA086AA}"/>
    <cellStyle name="Normal 2 2 3 2 3 3 4 4" xfId="37612" xr:uid="{57D8B128-640C-4A2D-A9B6-A176A7C023DC}"/>
    <cellStyle name="Normal 2 2 3 2 3 3 5" xfId="10670" xr:uid="{212C4463-3CEF-4BF4-B995-3D91FB0393EC}"/>
    <cellStyle name="Normal 2 2 3 2 3 3 5 2" xfId="27430" xr:uid="{75373584-B2B9-49E6-94E7-C8E0BB0475F5}"/>
    <cellStyle name="Normal 2 2 3 2 3 3 5 3" xfId="44189" xr:uid="{AE9467E6-557D-470D-9BD5-A052B50E0D25}"/>
    <cellStyle name="Normal 2 2 3 2 3 3 6" xfId="19050" xr:uid="{0ADB4757-D586-4554-9128-9E1081178C82}"/>
    <cellStyle name="Normal 2 2 3 2 3 3 7" xfId="35809" xr:uid="{ADF3B4B9-1819-4DC0-A832-879F8E1923A3}"/>
    <cellStyle name="Normal 2 2 3 2 3 4" xfId="2617" xr:uid="{7A7C2BDF-6EBC-4832-B834-42A2634D054F}"/>
    <cellStyle name="Normal 2 2 3 2 3 4 2" xfId="5999" xr:uid="{EFEC850B-F3C6-4F8F-8304-95FDE5F3D191}"/>
    <cellStyle name="Normal 2 2 3 2 3 4 2 2" xfId="14379" xr:uid="{F002064D-70CD-4B98-88A8-A175E01CA1FA}"/>
    <cellStyle name="Normal 2 2 3 2 3 4 2 2 2" xfId="31139" xr:uid="{724A2C70-49F1-4162-BEA6-E26BF0E18D59}"/>
    <cellStyle name="Normal 2 2 3 2 3 4 2 2 3" xfId="47898" xr:uid="{886AC76B-0EE4-42DF-8F7A-E42375E70500}"/>
    <cellStyle name="Normal 2 2 3 2 3 4 2 3" xfId="22759" xr:uid="{4B342528-7EBB-4785-96EF-EBE2C87B70CD}"/>
    <cellStyle name="Normal 2 2 3 2 3 4 2 4" xfId="39518" xr:uid="{66901E5E-A280-4176-8809-09D39FB1BB65}"/>
    <cellStyle name="Normal 2 2 3 2 3 4 3" xfId="7686" xr:uid="{337406C5-BDB9-4820-AA0C-91227A920549}"/>
    <cellStyle name="Normal 2 2 3 2 3 4 3 2" xfId="16066" xr:uid="{76B82BC0-546C-4562-8882-E1987BB33525}"/>
    <cellStyle name="Normal 2 2 3 2 3 4 3 2 2" xfId="32826" xr:uid="{DD873635-1467-4A31-B3BD-BB88680A4D15}"/>
    <cellStyle name="Normal 2 2 3 2 3 4 3 2 3" xfId="49585" xr:uid="{43159912-D262-4BB1-B4F3-EA48A3DD2B3E}"/>
    <cellStyle name="Normal 2 2 3 2 3 4 3 3" xfId="24446" xr:uid="{7FD3FDFC-46C9-405D-9476-F1C6883DCE00}"/>
    <cellStyle name="Normal 2 2 3 2 3 4 3 4" xfId="41205" xr:uid="{AF4EC5A8-EA11-4B3E-BD50-5AE41514AA86}"/>
    <cellStyle name="Normal 2 2 3 2 3 4 4" xfId="4314" xr:uid="{70D5E9B0-7715-4C55-B5D0-5D1E018E7903}"/>
    <cellStyle name="Normal 2 2 3 2 3 4 4 2" xfId="12690" xr:uid="{F3F4BBEB-3A15-4E87-B560-2B20B021CC4B}"/>
    <cellStyle name="Normal 2 2 3 2 3 4 4 2 2" xfId="29450" xr:uid="{7C19F790-CC29-4FFA-ABF2-0C02497DE9DF}"/>
    <cellStyle name="Normal 2 2 3 2 3 4 4 2 3" xfId="46209" xr:uid="{0FAAB783-B899-4615-BC89-39EA1D200E30}"/>
    <cellStyle name="Normal 2 2 3 2 3 4 4 3" xfId="21070" xr:uid="{165F8D7E-9CB6-42FE-B68A-03C25D2DD95C}"/>
    <cellStyle name="Normal 2 2 3 2 3 4 4 4" xfId="37829" xr:uid="{CBD6625E-0552-43C7-85CD-59ECAAC402B3}"/>
    <cellStyle name="Normal 2 2 3 2 3 4 5" xfId="10999" xr:uid="{63476828-C495-4BE6-A802-EFEB8D4D1A9C}"/>
    <cellStyle name="Normal 2 2 3 2 3 4 5 2" xfId="27759" xr:uid="{0FCF1385-FB6F-472A-83AB-0CBACF8C7416}"/>
    <cellStyle name="Normal 2 2 3 2 3 4 5 3" xfId="44518" xr:uid="{06009F98-6A74-488F-82D7-C81A2EA0E740}"/>
    <cellStyle name="Normal 2 2 3 2 3 4 6" xfId="19379" xr:uid="{433B742B-457F-4E98-8ADF-7EE0DB435DFF}"/>
    <cellStyle name="Normal 2 2 3 2 3 4 7" xfId="36138" xr:uid="{DC426B76-AEFA-46A5-966A-CDAEB8BF8461}"/>
    <cellStyle name="Normal 2 2 3 2 3 5" xfId="4733" xr:uid="{02A9ABC3-0395-485F-9C3B-15E915D5B9DB}"/>
    <cellStyle name="Normal 2 2 3 2 3 5 2" xfId="13109" xr:uid="{0DC8699B-2C12-432A-9981-D30946FFB5DE}"/>
    <cellStyle name="Normal 2 2 3 2 3 5 2 2" xfId="29869" xr:uid="{5BD64A65-88D3-418E-99D7-A2D358936D41}"/>
    <cellStyle name="Normal 2 2 3 2 3 5 2 3" xfId="46628" xr:uid="{F972E14F-5991-4C2B-B671-6F1ECCB68013}"/>
    <cellStyle name="Normal 2 2 3 2 3 5 3" xfId="21489" xr:uid="{51C95B92-BF18-4106-B074-C9D4DA59EB3F}"/>
    <cellStyle name="Normal 2 2 3 2 3 5 4" xfId="38248" xr:uid="{B1E4A6BF-BD06-491B-BAF8-F01857329AFD}"/>
    <cellStyle name="Normal 2 2 3 2 3 6" xfId="6503" xr:uid="{126C426C-5F99-425F-8419-B4BCE29CC373}"/>
    <cellStyle name="Normal 2 2 3 2 3 6 2" xfId="14883" xr:uid="{86D12476-8328-4F0F-85F2-2AF0FCF6B378}"/>
    <cellStyle name="Normal 2 2 3 2 3 6 2 2" xfId="31643" xr:uid="{9835CB74-2F48-440B-A18D-CFB4DBC05C03}"/>
    <cellStyle name="Normal 2 2 3 2 3 6 2 3" xfId="48402" xr:uid="{793B3F66-DF53-4D87-A6E0-548CF7F639A6}"/>
    <cellStyle name="Normal 2 2 3 2 3 6 3" xfId="23263" xr:uid="{179CA8AB-FA86-400A-8BB7-D8EE32CC1984}"/>
    <cellStyle name="Normal 2 2 3 2 3 6 4" xfId="40022" xr:uid="{AF3801BD-58F6-4C4A-8F65-01474210BA08}"/>
    <cellStyle name="Normal 2 2 3 2 3 7" xfId="8092" xr:uid="{8B5DF59E-71D7-443A-BFC7-940D6E308E8C}"/>
    <cellStyle name="Normal 2 2 3 2 3 7 2" xfId="16472" xr:uid="{4A956942-5A47-4448-9CB6-324FEA37457A}"/>
    <cellStyle name="Normal 2 2 3 2 3 7 2 2" xfId="33232" xr:uid="{58582D46-200D-424A-9AA8-1AEEE389228C}"/>
    <cellStyle name="Normal 2 2 3 2 3 7 2 3" xfId="49991" xr:uid="{EF964AC9-E513-4CFB-BE65-EEE5F2677892}"/>
    <cellStyle name="Normal 2 2 3 2 3 7 3" xfId="24852" xr:uid="{D42AB2DB-F40A-49AD-A723-A58E06CC54B6}"/>
    <cellStyle name="Normal 2 2 3 2 3 7 4" xfId="41611" xr:uid="{1F13B889-96AD-47B0-80CF-ED887D83DEF5}"/>
    <cellStyle name="Normal 2 2 3 2 3 8" xfId="8498" xr:uid="{0A9CA906-7487-4D1A-A673-C5A7F5977ADB}"/>
    <cellStyle name="Normal 2 2 3 2 3 8 2" xfId="16878" xr:uid="{8F8B9887-280F-46C8-89EB-763D75865928}"/>
    <cellStyle name="Normal 2 2 3 2 3 8 2 2" xfId="33638" xr:uid="{7F6A6744-1719-45DB-ADAA-607E2AAE10D7}"/>
    <cellStyle name="Normal 2 2 3 2 3 8 2 3" xfId="50397" xr:uid="{BD8DFDD6-9EF2-44B4-969B-F3FECF0B5B86}"/>
    <cellStyle name="Normal 2 2 3 2 3 8 3" xfId="25258" xr:uid="{D2946292-DAD5-498E-9606-FEB1E47DAB08}"/>
    <cellStyle name="Normal 2 2 3 2 3 8 4" xfId="42017" xr:uid="{6390B3BB-EEC1-42AA-9A22-86C3032427C7}"/>
    <cellStyle name="Normal 2 2 3 2 3 9" xfId="8904" xr:uid="{2D615AE8-0C00-4D38-B497-21E928A14304}"/>
    <cellStyle name="Normal 2 2 3 2 3 9 2" xfId="17284" xr:uid="{2C15647A-C1AB-4928-895E-D1DA520DBCE0}"/>
    <cellStyle name="Normal 2 2 3 2 3 9 2 2" xfId="34044" xr:uid="{E501D277-E45F-4EEB-BEFF-CEB31F7E4B84}"/>
    <cellStyle name="Normal 2 2 3 2 3 9 2 3" xfId="50803" xr:uid="{F9AE5534-7F6E-4276-8D94-50C844B3676B}"/>
    <cellStyle name="Normal 2 2 3 2 3 9 3" xfId="25664" xr:uid="{5CCC0A1E-BCA8-4C00-9943-03A7F6D119A9}"/>
    <cellStyle name="Normal 2 2 3 2 3 9 4" xfId="42423" xr:uid="{CC301B82-52EF-435B-B791-C7A6E8FFD624}"/>
    <cellStyle name="Normal 2 2 3 2 4" xfId="1460" xr:uid="{11E4D1B2-4796-4EE4-9117-92F560555D83}"/>
    <cellStyle name="Normal 2 2 3 2 4 10" xfId="9428" xr:uid="{5D7D213C-85B3-4B49-8C94-8211B1D432A3}"/>
    <cellStyle name="Normal 2 2 3 2 4 10 2" xfId="17808" xr:uid="{681D7686-C1D8-4DCF-B45E-17D8499CB9F4}"/>
    <cellStyle name="Normal 2 2 3 2 4 10 2 2" xfId="34568" xr:uid="{52559304-7FF8-48D9-AFFC-E0171C3823E5}"/>
    <cellStyle name="Normal 2 2 3 2 4 10 2 3" xfId="51327" xr:uid="{6FC85C7A-BE1B-4D0B-BADE-C7FC8B14F576}"/>
    <cellStyle name="Normal 2 2 3 2 4 10 3" xfId="26188" xr:uid="{3BBEC08D-DD8A-4F3F-8315-BF22ECCBDE32}"/>
    <cellStyle name="Normal 2 2 3 2 4 10 4" xfId="42947" xr:uid="{76537492-905E-4C93-8DAC-71AC55FE3FB6}"/>
    <cellStyle name="Normal 2 2 3 2 4 11" xfId="3243" xr:uid="{DB0AECE4-B484-46BC-BFBB-486D6E4325C1}"/>
    <cellStyle name="Normal 2 2 3 2 4 11 2" xfId="11620" xr:uid="{5F7392AA-6D35-4554-9D3E-142CAEDD90E6}"/>
    <cellStyle name="Normal 2 2 3 2 4 11 2 2" xfId="28380" xr:uid="{905733CD-DF37-4764-85C6-14530D67B8C6}"/>
    <cellStyle name="Normal 2 2 3 2 4 11 2 3" xfId="45139" xr:uid="{8CEA2ECB-48F7-4332-88CD-E8358714A50A}"/>
    <cellStyle name="Normal 2 2 3 2 4 11 3" xfId="20000" xr:uid="{03F7B058-5836-49B7-ABE3-23F28FE05B4D}"/>
    <cellStyle name="Normal 2 2 3 2 4 11 4" xfId="36759" xr:uid="{7DC3ABB6-2ADA-431B-BC9C-5CA913327186}"/>
    <cellStyle name="Normal 2 2 3 2 4 12" xfId="9817" xr:uid="{83A1ED70-ADF4-4A23-8BAD-AAD11CA38926}"/>
    <cellStyle name="Normal 2 2 3 2 4 12 2" xfId="26577" xr:uid="{951C0645-9CCE-4B14-9A4C-A9A6A5C7D75E}"/>
    <cellStyle name="Normal 2 2 3 2 4 12 3" xfId="43336" xr:uid="{CED09D5F-EB7F-491E-9CDC-5ADABDC46A67}"/>
    <cellStyle name="Normal 2 2 3 2 4 13" xfId="18197" xr:uid="{908E62CD-98F6-43D9-911A-AE8536F68482}"/>
    <cellStyle name="Normal 2 2 3 2 4 14" xfId="34956" xr:uid="{CDB089FE-66F7-4529-B45F-786AABAE6EDC}"/>
    <cellStyle name="Normal 2 2 3 2 4 2" xfId="1863" xr:uid="{DCB5FA05-6FC9-4FE0-B1FE-EE4884FB9011}"/>
    <cellStyle name="Normal 2 2 3 2 4 2 2" xfId="5245" xr:uid="{F02CFB53-ED25-4DBD-97F8-D54DE4E7BF19}"/>
    <cellStyle name="Normal 2 2 3 2 4 2 2 2" xfId="13623" xr:uid="{67C2D26D-AC5F-4EF6-BE33-679805143089}"/>
    <cellStyle name="Normal 2 2 3 2 4 2 2 2 2" xfId="30383" xr:uid="{2AADF950-7CEF-4C3D-8C14-4943AD06AC7B}"/>
    <cellStyle name="Normal 2 2 3 2 4 2 2 2 3" xfId="47142" xr:uid="{2E56F1A1-CF4E-494C-8CD8-C37519C309C5}"/>
    <cellStyle name="Normal 2 2 3 2 4 2 2 3" xfId="22003" xr:uid="{DC4700BE-B28D-4179-AA20-F6955D137B33}"/>
    <cellStyle name="Normal 2 2 3 2 4 2 2 4" xfId="38762" xr:uid="{74191ADB-D2C9-429F-9AF7-394A18380DDC}"/>
    <cellStyle name="Normal 2 2 3 2 4 2 3" xfId="6930" xr:uid="{FB5476C6-A7DE-4EC5-A6E3-35D9BB846181}"/>
    <cellStyle name="Normal 2 2 3 2 4 2 3 2" xfId="15310" xr:uid="{6FE7F479-67B7-4900-B869-E2650D9DCC62}"/>
    <cellStyle name="Normal 2 2 3 2 4 2 3 2 2" xfId="32070" xr:uid="{BD7EA5FA-698E-4948-B458-45FCA808A215}"/>
    <cellStyle name="Normal 2 2 3 2 4 2 3 2 3" xfId="48829" xr:uid="{07D66A3B-1EAA-4C2C-B68B-9F9B232856EA}"/>
    <cellStyle name="Normal 2 2 3 2 4 2 3 3" xfId="23690" xr:uid="{8BEFC094-5749-4AB2-AB64-C49A398B1BD7}"/>
    <cellStyle name="Normal 2 2 3 2 4 2 3 4" xfId="40449" xr:uid="{2A11E2C1-0475-4B43-B192-18CBF1BDBC7D}"/>
    <cellStyle name="Normal 2 2 3 2 4 2 4" xfId="3670" xr:uid="{BFD2FBA6-C7EA-42AA-9B9A-2CD807373555}"/>
    <cellStyle name="Normal 2 2 3 2 4 2 4 2" xfId="12046" xr:uid="{0B2E9620-F95B-49A9-8CC1-597A275B7957}"/>
    <cellStyle name="Normal 2 2 3 2 4 2 4 2 2" xfId="28806" xr:uid="{E7346DBC-D889-4A1C-9283-ACC31A67D06C}"/>
    <cellStyle name="Normal 2 2 3 2 4 2 4 2 3" xfId="45565" xr:uid="{8E7D8740-2399-4673-8EBD-647D4FBE05E9}"/>
    <cellStyle name="Normal 2 2 3 2 4 2 4 3" xfId="20426" xr:uid="{DF42A05C-8E4E-44BA-9932-C286A880CC6D}"/>
    <cellStyle name="Normal 2 2 3 2 4 2 4 4" xfId="37185" xr:uid="{DC574345-ADD3-4F08-ACE2-A94CF429B2C5}"/>
    <cellStyle name="Normal 2 2 3 2 4 2 5" xfId="10243" xr:uid="{D1A37273-9D57-42D0-815C-1562663C13DC}"/>
    <cellStyle name="Normal 2 2 3 2 4 2 5 2" xfId="27003" xr:uid="{CC3212D8-66F0-4E24-B433-F60980A4CB21}"/>
    <cellStyle name="Normal 2 2 3 2 4 2 5 3" xfId="43762" xr:uid="{D680EDC6-EA60-4CF0-A2E6-EDC625DF530A}"/>
    <cellStyle name="Normal 2 2 3 2 4 2 6" xfId="18623" xr:uid="{DA4FDBF3-D200-4056-82E7-C3605A8B24D2}"/>
    <cellStyle name="Normal 2 2 3 2 4 2 7" xfId="35382" xr:uid="{74F25FF9-FFBC-4DDE-8BEA-A76C40C27433}"/>
    <cellStyle name="Normal 2 2 3 2 4 3" xfId="2291" xr:uid="{D7E1A87D-1AF1-47BA-A09A-DB520F9CCBCC}"/>
    <cellStyle name="Normal 2 2 3 2 4 3 2" xfId="5671" xr:uid="{5B9501DA-FC0F-4F30-A9EB-660AE484DE7B}"/>
    <cellStyle name="Normal 2 2 3 2 4 3 2 2" xfId="14051" xr:uid="{4D0908C4-164F-4816-8D9D-2F01FB5080AA}"/>
    <cellStyle name="Normal 2 2 3 2 4 3 2 2 2" xfId="30811" xr:uid="{16E8910A-55CF-42C2-B7F7-CCC4FB61908E}"/>
    <cellStyle name="Normal 2 2 3 2 4 3 2 2 3" xfId="47570" xr:uid="{776FC9E2-553E-4691-A29C-E51C11497DBF}"/>
    <cellStyle name="Normal 2 2 3 2 4 3 2 3" xfId="22431" xr:uid="{D73694D2-262A-47EC-BAE6-D7F4DF36E61A}"/>
    <cellStyle name="Normal 2 2 3 2 4 3 2 4" xfId="39190" xr:uid="{269D9721-F86C-4F91-A01C-24E4392D9D69}"/>
    <cellStyle name="Normal 2 2 3 2 4 3 3" xfId="7358" xr:uid="{77293AE7-03BD-4FA8-94DC-C78D004E70BB}"/>
    <cellStyle name="Normal 2 2 3 2 4 3 3 2" xfId="15738" xr:uid="{D44F40ED-0F03-4715-BA10-61C0C6021710}"/>
    <cellStyle name="Normal 2 2 3 2 4 3 3 2 2" xfId="32498" xr:uid="{5B1B773A-DEB2-4104-8719-441A588C8C98}"/>
    <cellStyle name="Normal 2 2 3 2 4 3 3 2 3" xfId="49257" xr:uid="{7F684DA1-4804-44DE-A204-255E084EF854}"/>
    <cellStyle name="Normal 2 2 3 2 4 3 3 3" xfId="24118" xr:uid="{D7B58AE1-9866-4C80-835C-CAC17CB36987}"/>
    <cellStyle name="Normal 2 2 3 2 4 3 3 4" xfId="40877" xr:uid="{F4389077-0705-4652-909D-E48EF678D190}"/>
    <cellStyle name="Normal 2 2 3 2 4 3 4" xfId="4098" xr:uid="{B5A41CE6-D218-4F6D-B8CB-768DCA5D3581}"/>
    <cellStyle name="Normal 2 2 3 2 4 3 4 2" xfId="12474" xr:uid="{47E61B4C-02DC-4C4E-892F-8C6F5C6A00F2}"/>
    <cellStyle name="Normal 2 2 3 2 4 3 4 2 2" xfId="29234" xr:uid="{D686984F-77AF-405A-862F-4A8BD1005C16}"/>
    <cellStyle name="Normal 2 2 3 2 4 3 4 2 3" xfId="45993" xr:uid="{6A802E95-9610-49CD-B1BC-2092F55FE6C2}"/>
    <cellStyle name="Normal 2 2 3 2 4 3 4 3" xfId="20854" xr:uid="{674DBA45-040A-4453-9783-BC67D3AD5647}"/>
    <cellStyle name="Normal 2 2 3 2 4 3 4 4" xfId="37613" xr:uid="{B0D03CE0-C34F-4333-9435-70E56372F7E6}"/>
    <cellStyle name="Normal 2 2 3 2 4 3 5" xfId="10671" xr:uid="{6EDB7513-5125-4998-AAD5-83A24B3A9D6A}"/>
    <cellStyle name="Normal 2 2 3 2 4 3 5 2" xfId="27431" xr:uid="{19FA2887-0F9B-49FC-8D61-79E06C15C8A7}"/>
    <cellStyle name="Normal 2 2 3 2 4 3 5 3" xfId="44190" xr:uid="{AC584EEB-C0E9-4F1D-B891-FBDD0ACF0D8A}"/>
    <cellStyle name="Normal 2 2 3 2 4 3 6" xfId="19051" xr:uid="{12AA7583-5284-4565-BDFB-DF240A348A89}"/>
    <cellStyle name="Normal 2 2 3 2 4 3 7" xfId="35810" xr:uid="{5863529A-8269-48CF-AED4-50700937066F}"/>
    <cellStyle name="Normal 2 2 3 2 4 4" xfId="2735" xr:uid="{475E05FE-CB1D-4B44-A52A-A753310A08A0}"/>
    <cellStyle name="Normal 2 2 3 2 4 4 2" xfId="6117" xr:uid="{F9CFE832-5E27-455A-BD38-2774B58F416D}"/>
    <cellStyle name="Normal 2 2 3 2 4 4 2 2" xfId="14497" xr:uid="{4EB203D3-9971-4FB4-8339-A0C9CA326F99}"/>
    <cellStyle name="Normal 2 2 3 2 4 4 2 2 2" xfId="31257" xr:uid="{48C9AD57-F145-44FA-B73A-E1CDD0D74550}"/>
    <cellStyle name="Normal 2 2 3 2 4 4 2 2 3" xfId="48016" xr:uid="{DA8D7DC6-D954-449B-A24B-CDFDFA42C09B}"/>
    <cellStyle name="Normal 2 2 3 2 4 4 2 3" xfId="22877" xr:uid="{6E108BB4-74A3-4841-9F5A-FEAB465E8503}"/>
    <cellStyle name="Normal 2 2 3 2 4 4 2 4" xfId="39636" xr:uid="{75FA3EAD-C229-4429-ADF7-889691A466A1}"/>
    <cellStyle name="Normal 2 2 3 2 4 4 3" xfId="7804" xr:uid="{D521D3D6-B54B-4104-9B11-830D83C332B2}"/>
    <cellStyle name="Normal 2 2 3 2 4 4 3 2" xfId="16184" xr:uid="{753ED626-6444-44E5-BDCB-D0D1EDDAD054}"/>
    <cellStyle name="Normal 2 2 3 2 4 4 3 2 2" xfId="32944" xr:uid="{12465E0E-045B-4F60-A40E-41E1FB95F6A3}"/>
    <cellStyle name="Normal 2 2 3 2 4 4 3 2 3" xfId="49703" xr:uid="{20197BC6-19AC-4A9F-B219-21C36282F677}"/>
    <cellStyle name="Normal 2 2 3 2 4 4 3 3" xfId="24564" xr:uid="{23CF63AE-BAB5-462E-A8B2-AF848E588AE5}"/>
    <cellStyle name="Normal 2 2 3 2 4 4 3 4" xfId="41323" xr:uid="{962B5ED8-F096-4B8B-BDA4-D0E12E3D3D9C}"/>
    <cellStyle name="Normal 2 2 3 2 4 4 4" xfId="4431" xr:uid="{A873393C-D9EB-4D96-835C-C6849351DF65}"/>
    <cellStyle name="Normal 2 2 3 2 4 4 4 2" xfId="12807" xr:uid="{1071341F-7778-40B7-B1F0-4FC05E5193A8}"/>
    <cellStyle name="Normal 2 2 3 2 4 4 4 2 2" xfId="29567" xr:uid="{87D30194-0C42-4804-A8A2-C3E961C01977}"/>
    <cellStyle name="Normal 2 2 3 2 4 4 4 2 3" xfId="46326" xr:uid="{337D8D2D-7F00-4AA5-8E61-D21BCEE62698}"/>
    <cellStyle name="Normal 2 2 3 2 4 4 4 3" xfId="21187" xr:uid="{442F1409-70D1-41CA-A0EE-74A44246F46B}"/>
    <cellStyle name="Normal 2 2 3 2 4 4 4 4" xfId="37946" xr:uid="{60F329CC-D754-40E8-9894-9E3C52CAA4D9}"/>
    <cellStyle name="Normal 2 2 3 2 4 4 5" xfId="11117" xr:uid="{B73634B3-49FF-41D5-A73C-385A33ECA992}"/>
    <cellStyle name="Normal 2 2 3 2 4 4 5 2" xfId="27877" xr:uid="{D391784A-F81E-4104-92C4-EF5B2FD0159F}"/>
    <cellStyle name="Normal 2 2 3 2 4 4 5 3" xfId="44636" xr:uid="{6FF87A4B-207E-426F-917B-1907F975D68C}"/>
    <cellStyle name="Normal 2 2 3 2 4 4 6" xfId="19497" xr:uid="{96344114-311A-49F2-AE67-ADA6D34550D4}"/>
    <cellStyle name="Normal 2 2 3 2 4 4 7" xfId="36256" xr:uid="{B2C8E229-416D-4B89-B4FA-AE2115F9E124}"/>
    <cellStyle name="Normal 2 2 3 2 4 5" xfId="4851" xr:uid="{440560E2-DBCC-4D94-A199-62431D7F2529}"/>
    <cellStyle name="Normal 2 2 3 2 4 5 2" xfId="13227" xr:uid="{5D445A76-234D-49F4-A047-6C43F8C2816E}"/>
    <cellStyle name="Normal 2 2 3 2 4 5 2 2" xfId="29987" xr:uid="{89D853EE-48C8-490A-B852-999DD62C2A15}"/>
    <cellStyle name="Normal 2 2 3 2 4 5 2 3" xfId="46746" xr:uid="{CA188EB4-944E-40FA-8579-1C9AD716A29D}"/>
    <cellStyle name="Normal 2 2 3 2 4 5 3" xfId="21607" xr:uid="{C26605E0-4ED2-4465-8F05-E0EFF3962C72}"/>
    <cellStyle name="Normal 2 2 3 2 4 5 4" xfId="38366" xr:uid="{DD445866-B340-4467-8EB7-941040DED493}"/>
    <cellStyle name="Normal 2 2 3 2 4 6" xfId="6504" xr:uid="{E74224C0-5E89-4C3F-98E4-0972BB8F5DCF}"/>
    <cellStyle name="Normal 2 2 3 2 4 6 2" xfId="14884" xr:uid="{B89DFCDD-E9C0-42D0-9EA4-F82BC4C0C390}"/>
    <cellStyle name="Normal 2 2 3 2 4 6 2 2" xfId="31644" xr:uid="{DA1CC3A4-0AE7-48EC-BA10-C0BC83EFCE39}"/>
    <cellStyle name="Normal 2 2 3 2 4 6 2 3" xfId="48403" xr:uid="{B49FAE0B-0946-43C7-97A2-4861E34FBE4E}"/>
    <cellStyle name="Normal 2 2 3 2 4 6 3" xfId="23264" xr:uid="{8BA54326-7478-405C-94AF-6B1DD9091BD5}"/>
    <cellStyle name="Normal 2 2 3 2 4 6 4" xfId="40023" xr:uid="{5A32829C-E167-45C0-9700-BD54ACC95850}"/>
    <cellStyle name="Normal 2 2 3 2 4 7" xfId="8210" xr:uid="{EF8BCA8E-F735-4101-AE40-2676E02EDFA2}"/>
    <cellStyle name="Normal 2 2 3 2 4 7 2" xfId="16590" xr:uid="{E1F55188-DA62-4CDA-A002-F52B104C2D31}"/>
    <cellStyle name="Normal 2 2 3 2 4 7 2 2" xfId="33350" xr:uid="{41063235-A6BE-4349-9581-0AE6B8785FB4}"/>
    <cellStyle name="Normal 2 2 3 2 4 7 2 3" xfId="50109" xr:uid="{EF949B2C-15A7-4FC7-9550-DEE3BD75F37B}"/>
    <cellStyle name="Normal 2 2 3 2 4 7 3" xfId="24970" xr:uid="{CB2E0877-EF4C-4DF1-8798-28C9FFCE4417}"/>
    <cellStyle name="Normal 2 2 3 2 4 7 4" xfId="41729" xr:uid="{9B530406-C343-4DDF-99D4-F46C9BAAC511}"/>
    <cellStyle name="Normal 2 2 3 2 4 8" xfId="8616" xr:uid="{00C6815B-EF2D-46B0-9C43-D2AFEC879536}"/>
    <cellStyle name="Normal 2 2 3 2 4 8 2" xfId="16996" xr:uid="{A3059426-880A-4454-87B6-349EF9A2D073}"/>
    <cellStyle name="Normal 2 2 3 2 4 8 2 2" xfId="33756" xr:uid="{9BCB363C-B6C5-4EFF-B0B3-B460192669DD}"/>
    <cellStyle name="Normal 2 2 3 2 4 8 2 3" xfId="50515" xr:uid="{3A8A1A74-092D-4D3F-960D-A14475223F40}"/>
    <cellStyle name="Normal 2 2 3 2 4 8 3" xfId="25376" xr:uid="{7D059661-8A88-43D2-BAA5-E5A2ECECA56D}"/>
    <cellStyle name="Normal 2 2 3 2 4 8 4" xfId="42135" xr:uid="{07F44274-52C6-4CC9-BF66-8E43780041E8}"/>
    <cellStyle name="Normal 2 2 3 2 4 9" xfId="9022" xr:uid="{ED801CDC-3D19-42EB-BB3A-BC66B6111236}"/>
    <cellStyle name="Normal 2 2 3 2 4 9 2" xfId="17402" xr:uid="{5B0AE85A-0BC8-44BE-AE70-36DC95608E6B}"/>
    <cellStyle name="Normal 2 2 3 2 4 9 2 2" xfId="34162" xr:uid="{695D6605-68DF-434B-BBC2-F105A8CE4571}"/>
    <cellStyle name="Normal 2 2 3 2 4 9 2 3" xfId="50921" xr:uid="{F22E12DE-4925-4BCD-9EA0-C3C57C4933FB}"/>
    <cellStyle name="Normal 2 2 3 2 4 9 3" xfId="25782" xr:uid="{590D1676-320A-4A2A-90B0-02818610F959}"/>
    <cellStyle name="Normal 2 2 3 2 4 9 4" xfId="42541" xr:uid="{EFE47858-A79A-45DD-ACE7-5E29590D0522}"/>
    <cellStyle name="Normal 2 2 3 2 5" xfId="1583" xr:uid="{B93D4431-0EDF-46EA-A7F1-AAD50FC46056}"/>
    <cellStyle name="Normal 2 2 3 2 5 2" xfId="4964" xr:uid="{7AB8035C-1849-484E-999D-722A17247E77}"/>
    <cellStyle name="Normal 2 2 3 2 5 2 2" xfId="13340" xr:uid="{B6550204-5EB4-41AB-900D-044B57D56D1D}"/>
    <cellStyle name="Normal 2 2 3 2 5 2 2 2" xfId="30100" xr:uid="{78E0E762-A35E-4261-BDC7-536D4F4A3A4E}"/>
    <cellStyle name="Normal 2 2 3 2 5 2 2 3" xfId="46859" xr:uid="{017EEBA3-06FB-428E-8FD2-7B3EA628DE21}"/>
    <cellStyle name="Normal 2 2 3 2 5 2 3" xfId="21720" xr:uid="{B38517D3-5CCC-425E-80AB-70D88AF13033}"/>
    <cellStyle name="Normal 2 2 3 2 5 2 4" xfId="38479" xr:uid="{DCF142CB-FD22-481D-A09A-A44A49D9E0D0}"/>
    <cellStyle name="Normal 2 2 3 2 5 3" xfId="6647" xr:uid="{F2731706-97E1-4F9C-90BB-01BDDC224F33}"/>
    <cellStyle name="Normal 2 2 3 2 5 3 2" xfId="15027" xr:uid="{42AE364D-122B-4415-98C1-9CF653264145}"/>
    <cellStyle name="Normal 2 2 3 2 5 3 2 2" xfId="31787" xr:uid="{2F0C450C-DB5A-450D-BED5-79D93D201596}"/>
    <cellStyle name="Normal 2 2 3 2 5 3 2 3" xfId="48546" xr:uid="{6B2D8C85-6174-4EFB-8607-D8BE3C34DCDE}"/>
    <cellStyle name="Normal 2 2 3 2 5 3 3" xfId="23407" xr:uid="{2845B2B8-6991-4B2E-AE4D-CBE5032893EC}"/>
    <cellStyle name="Normal 2 2 3 2 5 3 4" xfId="40166" xr:uid="{46B1B27A-2AFE-47B6-9ED8-EC607C839A24}"/>
    <cellStyle name="Normal 2 2 3 2 5 4" xfId="3387" xr:uid="{6685B749-9D19-46B9-949D-85A8986F67F9}"/>
    <cellStyle name="Normal 2 2 3 2 5 4 2" xfId="11763" xr:uid="{7C92956D-972C-47B6-990A-5F94F7BEC8F7}"/>
    <cellStyle name="Normal 2 2 3 2 5 4 2 2" xfId="28523" xr:uid="{DB6D7A91-90A6-4488-8114-86297CEF676F}"/>
    <cellStyle name="Normal 2 2 3 2 5 4 2 3" xfId="45282" xr:uid="{17E86FC9-3273-4691-B4EF-1AE7F4C775AA}"/>
    <cellStyle name="Normal 2 2 3 2 5 4 3" xfId="20143" xr:uid="{3FF476C4-3FF3-4CED-A6FD-825BB929995E}"/>
    <cellStyle name="Normal 2 2 3 2 5 4 4" xfId="36902" xr:uid="{27C2C4AF-8B0E-4499-8229-D068F9C16124}"/>
    <cellStyle name="Normal 2 2 3 2 5 5" xfId="9960" xr:uid="{D236068D-7D89-45A5-889B-4819C58BC334}"/>
    <cellStyle name="Normal 2 2 3 2 5 5 2" xfId="26720" xr:uid="{6B975C08-3B00-402E-8A37-EBEA018CF9D4}"/>
    <cellStyle name="Normal 2 2 3 2 5 5 3" xfId="43479" xr:uid="{B3CEA7E8-A08E-4626-BD19-77F9DAE07D7F}"/>
    <cellStyle name="Normal 2 2 3 2 5 6" xfId="18340" xr:uid="{94C99393-F5BE-423F-A60B-A09305A84569}"/>
    <cellStyle name="Normal 2 2 3 2 5 7" xfId="35099" xr:uid="{13BB23B1-1CF0-4B72-AF6A-641C6DDD2454}"/>
    <cellStyle name="Normal 2 2 3 2 6" xfId="2009" xr:uid="{6FBB93A1-B7DC-4EA5-B69A-A7A5BB9BBEBC}"/>
    <cellStyle name="Normal 2 2 3 2 6 2" xfId="5388" xr:uid="{0CFE42BF-A307-499A-BD03-C8EB5341FD4E}"/>
    <cellStyle name="Normal 2 2 3 2 6 2 2" xfId="13768" xr:uid="{EE7B5C44-2A10-4B93-BD15-05FC3A6AC896}"/>
    <cellStyle name="Normal 2 2 3 2 6 2 2 2" xfId="30528" xr:uid="{90C85391-50B8-4873-BA04-3B307F2CEBB0}"/>
    <cellStyle name="Normal 2 2 3 2 6 2 2 3" xfId="47287" xr:uid="{D52C6ED4-9E74-4F7D-AB9D-5CE86A9577EC}"/>
    <cellStyle name="Normal 2 2 3 2 6 2 3" xfId="22148" xr:uid="{7E551957-779F-4148-A0E2-B340673638AE}"/>
    <cellStyle name="Normal 2 2 3 2 6 2 4" xfId="38907" xr:uid="{8490B42F-2031-402E-A6A8-693248C61842}"/>
    <cellStyle name="Normal 2 2 3 2 6 3" xfId="7075" xr:uid="{6585469F-99D0-4C13-BBB4-42D4C74B5517}"/>
    <cellStyle name="Normal 2 2 3 2 6 3 2" xfId="15455" xr:uid="{593AE998-7F90-4D47-AB03-A9CF8A8B67BB}"/>
    <cellStyle name="Normal 2 2 3 2 6 3 2 2" xfId="32215" xr:uid="{F6256495-B3BB-4258-9CE5-72A54C43F4E6}"/>
    <cellStyle name="Normal 2 2 3 2 6 3 2 3" xfId="48974" xr:uid="{FF197F49-F3C2-4876-A0A9-D5CC5F45E02A}"/>
    <cellStyle name="Normal 2 2 3 2 6 3 3" xfId="23835" xr:uid="{1991E901-930A-42FE-8420-979289792E74}"/>
    <cellStyle name="Normal 2 2 3 2 6 3 4" xfId="40594" xr:uid="{E2F05243-5542-4EF4-B00D-ACD692FE51ED}"/>
    <cellStyle name="Normal 2 2 3 2 6 4" xfId="3815" xr:uid="{F34611CF-A68E-4B2C-B884-6575E4DDFE8E}"/>
    <cellStyle name="Normal 2 2 3 2 6 4 2" xfId="12191" xr:uid="{E6F6C803-E6E2-40CC-A8C0-327B58CFA7C7}"/>
    <cellStyle name="Normal 2 2 3 2 6 4 2 2" xfId="28951" xr:uid="{3EAE10EB-20B0-4DBA-AE8F-4803A94F1B99}"/>
    <cellStyle name="Normal 2 2 3 2 6 4 2 3" xfId="45710" xr:uid="{E5658F1B-928F-4702-B34D-38F984B822E5}"/>
    <cellStyle name="Normal 2 2 3 2 6 4 3" xfId="20571" xr:uid="{076DA41D-A1FA-4030-B943-22C36E7AA7A7}"/>
    <cellStyle name="Normal 2 2 3 2 6 4 4" xfId="37330" xr:uid="{063916E8-4B5A-4B75-BBB8-8B0E823570FC}"/>
    <cellStyle name="Normal 2 2 3 2 6 5" xfId="10388" xr:uid="{F957E19D-7071-401C-BA13-B63C3B589CF3}"/>
    <cellStyle name="Normal 2 2 3 2 6 5 2" xfId="27148" xr:uid="{1C14DD47-50D6-49F3-AADB-86875691243E}"/>
    <cellStyle name="Normal 2 2 3 2 6 5 3" xfId="43907" xr:uid="{791FDF99-2ABB-4575-8EBD-5DF4AA5EDF71}"/>
    <cellStyle name="Normal 2 2 3 2 6 6" xfId="18768" xr:uid="{01657DD7-6EEC-450F-B762-50EDAFF98CF6}"/>
    <cellStyle name="Normal 2 2 3 2 6 7" xfId="35527" xr:uid="{8568705A-8D57-43B5-A4CD-84951513B549}"/>
    <cellStyle name="Normal 2 2 3 2 7" xfId="2465" xr:uid="{6B436042-7EE0-4C14-89D6-093C3BEFE262}"/>
    <cellStyle name="Normal 2 2 3 2 7 2" xfId="5846" xr:uid="{0252E3F7-5D6E-498E-BEBD-5FA35D1E2C36}"/>
    <cellStyle name="Normal 2 2 3 2 7 2 2" xfId="14226" xr:uid="{CFF979A6-117E-40DA-9AA6-79D93761A910}"/>
    <cellStyle name="Normal 2 2 3 2 7 2 2 2" xfId="30986" xr:uid="{9AC962C6-7A6F-4D04-8940-DD5C24E4081F}"/>
    <cellStyle name="Normal 2 2 3 2 7 2 2 3" xfId="47745" xr:uid="{0F4F4EF3-F664-4F17-8E02-21B1D27D84B4}"/>
    <cellStyle name="Normal 2 2 3 2 7 2 3" xfId="22606" xr:uid="{5B72D5F7-6F89-412B-BB4A-B6AB06D8F8D7}"/>
    <cellStyle name="Normal 2 2 3 2 7 2 4" xfId="39365" xr:uid="{C35AA770-6E4E-4199-B7BB-70B58295BD0F}"/>
    <cellStyle name="Normal 2 2 3 2 7 3" xfId="7533" xr:uid="{EBB08F65-1DD2-4557-8F4F-6C9F0979F035}"/>
    <cellStyle name="Normal 2 2 3 2 7 3 2" xfId="15913" xr:uid="{435ADE29-22B0-4A29-86DE-99A7AEEB837F}"/>
    <cellStyle name="Normal 2 2 3 2 7 3 2 2" xfId="32673" xr:uid="{38D8C6B0-6297-4A06-82BF-14E3FAD36C33}"/>
    <cellStyle name="Normal 2 2 3 2 7 3 2 3" xfId="49432" xr:uid="{7D75D99B-5D4C-4689-92D8-B39ADBC076DB}"/>
    <cellStyle name="Normal 2 2 3 2 7 3 3" xfId="24293" xr:uid="{2F1B49D4-F222-420B-800D-0AB4EB98B3B6}"/>
    <cellStyle name="Normal 2 2 3 2 7 3 4" xfId="41052" xr:uid="{8BB288CF-4F83-4E35-B9EB-2189721E95B8}"/>
    <cellStyle name="Normal 2 2 3 2 7 4" xfId="2956" xr:uid="{340527B9-CCCC-453B-B164-494365D0D4F9}"/>
    <cellStyle name="Normal 2 2 3 2 7 4 2" xfId="11337" xr:uid="{99301BCB-A52C-47A7-9C02-DF2BAF3B44D7}"/>
    <cellStyle name="Normal 2 2 3 2 7 4 2 2" xfId="28097" xr:uid="{C557DA62-C285-4E85-8486-F9DA27A54D86}"/>
    <cellStyle name="Normal 2 2 3 2 7 4 2 3" xfId="44856" xr:uid="{1817CCB3-A89D-4DA2-A938-F67676FAECEA}"/>
    <cellStyle name="Normal 2 2 3 2 7 4 3" xfId="19717" xr:uid="{36E68E1E-E343-499E-B7B5-8F52A36751D1}"/>
    <cellStyle name="Normal 2 2 3 2 7 4 4" xfId="36476" xr:uid="{96423CF6-A805-4198-B997-5440003AD540}"/>
    <cellStyle name="Normal 2 2 3 2 7 5" xfId="10846" xr:uid="{591E11BF-C9C0-4689-8892-DCB34ABE4517}"/>
    <cellStyle name="Normal 2 2 3 2 7 5 2" xfId="27606" xr:uid="{82FE4E5D-B5AE-492B-BCE0-EF4639A1DCAA}"/>
    <cellStyle name="Normal 2 2 3 2 7 5 3" xfId="44365" xr:uid="{91F691CD-9231-44B1-A456-6E36D6F54784}"/>
    <cellStyle name="Normal 2 2 3 2 7 6" xfId="19226" xr:uid="{00E33CFB-34CD-451B-B602-0C8A00A561A3}"/>
    <cellStyle name="Normal 2 2 3 2 7 7" xfId="35985" xr:uid="{956FA5BA-F63A-4778-8486-B8F551B46478}"/>
    <cellStyle name="Normal 2 2 3 2 8" xfId="4579" xr:uid="{F062285A-BE0C-44A7-B3B7-1CAAF4D2D113}"/>
    <cellStyle name="Normal 2 2 3 2 8 2" xfId="12955" xr:uid="{4C481D72-48AC-4DAC-882D-F20F6A7CA634}"/>
    <cellStyle name="Normal 2 2 3 2 8 2 2" xfId="29715" xr:uid="{1540D58A-0986-4AC2-9BA7-46C495100C73}"/>
    <cellStyle name="Normal 2 2 3 2 8 2 3" xfId="46474" xr:uid="{E61CC433-D762-4940-9183-02658EB447BD}"/>
    <cellStyle name="Normal 2 2 3 2 8 3" xfId="21335" xr:uid="{AA847EA2-D460-47C0-AD0A-42A6EAF20A56}"/>
    <cellStyle name="Normal 2 2 3 2 8 4" xfId="38094" xr:uid="{D315D072-2C28-42B6-9625-660C5F0D14B7}"/>
    <cellStyle name="Normal 2 2 3 2 9" xfId="6221" xr:uid="{25EA04DE-4558-4DC6-8BC0-9F76C0858A01}"/>
    <cellStyle name="Normal 2 2 3 2 9 2" xfId="14601" xr:uid="{86CF548B-F86D-4F92-B966-15760D0DD1F0}"/>
    <cellStyle name="Normal 2 2 3 2 9 2 2" xfId="31361" xr:uid="{63819FC6-83DE-4A2B-951E-165302EB9B9F}"/>
    <cellStyle name="Normal 2 2 3 2 9 2 3" xfId="48120" xr:uid="{913CAE7F-7873-4AFA-87A1-81DA97341A62}"/>
    <cellStyle name="Normal 2 2 3 2 9 3" xfId="22981" xr:uid="{23B855D9-A17A-4A82-97D9-6C595BEBA86C}"/>
    <cellStyle name="Normal 2 2 3 2 9 4" xfId="39740" xr:uid="{50CE3769-E66E-4AFA-B7D9-FF3FDE43EFE5}"/>
    <cellStyle name="Normal 2 2 3 20" xfId="34645" xr:uid="{42330375-785C-43B0-AAA9-74C7CDB9E375}"/>
    <cellStyle name="Normal 2 2 3 21" xfId="51587" xr:uid="{050DA691-4317-48B7-80C2-5579986C0ECA}"/>
    <cellStyle name="Normal 2 2 3 22" xfId="52062" xr:uid="{0B88ADFA-2E3A-43C1-88DB-0EBE93392088}"/>
    <cellStyle name="Normal 2 2 3 23" xfId="52578" xr:uid="{A4C7A45E-1192-455F-9EFB-6EE1392723EC}"/>
    <cellStyle name="Normal 2 2 3 3" xfId="843" xr:uid="{08C29E15-7F57-4A86-AD2B-06301B6F3497}"/>
    <cellStyle name="Normal 2 2 3 3 10" xfId="8346" xr:uid="{77EE0776-52A5-4282-B586-69797E06D4A8}"/>
    <cellStyle name="Normal 2 2 3 3 10 2" xfId="16726" xr:uid="{75D0E3D7-6144-4970-989B-0B407122659F}"/>
    <cellStyle name="Normal 2 2 3 3 10 2 2" xfId="33486" xr:uid="{DE5F4627-4DA4-4B73-912E-CDD71EADE58A}"/>
    <cellStyle name="Normal 2 2 3 3 10 2 3" xfId="50245" xr:uid="{DE041001-9F36-405D-A61D-E41B30EC6A79}"/>
    <cellStyle name="Normal 2 2 3 3 10 3" xfId="25106" xr:uid="{0B0F5FA1-3D9A-4706-8A99-F9677F792DE5}"/>
    <cellStyle name="Normal 2 2 3 3 10 4" xfId="41865" xr:uid="{F0CF9626-CD10-4ABD-B993-6BFDBABA647E}"/>
    <cellStyle name="Normal 2 2 3 3 11" xfId="8752" xr:uid="{CB459D94-1B45-4D29-87E1-56C79FFFC96B}"/>
    <cellStyle name="Normal 2 2 3 3 11 2" xfId="17132" xr:uid="{A137C34C-8372-4274-94F8-0C76C9F1A38F}"/>
    <cellStyle name="Normal 2 2 3 3 11 2 2" xfId="33892" xr:uid="{BC11D17A-D52B-4DB3-89C3-6F794845D23F}"/>
    <cellStyle name="Normal 2 2 3 3 11 2 3" xfId="50651" xr:uid="{63D9FC98-FFBB-42A3-886A-2E299BE2F8C0}"/>
    <cellStyle name="Normal 2 2 3 3 11 3" xfId="25512" xr:uid="{7687AAFB-FCB0-4EA8-A755-2C05688B0A32}"/>
    <cellStyle name="Normal 2 2 3 3 11 4" xfId="42271" xr:uid="{5D0FE5AB-8D9A-4EF9-AEB6-E6DAC91CE05C}"/>
    <cellStyle name="Normal 2 2 3 3 12" xfId="9158" xr:uid="{558F1992-0DCF-426B-929F-FB34B178FB4A}"/>
    <cellStyle name="Normal 2 2 3 3 12 2" xfId="17538" xr:uid="{DC0D970A-021E-4C69-A32D-58518A537FCB}"/>
    <cellStyle name="Normal 2 2 3 3 12 2 2" xfId="34298" xr:uid="{15E6865A-808F-44E3-8639-45332D82757F}"/>
    <cellStyle name="Normal 2 2 3 3 12 2 3" xfId="51057" xr:uid="{E32D1C46-86DA-49C3-93BE-4C652F140619}"/>
    <cellStyle name="Normal 2 2 3 3 12 3" xfId="25918" xr:uid="{FE58031D-3EAD-4DCD-88F4-27EF47B768DB}"/>
    <cellStyle name="Normal 2 2 3 3 12 4" xfId="42677" xr:uid="{5321E7C2-9119-4438-BAC1-369161A8EA23}"/>
    <cellStyle name="Normal 2 2 3 3 13" xfId="2852" xr:uid="{9E06908C-1297-4D70-A420-69E0ED204CB6}"/>
    <cellStyle name="Normal 2 2 3 3 13 2" xfId="11234" xr:uid="{717C5E5F-DEE2-4E26-B758-A3B855E11592}"/>
    <cellStyle name="Normal 2 2 3 3 13 2 2" xfId="27994" xr:uid="{5651CB2B-E3C2-40A4-8227-1662B7B7F945}"/>
    <cellStyle name="Normal 2 2 3 3 13 2 3" xfId="44753" xr:uid="{261C8906-84EA-4A5F-985C-BB5B2A86D35E}"/>
    <cellStyle name="Normal 2 2 3 3 13 3" xfId="19614" xr:uid="{07D3EECE-E348-428D-A321-71E4E2A858A6}"/>
    <cellStyle name="Normal 2 2 3 3 13 4" xfId="36373" xr:uid="{B713252A-7BA8-43E3-B8E5-97E5BDBB0BF0}"/>
    <cellStyle name="Normal 2 2 3 3 14" xfId="9580" xr:uid="{E459705E-F48F-4770-902E-80198E63E578}"/>
    <cellStyle name="Normal 2 2 3 3 14 2" xfId="26340" xr:uid="{EB81A421-8423-449C-87FF-88C69DDA50CE}"/>
    <cellStyle name="Normal 2 2 3 3 14 3" xfId="43099" xr:uid="{47A13C19-714D-4693-85B6-CC1CAE50E9BE}"/>
    <cellStyle name="Normal 2 2 3 3 15" xfId="17960" xr:uid="{BC9A5911-77E2-42CB-BB7E-AD85D18EEDC8}"/>
    <cellStyle name="Normal 2 2 3 3 16" xfId="34719" xr:uid="{213E06E7-2735-4B08-AAAC-5A5DF0F29676}"/>
    <cellStyle name="Normal 2 2 3 3 2" xfId="1461" xr:uid="{7D6F5DFB-50D4-408D-8DC2-EAD62FA5D09A}"/>
    <cellStyle name="Normal 2 2 3 3 2 10" xfId="9312" xr:uid="{D73D5BDB-E68E-4B06-B61D-B5B282A7905D}"/>
    <cellStyle name="Normal 2 2 3 3 2 10 2" xfId="17692" xr:uid="{6F81EA2E-295C-4B23-B8F5-5DDB2F2ADCB1}"/>
    <cellStyle name="Normal 2 2 3 3 2 10 2 2" xfId="34452" xr:uid="{619A3D97-DA13-467E-B79F-DEB2F10B5BD7}"/>
    <cellStyle name="Normal 2 2 3 3 2 10 2 3" xfId="51211" xr:uid="{DB43F8EE-4DDC-44ED-B204-21EBDDE2473A}"/>
    <cellStyle name="Normal 2 2 3 3 2 10 3" xfId="26072" xr:uid="{6B5964D2-AB7C-4DD9-8477-28EA84D57CB0}"/>
    <cellStyle name="Normal 2 2 3 3 2 10 4" xfId="42831" xr:uid="{6F60266C-E5BD-4CB1-8C28-D10070F32405}"/>
    <cellStyle name="Normal 2 2 3 3 2 11" xfId="3244" xr:uid="{004957D0-371D-4760-BD09-97B9B56BAEB7}"/>
    <cellStyle name="Normal 2 2 3 3 2 11 2" xfId="11621" xr:uid="{919A1FE1-6DF0-490E-B0BD-E413A2C552DD}"/>
    <cellStyle name="Normal 2 2 3 3 2 11 2 2" xfId="28381" xr:uid="{551415D1-DFEF-4653-8D99-3C30FB91393B}"/>
    <cellStyle name="Normal 2 2 3 3 2 11 2 3" xfId="45140" xr:uid="{FA2CB067-9E17-4C9F-9369-B1A1D5C1607B}"/>
    <cellStyle name="Normal 2 2 3 3 2 11 3" xfId="20001" xr:uid="{C19CE014-AC99-4CAC-9982-AF3DE65034D6}"/>
    <cellStyle name="Normal 2 2 3 3 2 11 4" xfId="36760" xr:uid="{C3A78369-8AC6-4F37-8A01-969C2100C46F}"/>
    <cellStyle name="Normal 2 2 3 3 2 12" xfId="9818" xr:uid="{2F7F4FC0-B01D-48B8-A857-BFA01B2D361D}"/>
    <cellStyle name="Normal 2 2 3 3 2 12 2" xfId="26578" xr:uid="{4D48A24B-B44C-42D3-AF6B-0E0EFD2DC84E}"/>
    <cellStyle name="Normal 2 2 3 3 2 12 3" xfId="43337" xr:uid="{9845A130-CAFB-42C1-827E-9D51E9E75974}"/>
    <cellStyle name="Normal 2 2 3 3 2 13" xfId="18198" xr:uid="{5E71F1D4-3849-4010-9BA0-305486E146C7}"/>
    <cellStyle name="Normal 2 2 3 3 2 14" xfId="34957" xr:uid="{AD8BC0F7-BD4A-4A8D-98E0-608F6B46FB3F}"/>
    <cellStyle name="Normal 2 2 3 3 2 2" xfId="1864" xr:uid="{41C88D7F-9058-464E-AD3A-D593B34EBB5A}"/>
    <cellStyle name="Normal 2 2 3 3 2 2 2" xfId="5246" xr:uid="{5C72219D-DF16-44E5-A981-538362ECD8D3}"/>
    <cellStyle name="Normal 2 2 3 3 2 2 2 2" xfId="13624" xr:uid="{585BA9A3-C507-4361-A405-417A383DBF40}"/>
    <cellStyle name="Normal 2 2 3 3 2 2 2 2 2" xfId="30384" xr:uid="{96A6770D-2751-4E4A-8ABA-1CD9B416C829}"/>
    <cellStyle name="Normal 2 2 3 3 2 2 2 2 3" xfId="47143" xr:uid="{357B6818-DC7A-4574-9254-D3535A95EB71}"/>
    <cellStyle name="Normal 2 2 3 3 2 2 2 3" xfId="22004" xr:uid="{8113EF50-9140-4BF0-88AD-997313BF27B2}"/>
    <cellStyle name="Normal 2 2 3 3 2 2 2 4" xfId="38763" xr:uid="{F92CCA3C-263F-42F9-8D60-E31D0E2CA9DE}"/>
    <cellStyle name="Normal 2 2 3 3 2 2 3" xfId="6931" xr:uid="{237A19B3-6B62-4196-8DD7-2A03BD3D3F1E}"/>
    <cellStyle name="Normal 2 2 3 3 2 2 3 2" xfId="15311" xr:uid="{4B7436C5-6AC2-4B0F-8172-DB55E1BBB920}"/>
    <cellStyle name="Normal 2 2 3 3 2 2 3 2 2" xfId="32071" xr:uid="{73D8FAE4-38B2-446B-81FE-D35AE751580F}"/>
    <cellStyle name="Normal 2 2 3 3 2 2 3 2 3" xfId="48830" xr:uid="{C7DB5E2F-90D1-48DF-86AF-B6AFDA390938}"/>
    <cellStyle name="Normal 2 2 3 3 2 2 3 3" xfId="23691" xr:uid="{D67C67F1-DFBB-433A-A7EA-F5B40B5AE6D2}"/>
    <cellStyle name="Normal 2 2 3 3 2 2 3 4" xfId="40450" xr:uid="{12EA6F35-1F30-478D-AE67-E9397DFC40D0}"/>
    <cellStyle name="Normal 2 2 3 3 2 2 4" xfId="3671" xr:uid="{813FB2CE-513D-47D2-BBCE-169C5B2BD8DE}"/>
    <cellStyle name="Normal 2 2 3 3 2 2 4 2" xfId="12047" xr:uid="{5C337A20-6DFB-4B17-870E-9C8F64141796}"/>
    <cellStyle name="Normal 2 2 3 3 2 2 4 2 2" xfId="28807" xr:uid="{4937640B-4BC0-4704-92A3-B8C75E196A69}"/>
    <cellStyle name="Normal 2 2 3 3 2 2 4 2 3" xfId="45566" xr:uid="{236F04EF-1322-421C-A6A7-20680C8A667E}"/>
    <cellStyle name="Normal 2 2 3 3 2 2 4 3" xfId="20427" xr:uid="{2F87C806-CE70-45B3-9EA4-A1D0D8E04EE3}"/>
    <cellStyle name="Normal 2 2 3 3 2 2 4 4" xfId="37186" xr:uid="{F42B5219-FA58-4912-98CB-64F51A91B41C}"/>
    <cellStyle name="Normal 2 2 3 3 2 2 5" xfId="10244" xr:uid="{B60A72C6-E3AD-4258-970A-19FB7B1E10EE}"/>
    <cellStyle name="Normal 2 2 3 3 2 2 5 2" xfId="27004" xr:uid="{377726C7-8B7C-4C45-99E6-828EA92483D7}"/>
    <cellStyle name="Normal 2 2 3 3 2 2 5 3" xfId="43763" xr:uid="{E1992951-9F9A-43E3-9926-3F403A305607}"/>
    <cellStyle name="Normal 2 2 3 3 2 2 6" xfId="18624" xr:uid="{07F49BAD-10F8-41A9-AA2C-94F662A02389}"/>
    <cellStyle name="Normal 2 2 3 3 2 2 7" xfId="35383" xr:uid="{E48DC360-8BE7-41C4-B607-AC582C40D3FC}"/>
    <cellStyle name="Normal 2 2 3 3 2 3" xfId="2292" xr:uid="{BF45E56E-354B-4AB7-A4FC-9A5FAEF5CB94}"/>
    <cellStyle name="Normal 2 2 3 3 2 3 2" xfId="5672" xr:uid="{E65249F4-2167-4D34-A040-21DB0AD54030}"/>
    <cellStyle name="Normal 2 2 3 3 2 3 2 2" xfId="14052" xr:uid="{2D488370-4C43-4EE5-9E0A-2D7C54D90241}"/>
    <cellStyle name="Normal 2 2 3 3 2 3 2 2 2" xfId="30812" xr:uid="{A8D8618B-A81D-43BA-9860-186C4CB1E79B}"/>
    <cellStyle name="Normal 2 2 3 3 2 3 2 2 3" xfId="47571" xr:uid="{009F8C15-2D11-4F13-8D2A-02BCC2F3F059}"/>
    <cellStyle name="Normal 2 2 3 3 2 3 2 3" xfId="22432" xr:uid="{D930CF6F-80BF-484F-957C-EA7211EF6DB0}"/>
    <cellStyle name="Normal 2 2 3 3 2 3 2 4" xfId="39191" xr:uid="{2DF9B77F-7607-4448-993E-A0FFE9102DA9}"/>
    <cellStyle name="Normal 2 2 3 3 2 3 3" xfId="7359" xr:uid="{73AFA533-2F31-4CCE-8293-F1B9F578A1F9}"/>
    <cellStyle name="Normal 2 2 3 3 2 3 3 2" xfId="15739" xr:uid="{FA3EF197-5F75-4E64-BEE5-D43ED1E48CE8}"/>
    <cellStyle name="Normal 2 2 3 3 2 3 3 2 2" xfId="32499" xr:uid="{4DB61337-0ADB-4880-AC10-C83A2A3E7D0F}"/>
    <cellStyle name="Normal 2 2 3 3 2 3 3 2 3" xfId="49258" xr:uid="{455BE281-8E6C-47EB-B5BE-B6FCEEE44C47}"/>
    <cellStyle name="Normal 2 2 3 3 2 3 3 3" xfId="24119" xr:uid="{02B7F865-BC77-4314-B042-1043CD0CCB79}"/>
    <cellStyle name="Normal 2 2 3 3 2 3 3 4" xfId="40878" xr:uid="{21228807-89B7-4843-9F54-93308E7C5661}"/>
    <cellStyle name="Normal 2 2 3 3 2 3 4" xfId="4099" xr:uid="{EA28D0CC-F38C-4E15-A1D2-D0508DD05E84}"/>
    <cellStyle name="Normal 2 2 3 3 2 3 4 2" xfId="12475" xr:uid="{005C6605-253A-461C-8045-E83BC584751C}"/>
    <cellStyle name="Normal 2 2 3 3 2 3 4 2 2" xfId="29235" xr:uid="{35FEB4DB-B9C5-472A-BC21-46F2C9788DFA}"/>
    <cellStyle name="Normal 2 2 3 3 2 3 4 2 3" xfId="45994" xr:uid="{88C6A4A3-DB3C-47D1-A9B6-68F8C4BD45D7}"/>
    <cellStyle name="Normal 2 2 3 3 2 3 4 3" xfId="20855" xr:uid="{7B0CFE3E-98AC-4BB8-BC01-03D561A8C6AF}"/>
    <cellStyle name="Normal 2 2 3 3 2 3 4 4" xfId="37614" xr:uid="{E334BE92-0A1B-449A-8DFF-D7BC86FCB92E}"/>
    <cellStyle name="Normal 2 2 3 3 2 3 5" xfId="10672" xr:uid="{B34BEE78-E46B-4AB0-87DD-39F81685314D}"/>
    <cellStyle name="Normal 2 2 3 3 2 3 5 2" xfId="27432" xr:uid="{C8FD191E-3507-46F9-A505-6F29883920FF}"/>
    <cellStyle name="Normal 2 2 3 3 2 3 5 3" xfId="44191" xr:uid="{1770674B-6542-46A2-B6FF-531C038FAAE7}"/>
    <cellStyle name="Normal 2 2 3 3 2 3 6" xfId="19052" xr:uid="{730BC567-1C9A-4C4D-861C-14D5B6994396}"/>
    <cellStyle name="Normal 2 2 3 3 2 3 7" xfId="35811" xr:uid="{45B4076A-F7A2-49E9-903C-C9E64D7F1B48}"/>
    <cellStyle name="Normal 2 2 3 3 2 4" xfId="2619" xr:uid="{07E6D9BC-69D4-4122-9264-95694816221A}"/>
    <cellStyle name="Normal 2 2 3 3 2 4 2" xfId="6001" xr:uid="{BA7014AD-1488-4C50-BFBA-186A0DA7234D}"/>
    <cellStyle name="Normal 2 2 3 3 2 4 2 2" xfId="14381" xr:uid="{492D2A70-B353-4CC3-8F76-CDBEC22C3A72}"/>
    <cellStyle name="Normal 2 2 3 3 2 4 2 2 2" xfId="31141" xr:uid="{929153E4-002B-4991-81AD-AF9389B9845A}"/>
    <cellStyle name="Normal 2 2 3 3 2 4 2 2 3" xfId="47900" xr:uid="{5081B448-FCC1-40CA-8779-77D671A3035F}"/>
    <cellStyle name="Normal 2 2 3 3 2 4 2 3" xfId="22761" xr:uid="{FA6190E9-8517-4625-9FCE-77D111F395D7}"/>
    <cellStyle name="Normal 2 2 3 3 2 4 2 4" xfId="39520" xr:uid="{3E9AE25A-5FCF-4C36-8CA3-B8256CDBB23D}"/>
    <cellStyle name="Normal 2 2 3 3 2 4 3" xfId="7688" xr:uid="{2EDD51AB-85AC-4792-9327-A3D2C65BC930}"/>
    <cellStyle name="Normal 2 2 3 3 2 4 3 2" xfId="16068" xr:uid="{802AD43F-0F8B-44E2-8C1B-27AD6243D546}"/>
    <cellStyle name="Normal 2 2 3 3 2 4 3 2 2" xfId="32828" xr:uid="{596E99BA-7C98-4059-AA4C-E3CAEAFD0DB2}"/>
    <cellStyle name="Normal 2 2 3 3 2 4 3 2 3" xfId="49587" xr:uid="{5B96BDBB-E427-40ED-A11D-656DC720CEFE}"/>
    <cellStyle name="Normal 2 2 3 3 2 4 3 3" xfId="24448" xr:uid="{695B4EAA-AC33-4774-838D-57AC2C9EFC02}"/>
    <cellStyle name="Normal 2 2 3 3 2 4 3 4" xfId="41207" xr:uid="{AA8B2DB8-0671-4477-9D29-A48113890D3D}"/>
    <cellStyle name="Normal 2 2 3 3 2 4 4" xfId="4316" xr:uid="{127BDC9E-1B25-45E8-9084-DAA81537B226}"/>
    <cellStyle name="Normal 2 2 3 3 2 4 4 2" xfId="12692" xr:uid="{5A40A062-1307-447D-949F-72692D97A0F6}"/>
    <cellStyle name="Normal 2 2 3 3 2 4 4 2 2" xfId="29452" xr:uid="{567506D9-7EBD-4682-88F3-D1654214AB1F}"/>
    <cellStyle name="Normal 2 2 3 3 2 4 4 2 3" xfId="46211" xr:uid="{8C35050B-ED8E-4B22-BA37-CF6FADF95616}"/>
    <cellStyle name="Normal 2 2 3 3 2 4 4 3" xfId="21072" xr:uid="{2743DD8F-5F0B-438E-B86A-6D66307C7D2B}"/>
    <cellStyle name="Normal 2 2 3 3 2 4 4 4" xfId="37831" xr:uid="{62B506A8-C8DE-4155-A7CF-904B98CF9AC4}"/>
    <cellStyle name="Normal 2 2 3 3 2 4 5" xfId="11001" xr:uid="{12BF1A38-2F50-4866-AB23-CE081427C3BE}"/>
    <cellStyle name="Normal 2 2 3 3 2 4 5 2" xfId="27761" xr:uid="{9FE5AFDB-2CE8-4BC8-BFED-B3E2F75B49FB}"/>
    <cellStyle name="Normal 2 2 3 3 2 4 5 3" xfId="44520" xr:uid="{C2EB3A5C-BE8D-4FB7-B319-A64D40B99BEB}"/>
    <cellStyle name="Normal 2 2 3 3 2 4 6" xfId="19381" xr:uid="{ABD5E54B-0DFB-4EC8-AC85-FFBEAD99EDD3}"/>
    <cellStyle name="Normal 2 2 3 3 2 4 7" xfId="36140" xr:uid="{45DCC0C2-E044-4142-A3FB-237AB0461846}"/>
    <cellStyle name="Normal 2 2 3 3 2 5" xfId="4735" xr:uid="{8DE82BF6-96C8-41E3-A39A-8086AFB6D3E7}"/>
    <cellStyle name="Normal 2 2 3 3 2 5 2" xfId="13111" xr:uid="{C1DFCC76-13F1-4F72-B49E-4D1697A12AEB}"/>
    <cellStyle name="Normal 2 2 3 3 2 5 2 2" xfId="29871" xr:uid="{9CE896A6-CAE6-4121-9F11-E9697B0DB0A6}"/>
    <cellStyle name="Normal 2 2 3 3 2 5 2 3" xfId="46630" xr:uid="{2C147B9D-2B5D-473C-9C75-AF78B5FD2AB5}"/>
    <cellStyle name="Normal 2 2 3 3 2 5 3" xfId="21491" xr:uid="{3A210841-6E2A-419B-AB95-7AC41337E189}"/>
    <cellStyle name="Normal 2 2 3 3 2 5 4" xfId="38250" xr:uid="{D34D6541-1C6A-4CE4-A57F-3B09B7BDFF58}"/>
    <cellStyle name="Normal 2 2 3 3 2 6" xfId="6505" xr:uid="{5D50A279-8078-4A24-9735-C78E95134F67}"/>
    <cellStyle name="Normal 2 2 3 3 2 6 2" xfId="14885" xr:uid="{DA5E3D35-871F-47A6-AC59-32DC6A869F77}"/>
    <cellStyle name="Normal 2 2 3 3 2 6 2 2" xfId="31645" xr:uid="{0CBE28C9-EDFC-49B5-81BA-73B901EB290E}"/>
    <cellStyle name="Normal 2 2 3 3 2 6 2 3" xfId="48404" xr:uid="{A82681D5-3A6F-42B6-8587-553CEBA115D9}"/>
    <cellStyle name="Normal 2 2 3 3 2 6 3" xfId="23265" xr:uid="{5E081A3D-EA50-420A-B45D-6B9D9D6BEF1F}"/>
    <cellStyle name="Normal 2 2 3 3 2 6 4" xfId="40024" xr:uid="{45A0AC91-736A-4764-9BED-94C087EBEA66}"/>
    <cellStyle name="Normal 2 2 3 3 2 7" xfId="8094" xr:uid="{761626DF-623A-4AAB-8C6C-7448929590E3}"/>
    <cellStyle name="Normal 2 2 3 3 2 7 2" xfId="16474" xr:uid="{0937499E-FACE-4C25-B022-9817D6311E3C}"/>
    <cellStyle name="Normal 2 2 3 3 2 7 2 2" xfId="33234" xr:uid="{2D464604-4B33-4EC1-9D2B-EE47ABE0BC6D}"/>
    <cellStyle name="Normal 2 2 3 3 2 7 2 3" xfId="49993" xr:uid="{A9872A7A-7F73-4F1E-A5D5-E8659627A97B}"/>
    <cellStyle name="Normal 2 2 3 3 2 7 3" xfId="24854" xr:uid="{819FA79F-033A-465A-8638-3E668AB8E724}"/>
    <cellStyle name="Normal 2 2 3 3 2 7 4" xfId="41613" xr:uid="{57559A97-43D8-44A9-986A-13EB24B52560}"/>
    <cellStyle name="Normal 2 2 3 3 2 8" xfId="8500" xr:uid="{98D340C0-395C-482B-823C-953A8F2DA91E}"/>
    <cellStyle name="Normal 2 2 3 3 2 8 2" xfId="16880" xr:uid="{EEFCF638-6EBE-44F2-BCA0-9147617E8ABE}"/>
    <cellStyle name="Normal 2 2 3 3 2 8 2 2" xfId="33640" xr:uid="{FFC5B0EF-C4EA-45E3-B0ED-79106BC61D89}"/>
    <cellStyle name="Normal 2 2 3 3 2 8 2 3" xfId="50399" xr:uid="{8FEF60D6-5B3D-414E-9D53-4B3C02F0B291}"/>
    <cellStyle name="Normal 2 2 3 3 2 8 3" xfId="25260" xr:uid="{F2562F27-A74E-4FC2-89F0-58C21EE1DE45}"/>
    <cellStyle name="Normal 2 2 3 3 2 8 4" xfId="42019" xr:uid="{EFC99852-0318-4944-9DD8-C1BE27A9FAF0}"/>
    <cellStyle name="Normal 2 2 3 3 2 9" xfId="8906" xr:uid="{6B4C7AAD-31FE-4CFE-BC57-1982C34CFA3E}"/>
    <cellStyle name="Normal 2 2 3 3 2 9 2" xfId="17286" xr:uid="{0C068985-95F5-4605-B010-A1C14355AD23}"/>
    <cellStyle name="Normal 2 2 3 3 2 9 2 2" xfId="34046" xr:uid="{BD96E3D8-EB8F-44FD-8572-F8F1AEA1EFDF}"/>
    <cellStyle name="Normal 2 2 3 3 2 9 2 3" xfId="50805" xr:uid="{1D6A083D-D653-4A6A-91E6-92A64FD20469}"/>
    <cellStyle name="Normal 2 2 3 3 2 9 3" xfId="25666" xr:uid="{A7737B41-AB3F-4235-B03D-0E5699B6FFB3}"/>
    <cellStyle name="Normal 2 2 3 3 2 9 4" xfId="42425" xr:uid="{B2D0D9ED-90B3-4178-98C6-D2153B5376DD}"/>
    <cellStyle name="Normal 2 2 3 3 3" xfId="1462" xr:uid="{51CC3601-901B-4318-ACDF-9A3C6D55EB8F}"/>
    <cellStyle name="Normal 2 2 3 3 3 10" xfId="9429" xr:uid="{40AD8599-A4B2-4E5F-8EDC-ED5A31C532E9}"/>
    <cellStyle name="Normal 2 2 3 3 3 10 2" xfId="17809" xr:uid="{2C944658-4CF5-4CF9-9A52-621B07C98D4C}"/>
    <cellStyle name="Normal 2 2 3 3 3 10 2 2" xfId="34569" xr:uid="{8EB51680-F2FC-4A45-BCD4-02D54892D75C}"/>
    <cellStyle name="Normal 2 2 3 3 3 10 2 3" xfId="51328" xr:uid="{31238B78-4599-4C7D-8897-BE9708F788B6}"/>
    <cellStyle name="Normal 2 2 3 3 3 10 3" xfId="26189" xr:uid="{9AA8295A-934E-4EFA-96EB-4C76C5DBF284}"/>
    <cellStyle name="Normal 2 2 3 3 3 10 4" xfId="42948" xr:uid="{DAF15F66-8054-4357-AC23-B66978DB46FC}"/>
    <cellStyle name="Normal 2 2 3 3 3 11" xfId="3245" xr:uid="{6D432655-3E09-4C50-8AE5-3ED6C9111F33}"/>
    <cellStyle name="Normal 2 2 3 3 3 11 2" xfId="11622" xr:uid="{98F31F4A-6E1E-4C3A-85E3-D02FB017C07E}"/>
    <cellStyle name="Normal 2 2 3 3 3 11 2 2" xfId="28382" xr:uid="{EDA39FB9-57F7-4C51-A652-292EE973BCC2}"/>
    <cellStyle name="Normal 2 2 3 3 3 11 2 3" xfId="45141" xr:uid="{966C274C-1EDA-4573-A1DD-966370AC6C10}"/>
    <cellStyle name="Normal 2 2 3 3 3 11 3" xfId="20002" xr:uid="{78E9E9E1-A66A-4184-BFCD-6518446126B7}"/>
    <cellStyle name="Normal 2 2 3 3 3 11 4" xfId="36761" xr:uid="{12FD3A6D-0ED6-4545-96CC-52900A6DFC9B}"/>
    <cellStyle name="Normal 2 2 3 3 3 12" xfId="9819" xr:uid="{39AAD2EC-A300-46C2-8AC4-013B1CAD1AE0}"/>
    <cellStyle name="Normal 2 2 3 3 3 12 2" xfId="26579" xr:uid="{4E5483AD-1EAD-4DD5-9396-33444387BE0A}"/>
    <cellStyle name="Normal 2 2 3 3 3 12 3" xfId="43338" xr:uid="{C7BD8038-BF10-47EB-BA73-72AE5AB9CEB5}"/>
    <cellStyle name="Normal 2 2 3 3 3 13" xfId="18199" xr:uid="{661A2525-4A3F-4947-91B3-7DA7BD7E9C9D}"/>
    <cellStyle name="Normal 2 2 3 3 3 14" xfId="34958" xr:uid="{D2A96B70-01E7-4055-9F98-B5AD28DEF56A}"/>
    <cellStyle name="Normal 2 2 3 3 3 2" xfId="1865" xr:uid="{78D26C2A-34A2-4AE5-AFF2-B6FFD7768A4E}"/>
    <cellStyle name="Normal 2 2 3 3 3 2 2" xfId="5247" xr:uid="{BE3B01C8-F8FF-4DC8-AF98-1014878EF18A}"/>
    <cellStyle name="Normal 2 2 3 3 3 2 2 2" xfId="13625" xr:uid="{62FFD816-1CED-4A9C-9358-DEC9DA4DF7A6}"/>
    <cellStyle name="Normal 2 2 3 3 3 2 2 2 2" xfId="30385" xr:uid="{13EB828D-EBBF-4FD9-9300-684067FAF4B6}"/>
    <cellStyle name="Normal 2 2 3 3 3 2 2 2 3" xfId="47144" xr:uid="{C2F95F29-F5A8-4E74-85A5-F9BAD3E2D351}"/>
    <cellStyle name="Normal 2 2 3 3 3 2 2 3" xfId="22005" xr:uid="{79D5FDCA-9462-4D08-A14F-CDD5B3F5029B}"/>
    <cellStyle name="Normal 2 2 3 3 3 2 2 4" xfId="38764" xr:uid="{A246154D-657A-4601-84F7-5CC4DB55F5BD}"/>
    <cellStyle name="Normal 2 2 3 3 3 2 3" xfId="6932" xr:uid="{94F310E8-94B2-471F-B2DE-8DE8CF5076B8}"/>
    <cellStyle name="Normal 2 2 3 3 3 2 3 2" xfId="15312" xr:uid="{35CCE77A-226C-4630-B43A-AB6573143BB3}"/>
    <cellStyle name="Normal 2 2 3 3 3 2 3 2 2" xfId="32072" xr:uid="{227082A7-D2BA-4CE2-9477-C6A6E6E0CD50}"/>
    <cellStyle name="Normal 2 2 3 3 3 2 3 2 3" xfId="48831" xr:uid="{597CB8BF-4C66-4F30-A38E-839FFF148CF5}"/>
    <cellStyle name="Normal 2 2 3 3 3 2 3 3" xfId="23692" xr:uid="{4C8F73D6-0D7F-4A61-8B89-11F8BE9DC581}"/>
    <cellStyle name="Normal 2 2 3 3 3 2 3 4" xfId="40451" xr:uid="{CA01B3B0-7D8C-4CE1-BA1A-F4CC993BEB44}"/>
    <cellStyle name="Normal 2 2 3 3 3 2 4" xfId="3672" xr:uid="{CBB29DBD-E797-4239-BB2E-326E63EB731B}"/>
    <cellStyle name="Normal 2 2 3 3 3 2 4 2" xfId="12048" xr:uid="{0A64F75B-60A2-4659-B753-8188F3186022}"/>
    <cellStyle name="Normal 2 2 3 3 3 2 4 2 2" xfId="28808" xr:uid="{4D004231-6FAD-44D1-96F6-C1B733544250}"/>
    <cellStyle name="Normal 2 2 3 3 3 2 4 2 3" xfId="45567" xr:uid="{FA18B7A9-9C07-4A16-8973-C9EF163FCDED}"/>
    <cellStyle name="Normal 2 2 3 3 3 2 4 3" xfId="20428" xr:uid="{C2650186-6237-49ED-920C-2EA2B02A2F5C}"/>
    <cellStyle name="Normal 2 2 3 3 3 2 4 4" xfId="37187" xr:uid="{7264BBFF-6BB0-4D82-BB9B-B2091425D246}"/>
    <cellStyle name="Normal 2 2 3 3 3 2 5" xfId="10245" xr:uid="{E711AA55-0F09-44F7-AD47-598D918CA923}"/>
    <cellStyle name="Normal 2 2 3 3 3 2 5 2" xfId="27005" xr:uid="{B0D1EEDF-4D63-4C09-A638-CED4D92FD220}"/>
    <cellStyle name="Normal 2 2 3 3 3 2 5 3" xfId="43764" xr:uid="{22E0CAEB-9997-4CC2-8813-B4B237146B87}"/>
    <cellStyle name="Normal 2 2 3 3 3 2 6" xfId="18625" xr:uid="{E35F6FB3-86C1-48E7-B68B-D29CBE99EDE1}"/>
    <cellStyle name="Normal 2 2 3 3 3 2 7" xfId="35384" xr:uid="{E89F8ACC-7B30-4AEE-9A5E-23B6BB2BCA5D}"/>
    <cellStyle name="Normal 2 2 3 3 3 3" xfId="2293" xr:uid="{3000F884-91ED-4496-8353-162BAD7146CB}"/>
    <cellStyle name="Normal 2 2 3 3 3 3 2" xfId="5673" xr:uid="{73CEE5EC-4A19-4A00-A973-C2826D549046}"/>
    <cellStyle name="Normal 2 2 3 3 3 3 2 2" xfId="14053" xr:uid="{7A9085F6-78AA-4252-AD44-0D59F7238881}"/>
    <cellStyle name="Normal 2 2 3 3 3 3 2 2 2" xfId="30813" xr:uid="{1198EEBE-82CC-4A11-9EC7-6695B7AC88DF}"/>
    <cellStyle name="Normal 2 2 3 3 3 3 2 2 3" xfId="47572" xr:uid="{9CC6DC90-7C8B-4ABF-B3FB-19B984F6566E}"/>
    <cellStyle name="Normal 2 2 3 3 3 3 2 3" xfId="22433" xr:uid="{44B770B5-4843-42FC-9F7E-D7E8769CEAA7}"/>
    <cellStyle name="Normal 2 2 3 3 3 3 2 4" xfId="39192" xr:uid="{AE09CE40-FAEE-4DF3-913E-6219E09F8AC1}"/>
    <cellStyle name="Normal 2 2 3 3 3 3 3" xfId="7360" xr:uid="{0CB6BE39-668E-48DE-9C72-2FD71D24093F}"/>
    <cellStyle name="Normal 2 2 3 3 3 3 3 2" xfId="15740" xr:uid="{27522133-7EF8-4A0D-9362-DBE2289E2C48}"/>
    <cellStyle name="Normal 2 2 3 3 3 3 3 2 2" xfId="32500" xr:uid="{A3D3B9A6-CB01-482F-89B8-E63C49F4C7A8}"/>
    <cellStyle name="Normal 2 2 3 3 3 3 3 2 3" xfId="49259" xr:uid="{DE3964F7-7057-43FC-8F93-30FEF7BD6DCA}"/>
    <cellStyle name="Normal 2 2 3 3 3 3 3 3" xfId="24120" xr:uid="{BF69D941-7A18-447F-A95F-B6900546B298}"/>
    <cellStyle name="Normal 2 2 3 3 3 3 3 4" xfId="40879" xr:uid="{3440E5FB-59A8-4069-8A9A-C6B545C53409}"/>
    <cellStyle name="Normal 2 2 3 3 3 3 4" xfId="4100" xr:uid="{CC0897C0-2686-4A8E-9FC2-16B9963951AB}"/>
    <cellStyle name="Normal 2 2 3 3 3 3 4 2" xfId="12476" xr:uid="{D0C7C622-539F-4200-9DE6-91541B0F98E5}"/>
    <cellStyle name="Normal 2 2 3 3 3 3 4 2 2" xfId="29236" xr:uid="{945B7DAB-D75C-4544-9384-BF25A0A4FFC4}"/>
    <cellStyle name="Normal 2 2 3 3 3 3 4 2 3" xfId="45995" xr:uid="{2BC68CE0-05CD-4B34-BD64-961186588DE7}"/>
    <cellStyle name="Normal 2 2 3 3 3 3 4 3" xfId="20856" xr:uid="{39C9DE7B-A443-46EF-B022-7E33128FE285}"/>
    <cellStyle name="Normal 2 2 3 3 3 3 4 4" xfId="37615" xr:uid="{E0595C1D-AEE3-429A-A949-DCEEA7C64BBE}"/>
    <cellStyle name="Normal 2 2 3 3 3 3 5" xfId="10673" xr:uid="{1A283352-97A3-46A9-BA91-A14FB2056AF2}"/>
    <cellStyle name="Normal 2 2 3 3 3 3 5 2" xfId="27433" xr:uid="{BAADCDA2-FB77-4BAB-8B16-C2C4443727D9}"/>
    <cellStyle name="Normal 2 2 3 3 3 3 5 3" xfId="44192" xr:uid="{73904DD2-0CB0-4094-918B-D606BFFCD987}"/>
    <cellStyle name="Normal 2 2 3 3 3 3 6" xfId="19053" xr:uid="{384B9030-C067-4F0A-BE40-A1447D64742F}"/>
    <cellStyle name="Normal 2 2 3 3 3 3 7" xfId="35812" xr:uid="{7C8F18EB-EC6C-4C6C-A4BE-0B36A7B786DF}"/>
    <cellStyle name="Normal 2 2 3 3 3 4" xfId="2736" xr:uid="{ADC89874-59EC-4BFD-A3D0-790C3BF0DB19}"/>
    <cellStyle name="Normal 2 2 3 3 3 4 2" xfId="6118" xr:uid="{09B4A117-C5DA-43FB-A81C-72AC5914A579}"/>
    <cellStyle name="Normal 2 2 3 3 3 4 2 2" xfId="14498" xr:uid="{711BB474-C41A-4AC9-885B-75F5CC21640C}"/>
    <cellStyle name="Normal 2 2 3 3 3 4 2 2 2" xfId="31258" xr:uid="{180F8076-F7A3-42BD-94B8-387D044C0BB3}"/>
    <cellStyle name="Normal 2 2 3 3 3 4 2 2 3" xfId="48017" xr:uid="{E86BD835-0336-4372-A2ED-B6FDAA7900A7}"/>
    <cellStyle name="Normal 2 2 3 3 3 4 2 3" xfId="22878" xr:uid="{667D86A8-9792-45D7-99D3-049129A8C444}"/>
    <cellStyle name="Normal 2 2 3 3 3 4 2 4" xfId="39637" xr:uid="{D9D06E0F-53D2-4B28-AFFE-10192A4C3123}"/>
    <cellStyle name="Normal 2 2 3 3 3 4 3" xfId="7805" xr:uid="{73D2B194-E962-49F1-A600-C5E4C6FE1F79}"/>
    <cellStyle name="Normal 2 2 3 3 3 4 3 2" xfId="16185" xr:uid="{3B0AA46A-53E9-4FE0-9F0E-7FADDEAFB75A}"/>
    <cellStyle name="Normal 2 2 3 3 3 4 3 2 2" xfId="32945" xr:uid="{3B7FA63E-7C25-41FA-B59F-DC4A4E3C3DCE}"/>
    <cellStyle name="Normal 2 2 3 3 3 4 3 2 3" xfId="49704" xr:uid="{7B105379-424A-448F-A873-17F8547F4CD1}"/>
    <cellStyle name="Normal 2 2 3 3 3 4 3 3" xfId="24565" xr:uid="{64BE4A75-D37F-45F6-ABFE-CD8220D35C5D}"/>
    <cellStyle name="Normal 2 2 3 3 3 4 3 4" xfId="41324" xr:uid="{A481A3A1-21C0-41C7-8AA5-C0F368556396}"/>
    <cellStyle name="Normal 2 2 3 3 3 4 4" xfId="4432" xr:uid="{CBFB15A5-1084-42DE-886E-FBD24FE61DB9}"/>
    <cellStyle name="Normal 2 2 3 3 3 4 4 2" xfId="12808" xr:uid="{C7038274-8C8D-4DEF-9F1B-AE1720224CE9}"/>
    <cellStyle name="Normal 2 2 3 3 3 4 4 2 2" xfId="29568" xr:uid="{1E268610-B187-4B0A-A416-6AB80225B87C}"/>
    <cellStyle name="Normal 2 2 3 3 3 4 4 2 3" xfId="46327" xr:uid="{F873F9EA-6A0B-44CD-929F-231073711C16}"/>
    <cellStyle name="Normal 2 2 3 3 3 4 4 3" xfId="21188" xr:uid="{B420DD33-79E1-44D0-9881-0CEE97ADD81C}"/>
    <cellStyle name="Normal 2 2 3 3 3 4 4 4" xfId="37947" xr:uid="{A9279056-0127-4DB3-B258-EFA2F8CD4939}"/>
    <cellStyle name="Normal 2 2 3 3 3 4 5" xfId="11118" xr:uid="{8619A641-8C8F-43B6-BD4A-7C0CDED4A381}"/>
    <cellStyle name="Normal 2 2 3 3 3 4 5 2" xfId="27878" xr:uid="{473601EC-FDB3-48C5-95EB-9F1E309A9620}"/>
    <cellStyle name="Normal 2 2 3 3 3 4 5 3" xfId="44637" xr:uid="{F93FC9B2-17A8-43A6-8B9D-AD737C4E4C11}"/>
    <cellStyle name="Normal 2 2 3 3 3 4 6" xfId="19498" xr:uid="{9E194AA7-466F-4214-BD69-FAEB4BB6B32C}"/>
    <cellStyle name="Normal 2 2 3 3 3 4 7" xfId="36257" xr:uid="{834957C1-F7C9-4075-9E6C-B3592BDD003B}"/>
    <cellStyle name="Normal 2 2 3 3 3 5" xfId="4852" xr:uid="{80CE628C-AFE8-4A76-9024-5AC92B7098EB}"/>
    <cellStyle name="Normal 2 2 3 3 3 5 2" xfId="13228" xr:uid="{B7771EF9-5D2F-4FA2-8103-0B924347CA85}"/>
    <cellStyle name="Normal 2 2 3 3 3 5 2 2" xfId="29988" xr:uid="{AA89B319-C5E3-4629-87AA-7350B2F1B7A1}"/>
    <cellStyle name="Normal 2 2 3 3 3 5 2 3" xfId="46747" xr:uid="{E1412954-FFE1-432B-86F8-EEEA16630B0D}"/>
    <cellStyle name="Normal 2 2 3 3 3 5 3" xfId="21608" xr:uid="{DC085590-BBF7-429D-84DC-6C174323938F}"/>
    <cellStyle name="Normal 2 2 3 3 3 5 4" xfId="38367" xr:uid="{F0F5921B-8947-4FD5-BB0A-129481A5ADA6}"/>
    <cellStyle name="Normal 2 2 3 3 3 6" xfId="6506" xr:uid="{89545344-EA3D-479D-B2A7-F355D190B4A4}"/>
    <cellStyle name="Normal 2 2 3 3 3 6 2" xfId="14886" xr:uid="{699BE15E-F6EF-4610-8CB9-314D524C5F78}"/>
    <cellStyle name="Normal 2 2 3 3 3 6 2 2" xfId="31646" xr:uid="{7EB21083-D47F-4809-80E9-BF85D6F7FE05}"/>
    <cellStyle name="Normal 2 2 3 3 3 6 2 3" xfId="48405" xr:uid="{259C720A-6C49-4B12-A3E3-B8159BB7E4D2}"/>
    <cellStyle name="Normal 2 2 3 3 3 6 3" xfId="23266" xr:uid="{EAEDC637-9C71-4AC8-9681-0C73D38630A6}"/>
    <cellStyle name="Normal 2 2 3 3 3 6 4" xfId="40025" xr:uid="{2AE1608B-370B-47A5-9DDF-FB1C63CC44CC}"/>
    <cellStyle name="Normal 2 2 3 3 3 7" xfId="8211" xr:uid="{2CFBE220-60D9-4AB9-99BF-39A01C74BB8A}"/>
    <cellStyle name="Normal 2 2 3 3 3 7 2" xfId="16591" xr:uid="{0DCCAE79-FB8D-49E2-A7A0-FB8F46392ED3}"/>
    <cellStyle name="Normal 2 2 3 3 3 7 2 2" xfId="33351" xr:uid="{810D29FC-3C36-44FC-A0F7-25B7D92F97B8}"/>
    <cellStyle name="Normal 2 2 3 3 3 7 2 3" xfId="50110" xr:uid="{8A88E786-D75E-4E51-9F07-E99A10E0D604}"/>
    <cellStyle name="Normal 2 2 3 3 3 7 3" xfId="24971" xr:uid="{B6799D07-DFE3-4EA3-BE77-80482C447122}"/>
    <cellStyle name="Normal 2 2 3 3 3 7 4" xfId="41730" xr:uid="{CC50007F-6850-4972-BCE8-F51052D50B1C}"/>
    <cellStyle name="Normal 2 2 3 3 3 8" xfId="8617" xr:uid="{AB25351F-E63E-4317-96AD-3AFABBBD495E}"/>
    <cellStyle name="Normal 2 2 3 3 3 8 2" xfId="16997" xr:uid="{11394B39-CC8F-49C7-8795-C006F2A85C81}"/>
    <cellStyle name="Normal 2 2 3 3 3 8 2 2" xfId="33757" xr:uid="{0C41AC75-DBD0-49AC-B8D7-A72EA0334072}"/>
    <cellStyle name="Normal 2 2 3 3 3 8 2 3" xfId="50516" xr:uid="{689AC55F-0F2B-44B2-A4B2-65243C77F381}"/>
    <cellStyle name="Normal 2 2 3 3 3 8 3" xfId="25377" xr:uid="{C059099B-16A4-4F08-94CB-8D088C20DCA5}"/>
    <cellStyle name="Normal 2 2 3 3 3 8 4" xfId="42136" xr:uid="{7C451683-A216-415E-ADC1-41B4C4B91C13}"/>
    <cellStyle name="Normal 2 2 3 3 3 9" xfId="9023" xr:uid="{4911811A-5CAD-4587-BFFA-27448F3EB7FD}"/>
    <cellStyle name="Normal 2 2 3 3 3 9 2" xfId="17403" xr:uid="{1C911560-8810-4FDD-AD98-16A7378D5FB6}"/>
    <cellStyle name="Normal 2 2 3 3 3 9 2 2" xfId="34163" xr:uid="{E408A8E9-5C0B-4775-9243-E991B7344E48}"/>
    <cellStyle name="Normal 2 2 3 3 3 9 2 3" xfId="50922" xr:uid="{F4DC1268-0944-4850-B9C8-0672EB0AB5C7}"/>
    <cellStyle name="Normal 2 2 3 3 3 9 3" xfId="25783" xr:uid="{C8559F3D-7405-4CBF-BD4D-1ACF4126B5DB}"/>
    <cellStyle name="Normal 2 2 3 3 3 9 4" xfId="42542" xr:uid="{E5C2372A-9E94-4FB9-B6A6-4AD70C6820BC}"/>
    <cellStyle name="Normal 2 2 3 3 4" xfId="1626" xr:uid="{9514A9DA-820D-41BF-B45C-D7112E5CDA76}"/>
    <cellStyle name="Normal 2 2 3 3 4 2" xfId="5008" xr:uid="{D17C75A3-5DDA-48F1-8452-5B8D5FDF8CE7}"/>
    <cellStyle name="Normal 2 2 3 3 4 2 2" xfId="13386" xr:uid="{A4A441BA-DEB6-4855-85F6-883158E1A95F}"/>
    <cellStyle name="Normal 2 2 3 3 4 2 2 2" xfId="30146" xr:uid="{10C3EE89-BAEB-4C33-A94E-80128C9D5775}"/>
    <cellStyle name="Normal 2 2 3 3 4 2 2 3" xfId="46905" xr:uid="{11B79684-8594-4831-9938-230F6898E233}"/>
    <cellStyle name="Normal 2 2 3 3 4 2 3" xfId="21766" xr:uid="{36090D3B-9120-453B-9C47-2D7296F15E85}"/>
    <cellStyle name="Normal 2 2 3 3 4 2 4" xfId="38525" xr:uid="{667A0DB9-A98A-482F-B8F6-9C37973B6F5E}"/>
    <cellStyle name="Normal 2 2 3 3 4 3" xfId="6693" xr:uid="{7DBDF997-07D0-4971-8B8F-6B4AC697C918}"/>
    <cellStyle name="Normal 2 2 3 3 4 3 2" xfId="15073" xr:uid="{5690BF8F-B098-44F5-809D-D14A590B53C7}"/>
    <cellStyle name="Normal 2 2 3 3 4 3 2 2" xfId="31833" xr:uid="{431DF074-5EA6-4B36-9444-D627B049240E}"/>
    <cellStyle name="Normal 2 2 3 3 4 3 2 3" xfId="48592" xr:uid="{034708C1-5C34-483A-800D-9F4F6C98952F}"/>
    <cellStyle name="Normal 2 2 3 3 4 3 3" xfId="23453" xr:uid="{9E2600DA-FB7A-40A9-9562-C0405AA43B34}"/>
    <cellStyle name="Normal 2 2 3 3 4 3 4" xfId="40212" xr:uid="{2F456E17-D926-4687-A26F-66E19169615A}"/>
    <cellStyle name="Normal 2 2 3 3 4 4" xfId="3433" xr:uid="{6CE66EAB-0EC6-4778-B973-6E20002D9D52}"/>
    <cellStyle name="Normal 2 2 3 3 4 4 2" xfId="11809" xr:uid="{329402C7-1630-41D8-B0B0-41AF87C186BF}"/>
    <cellStyle name="Normal 2 2 3 3 4 4 2 2" xfId="28569" xr:uid="{DAF16A87-2F82-48A0-BC72-287884ACA228}"/>
    <cellStyle name="Normal 2 2 3 3 4 4 2 3" xfId="45328" xr:uid="{26DA21E1-5389-4022-82CF-3EC9CBEC7317}"/>
    <cellStyle name="Normal 2 2 3 3 4 4 3" xfId="20189" xr:uid="{DFA62436-420A-4ED9-A0A1-C713C3798CE1}"/>
    <cellStyle name="Normal 2 2 3 3 4 4 4" xfId="36948" xr:uid="{4B4AB980-572B-4826-A00A-DCA4738EB213}"/>
    <cellStyle name="Normal 2 2 3 3 4 5" xfId="10006" xr:uid="{EFE08A3F-2B19-45E6-990A-0B5AE4F20043}"/>
    <cellStyle name="Normal 2 2 3 3 4 5 2" xfId="26766" xr:uid="{0C9C1FD5-75C0-43E0-B220-8D17A0EB6801}"/>
    <cellStyle name="Normal 2 2 3 3 4 5 3" xfId="43525" xr:uid="{E7DC9AAE-DCCA-4BC1-9BA9-27D4D065904F}"/>
    <cellStyle name="Normal 2 2 3 3 4 6" xfId="18386" xr:uid="{6D293914-D3E4-42A7-9B76-9F6FD1E58DDB}"/>
    <cellStyle name="Normal 2 2 3 3 4 7" xfId="35145" xr:uid="{51C2A008-1D87-4324-9BFF-FFF526F91579}"/>
    <cellStyle name="Normal 2 2 3 3 5" xfId="2054" xr:uid="{AB73AE02-AA5A-4A1A-801D-66B29185428C}"/>
    <cellStyle name="Normal 2 2 3 3 5 2" xfId="5434" xr:uid="{B51E0805-E6BB-4313-9125-9009D0BCEC69}"/>
    <cellStyle name="Normal 2 2 3 3 5 2 2" xfId="13814" xr:uid="{935BA31B-6E02-40C8-96CD-0E012CEA8213}"/>
    <cellStyle name="Normal 2 2 3 3 5 2 2 2" xfId="30574" xr:uid="{8390374F-5E84-40FA-8A39-768BA3E334F5}"/>
    <cellStyle name="Normal 2 2 3 3 5 2 2 3" xfId="47333" xr:uid="{1215CBAE-281A-4E90-9AF1-0DD3B4402DD5}"/>
    <cellStyle name="Normal 2 2 3 3 5 2 3" xfId="22194" xr:uid="{58805F6F-7B43-4BED-AF5B-DD1776D31B96}"/>
    <cellStyle name="Normal 2 2 3 3 5 2 4" xfId="38953" xr:uid="{AD3EFCE5-12AA-49CE-96A6-37CEF9EC4E94}"/>
    <cellStyle name="Normal 2 2 3 3 5 3" xfId="7121" xr:uid="{FECC4515-3271-46EA-BF96-ACE5577314E5}"/>
    <cellStyle name="Normal 2 2 3 3 5 3 2" xfId="15501" xr:uid="{3D536259-8F2B-40DD-990C-92BD24938A4A}"/>
    <cellStyle name="Normal 2 2 3 3 5 3 2 2" xfId="32261" xr:uid="{DBD6B44A-A7B1-4848-902A-4739EE76BFF5}"/>
    <cellStyle name="Normal 2 2 3 3 5 3 2 3" xfId="49020" xr:uid="{6CF6715F-C52D-4B25-8222-65EE1E11FD3E}"/>
    <cellStyle name="Normal 2 2 3 3 5 3 3" xfId="23881" xr:uid="{614D3EA3-7BF1-4F51-AE83-778C1EC20C2A}"/>
    <cellStyle name="Normal 2 2 3 3 5 3 4" xfId="40640" xr:uid="{FB38FFA4-313A-49CE-895A-0AF0B99B199E}"/>
    <cellStyle name="Normal 2 2 3 3 5 4" xfId="3861" xr:uid="{2ADD0620-D059-4BED-99AC-90844FC1CAD4}"/>
    <cellStyle name="Normal 2 2 3 3 5 4 2" xfId="12237" xr:uid="{9B709A83-9DFA-4AA9-8BB6-31A0BE74707D}"/>
    <cellStyle name="Normal 2 2 3 3 5 4 2 2" xfId="28997" xr:uid="{8E813B93-D3EE-4E99-8928-BABE68B96D4C}"/>
    <cellStyle name="Normal 2 2 3 3 5 4 2 3" xfId="45756" xr:uid="{EE79CCBB-4E5A-4E85-9A39-15F65F82FA58}"/>
    <cellStyle name="Normal 2 2 3 3 5 4 3" xfId="20617" xr:uid="{1B2ADB4E-010C-497E-801D-7EF14FB1D185}"/>
    <cellStyle name="Normal 2 2 3 3 5 4 4" xfId="37376" xr:uid="{F4962185-0F6F-48D4-BAD1-99A0D82E79B5}"/>
    <cellStyle name="Normal 2 2 3 3 5 5" xfId="10434" xr:uid="{874D5DEF-3708-4694-9913-1B79A2C93093}"/>
    <cellStyle name="Normal 2 2 3 3 5 5 2" xfId="27194" xr:uid="{91589A3F-CA26-4FC7-BD5E-AC18B311B744}"/>
    <cellStyle name="Normal 2 2 3 3 5 5 3" xfId="43953" xr:uid="{8E3C844C-B138-4D54-80C3-9A548B7837FF}"/>
    <cellStyle name="Normal 2 2 3 3 5 6" xfId="18814" xr:uid="{04BCD7AE-4FBE-47C3-90EB-FF7F3B4C4FC9}"/>
    <cellStyle name="Normal 2 2 3 3 5 7" xfId="35573" xr:uid="{DF31FF3B-A5B5-497F-BC60-4B2C79D36286}"/>
    <cellStyle name="Normal 2 2 3 3 6" xfId="2466" xr:uid="{3DA7AEC2-DE5C-4E49-836A-AB03FE1D206E}"/>
    <cellStyle name="Normal 2 2 3 3 6 2" xfId="5847" xr:uid="{AA7A96C9-7DE9-4E77-9E37-67AC88902464}"/>
    <cellStyle name="Normal 2 2 3 3 6 2 2" xfId="14227" xr:uid="{F6562782-F5B4-4780-B124-278641A101B6}"/>
    <cellStyle name="Normal 2 2 3 3 6 2 2 2" xfId="30987" xr:uid="{6C9F34C1-1617-4415-8F96-408ADD6E6BC9}"/>
    <cellStyle name="Normal 2 2 3 3 6 2 2 3" xfId="47746" xr:uid="{1567D59B-0F22-4298-8843-2A778853C791}"/>
    <cellStyle name="Normal 2 2 3 3 6 2 3" xfId="22607" xr:uid="{EADDD719-35CB-418E-8A3C-80FD241C8094}"/>
    <cellStyle name="Normal 2 2 3 3 6 2 4" xfId="39366" xr:uid="{50BC48F1-2C4E-455A-A2A2-D730B8EA6212}"/>
    <cellStyle name="Normal 2 2 3 3 6 3" xfId="7534" xr:uid="{79CC3004-23E4-4E20-B80C-94CA24CD7C32}"/>
    <cellStyle name="Normal 2 2 3 3 6 3 2" xfId="15914" xr:uid="{D2ECE909-B213-45D6-8B07-ABEAE62BEA13}"/>
    <cellStyle name="Normal 2 2 3 3 6 3 2 2" xfId="32674" xr:uid="{15F817E4-98B5-4E13-ABD2-CA70A1DE93D6}"/>
    <cellStyle name="Normal 2 2 3 3 6 3 2 3" xfId="49433" xr:uid="{4B68DBF8-8DFC-4941-985C-D63D96622919}"/>
    <cellStyle name="Normal 2 2 3 3 6 3 3" xfId="24294" xr:uid="{69D9748E-29F3-441A-B2C8-DD5D9D883519}"/>
    <cellStyle name="Normal 2 2 3 3 6 3 4" xfId="41053" xr:uid="{1232F6F9-5625-4BBB-823C-2414FC1AFB7D}"/>
    <cellStyle name="Normal 2 2 3 3 6 4" xfId="3004" xr:uid="{10225A10-9DEA-41DA-B609-086E47CB6A42}"/>
    <cellStyle name="Normal 2 2 3 3 6 4 2" xfId="11383" xr:uid="{72662ED7-7ADE-42C4-8783-89D9F0DE818C}"/>
    <cellStyle name="Normal 2 2 3 3 6 4 2 2" xfId="28143" xr:uid="{593C0C1F-2FF3-4062-8ED7-41DCB012EBC6}"/>
    <cellStyle name="Normal 2 2 3 3 6 4 2 3" xfId="44902" xr:uid="{1986D5A4-0280-4C77-A18C-E9BD6FAEE78A}"/>
    <cellStyle name="Normal 2 2 3 3 6 4 3" xfId="19763" xr:uid="{D9A949B4-A92A-4DAE-B33A-26818516B67C}"/>
    <cellStyle name="Normal 2 2 3 3 6 4 4" xfId="36522" xr:uid="{ED6831EF-6E7E-4FE2-B0BB-84C0E617E0BF}"/>
    <cellStyle name="Normal 2 2 3 3 6 5" xfId="10847" xr:uid="{7D0B9EA8-1DB5-4842-816A-C49D74AB00EC}"/>
    <cellStyle name="Normal 2 2 3 3 6 5 2" xfId="27607" xr:uid="{484C998B-A2BB-4637-B1A8-BA9EFB7A7706}"/>
    <cellStyle name="Normal 2 2 3 3 6 5 3" xfId="44366" xr:uid="{1DD20E4C-ED9E-48E5-A307-81A52E19AB23}"/>
    <cellStyle name="Normal 2 2 3 3 6 6" xfId="19227" xr:uid="{4F76AC75-130E-464D-8765-54F5CCE25683}"/>
    <cellStyle name="Normal 2 2 3 3 6 7" xfId="35986" xr:uid="{FE80470F-3D56-478E-89CC-830FFBB04AC4}"/>
    <cellStyle name="Normal 2 2 3 3 7" xfId="4580" xr:uid="{1D9EF34C-F15C-45F9-BFAF-29C49309CDEA}"/>
    <cellStyle name="Normal 2 2 3 3 7 2" xfId="12956" xr:uid="{985A954D-33B8-459D-89AA-BFDE53B180B9}"/>
    <cellStyle name="Normal 2 2 3 3 7 2 2" xfId="29716" xr:uid="{84681CC5-B335-476B-B577-DC79498D23D9}"/>
    <cellStyle name="Normal 2 2 3 3 7 2 3" xfId="46475" xr:uid="{184B0FE9-061C-4910-8FD1-FAB90B986721}"/>
    <cellStyle name="Normal 2 2 3 3 7 3" xfId="21336" xr:uid="{9F1E2CB6-84EC-408F-9E66-9E8AED7571B6}"/>
    <cellStyle name="Normal 2 2 3 3 7 4" xfId="38095" xr:uid="{18A95D8D-091A-4AE6-933A-22BFCCE38160}"/>
    <cellStyle name="Normal 2 2 3 3 8" xfId="6267" xr:uid="{30EC3714-56BC-468D-B39F-C7E9B0A00CA4}"/>
    <cellStyle name="Normal 2 2 3 3 8 2" xfId="14647" xr:uid="{CD6C68CD-AB35-4CC4-B8D7-B8181D6577D9}"/>
    <cellStyle name="Normal 2 2 3 3 8 2 2" xfId="31407" xr:uid="{41486F54-783E-4AC1-BAF0-8B4E45FF1D83}"/>
    <cellStyle name="Normal 2 2 3 3 8 2 3" xfId="48166" xr:uid="{844B7E24-B95C-4ECA-A7CB-CA4E2294C4CA}"/>
    <cellStyle name="Normal 2 2 3 3 8 3" xfId="23027" xr:uid="{436E3ABC-6053-43A4-A9C0-B4994EEB6129}"/>
    <cellStyle name="Normal 2 2 3 3 8 4" xfId="39786" xr:uid="{509243AF-D506-4D1B-A2D3-E26B3CFD3C17}"/>
    <cellStyle name="Normal 2 2 3 3 9" xfId="7940" xr:uid="{04260908-6F0A-4D5C-912D-13C604F4B168}"/>
    <cellStyle name="Normal 2 2 3 3 9 2" xfId="16320" xr:uid="{DC68E1FE-C46D-4F35-B200-5E805CD6D2C8}"/>
    <cellStyle name="Normal 2 2 3 3 9 2 2" xfId="33080" xr:uid="{7F6D7B59-0D22-4C82-8618-E056048E6F60}"/>
    <cellStyle name="Normal 2 2 3 3 9 2 3" xfId="49839" xr:uid="{D2658138-1C87-4C5F-B216-F491452612FB}"/>
    <cellStyle name="Normal 2 2 3 3 9 3" xfId="24700" xr:uid="{7C0A466F-1ADA-4B87-9BE9-06B7294284D9}"/>
    <cellStyle name="Normal 2 2 3 3 9 4" xfId="41459" xr:uid="{E696A414-39D7-4521-B57D-CC2F02AFFCDC}"/>
    <cellStyle name="Normal 2 2 3 4" xfId="844" xr:uid="{13173EA3-763D-410F-B35C-30FB697400BF}"/>
    <cellStyle name="Normal 2 2 3 4 10" xfId="8347" xr:uid="{34BFEA2B-866C-458B-83E6-77211AE0BAF2}"/>
    <cellStyle name="Normal 2 2 3 4 10 2" xfId="16727" xr:uid="{D93BB67B-B3F7-45DF-8C34-03DA8578B20E}"/>
    <cellStyle name="Normal 2 2 3 4 10 2 2" xfId="33487" xr:uid="{05C7A4BD-C74D-47D5-B048-1727B8A063A6}"/>
    <cellStyle name="Normal 2 2 3 4 10 2 3" xfId="50246" xr:uid="{81358166-341C-4248-B201-CA3476945671}"/>
    <cellStyle name="Normal 2 2 3 4 10 3" xfId="25107" xr:uid="{93AD25AF-9631-4D0A-A235-C7A87010CB33}"/>
    <cellStyle name="Normal 2 2 3 4 10 4" xfId="41866" xr:uid="{68139135-6D46-4DEA-8F3E-CE03E094D553}"/>
    <cellStyle name="Normal 2 2 3 4 11" xfId="8753" xr:uid="{CFD5B1B3-8704-48EC-97A8-BE82308E1F3F}"/>
    <cellStyle name="Normal 2 2 3 4 11 2" xfId="17133" xr:uid="{7E302615-8B18-418B-BD4C-53A74D254802}"/>
    <cellStyle name="Normal 2 2 3 4 11 2 2" xfId="33893" xr:uid="{50433124-354B-4388-BDC7-D44139BD6290}"/>
    <cellStyle name="Normal 2 2 3 4 11 2 3" xfId="50652" xr:uid="{F6DA3D16-2CEB-482D-9044-B533CE39CFA0}"/>
    <cellStyle name="Normal 2 2 3 4 11 3" xfId="25513" xr:uid="{2E944DC0-72CC-4C6F-9EC2-3D665486EE53}"/>
    <cellStyle name="Normal 2 2 3 4 11 4" xfId="42272" xr:uid="{74ADA2A4-BA8E-4838-831E-63AB696F563B}"/>
    <cellStyle name="Normal 2 2 3 4 12" xfId="9159" xr:uid="{5C70BD1A-1C55-493A-A0DF-036E1747894C}"/>
    <cellStyle name="Normal 2 2 3 4 12 2" xfId="17539" xr:uid="{755784E6-E2B3-472D-AB45-DF3CDA0D24B2}"/>
    <cellStyle name="Normal 2 2 3 4 12 2 2" xfId="34299" xr:uid="{0FF9638F-9AC4-4129-87EE-217DBD9D6FDF}"/>
    <cellStyle name="Normal 2 2 3 4 12 2 3" xfId="51058" xr:uid="{11FBD88F-BC6E-463F-8445-24177F205E5B}"/>
    <cellStyle name="Normal 2 2 3 4 12 3" xfId="25919" xr:uid="{42C528F7-444C-4AE4-8B9F-B389F2F745FE}"/>
    <cellStyle name="Normal 2 2 3 4 12 4" xfId="42678" xr:uid="{3706FE9A-E890-4152-8BBD-562C1A980CE1}"/>
    <cellStyle name="Normal 2 2 3 4 13" xfId="2880" xr:uid="{7F763BF6-A2BC-482F-996A-B0169FD5E7B8}"/>
    <cellStyle name="Normal 2 2 3 4 13 2" xfId="11262" xr:uid="{C166EC33-B682-4C5E-99A5-765B977EF98B}"/>
    <cellStyle name="Normal 2 2 3 4 13 2 2" xfId="28022" xr:uid="{9912A97B-D380-4CE5-AAF9-11629A0C9402}"/>
    <cellStyle name="Normal 2 2 3 4 13 2 3" xfId="44781" xr:uid="{1DB996D7-BC76-4D87-86BE-45132344EC3B}"/>
    <cellStyle name="Normal 2 2 3 4 13 3" xfId="19642" xr:uid="{EF452371-608F-438C-AEA3-8FC94A9E3383}"/>
    <cellStyle name="Normal 2 2 3 4 13 4" xfId="36401" xr:uid="{FD3B08E0-FAD6-40A4-BA50-58BAE40FDA85}"/>
    <cellStyle name="Normal 2 2 3 4 14" xfId="9820" xr:uid="{BFA9BFA6-A3A5-4D24-B7ED-0B56A67568E6}"/>
    <cellStyle name="Normal 2 2 3 4 14 2" xfId="26580" xr:uid="{D2F0F11A-F12C-4B61-A766-23E1919E3946}"/>
    <cellStyle name="Normal 2 2 3 4 14 3" xfId="43339" xr:uid="{EE6BA58C-806E-44CA-B0D9-EE77B023F51E}"/>
    <cellStyle name="Normal 2 2 3 4 15" xfId="18200" xr:uid="{E4118CEF-4C34-4FD0-9A7D-4D33D5E9231E}"/>
    <cellStyle name="Normal 2 2 3 4 16" xfId="34959" xr:uid="{5065782B-12C8-471D-A133-D92091CD3769}"/>
    <cellStyle name="Normal 2 2 3 4 2" xfId="1463" xr:uid="{3A74D27A-9384-4335-99FC-C380D3D0FE69}"/>
    <cellStyle name="Normal 2 2 3 4 2 10" xfId="9313" xr:uid="{A7907DB3-F893-4E88-801C-B4AC76E5558E}"/>
    <cellStyle name="Normal 2 2 3 4 2 10 2" xfId="17693" xr:uid="{211268EC-4C3F-4306-86EC-A5326BC4F033}"/>
    <cellStyle name="Normal 2 2 3 4 2 10 2 2" xfId="34453" xr:uid="{59FE2F4B-9779-4069-B78D-302AB4D4A9F3}"/>
    <cellStyle name="Normal 2 2 3 4 2 10 2 3" xfId="51212" xr:uid="{8BFD932D-9F85-45CF-B35D-53AE114936AF}"/>
    <cellStyle name="Normal 2 2 3 4 2 10 3" xfId="26073" xr:uid="{1E50A37C-5DDD-4AF3-B071-567079CAEC35}"/>
    <cellStyle name="Normal 2 2 3 4 2 10 4" xfId="42832" xr:uid="{9E540A7F-EBF8-4765-A8F9-38C73D9C91D4}"/>
    <cellStyle name="Normal 2 2 3 4 2 11" xfId="3247" xr:uid="{6EE01273-F7C2-44CB-A1B5-B297FE84F72C}"/>
    <cellStyle name="Normal 2 2 3 4 2 11 2" xfId="11624" xr:uid="{FD9E3AC7-8411-4A14-BAD2-164CE0A0C902}"/>
    <cellStyle name="Normal 2 2 3 4 2 11 2 2" xfId="28384" xr:uid="{DADFC1ED-5B76-4C13-90F2-816D8CD23A50}"/>
    <cellStyle name="Normal 2 2 3 4 2 11 2 3" xfId="45143" xr:uid="{07B9ACD7-2DB1-47E3-A7F3-75CA1C422214}"/>
    <cellStyle name="Normal 2 2 3 4 2 11 3" xfId="20004" xr:uid="{5CF036C0-8C46-42C2-B549-F46912F520AC}"/>
    <cellStyle name="Normal 2 2 3 4 2 11 4" xfId="36763" xr:uid="{8FAD47D3-036B-4AB7-9653-F8D4BDCA3CDC}"/>
    <cellStyle name="Normal 2 2 3 4 2 12" xfId="9821" xr:uid="{8EB80A30-6E5E-4F23-940C-BDD136EB02C4}"/>
    <cellStyle name="Normal 2 2 3 4 2 12 2" xfId="26581" xr:uid="{AB2B6851-C550-4337-A88B-D64EA8605E34}"/>
    <cellStyle name="Normal 2 2 3 4 2 12 3" xfId="43340" xr:uid="{CDB50E1C-B2EC-42BB-B5C9-7F0915073713}"/>
    <cellStyle name="Normal 2 2 3 4 2 13" xfId="18201" xr:uid="{35FC5C39-BF8E-4B69-B7FB-41B08FE89F8A}"/>
    <cellStyle name="Normal 2 2 3 4 2 14" xfId="34960" xr:uid="{76B60973-3F3A-4673-847C-9E2EDE236317}"/>
    <cellStyle name="Normal 2 2 3 4 2 2" xfId="1867" xr:uid="{19BE738E-C7CE-4BE8-B147-D765F073AC32}"/>
    <cellStyle name="Normal 2 2 3 4 2 2 2" xfId="5249" xr:uid="{6F33BD81-10B2-4C3F-954B-92544AD1586D}"/>
    <cellStyle name="Normal 2 2 3 4 2 2 2 2" xfId="13627" xr:uid="{695C9AD5-8F77-4267-94AB-72D882D1B54E}"/>
    <cellStyle name="Normal 2 2 3 4 2 2 2 2 2" xfId="30387" xr:uid="{826B1A7B-D62B-41A5-A7A4-B1FEAF850F2D}"/>
    <cellStyle name="Normal 2 2 3 4 2 2 2 2 3" xfId="47146" xr:uid="{383C0500-8FEC-4775-AC92-98A3E1FDF488}"/>
    <cellStyle name="Normal 2 2 3 4 2 2 2 3" xfId="22007" xr:uid="{4A01C6CB-B915-45C0-A3B4-B721BD25A17A}"/>
    <cellStyle name="Normal 2 2 3 4 2 2 2 4" xfId="38766" xr:uid="{25C18A35-F3AD-4943-A36F-F4E263535CE1}"/>
    <cellStyle name="Normal 2 2 3 4 2 2 3" xfId="6934" xr:uid="{6EA2BF73-D0F8-4311-96F5-C820ABB560DC}"/>
    <cellStyle name="Normal 2 2 3 4 2 2 3 2" xfId="15314" xr:uid="{5BAC3888-890E-4ABD-BE53-173412E2E1E8}"/>
    <cellStyle name="Normal 2 2 3 4 2 2 3 2 2" xfId="32074" xr:uid="{E753A05A-A303-47D4-88E3-9AE047B11E12}"/>
    <cellStyle name="Normal 2 2 3 4 2 2 3 2 3" xfId="48833" xr:uid="{D1FE4D75-6350-44AF-A636-3AF85F982F1A}"/>
    <cellStyle name="Normal 2 2 3 4 2 2 3 3" xfId="23694" xr:uid="{B0F2A16B-8483-47C6-BB0B-7F7CD7A74310}"/>
    <cellStyle name="Normal 2 2 3 4 2 2 3 4" xfId="40453" xr:uid="{F6FCF52B-DB20-4518-B936-273EBE11C459}"/>
    <cellStyle name="Normal 2 2 3 4 2 2 4" xfId="3674" xr:uid="{4F91169C-8B30-4B45-9CAB-38CE2B45E63B}"/>
    <cellStyle name="Normal 2 2 3 4 2 2 4 2" xfId="12050" xr:uid="{D3CC7887-C49A-4DB8-B998-C0AD6DB171F1}"/>
    <cellStyle name="Normal 2 2 3 4 2 2 4 2 2" xfId="28810" xr:uid="{B0613CFB-7439-4222-80BA-05E5AF8A94FC}"/>
    <cellStyle name="Normal 2 2 3 4 2 2 4 2 3" xfId="45569" xr:uid="{8386FFAF-05EB-46FE-B9DB-541E3688349C}"/>
    <cellStyle name="Normal 2 2 3 4 2 2 4 3" xfId="20430" xr:uid="{C21414CE-673A-438E-B10F-EB28FE344998}"/>
    <cellStyle name="Normal 2 2 3 4 2 2 4 4" xfId="37189" xr:uid="{D288AF80-24A8-4C2E-A544-B955BDA96008}"/>
    <cellStyle name="Normal 2 2 3 4 2 2 5" xfId="10247" xr:uid="{86456E6C-4E84-412D-A06D-3593AACFB234}"/>
    <cellStyle name="Normal 2 2 3 4 2 2 5 2" xfId="27007" xr:uid="{8E52E567-D1A5-4D84-B097-77DFD26AEF9B}"/>
    <cellStyle name="Normal 2 2 3 4 2 2 5 3" xfId="43766" xr:uid="{999F7B93-45B6-409D-9556-8961DC31BBC6}"/>
    <cellStyle name="Normal 2 2 3 4 2 2 6" xfId="18627" xr:uid="{324196F4-2FC1-4C09-A5F3-48F207E25083}"/>
    <cellStyle name="Normal 2 2 3 4 2 2 7" xfId="35386" xr:uid="{4F4AD12A-69BD-44CC-B900-DAEF508E2654}"/>
    <cellStyle name="Normal 2 2 3 4 2 3" xfId="2295" xr:uid="{3DCF1696-529E-45F1-9E06-C3B35CC5F928}"/>
    <cellStyle name="Normal 2 2 3 4 2 3 2" xfId="5675" xr:uid="{18F4C77B-3054-426E-AFBC-317BBE780E10}"/>
    <cellStyle name="Normal 2 2 3 4 2 3 2 2" xfId="14055" xr:uid="{9877A749-42E3-4AE3-9841-1F8C7A9651EF}"/>
    <cellStyle name="Normal 2 2 3 4 2 3 2 2 2" xfId="30815" xr:uid="{2B9C3B3E-4584-4196-9118-B9D2DD242B9E}"/>
    <cellStyle name="Normal 2 2 3 4 2 3 2 2 3" xfId="47574" xr:uid="{A8B92F34-60B2-439B-9AC3-6B4BC652590A}"/>
    <cellStyle name="Normal 2 2 3 4 2 3 2 3" xfId="22435" xr:uid="{B6B7F24E-F2AB-46BD-961A-0166120D8619}"/>
    <cellStyle name="Normal 2 2 3 4 2 3 2 4" xfId="39194" xr:uid="{257BF461-90F9-429F-9F89-C3A229828F8C}"/>
    <cellStyle name="Normal 2 2 3 4 2 3 3" xfId="7362" xr:uid="{3D1C5407-EE67-4357-AD34-31A7A924E54E}"/>
    <cellStyle name="Normal 2 2 3 4 2 3 3 2" xfId="15742" xr:uid="{1E74A66A-338E-4AE6-9FA7-CB247B81B0F1}"/>
    <cellStyle name="Normal 2 2 3 4 2 3 3 2 2" xfId="32502" xr:uid="{F25D4FBA-D2C0-439F-9C2D-C6E7B57C9756}"/>
    <cellStyle name="Normal 2 2 3 4 2 3 3 2 3" xfId="49261" xr:uid="{388AAA75-CD72-4E76-B4FA-9E6FE5CA8507}"/>
    <cellStyle name="Normal 2 2 3 4 2 3 3 3" xfId="24122" xr:uid="{A6CAD5A2-B1A0-407E-BF65-3DE4EDA5C3B1}"/>
    <cellStyle name="Normal 2 2 3 4 2 3 3 4" xfId="40881" xr:uid="{693319FC-F88D-45B8-A76A-45D5D91FDE19}"/>
    <cellStyle name="Normal 2 2 3 4 2 3 4" xfId="4102" xr:uid="{3095818A-909D-4800-A4C8-CCD57914713B}"/>
    <cellStyle name="Normal 2 2 3 4 2 3 4 2" xfId="12478" xr:uid="{95D0AFEC-FEB7-495C-A1D9-1978F10BED29}"/>
    <cellStyle name="Normal 2 2 3 4 2 3 4 2 2" xfId="29238" xr:uid="{B05C8CC0-A0D4-461A-AAEA-48BFC37D4EB2}"/>
    <cellStyle name="Normal 2 2 3 4 2 3 4 2 3" xfId="45997" xr:uid="{91ED0459-B842-4547-9E4A-405BD605A5A0}"/>
    <cellStyle name="Normal 2 2 3 4 2 3 4 3" xfId="20858" xr:uid="{B320A930-6792-455E-858B-3FE11B71CC64}"/>
    <cellStyle name="Normal 2 2 3 4 2 3 4 4" xfId="37617" xr:uid="{207967AF-7539-4DED-8994-3050BCA54C0C}"/>
    <cellStyle name="Normal 2 2 3 4 2 3 5" xfId="10675" xr:uid="{27F7AD1F-9304-47EE-8B23-C206E95C9C0A}"/>
    <cellStyle name="Normal 2 2 3 4 2 3 5 2" xfId="27435" xr:uid="{9133C4BD-0B72-4480-A4A5-FB228FABCB27}"/>
    <cellStyle name="Normal 2 2 3 4 2 3 5 3" xfId="44194" xr:uid="{0089BA33-CA97-4E04-BE31-9FF145A463B8}"/>
    <cellStyle name="Normal 2 2 3 4 2 3 6" xfId="19055" xr:uid="{C6E5831A-7EED-4B54-B6A5-4D5EF1DB8194}"/>
    <cellStyle name="Normal 2 2 3 4 2 3 7" xfId="35814" xr:uid="{588C8F69-42A7-4A20-9E0D-E4474C0856DB}"/>
    <cellStyle name="Normal 2 2 3 4 2 4" xfId="2620" xr:uid="{AF602E48-D51D-4203-B163-BD9DBC285959}"/>
    <cellStyle name="Normal 2 2 3 4 2 4 2" xfId="6002" xr:uid="{BD4A06C8-E42D-49BF-B669-E6738855F16B}"/>
    <cellStyle name="Normal 2 2 3 4 2 4 2 2" xfId="14382" xr:uid="{777AB304-6EDD-492A-B09A-9CBA3CA38F5F}"/>
    <cellStyle name="Normal 2 2 3 4 2 4 2 2 2" xfId="31142" xr:uid="{AD43E13E-96B5-4428-80E3-63C87F6A4A7F}"/>
    <cellStyle name="Normal 2 2 3 4 2 4 2 2 3" xfId="47901" xr:uid="{561E8305-DA97-4860-A4D2-627761027BE5}"/>
    <cellStyle name="Normal 2 2 3 4 2 4 2 3" xfId="22762" xr:uid="{B7A1AF79-2D0B-408C-8D23-220BF2798C2E}"/>
    <cellStyle name="Normal 2 2 3 4 2 4 2 4" xfId="39521" xr:uid="{FF413BC4-E21E-49C7-8EBD-D396B270CDBF}"/>
    <cellStyle name="Normal 2 2 3 4 2 4 3" xfId="7689" xr:uid="{F5D829FD-9AA7-4B8F-BF3F-647AC2708B41}"/>
    <cellStyle name="Normal 2 2 3 4 2 4 3 2" xfId="16069" xr:uid="{0D727337-DCAD-49DD-922C-5E100ECAE0C4}"/>
    <cellStyle name="Normal 2 2 3 4 2 4 3 2 2" xfId="32829" xr:uid="{E1CB4885-309A-476A-ACB2-F15F4076C9C6}"/>
    <cellStyle name="Normal 2 2 3 4 2 4 3 2 3" xfId="49588" xr:uid="{5488CC47-ED47-4F3B-8736-2F8719DEDF8B}"/>
    <cellStyle name="Normal 2 2 3 4 2 4 3 3" xfId="24449" xr:uid="{952EEC89-494A-4A5C-9B85-D1ECB530467A}"/>
    <cellStyle name="Normal 2 2 3 4 2 4 3 4" xfId="41208" xr:uid="{6D69FBD0-503D-4374-A1A2-2786AC0E778F}"/>
    <cellStyle name="Normal 2 2 3 4 2 4 4" xfId="4317" xr:uid="{B338AB71-EB50-4735-B7EF-867086DC0647}"/>
    <cellStyle name="Normal 2 2 3 4 2 4 4 2" xfId="12693" xr:uid="{ECF8B1B4-C97B-4F89-A51A-9B8958A30ADB}"/>
    <cellStyle name="Normal 2 2 3 4 2 4 4 2 2" xfId="29453" xr:uid="{6BD8AF84-881A-4581-93F7-AEDFD450817E}"/>
    <cellStyle name="Normal 2 2 3 4 2 4 4 2 3" xfId="46212" xr:uid="{A6017A2E-0BD2-461E-BDA3-DA64492DB5E8}"/>
    <cellStyle name="Normal 2 2 3 4 2 4 4 3" xfId="21073" xr:uid="{45ECFED0-965F-4584-AAC7-C446A5897274}"/>
    <cellStyle name="Normal 2 2 3 4 2 4 4 4" xfId="37832" xr:uid="{4CA671C1-2F1F-434D-882E-7970AE41D77A}"/>
    <cellStyle name="Normal 2 2 3 4 2 4 5" xfId="11002" xr:uid="{38C42A4A-DC1F-4EE8-80B4-848FE4050487}"/>
    <cellStyle name="Normal 2 2 3 4 2 4 5 2" xfId="27762" xr:uid="{04BE6491-E41E-4C50-B2C9-39127FF208B6}"/>
    <cellStyle name="Normal 2 2 3 4 2 4 5 3" xfId="44521" xr:uid="{DC35C33E-4504-49BE-89B5-193F4967C373}"/>
    <cellStyle name="Normal 2 2 3 4 2 4 6" xfId="19382" xr:uid="{79FAF548-34D3-4F4E-86C5-098048A5E836}"/>
    <cellStyle name="Normal 2 2 3 4 2 4 7" xfId="36141" xr:uid="{BC6E3790-8521-4138-9266-7539862DD2E8}"/>
    <cellStyle name="Normal 2 2 3 4 2 5" xfId="4736" xr:uid="{7A04CD61-49C4-452D-8F79-BEE42BAF5F38}"/>
    <cellStyle name="Normal 2 2 3 4 2 5 2" xfId="13112" xr:uid="{312D370D-4E07-4BEB-80F2-CEF5C3C74AF0}"/>
    <cellStyle name="Normal 2 2 3 4 2 5 2 2" xfId="29872" xr:uid="{B54E8887-1B5B-4C91-81EC-BB9594171843}"/>
    <cellStyle name="Normal 2 2 3 4 2 5 2 3" xfId="46631" xr:uid="{ACD7DE62-5297-4ACE-8598-8CAB85A5BD40}"/>
    <cellStyle name="Normal 2 2 3 4 2 5 3" xfId="21492" xr:uid="{E3523C28-5DC6-4908-BBA8-6D396720009E}"/>
    <cellStyle name="Normal 2 2 3 4 2 5 4" xfId="38251" xr:uid="{98D4A95C-1637-45F2-8936-BD1772795F65}"/>
    <cellStyle name="Normal 2 2 3 4 2 6" xfId="6508" xr:uid="{5D576B29-E602-4698-93E3-30A8CAE29B40}"/>
    <cellStyle name="Normal 2 2 3 4 2 6 2" xfId="14888" xr:uid="{F7B84C28-6650-4A7E-A114-5A7711A07CD6}"/>
    <cellStyle name="Normal 2 2 3 4 2 6 2 2" xfId="31648" xr:uid="{5D07C575-D7C4-4254-AF03-78B4F3285A69}"/>
    <cellStyle name="Normal 2 2 3 4 2 6 2 3" xfId="48407" xr:uid="{B55B1344-5DE6-4AFD-AEFE-4AA87B4723A9}"/>
    <cellStyle name="Normal 2 2 3 4 2 6 3" xfId="23268" xr:uid="{C8F18225-60F9-44EC-861A-262F74C13900}"/>
    <cellStyle name="Normal 2 2 3 4 2 6 4" xfId="40027" xr:uid="{8CCF3751-0ED6-4D79-B928-B14BCB402504}"/>
    <cellStyle name="Normal 2 2 3 4 2 7" xfId="8095" xr:uid="{9D19416B-4CDA-474B-ACB2-8A4009B83A5C}"/>
    <cellStyle name="Normal 2 2 3 4 2 7 2" xfId="16475" xr:uid="{7896636C-6E62-4F47-B30A-E633B2CC3FB4}"/>
    <cellStyle name="Normal 2 2 3 4 2 7 2 2" xfId="33235" xr:uid="{FD38169F-1495-4476-8C7C-78225892B7D7}"/>
    <cellStyle name="Normal 2 2 3 4 2 7 2 3" xfId="49994" xr:uid="{E69761F4-3EA7-4F7F-96A4-3E1AF10423D7}"/>
    <cellStyle name="Normal 2 2 3 4 2 7 3" xfId="24855" xr:uid="{242EB458-689F-48BA-83EE-B56EE524546B}"/>
    <cellStyle name="Normal 2 2 3 4 2 7 4" xfId="41614" xr:uid="{D2A8ACF9-D7C6-4C1A-BE4C-BE2AC514668A}"/>
    <cellStyle name="Normal 2 2 3 4 2 8" xfId="8501" xr:uid="{46BB424E-C89E-430E-8517-B397CACC0A6B}"/>
    <cellStyle name="Normal 2 2 3 4 2 8 2" xfId="16881" xr:uid="{B200CD7E-6996-486C-ACC9-1ED13BE9BF6E}"/>
    <cellStyle name="Normal 2 2 3 4 2 8 2 2" xfId="33641" xr:uid="{872EDCCF-89D6-453F-BE82-0C58A80150E2}"/>
    <cellStyle name="Normal 2 2 3 4 2 8 2 3" xfId="50400" xr:uid="{FCE97B43-2914-491D-A781-D57CF526F328}"/>
    <cellStyle name="Normal 2 2 3 4 2 8 3" xfId="25261" xr:uid="{5FD02091-ACC6-4A93-9FBD-ADCE317B563E}"/>
    <cellStyle name="Normal 2 2 3 4 2 8 4" xfId="42020" xr:uid="{881C2607-2542-48C8-B2AD-DBD36B8E8309}"/>
    <cellStyle name="Normal 2 2 3 4 2 9" xfId="8907" xr:uid="{640353AA-5B90-4EDF-8980-7853C624B9AF}"/>
    <cellStyle name="Normal 2 2 3 4 2 9 2" xfId="17287" xr:uid="{01CAD772-F7FE-47C8-97ED-9DC19607C57D}"/>
    <cellStyle name="Normal 2 2 3 4 2 9 2 2" xfId="34047" xr:uid="{E73A93B9-6CA7-4C5E-B409-B276DB54810E}"/>
    <cellStyle name="Normal 2 2 3 4 2 9 2 3" xfId="50806" xr:uid="{2DC469A2-0176-4FE2-9488-CDF76463C778}"/>
    <cellStyle name="Normal 2 2 3 4 2 9 3" xfId="25667" xr:uid="{FBC7EAE5-46A9-4EF1-842D-EE5BCFD8ACE3}"/>
    <cellStyle name="Normal 2 2 3 4 2 9 4" xfId="42426" xr:uid="{E62462BB-F361-4A2D-8AA5-7ABD862C4A75}"/>
    <cellStyle name="Normal 2 2 3 4 3" xfId="1464" xr:uid="{B5BBCCAD-40E4-4315-814E-DABB542A28F8}"/>
    <cellStyle name="Normal 2 2 3 4 3 10" xfId="9430" xr:uid="{4409DDDD-FC9D-4B7D-AE00-8E0EFAAF8D5C}"/>
    <cellStyle name="Normal 2 2 3 4 3 10 2" xfId="17810" xr:uid="{D04EAD3B-FDBC-4BF9-B1E7-710D6BCB0C05}"/>
    <cellStyle name="Normal 2 2 3 4 3 10 2 2" xfId="34570" xr:uid="{31F8AA47-9265-4E79-BB61-DB4059AEE357}"/>
    <cellStyle name="Normal 2 2 3 4 3 10 2 3" xfId="51329" xr:uid="{6556BDE7-59CC-4998-A58F-DC04F4893D79}"/>
    <cellStyle name="Normal 2 2 3 4 3 10 3" xfId="26190" xr:uid="{653ACFB2-EED9-4F0D-BEE8-1212CED62D94}"/>
    <cellStyle name="Normal 2 2 3 4 3 10 4" xfId="42949" xr:uid="{B4EB1642-6BE2-498E-A609-85D4E1D6E368}"/>
    <cellStyle name="Normal 2 2 3 4 3 11" xfId="3248" xr:uid="{1194CCDD-F731-4F7C-B0CD-311AEBAA97A9}"/>
    <cellStyle name="Normal 2 2 3 4 3 11 2" xfId="11625" xr:uid="{3469A1DE-EF17-47AC-AFCB-E408BC76D86F}"/>
    <cellStyle name="Normal 2 2 3 4 3 11 2 2" xfId="28385" xr:uid="{D075B3EB-B989-4859-B277-8E5B96EA1EF4}"/>
    <cellStyle name="Normal 2 2 3 4 3 11 2 3" xfId="45144" xr:uid="{61E4ED64-F151-469C-A5A6-E5CD74E18F33}"/>
    <cellStyle name="Normal 2 2 3 4 3 11 3" xfId="20005" xr:uid="{4EE5B057-B95C-4D55-B81F-C0A7DA03970A}"/>
    <cellStyle name="Normal 2 2 3 4 3 11 4" xfId="36764" xr:uid="{46FE235B-8CB8-4D3B-8116-82B6C331B592}"/>
    <cellStyle name="Normal 2 2 3 4 3 12" xfId="9822" xr:uid="{B15C4DDE-1BA7-4798-A45C-D93B2A7EE9CA}"/>
    <cellStyle name="Normal 2 2 3 4 3 12 2" xfId="26582" xr:uid="{1CF0829E-4E2B-4429-8738-C0FB705921CB}"/>
    <cellStyle name="Normal 2 2 3 4 3 12 3" xfId="43341" xr:uid="{1B684138-86BB-4F75-A0DF-EB5103CA8876}"/>
    <cellStyle name="Normal 2 2 3 4 3 13" xfId="18202" xr:uid="{45845496-467E-4E38-B81B-4216F7644C8E}"/>
    <cellStyle name="Normal 2 2 3 4 3 14" xfId="34961" xr:uid="{000F30F2-060B-4D77-976A-A904EF833513}"/>
    <cellStyle name="Normal 2 2 3 4 3 2" xfId="1868" xr:uid="{78512C31-1BBF-4EEC-8B81-6E74EC0A4ABB}"/>
    <cellStyle name="Normal 2 2 3 4 3 2 2" xfId="5250" xr:uid="{8F70BCAE-F47E-4C5C-BD3E-16EFE4A3B16A}"/>
    <cellStyle name="Normal 2 2 3 4 3 2 2 2" xfId="13628" xr:uid="{772D76D2-1D5A-463C-AA73-2843871E1FCC}"/>
    <cellStyle name="Normal 2 2 3 4 3 2 2 2 2" xfId="30388" xr:uid="{C209A2E7-7BEA-45D1-B6A8-D8E787873D1C}"/>
    <cellStyle name="Normal 2 2 3 4 3 2 2 2 3" xfId="47147" xr:uid="{B1E359E2-C1A6-40B4-83A5-249310694D76}"/>
    <cellStyle name="Normal 2 2 3 4 3 2 2 3" xfId="22008" xr:uid="{A33DDB8A-89B2-4EB9-B5A4-D5BF62A426B1}"/>
    <cellStyle name="Normal 2 2 3 4 3 2 2 4" xfId="38767" xr:uid="{46539615-5D65-4323-8915-5BF69D9DEE7E}"/>
    <cellStyle name="Normal 2 2 3 4 3 2 3" xfId="6935" xr:uid="{577F6513-B511-4ABC-9C96-DB5FC70DD4C3}"/>
    <cellStyle name="Normal 2 2 3 4 3 2 3 2" xfId="15315" xr:uid="{F6EEF29E-CDE6-4B11-B1D7-5BD9FE7DE354}"/>
    <cellStyle name="Normal 2 2 3 4 3 2 3 2 2" xfId="32075" xr:uid="{E702779D-AFA4-4E77-82FC-22940F89855D}"/>
    <cellStyle name="Normal 2 2 3 4 3 2 3 2 3" xfId="48834" xr:uid="{8D118A2C-DEBB-43CC-9E7E-BF02E8135BDE}"/>
    <cellStyle name="Normal 2 2 3 4 3 2 3 3" xfId="23695" xr:uid="{045659A3-0378-4372-8376-B83BB4692B77}"/>
    <cellStyle name="Normal 2 2 3 4 3 2 3 4" xfId="40454" xr:uid="{509F4A80-D53D-41C1-8F36-D12FB4824FFA}"/>
    <cellStyle name="Normal 2 2 3 4 3 2 4" xfId="3675" xr:uid="{7CBEE678-FA0A-4C68-9773-9F142930650A}"/>
    <cellStyle name="Normal 2 2 3 4 3 2 4 2" xfId="12051" xr:uid="{92F5C37A-8E90-4186-ABD8-22A87767BCF0}"/>
    <cellStyle name="Normal 2 2 3 4 3 2 4 2 2" xfId="28811" xr:uid="{FFF48ED7-CCEB-45E2-AFE3-D296ECBD892A}"/>
    <cellStyle name="Normal 2 2 3 4 3 2 4 2 3" xfId="45570" xr:uid="{AAF4F0F4-8449-4B93-A692-294230D35386}"/>
    <cellStyle name="Normal 2 2 3 4 3 2 4 3" xfId="20431" xr:uid="{1E2DF425-3588-4869-8CFD-396E03D10291}"/>
    <cellStyle name="Normal 2 2 3 4 3 2 4 4" xfId="37190" xr:uid="{258A415B-F2AE-4B05-B523-B27153325ECA}"/>
    <cellStyle name="Normal 2 2 3 4 3 2 5" xfId="10248" xr:uid="{DF9D366C-8CAB-4393-8B10-243E5EDF09E1}"/>
    <cellStyle name="Normal 2 2 3 4 3 2 5 2" xfId="27008" xr:uid="{70689056-A250-4557-8204-551B4C42F283}"/>
    <cellStyle name="Normal 2 2 3 4 3 2 5 3" xfId="43767" xr:uid="{ABDC78AD-3E57-4CD5-814A-355D1F42F129}"/>
    <cellStyle name="Normal 2 2 3 4 3 2 6" xfId="18628" xr:uid="{1FEE8980-8008-4A3E-98DF-743005D733F2}"/>
    <cellStyle name="Normal 2 2 3 4 3 2 7" xfId="35387" xr:uid="{506FD073-030F-42A8-8176-0DF1CD0C65E5}"/>
    <cellStyle name="Normal 2 2 3 4 3 3" xfId="2296" xr:uid="{9505F562-944C-4EDE-9A3A-CF8AFB4F23BC}"/>
    <cellStyle name="Normal 2 2 3 4 3 3 2" xfId="5676" xr:uid="{A88FBC96-9390-4391-BCAA-FB8F8217B31C}"/>
    <cellStyle name="Normal 2 2 3 4 3 3 2 2" xfId="14056" xr:uid="{617CB77D-E2B6-4365-9008-B0E18A04221F}"/>
    <cellStyle name="Normal 2 2 3 4 3 3 2 2 2" xfId="30816" xr:uid="{75269B95-5304-47B0-B376-0F9BE6F64FFD}"/>
    <cellStyle name="Normal 2 2 3 4 3 3 2 2 3" xfId="47575" xr:uid="{CC132B02-2054-42B9-A802-856FEA8C459D}"/>
    <cellStyle name="Normal 2 2 3 4 3 3 2 3" xfId="22436" xr:uid="{EDA8B58A-56FC-4C95-96B2-3ADCFD3DCC83}"/>
    <cellStyle name="Normal 2 2 3 4 3 3 2 4" xfId="39195" xr:uid="{D9DEC9AD-4B73-4682-AB6D-9BDF740BA9B0}"/>
    <cellStyle name="Normal 2 2 3 4 3 3 3" xfId="7363" xr:uid="{F969B96D-09F5-48A9-A682-A216AAFE485B}"/>
    <cellStyle name="Normal 2 2 3 4 3 3 3 2" xfId="15743" xr:uid="{3454F5A1-C21F-4446-88C9-AD36A00394B5}"/>
    <cellStyle name="Normal 2 2 3 4 3 3 3 2 2" xfId="32503" xr:uid="{13A294C7-DD22-4DDA-94FD-3621F294402F}"/>
    <cellStyle name="Normal 2 2 3 4 3 3 3 2 3" xfId="49262" xr:uid="{18E113C3-40E8-4897-B07E-C7EE031674F7}"/>
    <cellStyle name="Normal 2 2 3 4 3 3 3 3" xfId="24123" xr:uid="{D103EA3C-C0F8-4FE6-8409-1B10C78797B1}"/>
    <cellStyle name="Normal 2 2 3 4 3 3 3 4" xfId="40882" xr:uid="{A68873D2-F651-43FE-8264-2587A07D81FB}"/>
    <cellStyle name="Normal 2 2 3 4 3 3 4" xfId="4103" xr:uid="{D44AE650-BC50-47E4-9CAB-DDE87F2209C5}"/>
    <cellStyle name="Normal 2 2 3 4 3 3 4 2" xfId="12479" xr:uid="{DCC85264-F374-4CFF-90D3-1960E82608DA}"/>
    <cellStyle name="Normal 2 2 3 4 3 3 4 2 2" xfId="29239" xr:uid="{873A22F6-5207-4A68-AC58-5B0585130970}"/>
    <cellStyle name="Normal 2 2 3 4 3 3 4 2 3" xfId="45998" xr:uid="{55A44B40-048E-4930-B090-66D68FAD0EFB}"/>
    <cellStyle name="Normal 2 2 3 4 3 3 4 3" xfId="20859" xr:uid="{A2A303A5-CF00-4A50-8D2E-EE3EA70355B7}"/>
    <cellStyle name="Normal 2 2 3 4 3 3 4 4" xfId="37618" xr:uid="{0857DF7B-2A49-49D6-9272-4D3DF4E84413}"/>
    <cellStyle name="Normal 2 2 3 4 3 3 5" xfId="10676" xr:uid="{74E99F21-26DE-4961-A118-1B6AEE2A9121}"/>
    <cellStyle name="Normal 2 2 3 4 3 3 5 2" xfId="27436" xr:uid="{FA858742-C10B-474C-B5B6-042C91DAF0B0}"/>
    <cellStyle name="Normal 2 2 3 4 3 3 5 3" xfId="44195" xr:uid="{971AAAA8-B90F-47E0-AB82-D6DFB12B3183}"/>
    <cellStyle name="Normal 2 2 3 4 3 3 6" xfId="19056" xr:uid="{2D667963-1743-42CE-AD61-D9FACEDD936F}"/>
    <cellStyle name="Normal 2 2 3 4 3 3 7" xfId="35815" xr:uid="{CA847E52-91C2-438D-9FBD-FB71098E0E77}"/>
    <cellStyle name="Normal 2 2 3 4 3 4" xfId="2737" xr:uid="{597AE324-C5E1-4745-9C38-7A4A6A9F48F2}"/>
    <cellStyle name="Normal 2 2 3 4 3 4 2" xfId="6119" xr:uid="{DE8FE684-F7B4-4B86-8CA0-4B00C4156722}"/>
    <cellStyle name="Normal 2 2 3 4 3 4 2 2" xfId="14499" xr:uid="{72BBF50B-3665-4271-85F5-70668552FEA1}"/>
    <cellStyle name="Normal 2 2 3 4 3 4 2 2 2" xfId="31259" xr:uid="{33423356-B0C7-4FB4-8BE5-F8B99D63AED9}"/>
    <cellStyle name="Normal 2 2 3 4 3 4 2 2 3" xfId="48018" xr:uid="{7AD0EC7D-3716-4A94-B378-C9A5EB656BEE}"/>
    <cellStyle name="Normal 2 2 3 4 3 4 2 3" xfId="22879" xr:uid="{7D22BEBF-0B32-4F16-8F09-93C806DCF108}"/>
    <cellStyle name="Normal 2 2 3 4 3 4 2 4" xfId="39638" xr:uid="{30C6B101-5479-4BFA-87DA-E3B7C581D833}"/>
    <cellStyle name="Normal 2 2 3 4 3 4 3" xfId="7806" xr:uid="{0612109D-75B9-4528-9BC3-BA4D616C86DD}"/>
    <cellStyle name="Normal 2 2 3 4 3 4 3 2" xfId="16186" xr:uid="{63423C80-3A56-4639-AE13-39DCF67D8FD6}"/>
    <cellStyle name="Normal 2 2 3 4 3 4 3 2 2" xfId="32946" xr:uid="{0FB611DA-893F-4B9F-9DF6-6DA07BDDCA6A}"/>
    <cellStyle name="Normal 2 2 3 4 3 4 3 2 3" xfId="49705" xr:uid="{70157CC3-FB88-4D45-91B7-B7B83EA7BFBA}"/>
    <cellStyle name="Normal 2 2 3 4 3 4 3 3" xfId="24566" xr:uid="{5251AB00-85A7-4D24-9481-AD023D2DB48B}"/>
    <cellStyle name="Normal 2 2 3 4 3 4 3 4" xfId="41325" xr:uid="{F855DB45-1322-4AD0-B87F-1502F7913A66}"/>
    <cellStyle name="Normal 2 2 3 4 3 4 4" xfId="4433" xr:uid="{ABE759AF-6550-4FCA-B51B-CA6E40177B90}"/>
    <cellStyle name="Normal 2 2 3 4 3 4 4 2" xfId="12809" xr:uid="{65BBE941-09D7-4F12-96C4-9EA0AA000B8B}"/>
    <cellStyle name="Normal 2 2 3 4 3 4 4 2 2" xfId="29569" xr:uid="{1A3FC1C8-97F8-43D2-BDF3-CFF4680C011A}"/>
    <cellStyle name="Normal 2 2 3 4 3 4 4 2 3" xfId="46328" xr:uid="{3B6BDEAB-33A5-40F3-8796-AD6952410D03}"/>
    <cellStyle name="Normal 2 2 3 4 3 4 4 3" xfId="21189" xr:uid="{7C19A19A-58F8-4A49-B91F-8E7805BE53B5}"/>
    <cellStyle name="Normal 2 2 3 4 3 4 4 4" xfId="37948" xr:uid="{A136AE26-465F-4359-9A0E-CEEB549957F2}"/>
    <cellStyle name="Normal 2 2 3 4 3 4 5" xfId="11119" xr:uid="{2B9B7ADA-9F25-4EBC-9C84-1649039525C5}"/>
    <cellStyle name="Normal 2 2 3 4 3 4 5 2" xfId="27879" xr:uid="{BDF674D2-1F7C-4C1B-A29F-6F3B94FD25AD}"/>
    <cellStyle name="Normal 2 2 3 4 3 4 5 3" xfId="44638" xr:uid="{D2BA8FDC-3758-417D-A9B7-8AE1CE2A7872}"/>
    <cellStyle name="Normal 2 2 3 4 3 4 6" xfId="19499" xr:uid="{08EA4DE7-974D-4B84-87A9-4B5370358CBE}"/>
    <cellStyle name="Normal 2 2 3 4 3 4 7" xfId="36258" xr:uid="{E6EE12AB-68F0-441B-8FE6-867379E43F3B}"/>
    <cellStyle name="Normal 2 2 3 4 3 5" xfId="4853" xr:uid="{845BE5D0-1204-46DF-8911-B76FEF2A2004}"/>
    <cellStyle name="Normal 2 2 3 4 3 5 2" xfId="13229" xr:uid="{3718CF66-7579-40D7-B403-684BB948010B}"/>
    <cellStyle name="Normal 2 2 3 4 3 5 2 2" xfId="29989" xr:uid="{3EB6E30E-13BB-4B23-A2DD-005E522E15E9}"/>
    <cellStyle name="Normal 2 2 3 4 3 5 2 3" xfId="46748" xr:uid="{80FCEEB0-B540-4629-980D-87BF1EA58BEB}"/>
    <cellStyle name="Normal 2 2 3 4 3 5 3" xfId="21609" xr:uid="{67E9E433-89E1-402C-9643-4AD4DDF75440}"/>
    <cellStyle name="Normal 2 2 3 4 3 5 4" xfId="38368" xr:uid="{D24D6EDD-DB32-46E4-9AEA-54F42F0816DF}"/>
    <cellStyle name="Normal 2 2 3 4 3 6" xfId="6509" xr:uid="{C1033F18-1395-45FC-A6D6-2EB236729B20}"/>
    <cellStyle name="Normal 2 2 3 4 3 6 2" xfId="14889" xr:uid="{2C63B6A6-8D05-4B49-8A6E-D20FE8424A0E}"/>
    <cellStyle name="Normal 2 2 3 4 3 6 2 2" xfId="31649" xr:uid="{9DA2B8D0-0B4E-4C59-8241-7B075A3AE642}"/>
    <cellStyle name="Normal 2 2 3 4 3 6 2 3" xfId="48408" xr:uid="{F13E3DBC-F337-4A54-ADC9-DB2F2515885C}"/>
    <cellStyle name="Normal 2 2 3 4 3 6 3" xfId="23269" xr:uid="{FA564E3D-F37D-46E6-A656-16252169E773}"/>
    <cellStyle name="Normal 2 2 3 4 3 6 4" xfId="40028" xr:uid="{42C40375-CB93-4DF5-8A18-CE6B658C1856}"/>
    <cellStyle name="Normal 2 2 3 4 3 7" xfId="8212" xr:uid="{1DE561A4-D801-46DD-988F-B4D725D38D84}"/>
    <cellStyle name="Normal 2 2 3 4 3 7 2" xfId="16592" xr:uid="{4EFAA89F-7DD1-4901-8003-E2F1BA891234}"/>
    <cellStyle name="Normal 2 2 3 4 3 7 2 2" xfId="33352" xr:uid="{B9E6D195-BD76-405D-AF62-2A4FFD294FB1}"/>
    <cellStyle name="Normal 2 2 3 4 3 7 2 3" xfId="50111" xr:uid="{8BA0123E-D05D-46FA-BC2F-840EE2E9D8DD}"/>
    <cellStyle name="Normal 2 2 3 4 3 7 3" xfId="24972" xr:uid="{F075CE9F-91C9-48C1-898A-DE0075CE8AA4}"/>
    <cellStyle name="Normal 2 2 3 4 3 7 4" xfId="41731" xr:uid="{CEF2E0C1-798A-4B1E-B519-FEB8650CD162}"/>
    <cellStyle name="Normal 2 2 3 4 3 8" xfId="8618" xr:uid="{2E53F9BC-0B66-449F-A27C-333843D5FC3F}"/>
    <cellStyle name="Normal 2 2 3 4 3 8 2" xfId="16998" xr:uid="{5BF2E8AD-E2AE-44C1-977F-46A4D47C4527}"/>
    <cellStyle name="Normal 2 2 3 4 3 8 2 2" xfId="33758" xr:uid="{C936BFC8-D19C-4BF4-A192-1F629E1C7F09}"/>
    <cellStyle name="Normal 2 2 3 4 3 8 2 3" xfId="50517" xr:uid="{D9D553B3-8FDB-439E-B326-502A3F9B5854}"/>
    <cellStyle name="Normal 2 2 3 4 3 8 3" xfId="25378" xr:uid="{DB1F0A31-E44C-4E38-BFAA-C0C89D370A41}"/>
    <cellStyle name="Normal 2 2 3 4 3 8 4" xfId="42137" xr:uid="{3C65CEF5-89E8-4C65-B7DC-E6258416D876}"/>
    <cellStyle name="Normal 2 2 3 4 3 9" xfId="9024" xr:uid="{4046C75D-809C-45EF-B5FE-DD0206812B42}"/>
    <cellStyle name="Normal 2 2 3 4 3 9 2" xfId="17404" xr:uid="{2B3C5F2D-9BDD-4CE4-9636-B1B63585CE41}"/>
    <cellStyle name="Normal 2 2 3 4 3 9 2 2" xfId="34164" xr:uid="{BD30908B-BFD1-488B-A9F4-8AF027882995}"/>
    <cellStyle name="Normal 2 2 3 4 3 9 2 3" xfId="50923" xr:uid="{07119950-5265-4DB2-A060-5AA3D1ACD564}"/>
    <cellStyle name="Normal 2 2 3 4 3 9 3" xfId="25784" xr:uid="{17474F32-FAD1-45F7-B80E-9CE30C7DD645}"/>
    <cellStyle name="Normal 2 2 3 4 3 9 4" xfId="42543" xr:uid="{CC2CA3C0-9BE8-4796-A242-93176929AD9C}"/>
    <cellStyle name="Normal 2 2 3 4 4" xfId="1866" xr:uid="{C0145BF3-B1C4-44B2-BB01-E472635DA9E0}"/>
    <cellStyle name="Normal 2 2 3 4 4 2" xfId="5248" xr:uid="{6CE0BF89-C0C0-4D7A-A37E-64F094BB4FF2}"/>
    <cellStyle name="Normal 2 2 3 4 4 2 2" xfId="13626" xr:uid="{D95059D6-0BD9-4312-BEC6-7E0B59ECFA6F}"/>
    <cellStyle name="Normal 2 2 3 4 4 2 2 2" xfId="30386" xr:uid="{22813C0B-55A9-4C00-A1A5-06C9388E924E}"/>
    <cellStyle name="Normal 2 2 3 4 4 2 2 3" xfId="47145" xr:uid="{D02302C5-250E-4B13-99D6-005E10678C4B}"/>
    <cellStyle name="Normal 2 2 3 4 4 2 3" xfId="22006" xr:uid="{A8C92D60-6227-4EBC-9AF4-4DFA10E11A9C}"/>
    <cellStyle name="Normal 2 2 3 4 4 2 4" xfId="38765" xr:uid="{6A017983-4479-490A-BBE6-88ADCA4D2CC8}"/>
    <cellStyle name="Normal 2 2 3 4 4 3" xfId="6933" xr:uid="{E8EF99C9-8B92-4EDC-AF6E-C47F543698F5}"/>
    <cellStyle name="Normal 2 2 3 4 4 3 2" xfId="15313" xr:uid="{83A44281-52BA-4BD7-99FD-7B213F06A2F8}"/>
    <cellStyle name="Normal 2 2 3 4 4 3 2 2" xfId="32073" xr:uid="{4BE387A3-3D67-4F89-BBE8-1F52C39D79A2}"/>
    <cellStyle name="Normal 2 2 3 4 4 3 2 3" xfId="48832" xr:uid="{BF4A86D3-47CB-49C0-ADFC-F35F5387D6BE}"/>
    <cellStyle name="Normal 2 2 3 4 4 3 3" xfId="23693" xr:uid="{6F7F73D4-C34C-4683-A434-9EEEFA0A701B}"/>
    <cellStyle name="Normal 2 2 3 4 4 3 4" xfId="40452" xr:uid="{3D57835F-7A9D-4DDA-85DA-2812B62F4781}"/>
    <cellStyle name="Normal 2 2 3 4 4 4" xfId="3673" xr:uid="{2CCD3580-F9B5-4710-9D25-CC6D6E9FD206}"/>
    <cellStyle name="Normal 2 2 3 4 4 4 2" xfId="12049" xr:uid="{8AE4DC3D-3CC5-4833-843B-F7DFCAFE61E6}"/>
    <cellStyle name="Normal 2 2 3 4 4 4 2 2" xfId="28809" xr:uid="{BFE6F4C0-85EB-48BF-9373-EE56EFA55274}"/>
    <cellStyle name="Normal 2 2 3 4 4 4 2 3" xfId="45568" xr:uid="{955538C9-D153-4319-BFD5-2BCE83DF3626}"/>
    <cellStyle name="Normal 2 2 3 4 4 4 3" xfId="20429" xr:uid="{6D5E65DB-BA96-46D5-A458-325E8952DABE}"/>
    <cellStyle name="Normal 2 2 3 4 4 4 4" xfId="37188" xr:uid="{54F209E9-6CBD-4D91-BD65-00D5BA2D7997}"/>
    <cellStyle name="Normal 2 2 3 4 4 5" xfId="10246" xr:uid="{BE278D00-3F1D-439B-8B77-56A511122B84}"/>
    <cellStyle name="Normal 2 2 3 4 4 5 2" xfId="27006" xr:uid="{934B92A7-C1A7-45C3-B11F-FE82E2F97378}"/>
    <cellStyle name="Normal 2 2 3 4 4 5 3" xfId="43765" xr:uid="{32E431F7-9A71-4EF8-AF7F-A8B52B415430}"/>
    <cellStyle name="Normal 2 2 3 4 4 6" xfId="18626" xr:uid="{A7F725F8-2B91-400C-B425-FD834AF02B1F}"/>
    <cellStyle name="Normal 2 2 3 4 4 7" xfId="35385" xr:uid="{2CC63891-96D2-4622-90D7-A9C90FAD14AB}"/>
    <cellStyle name="Normal 2 2 3 4 5" xfId="2294" xr:uid="{B248F59E-90F0-4CB2-B218-ABBF12B44DF2}"/>
    <cellStyle name="Normal 2 2 3 4 5 2" xfId="5674" xr:uid="{10C07450-AF33-4CD8-A3BE-896729EA4CFE}"/>
    <cellStyle name="Normal 2 2 3 4 5 2 2" xfId="14054" xr:uid="{0E8C7450-E850-4824-9A5C-E1F70A0B008F}"/>
    <cellStyle name="Normal 2 2 3 4 5 2 2 2" xfId="30814" xr:uid="{53B7789E-649F-4EC6-ADC6-B595F8E009BC}"/>
    <cellStyle name="Normal 2 2 3 4 5 2 2 3" xfId="47573" xr:uid="{E2B02425-DBEF-4530-A76A-7710431BEFEE}"/>
    <cellStyle name="Normal 2 2 3 4 5 2 3" xfId="22434" xr:uid="{6077C1D2-A87F-4F12-ADAB-86938B390138}"/>
    <cellStyle name="Normal 2 2 3 4 5 2 4" xfId="39193" xr:uid="{9E474210-6108-4092-B6DE-2357B845B963}"/>
    <cellStyle name="Normal 2 2 3 4 5 3" xfId="7361" xr:uid="{160BEF5E-0BE8-42DF-960B-4844E9396B18}"/>
    <cellStyle name="Normal 2 2 3 4 5 3 2" xfId="15741" xr:uid="{F1ACA39A-39DC-4BB1-8B6C-DC1BD0934755}"/>
    <cellStyle name="Normal 2 2 3 4 5 3 2 2" xfId="32501" xr:uid="{E6300004-41EF-422A-8FCD-81949F067868}"/>
    <cellStyle name="Normal 2 2 3 4 5 3 2 3" xfId="49260" xr:uid="{4A6659CB-DB2E-4992-940E-DD47B67AE894}"/>
    <cellStyle name="Normal 2 2 3 4 5 3 3" xfId="24121" xr:uid="{36E2AE7C-EBAF-4159-B71C-B214D0AD11F1}"/>
    <cellStyle name="Normal 2 2 3 4 5 3 4" xfId="40880" xr:uid="{7F1DBF74-FDC5-4C52-92D7-B71FB2D7A1BC}"/>
    <cellStyle name="Normal 2 2 3 4 5 4" xfId="4101" xr:uid="{5E917B37-7269-4935-8B6E-B54ED94413A5}"/>
    <cellStyle name="Normal 2 2 3 4 5 4 2" xfId="12477" xr:uid="{7F3B6439-14CD-466A-8275-123F181CEC31}"/>
    <cellStyle name="Normal 2 2 3 4 5 4 2 2" xfId="29237" xr:uid="{16E7AB46-8634-4F8A-9C9B-CC83360B46CC}"/>
    <cellStyle name="Normal 2 2 3 4 5 4 2 3" xfId="45996" xr:uid="{83388DE1-30DB-45DD-8AE3-36DA213B7B86}"/>
    <cellStyle name="Normal 2 2 3 4 5 4 3" xfId="20857" xr:uid="{E0757052-168A-473B-835A-B6AC4A343AFF}"/>
    <cellStyle name="Normal 2 2 3 4 5 4 4" xfId="37616" xr:uid="{04593904-C7A2-411E-BB89-D2EED7083F06}"/>
    <cellStyle name="Normal 2 2 3 4 5 5" xfId="10674" xr:uid="{546CED6E-7CDB-46B9-BF49-D1C20E77112D}"/>
    <cellStyle name="Normal 2 2 3 4 5 5 2" xfId="27434" xr:uid="{5F8A5B03-FD79-4526-BB7B-158B016D5060}"/>
    <cellStyle name="Normal 2 2 3 4 5 5 3" xfId="44193" xr:uid="{EAD6F958-8F88-481A-871D-92FFE1E21117}"/>
    <cellStyle name="Normal 2 2 3 4 5 6" xfId="19054" xr:uid="{C502D103-7CDB-4966-B3A2-5E00D9C1CC4C}"/>
    <cellStyle name="Normal 2 2 3 4 5 7" xfId="35813" xr:uid="{E83EF279-5EC2-4F16-B3A9-841380208FC4}"/>
    <cellStyle name="Normal 2 2 3 4 6" xfId="2467" xr:uid="{E815ADD3-7DBD-44C4-996F-3A9FCDF0C5F6}"/>
    <cellStyle name="Normal 2 2 3 4 6 2" xfId="5848" xr:uid="{688A1F57-3084-442A-97A0-7C91BE77C77A}"/>
    <cellStyle name="Normal 2 2 3 4 6 2 2" xfId="14228" xr:uid="{17CAA588-A4CA-4799-8D83-1D99D2B6E463}"/>
    <cellStyle name="Normal 2 2 3 4 6 2 2 2" xfId="30988" xr:uid="{40B9CA90-28E8-4C8C-ACEF-8E9693F24E77}"/>
    <cellStyle name="Normal 2 2 3 4 6 2 2 3" xfId="47747" xr:uid="{81817B8F-82CB-4E77-8AFD-CA2383F2EFF5}"/>
    <cellStyle name="Normal 2 2 3 4 6 2 3" xfId="22608" xr:uid="{44D580DE-68DE-4FF0-8A69-A574622EC618}"/>
    <cellStyle name="Normal 2 2 3 4 6 2 4" xfId="39367" xr:uid="{92DDB25B-B964-477D-95E2-936B02A4F855}"/>
    <cellStyle name="Normal 2 2 3 4 6 3" xfId="7535" xr:uid="{76A5F854-86BB-4DA3-9C57-9323E41B1145}"/>
    <cellStyle name="Normal 2 2 3 4 6 3 2" xfId="15915" xr:uid="{7DE07C62-6A23-487B-82FF-AEF4344C08EF}"/>
    <cellStyle name="Normal 2 2 3 4 6 3 2 2" xfId="32675" xr:uid="{00FD5E09-4BF8-4149-8F0E-C638782AA9E6}"/>
    <cellStyle name="Normal 2 2 3 4 6 3 2 3" xfId="49434" xr:uid="{06DB03C2-7E00-433A-96CC-999F525DF751}"/>
    <cellStyle name="Normal 2 2 3 4 6 3 3" xfId="24295" xr:uid="{1D08814E-BD0F-4FF0-A0A0-2FE1DBFEE6FA}"/>
    <cellStyle name="Normal 2 2 3 4 6 3 4" xfId="41054" xr:uid="{7D596DAB-60BB-4077-B4E0-0D10493F6C0B}"/>
    <cellStyle name="Normal 2 2 3 4 6 4" xfId="3246" xr:uid="{F927CD3D-B50D-4F17-929E-573C12C67190}"/>
    <cellStyle name="Normal 2 2 3 4 6 4 2" xfId="11623" xr:uid="{DCF9AAA9-5133-4015-B7E8-2E05BD0041F0}"/>
    <cellStyle name="Normal 2 2 3 4 6 4 2 2" xfId="28383" xr:uid="{708D39AC-7FB6-4552-A9E9-7013C6C9CDB1}"/>
    <cellStyle name="Normal 2 2 3 4 6 4 2 3" xfId="45142" xr:uid="{9972EBA8-B5FF-4F2C-8829-D4A9B704D923}"/>
    <cellStyle name="Normal 2 2 3 4 6 4 3" xfId="20003" xr:uid="{815E3A71-D2B2-490E-A1D4-B04A21585745}"/>
    <cellStyle name="Normal 2 2 3 4 6 4 4" xfId="36762" xr:uid="{BC0BC9D6-9E59-41BA-AD0D-A00F92E65981}"/>
    <cellStyle name="Normal 2 2 3 4 6 5" xfId="10848" xr:uid="{97238ADC-3EE2-45BD-8486-7EB82E750622}"/>
    <cellStyle name="Normal 2 2 3 4 6 5 2" xfId="27608" xr:uid="{E4683A3E-4DF7-4C3F-A764-337D4481FCDD}"/>
    <cellStyle name="Normal 2 2 3 4 6 5 3" xfId="44367" xr:uid="{FC2C1CA6-6754-4909-B558-4DA47A75645B}"/>
    <cellStyle name="Normal 2 2 3 4 6 6" xfId="19228" xr:uid="{0980EC26-2ECA-4F89-847D-FB1CB0083CF2}"/>
    <cellStyle name="Normal 2 2 3 4 6 7" xfId="35987" xr:uid="{37B16529-E7B0-47BD-9F9C-D65372ADA164}"/>
    <cellStyle name="Normal 2 2 3 4 7" xfId="4581" xr:uid="{9418057A-B879-4772-9149-A1254C1F0119}"/>
    <cellStyle name="Normal 2 2 3 4 7 2" xfId="12957" xr:uid="{F4B5B8D3-77A2-488C-9FEB-836B57B872CF}"/>
    <cellStyle name="Normal 2 2 3 4 7 2 2" xfId="29717" xr:uid="{50D669EF-5593-4412-89B9-82D915BF2FA7}"/>
    <cellStyle name="Normal 2 2 3 4 7 2 3" xfId="46476" xr:uid="{AB892F89-7BAF-4446-AB8C-E27CAD574C4A}"/>
    <cellStyle name="Normal 2 2 3 4 7 3" xfId="21337" xr:uid="{0F654F56-DABC-44C0-9360-73052B34A26E}"/>
    <cellStyle name="Normal 2 2 3 4 7 4" xfId="38096" xr:uid="{B71F235A-93CC-4E32-9311-9C01BEE87C8D}"/>
    <cellStyle name="Normal 2 2 3 4 8" xfId="6507" xr:uid="{E9F098AB-70C9-4BC9-8BD3-902366CAC404}"/>
    <cellStyle name="Normal 2 2 3 4 8 2" xfId="14887" xr:uid="{5060833C-632D-4850-A04B-1C82A3EEE763}"/>
    <cellStyle name="Normal 2 2 3 4 8 2 2" xfId="31647" xr:uid="{16D5D3BC-93E4-4299-9799-93B7887E22FC}"/>
    <cellStyle name="Normal 2 2 3 4 8 2 3" xfId="48406" xr:uid="{C802E1A5-6E36-474B-8E45-1BE5E3D3E323}"/>
    <cellStyle name="Normal 2 2 3 4 8 3" xfId="23267" xr:uid="{2AF9FAC0-9B3A-4ECF-B544-A8094AD2435D}"/>
    <cellStyle name="Normal 2 2 3 4 8 4" xfId="40026" xr:uid="{D6F91CFA-5D12-43F3-814C-C36FEFD10B1B}"/>
    <cellStyle name="Normal 2 2 3 4 9" xfId="7941" xr:uid="{181D1E84-0721-47D3-97DE-EF4BFED4E36B}"/>
    <cellStyle name="Normal 2 2 3 4 9 2" xfId="16321" xr:uid="{9391159B-DF06-44C5-A7DE-F24537FE2903}"/>
    <cellStyle name="Normal 2 2 3 4 9 2 2" xfId="33081" xr:uid="{15B0014E-9F06-45AE-AB87-84C7CD67468D}"/>
    <cellStyle name="Normal 2 2 3 4 9 2 3" xfId="49840" xr:uid="{56E84230-E930-4458-8133-6B772122A016}"/>
    <cellStyle name="Normal 2 2 3 4 9 3" xfId="24701" xr:uid="{6093DE8F-0AD9-4C92-80E8-D621F57658C7}"/>
    <cellStyle name="Normal 2 2 3 4 9 4" xfId="41460" xr:uid="{8DA783CF-D835-4843-8AF7-67A6D89FF53E}"/>
    <cellStyle name="Normal 2 2 3 5" xfId="845" xr:uid="{A6D1A242-7E06-4DF2-B687-E45B0C7CEFF5}"/>
    <cellStyle name="Normal 2 2 3 5 10" xfId="8397" xr:uid="{4DD76D43-457D-480D-A360-D4C466CE1796}"/>
    <cellStyle name="Normal 2 2 3 5 10 2" xfId="16777" xr:uid="{06FB274A-C726-4665-BA01-301D3D8A09D6}"/>
    <cellStyle name="Normal 2 2 3 5 10 2 2" xfId="33537" xr:uid="{557B1FA4-345A-4971-BDC0-394788AA7F8C}"/>
    <cellStyle name="Normal 2 2 3 5 10 2 3" xfId="50296" xr:uid="{EBD4D79E-6214-4B7F-9178-1E7672D2400C}"/>
    <cellStyle name="Normal 2 2 3 5 10 3" xfId="25157" xr:uid="{AD3643BD-514B-4D25-AF93-F25CA52DBD75}"/>
    <cellStyle name="Normal 2 2 3 5 10 4" xfId="41916" xr:uid="{374529EA-1BCC-47D5-9354-30029DEBA264}"/>
    <cellStyle name="Normal 2 2 3 5 11" xfId="8803" xr:uid="{51731FCF-04CD-495D-9720-C70A74593DC1}"/>
    <cellStyle name="Normal 2 2 3 5 11 2" xfId="17183" xr:uid="{A9666CEA-28E5-4A16-8484-516170837C0B}"/>
    <cellStyle name="Normal 2 2 3 5 11 2 2" xfId="33943" xr:uid="{222B8BC7-0B2C-4CC0-89CF-6F08163D4751}"/>
    <cellStyle name="Normal 2 2 3 5 11 2 3" xfId="50702" xr:uid="{55FAA1E4-3C20-498F-961A-9C6E3915E175}"/>
    <cellStyle name="Normal 2 2 3 5 11 3" xfId="25563" xr:uid="{4F7C4A54-3AC6-44D0-B2FC-A244E9D918B0}"/>
    <cellStyle name="Normal 2 2 3 5 11 4" xfId="42322" xr:uid="{CD6F399B-917E-4C13-ADF7-598E710A0115}"/>
    <cellStyle name="Normal 2 2 3 5 12" xfId="9209" xr:uid="{A7AA66C5-664E-4169-9913-008A319EACD2}"/>
    <cellStyle name="Normal 2 2 3 5 12 2" xfId="17589" xr:uid="{8375E11D-97AC-4837-AAED-83FC5837503B}"/>
    <cellStyle name="Normal 2 2 3 5 12 2 2" xfId="34349" xr:uid="{040D499D-B90B-48C6-B3F8-F5E3818AB1FC}"/>
    <cellStyle name="Normal 2 2 3 5 12 2 3" xfId="51108" xr:uid="{48918C56-FF41-4507-B087-9EDA7A333D8A}"/>
    <cellStyle name="Normal 2 2 3 5 12 3" xfId="25969" xr:uid="{03020653-AF5A-4FDF-8631-150B95C4FB87}"/>
    <cellStyle name="Normal 2 2 3 5 12 4" xfId="42728" xr:uid="{EDD444A5-0F12-4572-9A57-1275E38B4F90}"/>
    <cellStyle name="Normal 2 2 3 5 13" xfId="2902" xr:uid="{EFADFF17-609A-4174-A25B-294FFCF1303A}"/>
    <cellStyle name="Normal 2 2 3 5 13 2" xfId="11284" xr:uid="{0A753D73-0E36-4623-B70E-946A60B6FEB7}"/>
    <cellStyle name="Normal 2 2 3 5 13 2 2" xfId="28044" xr:uid="{B9B0589D-C547-455F-829C-24AAA05A4B02}"/>
    <cellStyle name="Normal 2 2 3 5 13 2 3" xfId="44803" xr:uid="{0B8ABB35-32DA-4252-B93B-87D692615D46}"/>
    <cellStyle name="Normal 2 2 3 5 13 3" xfId="19664" xr:uid="{2BFF9ADE-ED97-44CF-BEC1-BCDE6FA33D54}"/>
    <cellStyle name="Normal 2 2 3 5 13 4" xfId="36423" xr:uid="{4D6C9ACF-781D-4D07-8E5B-906E6D7496B0}"/>
    <cellStyle name="Normal 2 2 3 5 14" xfId="9823" xr:uid="{FE7CC867-3118-4B48-BA44-B69DD9BB8C70}"/>
    <cellStyle name="Normal 2 2 3 5 14 2" xfId="26583" xr:uid="{3192CC9D-3875-49E8-A77A-F34733297F3E}"/>
    <cellStyle name="Normal 2 2 3 5 14 3" xfId="43342" xr:uid="{9F03BFD6-E75B-417A-A956-6DE1EC6F1C33}"/>
    <cellStyle name="Normal 2 2 3 5 15" xfId="18203" xr:uid="{266B506A-C9A8-4E44-836A-D353DBC456D7}"/>
    <cellStyle name="Normal 2 2 3 5 16" xfId="34962" xr:uid="{AEDEB5B9-764B-4E68-BA12-8142F6C068D8}"/>
    <cellStyle name="Normal 2 2 3 5 2" xfId="1465" xr:uid="{C67ACB32-76C1-4CAD-9B45-0221DFD4901C}"/>
    <cellStyle name="Normal 2 2 3 5 2 10" xfId="9314" xr:uid="{86A69373-B097-42C2-B9F5-231D26521918}"/>
    <cellStyle name="Normal 2 2 3 5 2 10 2" xfId="17694" xr:uid="{3B65F42B-5F05-4428-A39B-52497CBE6C15}"/>
    <cellStyle name="Normal 2 2 3 5 2 10 2 2" xfId="34454" xr:uid="{66C796BE-9300-4886-8E36-442CDC2ABA69}"/>
    <cellStyle name="Normal 2 2 3 5 2 10 2 3" xfId="51213" xr:uid="{5698F10C-F437-48D1-81CD-62144DE317BB}"/>
    <cellStyle name="Normal 2 2 3 5 2 10 3" xfId="26074" xr:uid="{91C03CF8-1EB6-46A5-A112-B0C39A869BD0}"/>
    <cellStyle name="Normal 2 2 3 5 2 10 4" xfId="42833" xr:uid="{938A42DB-BCA0-4A79-8523-08C1C4929B92}"/>
    <cellStyle name="Normal 2 2 3 5 2 11" xfId="3250" xr:uid="{F3E61092-CF75-4BBD-B96B-8F220E2F970F}"/>
    <cellStyle name="Normal 2 2 3 5 2 11 2" xfId="11627" xr:uid="{73246E36-108E-4959-800A-5EFD4654382D}"/>
    <cellStyle name="Normal 2 2 3 5 2 11 2 2" xfId="28387" xr:uid="{8140D248-E478-48F6-805B-370CF5DDD2A2}"/>
    <cellStyle name="Normal 2 2 3 5 2 11 2 3" xfId="45146" xr:uid="{82B26E58-E54A-4A0D-AC3A-6BD8967FA461}"/>
    <cellStyle name="Normal 2 2 3 5 2 11 3" xfId="20007" xr:uid="{E6691D5D-E7EC-41BD-B6F8-6A73184CCE54}"/>
    <cellStyle name="Normal 2 2 3 5 2 11 4" xfId="36766" xr:uid="{7DC68F70-9AD3-4FC7-BA12-D00281893E81}"/>
    <cellStyle name="Normal 2 2 3 5 2 12" xfId="9824" xr:uid="{56817A9B-D378-4C73-85CD-9EB389B68DCA}"/>
    <cellStyle name="Normal 2 2 3 5 2 12 2" xfId="26584" xr:uid="{E9FC952A-4B6F-4275-8D2A-BB1451A88D3F}"/>
    <cellStyle name="Normal 2 2 3 5 2 12 3" xfId="43343" xr:uid="{69D38E15-EF96-44E0-A411-66FF1E1F4296}"/>
    <cellStyle name="Normal 2 2 3 5 2 13" xfId="18204" xr:uid="{C0A164E6-C905-4662-A07C-2E4EDC74186F}"/>
    <cellStyle name="Normal 2 2 3 5 2 14" xfId="34963" xr:uid="{266E162C-316E-41F4-86F1-2B4B27750BEE}"/>
    <cellStyle name="Normal 2 2 3 5 2 2" xfId="1870" xr:uid="{6FF22CD8-8270-4DFE-9B93-C193C396A120}"/>
    <cellStyle name="Normal 2 2 3 5 2 2 2" xfId="5252" xr:uid="{40CD2CFA-BC95-4616-9717-9ABA96F3D7FB}"/>
    <cellStyle name="Normal 2 2 3 5 2 2 2 2" xfId="13630" xr:uid="{2287DC45-8EB6-4775-A06D-AEA999343160}"/>
    <cellStyle name="Normal 2 2 3 5 2 2 2 2 2" xfId="30390" xr:uid="{A834F650-25E5-450B-A132-F25C92416056}"/>
    <cellStyle name="Normal 2 2 3 5 2 2 2 2 3" xfId="47149" xr:uid="{0BAB550F-1DC6-440C-BFE1-2B9E66EFA96E}"/>
    <cellStyle name="Normal 2 2 3 5 2 2 2 3" xfId="22010" xr:uid="{E36A491A-D61E-438B-92C1-390096127D12}"/>
    <cellStyle name="Normal 2 2 3 5 2 2 2 4" xfId="38769" xr:uid="{6863D62C-1F6E-4C23-8400-340B7BF86FED}"/>
    <cellStyle name="Normal 2 2 3 5 2 2 3" xfId="6937" xr:uid="{757DE211-A0A7-4B01-8BF0-EAD747CAF2BC}"/>
    <cellStyle name="Normal 2 2 3 5 2 2 3 2" xfId="15317" xr:uid="{76D76281-5B6C-4214-9EC3-332ECCD6B760}"/>
    <cellStyle name="Normal 2 2 3 5 2 2 3 2 2" xfId="32077" xr:uid="{9772D16F-13AC-4BCC-AB62-3373F9DDABBA}"/>
    <cellStyle name="Normal 2 2 3 5 2 2 3 2 3" xfId="48836" xr:uid="{258AE8B1-0996-41E8-9A65-B4C4E795090A}"/>
    <cellStyle name="Normal 2 2 3 5 2 2 3 3" xfId="23697" xr:uid="{E8A7F9A5-ABD3-43F8-9CCF-BD5587DFEA55}"/>
    <cellStyle name="Normal 2 2 3 5 2 2 3 4" xfId="40456" xr:uid="{A276B159-9F45-46E8-B7F9-6C58CAE34E98}"/>
    <cellStyle name="Normal 2 2 3 5 2 2 4" xfId="3677" xr:uid="{5668220C-3C72-4574-8FAB-2034DD851AF2}"/>
    <cellStyle name="Normal 2 2 3 5 2 2 4 2" xfId="12053" xr:uid="{9DE65411-5E79-4671-9BFC-1E46CA2B424B}"/>
    <cellStyle name="Normal 2 2 3 5 2 2 4 2 2" xfId="28813" xr:uid="{1B2A3761-2B41-46F4-BA28-9F5FF8E4EA1C}"/>
    <cellStyle name="Normal 2 2 3 5 2 2 4 2 3" xfId="45572" xr:uid="{D44E267C-02FB-40ED-A693-ECE568238AD4}"/>
    <cellStyle name="Normal 2 2 3 5 2 2 4 3" xfId="20433" xr:uid="{A4D23F39-0C52-4D93-91E4-079717D506EA}"/>
    <cellStyle name="Normal 2 2 3 5 2 2 4 4" xfId="37192" xr:uid="{94F6A854-E9E4-4607-83A5-B972302B0BB1}"/>
    <cellStyle name="Normal 2 2 3 5 2 2 5" xfId="10250" xr:uid="{A546E70C-380D-4D06-8659-7287049B6A42}"/>
    <cellStyle name="Normal 2 2 3 5 2 2 5 2" xfId="27010" xr:uid="{C8EE6220-288D-4BE6-9679-0BE1E5382D79}"/>
    <cellStyle name="Normal 2 2 3 5 2 2 5 3" xfId="43769" xr:uid="{9CD199AC-7435-44F5-9F82-25A2256585C7}"/>
    <cellStyle name="Normal 2 2 3 5 2 2 6" xfId="18630" xr:uid="{52ADBA37-FBD4-4F06-9056-62D08954962B}"/>
    <cellStyle name="Normal 2 2 3 5 2 2 7" xfId="35389" xr:uid="{469B1114-942A-437C-BCAF-0959321E8917}"/>
    <cellStyle name="Normal 2 2 3 5 2 3" xfId="2298" xr:uid="{98298E5A-E920-4505-AE80-9F7EF05DE266}"/>
    <cellStyle name="Normal 2 2 3 5 2 3 2" xfId="5678" xr:uid="{CCB452D1-026E-46D9-9340-6084D9D2793B}"/>
    <cellStyle name="Normal 2 2 3 5 2 3 2 2" xfId="14058" xr:uid="{E4D582F2-74B2-4E07-8610-4A5630EDDF29}"/>
    <cellStyle name="Normal 2 2 3 5 2 3 2 2 2" xfId="30818" xr:uid="{00525114-1EBC-43D0-8DBD-84D95AF27B2B}"/>
    <cellStyle name="Normal 2 2 3 5 2 3 2 2 3" xfId="47577" xr:uid="{8B1F9C01-242C-450D-ADA1-FFD20441DFB8}"/>
    <cellStyle name="Normal 2 2 3 5 2 3 2 3" xfId="22438" xr:uid="{342C5B05-6C48-4898-9B7C-28AECB87A6B3}"/>
    <cellStyle name="Normal 2 2 3 5 2 3 2 4" xfId="39197" xr:uid="{2F714C40-ED48-4F72-A77A-5204A7B914F8}"/>
    <cellStyle name="Normal 2 2 3 5 2 3 3" xfId="7365" xr:uid="{F9AB96AA-D7C8-4030-98B3-FA944AC28B39}"/>
    <cellStyle name="Normal 2 2 3 5 2 3 3 2" xfId="15745" xr:uid="{49A3BAF8-3CA0-49E8-87E7-DA6962A1F618}"/>
    <cellStyle name="Normal 2 2 3 5 2 3 3 2 2" xfId="32505" xr:uid="{3C6B1602-8A62-4FA1-80D4-9617C6E8983E}"/>
    <cellStyle name="Normal 2 2 3 5 2 3 3 2 3" xfId="49264" xr:uid="{485BAEC4-7D79-48C0-80CD-9914D1163C20}"/>
    <cellStyle name="Normal 2 2 3 5 2 3 3 3" xfId="24125" xr:uid="{03AA7FDD-A92B-44A0-9AB3-DB012B429739}"/>
    <cellStyle name="Normal 2 2 3 5 2 3 3 4" xfId="40884" xr:uid="{EFB9F374-4934-4EB1-AB0B-652085610296}"/>
    <cellStyle name="Normal 2 2 3 5 2 3 4" xfId="4105" xr:uid="{742970FA-201F-48C0-ABCD-849375AD33DA}"/>
    <cellStyle name="Normal 2 2 3 5 2 3 4 2" xfId="12481" xr:uid="{EFB7B271-2984-45B1-B1D2-8BB6D47CA727}"/>
    <cellStyle name="Normal 2 2 3 5 2 3 4 2 2" xfId="29241" xr:uid="{DB1E1BFF-BB08-4B18-9967-ADAC107648DB}"/>
    <cellStyle name="Normal 2 2 3 5 2 3 4 2 3" xfId="46000" xr:uid="{5D39E693-DAD8-4697-A255-BA974FB93850}"/>
    <cellStyle name="Normal 2 2 3 5 2 3 4 3" xfId="20861" xr:uid="{CC5CABE0-8D32-407A-B62E-2512693B7330}"/>
    <cellStyle name="Normal 2 2 3 5 2 3 4 4" xfId="37620" xr:uid="{1CFDBE44-6B1B-42F6-B3F9-061864854D4E}"/>
    <cellStyle name="Normal 2 2 3 5 2 3 5" xfId="10678" xr:uid="{E9C2ADA4-CFAC-423B-BE05-97AE7B46FE6B}"/>
    <cellStyle name="Normal 2 2 3 5 2 3 5 2" xfId="27438" xr:uid="{A11D36B3-03D4-4391-864A-860467A5174C}"/>
    <cellStyle name="Normal 2 2 3 5 2 3 5 3" xfId="44197" xr:uid="{B1B40BBA-0750-43CD-9FFA-280E0DD41BD8}"/>
    <cellStyle name="Normal 2 2 3 5 2 3 6" xfId="19058" xr:uid="{95A63556-880F-4325-87E9-33892F83F8E9}"/>
    <cellStyle name="Normal 2 2 3 5 2 3 7" xfId="35817" xr:uid="{539E9E22-B6D8-46A1-97B6-FFB492C7C8BC}"/>
    <cellStyle name="Normal 2 2 3 5 2 4" xfId="2621" xr:uid="{0A912205-B6B8-46DA-A685-E070455B6E95}"/>
    <cellStyle name="Normal 2 2 3 5 2 4 2" xfId="6003" xr:uid="{E3D4E8E2-7628-4CF4-A6A6-EB50F3450C4B}"/>
    <cellStyle name="Normal 2 2 3 5 2 4 2 2" xfId="14383" xr:uid="{75AAFF26-B334-4836-BDEF-79D610B6973F}"/>
    <cellStyle name="Normal 2 2 3 5 2 4 2 2 2" xfId="31143" xr:uid="{8B2623E6-539C-44AA-A976-91E8D2ECE91B}"/>
    <cellStyle name="Normal 2 2 3 5 2 4 2 2 3" xfId="47902" xr:uid="{D3BB5C5B-709A-45EE-83CF-3B5A33765C0A}"/>
    <cellStyle name="Normal 2 2 3 5 2 4 2 3" xfId="22763" xr:uid="{12EF369D-6DA1-4621-A930-3923C4D663FA}"/>
    <cellStyle name="Normal 2 2 3 5 2 4 2 4" xfId="39522" xr:uid="{ADDCC83B-C8DE-4B56-8F62-409AB2701294}"/>
    <cellStyle name="Normal 2 2 3 5 2 4 3" xfId="7690" xr:uid="{B4542932-9741-4E7F-9686-7576F1DAE649}"/>
    <cellStyle name="Normal 2 2 3 5 2 4 3 2" xfId="16070" xr:uid="{C023BD1C-4627-4620-92E1-B20CFCD00D43}"/>
    <cellStyle name="Normal 2 2 3 5 2 4 3 2 2" xfId="32830" xr:uid="{8D49A826-4648-4ABC-9897-9EDBA068740A}"/>
    <cellStyle name="Normal 2 2 3 5 2 4 3 2 3" xfId="49589" xr:uid="{B1F0EC64-CBED-41B1-8BCD-2641D524050E}"/>
    <cellStyle name="Normal 2 2 3 5 2 4 3 3" xfId="24450" xr:uid="{4113D1E9-EB91-4B2B-8E4D-805C31AB7B4C}"/>
    <cellStyle name="Normal 2 2 3 5 2 4 3 4" xfId="41209" xr:uid="{BBB91715-7D86-4EAC-ADB4-D80604BAF875}"/>
    <cellStyle name="Normal 2 2 3 5 2 4 4" xfId="4318" xr:uid="{8C32BE7B-C918-41E2-A11F-3BFE82751793}"/>
    <cellStyle name="Normal 2 2 3 5 2 4 4 2" xfId="12694" xr:uid="{5BABF80F-5940-413A-9E17-373B003ABF62}"/>
    <cellStyle name="Normal 2 2 3 5 2 4 4 2 2" xfId="29454" xr:uid="{0A857990-5803-4C4A-A1E3-7EF5D64DD4B8}"/>
    <cellStyle name="Normal 2 2 3 5 2 4 4 2 3" xfId="46213" xr:uid="{42D66765-D098-48D4-BAFC-588C7E5ABAAE}"/>
    <cellStyle name="Normal 2 2 3 5 2 4 4 3" xfId="21074" xr:uid="{C4FFD5E7-1FC9-4602-A363-E38375CE6519}"/>
    <cellStyle name="Normal 2 2 3 5 2 4 4 4" xfId="37833" xr:uid="{F65117D8-01F4-4B36-9091-AD1B59035FDF}"/>
    <cellStyle name="Normal 2 2 3 5 2 4 5" xfId="11003" xr:uid="{1292A661-7DB8-4298-A056-9E0665747E8E}"/>
    <cellStyle name="Normal 2 2 3 5 2 4 5 2" xfId="27763" xr:uid="{563834F5-7DDB-4FE0-839F-C79D72612307}"/>
    <cellStyle name="Normal 2 2 3 5 2 4 5 3" xfId="44522" xr:uid="{4E297A32-C978-44DA-845E-4A51CDF12C7F}"/>
    <cellStyle name="Normal 2 2 3 5 2 4 6" xfId="19383" xr:uid="{F62C1828-6A57-4DF4-8097-346C5C1B4CE5}"/>
    <cellStyle name="Normal 2 2 3 5 2 4 7" xfId="36142" xr:uid="{D0F85B31-010E-4FF6-A2CC-093CE2512E2A}"/>
    <cellStyle name="Normal 2 2 3 5 2 5" xfId="4737" xr:uid="{2BA82434-7C35-410B-A87B-B3A4A7E3B115}"/>
    <cellStyle name="Normal 2 2 3 5 2 5 2" xfId="13113" xr:uid="{334E7CBE-4EE9-46E0-9CA3-4DF3EEDBFAF3}"/>
    <cellStyle name="Normal 2 2 3 5 2 5 2 2" xfId="29873" xr:uid="{D7421B2F-EFDA-41FB-ABA4-C987E335249A}"/>
    <cellStyle name="Normal 2 2 3 5 2 5 2 3" xfId="46632" xr:uid="{41DBE389-38BB-44CE-84DB-3205FEA7A5A3}"/>
    <cellStyle name="Normal 2 2 3 5 2 5 3" xfId="21493" xr:uid="{4BD10B3C-B2BB-499E-9CAF-8A07F9CA4FD4}"/>
    <cellStyle name="Normal 2 2 3 5 2 5 4" xfId="38252" xr:uid="{ABEFA1B8-05BC-42E7-9E75-BD2C567F3739}"/>
    <cellStyle name="Normal 2 2 3 5 2 6" xfId="6511" xr:uid="{B6B76B65-B1B4-45DA-AADF-6722D7FF655C}"/>
    <cellStyle name="Normal 2 2 3 5 2 6 2" xfId="14891" xr:uid="{ED531D4D-A224-402F-8550-FAF03BDAFBC0}"/>
    <cellStyle name="Normal 2 2 3 5 2 6 2 2" xfId="31651" xr:uid="{8C6DD48B-29B5-4484-994A-D47C4B100460}"/>
    <cellStyle name="Normal 2 2 3 5 2 6 2 3" xfId="48410" xr:uid="{16C0AC0F-8D54-4937-B5EB-3E4AE2E7E6FB}"/>
    <cellStyle name="Normal 2 2 3 5 2 6 3" xfId="23271" xr:uid="{D255D3FC-1EFF-45CF-8DD2-F94F530D65F4}"/>
    <cellStyle name="Normal 2 2 3 5 2 6 4" xfId="40030" xr:uid="{83E7FD87-6601-4D38-B145-7E1B659AD3CD}"/>
    <cellStyle name="Normal 2 2 3 5 2 7" xfId="8096" xr:uid="{2FF2DC4A-46EE-43B0-83D4-40AF4B0281CB}"/>
    <cellStyle name="Normal 2 2 3 5 2 7 2" xfId="16476" xr:uid="{F38C412F-0584-433D-9F44-72BFAB5BB62F}"/>
    <cellStyle name="Normal 2 2 3 5 2 7 2 2" xfId="33236" xr:uid="{8DF47D32-2AF4-49BF-AFB4-F017F9B89CAB}"/>
    <cellStyle name="Normal 2 2 3 5 2 7 2 3" xfId="49995" xr:uid="{F730CFC8-FFB1-4F4E-AC56-B8F497A7765D}"/>
    <cellStyle name="Normal 2 2 3 5 2 7 3" xfId="24856" xr:uid="{E38B0835-B356-4A6F-9A95-EBE6434191AB}"/>
    <cellStyle name="Normal 2 2 3 5 2 7 4" xfId="41615" xr:uid="{F8711A71-6A27-41C4-8082-CAEFDE14BE9E}"/>
    <cellStyle name="Normal 2 2 3 5 2 8" xfId="8502" xr:uid="{6686EB9C-4E45-48AC-8140-7674385D3796}"/>
    <cellStyle name="Normal 2 2 3 5 2 8 2" xfId="16882" xr:uid="{EAA69C9F-4426-42E1-94BB-09BD2E93F2B0}"/>
    <cellStyle name="Normal 2 2 3 5 2 8 2 2" xfId="33642" xr:uid="{336112CB-D510-47D5-ADB7-24118149EB3B}"/>
    <cellStyle name="Normal 2 2 3 5 2 8 2 3" xfId="50401" xr:uid="{AC8E4E73-316E-4863-B153-98559CE90371}"/>
    <cellStyle name="Normal 2 2 3 5 2 8 3" xfId="25262" xr:uid="{72CD835C-0242-4102-9B24-920B3FD61237}"/>
    <cellStyle name="Normal 2 2 3 5 2 8 4" xfId="42021" xr:uid="{5469FF2D-0F95-4015-A7F7-3EB49CD3FFFD}"/>
    <cellStyle name="Normal 2 2 3 5 2 9" xfId="8908" xr:uid="{5E580132-2786-46F3-ABDF-0BA3345729FE}"/>
    <cellStyle name="Normal 2 2 3 5 2 9 2" xfId="17288" xr:uid="{BF05C353-DE0D-46AB-91E3-ED3B985E33EC}"/>
    <cellStyle name="Normal 2 2 3 5 2 9 2 2" xfId="34048" xr:uid="{F8DC5D77-3B9D-4ADF-8432-2A458752AE4E}"/>
    <cellStyle name="Normal 2 2 3 5 2 9 2 3" xfId="50807" xr:uid="{9E968C1A-02F4-436C-B767-605D196201BF}"/>
    <cellStyle name="Normal 2 2 3 5 2 9 3" xfId="25668" xr:uid="{36229830-D65C-49BE-B624-8D4DE099EAB2}"/>
    <cellStyle name="Normal 2 2 3 5 2 9 4" xfId="42427" xr:uid="{80B6D52A-9457-44D4-8D30-74C9FEB5312D}"/>
    <cellStyle name="Normal 2 2 3 5 3" xfId="1466" xr:uid="{917B06B8-5A7F-4D28-AC74-CD0302A5E1FE}"/>
    <cellStyle name="Normal 2 2 3 5 3 10" xfId="9480" xr:uid="{113D26D9-490F-4354-B21C-030ECE644B3D}"/>
    <cellStyle name="Normal 2 2 3 5 3 10 2" xfId="17860" xr:uid="{E94DA2BE-08F7-435C-97DA-B34120F94BC0}"/>
    <cellStyle name="Normal 2 2 3 5 3 10 2 2" xfId="34620" xr:uid="{F19F6978-FFA8-48AF-A0CD-408CFCCE5935}"/>
    <cellStyle name="Normal 2 2 3 5 3 10 2 3" xfId="51379" xr:uid="{0433E3FB-1C36-4D90-9936-2712EBEC7791}"/>
    <cellStyle name="Normal 2 2 3 5 3 10 3" xfId="26240" xr:uid="{4262E807-7452-4CA1-9D0F-576B3ED6ECD3}"/>
    <cellStyle name="Normal 2 2 3 5 3 10 4" xfId="42999" xr:uid="{1650E4C0-C464-470B-83BE-BDB2D94AE31B}"/>
    <cellStyle name="Normal 2 2 3 5 3 11" xfId="3251" xr:uid="{7670CF2F-A351-41EB-847E-67EDB07A5CE9}"/>
    <cellStyle name="Normal 2 2 3 5 3 11 2" xfId="11628" xr:uid="{6F9FF379-0995-4B02-85B2-CDD88FF4FDE1}"/>
    <cellStyle name="Normal 2 2 3 5 3 11 2 2" xfId="28388" xr:uid="{10D7B860-E021-4418-9E02-63EB3E765555}"/>
    <cellStyle name="Normal 2 2 3 5 3 11 2 3" xfId="45147" xr:uid="{48DAF419-A1EE-49D4-A6DD-33DC1CA5CFDD}"/>
    <cellStyle name="Normal 2 2 3 5 3 11 3" xfId="20008" xr:uid="{FA256CB4-33F6-4E65-A738-64C2C3929631}"/>
    <cellStyle name="Normal 2 2 3 5 3 11 4" xfId="36767" xr:uid="{DE24E429-C255-47B4-8DC0-C3BAEB7FFF7C}"/>
    <cellStyle name="Normal 2 2 3 5 3 12" xfId="9825" xr:uid="{35A4D4A6-9912-4364-8F75-F26CC36BA422}"/>
    <cellStyle name="Normal 2 2 3 5 3 12 2" xfId="26585" xr:uid="{C781B08E-0F33-4C04-B856-DE1B401FDA56}"/>
    <cellStyle name="Normal 2 2 3 5 3 12 3" xfId="43344" xr:uid="{26C1F48D-19AB-40D7-8DC3-956396B388E2}"/>
    <cellStyle name="Normal 2 2 3 5 3 13" xfId="18205" xr:uid="{EC272CD5-EA0F-4F3D-A745-2A931632A19B}"/>
    <cellStyle name="Normal 2 2 3 5 3 14" xfId="34964" xr:uid="{AF702171-FB3A-4F47-ADEA-ED3A13ABE42D}"/>
    <cellStyle name="Normal 2 2 3 5 3 2" xfId="1871" xr:uid="{C3F1A948-208A-4F16-8798-5836CC348B49}"/>
    <cellStyle name="Normal 2 2 3 5 3 2 2" xfId="5253" xr:uid="{32D3A8B0-71A7-448F-8FAF-FB84B6743ADF}"/>
    <cellStyle name="Normal 2 2 3 5 3 2 2 2" xfId="13631" xr:uid="{5B5C543C-B0CD-4DEC-B716-B21A5BF5453A}"/>
    <cellStyle name="Normal 2 2 3 5 3 2 2 2 2" xfId="30391" xr:uid="{548E12E7-26B9-4BBC-9E8C-73A77ED9EC29}"/>
    <cellStyle name="Normal 2 2 3 5 3 2 2 2 3" xfId="47150" xr:uid="{254BA3DE-0CF0-44F0-B5B9-4683D32352F0}"/>
    <cellStyle name="Normal 2 2 3 5 3 2 2 3" xfId="22011" xr:uid="{35DC1705-8DB4-4F02-909C-AFF152C3B0A7}"/>
    <cellStyle name="Normal 2 2 3 5 3 2 2 4" xfId="38770" xr:uid="{01D7E49B-B446-46B6-87AF-9E2B4FA6CDEE}"/>
    <cellStyle name="Normal 2 2 3 5 3 2 3" xfId="6938" xr:uid="{5B379118-5C34-4432-955C-F1F9ABF05858}"/>
    <cellStyle name="Normal 2 2 3 5 3 2 3 2" xfId="15318" xr:uid="{C2952232-C8F6-472D-AA23-94E7CACB4279}"/>
    <cellStyle name="Normal 2 2 3 5 3 2 3 2 2" xfId="32078" xr:uid="{D19D149B-6D92-4600-8C52-6D9569C33551}"/>
    <cellStyle name="Normal 2 2 3 5 3 2 3 2 3" xfId="48837" xr:uid="{95B7B21B-2835-4692-BCFA-5E16D8BDE5DA}"/>
    <cellStyle name="Normal 2 2 3 5 3 2 3 3" xfId="23698" xr:uid="{237F8038-1B0E-4393-B11D-DB29E7100816}"/>
    <cellStyle name="Normal 2 2 3 5 3 2 3 4" xfId="40457" xr:uid="{27511FB4-5281-498E-8A99-5CAB5D31A87C}"/>
    <cellStyle name="Normal 2 2 3 5 3 2 4" xfId="3678" xr:uid="{39CC888F-B5F7-4680-A327-67CD89E22E16}"/>
    <cellStyle name="Normal 2 2 3 5 3 2 4 2" xfId="12054" xr:uid="{B45DD7A4-6B19-49A4-B164-7ACC9EA4D19C}"/>
    <cellStyle name="Normal 2 2 3 5 3 2 4 2 2" xfId="28814" xr:uid="{DD3F5D96-FE49-401D-A537-6C9C580E7F04}"/>
    <cellStyle name="Normal 2 2 3 5 3 2 4 2 3" xfId="45573" xr:uid="{CA8975F9-499A-40B9-9E95-F14E833DDE48}"/>
    <cellStyle name="Normal 2 2 3 5 3 2 4 3" xfId="20434" xr:uid="{F5D07224-FDBD-49FD-AC4D-89272A976710}"/>
    <cellStyle name="Normal 2 2 3 5 3 2 4 4" xfId="37193" xr:uid="{0C6A314E-85F8-4703-8654-2DDAF052A2B8}"/>
    <cellStyle name="Normal 2 2 3 5 3 2 5" xfId="10251" xr:uid="{BF625985-392C-4F22-9F1A-3F4B149F7D5C}"/>
    <cellStyle name="Normal 2 2 3 5 3 2 5 2" xfId="27011" xr:uid="{37180559-C2DE-4290-A171-4B7476AC36F6}"/>
    <cellStyle name="Normal 2 2 3 5 3 2 5 3" xfId="43770" xr:uid="{F30B74FE-EECC-4715-8EA8-37C39C43D8EB}"/>
    <cellStyle name="Normal 2 2 3 5 3 2 6" xfId="18631" xr:uid="{AE2E0876-E437-498D-A5A2-EEF9A036CEE5}"/>
    <cellStyle name="Normal 2 2 3 5 3 2 7" xfId="35390" xr:uid="{75E93859-8AAA-46E5-B855-A37945FF66CC}"/>
    <cellStyle name="Normal 2 2 3 5 3 3" xfId="2299" xr:uid="{7681A15F-B36D-4B1C-818E-43F0F4C97136}"/>
    <cellStyle name="Normal 2 2 3 5 3 3 2" xfId="5679" xr:uid="{11C44A28-0FF0-4EE0-8A1E-1C14B4AD686A}"/>
    <cellStyle name="Normal 2 2 3 5 3 3 2 2" xfId="14059" xr:uid="{50B561FD-33A6-44A3-97CD-42008D662788}"/>
    <cellStyle name="Normal 2 2 3 5 3 3 2 2 2" xfId="30819" xr:uid="{37BA52D6-F618-46AB-B3D0-9C19CBF5B7FA}"/>
    <cellStyle name="Normal 2 2 3 5 3 3 2 2 3" xfId="47578" xr:uid="{5575A4E9-71A5-48F0-8584-339F11BFA812}"/>
    <cellStyle name="Normal 2 2 3 5 3 3 2 3" xfId="22439" xr:uid="{8B160397-9D19-41A8-9439-4A8C9285AF18}"/>
    <cellStyle name="Normal 2 2 3 5 3 3 2 4" xfId="39198" xr:uid="{95D858AE-B879-498F-B130-BB3B00F6A581}"/>
    <cellStyle name="Normal 2 2 3 5 3 3 3" xfId="7366" xr:uid="{A4A7A67C-01F3-4FBC-8E54-C04C584F5068}"/>
    <cellStyle name="Normal 2 2 3 5 3 3 3 2" xfId="15746" xr:uid="{3B889C83-DA3E-4385-B579-A925E185F80F}"/>
    <cellStyle name="Normal 2 2 3 5 3 3 3 2 2" xfId="32506" xr:uid="{560D2FB2-EED5-4CB9-AC65-9D2BD6E9C830}"/>
    <cellStyle name="Normal 2 2 3 5 3 3 3 2 3" xfId="49265" xr:uid="{AC18E155-DE41-47F3-9E5B-B66FDC5DA37C}"/>
    <cellStyle name="Normal 2 2 3 5 3 3 3 3" xfId="24126" xr:uid="{F3789135-985E-4F21-A8D4-FD9E08B6E93A}"/>
    <cellStyle name="Normal 2 2 3 5 3 3 3 4" xfId="40885" xr:uid="{CB957D2E-1B3C-4C1E-95FC-EC875A064113}"/>
    <cellStyle name="Normal 2 2 3 5 3 3 4" xfId="4106" xr:uid="{A3E94635-4EFC-4B12-85F2-E8217E59CA61}"/>
    <cellStyle name="Normal 2 2 3 5 3 3 4 2" xfId="12482" xr:uid="{B21BD56E-6EAE-427C-891A-E90A02B4D909}"/>
    <cellStyle name="Normal 2 2 3 5 3 3 4 2 2" xfId="29242" xr:uid="{40514E2C-FD63-4B34-A89E-406F78DE3F43}"/>
    <cellStyle name="Normal 2 2 3 5 3 3 4 2 3" xfId="46001" xr:uid="{1894B43F-A747-481D-9715-9E57C70AA4CD}"/>
    <cellStyle name="Normal 2 2 3 5 3 3 4 3" xfId="20862" xr:uid="{46D3E924-4ED5-4761-845E-635E59604F54}"/>
    <cellStyle name="Normal 2 2 3 5 3 3 4 4" xfId="37621" xr:uid="{EF57BCC3-AF5D-476A-9DF8-682EA783FC1E}"/>
    <cellStyle name="Normal 2 2 3 5 3 3 5" xfId="10679" xr:uid="{3AA0A67A-C312-474C-8AA5-82D034188554}"/>
    <cellStyle name="Normal 2 2 3 5 3 3 5 2" xfId="27439" xr:uid="{037D2D11-6DF6-44C2-90FB-71BD8FA6E7CB}"/>
    <cellStyle name="Normal 2 2 3 5 3 3 5 3" xfId="44198" xr:uid="{35062F27-EC3E-4700-9ED8-099BA952A4E8}"/>
    <cellStyle name="Normal 2 2 3 5 3 3 6" xfId="19059" xr:uid="{883C2F4B-DBD5-464C-A70D-D59F041A0D04}"/>
    <cellStyle name="Normal 2 2 3 5 3 3 7" xfId="35818" xr:uid="{56EC87DE-4241-4E7F-A333-AF69C12408E7}"/>
    <cellStyle name="Normal 2 2 3 5 3 4" xfId="2787" xr:uid="{357EF306-EA9B-4737-9FF8-D7D69C58C0CC}"/>
    <cellStyle name="Normal 2 2 3 5 3 4 2" xfId="6169" xr:uid="{C965B2CB-C115-468F-BF12-C8B6EE3CE95A}"/>
    <cellStyle name="Normal 2 2 3 5 3 4 2 2" xfId="14549" xr:uid="{47622776-4BD3-4894-895B-E10A0D2A6913}"/>
    <cellStyle name="Normal 2 2 3 5 3 4 2 2 2" xfId="31309" xr:uid="{3EE8E6E7-0237-4D91-B9E4-A386B0219E7B}"/>
    <cellStyle name="Normal 2 2 3 5 3 4 2 2 3" xfId="48068" xr:uid="{CF073BF3-62CF-4BD9-B3D8-E7BD01AA68FC}"/>
    <cellStyle name="Normal 2 2 3 5 3 4 2 3" xfId="22929" xr:uid="{34A36199-9A69-4987-A3FB-0C48B0F51712}"/>
    <cellStyle name="Normal 2 2 3 5 3 4 2 4" xfId="39688" xr:uid="{505DA9C9-712B-441B-A9D6-57FF6814FF69}"/>
    <cellStyle name="Normal 2 2 3 5 3 4 3" xfId="7856" xr:uid="{2FD2CB58-8DC2-4E49-B4CE-DEDA3CB4CB91}"/>
    <cellStyle name="Normal 2 2 3 5 3 4 3 2" xfId="16236" xr:uid="{865BD2DF-18DE-413A-9356-C769E90989CB}"/>
    <cellStyle name="Normal 2 2 3 5 3 4 3 2 2" xfId="32996" xr:uid="{E7F87A2F-5B20-4CC9-AFC3-13DDBB140195}"/>
    <cellStyle name="Normal 2 2 3 5 3 4 3 2 3" xfId="49755" xr:uid="{1DEB7999-3118-4269-98F5-6752BADB5861}"/>
    <cellStyle name="Normal 2 2 3 5 3 4 3 3" xfId="24616" xr:uid="{553A09C9-5CDA-4D6A-A8F7-5EA1136EE22A}"/>
    <cellStyle name="Normal 2 2 3 5 3 4 3 4" xfId="41375" xr:uid="{30675170-7755-429C-BD6D-557C561A61BF}"/>
    <cellStyle name="Normal 2 2 3 5 3 4 4" xfId="4483" xr:uid="{D96DC554-21AC-40C3-93E5-A06E73A87C6C}"/>
    <cellStyle name="Normal 2 2 3 5 3 4 4 2" xfId="12859" xr:uid="{55235275-D766-43EC-BADD-5807FC212D7E}"/>
    <cellStyle name="Normal 2 2 3 5 3 4 4 2 2" xfId="29619" xr:uid="{0381D768-1D9F-48A4-980F-C5CDAAB92056}"/>
    <cellStyle name="Normal 2 2 3 5 3 4 4 2 3" xfId="46378" xr:uid="{03534039-BBD5-46BF-BB4B-1E9C484BFBC8}"/>
    <cellStyle name="Normal 2 2 3 5 3 4 4 3" xfId="21239" xr:uid="{299427E9-F60B-48F9-9D22-940A3E4C284C}"/>
    <cellStyle name="Normal 2 2 3 5 3 4 4 4" xfId="37998" xr:uid="{A8A68C93-CE57-43DC-9088-617E274915C5}"/>
    <cellStyle name="Normal 2 2 3 5 3 4 5" xfId="11169" xr:uid="{63CB5FBD-E609-454D-9546-E76E5EAD6470}"/>
    <cellStyle name="Normal 2 2 3 5 3 4 5 2" xfId="27929" xr:uid="{D61D960C-F159-43F2-AC58-07B64A7E30DD}"/>
    <cellStyle name="Normal 2 2 3 5 3 4 5 3" xfId="44688" xr:uid="{D1330C45-7398-4A9E-8F79-8ACBEE790190}"/>
    <cellStyle name="Normal 2 2 3 5 3 4 6" xfId="19549" xr:uid="{9D0BE410-DAE9-4AC6-A4A3-4F98516294C2}"/>
    <cellStyle name="Normal 2 2 3 5 3 4 7" xfId="36308" xr:uid="{364929D4-A4DF-4273-B441-1CE45470A4D7}"/>
    <cellStyle name="Normal 2 2 3 5 3 5" xfId="4903" xr:uid="{5B42EF01-4B9B-4BE9-BA4A-2EA3BC3A666C}"/>
    <cellStyle name="Normal 2 2 3 5 3 5 2" xfId="13279" xr:uid="{07D1DF2A-D709-4DC9-B376-CB51085C32E5}"/>
    <cellStyle name="Normal 2 2 3 5 3 5 2 2" xfId="30039" xr:uid="{72AE0566-2853-48EB-A257-04CA9C71BEF0}"/>
    <cellStyle name="Normal 2 2 3 5 3 5 2 3" xfId="46798" xr:uid="{F2F3E0DE-7E92-43FE-8ACA-56B1D217B852}"/>
    <cellStyle name="Normal 2 2 3 5 3 5 3" xfId="21659" xr:uid="{722DD060-85DD-4D75-BAF7-CD83B1EE10C5}"/>
    <cellStyle name="Normal 2 2 3 5 3 5 4" xfId="38418" xr:uid="{FA04E9EB-2428-4DBB-94CF-76B36086C06D}"/>
    <cellStyle name="Normal 2 2 3 5 3 6" xfId="6512" xr:uid="{B2E5061F-BA53-4909-8E61-9C400F329D69}"/>
    <cellStyle name="Normal 2 2 3 5 3 6 2" xfId="14892" xr:uid="{A6418492-EDB3-4CD7-BC53-5FAC1DC0706C}"/>
    <cellStyle name="Normal 2 2 3 5 3 6 2 2" xfId="31652" xr:uid="{23730B53-644A-40CD-BFF8-81B5C6B35959}"/>
    <cellStyle name="Normal 2 2 3 5 3 6 2 3" xfId="48411" xr:uid="{5E524AC4-F2BA-4E38-951D-8A6D95F3A807}"/>
    <cellStyle name="Normal 2 2 3 5 3 6 3" xfId="23272" xr:uid="{10D58A05-3EED-4784-BD33-9FB26ECFD789}"/>
    <cellStyle name="Normal 2 2 3 5 3 6 4" xfId="40031" xr:uid="{03FA9DBA-9FCB-4793-97B0-0241BE78FFBC}"/>
    <cellStyle name="Normal 2 2 3 5 3 7" xfId="8262" xr:uid="{F4874130-A493-4ED2-8C46-BEBDD6D5ADF5}"/>
    <cellStyle name="Normal 2 2 3 5 3 7 2" xfId="16642" xr:uid="{866EC189-906F-4DCC-AC6D-5368D40DDE41}"/>
    <cellStyle name="Normal 2 2 3 5 3 7 2 2" xfId="33402" xr:uid="{6B1FBB42-7580-4670-B0AD-0BC35A0B25C1}"/>
    <cellStyle name="Normal 2 2 3 5 3 7 2 3" xfId="50161" xr:uid="{045D4E0C-0683-49D9-98B4-DDCB6C2CBC57}"/>
    <cellStyle name="Normal 2 2 3 5 3 7 3" xfId="25022" xr:uid="{721E990E-32ED-4B23-AA28-1A387FEDCE40}"/>
    <cellStyle name="Normal 2 2 3 5 3 7 4" xfId="41781" xr:uid="{3C95EA75-5F19-47E7-A2D1-E5565AF92EF1}"/>
    <cellStyle name="Normal 2 2 3 5 3 8" xfId="8668" xr:uid="{7380171C-A0DD-44B9-AEA5-0F829323E7A8}"/>
    <cellStyle name="Normal 2 2 3 5 3 8 2" xfId="17048" xr:uid="{ACA7B105-F517-4078-A941-F8B2882A9192}"/>
    <cellStyle name="Normal 2 2 3 5 3 8 2 2" xfId="33808" xr:uid="{65D3FFD5-4495-4F4C-BB1F-10CE970128FF}"/>
    <cellStyle name="Normal 2 2 3 5 3 8 2 3" xfId="50567" xr:uid="{EEAA1EF0-B2D7-4D1A-95BE-4633136232C2}"/>
    <cellStyle name="Normal 2 2 3 5 3 8 3" xfId="25428" xr:uid="{89D3703B-2B87-47FD-8238-A781CC304F70}"/>
    <cellStyle name="Normal 2 2 3 5 3 8 4" xfId="42187" xr:uid="{93071ED6-5A40-4377-9168-AC8577170B3F}"/>
    <cellStyle name="Normal 2 2 3 5 3 9" xfId="9074" xr:uid="{FF71F01D-449B-42CD-BD21-95B26E41FED9}"/>
    <cellStyle name="Normal 2 2 3 5 3 9 2" xfId="17454" xr:uid="{4839BFD5-17E8-47A3-A1C1-D2179D575F4E}"/>
    <cellStyle name="Normal 2 2 3 5 3 9 2 2" xfId="34214" xr:uid="{B015CAF1-D7E0-4D95-BC85-B22DA838C165}"/>
    <cellStyle name="Normal 2 2 3 5 3 9 2 3" xfId="50973" xr:uid="{C435A2EC-5A06-4E24-B3B7-0A85F65E431C}"/>
    <cellStyle name="Normal 2 2 3 5 3 9 3" xfId="25834" xr:uid="{3BAEF825-AAEF-49F8-B2CA-48D17B1EB032}"/>
    <cellStyle name="Normal 2 2 3 5 3 9 4" xfId="42593" xr:uid="{969127C2-93C1-42A6-8090-6AB5CCBB9846}"/>
    <cellStyle name="Normal 2 2 3 5 4" xfId="1869" xr:uid="{A26B7148-3FF3-442B-9F86-5800D49323C8}"/>
    <cellStyle name="Normal 2 2 3 5 4 2" xfId="5251" xr:uid="{9A8D16E3-7747-400E-B639-FE553EBEEAD2}"/>
    <cellStyle name="Normal 2 2 3 5 4 2 2" xfId="13629" xr:uid="{01039EAC-FEE8-49CB-B03C-B00E6D33B19D}"/>
    <cellStyle name="Normal 2 2 3 5 4 2 2 2" xfId="30389" xr:uid="{E8539139-5A4A-47EB-A0FB-47E5AEE4B30A}"/>
    <cellStyle name="Normal 2 2 3 5 4 2 2 3" xfId="47148" xr:uid="{52B94502-93AD-49E8-AF3E-D30938086571}"/>
    <cellStyle name="Normal 2 2 3 5 4 2 3" xfId="22009" xr:uid="{C7F181FE-C742-46B9-94C6-C8F1A09D77D5}"/>
    <cellStyle name="Normal 2 2 3 5 4 2 4" xfId="38768" xr:uid="{DCFE0E1E-6D7C-457D-93A2-51C6B7BED0EB}"/>
    <cellStyle name="Normal 2 2 3 5 4 3" xfId="6936" xr:uid="{0D28E7F5-7B80-4B37-AC02-0BCF288FCB71}"/>
    <cellStyle name="Normal 2 2 3 5 4 3 2" xfId="15316" xr:uid="{2A96F544-A7B5-465D-A2CB-D2737A050DA0}"/>
    <cellStyle name="Normal 2 2 3 5 4 3 2 2" xfId="32076" xr:uid="{77338C29-ED61-4CC4-8ACB-80FA6CFE6C98}"/>
    <cellStyle name="Normal 2 2 3 5 4 3 2 3" xfId="48835" xr:uid="{F323C4F4-738E-44D9-AC06-52CF04BDDCB6}"/>
    <cellStyle name="Normal 2 2 3 5 4 3 3" xfId="23696" xr:uid="{1963CFF9-6992-4083-A010-611FDF583856}"/>
    <cellStyle name="Normal 2 2 3 5 4 3 4" xfId="40455" xr:uid="{0723B204-EEDA-4C76-B654-5ABAC300EE17}"/>
    <cellStyle name="Normal 2 2 3 5 4 4" xfId="3676" xr:uid="{F1A7A06A-962B-4FB6-9764-3957E829B130}"/>
    <cellStyle name="Normal 2 2 3 5 4 4 2" xfId="12052" xr:uid="{5126E065-BC27-45E9-95C3-BC0F73348BF1}"/>
    <cellStyle name="Normal 2 2 3 5 4 4 2 2" xfId="28812" xr:uid="{E1D4C7E0-C534-469E-9710-5E8557062F5C}"/>
    <cellStyle name="Normal 2 2 3 5 4 4 2 3" xfId="45571" xr:uid="{D523F17C-3BF1-4307-A57A-7A251607FDD4}"/>
    <cellStyle name="Normal 2 2 3 5 4 4 3" xfId="20432" xr:uid="{C0D5228B-601D-4AC4-A5B1-1ED4CA49BF1F}"/>
    <cellStyle name="Normal 2 2 3 5 4 4 4" xfId="37191" xr:uid="{B53D2B2E-1E0F-4BE3-A9EB-D1239EC65792}"/>
    <cellStyle name="Normal 2 2 3 5 4 5" xfId="10249" xr:uid="{590B4FCE-9CBC-41BB-8180-86B01E9A1CF1}"/>
    <cellStyle name="Normal 2 2 3 5 4 5 2" xfId="27009" xr:uid="{C26DF29F-5B9D-4E11-96FF-0C772EDF60A5}"/>
    <cellStyle name="Normal 2 2 3 5 4 5 3" xfId="43768" xr:uid="{7E01F1DA-85F1-4D11-B1A0-7368E666CF35}"/>
    <cellStyle name="Normal 2 2 3 5 4 6" xfId="18629" xr:uid="{B8276C49-E785-48E8-9006-0C5B02D2359A}"/>
    <cellStyle name="Normal 2 2 3 5 4 7" xfId="35388" xr:uid="{5B303AAE-95A5-4B4F-9DFC-16B833D2605B}"/>
    <cellStyle name="Normal 2 2 3 5 5" xfId="2297" xr:uid="{A318B9DA-D710-496A-882F-0EAEDC584B6F}"/>
    <cellStyle name="Normal 2 2 3 5 5 2" xfId="5677" xr:uid="{8C5DD799-CC38-446A-8628-8A07A154AA0A}"/>
    <cellStyle name="Normal 2 2 3 5 5 2 2" xfId="14057" xr:uid="{6299EE09-4857-4511-9835-86964F0D2AB4}"/>
    <cellStyle name="Normal 2 2 3 5 5 2 2 2" xfId="30817" xr:uid="{7D21DC3A-5910-44F6-A1BC-36D43E81CAF6}"/>
    <cellStyle name="Normal 2 2 3 5 5 2 2 3" xfId="47576" xr:uid="{8FE150D9-2710-4EC8-AFCA-0556681E9F3E}"/>
    <cellStyle name="Normal 2 2 3 5 5 2 3" xfId="22437" xr:uid="{FC294DAD-9093-473D-A8A6-17C9628110AF}"/>
    <cellStyle name="Normal 2 2 3 5 5 2 4" xfId="39196" xr:uid="{2FA021E1-EF4D-46C5-A531-A45F4F9BE89F}"/>
    <cellStyle name="Normal 2 2 3 5 5 3" xfId="7364" xr:uid="{38922C53-C10A-49FE-9580-9163C376D4F3}"/>
    <cellStyle name="Normal 2 2 3 5 5 3 2" xfId="15744" xr:uid="{66F1948F-731E-417E-8449-80B06091A9C3}"/>
    <cellStyle name="Normal 2 2 3 5 5 3 2 2" xfId="32504" xr:uid="{8548E1FC-6D31-48D2-BD38-F0E7CD4CA6BE}"/>
    <cellStyle name="Normal 2 2 3 5 5 3 2 3" xfId="49263" xr:uid="{6AC099F8-6A87-4792-B440-53B1ED447077}"/>
    <cellStyle name="Normal 2 2 3 5 5 3 3" xfId="24124" xr:uid="{A7FD8061-8E5E-4592-B015-9A1592900476}"/>
    <cellStyle name="Normal 2 2 3 5 5 3 4" xfId="40883" xr:uid="{E05F3513-C709-440B-96B8-D93F455BCD66}"/>
    <cellStyle name="Normal 2 2 3 5 5 4" xfId="4104" xr:uid="{F4948C92-62AD-4FE7-947F-5323A24F0DC8}"/>
    <cellStyle name="Normal 2 2 3 5 5 4 2" xfId="12480" xr:uid="{71E29760-C050-487E-BFBC-4B0BF567B800}"/>
    <cellStyle name="Normal 2 2 3 5 5 4 2 2" xfId="29240" xr:uid="{563702A2-89A1-400C-B1FD-C4B960F2503C}"/>
    <cellStyle name="Normal 2 2 3 5 5 4 2 3" xfId="45999" xr:uid="{A4CDE0F1-2AD1-4D36-9746-E37CE8692E48}"/>
    <cellStyle name="Normal 2 2 3 5 5 4 3" xfId="20860" xr:uid="{55F3D695-D3BC-4B37-870C-293F0B5B1DBB}"/>
    <cellStyle name="Normal 2 2 3 5 5 4 4" xfId="37619" xr:uid="{AC41E315-AF65-4951-9C00-D5B070EA7886}"/>
    <cellStyle name="Normal 2 2 3 5 5 5" xfId="10677" xr:uid="{793F4CA5-C029-4187-9AA3-EED6035A6B27}"/>
    <cellStyle name="Normal 2 2 3 5 5 5 2" xfId="27437" xr:uid="{D2D46356-D941-454C-AA36-9BF29C9F9BB0}"/>
    <cellStyle name="Normal 2 2 3 5 5 5 3" xfId="44196" xr:uid="{2A5E3C96-328F-4818-9406-F352BD38E32C}"/>
    <cellStyle name="Normal 2 2 3 5 5 6" xfId="19057" xr:uid="{E8D190AF-DF82-4AA6-9767-48C7C5E0ABE6}"/>
    <cellStyle name="Normal 2 2 3 5 5 7" xfId="35816" xr:uid="{A8038B12-DB2B-4679-9DB1-EC5DF16030E7}"/>
    <cellStyle name="Normal 2 2 3 5 6" xfId="2516" xr:uid="{BD067413-A347-42A9-AF7A-9058A69A2EA9}"/>
    <cellStyle name="Normal 2 2 3 5 6 2" xfId="5898" xr:uid="{EE38DF8E-063F-452F-BB03-288A6D3A5F57}"/>
    <cellStyle name="Normal 2 2 3 5 6 2 2" xfId="14278" xr:uid="{5FB20649-C00B-4EA7-A099-3268EA276B88}"/>
    <cellStyle name="Normal 2 2 3 5 6 2 2 2" xfId="31038" xr:uid="{F55FCAB4-55D4-4C85-B5CE-5F60E142325B}"/>
    <cellStyle name="Normal 2 2 3 5 6 2 2 3" xfId="47797" xr:uid="{F737C2FD-40C2-48B1-BFCC-99C247ADA15A}"/>
    <cellStyle name="Normal 2 2 3 5 6 2 3" xfId="22658" xr:uid="{1F95C7A3-E82C-4715-927D-ADAC1DD76AEF}"/>
    <cellStyle name="Normal 2 2 3 5 6 2 4" xfId="39417" xr:uid="{73F0ED77-21FC-448A-B519-7FCB073E676E}"/>
    <cellStyle name="Normal 2 2 3 5 6 3" xfId="7585" xr:uid="{F80AE346-E9E1-46CA-B30C-A32AF81B6C8C}"/>
    <cellStyle name="Normal 2 2 3 5 6 3 2" xfId="15965" xr:uid="{EF03514D-D68F-4D06-8234-062956EEA0EE}"/>
    <cellStyle name="Normal 2 2 3 5 6 3 2 2" xfId="32725" xr:uid="{FF8D48B6-B5AA-4081-999C-3FC43C0DC848}"/>
    <cellStyle name="Normal 2 2 3 5 6 3 2 3" xfId="49484" xr:uid="{161D427F-EDFE-4FB2-B66B-CE432AD46C12}"/>
    <cellStyle name="Normal 2 2 3 5 6 3 3" xfId="24345" xr:uid="{A8A0B534-DB2C-48EA-B2B2-B85E86272E40}"/>
    <cellStyle name="Normal 2 2 3 5 6 3 4" xfId="41104" xr:uid="{B14131BB-611D-4582-BF48-11CA1A347972}"/>
    <cellStyle name="Normal 2 2 3 5 6 4" xfId="3249" xr:uid="{D21686F3-FC9D-4AAA-B0BE-A8245E1DF28D}"/>
    <cellStyle name="Normal 2 2 3 5 6 4 2" xfId="11626" xr:uid="{5977EE7D-C7DA-46C5-BC2B-851008DC5493}"/>
    <cellStyle name="Normal 2 2 3 5 6 4 2 2" xfId="28386" xr:uid="{0057CAC2-1F1B-423A-90F4-CC67BE382AF7}"/>
    <cellStyle name="Normal 2 2 3 5 6 4 2 3" xfId="45145" xr:uid="{C0EA51A3-D6AB-49D2-8311-FF73FBC5E55E}"/>
    <cellStyle name="Normal 2 2 3 5 6 4 3" xfId="20006" xr:uid="{D06CD6A2-4F9B-4B64-8BA8-59616F35900E}"/>
    <cellStyle name="Normal 2 2 3 5 6 4 4" xfId="36765" xr:uid="{6A201432-9426-4BBF-82AD-DE82C2942715}"/>
    <cellStyle name="Normal 2 2 3 5 6 5" xfId="10898" xr:uid="{55B37AAB-4A72-4EB7-82CB-2F6032D4E01F}"/>
    <cellStyle name="Normal 2 2 3 5 6 5 2" xfId="27658" xr:uid="{0B702A15-7A64-49D6-87B3-2B694E4D4A0D}"/>
    <cellStyle name="Normal 2 2 3 5 6 5 3" xfId="44417" xr:uid="{43BF6590-8D6D-4626-842D-F8C50E2312EE}"/>
    <cellStyle name="Normal 2 2 3 5 6 6" xfId="19278" xr:uid="{0F66346C-23C4-4D59-BDDD-4AA01B7A3698}"/>
    <cellStyle name="Normal 2 2 3 5 6 7" xfId="36037" xr:uid="{807673C7-52C9-4169-A523-6661E5976DAE}"/>
    <cellStyle name="Normal 2 2 3 5 7" xfId="4632" xr:uid="{C53A8C3C-C03B-452C-A8A9-3E38FE97C826}"/>
    <cellStyle name="Normal 2 2 3 5 7 2" xfId="13008" xr:uid="{3623BC74-E3F8-4113-9BEA-5B7CBD816EB1}"/>
    <cellStyle name="Normal 2 2 3 5 7 2 2" xfId="29768" xr:uid="{D50FADF7-43D0-4A25-82A9-440832DF0F30}"/>
    <cellStyle name="Normal 2 2 3 5 7 2 3" xfId="46527" xr:uid="{20F783C2-951D-49C9-9122-1FC02D17FEE5}"/>
    <cellStyle name="Normal 2 2 3 5 7 3" xfId="21388" xr:uid="{E5671A0C-024D-447C-9D04-C3F10367FAC3}"/>
    <cellStyle name="Normal 2 2 3 5 7 4" xfId="38147" xr:uid="{449D3B21-7B76-4334-A228-BEC185BA2E28}"/>
    <cellStyle name="Normal 2 2 3 5 8" xfId="6510" xr:uid="{8FF2F6A2-EF26-4DF8-915B-D843592418C5}"/>
    <cellStyle name="Normal 2 2 3 5 8 2" xfId="14890" xr:uid="{A16CAAF3-ADCB-4A4C-86F0-22AFEF08E05C}"/>
    <cellStyle name="Normal 2 2 3 5 8 2 2" xfId="31650" xr:uid="{11CA8D01-537A-427A-A6F2-6E8F1E2ABBFA}"/>
    <cellStyle name="Normal 2 2 3 5 8 2 3" xfId="48409" xr:uid="{F260EA12-3A10-4FBA-8A18-D20E835604F8}"/>
    <cellStyle name="Normal 2 2 3 5 8 3" xfId="23270" xr:uid="{1D48B69D-4135-4A73-BA6B-FA158DA359E6}"/>
    <cellStyle name="Normal 2 2 3 5 8 4" xfId="40029" xr:uid="{E62F1793-5EC4-4DA0-BD67-CA29390AC8B3}"/>
    <cellStyle name="Normal 2 2 3 5 9" xfId="7991" xr:uid="{F029BA0A-5BBC-4D01-8D7A-8618523DD929}"/>
    <cellStyle name="Normal 2 2 3 5 9 2" xfId="16371" xr:uid="{8F608EB2-5187-4393-BC8D-D005FAB4C4B5}"/>
    <cellStyle name="Normal 2 2 3 5 9 2 2" xfId="33131" xr:uid="{FA838879-7B5B-42D3-BFCD-DC4CBDA5B6EC}"/>
    <cellStyle name="Normal 2 2 3 5 9 2 3" xfId="49890" xr:uid="{046563A6-3D90-4E89-820B-AEF316B79EED}"/>
    <cellStyle name="Normal 2 2 3 5 9 3" xfId="24751" xr:uid="{173C69F6-13F8-435D-ADBF-A35998BCAA42}"/>
    <cellStyle name="Normal 2 2 3 5 9 4" xfId="41510" xr:uid="{E9AE840B-AC4C-4D56-A445-95111626B8CC}"/>
    <cellStyle name="Normal 2 2 3 6" xfId="1467" xr:uid="{970F10F3-F753-4F28-A139-80BB05D5E892}"/>
    <cellStyle name="Normal 2 2 3 6 10" xfId="9309" xr:uid="{6A4EE2E7-6DC1-478D-ACC2-C80939C6FDCC}"/>
    <cellStyle name="Normal 2 2 3 6 10 2" xfId="17689" xr:uid="{F3EF0ED0-7EC8-479D-814F-6A472F8C3A8A}"/>
    <cellStyle name="Normal 2 2 3 6 10 2 2" xfId="34449" xr:uid="{F807FBA4-7756-44CA-B111-4768851D66BC}"/>
    <cellStyle name="Normal 2 2 3 6 10 2 3" xfId="51208" xr:uid="{39720106-299C-45C0-98DC-8346004F4DB3}"/>
    <cellStyle name="Normal 2 2 3 6 10 3" xfId="26069" xr:uid="{5FBFB2B8-C12B-4BAE-9612-2C683538B724}"/>
    <cellStyle name="Normal 2 2 3 6 10 4" xfId="42828" xr:uid="{97E80AF0-0BB3-4398-A98B-052182DA5FF2}"/>
    <cellStyle name="Normal 2 2 3 6 11" xfId="3252" xr:uid="{F44D993B-DEFC-4F1A-BEED-2003F8FC2AF1}"/>
    <cellStyle name="Normal 2 2 3 6 11 2" xfId="11629" xr:uid="{15AF02F9-BBBA-471B-93CD-A846DF2A3BAF}"/>
    <cellStyle name="Normal 2 2 3 6 11 2 2" xfId="28389" xr:uid="{E5400FA7-26F4-44C2-8F0E-A00430E888E1}"/>
    <cellStyle name="Normal 2 2 3 6 11 2 3" xfId="45148" xr:uid="{29A952DE-66FA-4A61-980A-11BC38E5E08E}"/>
    <cellStyle name="Normal 2 2 3 6 11 3" xfId="20009" xr:uid="{587EAE2A-0A63-48E7-AEAB-DCE8B22F895D}"/>
    <cellStyle name="Normal 2 2 3 6 11 4" xfId="36768" xr:uid="{0DAFBF62-51D6-4A1D-88C7-238827113DAE}"/>
    <cellStyle name="Normal 2 2 3 6 12" xfId="9826" xr:uid="{62E81024-25D7-4709-A10E-8755C25834F7}"/>
    <cellStyle name="Normal 2 2 3 6 12 2" xfId="26586" xr:uid="{BA6D3365-08D4-4D39-B4BA-D8326A427292}"/>
    <cellStyle name="Normal 2 2 3 6 12 3" xfId="43345" xr:uid="{DB27A6BC-EBBE-4440-90D7-94C3D74C13B6}"/>
    <cellStyle name="Normal 2 2 3 6 13" xfId="18206" xr:uid="{4646BB24-5106-43AD-A3E1-4171A5F23851}"/>
    <cellStyle name="Normal 2 2 3 6 14" xfId="34965" xr:uid="{E50DED84-EDBE-4A97-B0A4-1FB916BFE057}"/>
    <cellStyle name="Normal 2 2 3 6 2" xfId="1872" xr:uid="{F21AA5EA-A1B7-48CD-8379-63D2A828C4B3}"/>
    <cellStyle name="Normal 2 2 3 6 2 2" xfId="5254" xr:uid="{262D6DBA-5A39-454D-9E2C-3D04B40318F1}"/>
    <cellStyle name="Normal 2 2 3 6 2 2 2" xfId="13632" xr:uid="{4014AE0A-845E-480A-983A-C269C2FE12A8}"/>
    <cellStyle name="Normal 2 2 3 6 2 2 2 2" xfId="30392" xr:uid="{EF76559C-BCDB-4BF3-BE53-5587FBF9BDB6}"/>
    <cellStyle name="Normal 2 2 3 6 2 2 2 3" xfId="47151" xr:uid="{9911EFF3-C176-41A9-9BB0-CAED80CCCA71}"/>
    <cellStyle name="Normal 2 2 3 6 2 2 3" xfId="22012" xr:uid="{74016438-09B0-4603-8A02-9ED8BE0D0335}"/>
    <cellStyle name="Normal 2 2 3 6 2 2 4" xfId="38771" xr:uid="{4F4EB897-86C2-41E1-B81A-2900988E91E8}"/>
    <cellStyle name="Normal 2 2 3 6 2 3" xfId="6939" xr:uid="{2B8CA579-30EC-4ACC-A829-B3C7A0FF4E35}"/>
    <cellStyle name="Normal 2 2 3 6 2 3 2" xfId="15319" xr:uid="{1A756D31-1D5E-4F56-A8A5-498D9FF2C7B0}"/>
    <cellStyle name="Normal 2 2 3 6 2 3 2 2" xfId="32079" xr:uid="{68DCAC57-1FF6-4815-9D82-51420F3A023F}"/>
    <cellStyle name="Normal 2 2 3 6 2 3 2 3" xfId="48838" xr:uid="{A236696A-34D2-44BB-99E1-174E07BFCD92}"/>
    <cellStyle name="Normal 2 2 3 6 2 3 3" xfId="23699" xr:uid="{6A9CCE14-5545-4881-A854-58E86ECC24E4}"/>
    <cellStyle name="Normal 2 2 3 6 2 3 4" xfId="40458" xr:uid="{6D32E82A-FB89-4B0C-89D9-596ECC505ECA}"/>
    <cellStyle name="Normal 2 2 3 6 2 4" xfId="3679" xr:uid="{32F9DAC5-CCF7-4732-B945-BB15394CD269}"/>
    <cellStyle name="Normal 2 2 3 6 2 4 2" xfId="12055" xr:uid="{EFA6F6A3-6FAE-4FE9-9767-B999B195C5F0}"/>
    <cellStyle name="Normal 2 2 3 6 2 4 2 2" xfId="28815" xr:uid="{22C1B6A4-95BC-4B74-9498-F07B9CA04520}"/>
    <cellStyle name="Normal 2 2 3 6 2 4 2 3" xfId="45574" xr:uid="{5E042670-4290-469A-B549-13CB89024946}"/>
    <cellStyle name="Normal 2 2 3 6 2 4 3" xfId="20435" xr:uid="{E5B28BC4-3463-41C3-BDA9-B2C12C775900}"/>
    <cellStyle name="Normal 2 2 3 6 2 4 4" xfId="37194" xr:uid="{C4213272-D9BC-4C2C-8121-9E24552A047D}"/>
    <cellStyle name="Normal 2 2 3 6 2 5" xfId="10252" xr:uid="{417B78AD-C0BF-4859-AD58-88EF0FF03E6F}"/>
    <cellStyle name="Normal 2 2 3 6 2 5 2" xfId="27012" xr:uid="{FA2A4082-E9B0-482A-8E2B-5391C323065A}"/>
    <cellStyle name="Normal 2 2 3 6 2 5 3" xfId="43771" xr:uid="{80A1C98D-AEC5-418E-9549-E7B75C9001DC}"/>
    <cellStyle name="Normal 2 2 3 6 2 6" xfId="18632" xr:uid="{6FD08EDA-6C7A-4455-8D43-F88DE71B238E}"/>
    <cellStyle name="Normal 2 2 3 6 2 7" xfId="35391" xr:uid="{039C0165-FC56-42AE-B0EB-209A1C83613B}"/>
    <cellStyle name="Normal 2 2 3 6 3" xfId="2300" xr:uid="{2A93C458-77A3-42C2-9D12-DDD18034E89F}"/>
    <cellStyle name="Normal 2 2 3 6 3 2" xfId="5680" xr:uid="{D9E432E3-F9C9-4270-957A-90C4BAE06BEE}"/>
    <cellStyle name="Normal 2 2 3 6 3 2 2" xfId="14060" xr:uid="{5C6B53E9-93CE-45A3-A0B0-E4B270D4E4DD}"/>
    <cellStyle name="Normal 2 2 3 6 3 2 2 2" xfId="30820" xr:uid="{E9181A82-C778-4296-8B44-1C09FB442C8E}"/>
    <cellStyle name="Normal 2 2 3 6 3 2 2 3" xfId="47579" xr:uid="{A105E81D-00B9-49CD-8DA6-62CF2977DB52}"/>
    <cellStyle name="Normal 2 2 3 6 3 2 3" xfId="22440" xr:uid="{A7ABE892-D903-4914-AD09-A336246AE7AB}"/>
    <cellStyle name="Normal 2 2 3 6 3 2 4" xfId="39199" xr:uid="{63540367-EA93-4026-A913-F9BB49E47B2A}"/>
    <cellStyle name="Normal 2 2 3 6 3 3" xfId="7367" xr:uid="{05BAD587-C1E4-4A4A-9289-B46FA4323586}"/>
    <cellStyle name="Normal 2 2 3 6 3 3 2" xfId="15747" xr:uid="{AB725136-8E89-4780-BCFE-F1386BA40EDE}"/>
    <cellStyle name="Normal 2 2 3 6 3 3 2 2" xfId="32507" xr:uid="{9735BC13-C10D-41F6-85BF-38A8FB0BE3E4}"/>
    <cellStyle name="Normal 2 2 3 6 3 3 2 3" xfId="49266" xr:uid="{A928872F-2AC0-4AFA-8932-BB51EFB9C607}"/>
    <cellStyle name="Normal 2 2 3 6 3 3 3" xfId="24127" xr:uid="{F49DA15C-E28A-4CA7-982A-A47501C48E14}"/>
    <cellStyle name="Normal 2 2 3 6 3 3 4" xfId="40886" xr:uid="{654F84FC-05B3-4431-ABC0-C6CA6897FD06}"/>
    <cellStyle name="Normal 2 2 3 6 3 4" xfId="4107" xr:uid="{632FD258-1224-433D-95AC-8F143D7795E1}"/>
    <cellStyle name="Normal 2 2 3 6 3 4 2" xfId="12483" xr:uid="{94F6B381-B63E-4360-A2AD-5728B97B60FD}"/>
    <cellStyle name="Normal 2 2 3 6 3 4 2 2" xfId="29243" xr:uid="{57DC80C8-60A4-48CC-940E-3CE0628FA890}"/>
    <cellStyle name="Normal 2 2 3 6 3 4 2 3" xfId="46002" xr:uid="{73807116-3D20-48ED-8F17-0739399B0CCB}"/>
    <cellStyle name="Normal 2 2 3 6 3 4 3" xfId="20863" xr:uid="{ECBF736F-6607-4402-9C1D-6BFA8A2AEE10}"/>
    <cellStyle name="Normal 2 2 3 6 3 4 4" xfId="37622" xr:uid="{A7AC77AC-C16D-4A87-B3F2-C6E963148910}"/>
    <cellStyle name="Normal 2 2 3 6 3 5" xfId="10680" xr:uid="{42A047DE-4100-48DB-ACE5-32385B935F53}"/>
    <cellStyle name="Normal 2 2 3 6 3 5 2" xfId="27440" xr:uid="{3474F836-C17E-4606-9211-AE1E60BA34C7}"/>
    <cellStyle name="Normal 2 2 3 6 3 5 3" xfId="44199" xr:uid="{4646A2DA-0E53-4BB2-9864-14D78DA40686}"/>
    <cellStyle name="Normal 2 2 3 6 3 6" xfId="19060" xr:uid="{5C676730-099E-4ACB-8083-D0A91B671E64}"/>
    <cellStyle name="Normal 2 2 3 6 3 7" xfId="35819" xr:uid="{9BFFF8A9-5633-4B34-AB3D-9CF3300A72EC}"/>
    <cellStyle name="Normal 2 2 3 6 4" xfId="2616" xr:uid="{9DCB6566-3505-4659-B5EE-617DF3652FC2}"/>
    <cellStyle name="Normal 2 2 3 6 4 2" xfId="5998" xr:uid="{73C3F4FA-E8FC-44DC-95A6-572E67592148}"/>
    <cellStyle name="Normal 2 2 3 6 4 2 2" xfId="14378" xr:uid="{9B638E20-B1D2-4B67-9E46-870B1B4BCA23}"/>
    <cellStyle name="Normal 2 2 3 6 4 2 2 2" xfId="31138" xr:uid="{FC7AD34F-0FA5-4B10-9078-E49B4D41F12C}"/>
    <cellStyle name="Normal 2 2 3 6 4 2 2 3" xfId="47897" xr:uid="{28DAF6BF-91C7-46D7-A93E-AA7FB732D0A3}"/>
    <cellStyle name="Normal 2 2 3 6 4 2 3" xfId="22758" xr:uid="{D05F9271-4499-4352-A08A-E968A92BBFDD}"/>
    <cellStyle name="Normal 2 2 3 6 4 2 4" xfId="39517" xr:uid="{47892349-AE8E-4B73-9A26-930DDE384E42}"/>
    <cellStyle name="Normal 2 2 3 6 4 3" xfId="7685" xr:uid="{D2506629-1145-43E6-8187-8F004D89A557}"/>
    <cellStyle name="Normal 2 2 3 6 4 3 2" xfId="16065" xr:uid="{941DF9CD-3B29-4D65-A4E0-35157C625CDC}"/>
    <cellStyle name="Normal 2 2 3 6 4 3 2 2" xfId="32825" xr:uid="{9D599186-4B59-44AB-9170-C5805FC977E1}"/>
    <cellStyle name="Normal 2 2 3 6 4 3 2 3" xfId="49584" xr:uid="{00BBADDC-6ACD-4FE5-85AB-F4244ACCD6C6}"/>
    <cellStyle name="Normal 2 2 3 6 4 3 3" xfId="24445" xr:uid="{37040EE4-37AC-4640-915F-9D0B8E86AEAE}"/>
    <cellStyle name="Normal 2 2 3 6 4 3 4" xfId="41204" xr:uid="{ED80B299-D9FB-457C-A10D-B82B5CAD9679}"/>
    <cellStyle name="Normal 2 2 3 6 4 4" xfId="4313" xr:uid="{24785BBA-134A-4FB9-BE5F-F03254693503}"/>
    <cellStyle name="Normal 2 2 3 6 4 4 2" xfId="12689" xr:uid="{AD1C99C4-AF2A-47DE-BB55-6AFCC6271F51}"/>
    <cellStyle name="Normal 2 2 3 6 4 4 2 2" xfId="29449" xr:uid="{53CB0B0E-F86D-4CD8-8AF0-B6F9C8FBD061}"/>
    <cellStyle name="Normal 2 2 3 6 4 4 2 3" xfId="46208" xr:uid="{D207AC8A-F2E5-4627-8316-083911763641}"/>
    <cellStyle name="Normal 2 2 3 6 4 4 3" xfId="21069" xr:uid="{70E7B7AB-2E07-4990-A2AA-B1CD6F132BDB}"/>
    <cellStyle name="Normal 2 2 3 6 4 4 4" xfId="37828" xr:uid="{5DC587A3-D7A0-4AD3-AF02-5EBEFC2502E3}"/>
    <cellStyle name="Normal 2 2 3 6 4 5" xfId="10998" xr:uid="{631AFACA-2625-4505-BCFD-C56882D028A0}"/>
    <cellStyle name="Normal 2 2 3 6 4 5 2" xfId="27758" xr:uid="{8467A7D5-37A9-461D-A3E8-4D8827B9F804}"/>
    <cellStyle name="Normal 2 2 3 6 4 5 3" xfId="44517" xr:uid="{1F4A51FD-B12C-4A95-9C1F-EA4B0831EA18}"/>
    <cellStyle name="Normal 2 2 3 6 4 6" xfId="19378" xr:uid="{A86E1CD9-4B5F-4219-96B0-D22D1F1C027C}"/>
    <cellStyle name="Normal 2 2 3 6 4 7" xfId="36137" xr:uid="{9ABA1CE7-FEBE-4759-AF73-81E825DF8F2E}"/>
    <cellStyle name="Normal 2 2 3 6 5" xfId="4732" xr:uid="{9112C53A-56A2-4F6B-8FA1-C4B028D1668E}"/>
    <cellStyle name="Normal 2 2 3 6 5 2" xfId="13108" xr:uid="{7DF1F192-D635-44D1-A715-344BC30D3C27}"/>
    <cellStyle name="Normal 2 2 3 6 5 2 2" xfId="29868" xr:uid="{2F5447A8-951E-47E9-9E75-8E90804470E3}"/>
    <cellStyle name="Normal 2 2 3 6 5 2 3" xfId="46627" xr:uid="{839C8DDC-5E68-474E-809A-BC5104CCC4D2}"/>
    <cellStyle name="Normal 2 2 3 6 5 3" xfId="21488" xr:uid="{6275BE10-D798-4885-9914-C497131EB574}"/>
    <cellStyle name="Normal 2 2 3 6 5 4" xfId="38247" xr:uid="{EBA97296-FBE0-4520-9B94-EFC9B5D173CE}"/>
    <cellStyle name="Normal 2 2 3 6 6" xfId="6513" xr:uid="{270FE8BB-093F-47D2-93C3-9F198C00C02F}"/>
    <cellStyle name="Normal 2 2 3 6 6 2" xfId="14893" xr:uid="{EC5B22DE-AB7F-44F2-AB16-E1774DCFF630}"/>
    <cellStyle name="Normal 2 2 3 6 6 2 2" xfId="31653" xr:uid="{8DFE85C7-4E02-49DC-B676-B529C415C317}"/>
    <cellStyle name="Normal 2 2 3 6 6 2 3" xfId="48412" xr:uid="{54309AEA-C968-49CC-9037-B4308B36888D}"/>
    <cellStyle name="Normal 2 2 3 6 6 3" xfId="23273" xr:uid="{4777EA48-C3A0-44E4-85F6-449926536CB4}"/>
    <cellStyle name="Normal 2 2 3 6 6 4" xfId="40032" xr:uid="{97631403-EEF1-4964-8F03-71DF3449C8F1}"/>
    <cellStyle name="Normal 2 2 3 6 7" xfId="8091" xr:uid="{5145C93D-4890-4A63-BEE7-715B0AB39230}"/>
    <cellStyle name="Normal 2 2 3 6 7 2" xfId="16471" xr:uid="{C4E88573-69FA-43A9-9304-B07CB218C9DA}"/>
    <cellStyle name="Normal 2 2 3 6 7 2 2" xfId="33231" xr:uid="{77460F41-66A1-4CE0-B966-15439656AA98}"/>
    <cellStyle name="Normal 2 2 3 6 7 2 3" xfId="49990" xr:uid="{90163A55-C9F8-401A-BF6A-197097E735DE}"/>
    <cellStyle name="Normal 2 2 3 6 7 3" xfId="24851" xr:uid="{E6CBDFB1-E282-4FF3-A2F2-48B278E554A5}"/>
    <cellStyle name="Normal 2 2 3 6 7 4" xfId="41610" xr:uid="{A2CB62F4-67DF-46F8-A09E-DEC5BDD08A10}"/>
    <cellStyle name="Normal 2 2 3 6 8" xfId="8497" xr:uid="{7319B56B-E838-40EC-AB42-053CBCB1FF37}"/>
    <cellStyle name="Normal 2 2 3 6 8 2" xfId="16877" xr:uid="{026B850F-B560-469A-97E8-0FD8753E3149}"/>
    <cellStyle name="Normal 2 2 3 6 8 2 2" xfId="33637" xr:uid="{B9C9458E-5F8E-4C3F-90D2-CBB73DBDF075}"/>
    <cellStyle name="Normal 2 2 3 6 8 2 3" xfId="50396" xr:uid="{AD4D4D4D-D01E-4CE1-ACDE-67557E529A4B}"/>
    <cellStyle name="Normal 2 2 3 6 8 3" xfId="25257" xr:uid="{54C11708-5BEF-4DCB-A998-06BF8085F692}"/>
    <cellStyle name="Normal 2 2 3 6 8 4" xfId="42016" xr:uid="{ABFA3C18-101A-4860-AAE1-EC10E680137E}"/>
    <cellStyle name="Normal 2 2 3 6 9" xfId="8903" xr:uid="{6B3AB2C2-27B9-478F-93F8-AFBCD3C6793C}"/>
    <cellStyle name="Normal 2 2 3 6 9 2" xfId="17283" xr:uid="{25927128-EB8B-4CF3-8974-E647E3BC06BB}"/>
    <cellStyle name="Normal 2 2 3 6 9 2 2" xfId="34043" xr:uid="{CC9954AC-1E01-4957-87F8-3C6C790B0871}"/>
    <cellStyle name="Normal 2 2 3 6 9 2 3" xfId="50802" xr:uid="{9E303274-315D-458A-BB14-3BA9BF84BBD0}"/>
    <cellStyle name="Normal 2 2 3 6 9 3" xfId="25663" xr:uid="{ABFAD581-3CC7-438C-9D0C-705408290C95}"/>
    <cellStyle name="Normal 2 2 3 6 9 4" xfId="42422" xr:uid="{E2403976-4208-4172-8CA7-620165CABADA}"/>
    <cellStyle name="Normal 2 2 3 7" xfId="1468" xr:uid="{DA95A99F-E66C-4018-8FEA-727DD7E2DB55}"/>
    <cellStyle name="Normal 2 2 3 7 10" xfId="9378" xr:uid="{2D7F80C4-6668-4A91-8944-49F5D24E0996}"/>
    <cellStyle name="Normal 2 2 3 7 10 2" xfId="17758" xr:uid="{EB8931E9-1832-4AD3-BCF0-640CE462620D}"/>
    <cellStyle name="Normal 2 2 3 7 10 2 2" xfId="34518" xr:uid="{7B60B5E9-433E-4D45-B072-EDC2FE06D36A}"/>
    <cellStyle name="Normal 2 2 3 7 10 2 3" xfId="51277" xr:uid="{632CD296-D244-42FB-8F03-742D6673E2B5}"/>
    <cellStyle name="Normal 2 2 3 7 10 3" xfId="26138" xr:uid="{01ABFD5C-F9EB-48FB-800C-961595B01E57}"/>
    <cellStyle name="Normal 2 2 3 7 10 4" xfId="42897" xr:uid="{05733F97-C0D6-4133-B604-FD2C9AB9EF35}"/>
    <cellStyle name="Normal 2 2 3 7 11" xfId="3253" xr:uid="{27EE77DF-7A1B-4F3A-9037-F20845138850}"/>
    <cellStyle name="Normal 2 2 3 7 11 2" xfId="11630" xr:uid="{D494153A-C60A-46A7-A13A-251D2E659F9C}"/>
    <cellStyle name="Normal 2 2 3 7 11 2 2" xfId="28390" xr:uid="{53CC4196-DB9C-482B-83BA-265FC66CC888}"/>
    <cellStyle name="Normal 2 2 3 7 11 2 3" xfId="45149" xr:uid="{B0EE4025-7714-4503-84E7-B0AB94EBC843}"/>
    <cellStyle name="Normal 2 2 3 7 11 3" xfId="20010" xr:uid="{CC4CB93A-0DFD-471F-820B-A844F898416C}"/>
    <cellStyle name="Normal 2 2 3 7 11 4" xfId="36769" xr:uid="{C20D47A4-3BB3-4649-B95D-36874D04F8D3}"/>
    <cellStyle name="Normal 2 2 3 7 12" xfId="9827" xr:uid="{F76A6141-F4A2-4F84-A68A-A04C9713C8B9}"/>
    <cellStyle name="Normal 2 2 3 7 12 2" xfId="26587" xr:uid="{3E23064F-82D4-4149-8EB9-B2778790A7CB}"/>
    <cellStyle name="Normal 2 2 3 7 12 3" xfId="43346" xr:uid="{4EC6C064-19A4-477C-8740-97674282030A}"/>
    <cellStyle name="Normal 2 2 3 7 13" xfId="18207" xr:uid="{5F2A4D54-DEE3-4B9D-B5CA-93A93BCFA2D4}"/>
    <cellStyle name="Normal 2 2 3 7 14" xfId="34966" xr:uid="{18E33495-8C92-468A-963F-7EED2947C6EC}"/>
    <cellStyle name="Normal 2 2 3 7 2" xfId="1873" xr:uid="{6D502AF3-FA9E-418B-9C23-EE58BE5B4F76}"/>
    <cellStyle name="Normal 2 2 3 7 2 2" xfId="5255" xr:uid="{28C8F611-3E7E-494C-9F2B-F20E99777262}"/>
    <cellStyle name="Normal 2 2 3 7 2 2 2" xfId="13633" xr:uid="{25DA0F48-0931-4F2C-A203-22D6DABAD6B6}"/>
    <cellStyle name="Normal 2 2 3 7 2 2 2 2" xfId="30393" xr:uid="{34F26E21-AE26-43B9-8E63-17C2240A7B16}"/>
    <cellStyle name="Normal 2 2 3 7 2 2 2 3" xfId="47152" xr:uid="{1F243F3B-2556-4FD9-9705-4E374B5CA6A4}"/>
    <cellStyle name="Normal 2 2 3 7 2 2 3" xfId="22013" xr:uid="{ABFF6D0E-4908-459F-BD1F-6A3363871D30}"/>
    <cellStyle name="Normal 2 2 3 7 2 2 4" xfId="38772" xr:uid="{0AF74B4C-FF33-446B-AE0E-A041FEAB2518}"/>
    <cellStyle name="Normal 2 2 3 7 2 3" xfId="6940" xr:uid="{47B6C3FB-A7F9-4612-91BD-8AF3CACC931F}"/>
    <cellStyle name="Normal 2 2 3 7 2 3 2" xfId="15320" xr:uid="{41829705-1E5F-4A17-B319-09A8BBC7C7DB}"/>
    <cellStyle name="Normal 2 2 3 7 2 3 2 2" xfId="32080" xr:uid="{3587ADEE-D267-468C-8E0E-0D4938CFD7E9}"/>
    <cellStyle name="Normal 2 2 3 7 2 3 2 3" xfId="48839" xr:uid="{157709D4-D550-427C-B340-003A9932CBAD}"/>
    <cellStyle name="Normal 2 2 3 7 2 3 3" xfId="23700" xr:uid="{FEF63C24-5660-41E1-82DE-7CDE4BA85D18}"/>
    <cellStyle name="Normal 2 2 3 7 2 3 4" xfId="40459" xr:uid="{BFD3A306-9A89-4C03-A29B-840EEEBDEEBB}"/>
    <cellStyle name="Normal 2 2 3 7 2 4" xfId="3680" xr:uid="{D60766CB-C0B5-4D2B-B958-8C4C461749C1}"/>
    <cellStyle name="Normal 2 2 3 7 2 4 2" xfId="12056" xr:uid="{4F8B4E34-43B3-4ABC-89AA-5DBE20C78D19}"/>
    <cellStyle name="Normal 2 2 3 7 2 4 2 2" xfId="28816" xr:uid="{E564CCAA-6E82-4DF5-B675-226F3B212D6A}"/>
    <cellStyle name="Normal 2 2 3 7 2 4 2 3" xfId="45575" xr:uid="{22C64AD7-C9D3-483A-A7BC-926726920EC2}"/>
    <cellStyle name="Normal 2 2 3 7 2 4 3" xfId="20436" xr:uid="{2CD7B6D3-83E8-4AEC-BE42-5DCB32F87F0A}"/>
    <cellStyle name="Normal 2 2 3 7 2 4 4" xfId="37195" xr:uid="{FF999331-9D59-4663-99F2-D90A802240C2}"/>
    <cellStyle name="Normal 2 2 3 7 2 5" xfId="10253" xr:uid="{7D90D573-5316-4001-964D-FA91F9AFC04A}"/>
    <cellStyle name="Normal 2 2 3 7 2 5 2" xfId="27013" xr:uid="{108999FF-8D57-4D40-9CC3-2FF3B61DCD50}"/>
    <cellStyle name="Normal 2 2 3 7 2 5 3" xfId="43772" xr:uid="{CB0B0A9B-6151-4CC3-B293-0FDE6405AA40}"/>
    <cellStyle name="Normal 2 2 3 7 2 6" xfId="18633" xr:uid="{A555E1ED-DF79-40FD-9F40-9E9CB66DD907}"/>
    <cellStyle name="Normal 2 2 3 7 2 7" xfId="35392" xr:uid="{329A5EF4-E0E9-45EF-B74F-5A1D49F05BFC}"/>
    <cellStyle name="Normal 2 2 3 7 3" xfId="2301" xr:uid="{1E2AAF51-92FF-410E-BAF8-B46F5C5D2E68}"/>
    <cellStyle name="Normal 2 2 3 7 3 2" xfId="5681" xr:uid="{709428DC-2638-4E34-B6FD-D3DC1132B159}"/>
    <cellStyle name="Normal 2 2 3 7 3 2 2" xfId="14061" xr:uid="{BAC45089-BCED-4730-835E-A699CDDF9540}"/>
    <cellStyle name="Normal 2 2 3 7 3 2 2 2" xfId="30821" xr:uid="{CD87F711-DAA7-4135-BE61-6E25FA5CDB4B}"/>
    <cellStyle name="Normal 2 2 3 7 3 2 2 3" xfId="47580" xr:uid="{6927CA89-97DF-4AD6-BC30-78B98037798A}"/>
    <cellStyle name="Normal 2 2 3 7 3 2 3" xfId="22441" xr:uid="{87AFEAD9-7325-4EF9-A817-D7703255D393}"/>
    <cellStyle name="Normal 2 2 3 7 3 2 4" xfId="39200" xr:uid="{06BDE310-A95D-4A66-B3F8-01F37BC99112}"/>
    <cellStyle name="Normal 2 2 3 7 3 3" xfId="7368" xr:uid="{501E7018-B6C5-4605-93BF-2181A5957FCD}"/>
    <cellStyle name="Normal 2 2 3 7 3 3 2" xfId="15748" xr:uid="{BDA56339-5851-4D09-B8BF-39CA17CC1871}"/>
    <cellStyle name="Normal 2 2 3 7 3 3 2 2" xfId="32508" xr:uid="{248B73F1-E9DD-4498-B611-F007443935A0}"/>
    <cellStyle name="Normal 2 2 3 7 3 3 2 3" xfId="49267" xr:uid="{BA5AE419-C6A4-42AE-9D54-8E926DDCA916}"/>
    <cellStyle name="Normal 2 2 3 7 3 3 3" xfId="24128" xr:uid="{60661B3E-CA81-4EB8-80E7-624A35E6695E}"/>
    <cellStyle name="Normal 2 2 3 7 3 3 4" xfId="40887" xr:uid="{789C2654-6BDB-4CF4-95EE-570AC157A545}"/>
    <cellStyle name="Normal 2 2 3 7 3 4" xfId="4108" xr:uid="{3E482A2B-FEA2-4971-93CA-70361D7A4848}"/>
    <cellStyle name="Normal 2 2 3 7 3 4 2" xfId="12484" xr:uid="{28620E32-3BCE-495D-A7BA-B77B7416F5DA}"/>
    <cellStyle name="Normal 2 2 3 7 3 4 2 2" xfId="29244" xr:uid="{1E4D9D5C-F745-45AE-9236-017C03774804}"/>
    <cellStyle name="Normal 2 2 3 7 3 4 2 3" xfId="46003" xr:uid="{E3754375-0870-4316-9F99-6F18081D121D}"/>
    <cellStyle name="Normal 2 2 3 7 3 4 3" xfId="20864" xr:uid="{307CFA07-6834-40F4-BA71-9EDFBC8C59C4}"/>
    <cellStyle name="Normal 2 2 3 7 3 4 4" xfId="37623" xr:uid="{7E022222-BEEF-4A66-A3B7-9E2A31A9ECE8}"/>
    <cellStyle name="Normal 2 2 3 7 3 5" xfId="10681" xr:uid="{FF50E38D-A724-4F30-8D28-05B2F3DA857F}"/>
    <cellStyle name="Normal 2 2 3 7 3 5 2" xfId="27441" xr:uid="{DF4842AE-57C7-4D75-A447-04D49B2808F8}"/>
    <cellStyle name="Normal 2 2 3 7 3 5 3" xfId="44200" xr:uid="{82D2743A-9135-4D7A-B6F9-9EE727642144}"/>
    <cellStyle name="Normal 2 2 3 7 3 6" xfId="19061" xr:uid="{BCE97A61-2177-4530-B094-6C7C80371CFE}"/>
    <cellStyle name="Normal 2 2 3 7 3 7" xfId="35820" xr:uid="{DEFF058D-1573-41D2-8B0E-2E92F182C79E}"/>
    <cellStyle name="Normal 2 2 3 7 4" xfId="2685" xr:uid="{A926AE3A-2DE0-4818-995F-AFBEAED99ED0}"/>
    <cellStyle name="Normal 2 2 3 7 4 2" xfId="6067" xr:uid="{0699536B-CD3A-4350-B4DC-A23312BB1CA6}"/>
    <cellStyle name="Normal 2 2 3 7 4 2 2" xfId="14447" xr:uid="{76D7EFC6-D0A4-4227-9F7B-BE0C12C082AF}"/>
    <cellStyle name="Normal 2 2 3 7 4 2 2 2" xfId="31207" xr:uid="{A6E5DE36-9380-4FD3-8573-39BE49BD3541}"/>
    <cellStyle name="Normal 2 2 3 7 4 2 2 3" xfId="47966" xr:uid="{F66F9A21-E704-44CF-B4C7-B9DA4F403B60}"/>
    <cellStyle name="Normal 2 2 3 7 4 2 3" xfId="22827" xr:uid="{54E4A5D8-CFD8-44B2-AB89-F1DE113B8DB6}"/>
    <cellStyle name="Normal 2 2 3 7 4 2 4" xfId="39586" xr:uid="{56FE31F0-1CF8-45A1-A91B-72ED5D27A446}"/>
    <cellStyle name="Normal 2 2 3 7 4 3" xfId="7754" xr:uid="{5E2890A1-2057-47A7-B195-8754D6E0971C}"/>
    <cellStyle name="Normal 2 2 3 7 4 3 2" xfId="16134" xr:uid="{4BEB2150-747B-49FE-AAD5-887667452D23}"/>
    <cellStyle name="Normal 2 2 3 7 4 3 2 2" xfId="32894" xr:uid="{CFD934E4-35FB-4560-9783-58FA3394DDA7}"/>
    <cellStyle name="Normal 2 2 3 7 4 3 2 3" xfId="49653" xr:uid="{1347A1DF-CF15-4D76-812E-4717AF8685A9}"/>
    <cellStyle name="Normal 2 2 3 7 4 3 3" xfId="24514" xr:uid="{C2214CF7-4A38-4ACA-BBED-3F0486DB7A4D}"/>
    <cellStyle name="Normal 2 2 3 7 4 3 4" xfId="41273" xr:uid="{E27B05E3-2DAB-4066-99FA-FE5AF9BDD43E}"/>
    <cellStyle name="Normal 2 2 3 7 4 4" xfId="4381" xr:uid="{F61C326C-19D9-4166-A04C-CA5066B77B6D}"/>
    <cellStyle name="Normal 2 2 3 7 4 4 2" xfId="12757" xr:uid="{77435F9A-22E9-498C-8A42-0AAA2812F35A}"/>
    <cellStyle name="Normal 2 2 3 7 4 4 2 2" xfId="29517" xr:uid="{A9E0B0D1-BEE8-42A1-94B3-081118042F77}"/>
    <cellStyle name="Normal 2 2 3 7 4 4 2 3" xfId="46276" xr:uid="{24802174-3B09-4CFF-8AAD-6FA5AA29246B}"/>
    <cellStyle name="Normal 2 2 3 7 4 4 3" xfId="21137" xr:uid="{953AC457-0854-4A48-A57A-AB85CF531538}"/>
    <cellStyle name="Normal 2 2 3 7 4 4 4" xfId="37896" xr:uid="{436DDFC1-84EB-44B2-8808-84D303A826F8}"/>
    <cellStyle name="Normal 2 2 3 7 4 5" xfId="11067" xr:uid="{40DCFB04-D6CB-41A3-B6CC-C5C25C1989E4}"/>
    <cellStyle name="Normal 2 2 3 7 4 5 2" xfId="27827" xr:uid="{5FF986AF-7415-4186-9F96-7F033044ABB2}"/>
    <cellStyle name="Normal 2 2 3 7 4 5 3" xfId="44586" xr:uid="{5D083421-3D0C-4262-8299-7835448BF428}"/>
    <cellStyle name="Normal 2 2 3 7 4 6" xfId="19447" xr:uid="{535815F3-6B74-48A8-B1ED-3F0B7BE6F88F}"/>
    <cellStyle name="Normal 2 2 3 7 4 7" xfId="36206" xr:uid="{7CB88793-CA62-4BFA-B759-1D61C30F8DF1}"/>
    <cellStyle name="Normal 2 2 3 7 5" xfId="4801" xr:uid="{1F38A9BE-DE49-41D0-85C6-BF58787D589E}"/>
    <cellStyle name="Normal 2 2 3 7 5 2" xfId="13177" xr:uid="{F1EBA9DE-732B-4A5A-A657-870AED0BB2CF}"/>
    <cellStyle name="Normal 2 2 3 7 5 2 2" xfId="29937" xr:uid="{753FA63F-399A-41FB-A3CA-A629FA86CCCE}"/>
    <cellStyle name="Normal 2 2 3 7 5 2 3" xfId="46696" xr:uid="{6B97CDB2-DE60-4F44-94D8-DE05C9A00D9B}"/>
    <cellStyle name="Normal 2 2 3 7 5 3" xfId="21557" xr:uid="{5705BA0B-8574-47F7-B205-1108CBD18FE6}"/>
    <cellStyle name="Normal 2 2 3 7 5 4" xfId="38316" xr:uid="{DD7856A3-9C07-42C1-B778-1DFA54D4F326}"/>
    <cellStyle name="Normal 2 2 3 7 6" xfId="6514" xr:uid="{43E3CEC9-CEA8-40BF-B1CC-115B480A9C07}"/>
    <cellStyle name="Normal 2 2 3 7 6 2" xfId="14894" xr:uid="{3593AC5E-9060-4D13-89B1-8DBFEAE3748D}"/>
    <cellStyle name="Normal 2 2 3 7 6 2 2" xfId="31654" xr:uid="{F13BCFEF-CBD5-4C38-9E64-01FD4E567CED}"/>
    <cellStyle name="Normal 2 2 3 7 6 2 3" xfId="48413" xr:uid="{6722180E-0C01-4027-ACA4-A172934A49F1}"/>
    <cellStyle name="Normal 2 2 3 7 6 3" xfId="23274" xr:uid="{92AB4FDB-FBD8-4816-93CC-C99B8B9131BF}"/>
    <cellStyle name="Normal 2 2 3 7 6 4" xfId="40033" xr:uid="{AE5FDC27-791D-4E35-938A-C29045FE0DDD}"/>
    <cellStyle name="Normal 2 2 3 7 7" xfId="8160" xr:uid="{2FEA5A24-6E5D-4F12-A161-C0019D0CC48B}"/>
    <cellStyle name="Normal 2 2 3 7 7 2" xfId="16540" xr:uid="{90B43FC8-C9E0-4D5F-8342-DDE24ACDFE08}"/>
    <cellStyle name="Normal 2 2 3 7 7 2 2" xfId="33300" xr:uid="{63CC08CA-07A2-4324-8A8D-EC8A9F2C7BF3}"/>
    <cellStyle name="Normal 2 2 3 7 7 2 3" xfId="50059" xr:uid="{D84D8594-70B5-4E7E-B992-C9287AE2D231}"/>
    <cellStyle name="Normal 2 2 3 7 7 3" xfId="24920" xr:uid="{85FD6380-13E5-424B-8506-ACF793224229}"/>
    <cellStyle name="Normal 2 2 3 7 7 4" xfId="41679" xr:uid="{302503A3-58A6-4394-A07B-82D4A5992BCD}"/>
    <cellStyle name="Normal 2 2 3 7 8" xfId="8566" xr:uid="{A19F1319-D9A0-41CA-BB03-DA5FE1207838}"/>
    <cellStyle name="Normal 2 2 3 7 8 2" xfId="16946" xr:uid="{36644420-FDCF-49DC-8074-26ADFB485A1F}"/>
    <cellStyle name="Normal 2 2 3 7 8 2 2" xfId="33706" xr:uid="{4B93C194-7CF0-4384-80CA-2D9213F94603}"/>
    <cellStyle name="Normal 2 2 3 7 8 2 3" xfId="50465" xr:uid="{BE632F91-7AF7-4E87-96F4-5AF55CE7CF16}"/>
    <cellStyle name="Normal 2 2 3 7 8 3" xfId="25326" xr:uid="{3654B7DC-3D4D-4367-90D3-CDBA12621170}"/>
    <cellStyle name="Normal 2 2 3 7 8 4" xfId="42085" xr:uid="{59679D87-19E6-4F8E-9015-455720AA733B}"/>
    <cellStyle name="Normal 2 2 3 7 9" xfId="8972" xr:uid="{7B738E37-E062-4411-A2D8-365569500D70}"/>
    <cellStyle name="Normal 2 2 3 7 9 2" xfId="17352" xr:uid="{78905645-5676-4AF2-9A2B-94B1CCB36C16}"/>
    <cellStyle name="Normal 2 2 3 7 9 2 2" xfId="34112" xr:uid="{6FBA2EC4-5BA1-46DF-AA95-A0E67FEA737F}"/>
    <cellStyle name="Normal 2 2 3 7 9 2 3" xfId="50871" xr:uid="{76333AC6-B29B-4A38-AFFC-F3C428A93F95}"/>
    <cellStyle name="Normal 2 2 3 7 9 3" xfId="25732" xr:uid="{85B03DE9-2917-4A75-A5A0-94B5C1A0ED4F}"/>
    <cellStyle name="Normal 2 2 3 7 9 4" xfId="42491" xr:uid="{14E5AAEE-4EDF-4DE9-BA0B-403037869E97}"/>
    <cellStyle name="Normal 2 2 3 8" xfId="1557" xr:uid="{D04CA55B-8008-4783-BAF6-955FC582F32C}"/>
    <cellStyle name="Normal 2 2 3 8 2" xfId="4936" xr:uid="{7B1E8C5F-3ABB-4D80-AF36-37A283303BA6}"/>
    <cellStyle name="Normal 2 2 3 8 2 2" xfId="13312" xr:uid="{D65F5ABA-582D-4B6F-8801-7F0AB175FCE6}"/>
    <cellStyle name="Normal 2 2 3 8 2 2 2" xfId="30072" xr:uid="{93943E14-362F-41FB-8C5F-2F2F673C3344}"/>
    <cellStyle name="Normal 2 2 3 8 2 2 3" xfId="46831" xr:uid="{5B3A01CD-47EC-478A-96DD-6CAA6CA9189F}"/>
    <cellStyle name="Normal 2 2 3 8 2 3" xfId="21692" xr:uid="{43EC7EC0-B0EE-4598-AB06-F210E027CC82}"/>
    <cellStyle name="Normal 2 2 3 8 2 4" xfId="38451" xr:uid="{4907BB57-7B0F-409B-B1F5-B6185044F9B3}"/>
    <cellStyle name="Normal 2 2 3 8 3" xfId="6619" xr:uid="{E59D1491-60DA-4EB6-A0ED-723E98495D24}"/>
    <cellStyle name="Normal 2 2 3 8 3 2" xfId="14999" xr:uid="{54C27337-4426-4CE7-AA74-A929C23C5EBE}"/>
    <cellStyle name="Normal 2 2 3 8 3 2 2" xfId="31759" xr:uid="{D5E22657-8A2D-438C-84F7-277720F7584C}"/>
    <cellStyle name="Normal 2 2 3 8 3 2 3" xfId="48518" xr:uid="{0BBAD54A-9B8F-47EA-8FD6-D81D202A1138}"/>
    <cellStyle name="Normal 2 2 3 8 3 3" xfId="23379" xr:uid="{6A86F934-129D-4240-869A-16FB9F011A96}"/>
    <cellStyle name="Normal 2 2 3 8 3 4" xfId="40138" xr:uid="{06EF07F8-63EE-4C30-A91B-7E87A41196BC}"/>
    <cellStyle name="Normal 2 2 3 8 4" xfId="3359" xr:uid="{2DD6C233-06B4-4DA7-A87F-AFE81C76C495}"/>
    <cellStyle name="Normal 2 2 3 8 4 2" xfId="11735" xr:uid="{EEED7D1B-F776-454F-9794-069F6E9CA43A}"/>
    <cellStyle name="Normal 2 2 3 8 4 2 2" xfId="28495" xr:uid="{131EBFE0-53A8-4906-968B-221582BE4C63}"/>
    <cellStyle name="Normal 2 2 3 8 4 2 3" xfId="45254" xr:uid="{0A029FEF-A7DC-4241-B6CA-053826015B6A}"/>
    <cellStyle name="Normal 2 2 3 8 4 3" xfId="20115" xr:uid="{B310B801-E833-4C28-96A2-BD5E9CDC073C}"/>
    <cellStyle name="Normal 2 2 3 8 4 4" xfId="36874" xr:uid="{93E9B971-2F7F-42F3-BE20-62DA411CD3E9}"/>
    <cellStyle name="Normal 2 2 3 8 5" xfId="9932" xr:uid="{B69D794B-0CFF-4CE4-9FEE-3FAECB243666}"/>
    <cellStyle name="Normal 2 2 3 8 5 2" xfId="26692" xr:uid="{F084D657-B79F-4B55-9FC5-91AC6B0884C3}"/>
    <cellStyle name="Normal 2 2 3 8 5 3" xfId="43451" xr:uid="{91550947-709E-4BFD-B4B9-5F89A45F65AF}"/>
    <cellStyle name="Normal 2 2 3 8 6" xfId="18312" xr:uid="{3F5F4738-7CBF-41A3-BFFB-DE4BFD7FB01A}"/>
    <cellStyle name="Normal 2 2 3 8 7" xfId="35071" xr:uid="{3B28045E-859E-42FB-990D-2A61A343AD1A}"/>
    <cellStyle name="Normal 2 2 3 9" xfId="1981" xr:uid="{C2690225-12EE-43B1-89EA-DD08E01192E1}"/>
    <cellStyle name="Normal 2 2 3 9 2" xfId="5360" xr:uid="{1EB4552D-084B-4FC5-AD49-18C8C482E12C}"/>
    <cellStyle name="Normal 2 2 3 9 2 2" xfId="13740" xr:uid="{1EE0527E-9D71-4481-BF02-8B172C62E006}"/>
    <cellStyle name="Normal 2 2 3 9 2 2 2" xfId="30500" xr:uid="{9F95920E-CCE8-42F3-94D2-BD6450CA8BFD}"/>
    <cellStyle name="Normal 2 2 3 9 2 2 3" xfId="47259" xr:uid="{C5CB9B99-9D06-40B4-BF23-3838EFB2E04F}"/>
    <cellStyle name="Normal 2 2 3 9 2 3" xfId="22120" xr:uid="{CD78C320-A7EE-43E4-85A9-59899A29DFB1}"/>
    <cellStyle name="Normal 2 2 3 9 2 4" xfId="38879" xr:uid="{16F40550-2428-4570-8082-175E3D8BF82B}"/>
    <cellStyle name="Normal 2 2 3 9 3" xfId="7047" xr:uid="{A4766D29-433A-44A8-9E7C-EBE2200E49A5}"/>
    <cellStyle name="Normal 2 2 3 9 3 2" xfId="15427" xr:uid="{A600B40F-4E60-4265-A136-35CAD7F461D5}"/>
    <cellStyle name="Normal 2 2 3 9 3 2 2" xfId="32187" xr:uid="{5AF73FE6-526D-40F1-977C-1864C76258E8}"/>
    <cellStyle name="Normal 2 2 3 9 3 2 3" xfId="48946" xr:uid="{7EB7CC53-9011-40DC-8133-B78F15CD8ACA}"/>
    <cellStyle name="Normal 2 2 3 9 3 3" xfId="23807" xr:uid="{F02E05F3-1D77-4385-A45E-F54ECD22C7E3}"/>
    <cellStyle name="Normal 2 2 3 9 3 4" xfId="40566" xr:uid="{190C2417-3BC7-4E83-86A1-ED466D2DD88C}"/>
    <cellStyle name="Normal 2 2 3 9 4" xfId="3787" xr:uid="{48DDA55D-ABFA-4739-B5B2-40BC4217F301}"/>
    <cellStyle name="Normal 2 2 3 9 4 2" xfId="12163" xr:uid="{62B2EB71-EB54-46FC-A18F-F7D740D17BEA}"/>
    <cellStyle name="Normal 2 2 3 9 4 2 2" xfId="28923" xr:uid="{80BD0929-F465-4448-81AB-9C262C583B6A}"/>
    <cellStyle name="Normal 2 2 3 9 4 2 3" xfId="45682" xr:uid="{1F51ED95-3D6A-4708-AF4D-40908F2CA1D9}"/>
    <cellStyle name="Normal 2 2 3 9 4 3" xfId="20543" xr:uid="{2DADD832-04FF-4D41-B217-7C6B728280B0}"/>
    <cellStyle name="Normal 2 2 3 9 4 4" xfId="37302" xr:uid="{E4A5B36B-4665-4F48-9850-5E4841EE7C12}"/>
    <cellStyle name="Normal 2 2 3 9 5" xfId="10360" xr:uid="{0ADC3269-0C76-44F5-9438-F69B61FD82A1}"/>
    <cellStyle name="Normal 2 2 3 9 5 2" xfId="27120" xr:uid="{4EF4D307-BBB1-4AA9-8426-A6B6B416DD93}"/>
    <cellStyle name="Normal 2 2 3 9 5 3" xfId="43879" xr:uid="{6EFE9B2C-EC68-4BCB-BE7B-46C81E2D340C}"/>
    <cellStyle name="Normal 2 2 3 9 6" xfId="18740" xr:uid="{14FBDC7C-FDF1-481D-9AA3-1CE7F015D80C}"/>
    <cellStyle name="Normal 2 2 3 9 7" xfId="35499" xr:uid="{BDCC5E55-5412-414F-9C01-97E8214F3357}"/>
    <cellStyle name="Normal 2 2 4" xfId="846" xr:uid="{D5AA0E56-885A-4B4C-9390-D882C34047E2}"/>
    <cellStyle name="Normal 2 2 4 10" xfId="7942" xr:uid="{F7321BCC-EB71-4AB6-AAD7-A2DE53CFB359}"/>
    <cellStyle name="Normal 2 2 4 10 2" xfId="16322" xr:uid="{3695C946-D894-49BA-8813-F88DE84502BB}"/>
    <cellStyle name="Normal 2 2 4 10 2 2" xfId="33082" xr:uid="{FF305BF9-C265-45C1-A294-CE5963FB2979}"/>
    <cellStyle name="Normal 2 2 4 10 2 3" xfId="49841" xr:uid="{00A04BEA-D221-4AB5-82DA-8EB0F57BF845}"/>
    <cellStyle name="Normal 2 2 4 10 3" xfId="24702" xr:uid="{3AA0C05B-86D4-43B4-AF4A-D371E3F17019}"/>
    <cellStyle name="Normal 2 2 4 10 4" xfId="41461" xr:uid="{39575056-BE71-4AD2-B544-04540CA9FAC5}"/>
    <cellStyle name="Normal 2 2 4 11" xfId="8348" xr:uid="{6B09450A-590D-40B5-A114-A65B5D96DC1E}"/>
    <cellStyle name="Normal 2 2 4 11 2" xfId="16728" xr:uid="{9A01010A-4980-4BA5-BCE5-91380C22F987}"/>
    <cellStyle name="Normal 2 2 4 11 2 2" xfId="33488" xr:uid="{58680852-9B0F-4CD9-955F-6F2BFEBC02FC}"/>
    <cellStyle name="Normal 2 2 4 11 2 3" xfId="50247" xr:uid="{BC524945-9DC7-4286-B82A-73485A2C260F}"/>
    <cellStyle name="Normal 2 2 4 11 3" xfId="25108" xr:uid="{3BAC1496-5C6D-4A25-9B31-3FD14C87B4BD}"/>
    <cellStyle name="Normal 2 2 4 11 4" xfId="41867" xr:uid="{5CB6F81F-B548-4833-944F-A9AE74E9E117}"/>
    <cellStyle name="Normal 2 2 4 12" xfId="8754" xr:uid="{C758A0BE-BA9C-4075-9DCB-77D39B4101B5}"/>
    <cellStyle name="Normal 2 2 4 12 2" xfId="17134" xr:uid="{D772B1C2-E18D-4C64-9D74-E064DEB77E54}"/>
    <cellStyle name="Normal 2 2 4 12 2 2" xfId="33894" xr:uid="{C97C9B98-470A-41C3-81AA-9D23A0B6E768}"/>
    <cellStyle name="Normal 2 2 4 12 2 3" xfId="50653" xr:uid="{1B695AC1-713A-451C-B448-069381987E47}"/>
    <cellStyle name="Normal 2 2 4 12 3" xfId="25514" xr:uid="{9006FBE1-8EE4-42FB-BA19-F051120A47F8}"/>
    <cellStyle name="Normal 2 2 4 12 4" xfId="42273" xr:uid="{3F71D31A-E1EC-4A4E-8D34-B78232572CFA}"/>
    <cellStyle name="Normal 2 2 4 13" xfId="9160" xr:uid="{9A1C869E-1C5E-4B9C-9947-88D4039FDEDA}"/>
    <cellStyle name="Normal 2 2 4 13 2" xfId="17540" xr:uid="{A8149B9C-65AD-4204-A8C3-FDB67370AAED}"/>
    <cellStyle name="Normal 2 2 4 13 2 2" xfId="34300" xr:uid="{A5C30A6C-81F8-4A0E-B852-09E478191C1F}"/>
    <cellStyle name="Normal 2 2 4 13 2 3" xfId="51059" xr:uid="{0CF10715-9533-415F-932C-90077F8DB848}"/>
    <cellStyle name="Normal 2 2 4 13 3" xfId="25920" xr:uid="{3836421F-A78A-4839-B589-CEB486308A48}"/>
    <cellStyle name="Normal 2 2 4 13 4" xfId="42679" xr:uid="{C6FAEE0D-B374-4ACB-A9DF-D3EBECFF8AF8}"/>
    <cellStyle name="Normal 2 2 4 14" xfId="2808" xr:uid="{CBFB7FA7-F133-4181-BAE7-2203E531FC42}"/>
    <cellStyle name="Normal 2 2 4 14 2" xfId="11190" xr:uid="{EA274B55-E01E-468C-83D5-CBE5882B3424}"/>
    <cellStyle name="Normal 2 2 4 14 2 2" xfId="27950" xr:uid="{DDF294B6-8CE1-45F4-891E-D8698629DC8E}"/>
    <cellStyle name="Normal 2 2 4 14 2 3" xfId="44709" xr:uid="{7041E10F-22FE-4A8B-8BCA-ED7DE403C74A}"/>
    <cellStyle name="Normal 2 2 4 14 3" xfId="19570" xr:uid="{0BDF6394-C443-47CF-8865-A864679280EA}"/>
    <cellStyle name="Normal 2 2 4 14 4" xfId="36329" xr:uid="{C8E0D80C-97B2-4E8D-BCA5-C985F5B55398}"/>
    <cellStyle name="Normal 2 2 4 15" xfId="9527" xr:uid="{A520C9FC-9BF1-4C9E-8D48-605C7DD7B6E2}"/>
    <cellStyle name="Normal 2 2 4 15 2" xfId="26287" xr:uid="{7B3ABD4C-860E-4AED-981B-71F6AB94C086}"/>
    <cellStyle name="Normal 2 2 4 15 3" xfId="43046" xr:uid="{A8099C19-9850-4AC5-92EA-B0D20CFDC762}"/>
    <cellStyle name="Normal 2 2 4 16" xfId="17907" xr:uid="{ADA4CBDF-8250-4BCC-AB62-0F95C8498819}"/>
    <cellStyle name="Normal 2 2 4 17" xfId="34666" xr:uid="{74E50FBF-90FE-4BEB-A41D-F1A4E850989E}"/>
    <cellStyle name="Normal 2 2 4 18" xfId="51633" xr:uid="{D6FB0DBA-B498-4AD2-847B-F8D04079ED24}"/>
    <cellStyle name="Normal 2 2 4 19" xfId="52114" xr:uid="{5EB344AE-03A0-49C6-AFA8-B262BF39EDB1}"/>
    <cellStyle name="Normal 2 2 4 2" xfId="847" xr:uid="{4C314511-44A8-4978-8B05-1ECDAEFE2CFC}"/>
    <cellStyle name="Normal 2 2 4 2 10" xfId="8380" xr:uid="{BBFB3FFF-21EB-440C-8D72-4BC075A934EA}"/>
    <cellStyle name="Normal 2 2 4 2 10 2" xfId="16760" xr:uid="{1415022E-BEE3-402A-8C88-1992D0A10748}"/>
    <cellStyle name="Normal 2 2 4 2 10 2 2" xfId="33520" xr:uid="{E8FCE31D-B483-4595-8C5E-ECE3133C289A}"/>
    <cellStyle name="Normal 2 2 4 2 10 2 3" xfId="50279" xr:uid="{57E47F0A-FDC5-4D6E-ABF0-469D84165A28}"/>
    <cellStyle name="Normal 2 2 4 2 10 3" xfId="25140" xr:uid="{9527C67A-FF69-486A-8CDC-2B6B423F62A7}"/>
    <cellStyle name="Normal 2 2 4 2 10 4" xfId="41899" xr:uid="{C65C657B-C231-4302-9CC6-C08706B866B9}"/>
    <cellStyle name="Normal 2 2 4 2 11" xfId="8786" xr:uid="{3518C3A7-46D7-4F84-BE8B-D74104264A26}"/>
    <cellStyle name="Normal 2 2 4 2 11 2" xfId="17166" xr:uid="{A5E72C36-F091-4FB7-B168-F67DD33959DE}"/>
    <cellStyle name="Normal 2 2 4 2 11 2 2" xfId="33926" xr:uid="{47EA4F86-1D92-4C03-90F8-5DF2E545388E}"/>
    <cellStyle name="Normal 2 2 4 2 11 2 3" xfId="50685" xr:uid="{0FAEF4C3-848A-4960-A4E5-312F8C62DF13}"/>
    <cellStyle name="Normal 2 2 4 2 11 3" xfId="25546" xr:uid="{42116FE8-49A4-46BE-AEBD-A4845FF3DEBD}"/>
    <cellStyle name="Normal 2 2 4 2 11 4" xfId="42305" xr:uid="{CD32948C-D179-416F-84EE-8129C4AA6B95}"/>
    <cellStyle name="Normal 2 2 4 2 12" xfId="9192" xr:uid="{57BC669D-9A67-4092-A405-101D3B29A403}"/>
    <cellStyle name="Normal 2 2 4 2 12 2" xfId="17572" xr:uid="{2ECC6E02-91F5-4B40-BC67-79B01E77177C}"/>
    <cellStyle name="Normal 2 2 4 2 12 2 2" xfId="34332" xr:uid="{33C8A441-2AB3-42CB-B098-36388F7A18E5}"/>
    <cellStyle name="Normal 2 2 4 2 12 2 3" xfId="51091" xr:uid="{C03AA116-C7D2-4871-B8C1-DEEBC15D950E}"/>
    <cellStyle name="Normal 2 2 4 2 12 3" xfId="25952" xr:uid="{0BB8515A-06B8-450E-B068-EB46FDFA0889}"/>
    <cellStyle name="Normal 2 2 4 2 12 4" xfId="42711" xr:uid="{FB9D9A72-3A76-4C7C-BC8C-9C3363DC1AF3}"/>
    <cellStyle name="Normal 2 2 4 2 13" xfId="3025" xr:uid="{1EA68966-52BA-4D6E-9161-E6B49E4B5FD8}"/>
    <cellStyle name="Normal 2 2 4 2 13 2" xfId="11404" xr:uid="{8D7A6406-C3C4-4378-A08B-C9AF3A64BB42}"/>
    <cellStyle name="Normal 2 2 4 2 13 2 2" xfId="28164" xr:uid="{B287E736-6048-41F8-9F45-01D7324D6546}"/>
    <cellStyle name="Normal 2 2 4 2 13 2 3" xfId="44923" xr:uid="{17BB68EE-7FB4-4E6A-BDDF-11C89C7CF2F4}"/>
    <cellStyle name="Normal 2 2 4 2 13 3" xfId="19784" xr:uid="{D2B42DE3-BD79-4E0E-AA94-6388938C039A}"/>
    <cellStyle name="Normal 2 2 4 2 13 4" xfId="36543" xr:uid="{C61C912F-E102-4157-96F0-F2D5287D5992}"/>
    <cellStyle name="Normal 2 2 4 2 14" xfId="9601" xr:uid="{9DEEBD51-124D-4505-95B6-725FBAD0EC7C}"/>
    <cellStyle name="Normal 2 2 4 2 14 2" xfId="26361" xr:uid="{206286BF-D953-43FB-A890-37B73A26B5D6}"/>
    <cellStyle name="Normal 2 2 4 2 14 3" xfId="43120" xr:uid="{E063313E-B71A-4B30-812A-FE12E61E7A25}"/>
    <cellStyle name="Normal 2 2 4 2 15" xfId="17981" xr:uid="{48A9D866-4271-434D-A277-A880EFFBCBA1}"/>
    <cellStyle name="Normal 2 2 4 2 16" xfId="34740" xr:uid="{813047CF-1D2A-4AF4-8849-514F01536684}"/>
    <cellStyle name="Normal 2 2 4 2 17" xfId="51876" xr:uid="{5033B021-39C6-4F3F-93CB-7C4F629BD5F8}"/>
    <cellStyle name="Normal 2 2 4 2 18" xfId="52350" xr:uid="{3C64B630-9B4E-4800-9AD6-430BE7435826}"/>
    <cellStyle name="Normal 2 2 4 2 19" xfId="52827" xr:uid="{48D3E06B-185C-4E60-88C8-4DF49A2AD6CB}"/>
    <cellStyle name="Normal 2 2 4 2 2" xfId="1469" xr:uid="{22726DF9-3DF4-4552-8975-7D19F97EF807}"/>
    <cellStyle name="Normal 2 2 4 2 2 10" xfId="9316" xr:uid="{992DFB6A-639C-4FD0-85E5-8D50B119F39D}"/>
    <cellStyle name="Normal 2 2 4 2 2 10 2" xfId="17696" xr:uid="{35443AE9-D86E-4160-88F8-4D6302E78205}"/>
    <cellStyle name="Normal 2 2 4 2 2 10 2 2" xfId="34456" xr:uid="{251DE70E-B276-476A-81EF-263565E9ECD5}"/>
    <cellStyle name="Normal 2 2 4 2 2 10 2 3" xfId="51215" xr:uid="{30DF9476-F329-4209-B686-56AD92685930}"/>
    <cellStyle name="Normal 2 2 4 2 2 10 3" xfId="26076" xr:uid="{B60BF159-CEA5-4B4E-A2C7-0C9810880191}"/>
    <cellStyle name="Normal 2 2 4 2 2 10 4" xfId="42835" xr:uid="{C5CE2245-EE93-4269-9819-B5FBEE3A9281}"/>
    <cellStyle name="Normal 2 2 4 2 2 11" xfId="3254" xr:uid="{7DD28365-A34E-4CF2-AD13-5B07BD43F49B}"/>
    <cellStyle name="Normal 2 2 4 2 2 11 2" xfId="11631" xr:uid="{70A2E8AF-1D4B-4412-9860-CBF757E8041D}"/>
    <cellStyle name="Normal 2 2 4 2 2 11 2 2" xfId="28391" xr:uid="{F461ABDD-6FF7-4733-8BDB-F2A9ACF4DB90}"/>
    <cellStyle name="Normal 2 2 4 2 2 11 2 3" xfId="45150" xr:uid="{9A34C042-CA8C-4F4E-AA13-F2D82B47C659}"/>
    <cellStyle name="Normal 2 2 4 2 2 11 3" xfId="20011" xr:uid="{86EA0257-5DE6-47FD-A172-A30D53EE0240}"/>
    <cellStyle name="Normal 2 2 4 2 2 11 4" xfId="36770" xr:uid="{458004E5-CE1B-4807-BC84-8FB5C3CE9297}"/>
    <cellStyle name="Normal 2 2 4 2 2 12" xfId="9828" xr:uid="{2CE47FBF-FF18-4A1A-AC32-E6CA5E2C3638}"/>
    <cellStyle name="Normal 2 2 4 2 2 12 2" xfId="26588" xr:uid="{9403F35A-0314-4B1F-9C1D-006C1DC82E0F}"/>
    <cellStyle name="Normal 2 2 4 2 2 12 3" xfId="43347" xr:uid="{67F62F19-7CB4-45AA-AF5A-D34DE03F1AD0}"/>
    <cellStyle name="Normal 2 2 4 2 2 13" xfId="18208" xr:uid="{62CE358E-1604-4BFD-B102-8A5C645B4F6D}"/>
    <cellStyle name="Normal 2 2 4 2 2 14" xfId="34967" xr:uid="{A74A8F96-C99B-4DFD-AE24-2E0F45CE9890}"/>
    <cellStyle name="Normal 2 2 4 2 2 2" xfId="1874" xr:uid="{03D70B13-0A8F-4D71-92A5-EC434E29B38C}"/>
    <cellStyle name="Normal 2 2 4 2 2 2 2" xfId="5256" xr:uid="{1310A415-5A09-48A0-8BB0-BA14A1FBB212}"/>
    <cellStyle name="Normal 2 2 4 2 2 2 2 2" xfId="13634" xr:uid="{3951E195-48EC-4AE2-ACC2-BF5F5BD9A04B}"/>
    <cellStyle name="Normal 2 2 4 2 2 2 2 2 2" xfId="30394" xr:uid="{1C34089E-1662-444E-8EF0-7F2422611A95}"/>
    <cellStyle name="Normal 2 2 4 2 2 2 2 2 3" xfId="47153" xr:uid="{FEDD1863-BBA5-4CD6-945D-FBAB46140AAF}"/>
    <cellStyle name="Normal 2 2 4 2 2 2 2 3" xfId="22014" xr:uid="{B5DB964D-14EF-479E-86C2-EA5CDC86D8D4}"/>
    <cellStyle name="Normal 2 2 4 2 2 2 2 4" xfId="38773" xr:uid="{006A63D1-BE8D-4923-AEB2-CE335EA4786A}"/>
    <cellStyle name="Normal 2 2 4 2 2 2 3" xfId="6941" xr:uid="{68731638-53A0-4F4C-AD83-702D2534D8CF}"/>
    <cellStyle name="Normal 2 2 4 2 2 2 3 2" xfId="15321" xr:uid="{2685AFB8-B245-41EA-A8BA-D2B4E0C7966C}"/>
    <cellStyle name="Normal 2 2 4 2 2 2 3 2 2" xfId="32081" xr:uid="{661A8F87-BBE5-415B-8F64-936159AB0558}"/>
    <cellStyle name="Normal 2 2 4 2 2 2 3 2 3" xfId="48840" xr:uid="{2244C2AE-7299-494F-8F5B-DEFC50355925}"/>
    <cellStyle name="Normal 2 2 4 2 2 2 3 3" xfId="23701" xr:uid="{8596F708-EA2D-41A5-8DA2-2B6D27431D34}"/>
    <cellStyle name="Normal 2 2 4 2 2 2 3 4" xfId="40460" xr:uid="{E8F876DA-6374-48AA-8F60-8AD04ACCA4FE}"/>
    <cellStyle name="Normal 2 2 4 2 2 2 4" xfId="3681" xr:uid="{0CE2E2E4-4829-4136-B214-BB5A9C87A4EB}"/>
    <cellStyle name="Normal 2 2 4 2 2 2 4 2" xfId="12057" xr:uid="{B9A4C7ED-5439-4D6B-943D-240E4D4B9BC7}"/>
    <cellStyle name="Normal 2 2 4 2 2 2 4 2 2" xfId="28817" xr:uid="{0C0D5E03-DB0A-49BB-BDC2-AD47FE00C1AD}"/>
    <cellStyle name="Normal 2 2 4 2 2 2 4 2 3" xfId="45576" xr:uid="{3F295264-376B-490F-88EE-A7ABEA356A2E}"/>
    <cellStyle name="Normal 2 2 4 2 2 2 4 3" xfId="20437" xr:uid="{364FAEC6-D57B-47DC-94DE-7390AE64B477}"/>
    <cellStyle name="Normal 2 2 4 2 2 2 4 4" xfId="37196" xr:uid="{9EF0BC56-128E-46A7-9F92-80498527EF79}"/>
    <cellStyle name="Normal 2 2 4 2 2 2 5" xfId="10254" xr:uid="{8FC9081F-75C4-4248-AA68-436354C6859D}"/>
    <cellStyle name="Normal 2 2 4 2 2 2 5 2" xfId="27014" xr:uid="{EB253636-D894-4111-9332-5FDB0E62B97B}"/>
    <cellStyle name="Normal 2 2 4 2 2 2 5 3" xfId="43773" xr:uid="{1CB7CD47-8A24-490F-B228-99230711A5DF}"/>
    <cellStyle name="Normal 2 2 4 2 2 2 6" xfId="18634" xr:uid="{D2A0AF78-75AA-40F8-8F86-DB60EA264EB8}"/>
    <cellStyle name="Normal 2 2 4 2 2 2 7" xfId="35393" xr:uid="{ED329A8A-BD40-47AA-ACE1-BDACA42F7816}"/>
    <cellStyle name="Normal 2 2 4 2 2 3" xfId="2302" xr:uid="{644477AF-539B-4455-AAA2-9C0A1D3DE4E2}"/>
    <cellStyle name="Normal 2 2 4 2 2 3 2" xfId="5682" xr:uid="{8485EED2-8278-4788-BF5E-3877AD68851B}"/>
    <cellStyle name="Normal 2 2 4 2 2 3 2 2" xfId="14062" xr:uid="{5F38F672-78EF-435C-9C09-5B0EF62C5FA6}"/>
    <cellStyle name="Normal 2 2 4 2 2 3 2 2 2" xfId="30822" xr:uid="{3A8514CA-6513-468A-9637-5293A08508F1}"/>
    <cellStyle name="Normal 2 2 4 2 2 3 2 2 3" xfId="47581" xr:uid="{D1EAB04D-F3A1-4E47-8EE0-DCB8FD5B2155}"/>
    <cellStyle name="Normal 2 2 4 2 2 3 2 3" xfId="22442" xr:uid="{77D3691B-5E21-448D-B066-A0E77F718F83}"/>
    <cellStyle name="Normal 2 2 4 2 2 3 2 4" xfId="39201" xr:uid="{CA53EBCF-8C0E-43C0-87F7-5447226DD295}"/>
    <cellStyle name="Normal 2 2 4 2 2 3 3" xfId="7369" xr:uid="{6372FDC1-7D6F-4217-A0EB-5518F20C0847}"/>
    <cellStyle name="Normal 2 2 4 2 2 3 3 2" xfId="15749" xr:uid="{A3C0F357-D0A3-482A-932E-0FA39A68E5FB}"/>
    <cellStyle name="Normal 2 2 4 2 2 3 3 2 2" xfId="32509" xr:uid="{CFB39EF0-963E-411E-9781-35354C7A6DAC}"/>
    <cellStyle name="Normal 2 2 4 2 2 3 3 2 3" xfId="49268" xr:uid="{15747AD7-8B46-44AA-BAEA-D42B31044CB8}"/>
    <cellStyle name="Normal 2 2 4 2 2 3 3 3" xfId="24129" xr:uid="{915B4CF7-DA8E-412F-899F-6328118C5588}"/>
    <cellStyle name="Normal 2 2 4 2 2 3 3 4" xfId="40888" xr:uid="{494FF904-E038-4CDA-9861-C2160ACB6794}"/>
    <cellStyle name="Normal 2 2 4 2 2 3 4" xfId="4109" xr:uid="{C315C858-0588-4CA7-829E-BE0EEF122041}"/>
    <cellStyle name="Normal 2 2 4 2 2 3 4 2" xfId="12485" xr:uid="{6D270408-FFD3-4AC1-AE6C-E75ADA9F0CC7}"/>
    <cellStyle name="Normal 2 2 4 2 2 3 4 2 2" xfId="29245" xr:uid="{F46ED930-1F41-41A6-85DE-D5081BF2314F}"/>
    <cellStyle name="Normal 2 2 4 2 2 3 4 2 3" xfId="46004" xr:uid="{58573F36-59EA-4EFE-B4BC-4B4C5DB83F6A}"/>
    <cellStyle name="Normal 2 2 4 2 2 3 4 3" xfId="20865" xr:uid="{F5DB65FB-717E-47C7-9001-434D94A282A8}"/>
    <cellStyle name="Normal 2 2 4 2 2 3 4 4" xfId="37624" xr:uid="{D3FC001E-078D-437A-B944-38CCC57739D1}"/>
    <cellStyle name="Normal 2 2 4 2 2 3 5" xfId="10682" xr:uid="{66707C6F-CD3D-4FB9-83CE-4D84D00A1AD5}"/>
    <cellStyle name="Normal 2 2 4 2 2 3 5 2" xfId="27442" xr:uid="{3E6A1597-6EE1-4CA4-9B45-E24DD928C516}"/>
    <cellStyle name="Normal 2 2 4 2 2 3 5 3" xfId="44201" xr:uid="{64EED90C-1CA8-4343-9ECC-75BF4448D831}"/>
    <cellStyle name="Normal 2 2 4 2 2 3 6" xfId="19062" xr:uid="{BF2EB67B-9891-48D9-82B5-3D2F1B29A6D4}"/>
    <cellStyle name="Normal 2 2 4 2 2 3 7" xfId="35821" xr:uid="{2F317024-ABFC-4BDD-9FF7-88A213AC9247}"/>
    <cellStyle name="Normal 2 2 4 2 2 4" xfId="2623" xr:uid="{C31C9DE9-514C-4EBD-9788-33A470B05BC9}"/>
    <cellStyle name="Normal 2 2 4 2 2 4 2" xfId="6005" xr:uid="{D2FD3F7E-4395-42A5-8792-905C43336C4A}"/>
    <cellStyle name="Normal 2 2 4 2 2 4 2 2" xfId="14385" xr:uid="{021A3BE2-7BAB-4FAB-B91E-C8EEDDD3E8AE}"/>
    <cellStyle name="Normal 2 2 4 2 2 4 2 2 2" xfId="31145" xr:uid="{55756032-46F9-42AE-BDDC-DE78E8CD9527}"/>
    <cellStyle name="Normal 2 2 4 2 2 4 2 2 3" xfId="47904" xr:uid="{E3F3BCE4-2B58-4BA0-9AE0-91EB92329612}"/>
    <cellStyle name="Normal 2 2 4 2 2 4 2 3" xfId="22765" xr:uid="{1C740D15-8EFB-4B28-B833-E95E1F528623}"/>
    <cellStyle name="Normal 2 2 4 2 2 4 2 4" xfId="39524" xr:uid="{DD6B06A5-A836-4629-893E-8B17B17C57A5}"/>
    <cellStyle name="Normal 2 2 4 2 2 4 3" xfId="7692" xr:uid="{04138102-D797-4E72-91EB-FD3804DA3F7C}"/>
    <cellStyle name="Normal 2 2 4 2 2 4 3 2" xfId="16072" xr:uid="{01C9E7A2-52D5-4DDE-843C-29E0C97327AC}"/>
    <cellStyle name="Normal 2 2 4 2 2 4 3 2 2" xfId="32832" xr:uid="{565C753E-B2C9-4A3D-8B21-0F123C2AD993}"/>
    <cellStyle name="Normal 2 2 4 2 2 4 3 2 3" xfId="49591" xr:uid="{1E571552-FEEF-4AF3-BEC1-97271E2CCA97}"/>
    <cellStyle name="Normal 2 2 4 2 2 4 3 3" xfId="24452" xr:uid="{2E7A7302-E388-49FA-B983-6FAB4901D824}"/>
    <cellStyle name="Normal 2 2 4 2 2 4 3 4" xfId="41211" xr:uid="{C3B6658A-65BC-4FE5-B880-BBB324ED2C25}"/>
    <cellStyle name="Normal 2 2 4 2 2 4 4" xfId="4320" xr:uid="{E65B78DA-0A5F-4BEE-97FD-B7004FB98A4C}"/>
    <cellStyle name="Normal 2 2 4 2 2 4 4 2" xfId="12696" xr:uid="{6FE59CDD-0D67-41E7-B254-D575122040B6}"/>
    <cellStyle name="Normal 2 2 4 2 2 4 4 2 2" xfId="29456" xr:uid="{D4230983-4BE9-40B1-BCCE-D01C0E759A6B}"/>
    <cellStyle name="Normal 2 2 4 2 2 4 4 2 3" xfId="46215" xr:uid="{D82EE5B8-F0A6-4B90-A45D-B64739081F30}"/>
    <cellStyle name="Normal 2 2 4 2 2 4 4 3" xfId="21076" xr:uid="{29D97833-2CCA-4CF7-8B3C-DE94A0E51BF3}"/>
    <cellStyle name="Normal 2 2 4 2 2 4 4 4" xfId="37835" xr:uid="{03D6A6D2-17B7-4E5D-8864-3957EB555BEA}"/>
    <cellStyle name="Normal 2 2 4 2 2 4 5" xfId="11005" xr:uid="{B98867F6-A2E8-4F1E-A078-910720C69A09}"/>
    <cellStyle name="Normal 2 2 4 2 2 4 5 2" xfId="27765" xr:uid="{14DF8596-ABC8-4A0B-A71C-B324C39210B0}"/>
    <cellStyle name="Normal 2 2 4 2 2 4 5 3" xfId="44524" xr:uid="{738E6072-985C-41E5-B2E6-EAC2F10809C2}"/>
    <cellStyle name="Normal 2 2 4 2 2 4 6" xfId="19385" xr:uid="{1C0F8E24-988A-4163-BC37-86BE64C4546D}"/>
    <cellStyle name="Normal 2 2 4 2 2 4 7" xfId="36144" xr:uid="{4CDF97E3-F483-4A0A-AFD0-FEBDF15CF777}"/>
    <cellStyle name="Normal 2 2 4 2 2 5" xfId="4739" xr:uid="{DFAA4146-5929-487E-8D95-21BDE56ED55E}"/>
    <cellStyle name="Normal 2 2 4 2 2 5 2" xfId="13115" xr:uid="{C634ECA0-20CB-45BF-A666-2A22682B240A}"/>
    <cellStyle name="Normal 2 2 4 2 2 5 2 2" xfId="29875" xr:uid="{A6D9CCAE-B23D-4729-83D2-07A6177C3D25}"/>
    <cellStyle name="Normal 2 2 4 2 2 5 2 3" xfId="46634" xr:uid="{26E93DAB-157E-497C-9288-B457BAF9E64A}"/>
    <cellStyle name="Normal 2 2 4 2 2 5 3" xfId="21495" xr:uid="{620E94BF-E102-49B4-A248-67048C64890C}"/>
    <cellStyle name="Normal 2 2 4 2 2 5 4" xfId="38254" xr:uid="{73B316DE-280F-47EA-9310-85DDC7B1EF27}"/>
    <cellStyle name="Normal 2 2 4 2 2 6" xfId="6515" xr:uid="{ECF96275-D46F-4552-908E-B1F80158D84F}"/>
    <cellStyle name="Normal 2 2 4 2 2 6 2" xfId="14895" xr:uid="{BBA53DE1-A6FF-4A16-83C5-957543042AF0}"/>
    <cellStyle name="Normal 2 2 4 2 2 6 2 2" xfId="31655" xr:uid="{D9ACB99B-FC27-46AB-A016-3BC1A48285BF}"/>
    <cellStyle name="Normal 2 2 4 2 2 6 2 3" xfId="48414" xr:uid="{6427812D-10D6-44A5-A579-AAB763C2C721}"/>
    <cellStyle name="Normal 2 2 4 2 2 6 3" xfId="23275" xr:uid="{D00C3DF1-C2DC-4A83-8BAD-04516CF53E31}"/>
    <cellStyle name="Normal 2 2 4 2 2 6 4" xfId="40034" xr:uid="{70E47FCC-7EE2-44CE-B91C-59AA81F4D6D1}"/>
    <cellStyle name="Normal 2 2 4 2 2 7" xfId="8098" xr:uid="{851CE338-7051-408F-90FD-08C3DA3D5F45}"/>
    <cellStyle name="Normal 2 2 4 2 2 7 2" xfId="16478" xr:uid="{ADE96D2C-9254-4AF8-BCDC-7DE3CA1C2D40}"/>
    <cellStyle name="Normal 2 2 4 2 2 7 2 2" xfId="33238" xr:uid="{38C2CE32-4688-43E9-B86C-F9CD1FDEEA88}"/>
    <cellStyle name="Normal 2 2 4 2 2 7 2 3" xfId="49997" xr:uid="{70503BE9-F01A-4AEC-96A9-86F979AD4B1B}"/>
    <cellStyle name="Normal 2 2 4 2 2 7 3" xfId="24858" xr:uid="{5EB02A2A-2B7A-433F-AFF4-267400685E43}"/>
    <cellStyle name="Normal 2 2 4 2 2 7 4" xfId="41617" xr:uid="{B0281F8E-AD72-4BF2-A1DF-8BB71773490D}"/>
    <cellStyle name="Normal 2 2 4 2 2 8" xfId="8504" xr:uid="{03D841F3-0389-4487-ABE9-A042C833527D}"/>
    <cellStyle name="Normal 2 2 4 2 2 8 2" xfId="16884" xr:uid="{3B39E798-161C-44C6-8C64-7BC444F41BC9}"/>
    <cellStyle name="Normal 2 2 4 2 2 8 2 2" xfId="33644" xr:uid="{FA81F9BC-9D38-4DAA-BB80-1079E36B894F}"/>
    <cellStyle name="Normal 2 2 4 2 2 8 2 3" xfId="50403" xr:uid="{FD0E535F-FCE7-4837-A6F7-CB81E6ADA892}"/>
    <cellStyle name="Normal 2 2 4 2 2 8 3" xfId="25264" xr:uid="{1A309C08-72A4-4A31-BD1C-C3B64E3F111F}"/>
    <cellStyle name="Normal 2 2 4 2 2 8 4" xfId="42023" xr:uid="{7E06B984-89CD-4248-812B-C2275A6D0893}"/>
    <cellStyle name="Normal 2 2 4 2 2 9" xfId="8910" xr:uid="{C03B8E3B-0A52-4F43-89AB-14B728C0DDDD}"/>
    <cellStyle name="Normal 2 2 4 2 2 9 2" xfId="17290" xr:uid="{AD62F043-076F-4250-A0D6-898FAD442DAC}"/>
    <cellStyle name="Normal 2 2 4 2 2 9 2 2" xfId="34050" xr:uid="{F2C84611-ED5D-46A1-9875-16317393D197}"/>
    <cellStyle name="Normal 2 2 4 2 2 9 2 3" xfId="50809" xr:uid="{5214EA31-8E27-4831-8F66-B6B96051EEAE}"/>
    <cellStyle name="Normal 2 2 4 2 2 9 3" xfId="25670" xr:uid="{BA35D4E0-07B7-450F-9EA8-0758A6623F86}"/>
    <cellStyle name="Normal 2 2 4 2 2 9 4" xfId="42429" xr:uid="{FC3F2C38-8B6A-4BEA-9552-0C8B43DC3209}"/>
    <cellStyle name="Normal 2 2 4 2 3" xfId="1470" xr:uid="{7C69E850-AF56-4AB2-80BF-4C65CF51CDCD}"/>
    <cellStyle name="Normal 2 2 4 2 3 10" xfId="9463" xr:uid="{2EF8361A-1DC1-48DB-8EB0-052EF91C6B83}"/>
    <cellStyle name="Normal 2 2 4 2 3 10 2" xfId="17843" xr:uid="{6BEFE674-76B8-43BA-88CC-AC842275F75E}"/>
    <cellStyle name="Normal 2 2 4 2 3 10 2 2" xfId="34603" xr:uid="{0594CAFF-0FD5-4B76-B77F-10F62B47B326}"/>
    <cellStyle name="Normal 2 2 4 2 3 10 2 3" xfId="51362" xr:uid="{BBBB4ABE-B1CC-4239-B839-896C1445E27A}"/>
    <cellStyle name="Normal 2 2 4 2 3 10 3" xfId="26223" xr:uid="{A663E1BC-BC7B-456E-A60B-E88A727E104E}"/>
    <cellStyle name="Normal 2 2 4 2 3 10 4" xfId="42982" xr:uid="{E23BBE8C-AC04-49D4-9715-DAA59DD8DA5E}"/>
    <cellStyle name="Normal 2 2 4 2 3 11" xfId="3255" xr:uid="{F5B61E96-A284-4B74-9703-56EF8C1EC422}"/>
    <cellStyle name="Normal 2 2 4 2 3 11 2" xfId="11632" xr:uid="{8FB02703-3B68-42BB-B802-FB9D4AF44FA5}"/>
    <cellStyle name="Normal 2 2 4 2 3 11 2 2" xfId="28392" xr:uid="{D1EB3E08-2EBF-4138-B82D-7560BBA24EDF}"/>
    <cellStyle name="Normal 2 2 4 2 3 11 2 3" xfId="45151" xr:uid="{F76FE2C1-A1AC-43E7-8E74-BB708D3EB266}"/>
    <cellStyle name="Normal 2 2 4 2 3 11 3" xfId="20012" xr:uid="{A5C0A39A-7938-4A4D-9694-D3837AC4C04A}"/>
    <cellStyle name="Normal 2 2 4 2 3 11 4" xfId="36771" xr:uid="{510A81EE-C0EF-4D71-9240-AF9FDFB41F8C}"/>
    <cellStyle name="Normal 2 2 4 2 3 12" xfId="9829" xr:uid="{3F6E31A2-B537-4CEB-A086-4ABEDC589632}"/>
    <cellStyle name="Normal 2 2 4 2 3 12 2" xfId="26589" xr:uid="{26EB3E68-D5D8-4C4A-B3AE-12EAF69CFDBA}"/>
    <cellStyle name="Normal 2 2 4 2 3 12 3" xfId="43348" xr:uid="{D902057B-2AE1-4EC5-97CD-1D84CA52E080}"/>
    <cellStyle name="Normal 2 2 4 2 3 13" xfId="18209" xr:uid="{2516A594-2B64-4F8C-8757-E493912B8EBC}"/>
    <cellStyle name="Normal 2 2 4 2 3 14" xfId="34968" xr:uid="{431AB1BF-87E4-4661-A38E-FE4E888A46BA}"/>
    <cellStyle name="Normal 2 2 4 2 3 2" xfId="1875" xr:uid="{C60B9759-1F7F-4A10-9945-BF292D9E8C43}"/>
    <cellStyle name="Normal 2 2 4 2 3 2 2" xfId="5257" xr:uid="{56C58237-6EC5-4465-A320-2FCA515B773B}"/>
    <cellStyle name="Normal 2 2 4 2 3 2 2 2" xfId="13635" xr:uid="{47E4FC27-353C-441F-9CD9-08686AAF25FC}"/>
    <cellStyle name="Normal 2 2 4 2 3 2 2 2 2" xfId="30395" xr:uid="{EB87966D-87E7-4C82-B4CE-9BAB65DC8158}"/>
    <cellStyle name="Normal 2 2 4 2 3 2 2 2 3" xfId="47154" xr:uid="{65E7CE60-BC3F-4BF6-9FF8-04AACB672D92}"/>
    <cellStyle name="Normal 2 2 4 2 3 2 2 3" xfId="22015" xr:uid="{E1EF4D3A-B1D0-47CF-96A9-66155C007468}"/>
    <cellStyle name="Normal 2 2 4 2 3 2 2 4" xfId="38774" xr:uid="{1755A856-9346-46FD-9591-72F0A62D7340}"/>
    <cellStyle name="Normal 2 2 4 2 3 2 3" xfId="6942" xr:uid="{8B0360B4-DF16-4199-B6AF-696E4863752D}"/>
    <cellStyle name="Normal 2 2 4 2 3 2 3 2" xfId="15322" xr:uid="{4AF59177-E63A-40C3-A970-A7404EA10F48}"/>
    <cellStyle name="Normal 2 2 4 2 3 2 3 2 2" xfId="32082" xr:uid="{AA0EFB2B-1829-4B06-BF20-14DAAAD40CE6}"/>
    <cellStyle name="Normal 2 2 4 2 3 2 3 2 3" xfId="48841" xr:uid="{F6B674D4-25E8-4981-8CE8-B10242132761}"/>
    <cellStyle name="Normal 2 2 4 2 3 2 3 3" xfId="23702" xr:uid="{54B9A4C4-3109-4B5C-A937-3C34F678CA7E}"/>
    <cellStyle name="Normal 2 2 4 2 3 2 3 4" xfId="40461" xr:uid="{41908CDD-6A35-4649-989D-885692C0CEA7}"/>
    <cellStyle name="Normal 2 2 4 2 3 2 4" xfId="3682" xr:uid="{83EF03E6-7C9D-430F-80EA-74A8DAB56DE7}"/>
    <cellStyle name="Normal 2 2 4 2 3 2 4 2" xfId="12058" xr:uid="{C3456D4F-02A8-4EAE-872B-0A941644FE9E}"/>
    <cellStyle name="Normal 2 2 4 2 3 2 4 2 2" xfId="28818" xr:uid="{E937C806-4D29-4DD6-9C45-849EF1C8C4DE}"/>
    <cellStyle name="Normal 2 2 4 2 3 2 4 2 3" xfId="45577" xr:uid="{CF0E358D-EF78-483E-88EF-6D77F545EFD4}"/>
    <cellStyle name="Normal 2 2 4 2 3 2 4 3" xfId="20438" xr:uid="{956D0CF1-2AB8-4367-B4D7-F3C57AA87E1E}"/>
    <cellStyle name="Normal 2 2 4 2 3 2 4 4" xfId="37197" xr:uid="{1C109D6B-EDDA-4B27-BF1E-6A789E178E93}"/>
    <cellStyle name="Normal 2 2 4 2 3 2 5" xfId="10255" xr:uid="{13F8926F-9FC5-4869-9656-8D87094DF690}"/>
    <cellStyle name="Normal 2 2 4 2 3 2 5 2" xfId="27015" xr:uid="{95B9D061-0AE3-4D6F-B716-EE24936637C8}"/>
    <cellStyle name="Normal 2 2 4 2 3 2 5 3" xfId="43774" xr:uid="{58ECCB0D-6DF2-4E70-B714-2FDECAC6D2EB}"/>
    <cellStyle name="Normal 2 2 4 2 3 2 6" xfId="18635" xr:uid="{72A4F553-8393-4D62-B2E7-FFCB6C824C24}"/>
    <cellStyle name="Normal 2 2 4 2 3 2 7" xfId="35394" xr:uid="{104C3841-180C-41CF-AAF8-53BD324ED48F}"/>
    <cellStyle name="Normal 2 2 4 2 3 3" xfId="2303" xr:uid="{82C6C5CD-23B5-4171-A3DF-1D48042E6300}"/>
    <cellStyle name="Normal 2 2 4 2 3 3 2" xfId="5683" xr:uid="{80CF4F12-16A4-4DAD-9A6A-52D8501537D5}"/>
    <cellStyle name="Normal 2 2 4 2 3 3 2 2" xfId="14063" xr:uid="{4945AD73-4B0A-4FDC-AEDF-F05DF9485D14}"/>
    <cellStyle name="Normal 2 2 4 2 3 3 2 2 2" xfId="30823" xr:uid="{F315135A-F512-47F0-A14B-8F34EFC7937F}"/>
    <cellStyle name="Normal 2 2 4 2 3 3 2 2 3" xfId="47582" xr:uid="{BE05C6BA-DC3E-4B5F-8618-0364191E9B85}"/>
    <cellStyle name="Normal 2 2 4 2 3 3 2 3" xfId="22443" xr:uid="{E41D9459-B261-49EE-953C-7B5D54889942}"/>
    <cellStyle name="Normal 2 2 4 2 3 3 2 4" xfId="39202" xr:uid="{37A7C654-CA43-4F4A-8583-D055924D9958}"/>
    <cellStyle name="Normal 2 2 4 2 3 3 3" xfId="7370" xr:uid="{E879A93B-964B-46CF-9BCE-23132B74D9D9}"/>
    <cellStyle name="Normal 2 2 4 2 3 3 3 2" xfId="15750" xr:uid="{D3C9FEB9-FBC5-4499-B9EB-F2D207B6F5F6}"/>
    <cellStyle name="Normal 2 2 4 2 3 3 3 2 2" xfId="32510" xr:uid="{24E23B67-ECC5-4990-8E7A-AF5BE8C3B7EB}"/>
    <cellStyle name="Normal 2 2 4 2 3 3 3 2 3" xfId="49269" xr:uid="{BDFD0A6E-8D0B-4EB9-B4EA-2F7332953A26}"/>
    <cellStyle name="Normal 2 2 4 2 3 3 3 3" xfId="24130" xr:uid="{97708A9C-7BBD-45AC-882C-6CD7B6BBC9D4}"/>
    <cellStyle name="Normal 2 2 4 2 3 3 3 4" xfId="40889" xr:uid="{FE46D913-14FD-405E-B304-3A79F4798C17}"/>
    <cellStyle name="Normal 2 2 4 2 3 3 4" xfId="4110" xr:uid="{3C2E528C-C34C-4C64-93D3-ED39BE8A022A}"/>
    <cellStyle name="Normal 2 2 4 2 3 3 4 2" xfId="12486" xr:uid="{3FAF4480-965E-42EA-97F5-B6D9E42B5C09}"/>
    <cellStyle name="Normal 2 2 4 2 3 3 4 2 2" xfId="29246" xr:uid="{483842DB-112C-4DF8-A633-C44FE2BE6B4B}"/>
    <cellStyle name="Normal 2 2 4 2 3 3 4 2 3" xfId="46005" xr:uid="{8ED5399B-541B-4A23-9236-736D09543870}"/>
    <cellStyle name="Normal 2 2 4 2 3 3 4 3" xfId="20866" xr:uid="{5A81C137-3A56-4702-9E5C-70ABDED844CE}"/>
    <cellStyle name="Normal 2 2 4 2 3 3 4 4" xfId="37625" xr:uid="{8D9F0127-0DB8-4D94-8943-8271FE4D46E2}"/>
    <cellStyle name="Normal 2 2 4 2 3 3 5" xfId="10683" xr:uid="{ADB2942E-6F1F-4515-800E-C1A908B9C6A3}"/>
    <cellStyle name="Normal 2 2 4 2 3 3 5 2" xfId="27443" xr:uid="{DCC4D58E-56D8-47C3-B1EB-9C0A05FF4366}"/>
    <cellStyle name="Normal 2 2 4 2 3 3 5 3" xfId="44202" xr:uid="{CB44E30C-AF15-460B-B0FC-145369A2005D}"/>
    <cellStyle name="Normal 2 2 4 2 3 3 6" xfId="19063" xr:uid="{4F1F1A2E-D8BA-4C26-AE2C-E7D4C3173ADA}"/>
    <cellStyle name="Normal 2 2 4 2 3 3 7" xfId="35822" xr:uid="{97616FE7-81C2-4B00-893F-88D41DE2C32C}"/>
    <cellStyle name="Normal 2 2 4 2 3 4" xfId="2770" xr:uid="{78618FDA-5CEB-421E-BCB5-C57C0D7B3F19}"/>
    <cellStyle name="Normal 2 2 4 2 3 4 2" xfId="6152" xr:uid="{91025640-EEFD-418C-B284-0AB7785D9545}"/>
    <cellStyle name="Normal 2 2 4 2 3 4 2 2" xfId="14532" xr:uid="{CCC2CBC0-0A36-461B-9F85-2702FC6C1BD8}"/>
    <cellStyle name="Normal 2 2 4 2 3 4 2 2 2" xfId="31292" xr:uid="{4BC25E73-23D5-4FBF-809C-36814DFBC271}"/>
    <cellStyle name="Normal 2 2 4 2 3 4 2 2 3" xfId="48051" xr:uid="{F21748B4-3F89-49B6-9860-CC0EF112312C}"/>
    <cellStyle name="Normal 2 2 4 2 3 4 2 3" xfId="22912" xr:uid="{2C5DDFF4-5AAA-448C-BAEC-37BD6E91E160}"/>
    <cellStyle name="Normal 2 2 4 2 3 4 2 4" xfId="39671" xr:uid="{19BFFA5C-C541-45CF-9522-9D560FC97DAC}"/>
    <cellStyle name="Normal 2 2 4 2 3 4 3" xfId="7839" xr:uid="{A37DF195-0E19-4EEF-BF71-03AE6152DAE7}"/>
    <cellStyle name="Normal 2 2 4 2 3 4 3 2" xfId="16219" xr:uid="{4FD6B354-033B-4D9C-845E-1A6340EF7F4D}"/>
    <cellStyle name="Normal 2 2 4 2 3 4 3 2 2" xfId="32979" xr:uid="{9F844498-15D4-4618-B1F9-2900FE1A9B3C}"/>
    <cellStyle name="Normal 2 2 4 2 3 4 3 2 3" xfId="49738" xr:uid="{44515225-0ED6-4525-842C-5AEAC4E264BA}"/>
    <cellStyle name="Normal 2 2 4 2 3 4 3 3" xfId="24599" xr:uid="{265EFE11-0ACB-414A-B686-FCA00822A62A}"/>
    <cellStyle name="Normal 2 2 4 2 3 4 3 4" xfId="41358" xr:uid="{77F75232-1ADE-40C3-8048-28B694665D41}"/>
    <cellStyle name="Normal 2 2 4 2 3 4 4" xfId="4466" xr:uid="{EA4AB401-E332-4F84-A01B-BE157F8E61FA}"/>
    <cellStyle name="Normal 2 2 4 2 3 4 4 2" xfId="12842" xr:uid="{07D0539C-E9D8-442E-9A9E-962D368F95A4}"/>
    <cellStyle name="Normal 2 2 4 2 3 4 4 2 2" xfId="29602" xr:uid="{D14FF88B-C3D3-497F-A714-0AF7AA18BC64}"/>
    <cellStyle name="Normal 2 2 4 2 3 4 4 2 3" xfId="46361" xr:uid="{7151A67B-C2A8-4588-BBE9-9611EF045D70}"/>
    <cellStyle name="Normal 2 2 4 2 3 4 4 3" xfId="21222" xr:uid="{2E9E1233-261D-463B-8396-35F517663D5A}"/>
    <cellStyle name="Normal 2 2 4 2 3 4 4 4" xfId="37981" xr:uid="{5045C039-BD85-4D7E-89E6-4DE6D39ED8EA}"/>
    <cellStyle name="Normal 2 2 4 2 3 4 5" xfId="11152" xr:uid="{4620BA4F-CD92-4BE6-A398-DB38039D3221}"/>
    <cellStyle name="Normal 2 2 4 2 3 4 5 2" xfId="27912" xr:uid="{55A89B85-E2CC-4B3C-BF6C-1BB92D0641E7}"/>
    <cellStyle name="Normal 2 2 4 2 3 4 5 3" xfId="44671" xr:uid="{0C93BCC2-9D8F-424C-A830-C5296664A27F}"/>
    <cellStyle name="Normal 2 2 4 2 3 4 6" xfId="19532" xr:uid="{133A50B6-CFFF-47C9-9F48-39898BAFA319}"/>
    <cellStyle name="Normal 2 2 4 2 3 4 7" xfId="36291" xr:uid="{B49C264A-5377-4FCA-B40E-5883CBDCE18B}"/>
    <cellStyle name="Normal 2 2 4 2 3 5" xfId="4886" xr:uid="{08377784-1CA1-45D7-980B-E11FEC5BA81C}"/>
    <cellStyle name="Normal 2 2 4 2 3 5 2" xfId="13262" xr:uid="{EA382BC9-1A47-4E6D-9779-D96EA253EF33}"/>
    <cellStyle name="Normal 2 2 4 2 3 5 2 2" xfId="30022" xr:uid="{BADB7620-B5BC-4BC5-B4DD-2B801CD9F6ED}"/>
    <cellStyle name="Normal 2 2 4 2 3 5 2 3" xfId="46781" xr:uid="{636588F1-A83C-4E35-976E-6C59912D2BE6}"/>
    <cellStyle name="Normal 2 2 4 2 3 5 3" xfId="21642" xr:uid="{B39B0E58-91CE-490B-AD72-9247370436D9}"/>
    <cellStyle name="Normal 2 2 4 2 3 5 4" xfId="38401" xr:uid="{DDC00685-D360-4BE2-B380-3E862B30137E}"/>
    <cellStyle name="Normal 2 2 4 2 3 6" xfId="6516" xr:uid="{5D36CF3C-166B-4F51-8F34-82E87CC18189}"/>
    <cellStyle name="Normal 2 2 4 2 3 6 2" xfId="14896" xr:uid="{385D0180-E526-4868-BEA9-4343CCF960EE}"/>
    <cellStyle name="Normal 2 2 4 2 3 6 2 2" xfId="31656" xr:uid="{0EF9AF27-0FA5-4DAF-BC9F-CD9770CD1798}"/>
    <cellStyle name="Normal 2 2 4 2 3 6 2 3" xfId="48415" xr:uid="{048114AB-77DE-4CB8-A415-EC54D7FE16F9}"/>
    <cellStyle name="Normal 2 2 4 2 3 6 3" xfId="23276" xr:uid="{8BA018B5-FCBE-46F0-9B83-CF5F17D33E96}"/>
    <cellStyle name="Normal 2 2 4 2 3 6 4" xfId="40035" xr:uid="{E1EE4FBD-33B8-465C-A544-F9E1FFD35A4F}"/>
    <cellStyle name="Normal 2 2 4 2 3 7" xfId="8245" xr:uid="{2230DFD2-9807-46D1-B63F-3602447A6E2F}"/>
    <cellStyle name="Normal 2 2 4 2 3 7 2" xfId="16625" xr:uid="{F9032C6E-BACA-4078-90FC-E45486FF2EBD}"/>
    <cellStyle name="Normal 2 2 4 2 3 7 2 2" xfId="33385" xr:uid="{642DA529-86BC-4BD5-AC10-BA55B318B737}"/>
    <cellStyle name="Normal 2 2 4 2 3 7 2 3" xfId="50144" xr:uid="{113FDF66-F77D-4618-B699-5D400284BDB7}"/>
    <cellStyle name="Normal 2 2 4 2 3 7 3" xfId="25005" xr:uid="{9241A3BB-9EE6-44B2-98BB-E186B5BF6768}"/>
    <cellStyle name="Normal 2 2 4 2 3 7 4" xfId="41764" xr:uid="{204D4A70-5FA2-4E63-B2FB-E4C1E2ECE914}"/>
    <cellStyle name="Normal 2 2 4 2 3 8" xfId="8651" xr:uid="{08DD4E90-D891-44DB-BCAD-6D7788A405C8}"/>
    <cellStyle name="Normal 2 2 4 2 3 8 2" xfId="17031" xr:uid="{AEB725AB-5B41-48E2-AE0A-606F7DA96100}"/>
    <cellStyle name="Normal 2 2 4 2 3 8 2 2" xfId="33791" xr:uid="{0A1BA6EF-DA80-4025-AA9B-DF9BE8A5F7B6}"/>
    <cellStyle name="Normal 2 2 4 2 3 8 2 3" xfId="50550" xr:uid="{A8D8091C-A649-4207-A70D-05A79CD6F6DE}"/>
    <cellStyle name="Normal 2 2 4 2 3 8 3" xfId="25411" xr:uid="{3D9CB0F9-4BAD-4E37-9915-11CD87C9ACCC}"/>
    <cellStyle name="Normal 2 2 4 2 3 8 4" xfId="42170" xr:uid="{2851CF0A-A66B-4A54-8CA9-3FA334BD01B0}"/>
    <cellStyle name="Normal 2 2 4 2 3 9" xfId="9057" xr:uid="{12DB7C82-3E71-43F2-98D1-6192777EB607}"/>
    <cellStyle name="Normal 2 2 4 2 3 9 2" xfId="17437" xr:uid="{1A54C3E2-9C27-4AD6-932C-5927DA1B680F}"/>
    <cellStyle name="Normal 2 2 4 2 3 9 2 2" xfId="34197" xr:uid="{717434D9-2129-4302-AA11-7633FB127E6C}"/>
    <cellStyle name="Normal 2 2 4 2 3 9 2 3" xfId="50956" xr:uid="{B22AD38C-6CB6-4CC1-90CA-9AF56D616738}"/>
    <cellStyle name="Normal 2 2 4 2 3 9 3" xfId="25817" xr:uid="{216B47A3-4DA3-473F-B662-4A17F145DE14}"/>
    <cellStyle name="Normal 2 2 4 2 3 9 4" xfId="42576" xr:uid="{71C3D973-5379-4A2B-8D51-C3B9A59918C3}"/>
    <cellStyle name="Normal 2 2 4 2 4" xfId="1647" xr:uid="{C1842D5F-0921-4EB1-89F6-B006A7F3E660}"/>
    <cellStyle name="Normal 2 2 4 2 4 2" xfId="5029" xr:uid="{291AD11C-7E05-410B-9946-BBFAC3C3AC6A}"/>
    <cellStyle name="Normal 2 2 4 2 4 2 2" xfId="13407" xr:uid="{5FC344AB-136F-4B79-8E1B-11887C5972F9}"/>
    <cellStyle name="Normal 2 2 4 2 4 2 2 2" xfId="30167" xr:uid="{70E201CE-0682-4C7F-A29A-919D0D29E7E0}"/>
    <cellStyle name="Normal 2 2 4 2 4 2 2 3" xfId="46926" xr:uid="{EF9823B8-2D67-4CFF-9782-FF0FD81D9397}"/>
    <cellStyle name="Normal 2 2 4 2 4 2 3" xfId="21787" xr:uid="{AD1F56C1-4AC7-4B78-AE18-460E0C5ADBA3}"/>
    <cellStyle name="Normal 2 2 4 2 4 2 4" xfId="38546" xr:uid="{2741C489-C487-4171-8709-F13A205D9979}"/>
    <cellStyle name="Normal 2 2 4 2 4 3" xfId="6714" xr:uid="{4280EECD-997B-4823-B93A-61D4A26820F1}"/>
    <cellStyle name="Normal 2 2 4 2 4 3 2" xfId="15094" xr:uid="{48FC7729-3091-4BE4-BF93-F59DB0FEC52F}"/>
    <cellStyle name="Normal 2 2 4 2 4 3 2 2" xfId="31854" xr:uid="{C6BB54D8-5EB1-4D81-AA1F-E460F2B710F2}"/>
    <cellStyle name="Normal 2 2 4 2 4 3 2 3" xfId="48613" xr:uid="{721AA373-14A6-4A62-81AF-C5D145C1C64C}"/>
    <cellStyle name="Normal 2 2 4 2 4 3 3" xfId="23474" xr:uid="{D0261349-9431-45F1-80EE-D2D82AE8E8F3}"/>
    <cellStyle name="Normal 2 2 4 2 4 3 4" xfId="40233" xr:uid="{1CBC262A-F9E4-4A9F-ABBF-143C8E3E1A75}"/>
    <cellStyle name="Normal 2 2 4 2 4 4" xfId="3454" xr:uid="{719EE2CA-8149-45A9-9BD4-F4E678AE85E2}"/>
    <cellStyle name="Normal 2 2 4 2 4 4 2" xfId="11830" xr:uid="{831604B8-FF4D-4549-A43E-D51CDC4E4BFA}"/>
    <cellStyle name="Normal 2 2 4 2 4 4 2 2" xfId="28590" xr:uid="{A5D2D9F3-C627-400F-805E-B92FEEFA45D3}"/>
    <cellStyle name="Normal 2 2 4 2 4 4 2 3" xfId="45349" xr:uid="{EB274583-DC26-4FB2-82C7-A639AB36159A}"/>
    <cellStyle name="Normal 2 2 4 2 4 4 3" xfId="20210" xr:uid="{24ECB309-9175-4923-B4F8-F601EF85F98A}"/>
    <cellStyle name="Normal 2 2 4 2 4 4 4" xfId="36969" xr:uid="{3EA0DA28-CCDC-4410-BC3C-F3A85B212C4A}"/>
    <cellStyle name="Normal 2 2 4 2 4 5" xfId="10027" xr:uid="{22C6A1EC-6EFF-4334-AE9F-668A35F8970F}"/>
    <cellStyle name="Normal 2 2 4 2 4 5 2" xfId="26787" xr:uid="{8C7E2B28-EE37-4B0A-97DF-FEB83C9028F1}"/>
    <cellStyle name="Normal 2 2 4 2 4 5 3" xfId="43546" xr:uid="{BE0F0BD6-96B7-4B68-83E8-BB9D90827C8E}"/>
    <cellStyle name="Normal 2 2 4 2 4 6" xfId="18407" xr:uid="{413EF767-D980-453A-857C-84719AE72B92}"/>
    <cellStyle name="Normal 2 2 4 2 4 7" xfId="35166" xr:uid="{D0BF1428-1628-4D5E-BDEE-29711C34C537}"/>
    <cellStyle name="Normal 2 2 4 2 5" xfId="2075" xr:uid="{48E8A473-86A7-4882-B5A6-3E37E92BCD14}"/>
    <cellStyle name="Normal 2 2 4 2 5 2" xfId="5455" xr:uid="{D638C841-F49F-4078-AC90-49B39E7B004F}"/>
    <cellStyle name="Normal 2 2 4 2 5 2 2" xfId="13835" xr:uid="{C35E413E-0310-4024-9FEF-2AA08B40D109}"/>
    <cellStyle name="Normal 2 2 4 2 5 2 2 2" xfId="30595" xr:uid="{B66534DE-138C-44FF-8B6B-A8A0043F81B2}"/>
    <cellStyle name="Normal 2 2 4 2 5 2 2 3" xfId="47354" xr:uid="{9003E7EC-45FC-4A5F-8360-931A4C84CED1}"/>
    <cellStyle name="Normal 2 2 4 2 5 2 3" xfId="22215" xr:uid="{C5837F84-7774-411D-997A-ADFEE81CB8BA}"/>
    <cellStyle name="Normal 2 2 4 2 5 2 4" xfId="38974" xr:uid="{A6CEAD35-DA93-49FB-874E-95AE775E987F}"/>
    <cellStyle name="Normal 2 2 4 2 5 3" xfId="7142" xr:uid="{1699E72E-C554-4198-B87F-C7B2039C7045}"/>
    <cellStyle name="Normal 2 2 4 2 5 3 2" xfId="15522" xr:uid="{1751FB47-2806-4194-B0C9-C9F59E6E0667}"/>
    <cellStyle name="Normal 2 2 4 2 5 3 2 2" xfId="32282" xr:uid="{07557CAB-B20D-4DC6-AB30-DB02418E8A35}"/>
    <cellStyle name="Normal 2 2 4 2 5 3 2 3" xfId="49041" xr:uid="{3F831E77-729A-4E86-87B8-53B28258F6EA}"/>
    <cellStyle name="Normal 2 2 4 2 5 3 3" xfId="23902" xr:uid="{635859BE-39F2-4E34-A971-9509217C2F96}"/>
    <cellStyle name="Normal 2 2 4 2 5 3 4" xfId="40661" xr:uid="{8908FA7B-2592-470B-A1EB-EDA2B98EBCEA}"/>
    <cellStyle name="Normal 2 2 4 2 5 4" xfId="3882" xr:uid="{5CCA028F-3CC8-4660-8328-52471107DB36}"/>
    <cellStyle name="Normal 2 2 4 2 5 4 2" xfId="12258" xr:uid="{51263728-8128-474F-987F-288360DBBAA1}"/>
    <cellStyle name="Normal 2 2 4 2 5 4 2 2" xfId="29018" xr:uid="{4C790B7C-5350-4E28-BBCD-01E56281B86B}"/>
    <cellStyle name="Normal 2 2 4 2 5 4 2 3" xfId="45777" xr:uid="{5AEB744D-DDD3-4D51-9437-AF85ADABD0BC}"/>
    <cellStyle name="Normal 2 2 4 2 5 4 3" xfId="20638" xr:uid="{880206C1-F76F-4FA2-8A4C-C0931A2E5ED8}"/>
    <cellStyle name="Normal 2 2 4 2 5 4 4" xfId="37397" xr:uid="{966A182F-F0AB-429D-BD03-5D283FBB6978}"/>
    <cellStyle name="Normal 2 2 4 2 5 5" xfId="10455" xr:uid="{21D436D4-51E4-416E-879E-CA5272824F97}"/>
    <cellStyle name="Normal 2 2 4 2 5 5 2" xfId="27215" xr:uid="{3F7AE118-F5CF-49C4-9697-FE03BD7A9460}"/>
    <cellStyle name="Normal 2 2 4 2 5 5 3" xfId="43974" xr:uid="{B9E8B97C-AC66-420A-AB65-1C073F9C19A0}"/>
    <cellStyle name="Normal 2 2 4 2 5 6" xfId="18835" xr:uid="{4116AF14-486F-47AD-A7A1-CB572F899B8C}"/>
    <cellStyle name="Normal 2 2 4 2 5 7" xfId="35594" xr:uid="{DD94D8FC-1A9A-4FCB-9831-9537949BBB87}"/>
    <cellStyle name="Normal 2 2 4 2 6" xfId="2499" xr:uid="{7D6D25D7-136B-4CCA-967F-81A4B0A8D5DB}"/>
    <cellStyle name="Normal 2 2 4 2 6 2" xfId="5881" xr:uid="{32D6C895-4DBB-4710-A5D9-FC8DFE9E811E}"/>
    <cellStyle name="Normal 2 2 4 2 6 2 2" xfId="14261" xr:uid="{348C1070-A2F8-4493-9F14-4B44B0CD2B25}"/>
    <cellStyle name="Normal 2 2 4 2 6 2 2 2" xfId="31021" xr:uid="{15DF941A-876F-4EF0-90DC-B352AA17DE4C}"/>
    <cellStyle name="Normal 2 2 4 2 6 2 2 3" xfId="47780" xr:uid="{8B519D41-BC30-4C73-BF2C-0551F14C0374}"/>
    <cellStyle name="Normal 2 2 4 2 6 2 3" xfId="22641" xr:uid="{F3B4607C-6324-43EA-B4F7-7A12E24AF069}"/>
    <cellStyle name="Normal 2 2 4 2 6 2 4" xfId="39400" xr:uid="{E2CA1E90-D70F-4A1F-AD15-322225CB6040}"/>
    <cellStyle name="Normal 2 2 4 2 6 3" xfId="7568" xr:uid="{41838159-7442-44BA-B0AB-16B5E833F8F5}"/>
    <cellStyle name="Normal 2 2 4 2 6 3 2" xfId="15948" xr:uid="{8E29AFCD-B504-4F55-9CF3-64F40281D0CA}"/>
    <cellStyle name="Normal 2 2 4 2 6 3 2 2" xfId="32708" xr:uid="{BD17C688-3B85-4CB8-8C09-B08BA5E4EC41}"/>
    <cellStyle name="Normal 2 2 4 2 6 3 2 3" xfId="49467" xr:uid="{FE0879F2-5C22-47E5-B8AF-BE0FFD8B8FD6}"/>
    <cellStyle name="Normal 2 2 4 2 6 3 3" xfId="24328" xr:uid="{F953711C-AB53-45D4-B7FE-7FB489508A48}"/>
    <cellStyle name="Normal 2 2 4 2 6 3 4" xfId="41087" xr:uid="{3BD8510C-437C-4E76-B344-32429DBBD9F8}"/>
    <cellStyle name="Normal 2 2 4 2 6 4" xfId="4219" xr:uid="{0857F80B-A153-488C-A975-6F970796DD0E}"/>
    <cellStyle name="Normal 2 2 4 2 6 4 2" xfId="12595" xr:uid="{F9AEF5B4-820E-4A9D-908E-203189EC82BB}"/>
    <cellStyle name="Normal 2 2 4 2 6 4 2 2" xfId="29355" xr:uid="{F60D9CF0-B3E9-470D-AA5A-B88D14FDB663}"/>
    <cellStyle name="Normal 2 2 4 2 6 4 2 3" xfId="46114" xr:uid="{0E6ADACC-7E28-4F0C-B93B-54E320F32D9D}"/>
    <cellStyle name="Normal 2 2 4 2 6 4 3" xfId="20975" xr:uid="{322E934C-1E8E-4442-9FD5-35207A9A6A92}"/>
    <cellStyle name="Normal 2 2 4 2 6 4 4" xfId="37734" xr:uid="{68427CC8-C705-43D7-ADD6-9D99407CC7A7}"/>
    <cellStyle name="Normal 2 2 4 2 6 5" xfId="10881" xr:uid="{6276DE5D-8774-4A35-BE3E-D269CBE7EE24}"/>
    <cellStyle name="Normal 2 2 4 2 6 5 2" xfId="27641" xr:uid="{C4F3F7C6-D1DE-4E47-9630-D7E27EEB2A84}"/>
    <cellStyle name="Normal 2 2 4 2 6 5 3" xfId="44400" xr:uid="{CE77506F-D653-411B-A0DF-C71F402BE059}"/>
    <cellStyle name="Normal 2 2 4 2 6 6" xfId="19261" xr:uid="{0FDBF30D-8444-40B3-A08C-6994C14CC523}"/>
    <cellStyle name="Normal 2 2 4 2 6 7" xfId="36020" xr:uid="{C3AF299F-C836-4C3A-95A7-C7A99DEE114E}"/>
    <cellStyle name="Normal 2 2 4 2 7" xfId="4615" xr:uid="{66C1378C-AA91-4B6F-A0A8-23D7A484001C}"/>
    <cellStyle name="Normal 2 2 4 2 7 2" xfId="12991" xr:uid="{725B430A-0A7D-4E39-9836-C2B7EA8F6F88}"/>
    <cellStyle name="Normal 2 2 4 2 7 2 2" xfId="29751" xr:uid="{4663A9B0-D30F-40BE-8247-AC63AA172702}"/>
    <cellStyle name="Normal 2 2 4 2 7 2 3" xfId="46510" xr:uid="{BC87B67B-2555-45BE-A54D-BFF3AC8216FD}"/>
    <cellStyle name="Normal 2 2 4 2 7 3" xfId="21371" xr:uid="{29AE7779-8E87-4A28-A818-D0772FE5C8F2}"/>
    <cellStyle name="Normal 2 2 4 2 7 4" xfId="38130" xr:uid="{3C409186-68BD-42FC-8485-F244CCDE80DD}"/>
    <cellStyle name="Normal 2 2 4 2 8" xfId="6288" xr:uid="{030AFB69-3EAB-46FA-A6A5-32CF14BFEBCE}"/>
    <cellStyle name="Normal 2 2 4 2 8 2" xfId="14668" xr:uid="{E27A2CA1-FE1C-41F9-893A-7B9D2B9A4887}"/>
    <cellStyle name="Normal 2 2 4 2 8 2 2" xfId="31428" xr:uid="{13F9253C-CE93-4622-8A47-A1D899E88F4D}"/>
    <cellStyle name="Normal 2 2 4 2 8 2 3" xfId="48187" xr:uid="{A5C9CBBE-D00D-4B73-84A9-30C2B23B39C2}"/>
    <cellStyle name="Normal 2 2 4 2 8 3" xfId="23048" xr:uid="{62504DB9-5015-44BD-8C36-C15D008F9847}"/>
    <cellStyle name="Normal 2 2 4 2 8 4" xfId="39807" xr:uid="{E6D57A01-4381-4787-A33E-160FB4E6D7D9}"/>
    <cellStyle name="Normal 2 2 4 2 9" xfId="7974" xr:uid="{21DCA56B-7106-4ED8-BBD7-0F07BB69392E}"/>
    <cellStyle name="Normal 2 2 4 2 9 2" xfId="16354" xr:uid="{E2D5420F-7E24-46D2-AD8E-3D32292FEDE9}"/>
    <cellStyle name="Normal 2 2 4 2 9 2 2" xfId="33114" xr:uid="{8589C5FF-2A35-44AF-B2BE-7BEC97403F15}"/>
    <cellStyle name="Normal 2 2 4 2 9 2 3" xfId="49873" xr:uid="{4BE26CA1-7DC4-4C3C-BB18-2A955297ADF9}"/>
    <cellStyle name="Normal 2 2 4 2 9 3" xfId="24734" xr:uid="{D9B96EEC-7354-45BE-A270-C1FFEBD9C848}"/>
    <cellStyle name="Normal 2 2 4 2 9 4" xfId="41493" xr:uid="{AAD19E5B-0E11-455D-89B9-EEC8D47B240F}"/>
    <cellStyle name="Normal 2 2 4 20" xfId="52630" xr:uid="{F0B1BAEA-58F3-4431-94A1-CF91B4DA2081}"/>
    <cellStyle name="Normal 2 2 4 3" xfId="1471" xr:uid="{53A38583-5953-4C3B-8B57-D3AB22C5F49F}"/>
    <cellStyle name="Normal 2 2 4 3 10" xfId="9315" xr:uid="{241189B2-3A4B-41BC-B698-5169C4A98A94}"/>
    <cellStyle name="Normal 2 2 4 3 10 2" xfId="17695" xr:uid="{B87FD743-4F14-4B74-B3BE-512CC6354652}"/>
    <cellStyle name="Normal 2 2 4 3 10 2 2" xfId="34455" xr:uid="{8C0B1BE0-4D8B-4520-AB77-1D0C4CAA3384}"/>
    <cellStyle name="Normal 2 2 4 3 10 2 3" xfId="51214" xr:uid="{03B02218-B3FF-4107-B695-7D024FE7E90C}"/>
    <cellStyle name="Normal 2 2 4 3 10 3" xfId="26075" xr:uid="{0AC6802B-28FE-4873-BFEB-47011DA21813}"/>
    <cellStyle name="Normal 2 2 4 3 10 4" xfId="42834" xr:uid="{0F11A994-4DCB-4C39-895F-64AF15038822}"/>
    <cellStyle name="Normal 2 2 4 3 11" xfId="3256" xr:uid="{42CD983D-636B-4732-913F-AA096213A62B}"/>
    <cellStyle name="Normal 2 2 4 3 11 2" xfId="11633" xr:uid="{DF335C97-C49F-4F2A-8B77-32F2EBA7C6AB}"/>
    <cellStyle name="Normal 2 2 4 3 11 2 2" xfId="28393" xr:uid="{AF711A48-ECAD-4EEA-A988-0AC1FD852DE5}"/>
    <cellStyle name="Normal 2 2 4 3 11 2 3" xfId="45152" xr:uid="{78A17721-46E5-40A1-97A1-6FA1DD21C053}"/>
    <cellStyle name="Normal 2 2 4 3 11 3" xfId="20013" xr:uid="{A0CAC32E-E578-4A3D-9FA9-DAAE89E28EC6}"/>
    <cellStyle name="Normal 2 2 4 3 11 4" xfId="36772" xr:uid="{918E3317-BF06-4545-A48C-A261B76A16A0}"/>
    <cellStyle name="Normal 2 2 4 3 12" xfId="9830" xr:uid="{91736D3E-4457-43E0-9C54-84A4F66D22E7}"/>
    <cellStyle name="Normal 2 2 4 3 12 2" xfId="26590" xr:uid="{4C5AF898-5BAE-4868-83BB-F26CA09B9CFA}"/>
    <cellStyle name="Normal 2 2 4 3 12 3" xfId="43349" xr:uid="{B4CA86DF-E766-4ABC-9DF9-DC75A8FA94C2}"/>
    <cellStyle name="Normal 2 2 4 3 13" xfId="18210" xr:uid="{68D518B3-7CDC-497C-A423-AB4A54ADCDD2}"/>
    <cellStyle name="Normal 2 2 4 3 14" xfId="34969" xr:uid="{3A110E70-B605-4A45-973D-522BCADAA5DB}"/>
    <cellStyle name="Normal 2 2 4 3 2" xfId="1876" xr:uid="{CA8B9D5F-861B-4453-8C50-CADA53972D68}"/>
    <cellStyle name="Normal 2 2 4 3 2 2" xfId="5258" xr:uid="{E733DC59-10FC-40F0-9100-C69642300E03}"/>
    <cellStyle name="Normal 2 2 4 3 2 2 2" xfId="13636" xr:uid="{2686CFBD-CDC8-4A44-9919-CE5BC91431BC}"/>
    <cellStyle name="Normal 2 2 4 3 2 2 2 2" xfId="30396" xr:uid="{30A41F7A-0816-409B-9723-E72DF3BC8B8E}"/>
    <cellStyle name="Normal 2 2 4 3 2 2 2 3" xfId="47155" xr:uid="{6CF0C38E-3BC7-48FE-B148-BF1A9114DDC0}"/>
    <cellStyle name="Normal 2 2 4 3 2 2 3" xfId="22016" xr:uid="{F640514A-B954-4FBF-807D-D273064CF85C}"/>
    <cellStyle name="Normal 2 2 4 3 2 2 4" xfId="38775" xr:uid="{84657C17-7108-4A90-AC72-B41B323F0537}"/>
    <cellStyle name="Normal 2 2 4 3 2 3" xfId="6943" xr:uid="{5D80500D-1E75-4C1B-8835-910667D43315}"/>
    <cellStyle name="Normal 2 2 4 3 2 3 2" xfId="15323" xr:uid="{6D08F1AB-3CDC-44FC-9782-17411E495C88}"/>
    <cellStyle name="Normal 2 2 4 3 2 3 2 2" xfId="32083" xr:uid="{B718EF93-AAB9-42CE-95D7-35351B4BE283}"/>
    <cellStyle name="Normal 2 2 4 3 2 3 2 3" xfId="48842" xr:uid="{83CDFE33-7ED5-4735-BE95-4C48E47E82BF}"/>
    <cellStyle name="Normal 2 2 4 3 2 3 3" xfId="23703" xr:uid="{AE633F89-5584-48A6-B30A-A80A943F70A8}"/>
    <cellStyle name="Normal 2 2 4 3 2 3 4" xfId="40462" xr:uid="{54120D94-E14C-4338-A0C2-FA767BE5AB8B}"/>
    <cellStyle name="Normal 2 2 4 3 2 4" xfId="3683" xr:uid="{36E3F12F-C391-4ED8-B6D1-E2ECA8B6E29C}"/>
    <cellStyle name="Normal 2 2 4 3 2 4 2" xfId="12059" xr:uid="{06ABA721-23E8-404E-ACD5-D372D743C919}"/>
    <cellStyle name="Normal 2 2 4 3 2 4 2 2" xfId="28819" xr:uid="{D1791C5F-DCBA-49E6-991F-83C75F697881}"/>
    <cellStyle name="Normal 2 2 4 3 2 4 2 3" xfId="45578" xr:uid="{F8428601-C133-496A-9513-5C8C92C12722}"/>
    <cellStyle name="Normal 2 2 4 3 2 4 3" xfId="20439" xr:uid="{8D7DCDCF-B34D-4D85-AE56-B3B24D20B07B}"/>
    <cellStyle name="Normal 2 2 4 3 2 4 4" xfId="37198" xr:uid="{81C7BD71-09D1-47C2-BA09-70916E58CA66}"/>
    <cellStyle name="Normal 2 2 4 3 2 5" xfId="10256" xr:uid="{07D4A12F-2F9E-4516-90F6-C6F901B27850}"/>
    <cellStyle name="Normal 2 2 4 3 2 5 2" xfId="27016" xr:uid="{5F4590C1-49AB-4FFE-8C00-469FECDB0F32}"/>
    <cellStyle name="Normal 2 2 4 3 2 5 3" xfId="43775" xr:uid="{807BF0F5-E7A0-41B9-8373-730360C61866}"/>
    <cellStyle name="Normal 2 2 4 3 2 6" xfId="18636" xr:uid="{E6B96CCB-ADE0-4692-BDC4-7CF77BC70A7C}"/>
    <cellStyle name="Normal 2 2 4 3 2 7" xfId="35395" xr:uid="{53CBAFD4-09F0-442C-B06B-871B916C4C56}"/>
    <cellStyle name="Normal 2 2 4 3 3" xfId="2304" xr:uid="{02B9024D-008B-49E5-9471-26C6CB10ED2E}"/>
    <cellStyle name="Normal 2 2 4 3 3 2" xfId="5684" xr:uid="{4850A3C0-BED0-470E-8EC3-FB4BD2E8F814}"/>
    <cellStyle name="Normal 2 2 4 3 3 2 2" xfId="14064" xr:uid="{75CF8A4C-6F24-4D95-BAE1-09774177C18E}"/>
    <cellStyle name="Normal 2 2 4 3 3 2 2 2" xfId="30824" xr:uid="{2228D33E-86F6-46DD-B42E-0965F2A6D8D2}"/>
    <cellStyle name="Normal 2 2 4 3 3 2 2 3" xfId="47583" xr:uid="{DC0F1BC6-3F93-4EF2-8122-BC1BE2EB5614}"/>
    <cellStyle name="Normal 2 2 4 3 3 2 3" xfId="22444" xr:uid="{58E04D99-562A-4D32-AA07-1A992D6F0511}"/>
    <cellStyle name="Normal 2 2 4 3 3 2 4" xfId="39203" xr:uid="{69B3053F-250F-4F42-8B28-63B60BD09F4D}"/>
    <cellStyle name="Normal 2 2 4 3 3 3" xfId="7371" xr:uid="{67857ADE-D328-4E52-B5F0-9E5528BBB2C5}"/>
    <cellStyle name="Normal 2 2 4 3 3 3 2" xfId="15751" xr:uid="{27040E0D-914F-4EDA-91CB-B8B36FAC95EF}"/>
    <cellStyle name="Normal 2 2 4 3 3 3 2 2" xfId="32511" xr:uid="{B715D535-025F-40C7-A195-6E133F1A149A}"/>
    <cellStyle name="Normal 2 2 4 3 3 3 2 3" xfId="49270" xr:uid="{E80C62B5-77E2-4400-A909-A130B230C0D2}"/>
    <cellStyle name="Normal 2 2 4 3 3 3 3" xfId="24131" xr:uid="{8A23D2AE-D10B-4279-AA60-C19775577A45}"/>
    <cellStyle name="Normal 2 2 4 3 3 3 4" xfId="40890" xr:uid="{D0FACB91-FC6E-4A1E-8304-25AEEE009FB5}"/>
    <cellStyle name="Normal 2 2 4 3 3 4" xfId="4111" xr:uid="{59A34E23-FE06-4FB3-8403-267AA89E8185}"/>
    <cellStyle name="Normal 2 2 4 3 3 4 2" xfId="12487" xr:uid="{F60EE4D6-57C9-4D5F-A91A-FF38BF21C9E2}"/>
    <cellStyle name="Normal 2 2 4 3 3 4 2 2" xfId="29247" xr:uid="{025D1E63-E712-44B3-BC30-5D9992B061D3}"/>
    <cellStyle name="Normal 2 2 4 3 3 4 2 3" xfId="46006" xr:uid="{BD4CC013-78B5-4AE4-BC06-D34779D7BC3B}"/>
    <cellStyle name="Normal 2 2 4 3 3 4 3" xfId="20867" xr:uid="{06AA682F-502F-4E51-B215-0AD517D02F8F}"/>
    <cellStyle name="Normal 2 2 4 3 3 4 4" xfId="37626" xr:uid="{F04AB760-7081-4008-A9FA-90EACA1831E2}"/>
    <cellStyle name="Normal 2 2 4 3 3 5" xfId="10684" xr:uid="{3F53819A-82A0-440B-8828-925E6C9EC6A5}"/>
    <cellStyle name="Normal 2 2 4 3 3 5 2" xfId="27444" xr:uid="{3876ABF7-0F8C-4601-AD4A-391A65363721}"/>
    <cellStyle name="Normal 2 2 4 3 3 5 3" xfId="44203" xr:uid="{6B2939A7-89FE-4DC2-8815-F3F18CD72C8D}"/>
    <cellStyle name="Normal 2 2 4 3 3 6" xfId="19064" xr:uid="{DBD36EEE-9C50-43B4-B224-BE4604DEEB36}"/>
    <cellStyle name="Normal 2 2 4 3 3 7" xfId="35823" xr:uid="{9D66F312-2B78-4ACE-A471-05C7E3184D63}"/>
    <cellStyle name="Normal 2 2 4 3 4" xfId="2622" xr:uid="{9E62CDF9-C7F2-480E-ABB4-987FF1C07956}"/>
    <cellStyle name="Normal 2 2 4 3 4 2" xfId="6004" xr:uid="{C37E0D41-77A3-401E-9037-598D9815F7B4}"/>
    <cellStyle name="Normal 2 2 4 3 4 2 2" xfId="14384" xr:uid="{90A8440C-7D1F-41BA-B245-10E5C71481F9}"/>
    <cellStyle name="Normal 2 2 4 3 4 2 2 2" xfId="31144" xr:uid="{80B40773-4018-4E25-AB42-90C9C9F869F7}"/>
    <cellStyle name="Normal 2 2 4 3 4 2 2 3" xfId="47903" xr:uid="{90821DC7-0F4F-453D-8220-53139ABD7044}"/>
    <cellStyle name="Normal 2 2 4 3 4 2 3" xfId="22764" xr:uid="{8629BD0F-4B17-4B9B-B0A0-43D030D3B210}"/>
    <cellStyle name="Normal 2 2 4 3 4 2 4" xfId="39523" xr:uid="{6BD5C98C-F5BE-4776-BAF8-748159220242}"/>
    <cellStyle name="Normal 2 2 4 3 4 3" xfId="7691" xr:uid="{AD58E358-8610-4512-AE3E-2A0DFB1E842E}"/>
    <cellStyle name="Normal 2 2 4 3 4 3 2" xfId="16071" xr:uid="{3C908848-15D6-4482-AEFB-BEE2035B784E}"/>
    <cellStyle name="Normal 2 2 4 3 4 3 2 2" xfId="32831" xr:uid="{929AF788-A7A2-4AEF-AAD2-598A97A8AEE2}"/>
    <cellStyle name="Normal 2 2 4 3 4 3 2 3" xfId="49590" xr:uid="{887981E2-6C16-48E6-B3CC-2C8D316BA25D}"/>
    <cellStyle name="Normal 2 2 4 3 4 3 3" xfId="24451" xr:uid="{0770B58B-5DD9-46CD-A40F-B73F31DF6B42}"/>
    <cellStyle name="Normal 2 2 4 3 4 3 4" xfId="41210" xr:uid="{FFC90D0E-3A4D-4111-807A-7ADBAFDB59E2}"/>
    <cellStyle name="Normal 2 2 4 3 4 4" xfId="4319" xr:uid="{AAF631D4-57C1-48E8-81D1-8622130A645A}"/>
    <cellStyle name="Normal 2 2 4 3 4 4 2" xfId="12695" xr:uid="{9516A8F2-24A1-4656-8444-F0F14EC50558}"/>
    <cellStyle name="Normal 2 2 4 3 4 4 2 2" xfId="29455" xr:uid="{586694F3-78D8-4457-A59A-864AAC3CA6C4}"/>
    <cellStyle name="Normal 2 2 4 3 4 4 2 3" xfId="46214" xr:uid="{7E29F84F-6507-477B-A57D-B289C5A846C3}"/>
    <cellStyle name="Normal 2 2 4 3 4 4 3" xfId="21075" xr:uid="{877CDEF1-843D-46B6-A95A-22329DAEA3CE}"/>
    <cellStyle name="Normal 2 2 4 3 4 4 4" xfId="37834" xr:uid="{13F0BA84-B2BA-4967-9F6F-2967E531B3D1}"/>
    <cellStyle name="Normal 2 2 4 3 4 5" xfId="11004" xr:uid="{A36515AB-3C64-4472-BE2B-970E4D30BE7A}"/>
    <cellStyle name="Normal 2 2 4 3 4 5 2" xfId="27764" xr:uid="{24A1D23B-D606-44AC-AC6E-464051831A7A}"/>
    <cellStyle name="Normal 2 2 4 3 4 5 3" xfId="44523" xr:uid="{071E59C2-5A47-4C7E-B605-50239F78E352}"/>
    <cellStyle name="Normal 2 2 4 3 4 6" xfId="19384" xr:uid="{87F9C750-1BD9-4CB5-80B8-D3EF76D543EE}"/>
    <cellStyle name="Normal 2 2 4 3 4 7" xfId="36143" xr:uid="{2D4E1D78-20F8-4C6A-B252-BD8390DE154E}"/>
    <cellStyle name="Normal 2 2 4 3 5" xfId="4738" xr:uid="{D463CDA4-45EA-4FC1-9E4B-2B95C1018C8A}"/>
    <cellStyle name="Normal 2 2 4 3 5 2" xfId="13114" xr:uid="{20CDB5C6-E279-4778-B3C6-A94D095BC164}"/>
    <cellStyle name="Normal 2 2 4 3 5 2 2" xfId="29874" xr:uid="{02637B6F-747E-483A-9F2B-BA1B13051321}"/>
    <cellStyle name="Normal 2 2 4 3 5 2 3" xfId="46633" xr:uid="{81307038-DCBE-40DD-A26D-DD19BFE62FF7}"/>
    <cellStyle name="Normal 2 2 4 3 5 3" xfId="21494" xr:uid="{B672E555-304C-4CAA-9909-B8682C0A59BE}"/>
    <cellStyle name="Normal 2 2 4 3 5 4" xfId="38253" xr:uid="{9169DC29-F573-4437-899E-5F0860BAE6AD}"/>
    <cellStyle name="Normal 2 2 4 3 6" xfId="6517" xr:uid="{B0F6F0D2-D97C-4C3A-8C35-9CEE01677C47}"/>
    <cellStyle name="Normal 2 2 4 3 6 2" xfId="14897" xr:uid="{BD9BB4DB-2662-4BAD-AEC4-78DCC5BB842E}"/>
    <cellStyle name="Normal 2 2 4 3 6 2 2" xfId="31657" xr:uid="{235175AB-7D3B-4531-89FE-E88AB018D3DB}"/>
    <cellStyle name="Normal 2 2 4 3 6 2 3" xfId="48416" xr:uid="{0E8FCDB3-2034-41B7-9891-D5692D7EF86B}"/>
    <cellStyle name="Normal 2 2 4 3 6 3" xfId="23277" xr:uid="{B4C67D33-76C6-4FCB-9E74-B56A88A4C41E}"/>
    <cellStyle name="Normal 2 2 4 3 6 4" xfId="40036" xr:uid="{9F3988F6-706A-4727-9A87-48B1F5ADA96F}"/>
    <cellStyle name="Normal 2 2 4 3 7" xfId="8097" xr:uid="{BECE352E-3DA6-486E-8692-1A6BD6FDBD6B}"/>
    <cellStyle name="Normal 2 2 4 3 7 2" xfId="16477" xr:uid="{32A4AB22-EAFA-4383-93E0-9DC57356E6BF}"/>
    <cellStyle name="Normal 2 2 4 3 7 2 2" xfId="33237" xr:uid="{E0635BD3-FB3B-4061-A325-E0527D78CEB0}"/>
    <cellStyle name="Normal 2 2 4 3 7 2 3" xfId="49996" xr:uid="{E5C7EB72-2876-4889-84E4-61489E371516}"/>
    <cellStyle name="Normal 2 2 4 3 7 3" xfId="24857" xr:uid="{0BA058C0-F0FB-41ED-BE43-73710E20CBA0}"/>
    <cellStyle name="Normal 2 2 4 3 7 4" xfId="41616" xr:uid="{5002DC82-BC2F-4B99-A69E-AD744F7826EF}"/>
    <cellStyle name="Normal 2 2 4 3 8" xfId="8503" xr:uid="{F2EC6197-DEB5-4279-956F-E56E8B427CE6}"/>
    <cellStyle name="Normal 2 2 4 3 8 2" xfId="16883" xr:uid="{76C54AAA-E5DC-4FC6-9316-2D6C0BACC92D}"/>
    <cellStyle name="Normal 2 2 4 3 8 2 2" xfId="33643" xr:uid="{7A9F962D-92E8-4910-B2A6-9D8A8D2BCC97}"/>
    <cellStyle name="Normal 2 2 4 3 8 2 3" xfId="50402" xr:uid="{4EA4C5EA-4A3A-485C-AD1D-E0B779591B48}"/>
    <cellStyle name="Normal 2 2 4 3 8 3" xfId="25263" xr:uid="{FDE6A104-3352-4268-897B-97196C548CF1}"/>
    <cellStyle name="Normal 2 2 4 3 8 4" xfId="42022" xr:uid="{AF489C74-2941-45CA-AA95-08F77DB416BA}"/>
    <cellStyle name="Normal 2 2 4 3 9" xfId="8909" xr:uid="{33DE2BD3-3B0C-44D7-BB25-D8EA59CA825A}"/>
    <cellStyle name="Normal 2 2 4 3 9 2" xfId="17289" xr:uid="{3739944B-8575-44D9-A472-11F9141530B7}"/>
    <cellStyle name="Normal 2 2 4 3 9 2 2" xfId="34049" xr:uid="{2E9CD767-C9A3-4199-B750-FEE17306D440}"/>
    <cellStyle name="Normal 2 2 4 3 9 2 3" xfId="50808" xr:uid="{A4F38B79-1DC2-48DB-8466-78D1FF8C50BF}"/>
    <cellStyle name="Normal 2 2 4 3 9 3" xfId="25669" xr:uid="{DCEDBDDE-8EC0-4C4D-9C92-243922D395AA}"/>
    <cellStyle name="Normal 2 2 4 3 9 4" xfId="42428" xr:uid="{8B16126B-E820-43AD-8575-AACA23D7533F}"/>
    <cellStyle name="Normal 2 2 4 4" xfId="1472" xr:uid="{D96F956C-2FDF-46D9-90C5-1E4A09941704}"/>
    <cellStyle name="Normal 2 2 4 4 10" xfId="9431" xr:uid="{8D5A0E1A-F676-4D9A-8A63-78D327EE9E5A}"/>
    <cellStyle name="Normal 2 2 4 4 10 2" xfId="17811" xr:uid="{BA487F3F-714A-4CC4-8644-2AFAA03D081F}"/>
    <cellStyle name="Normal 2 2 4 4 10 2 2" xfId="34571" xr:uid="{F2B26806-852C-4BDC-B929-E30862BF53C8}"/>
    <cellStyle name="Normal 2 2 4 4 10 2 3" xfId="51330" xr:uid="{D0639C8E-00A1-4063-80F3-E0B6432B9A45}"/>
    <cellStyle name="Normal 2 2 4 4 10 3" xfId="26191" xr:uid="{547FDC00-2299-4B47-BEF5-1081CD58A29E}"/>
    <cellStyle name="Normal 2 2 4 4 10 4" xfId="42950" xr:uid="{4CFBCBCF-201F-4D3B-A3DC-3E53775AF624}"/>
    <cellStyle name="Normal 2 2 4 4 11" xfId="3257" xr:uid="{DCD22D48-E158-4A4B-9F8E-67699DC8A021}"/>
    <cellStyle name="Normal 2 2 4 4 11 2" xfId="11634" xr:uid="{02DD27F3-D3CD-4384-8EAC-DB3DCC0E0C6C}"/>
    <cellStyle name="Normal 2 2 4 4 11 2 2" xfId="28394" xr:uid="{62738D64-3AA7-400C-8D25-ADBEBB02AA35}"/>
    <cellStyle name="Normal 2 2 4 4 11 2 3" xfId="45153" xr:uid="{FDA20ED5-3C83-48A3-8921-5F4D2B3FC92C}"/>
    <cellStyle name="Normal 2 2 4 4 11 3" xfId="20014" xr:uid="{65433608-2AB3-476B-B672-4EA98387B13E}"/>
    <cellStyle name="Normal 2 2 4 4 11 4" xfId="36773" xr:uid="{A3765F37-C527-41FB-971B-CCA662E46DFD}"/>
    <cellStyle name="Normal 2 2 4 4 12" xfId="9831" xr:uid="{6CA6E104-DD44-44C7-9D55-A2EF47881C0A}"/>
    <cellStyle name="Normal 2 2 4 4 12 2" xfId="26591" xr:uid="{DEFFC130-0FF1-4848-AC61-1C2C939EB079}"/>
    <cellStyle name="Normal 2 2 4 4 12 3" xfId="43350" xr:uid="{EF7CC76F-B6DA-49F4-8640-2068651BCCCA}"/>
    <cellStyle name="Normal 2 2 4 4 13" xfId="18211" xr:uid="{9543F91C-C6A5-4B47-96B0-4DDB3F3AE8DE}"/>
    <cellStyle name="Normal 2 2 4 4 14" xfId="34970" xr:uid="{18F4C6C8-0385-4A3C-A897-C541AE51E00C}"/>
    <cellStyle name="Normal 2 2 4 4 2" xfId="1877" xr:uid="{A892619C-1EE2-4AC9-A382-1CDF9D0D2C88}"/>
    <cellStyle name="Normal 2 2 4 4 2 2" xfId="5259" xr:uid="{F1286574-C847-415F-8A59-64E33B0F0F45}"/>
    <cellStyle name="Normal 2 2 4 4 2 2 2" xfId="13637" xr:uid="{58F409F0-FA00-454D-BF49-8D42D1F7734D}"/>
    <cellStyle name="Normal 2 2 4 4 2 2 2 2" xfId="30397" xr:uid="{8771712C-6A44-4231-8634-C4F37EA35E72}"/>
    <cellStyle name="Normal 2 2 4 4 2 2 2 3" xfId="47156" xr:uid="{E32E0A2F-F1A4-430B-A191-212E9A37FE2F}"/>
    <cellStyle name="Normal 2 2 4 4 2 2 3" xfId="22017" xr:uid="{6C5E07BB-BE8F-4727-9878-5EE6D3F97075}"/>
    <cellStyle name="Normal 2 2 4 4 2 2 4" xfId="38776" xr:uid="{D3FCF56A-1FB4-4200-A21A-63291BD7BF20}"/>
    <cellStyle name="Normal 2 2 4 4 2 3" xfId="6944" xr:uid="{688C0BE6-F785-4C9F-BDCF-A07D3101B9D3}"/>
    <cellStyle name="Normal 2 2 4 4 2 3 2" xfId="15324" xr:uid="{2CE0B768-5441-4719-9D7A-20CA9CB07091}"/>
    <cellStyle name="Normal 2 2 4 4 2 3 2 2" xfId="32084" xr:uid="{C8A27DA0-6134-48BD-813C-774CA066DC94}"/>
    <cellStyle name="Normal 2 2 4 4 2 3 2 3" xfId="48843" xr:uid="{E2E3DFC5-CCA9-4ADB-B98F-63B20E2DE793}"/>
    <cellStyle name="Normal 2 2 4 4 2 3 3" xfId="23704" xr:uid="{3CA3ECBE-F04A-404E-82E7-9E07AC092354}"/>
    <cellStyle name="Normal 2 2 4 4 2 3 4" xfId="40463" xr:uid="{0124AE6A-2551-430E-BB37-81B1C104993A}"/>
    <cellStyle name="Normal 2 2 4 4 2 4" xfId="3684" xr:uid="{D192732D-4EB5-400F-9F15-14D62C241F5F}"/>
    <cellStyle name="Normal 2 2 4 4 2 4 2" xfId="12060" xr:uid="{E8278EA7-C9C4-4BC9-A66E-5CCB664D06A9}"/>
    <cellStyle name="Normal 2 2 4 4 2 4 2 2" xfId="28820" xr:uid="{5B951A29-6D9C-42C5-9BBF-52166EB8F5BC}"/>
    <cellStyle name="Normal 2 2 4 4 2 4 2 3" xfId="45579" xr:uid="{E1CCF8D8-7128-42A1-A535-976A2EF8AAEA}"/>
    <cellStyle name="Normal 2 2 4 4 2 4 3" xfId="20440" xr:uid="{03CBD372-80D7-40A5-A62E-3BFB99362999}"/>
    <cellStyle name="Normal 2 2 4 4 2 4 4" xfId="37199" xr:uid="{32EBDB19-ACB1-43EE-872B-FB19CF32DEE5}"/>
    <cellStyle name="Normal 2 2 4 4 2 5" xfId="10257" xr:uid="{B7DE54F9-8FAC-453C-B8D0-D44F6AAA3073}"/>
    <cellStyle name="Normal 2 2 4 4 2 5 2" xfId="27017" xr:uid="{E1C8CB9E-C1F5-4892-8262-206B496786F0}"/>
    <cellStyle name="Normal 2 2 4 4 2 5 3" xfId="43776" xr:uid="{20FDCFED-9BB6-4A6A-932C-9C8C8788CC6D}"/>
    <cellStyle name="Normal 2 2 4 4 2 6" xfId="18637" xr:uid="{A361B33C-E3D8-4C15-AF9F-089125CC0408}"/>
    <cellStyle name="Normal 2 2 4 4 2 7" xfId="35396" xr:uid="{2DB54876-9D46-41E9-97BD-A771608376D9}"/>
    <cellStyle name="Normal 2 2 4 4 3" xfId="2305" xr:uid="{AF51817F-EE04-4205-A3EE-A7D4104761AA}"/>
    <cellStyle name="Normal 2 2 4 4 3 2" xfId="5685" xr:uid="{564EB9E9-8DBA-4647-9894-0096A119BAE4}"/>
    <cellStyle name="Normal 2 2 4 4 3 2 2" xfId="14065" xr:uid="{C594C535-03A5-4757-8170-ECE8E3AF46F5}"/>
    <cellStyle name="Normal 2 2 4 4 3 2 2 2" xfId="30825" xr:uid="{B86F5BFC-DBCF-479F-B067-F46C57AC2968}"/>
    <cellStyle name="Normal 2 2 4 4 3 2 2 3" xfId="47584" xr:uid="{5235616F-D56A-42CC-B323-A1EE379C989E}"/>
    <cellStyle name="Normal 2 2 4 4 3 2 3" xfId="22445" xr:uid="{37207A0A-6AAC-43B8-874B-E3FFC163CC48}"/>
    <cellStyle name="Normal 2 2 4 4 3 2 4" xfId="39204" xr:uid="{DFFDF15E-6BE9-42EF-B47B-E4C37DACEFF5}"/>
    <cellStyle name="Normal 2 2 4 4 3 3" xfId="7372" xr:uid="{37A19D50-7690-4E75-97F8-14AD53981FD5}"/>
    <cellStyle name="Normal 2 2 4 4 3 3 2" xfId="15752" xr:uid="{69E32255-208F-4DE0-87C7-8E01D86637B0}"/>
    <cellStyle name="Normal 2 2 4 4 3 3 2 2" xfId="32512" xr:uid="{4A0D6351-9EB0-4072-B71C-A836D3DA15CE}"/>
    <cellStyle name="Normal 2 2 4 4 3 3 2 3" xfId="49271" xr:uid="{E508C324-57ED-4D75-8AD2-D24897B11070}"/>
    <cellStyle name="Normal 2 2 4 4 3 3 3" xfId="24132" xr:uid="{CB9162F5-84D7-490C-BF3B-DD9078CCE010}"/>
    <cellStyle name="Normal 2 2 4 4 3 3 4" xfId="40891" xr:uid="{1B746577-71CB-434A-9230-C4CB5B4935AA}"/>
    <cellStyle name="Normal 2 2 4 4 3 4" xfId="4112" xr:uid="{8C8D6D71-83A6-4196-B4DA-24A820DAE189}"/>
    <cellStyle name="Normal 2 2 4 4 3 4 2" xfId="12488" xr:uid="{0A1E1039-AE57-47EB-B0AE-7D0458DB8ED1}"/>
    <cellStyle name="Normal 2 2 4 4 3 4 2 2" xfId="29248" xr:uid="{133F9728-0A6B-494D-AC6C-384F0AED4F49}"/>
    <cellStyle name="Normal 2 2 4 4 3 4 2 3" xfId="46007" xr:uid="{57DBBDA6-D398-463C-AA1C-19C8F82218EF}"/>
    <cellStyle name="Normal 2 2 4 4 3 4 3" xfId="20868" xr:uid="{D1FF7214-356C-423C-B83B-BE640205D3BD}"/>
    <cellStyle name="Normal 2 2 4 4 3 4 4" xfId="37627" xr:uid="{F58326C7-E425-4068-851F-389C4642ADA9}"/>
    <cellStyle name="Normal 2 2 4 4 3 5" xfId="10685" xr:uid="{AD4F565F-A434-4890-8DFF-CB5E2D3640B3}"/>
    <cellStyle name="Normal 2 2 4 4 3 5 2" xfId="27445" xr:uid="{7B76AF78-5761-47E2-B8F8-8B046ECCDB21}"/>
    <cellStyle name="Normal 2 2 4 4 3 5 3" xfId="44204" xr:uid="{F13BDF6E-C923-455B-928B-A3B016755481}"/>
    <cellStyle name="Normal 2 2 4 4 3 6" xfId="19065" xr:uid="{1D12ACBB-552E-4FF3-BA55-0759C0EF9F35}"/>
    <cellStyle name="Normal 2 2 4 4 3 7" xfId="35824" xr:uid="{4BA50097-E183-4DF4-8EA8-21E066D8D87C}"/>
    <cellStyle name="Normal 2 2 4 4 4" xfId="2738" xr:uid="{F16A534B-F110-4C7B-83F6-AA7FF40FEEB9}"/>
    <cellStyle name="Normal 2 2 4 4 4 2" xfId="6120" xr:uid="{B1C43EE1-2E2F-4B11-B44A-99BED6FF3DD3}"/>
    <cellStyle name="Normal 2 2 4 4 4 2 2" xfId="14500" xr:uid="{C258C773-5377-400B-9A97-FFFCCFD177CD}"/>
    <cellStyle name="Normal 2 2 4 4 4 2 2 2" xfId="31260" xr:uid="{3B36CBDD-E649-4BF3-B3FC-BCEDC8D8AC6D}"/>
    <cellStyle name="Normal 2 2 4 4 4 2 2 3" xfId="48019" xr:uid="{4C23947B-D7D0-446C-913C-51847A11D356}"/>
    <cellStyle name="Normal 2 2 4 4 4 2 3" xfId="22880" xr:uid="{94A229D5-D5FC-44C9-ABB3-984A1ECF0B38}"/>
    <cellStyle name="Normal 2 2 4 4 4 2 4" xfId="39639" xr:uid="{57E2198A-8634-4226-846B-AA365CF4D9E0}"/>
    <cellStyle name="Normal 2 2 4 4 4 3" xfId="7807" xr:uid="{B814BBE2-AC65-4DB8-B479-1A504AC0ADE2}"/>
    <cellStyle name="Normal 2 2 4 4 4 3 2" xfId="16187" xr:uid="{4D0EB5A7-76B6-4236-B444-DC6C929143B8}"/>
    <cellStyle name="Normal 2 2 4 4 4 3 2 2" xfId="32947" xr:uid="{A283E1F5-862B-4998-95B3-074A1B1E8FDD}"/>
    <cellStyle name="Normal 2 2 4 4 4 3 2 3" xfId="49706" xr:uid="{69B4CC9C-C1A0-4408-8D48-68108D5D4D1F}"/>
    <cellStyle name="Normal 2 2 4 4 4 3 3" xfId="24567" xr:uid="{C62532A6-81FC-423B-B17B-2F80853CCD31}"/>
    <cellStyle name="Normal 2 2 4 4 4 3 4" xfId="41326" xr:uid="{F0B27740-D9CA-4716-8757-A2BFBC81EF02}"/>
    <cellStyle name="Normal 2 2 4 4 4 4" xfId="4434" xr:uid="{AFD8BB15-E134-44B9-9E75-8A45DB67CB1C}"/>
    <cellStyle name="Normal 2 2 4 4 4 4 2" xfId="12810" xr:uid="{6BE7DFC1-B910-4DAD-B66C-84138983EB33}"/>
    <cellStyle name="Normal 2 2 4 4 4 4 2 2" xfId="29570" xr:uid="{39B454C1-D79F-4596-9AD3-112E1ADC415D}"/>
    <cellStyle name="Normal 2 2 4 4 4 4 2 3" xfId="46329" xr:uid="{A215C9D8-1C8E-44D1-8F04-BDE6AEF3F74B}"/>
    <cellStyle name="Normal 2 2 4 4 4 4 3" xfId="21190" xr:uid="{59A85BDF-9928-4A90-BA38-AF4196C8D1F9}"/>
    <cellStyle name="Normal 2 2 4 4 4 4 4" xfId="37949" xr:uid="{C1BCE186-07DD-4751-9725-D249239ED6AB}"/>
    <cellStyle name="Normal 2 2 4 4 4 5" xfId="11120" xr:uid="{2F50F793-1670-488B-A8EE-ED87CD291F10}"/>
    <cellStyle name="Normal 2 2 4 4 4 5 2" xfId="27880" xr:uid="{C7C043C0-8967-4656-9182-38382D586846}"/>
    <cellStyle name="Normal 2 2 4 4 4 5 3" xfId="44639" xr:uid="{3302D73E-5F8F-4E85-AE4D-4951708DB106}"/>
    <cellStyle name="Normal 2 2 4 4 4 6" xfId="19500" xr:uid="{C518B63C-7F1C-4765-990D-60C161138030}"/>
    <cellStyle name="Normal 2 2 4 4 4 7" xfId="36259" xr:uid="{A02C8C2D-BE7C-4753-997C-62E82276E525}"/>
    <cellStyle name="Normal 2 2 4 4 5" xfId="4854" xr:uid="{2CB96C90-1D34-4AE0-A9EE-37BD5B71138E}"/>
    <cellStyle name="Normal 2 2 4 4 5 2" xfId="13230" xr:uid="{1F698CFA-137D-49E5-B6C9-301C83FF632E}"/>
    <cellStyle name="Normal 2 2 4 4 5 2 2" xfId="29990" xr:uid="{BF1FE1E6-730A-45A9-8358-99CF1C78119E}"/>
    <cellStyle name="Normal 2 2 4 4 5 2 3" xfId="46749" xr:uid="{9A8CBB40-81F4-4904-90C7-429BD5A45933}"/>
    <cellStyle name="Normal 2 2 4 4 5 3" xfId="21610" xr:uid="{1D6CCAB1-8676-414E-BFC2-39CD740BBCD4}"/>
    <cellStyle name="Normal 2 2 4 4 5 4" xfId="38369" xr:uid="{15279663-32E4-41D5-9A6E-962538034DE5}"/>
    <cellStyle name="Normal 2 2 4 4 6" xfId="6518" xr:uid="{CC298EDB-CD93-416F-8C2E-24C2EE8EB1D0}"/>
    <cellStyle name="Normal 2 2 4 4 6 2" xfId="14898" xr:uid="{C02EA78B-4D80-47E2-842C-80EAD329F841}"/>
    <cellStyle name="Normal 2 2 4 4 6 2 2" xfId="31658" xr:uid="{7389A238-8C0F-41FC-BC66-64D756A7E60B}"/>
    <cellStyle name="Normal 2 2 4 4 6 2 3" xfId="48417" xr:uid="{BA8DA897-E8E6-4697-AD91-B307CAB1C05E}"/>
    <cellStyle name="Normal 2 2 4 4 6 3" xfId="23278" xr:uid="{DE4F93E4-EACA-452D-B935-E2D31E1451A8}"/>
    <cellStyle name="Normal 2 2 4 4 6 4" xfId="40037" xr:uid="{24C0602F-0562-474A-842D-E9F61FA50309}"/>
    <cellStyle name="Normal 2 2 4 4 7" xfId="8213" xr:uid="{365721DA-95D6-4675-B58A-31029054713C}"/>
    <cellStyle name="Normal 2 2 4 4 7 2" xfId="16593" xr:uid="{0A7D61EB-F03F-48C4-8793-FACDBEB024A0}"/>
    <cellStyle name="Normal 2 2 4 4 7 2 2" xfId="33353" xr:uid="{768CB906-E4F6-4B63-B1E5-45FBE827DF5A}"/>
    <cellStyle name="Normal 2 2 4 4 7 2 3" xfId="50112" xr:uid="{2B01DF71-E1EA-4E5F-B4AF-C8DD5EB3CAD9}"/>
    <cellStyle name="Normal 2 2 4 4 7 3" xfId="24973" xr:uid="{8C439B1B-C418-4698-BC49-09CAA9BAEEC4}"/>
    <cellStyle name="Normal 2 2 4 4 7 4" xfId="41732" xr:uid="{255B23E9-5625-48AB-B351-3D4F75EF0E80}"/>
    <cellStyle name="Normal 2 2 4 4 8" xfId="8619" xr:uid="{6BE8BC7B-DACB-46BE-9975-330B69917A6D}"/>
    <cellStyle name="Normal 2 2 4 4 8 2" xfId="16999" xr:uid="{8D222328-4762-48B7-9D6B-0A6EAE337D41}"/>
    <cellStyle name="Normal 2 2 4 4 8 2 2" xfId="33759" xr:uid="{AFA94D29-A55C-4192-99E3-851062800DDE}"/>
    <cellStyle name="Normal 2 2 4 4 8 2 3" xfId="50518" xr:uid="{C4D0A6EA-AC87-4F38-97DF-BF4FD31356C2}"/>
    <cellStyle name="Normal 2 2 4 4 8 3" xfId="25379" xr:uid="{293D8340-6A34-43E8-9579-3049751C7B9C}"/>
    <cellStyle name="Normal 2 2 4 4 8 4" xfId="42138" xr:uid="{3CFA4023-03BD-4407-87C3-97842C7699CE}"/>
    <cellStyle name="Normal 2 2 4 4 9" xfId="9025" xr:uid="{F65FCBB1-0E75-4FEA-BB53-71B709315E1F}"/>
    <cellStyle name="Normal 2 2 4 4 9 2" xfId="17405" xr:uid="{99F38F3C-41C0-4389-9D33-25EBE6780D4E}"/>
    <cellStyle name="Normal 2 2 4 4 9 2 2" xfId="34165" xr:uid="{6C69C644-2AC0-4CFB-867A-E15873D17585}"/>
    <cellStyle name="Normal 2 2 4 4 9 2 3" xfId="50924" xr:uid="{C0A0307D-6892-4D6C-92D0-B7588C5BBF63}"/>
    <cellStyle name="Normal 2 2 4 4 9 3" xfId="25785" xr:uid="{EB4FF0DF-E9DF-4BCB-BACA-D8D4D3906635}"/>
    <cellStyle name="Normal 2 2 4 4 9 4" xfId="42544" xr:uid="{62849510-D89D-4C57-A506-D389EA62A022}"/>
    <cellStyle name="Normal 2 2 4 5" xfId="1576" xr:uid="{27A0B0A4-4CB2-41EF-A7CB-DE92A55595C8}"/>
    <cellStyle name="Normal 2 2 4 5 2" xfId="4957" xr:uid="{C5A734A7-48C7-4F60-8BBF-6D85505F03D6}"/>
    <cellStyle name="Normal 2 2 4 5 2 2" xfId="13333" xr:uid="{9B46E607-1F38-4F39-9BA4-20E9D193E313}"/>
    <cellStyle name="Normal 2 2 4 5 2 2 2" xfId="30093" xr:uid="{B9DAA982-3E73-4FC4-B711-9493FB131294}"/>
    <cellStyle name="Normal 2 2 4 5 2 2 3" xfId="46852" xr:uid="{ABA0939E-BB6D-40C9-85A2-DDF708E47E25}"/>
    <cellStyle name="Normal 2 2 4 5 2 3" xfId="21713" xr:uid="{E6624681-BCFD-467A-9142-00B723C6314B}"/>
    <cellStyle name="Normal 2 2 4 5 2 4" xfId="38472" xr:uid="{42D0655B-227C-48A7-BABB-240510B4C8C6}"/>
    <cellStyle name="Normal 2 2 4 5 3" xfId="6640" xr:uid="{9A35B7EB-A4B1-46D6-9C41-C8A70BCEE76D}"/>
    <cellStyle name="Normal 2 2 4 5 3 2" xfId="15020" xr:uid="{86DC75F0-03C1-4CB3-A5E1-08D04B28E97F}"/>
    <cellStyle name="Normal 2 2 4 5 3 2 2" xfId="31780" xr:uid="{D236307F-FFEE-4F99-A248-03B489EF4919}"/>
    <cellStyle name="Normal 2 2 4 5 3 2 3" xfId="48539" xr:uid="{8CBC866C-7DFE-4F57-8B99-B8F9E68A0125}"/>
    <cellStyle name="Normal 2 2 4 5 3 3" xfId="23400" xr:uid="{CC15DB91-158C-4C2A-B7C9-87F78FC78E72}"/>
    <cellStyle name="Normal 2 2 4 5 3 4" xfId="40159" xr:uid="{D17134D9-FA29-4B0E-9ACA-BD0CF7A0EF6F}"/>
    <cellStyle name="Normal 2 2 4 5 4" xfId="3380" xr:uid="{F6FE0A61-0CBC-432C-AE3B-38D7460361E6}"/>
    <cellStyle name="Normal 2 2 4 5 4 2" xfId="11756" xr:uid="{EFA1A0EA-C7E7-464D-BCDD-7DBBF56B2743}"/>
    <cellStyle name="Normal 2 2 4 5 4 2 2" xfId="28516" xr:uid="{39826BA9-49E4-4C2C-BEC7-9C893E9B3B5A}"/>
    <cellStyle name="Normal 2 2 4 5 4 2 3" xfId="45275" xr:uid="{497FF123-D14F-4FA6-9CE7-E70FAEC5EB86}"/>
    <cellStyle name="Normal 2 2 4 5 4 3" xfId="20136" xr:uid="{D0958DF2-FA2E-442D-A4B2-DF4AEB358713}"/>
    <cellStyle name="Normal 2 2 4 5 4 4" xfId="36895" xr:uid="{D7FCEF08-AB42-444F-A1AA-6E3E433056FE}"/>
    <cellStyle name="Normal 2 2 4 5 5" xfId="9953" xr:uid="{09B1E86D-BA2D-4D6E-8C9B-530AA98D7F51}"/>
    <cellStyle name="Normal 2 2 4 5 5 2" xfId="26713" xr:uid="{ACF2B1F8-29EB-4BD7-A424-69D9DE5C24AF}"/>
    <cellStyle name="Normal 2 2 4 5 5 3" xfId="43472" xr:uid="{81EFAACD-F20B-40EC-819C-62074F86D8AF}"/>
    <cellStyle name="Normal 2 2 4 5 6" xfId="18333" xr:uid="{7D2B7673-4DE6-4C53-9533-4296966788AD}"/>
    <cellStyle name="Normal 2 2 4 5 7" xfId="35092" xr:uid="{BFA9BFD7-83B8-4A6C-9BA9-A0589C1720B7}"/>
    <cellStyle name="Normal 2 2 4 6" xfId="2002" xr:uid="{8C09948D-2CF4-4E38-93FD-82AA3A681757}"/>
    <cellStyle name="Normal 2 2 4 6 2" xfId="5381" xr:uid="{5B575AF6-0232-45BA-AE6A-9D67150F8E0B}"/>
    <cellStyle name="Normal 2 2 4 6 2 2" xfId="13761" xr:uid="{4CAE46A3-FA7C-479B-8AD2-FB34E1F4C063}"/>
    <cellStyle name="Normal 2 2 4 6 2 2 2" xfId="30521" xr:uid="{ADD48FE8-4048-4F7F-891B-9EE082FBB894}"/>
    <cellStyle name="Normal 2 2 4 6 2 2 3" xfId="47280" xr:uid="{58C4AA69-C694-40CD-9044-DAA9546593D0}"/>
    <cellStyle name="Normal 2 2 4 6 2 3" xfId="22141" xr:uid="{281AF531-03FA-477B-9DB8-920031FB2497}"/>
    <cellStyle name="Normal 2 2 4 6 2 4" xfId="38900" xr:uid="{2C15AD95-C430-4962-8FE0-B6424607B528}"/>
    <cellStyle name="Normal 2 2 4 6 3" xfId="7068" xr:uid="{4AE7CA8A-6F5C-48CC-A660-2225BE3F174F}"/>
    <cellStyle name="Normal 2 2 4 6 3 2" xfId="15448" xr:uid="{9196F11C-2D5C-48AD-A013-553B105DBB3A}"/>
    <cellStyle name="Normal 2 2 4 6 3 2 2" xfId="32208" xr:uid="{D24B5C81-11C9-4641-B21B-760C32548014}"/>
    <cellStyle name="Normal 2 2 4 6 3 2 3" xfId="48967" xr:uid="{571F20C1-A32B-4B08-8A6A-F0E047D012E6}"/>
    <cellStyle name="Normal 2 2 4 6 3 3" xfId="23828" xr:uid="{2E922AEE-33B0-47E2-99FB-2E80862E2E30}"/>
    <cellStyle name="Normal 2 2 4 6 3 4" xfId="40587" xr:uid="{F2E6CF4D-D58D-47B1-9C8C-3CE827206C3C}"/>
    <cellStyle name="Normal 2 2 4 6 4" xfId="3808" xr:uid="{2628E3CE-5113-40AA-BB70-5FCF879B2DD4}"/>
    <cellStyle name="Normal 2 2 4 6 4 2" xfId="12184" xr:uid="{7E4DB943-B85E-42E7-878F-28CD390960B2}"/>
    <cellStyle name="Normal 2 2 4 6 4 2 2" xfId="28944" xr:uid="{1FDE8D26-1B0D-4B75-A504-AAEAF595C9BC}"/>
    <cellStyle name="Normal 2 2 4 6 4 2 3" xfId="45703" xr:uid="{4378A8E9-C5BB-48EE-8DA0-3BB8446212C6}"/>
    <cellStyle name="Normal 2 2 4 6 4 3" xfId="20564" xr:uid="{68302134-2E98-430C-8F3E-A8E85A7126F4}"/>
    <cellStyle name="Normal 2 2 4 6 4 4" xfId="37323" xr:uid="{E1A1AF25-414D-430A-9311-0FD497FE29CC}"/>
    <cellStyle name="Normal 2 2 4 6 5" xfId="10381" xr:uid="{EF1E93E5-80EC-40E4-99E4-D18FFBF91154}"/>
    <cellStyle name="Normal 2 2 4 6 5 2" xfId="27141" xr:uid="{80761199-4FFB-48EC-8769-8627FD86F909}"/>
    <cellStyle name="Normal 2 2 4 6 5 3" xfId="43900" xr:uid="{F47EE5A6-5D88-4B26-A6F2-1ECF1E1DB9E7}"/>
    <cellStyle name="Normal 2 2 4 6 6" xfId="18761" xr:uid="{9BD6FF58-E85E-466C-9B9A-55F1576A8D24}"/>
    <cellStyle name="Normal 2 2 4 6 7" xfId="35520" xr:uid="{0B28E1F6-42F2-45D7-ACB9-A15F82FE24DF}"/>
    <cellStyle name="Normal 2 2 4 7" xfId="2468" xr:uid="{4A10EB88-F6A6-4E75-B657-A58F0A003A90}"/>
    <cellStyle name="Normal 2 2 4 7 2" xfId="5849" xr:uid="{7FDBD8EB-E62F-41E2-B769-D028385B1323}"/>
    <cellStyle name="Normal 2 2 4 7 2 2" xfId="14229" xr:uid="{55ACA46E-A42A-45CF-A546-5186406AB785}"/>
    <cellStyle name="Normal 2 2 4 7 2 2 2" xfId="30989" xr:uid="{9A22EDB4-9E36-498C-8154-830021770865}"/>
    <cellStyle name="Normal 2 2 4 7 2 2 3" xfId="47748" xr:uid="{E1603F21-83ED-4E13-98E9-17A3EE410CAB}"/>
    <cellStyle name="Normal 2 2 4 7 2 3" xfId="22609" xr:uid="{F5557458-46C3-40D6-9827-A4805C743F1E}"/>
    <cellStyle name="Normal 2 2 4 7 2 4" xfId="39368" xr:uid="{54AABB1D-20BC-46F3-833B-FDCF94D3E604}"/>
    <cellStyle name="Normal 2 2 4 7 3" xfId="7536" xr:uid="{B9D9B2CE-0672-4E65-BAA7-20802460DE3B}"/>
    <cellStyle name="Normal 2 2 4 7 3 2" xfId="15916" xr:uid="{C66ADEB2-544B-46CC-95E3-59783078E66F}"/>
    <cellStyle name="Normal 2 2 4 7 3 2 2" xfId="32676" xr:uid="{1AC86690-BFF4-42F8-91AB-8A8A9125C62E}"/>
    <cellStyle name="Normal 2 2 4 7 3 2 3" xfId="49435" xr:uid="{75436D08-F4CF-4171-9B8F-2BDAAD48FD70}"/>
    <cellStyle name="Normal 2 2 4 7 3 3" xfId="24296" xr:uid="{9A840DD7-7BD6-4994-9B42-16285EED8069}"/>
    <cellStyle name="Normal 2 2 4 7 3 4" xfId="41055" xr:uid="{7C686907-1283-48A2-A634-ABADC79763EA}"/>
    <cellStyle name="Normal 2 2 4 7 4" xfId="2949" xr:uid="{1BB73F93-1281-4DF2-A441-D40D7DEFAC41}"/>
    <cellStyle name="Normal 2 2 4 7 4 2" xfId="11330" xr:uid="{FC8F84D4-C9DF-42D5-99F0-0126AF435D05}"/>
    <cellStyle name="Normal 2 2 4 7 4 2 2" xfId="28090" xr:uid="{2F801E8C-3547-4FFB-B9EC-A6C6D926BAE3}"/>
    <cellStyle name="Normal 2 2 4 7 4 2 3" xfId="44849" xr:uid="{80097462-87F3-4DAF-A557-BFDEA37F18AC}"/>
    <cellStyle name="Normal 2 2 4 7 4 3" xfId="19710" xr:uid="{8D3E9E49-2521-4BCA-A527-03DEA89CE841}"/>
    <cellStyle name="Normal 2 2 4 7 4 4" xfId="36469" xr:uid="{E3FD8198-6F32-47D5-91B0-AEFF77223106}"/>
    <cellStyle name="Normal 2 2 4 7 5" xfId="10849" xr:uid="{E7AFA8AC-81FD-4698-BC5E-EEE58AEDE75F}"/>
    <cellStyle name="Normal 2 2 4 7 5 2" xfId="27609" xr:uid="{3FAA633F-5005-478A-BA57-9AD2559D086C}"/>
    <cellStyle name="Normal 2 2 4 7 5 3" xfId="44368" xr:uid="{D977C0F8-2D74-4726-B93C-06F36E24850B}"/>
    <cellStyle name="Normal 2 2 4 7 6" xfId="19229" xr:uid="{5888F4D9-3B21-4444-B847-2AE1EB3C5C6D}"/>
    <cellStyle name="Normal 2 2 4 7 7" xfId="35988" xr:uid="{FEDCE5F7-0532-4379-933D-18C107E9149D}"/>
    <cellStyle name="Normal 2 2 4 8" xfId="4582" xr:uid="{F544DB2D-B7C5-48AA-B9CC-E6EC68555260}"/>
    <cellStyle name="Normal 2 2 4 8 2" xfId="12958" xr:uid="{B802FD19-D34D-4F50-BD48-F28DAE0B5454}"/>
    <cellStyle name="Normal 2 2 4 8 2 2" xfId="29718" xr:uid="{AECBE519-4295-42F6-9152-127AEFCFEC61}"/>
    <cellStyle name="Normal 2 2 4 8 2 3" xfId="46477" xr:uid="{590BDD83-B484-4965-9F63-77C3DD9496F9}"/>
    <cellStyle name="Normal 2 2 4 8 3" xfId="21338" xr:uid="{227540A9-BD05-43C5-9756-4CEA78B686BE}"/>
    <cellStyle name="Normal 2 2 4 8 4" xfId="38097" xr:uid="{ECBCEFC1-0B48-45F0-9326-5A216D7B7F8E}"/>
    <cellStyle name="Normal 2 2 4 9" xfId="6214" xr:uid="{B8119D83-7711-418C-A4E5-C7759D4C69A8}"/>
    <cellStyle name="Normal 2 2 4 9 2" xfId="14594" xr:uid="{8F8BED88-1C99-417A-8121-324E7CCFFCFB}"/>
    <cellStyle name="Normal 2 2 4 9 2 2" xfId="31354" xr:uid="{579B6C2C-5AC7-4DBF-80AC-936489035D12}"/>
    <cellStyle name="Normal 2 2 4 9 2 3" xfId="48113" xr:uid="{0E556B7F-94C3-41A7-9DCB-F1F4CF835A55}"/>
    <cellStyle name="Normal 2 2 4 9 3" xfId="22974" xr:uid="{52C83CDA-2AF4-4735-9789-69C091B5FD8D}"/>
    <cellStyle name="Normal 2 2 4 9 4" xfId="39733" xr:uid="{6BAD6259-08FE-4B1B-842C-17D2B4CBFBB4}"/>
    <cellStyle name="Normal 2 2 5" xfId="848" xr:uid="{1E90A41A-7B73-4AF7-9C10-B98D532FCFEA}"/>
    <cellStyle name="Normal 2 2 5 10" xfId="8349" xr:uid="{9956EEE6-8041-4534-8B2E-CD5C330FC048}"/>
    <cellStyle name="Normal 2 2 5 10 2" xfId="16729" xr:uid="{13A1A318-B172-498B-8E36-3DADFA611A88}"/>
    <cellStyle name="Normal 2 2 5 10 2 2" xfId="33489" xr:uid="{3B526F9C-C55B-4BF4-8352-B1AF597F353C}"/>
    <cellStyle name="Normal 2 2 5 10 2 3" xfId="50248" xr:uid="{8E5A87BF-AA70-4CB8-B6A0-4132E5D9B21A}"/>
    <cellStyle name="Normal 2 2 5 10 3" xfId="25109" xr:uid="{362F795C-D6F5-432B-9D1C-5AB11C36651B}"/>
    <cellStyle name="Normal 2 2 5 10 4" xfId="41868" xr:uid="{3EEF7977-BBBA-41DD-B9FA-AEFBB8DEF6CB}"/>
    <cellStyle name="Normal 2 2 5 11" xfId="8755" xr:uid="{0EFC891C-7433-47EC-A02F-7ABA43D509D1}"/>
    <cellStyle name="Normal 2 2 5 11 2" xfId="17135" xr:uid="{335C4E2A-618D-4883-82BD-5B7D6C5A0E23}"/>
    <cellStyle name="Normal 2 2 5 11 2 2" xfId="33895" xr:uid="{90FB8292-ADC1-48C9-BCCC-48215BEE09A2}"/>
    <cellStyle name="Normal 2 2 5 11 2 3" xfId="50654" xr:uid="{91369813-0756-4B36-8739-E0242428551A}"/>
    <cellStyle name="Normal 2 2 5 11 3" xfId="25515" xr:uid="{0E96A7FF-368D-4F14-A964-C595D3B8320F}"/>
    <cellStyle name="Normal 2 2 5 11 4" xfId="42274" xr:uid="{2ABFDE7A-A6CF-450F-9ABE-407B46C4BBAA}"/>
    <cellStyle name="Normal 2 2 5 12" xfId="9161" xr:uid="{D95D7563-B96F-41A6-ACAD-13E3DA6C835C}"/>
    <cellStyle name="Normal 2 2 5 12 2" xfId="17541" xr:uid="{48BDE632-EFC0-4970-A1F9-75E7B6E8B1E9}"/>
    <cellStyle name="Normal 2 2 5 12 2 2" xfId="34301" xr:uid="{4D2C1A0C-1335-4C06-A852-E813BA935B2D}"/>
    <cellStyle name="Normal 2 2 5 12 2 3" xfId="51060" xr:uid="{5CDABB4F-F130-46A5-86C4-C60F975F2091}"/>
    <cellStyle name="Normal 2 2 5 12 3" xfId="25921" xr:uid="{7B2BBA68-BC1D-4E27-BBC1-675010360F14}"/>
    <cellStyle name="Normal 2 2 5 12 4" xfId="42680" xr:uid="{16D59006-70AD-4462-A4AA-33722DBCB0DE}"/>
    <cellStyle name="Normal 2 2 5 13" xfId="2826" xr:uid="{34B2B751-7EE7-4709-962A-35378E8D9306}"/>
    <cellStyle name="Normal 2 2 5 13 2" xfId="11208" xr:uid="{377E68A1-38C7-4DB8-A992-1C106F058BFA}"/>
    <cellStyle name="Normal 2 2 5 13 2 2" xfId="27968" xr:uid="{01022730-32A1-4169-9857-1FD9CD7E2F27}"/>
    <cellStyle name="Normal 2 2 5 13 2 3" xfId="44727" xr:uid="{96A73B8B-C7CD-4E44-8613-15A56205E4C6}"/>
    <cellStyle name="Normal 2 2 5 13 3" xfId="19588" xr:uid="{12844AC2-0A6C-42E7-9FC8-CF3F176EA267}"/>
    <cellStyle name="Normal 2 2 5 13 4" xfId="36347" xr:uid="{8FD4EC5F-6692-437F-BC82-66208579DB21}"/>
    <cellStyle name="Normal 2 2 5 14" xfId="9573" xr:uid="{3BFC1719-619E-4543-A420-B19CD62F039C}"/>
    <cellStyle name="Normal 2 2 5 14 2" xfId="26333" xr:uid="{230A9B38-F0BE-4514-837A-2B56470104C4}"/>
    <cellStyle name="Normal 2 2 5 14 3" xfId="43092" xr:uid="{C233ABC0-AC06-4531-B2AB-45E2F4E42D1E}"/>
    <cellStyle name="Normal 2 2 5 15" xfId="17953" xr:uid="{CB5717A1-30A0-48D7-8727-2F0E0A6AC99B}"/>
    <cellStyle name="Normal 2 2 5 16" xfId="34712" xr:uid="{6EC5CC78-47D2-4002-A31B-378A2BC17930}"/>
    <cellStyle name="Normal 2 2 5 17" xfId="51670" xr:uid="{E389D407-D7D9-40BD-BF6A-BF0BA1D5EE7F}"/>
    <cellStyle name="Normal 2 2 5 18" xfId="52133" xr:uid="{9F0FA439-1637-4CE5-BCB9-E1C20EEEB9CA}"/>
    <cellStyle name="Normal 2 2 5 19" xfId="52649" xr:uid="{69F810CE-D523-40F5-B7E7-6DEBB7C050C9}"/>
    <cellStyle name="Normal 2 2 5 2" xfId="1473" xr:uid="{72652AE0-C35E-48C4-9214-F7289DC9AE97}"/>
    <cellStyle name="Normal 2 2 5 2 10" xfId="9317" xr:uid="{4264FBE8-64AC-4E9B-B616-07D3F1B06FA7}"/>
    <cellStyle name="Normal 2 2 5 2 10 2" xfId="17697" xr:uid="{7BB22096-EC89-43C9-94F9-89594C32E884}"/>
    <cellStyle name="Normal 2 2 5 2 10 2 2" xfId="34457" xr:uid="{D5B60194-32BE-40C6-AEEF-0DEC560C8441}"/>
    <cellStyle name="Normal 2 2 5 2 10 2 3" xfId="51216" xr:uid="{A4271EAB-B60E-40D6-BFDC-8B79E8746BC1}"/>
    <cellStyle name="Normal 2 2 5 2 10 3" xfId="26077" xr:uid="{803C52FE-C27F-4523-94AB-0C28B7F97F15}"/>
    <cellStyle name="Normal 2 2 5 2 10 4" xfId="42836" xr:uid="{D5ECE900-EA37-4A6F-8C58-B9748F738BB8}"/>
    <cellStyle name="Normal 2 2 5 2 11" xfId="3258" xr:uid="{DA0721E6-C4D3-44D2-A37B-5F2AE1043FB9}"/>
    <cellStyle name="Normal 2 2 5 2 11 2" xfId="11635" xr:uid="{2B068463-5145-436F-A420-CACB5B38ED76}"/>
    <cellStyle name="Normal 2 2 5 2 11 2 2" xfId="28395" xr:uid="{8C236AD6-9C8E-4C58-AD85-A2F07302445E}"/>
    <cellStyle name="Normal 2 2 5 2 11 2 3" xfId="45154" xr:uid="{AF6BCA4B-E40B-4E87-943D-90A013592A98}"/>
    <cellStyle name="Normal 2 2 5 2 11 3" xfId="20015" xr:uid="{FE518A86-1785-4F66-96BB-164E8A894466}"/>
    <cellStyle name="Normal 2 2 5 2 11 4" xfId="36774" xr:uid="{45E67BC3-C1A5-4E1F-BFD0-BA7D8BEC576A}"/>
    <cellStyle name="Normal 2 2 5 2 12" xfId="9832" xr:uid="{D822B47B-7493-408B-9EE2-8136F7181138}"/>
    <cellStyle name="Normal 2 2 5 2 12 2" xfId="26592" xr:uid="{B1B88157-BAC0-48E7-9171-D6877982B4B2}"/>
    <cellStyle name="Normal 2 2 5 2 12 3" xfId="43351" xr:uid="{54E3AD93-1979-433F-90EB-D88FC405F520}"/>
    <cellStyle name="Normal 2 2 5 2 13" xfId="18212" xr:uid="{6C44DC43-1DE6-4B7E-9774-A7B29D2E9262}"/>
    <cellStyle name="Normal 2 2 5 2 14" xfId="34971" xr:uid="{044539D9-5019-40C2-BB18-BAA29491FAAF}"/>
    <cellStyle name="Normal 2 2 5 2 15" xfId="51895" xr:uid="{C03FC698-97A6-4F37-B847-C2BB737642BC}"/>
    <cellStyle name="Normal 2 2 5 2 16" xfId="52369" xr:uid="{110FC1EB-A7D6-411D-A270-2B9EBD5EA373}"/>
    <cellStyle name="Normal 2 2 5 2 17" xfId="52846" xr:uid="{92BB1787-D69E-454D-890D-BA47D3C311DC}"/>
    <cellStyle name="Normal 2 2 5 2 2" xfId="1878" xr:uid="{4D22EA7B-726E-412B-9FB3-0745DBEAA5AC}"/>
    <cellStyle name="Normal 2 2 5 2 2 2" xfId="5260" xr:uid="{B73E4E42-E6EE-4803-9980-DF883577EF42}"/>
    <cellStyle name="Normal 2 2 5 2 2 2 2" xfId="13638" xr:uid="{DC074F45-5FB8-4D3A-9A10-AF3DEF3E81FA}"/>
    <cellStyle name="Normal 2 2 5 2 2 2 2 2" xfId="30398" xr:uid="{ED820F30-7362-4B76-82C4-E3B0CFF1C482}"/>
    <cellStyle name="Normal 2 2 5 2 2 2 2 3" xfId="47157" xr:uid="{E533B816-F6B3-41A0-9076-0C33CC357A21}"/>
    <cellStyle name="Normal 2 2 5 2 2 2 3" xfId="22018" xr:uid="{94B78375-0663-4CE8-B538-604441A2835A}"/>
    <cellStyle name="Normal 2 2 5 2 2 2 4" xfId="38777" xr:uid="{041DCFB8-E78B-4401-BF84-4047B1A53901}"/>
    <cellStyle name="Normal 2 2 5 2 2 3" xfId="6945" xr:uid="{5DB371DE-4083-4AD5-AEB7-C489E2694584}"/>
    <cellStyle name="Normal 2 2 5 2 2 3 2" xfId="15325" xr:uid="{C114DD14-F9AA-46FE-A938-535047A8592E}"/>
    <cellStyle name="Normal 2 2 5 2 2 3 2 2" xfId="32085" xr:uid="{A5C3A449-D9FA-4799-A35C-6C69A9D6D325}"/>
    <cellStyle name="Normal 2 2 5 2 2 3 2 3" xfId="48844" xr:uid="{31D30A81-0C16-4B14-A042-28633B0E82BE}"/>
    <cellStyle name="Normal 2 2 5 2 2 3 3" xfId="23705" xr:uid="{C9EAECD1-33AE-41B3-9A8D-41E829F652E9}"/>
    <cellStyle name="Normal 2 2 5 2 2 3 4" xfId="40464" xr:uid="{C9B485E0-8D2C-4CF6-9AFC-E4C58C82090D}"/>
    <cellStyle name="Normal 2 2 5 2 2 4" xfId="3685" xr:uid="{2F505263-441B-4DA2-86B8-2DABEA2A4A7F}"/>
    <cellStyle name="Normal 2 2 5 2 2 4 2" xfId="12061" xr:uid="{1F82C129-B5D8-40DC-8B56-1EF1A64FBAFC}"/>
    <cellStyle name="Normal 2 2 5 2 2 4 2 2" xfId="28821" xr:uid="{722B19CA-9137-4745-B917-A662A73EFF5C}"/>
    <cellStyle name="Normal 2 2 5 2 2 4 2 3" xfId="45580" xr:uid="{600A5947-BEB2-414D-BD17-DD7041BB4E83}"/>
    <cellStyle name="Normal 2 2 5 2 2 4 3" xfId="20441" xr:uid="{CA681A17-5880-4B58-AA19-F73A421C44DB}"/>
    <cellStyle name="Normal 2 2 5 2 2 4 4" xfId="37200" xr:uid="{CE0BE8C3-CDEE-4C85-A9FB-093E550991B7}"/>
    <cellStyle name="Normal 2 2 5 2 2 5" xfId="10258" xr:uid="{EDF84A0A-ECFC-4C7A-A6E2-15BDCB9BEAB5}"/>
    <cellStyle name="Normal 2 2 5 2 2 5 2" xfId="27018" xr:uid="{A7CE36A9-A547-4845-95FC-DCE4FB7BF1F3}"/>
    <cellStyle name="Normal 2 2 5 2 2 5 3" xfId="43777" xr:uid="{3AB14FF1-8394-4594-8CA5-46FD40A39A25}"/>
    <cellStyle name="Normal 2 2 5 2 2 6" xfId="18638" xr:uid="{DC3B6DCF-45FF-4BC9-9BFA-8E8B267394EE}"/>
    <cellStyle name="Normal 2 2 5 2 2 7" xfId="35397" xr:uid="{6C337707-E38E-4A42-881E-5C0F49A182CB}"/>
    <cellStyle name="Normal 2 2 5 2 3" xfId="2306" xr:uid="{A2C7D616-4357-44BE-9BD3-20ABB9E71A6B}"/>
    <cellStyle name="Normal 2 2 5 2 3 2" xfId="5686" xr:uid="{3C73C840-B6FB-4C31-8002-67173A6BC068}"/>
    <cellStyle name="Normal 2 2 5 2 3 2 2" xfId="14066" xr:uid="{B72FB1AB-EE13-4C36-A7B3-541530DCF416}"/>
    <cellStyle name="Normal 2 2 5 2 3 2 2 2" xfId="30826" xr:uid="{64CBDE49-06AC-407D-A3BC-D4CACC9DC760}"/>
    <cellStyle name="Normal 2 2 5 2 3 2 2 3" xfId="47585" xr:uid="{57C790CA-116E-49D5-90AF-D359C83B189B}"/>
    <cellStyle name="Normal 2 2 5 2 3 2 3" xfId="22446" xr:uid="{B3FC8EC6-5CDB-4515-A2DF-FD1D4E7A3E37}"/>
    <cellStyle name="Normal 2 2 5 2 3 2 4" xfId="39205" xr:uid="{2AF2EF39-D8BF-455D-AB60-E5B43413811E}"/>
    <cellStyle name="Normal 2 2 5 2 3 3" xfId="7373" xr:uid="{787AAE8D-03F7-47AC-A125-2E63E929775A}"/>
    <cellStyle name="Normal 2 2 5 2 3 3 2" xfId="15753" xr:uid="{90B59842-3BB3-4D86-B524-6572DACE9C56}"/>
    <cellStyle name="Normal 2 2 5 2 3 3 2 2" xfId="32513" xr:uid="{71509541-A314-4C74-851D-3004D0AEEC7C}"/>
    <cellStyle name="Normal 2 2 5 2 3 3 2 3" xfId="49272" xr:uid="{7C564DAB-1096-4C74-8042-3D6325939067}"/>
    <cellStyle name="Normal 2 2 5 2 3 3 3" xfId="24133" xr:uid="{4FF12AAE-D4FE-4DA5-BC89-ABF88329616D}"/>
    <cellStyle name="Normal 2 2 5 2 3 3 4" xfId="40892" xr:uid="{04D1D229-B78C-4579-B79B-356A14825AE0}"/>
    <cellStyle name="Normal 2 2 5 2 3 4" xfId="4113" xr:uid="{17A5D91D-5333-43F6-A1D1-6F5BDBCDB6EB}"/>
    <cellStyle name="Normal 2 2 5 2 3 4 2" xfId="12489" xr:uid="{7062A838-3A19-4F41-B638-D1DCFB6BA6CC}"/>
    <cellStyle name="Normal 2 2 5 2 3 4 2 2" xfId="29249" xr:uid="{ECBB7DFF-A174-4A60-99AE-F3A6F246AC46}"/>
    <cellStyle name="Normal 2 2 5 2 3 4 2 3" xfId="46008" xr:uid="{C95A2294-E917-49A8-8C73-A802088D837F}"/>
    <cellStyle name="Normal 2 2 5 2 3 4 3" xfId="20869" xr:uid="{4D017036-8C6D-4A2F-A39C-7EBAD622ED70}"/>
    <cellStyle name="Normal 2 2 5 2 3 4 4" xfId="37628" xr:uid="{D0E1D25B-8427-4C80-B7DD-05AC309B6BD0}"/>
    <cellStyle name="Normal 2 2 5 2 3 5" xfId="10686" xr:uid="{FB529629-FCBB-4165-B6BB-7C8CF6B5FA0C}"/>
    <cellStyle name="Normal 2 2 5 2 3 5 2" xfId="27446" xr:uid="{94BD71AE-620C-4AF6-A1DC-E59974A447B8}"/>
    <cellStyle name="Normal 2 2 5 2 3 5 3" xfId="44205" xr:uid="{509C554C-8E6B-4C40-BF73-C5FD35382E45}"/>
    <cellStyle name="Normal 2 2 5 2 3 6" xfId="19066" xr:uid="{1F254DA0-1B4E-475B-86FA-666D9C061546}"/>
    <cellStyle name="Normal 2 2 5 2 3 7" xfId="35825" xr:uid="{465FF71A-6F88-43A1-A573-2F822C629B2C}"/>
    <cellStyle name="Normal 2 2 5 2 4" xfId="2624" xr:uid="{1AAFA907-3F2E-4C8F-8F42-288EB6D6FE9B}"/>
    <cellStyle name="Normal 2 2 5 2 4 2" xfId="6006" xr:uid="{70212EFD-ACFA-464B-9E62-63A95A55AF78}"/>
    <cellStyle name="Normal 2 2 5 2 4 2 2" xfId="14386" xr:uid="{C179471C-52ED-46F9-8C6E-9B317FA8D8CC}"/>
    <cellStyle name="Normal 2 2 5 2 4 2 2 2" xfId="31146" xr:uid="{C8680F04-0DA9-4574-97D3-6A9DF8216A16}"/>
    <cellStyle name="Normal 2 2 5 2 4 2 2 3" xfId="47905" xr:uid="{A7A5B619-8E0A-4B9C-8A5A-F9FC602FB1E9}"/>
    <cellStyle name="Normal 2 2 5 2 4 2 3" xfId="22766" xr:uid="{1082F2C8-F97B-4C07-A885-D1572A37875A}"/>
    <cellStyle name="Normal 2 2 5 2 4 2 4" xfId="39525" xr:uid="{EDFE3D19-DAEE-4993-B9F6-016736140C07}"/>
    <cellStyle name="Normal 2 2 5 2 4 3" xfId="7693" xr:uid="{43C9D9C9-1B6E-4A29-8331-C05FE0817A51}"/>
    <cellStyle name="Normal 2 2 5 2 4 3 2" xfId="16073" xr:uid="{6D5C2CDC-AC57-48D6-AE34-A03C9AD03C24}"/>
    <cellStyle name="Normal 2 2 5 2 4 3 2 2" xfId="32833" xr:uid="{BC5442E4-2884-41E5-AD5D-AB27462B366E}"/>
    <cellStyle name="Normal 2 2 5 2 4 3 2 3" xfId="49592" xr:uid="{2C918F0C-5674-4FC3-ACF2-6856C8A84F48}"/>
    <cellStyle name="Normal 2 2 5 2 4 3 3" xfId="24453" xr:uid="{6F97F93F-39F1-47EF-AF1C-23314B07CE41}"/>
    <cellStyle name="Normal 2 2 5 2 4 3 4" xfId="41212" xr:uid="{AFC44682-A376-41DF-91BA-74F81E91F033}"/>
    <cellStyle name="Normal 2 2 5 2 4 4" xfId="4321" xr:uid="{DF449FFF-2150-4E4C-85FD-F911B7C2BB0C}"/>
    <cellStyle name="Normal 2 2 5 2 4 4 2" xfId="12697" xr:uid="{E755E9B9-65F6-4D1A-9F7C-47A7964D9422}"/>
    <cellStyle name="Normal 2 2 5 2 4 4 2 2" xfId="29457" xr:uid="{2FF603E4-BAE5-41F9-B8EC-B496F6454ACE}"/>
    <cellStyle name="Normal 2 2 5 2 4 4 2 3" xfId="46216" xr:uid="{DD3BA541-B2FA-48C2-8431-351111B3EAEA}"/>
    <cellStyle name="Normal 2 2 5 2 4 4 3" xfId="21077" xr:uid="{464597D0-B960-4E3E-A7A0-84A6D37D6CFC}"/>
    <cellStyle name="Normal 2 2 5 2 4 4 4" xfId="37836" xr:uid="{DD145DF3-47E8-4FFF-B30C-99ACCC3465DC}"/>
    <cellStyle name="Normal 2 2 5 2 4 5" xfId="11006" xr:uid="{E5657D69-EDD4-4A62-A5A6-A4D319E1EBB3}"/>
    <cellStyle name="Normal 2 2 5 2 4 5 2" xfId="27766" xr:uid="{F21B423D-BC5A-43ED-8570-90E1C52CF938}"/>
    <cellStyle name="Normal 2 2 5 2 4 5 3" xfId="44525" xr:uid="{EADF0D2B-46F3-48B8-9DF2-C81BD2347B61}"/>
    <cellStyle name="Normal 2 2 5 2 4 6" xfId="19386" xr:uid="{22ED9D9F-A96E-4781-B7DD-C2E0DA967301}"/>
    <cellStyle name="Normal 2 2 5 2 4 7" xfId="36145" xr:uid="{37E4980A-96D9-4FD3-8832-9E64A0B11716}"/>
    <cellStyle name="Normal 2 2 5 2 5" xfId="4740" xr:uid="{9DF6694C-B0B3-4B54-8F1F-BF0118A128FF}"/>
    <cellStyle name="Normal 2 2 5 2 5 2" xfId="13116" xr:uid="{D2B83880-D253-4AB9-97AC-96F594446C59}"/>
    <cellStyle name="Normal 2 2 5 2 5 2 2" xfId="29876" xr:uid="{583A67F7-A285-48D6-86B7-08E5827664C9}"/>
    <cellStyle name="Normal 2 2 5 2 5 2 3" xfId="46635" xr:uid="{C0F118D1-6661-4B33-A381-A34826837956}"/>
    <cellStyle name="Normal 2 2 5 2 5 3" xfId="21496" xr:uid="{15055961-A45E-484C-A36E-E3361D67F47C}"/>
    <cellStyle name="Normal 2 2 5 2 5 4" xfId="38255" xr:uid="{5507B7AF-3CB4-4902-836B-259CE70E6239}"/>
    <cellStyle name="Normal 2 2 5 2 6" xfId="6519" xr:uid="{4426784B-C0FD-4CD7-A24A-4768BF0493C9}"/>
    <cellStyle name="Normal 2 2 5 2 6 2" xfId="14899" xr:uid="{6D967B98-B185-4D09-A9D3-0FB012632F78}"/>
    <cellStyle name="Normal 2 2 5 2 6 2 2" xfId="31659" xr:uid="{0FC276E1-19C8-44FA-AEBF-75E903170B1F}"/>
    <cellStyle name="Normal 2 2 5 2 6 2 3" xfId="48418" xr:uid="{51B0D9A8-DD56-49C9-BF88-7BD1360BD9E6}"/>
    <cellStyle name="Normal 2 2 5 2 6 3" xfId="23279" xr:uid="{D76EA171-F641-4AA2-A9AF-48F7D4EF3BF4}"/>
    <cellStyle name="Normal 2 2 5 2 6 4" xfId="40038" xr:uid="{92915369-BD8A-4B85-B608-0FE6FDE82B38}"/>
    <cellStyle name="Normal 2 2 5 2 7" xfId="8099" xr:uid="{7AA89CBA-D60C-4BA1-B125-5EFF16C7E691}"/>
    <cellStyle name="Normal 2 2 5 2 7 2" xfId="16479" xr:uid="{F0094481-04BA-4DF7-8661-46AB581F440D}"/>
    <cellStyle name="Normal 2 2 5 2 7 2 2" xfId="33239" xr:uid="{61F5339D-E2FF-49BE-BA1E-BCBED984A93A}"/>
    <cellStyle name="Normal 2 2 5 2 7 2 3" xfId="49998" xr:uid="{86E61452-8108-4424-A3AC-9BCE1C8D3168}"/>
    <cellStyle name="Normal 2 2 5 2 7 3" xfId="24859" xr:uid="{DEA89608-8E90-4B3B-BFCF-4EA06E8FEBC0}"/>
    <cellStyle name="Normal 2 2 5 2 7 4" xfId="41618" xr:uid="{3858B62F-0A40-487B-8072-9B793590F74F}"/>
    <cellStyle name="Normal 2 2 5 2 8" xfId="8505" xr:uid="{4517EF30-26A1-4880-B30C-02DBDA1700BB}"/>
    <cellStyle name="Normal 2 2 5 2 8 2" xfId="16885" xr:uid="{A7F7D4CC-2156-4111-BFBE-447A1B3E22D9}"/>
    <cellStyle name="Normal 2 2 5 2 8 2 2" xfId="33645" xr:uid="{760E0EE4-9513-4D27-8965-DB38B443C235}"/>
    <cellStyle name="Normal 2 2 5 2 8 2 3" xfId="50404" xr:uid="{55EF7D19-D300-4D25-A548-FFED6750D629}"/>
    <cellStyle name="Normal 2 2 5 2 8 3" xfId="25265" xr:uid="{15FF16EA-6D2E-4A56-A3A9-6F357B970394}"/>
    <cellStyle name="Normal 2 2 5 2 8 4" xfId="42024" xr:uid="{350AD7DD-2881-452D-8BDF-E6B794644022}"/>
    <cellStyle name="Normal 2 2 5 2 9" xfId="8911" xr:uid="{240B8668-60AA-45E3-8842-6F63CFE03931}"/>
    <cellStyle name="Normal 2 2 5 2 9 2" xfId="17291" xr:uid="{160ABA6D-74DA-4B1B-9EB0-219244B2ECBD}"/>
    <cellStyle name="Normal 2 2 5 2 9 2 2" xfId="34051" xr:uid="{86CEA0EB-CD15-4CC9-8D14-22809ACD8B9C}"/>
    <cellStyle name="Normal 2 2 5 2 9 2 3" xfId="50810" xr:uid="{18049910-F6B0-4ECA-AA05-3F2563064A0E}"/>
    <cellStyle name="Normal 2 2 5 2 9 3" xfId="25671" xr:uid="{338167DC-002C-46E4-922D-B5116CD8C7EE}"/>
    <cellStyle name="Normal 2 2 5 2 9 4" xfId="42430" xr:uid="{C053A706-F536-4F2F-AB11-27EBD29FF19E}"/>
    <cellStyle name="Normal 2 2 5 3" xfId="1474" xr:uid="{7E6F684B-08FD-48B5-B92F-BB55E98ED11B}"/>
    <cellStyle name="Normal 2 2 5 3 10" xfId="9432" xr:uid="{F9252962-B599-47E9-BAE5-21C415B66D20}"/>
    <cellStyle name="Normal 2 2 5 3 10 2" xfId="17812" xr:uid="{531C7B5C-A488-47CE-B4F7-1D7EB6461667}"/>
    <cellStyle name="Normal 2 2 5 3 10 2 2" xfId="34572" xr:uid="{7F625616-132F-498B-82D5-4941749E2BF1}"/>
    <cellStyle name="Normal 2 2 5 3 10 2 3" xfId="51331" xr:uid="{BBBB5264-ED2A-481D-A482-078CBB55DD34}"/>
    <cellStyle name="Normal 2 2 5 3 10 3" xfId="26192" xr:uid="{9EB3B7C9-91E7-4D18-AD6D-1C88E5A0791B}"/>
    <cellStyle name="Normal 2 2 5 3 10 4" xfId="42951" xr:uid="{40E2ACE1-921A-44B9-8FEA-5C660BE18171}"/>
    <cellStyle name="Normal 2 2 5 3 11" xfId="3259" xr:uid="{8DB2D2D6-9D5E-4D63-9D42-E60D5A5212D5}"/>
    <cellStyle name="Normal 2 2 5 3 11 2" xfId="11636" xr:uid="{0AB3FC5F-AD2A-49DE-8AF8-F59242D02149}"/>
    <cellStyle name="Normal 2 2 5 3 11 2 2" xfId="28396" xr:uid="{FDF7054F-21EA-481D-BA14-D8C0429261CF}"/>
    <cellStyle name="Normal 2 2 5 3 11 2 3" xfId="45155" xr:uid="{498038DD-0497-4026-89C6-F59E336EA570}"/>
    <cellStyle name="Normal 2 2 5 3 11 3" xfId="20016" xr:uid="{0F6E03D8-177D-4BA4-9A91-7930AF0BE928}"/>
    <cellStyle name="Normal 2 2 5 3 11 4" xfId="36775" xr:uid="{18B864F0-3281-48AF-B90B-42284ECA90B0}"/>
    <cellStyle name="Normal 2 2 5 3 12" xfId="9833" xr:uid="{AC5D35B3-9046-4249-81E0-2E26512D32F1}"/>
    <cellStyle name="Normal 2 2 5 3 12 2" xfId="26593" xr:uid="{F31B344B-9ED6-4EA7-A9E2-C419AFC0D430}"/>
    <cellStyle name="Normal 2 2 5 3 12 3" xfId="43352" xr:uid="{FCAA867D-BC05-44ED-B874-D7402B00ABB2}"/>
    <cellStyle name="Normal 2 2 5 3 13" xfId="18213" xr:uid="{1FC630F6-368E-41A3-B2DC-86729D74BD92}"/>
    <cellStyle name="Normal 2 2 5 3 14" xfId="34972" xr:uid="{A4312CCA-EA91-47E1-86E8-E7215A52B492}"/>
    <cellStyle name="Normal 2 2 5 3 2" xfId="1879" xr:uid="{9140CBA0-988E-4532-956A-0FBEB4D1F568}"/>
    <cellStyle name="Normal 2 2 5 3 2 2" xfId="5261" xr:uid="{BC0DB99C-269C-4107-90BF-802C12C139CF}"/>
    <cellStyle name="Normal 2 2 5 3 2 2 2" xfId="13639" xr:uid="{DE27D002-125B-421F-AB56-A2DAC1245093}"/>
    <cellStyle name="Normal 2 2 5 3 2 2 2 2" xfId="30399" xr:uid="{6AC94C0F-E90A-405A-A630-DC1654BFA6C2}"/>
    <cellStyle name="Normal 2 2 5 3 2 2 2 3" xfId="47158" xr:uid="{103C3C46-2071-4EDD-B897-BCB280787A5A}"/>
    <cellStyle name="Normal 2 2 5 3 2 2 3" xfId="22019" xr:uid="{E737A1DB-2AB6-454D-91A0-8E336722B41A}"/>
    <cellStyle name="Normal 2 2 5 3 2 2 4" xfId="38778" xr:uid="{5DE15B12-9179-4F37-8761-84B6BDA395F3}"/>
    <cellStyle name="Normal 2 2 5 3 2 3" xfId="6946" xr:uid="{9980AE22-9DE3-4374-B605-A6C4B2B1DDCF}"/>
    <cellStyle name="Normal 2 2 5 3 2 3 2" xfId="15326" xr:uid="{01551142-20C7-4666-9F0B-5A96DFFE2140}"/>
    <cellStyle name="Normal 2 2 5 3 2 3 2 2" xfId="32086" xr:uid="{F5D3351D-87BF-49B5-B055-57EDDE5633E1}"/>
    <cellStyle name="Normal 2 2 5 3 2 3 2 3" xfId="48845" xr:uid="{AFDB1B50-5DFA-4D56-A315-E4AB3C6D231B}"/>
    <cellStyle name="Normal 2 2 5 3 2 3 3" xfId="23706" xr:uid="{1361BB49-E605-4854-A9EC-901118D391C5}"/>
    <cellStyle name="Normal 2 2 5 3 2 3 4" xfId="40465" xr:uid="{AF6CF6E2-ECE0-46EC-8E80-FE66252EFDB5}"/>
    <cellStyle name="Normal 2 2 5 3 2 4" xfId="3686" xr:uid="{6B4605A0-CC87-4C86-8EFF-BD68041FE478}"/>
    <cellStyle name="Normal 2 2 5 3 2 4 2" xfId="12062" xr:uid="{71D22E7F-ED3C-484A-94B7-0BF9FF2324CA}"/>
    <cellStyle name="Normal 2 2 5 3 2 4 2 2" xfId="28822" xr:uid="{D7B0F15D-3EEC-4154-931D-FA70F8891435}"/>
    <cellStyle name="Normal 2 2 5 3 2 4 2 3" xfId="45581" xr:uid="{7DD678DE-40DB-475B-A60C-DE49342EA0F2}"/>
    <cellStyle name="Normal 2 2 5 3 2 4 3" xfId="20442" xr:uid="{301B12E4-4A50-487D-A546-B8FE6C1CC24A}"/>
    <cellStyle name="Normal 2 2 5 3 2 4 4" xfId="37201" xr:uid="{6757CC8C-26ED-4802-9DF8-965789A3E6EB}"/>
    <cellStyle name="Normal 2 2 5 3 2 5" xfId="10259" xr:uid="{430FD957-A823-43E8-AEA7-0A5DE8D80972}"/>
    <cellStyle name="Normal 2 2 5 3 2 5 2" xfId="27019" xr:uid="{AF997535-CA01-4324-BB7C-DE26AB7BB9A6}"/>
    <cellStyle name="Normal 2 2 5 3 2 5 3" xfId="43778" xr:uid="{69DABB85-43C6-499E-BE7C-776A85628C8D}"/>
    <cellStyle name="Normal 2 2 5 3 2 6" xfId="18639" xr:uid="{9C7B2D31-5956-429A-B013-4C2B867EBFEA}"/>
    <cellStyle name="Normal 2 2 5 3 2 7" xfId="35398" xr:uid="{279D0F47-793F-4AAB-9DA5-552CCCD50923}"/>
    <cellStyle name="Normal 2 2 5 3 3" xfId="2307" xr:uid="{EF293B6D-E4FE-4AAA-9C2C-A39CBC3AF4F2}"/>
    <cellStyle name="Normal 2 2 5 3 3 2" xfId="5687" xr:uid="{1E7B602C-BE02-47A4-87F5-6D551D595283}"/>
    <cellStyle name="Normal 2 2 5 3 3 2 2" xfId="14067" xr:uid="{B1D048A6-56B5-4000-9CEE-2F000B007FDA}"/>
    <cellStyle name="Normal 2 2 5 3 3 2 2 2" xfId="30827" xr:uid="{CF17D997-DF4E-42DB-9B69-8021E4BE7D2F}"/>
    <cellStyle name="Normal 2 2 5 3 3 2 2 3" xfId="47586" xr:uid="{3099F35A-AD79-428A-87DE-B97674E80E66}"/>
    <cellStyle name="Normal 2 2 5 3 3 2 3" xfId="22447" xr:uid="{7D9AA752-21A1-48AA-92DD-4F72C58DF89B}"/>
    <cellStyle name="Normal 2 2 5 3 3 2 4" xfId="39206" xr:uid="{664C2784-A1EF-4910-87DC-A7AEBF8DBB59}"/>
    <cellStyle name="Normal 2 2 5 3 3 3" xfId="7374" xr:uid="{CCB168A4-EF3F-4715-B44B-C28C404A8892}"/>
    <cellStyle name="Normal 2 2 5 3 3 3 2" xfId="15754" xr:uid="{02A6135D-B6C8-481D-9160-46750D33572E}"/>
    <cellStyle name="Normal 2 2 5 3 3 3 2 2" xfId="32514" xr:uid="{C90731B4-E655-4A51-B7B1-170F0081C2D7}"/>
    <cellStyle name="Normal 2 2 5 3 3 3 2 3" xfId="49273" xr:uid="{6DE2C21A-904A-4A78-9B08-9F3E883A354C}"/>
    <cellStyle name="Normal 2 2 5 3 3 3 3" xfId="24134" xr:uid="{FDE00001-E23E-420A-AAB2-7A99B17B86CC}"/>
    <cellStyle name="Normal 2 2 5 3 3 3 4" xfId="40893" xr:uid="{CD10501A-61F2-4D8E-B011-FADDED730D0E}"/>
    <cellStyle name="Normal 2 2 5 3 3 4" xfId="4114" xr:uid="{87FDF2F7-DD6E-460F-B6B6-6DEA2DC3BCA4}"/>
    <cellStyle name="Normal 2 2 5 3 3 4 2" xfId="12490" xr:uid="{20064F52-9F3A-4867-B3D5-08795EA2591B}"/>
    <cellStyle name="Normal 2 2 5 3 3 4 2 2" xfId="29250" xr:uid="{575A728B-8EEC-48C4-8C87-2A5A2BB085E4}"/>
    <cellStyle name="Normal 2 2 5 3 3 4 2 3" xfId="46009" xr:uid="{A078FF3D-E33B-45EA-9970-6A13B49A5E0D}"/>
    <cellStyle name="Normal 2 2 5 3 3 4 3" xfId="20870" xr:uid="{48949D40-878B-4C58-B839-D5B15B93AD24}"/>
    <cellStyle name="Normal 2 2 5 3 3 4 4" xfId="37629" xr:uid="{C7A13D1E-0F0D-4D40-97AC-086EEC168251}"/>
    <cellStyle name="Normal 2 2 5 3 3 5" xfId="10687" xr:uid="{17FAE900-B667-4F53-B58E-701E55BC27FB}"/>
    <cellStyle name="Normal 2 2 5 3 3 5 2" xfId="27447" xr:uid="{FE94F3C8-EF19-4421-9D28-0EF6B76D20FB}"/>
    <cellStyle name="Normal 2 2 5 3 3 5 3" xfId="44206" xr:uid="{07ABD7D6-F526-4609-A499-6A7782FAD5A9}"/>
    <cellStyle name="Normal 2 2 5 3 3 6" xfId="19067" xr:uid="{9AF8676B-1C75-4C61-AE07-16600DCE544B}"/>
    <cellStyle name="Normal 2 2 5 3 3 7" xfId="35826" xr:uid="{DF7D3BC9-4080-412C-B01A-3F79FDAE2301}"/>
    <cellStyle name="Normal 2 2 5 3 4" xfId="2739" xr:uid="{819CF2BA-E8BC-4310-925C-03DD925B4339}"/>
    <cellStyle name="Normal 2 2 5 3 4 2" xfId="6121" xr:uid="{0B9BE5C9-8985-42D7-89BE-EE15F7D53E78}"/>
    <cellStyle name="Normal 2 2 5 3 4 2 2" xfId="14501" xr:uid="{2945F300-FA8A-4473-9799-C8F988AF383A}"/>
    <cellStyle name="Normal 2 2 5 3 4 2 2 2" xfId="31261" xr:uid="{BFE6F2EE-D290-40B4-BD16-BBB23E927C0F}"/>
    <cellStyle name="Normal 2 2 5 3 4 2 2 3" xfId="48020" xr:uid="{13FFBD2C-93E9-4489-B66A-23EC49BA7572}"/>
    <cellStyle name="Normal 2 2 5 3 4 2 3" xfId="22881" xr:uid="{F190E660-8F87-4536-894F-A84A6263D142}"/>
    <cellStyle name="Normal 2 2 5 3 4 2 4" xfId="39640" xr:uid="{704F8E23-5767-4F6B-9C86-A594F75D5833}"/>
    <cellStyle name="Normal 2 2 5 3 4 3" xfId="7808" xr:uid="{3C757982-EA19-4CC8-A13D-8E133287119A}"/>
    <cellStyle name="Normal 2 2 5 3 4 3 2" xfId="16188" xr:uid="{2EBB19F5-C63D-428C-995F-E1A0A058A049}"/>
    <cellStyle name="Normal 2 2 5 3 4 3 2 2" xfId="32948" xr:uid="{77AD66F7-0E4E-4D82-BC81-BF968710A8E6}"/>
    <cellStyle name="Normal 2 2 5 3 4 3 2 3" xfId="49707" xr:uid="{A1F67D5C-52F3-4F41-8157-A02803950CD1}"/>
    <cellStyle name="Normal 2 2 5 3 4 3 3" xfId="24568" xr:uid="{62864F74-8BF7-4D0F-A0F2-2CBA905F5923}"/>
    <cellStyle name="Normal 2 2 5 3 4 3 4" xfId="41327" xr:uid="{DEF7F72B-3D94-4CB7-8466-D2367A05FA25}"/>
    <cellStyle name="Normal 2 2 5 3 4 4" xfId="4435" xr:uid="{CB7AF546-2EEB-4D46-9346-E03101E737B6}"/>
    <cellStyle name="Normal 2 2 5 3 4 4 2" xfId="12811" xr:uid="{20B4AD71-1B17-453F-9F62-3A4D9BDD55A7}"/>
    <cellStyle name="Normal 2 2 5 3 4 4 2 2" xfId="29571" xr:uid="{14366555-CBF9-462D-BA6A-9947467F85EB}"/>
    <cellStyle name="Normal 2 2 5 3 4 4 2 3" xfId="46330" xr:uid="{799A7177-F80F-491C-A423-9FD89AFEA79C}"/>
    <cellStyle name="Normal 2 2 5 3 4 4 3" xfId="21191" xr:uid="{744E4BC8-4C0C-4699-8B56-CD9EC0ECCEB0}"/>
    <cellStyle name="Normal 2 2 5 3 4 4 4" xfId="37950" xr:uid="{4679FEE6-475D-4489-92EA-A4034E4FEF95}"/>
    <cellStyle name="Normal 2 2 5 3 4 5" xfId="11121" xr:uid="{C4B05D87-B3B7-4D58-82BB-54A832EEC4C3}"/>
    <cellStyle name="Normal 2 2 5 3 4 5 2" xfId="27881" xr:uid="{97344364-18F2-4734-BBFD-C538FBDE5590}"/>
    <cellStyle name="Normal 2 2 5 3 4 5 3" xfId="44640" xr:uid="{81A15D9A-F27C-42DE-A466-54CB6A5ED987}"/>
    <cellStyle name="Normal 2 2 5 3 4 6" xfId="19501" xr:uid="{46A8C33A-ED07-4E49-AF0F-05D63907472E}"/>
    <cellStyle name="Normal 2 2 5 3 4 7" xfId="36260" xr:uid="{5ADB9B05-A9D0-48E0-AAEC-58BD4810612F}"/>
    <cellStyle name="Normal 2 2 5 3 5" xfId="4855" xr:uid="{8FC3C83C-11C8-4C8C-903A-30A133C54B73}"/>
    <cellStyle name="Normal 2 2 5 3 5 2" xfId="13231" xr:uid="{8658BB4C-B177-4271-A46E-4D8B06BCCF27}"/>
    <cellStyle name="Normal 2 2 5 3 5 2 2" xfId="29991" xr:uid="{E9C3135C-FEA3-4169-B0EF-DF95CF4FD0EF}"/>
    <cellStyle name="Normal 2 2 5 3 5 2 3" xfId="46750" xr:uid="{164678AC-016F-4F8C-835F-957843EE700D}"/>
    <cellStyle name="Normal 2 2 5 3 5 3" xfId="21611" xr:uid="{2513E400-CA9A-454D-8EB5-484D5C980383}"/>
    <cellStyle name="Normal 2 2 5 3 5 4" xfId="38370" xr:uid="{21A4FC02-5E11-4B40-B7BF-46DD44184B32}"/>
    <cellStyle name="Normal 2 2 5 3 6" xfId="6520" xr:uid="{04456E7B-91EF-4CB3-9E71-395CE6225175}"/>
    <cellStyle name="Normal 2 2 5 3 6 2" xfId="14900" xr:uid="{3CFA183A-215E-4B17-B24A-9318084084A8}"/>
    <cellStyle name="Normal 2 2 5 3 6 2 2" xfId="31660" xr:uid="{C40C9B2E-35EF-4C5A-85CC-0F1DF1AAB45A}"/>
    <cellStyle name="Normal 2 2 5 3 6 2 3" xfId="48419" xr:uid="{139BCEED-2C6D-4276-B64E-4BAD24E69792}"/>
    <cellStyle name="Normal 2 2 5 3 6 3" xfId="23280" xr:uid="{629C33AD-7CA9-43D6-88F2-DFA53B24E640}"/>
    <cellStyle name="Normal 2 2 5 3 6 4" xfId="40039" xr:uid="{E2241B20-45C7-4F8D-99D2-2374A24CE045}"/>
    <cellStyle name="Normal 2 2 5 3 7" xfId="8214" xr:uid="{9FAAC46E-503B-4173-9939-98F8D3039B9D}"/>
    <cellStyle name="Normal 2 2 5 3 7 2" xfId="16594" xr:uid="{FBF4C732-545B-42AD-B3E6-EDF5CD1DA74A}"/>
    <cellStyle name="Normal 2 2 5 3 7 2 2" xfId="33354" xr:uid="{C1B3091B-1217-4DFF-A5AF-371ACF0C534F}"/>
    <cellStyle name="Normal 2 2 5 3 7 2 3" xfId="50113" xr:uid="{13404E13-63E4-4C4F-88EF-44F63FD0599C}"/>
    <cellStyle name="Normal 2 2 5 3 7 3" xfId="24974" xr:uid="{137CD02F-6914-4205-8BA3-BB1A73538BAE}"/>
    <cellStyle name="Normal 2 2 5 3 7 4" xfId="41733" xr:uid="{5F43D287-7630-4E58-94A6-EBD48355C0C1}"/>
    <cellStyle name="Normal 2 2 5 3 8" xfId="8620" xr:uid="{8F2F1B52-4893-44D1-89BA-39084A8D12E3}"/>
    <cellStyle name="Normal 2 2 5 3 8 2" xfId="17000" xr:uid="{06D89A34-E17C-401C-8EB9-D9C4CD866BA2}"/>
    <cellStyle name="Normal 2 2 5 3 8 2 2" xfId="33760" xr:uid="{4215EC05-ACB3-4698-B1F3-DBEE40A3D713}"/>
    <cellStyle name="Normal 2 2 5 3 8 2 3" xfId="50519" xr:uid="{BAC48C4D-F826-423E-94EA-42BC96B4CFC3}"/>
    <cellStyle name="Normal 2 2 5 3 8 3" xfId="25380" xr:uid="{B1D95033-0C98-4AB1-B127-FD23A141DB87}"/>
    <cellStyle name="Normal 2 2 5 3 8 4" xfId="42139" xr:uid="{E7A5D1FF-0EF5-4930-B498-DD6111760C75}"/>
    <cellStyle name="Normal 2 2 5 3 9" xfId="9026" xr:uid="{333A9B0B-8860-4C35-955A-AF33D9B64A7C}"/>
    <cellStyle name="Normal 2 2 5 3 9 2" xfId="17406" xr:uid="{92B536DA-2026-49B6-BA56-3B5256C36A6B}"/>
    <cellStyle name="Normal 2 2 5 3 9 2 2" xfId="34166" xr:uid="{5DA8F17F-B544-4BF2-9465-476487C9A2DC}"/>
    <cellStyle name="Normal 2 2 5 3 9 2 3" xfId="50925" xr:uid="{74396E3E-1701-4525-9EEE-0A63035369D1}"/>
    <cellStyle name="Normal 2 2 5 3 9 3" xfId="25786" xr:uid="{F14C2B35-EB9A-4DE6-A833-474A9BF6E8BA}"/>
    <cellStyle name="Normal 2 2 5 3 9 4" xfId="42545" xr:uid="{39226B10-BB66-4178-BA55-7BB200620937}"/>
    <cellStyle name="Normal 2 2 5 4" xfId="1619" xr:uid="{CB15AEBA-0A02-4A76-92BD-F1E00CE3C28D}"/>
    <cellStyle name="Normal 2 2 5 4 2" xfId="5001" xr:uid="{C907C91C-DB34-4C94-A6AE-70AF521C7C95}"/>
    <cellStyle name="Normal 2 2 5 4 2 2" xfId="13379" xr:uid="{618E9EF9-C8C7-4646-9844-3CC22C191095}"/>
    <cellStyle name="Normal 2 2 5 4 2 2 2" xfId="30139" xr:uid="{3C37CBDC-6FAE-4F34-947E-30FA490D9DF5}"/>
    <cellStyle name="Normal 2 2 5 4 2 2 3" xfId="46898" xr:uid="{D7DCB7DA-0566-4535-BE3F-89718F58098E}"/>
    <cellStyle name="Normal 2 2 5 4 2 3" xfId="21759" xr:uid="{3870C75D-23F5-4283-99FD-F1D77185ABDB}"/>
    <cellStyle name="Normal 2 2 5 4 2 4" xfId="38518" xr:uid="{9320F0FF-1617-41A6-B6CA-8F69E5DFC86B}"/>
    <cellStyle name="Normal 2 2 5 4 3" xfId="6686" xr:uid="{ECBEB245-6905-469E-9466-2B4FD2870993}"/>
    <cellStyle name="Normal 2 2 5 4 3 2" xfId="15066" xr:uid="{F5DED65B-35C4-4716-8CD6-709861A823EF}"/>
    <cellStyle name="Normal 2 2 5 4 3 2 2" xfId="31826" xr:uid="{B97ED388-B5A0-411A-8AE0-54ABC5246515}"/>
    <cellStyle name="Normal 2 2 5 4 3 2 3" xfId="48585" xr:uid="{44B9E340-8B1F-464E-8390-F293C7AC0937}"/>
    <cellStyle name="Normal 2 2 5 4 3 3" xfId="23446" xr:uid="{B152EE85-2764-4707-AD88-F1AB4B4EAC54}"/>
    <cellStyle name="Normal 2 2 5 4 3 4" xfId="40205" xr:uid="{D8E8D0F1-3E48-4608-804B-28B479F7F101}"/>
    <cellStyle name="Normal 2 2 5 4 4" xfId="3426" xr:uid="{A72460AD-E58B-4132-9311-C7CFF37765A7}"/>
    <cellStyle name="Normal 2 2 5 4 4 2" xfId="11802" xr:uid="{30B4831F-0714-4FA7-A99D-04645882C918}"/>
    <cellStyle name="Normal 2 2 5 4 4 2 2" xfId="28562" xr:uid="{30BE62A6-1532-4B8D-9907-9347B1C38889}"/>
    <cellStyle name="Normal 2 2 5 4 4 2 3" xfId="45321" xr:uid="{05A9D868-1B82-479F-82EF-BEF668E74816}"/>
    <cellStyle name="Normal 2 2 5 4 4 3" xfId="20182" xr:uid="{CF2F5FF5-651F-46AB-A51B-2E9FB14B8648}"/>
    <cellStyle name="Normal 2 2 5 4 4 4" xfId="36941" xr:uid="{9CD6270D-CF61-4E7F-8A8A-97F33AC6B592}"/>
    <cellStyle name="Normal 2 2 5 4 5" xfId="9999" xr:uid="{2C9AF78E-2442-465E-A7ED-09E33DCF043C}"/>
    <cellStyle name="Normal 2 2 5 4 5 2" xfId="26759" xr:uid="{37B6D9EC-E291-466C-89CA-FC0AAEC9E4C5}"/>
    <cellStyle name="Normal 2 2 5 4 5 3" xfId="43518" xr:uid="{8B629E0B-FC8F-4344-8CE1-40411AC14B10}"/>
    <cellStyle name="Normal 2 2 5 4 6" xfId="18379" xr:uid="{0DF79DB3-AB26-44FC-8541-3D24E6C7CD0F}"/>
    <cellStyle name="Normal 2 2 5 4 7" xfId="35138" xr:uid="{52CBCEDA-8760-4233-A850-75F5618B325F}"/>
    <cellStyle name="Normal 2 2 5 5" xfId="2047" xr:uid="{6B4250CF-BF51-41C5-97E1-E2DAE5F9B149}"/>
    <cellStyle name="Normal 2 2 5 5 2" xfId="5427" xr:uid="{E2F38EBE-B630-480B-97A2-B49392F9894C}"/>
    <cellStyle name="Normal 2 2 5 5 2 2" xfId="13807" xr:uid="{1886CD50-45EE-4EEB-8EF5-036FCB47DE74}"/>
    <cellStyle name="Normal 2 2 5 5 2 2 2" xfId="30567" xr:uid="{9568DEB1-652E-4796-A00C-A3D10CB88A37}"/>
    <cellStyle name="Normal 2 2 5 5 2 2 3" xfId="47326" xr:uid="{18AF8455-239C-4B24-840A-B4BAFBC6149D}"/>
    <cellStyle name="Normal 2 2 5 5 2 3" xfId="22187" xr:uid="{3423EC68-0DC8-41F8-8FA1-3BCF03768441}"/>
    <cellStyle name="Normal 2 2 5 5 2 4" xfId="38946" xr:uid="{BF6B24BA-95D4-4D9B-B70C-92D83B8353D3}"/>
    <cellStyle name="Normal 2 2 5 5 3" xfId="7114" xr:uid="{32B302A3-9979-4EC8-BF60-4C6189931FB1}"/>
    <cellStyle name="Normal 2 2 5 5 3 2" xfId="15494" xr:uid="{FC3CD4D6-3E43-4AE4-B6AA-FE050B23C30C}"/>
    <cellStyle name="Normal 2 2 5 5 3 2 2" xfId="32254" xr:uid="{26ECA7C7-C44C-4B4F-BE29-2194192E5E48}"/>
    <cellStyle name="Normal 2 2 5 5 3 2 3" xfId="49013" xr:uid="{A9538581-C512-47BA-8203-71834416C798}"/>
    <cellStyle name="Normal 2 2 5 5 3 3" xfId="23874" xr:uid="{E154728D-D28E-4F85-9746-38C6103A33CC}"/>
    <cellStyle name="Normal 2 2 5 5 3 4" xfId="40633" xr:uid="{AD0F6FCB-DE98-4541-873F-BC57A804EAB6}"/>
    <cellStyle name="Normal 2 2 5 5 4" xfId="3854" xr:uid="{6ED154EA-CC78-4D2C-AF5D-C51F771312A3}"/>
    <cellStyle name="Normal 2 2 5 5 4 2" xfId="12230" xr:uid="{4AC96E58-B27A-4694-8868-4249B44FDD7E}"/>
    <cellStyle name="Normal 2 2 5 5 4 2 2" xfId="28990" xr:uid="{445FE0FC-0E48-4D8A-B590-F979894B3007}"/>
    <cellStyle name="Normal 2 2 5 5 4 2 3" xfId="45749" xr:uid="{492DE2CB-5D9A-4E34-9F6B-C14BB9282E6D}"/>
    <cellStyle name="Normal 2 2 5 5 4 3" xfId="20610" xr:uid="{29350B91-DECA-4995-A1DB-BF9E74FD97F1}"/>
    <cellStyle name="Normal 2 2 5 5 4 4" xfId="37369" xr:uid="{46AEDC1B-BD53-4518-84A3-D69E7FF28F7A}"/>
    <cellStyle name="Normal 2 2 5 5 5" xfId="10427" xr:uid="{95F58C25-CDAF-4787-8251-E64D45BB5011}"/>
    <cellStyle name="Normal 2 2 5 5 5 2" xfId="27187" xr:uid="{4C506DF3-2453-4B3B-9F24-0D7E550F2E54}"/>
    <cellStyle name="Normal 2 2 5 5 5 3" xfId="43946" xr:uid="{98E33677-F630-44A4-A6B9-5E9ECA8CC84E}"/>
    <cellStyle name="Normal 2 2 5 5 6" xfId="18807" xr:uid="{E7CE3037-3460-485E-914F-E39329E61296}"/>
    <cellStyle name="Normal 2 2 5 5 7" xfId="35566" xr:uid="{27B25F43-4296-4F1D-AFE1-775767218660}"/>
    <cellStyle name="Normal 2 2 5 6" xfId="2469" xr:uid="{941C4DD7-348D-4600-BC4D-7B743E9545F7}"/>
    <cellStyle name="Normal 2 2 5 6 2" xfId="5850" xr:uid="{23047EC0-6031-41C7-8A26-B7B7179E1AFA}"/>
    <cellStyle name="Normal 2 2 5 6 2 2" xfId="14230" xr:uid="{A2EB9569-85DB-4A7F-9719-861C1C36AABA}"/>
    <cellStyle name="Normal 2 2 5 6 2 2 2" xfId="30990" xr:uid="{0F678110-3D86-4335-B482-D38D4D7BA0A7}"/>
    <cellStyle name="Normal 2 2 5 6 2 2 3" xfId="47749" xr:uid="{0A205E64-92E3-4818-B0F4-80E52F242F42}"/>
    <cellStyle name="Normal 2 2 5 6 2 3" xfId="22610" xr:uid="{E08FC166-10CB-44C3-99BC-84BEC9D29968}"/>
    <cellStyle name="Normal 2 2 5 6 2 4" xfId="39369" xr:uid="{3273B7D4-30A3-4B2D-BE83-BE5D24188649}"/>
    <cellStyle name="Normal 2 2 5 6 3" xfId="7537" xr:uid="{DABB0173-E5AB-428C-BE52-0CB3251C06A0}"/>
    <cellStyle name="Normal 2 2 5 6 3 2" xfId="15917" xr:uid="{F5E79CEF-E86A-4C7F-97F7-AFFDB680189B}"/>
    <cellStyle name="Normal 2 2 5 6 3 2 2" xfId="32677" xr:uid="{EF090226-F86A-4DFB-AEDC-400D1EBC0D63}"/>
    <cellStyle name="Normal 2 2 5 6 3 2 3" xfId="49436" xr:uid="{65C25A73-DA15-4DC3-8DDF-772447A711B1}"/>
    <cellStyle name="Normal 2 2 5 6 3 3" xfId="24297" xr:uid="{0996A3E9-B55D-406A-B83C-291F53DD5123}"/>
    <cellStyle name="Normal 2 2 5 6 3 4" xfId="41056" xr:uid="{8C47DBC9-A30D-408F-9A1E-2131F387765B}"/>
    <cellStyle name="Normal 2 2 5 6 4" xfId="2997" xr:uid="{79A45BBC-6CF9-44C8-8A8E-C67D3A983F17}"/>
    <cellStyle name="Normal 2 2 5 6 4 2" xfId="11376" xr:uid="{39685B49-F068-47B8-BCBB-B42736D35EDE}"/>
    <cellStyle name="Normal 2 2 5 6 4 2 2" xfId="28136" xr:uid="{3F3AC2D9-A345-4C82-AD48-5F71E1B611E3}"/>
    <cellStyle name="Normal 2 2 5 6 4 2 3" xfId="44895" xr:uid="{5A9E0D88-1A42-4AE3-90A2-54FAD04D74FA}"/>
    <cellStyle name="Normal 2 2 5 6 4 3" xfId="19756" xr:uid="{AC8F2573-2C47-42AA-B75B-7A1ADE4D8FF4}"/>
    <cellStyle name="Normal 2 2 5 6 4 4" xfId="36515" xr:uid="{F01B827D-1309-41D2-BA9E-EF1FD04ED56A}"/>
    <cellStyle name="Normal 2 2 5 6 5" xfId="10850" xr:uid="{422FBBDC-C304-4FA4-B275-1D722A8E0947}"/>
    <cellStyle name="Normal 2 2 5 6 5 2" xfId="27610" xr:uid="{AAA356C4-1FF3-4CB0-9671-0480D1023E52}"/>
    <cellStyle name="Normal 2 2 5 6 5 3" xfId="44369" xr:uid="{1136F156-34BE-43FA-917B-38F32EE9E94C}"/>
    <cellStyle name="Normal 2 2 5 6 6" xfId="19230" xr:uid="{5DE527C0-9E28-4993-A5FB-0B3963C15779}"/>
    <cellStyle name="Normal 2 2 5 6 7" xfId="35989" xr:uid="{C92AE5FC-F2FF-4251-A2A9-96A518E06A7B}"/>
    <cellStyle name="Normal 2 2 5 7" xfId="4583" xr:uid="{7BFF83BF-9E73-4023-A334-5766DAC46BDA}"/>
    <cellStyle name="Normal 2 2 5 7 2" xfId="12959" xr:uid="{4BE9B7FA-A7ED-438B-9C7C-27DF97D88737}"/>
    <cellStyle name="Normal 2 2 5 7 2 2" xfId="29719" xr:uid="{0C4F390B-0037-4378-B10B-4DE0CF066455}"/>
    <cellStyle name="Normal 2 2 5 7 2 3" xfId="46478" xr:uid="{D717BFC7-821D-4B79-84BB-0E95713A8C16}"/>
    <cellStyle name="Normal 2 2 5 7 3" xfId="21339" xr:uid="{68DECB81-0C89-48EF-85DC-2ADD5A60F387}"/>
    <cellStyle name="Normal 2 2 5 7 4" xfId="38098" xr:uid="{8EEC07D4-3208-4390-9CAE-D1CA227FA8C9}"/>
    <cellStyle name="Normal 2 2 5 8" xfId="6260" xr:uid="{2C5E213E-43A2-42BB-9C2C-D507A2000C21}"/>
    <cellStyle name="Normal 2 2 5 8 2" xfId="14640" xr:uid="{A3CF74AB-189C-4C3A-B5C6-076C0593DD3F}"/>
    <cellStyle name="Normal 2 2 5 8 2 2" xfId="31400" xr:uid="{06149FBA-52F9-4751-9F8B-EF441271C6D5}"/>
    <cellStyle name="Normal 2 2 5 8 2 3" xfId="48159" xr:uid="{C7676447-A75D-4BEB-AABA-98C948A81BDA}"/>
    <cellStyle name="Normal 2 2 5 8 3" xfId="23020" xr:uid="{6F5B3805-580C-45E2-A1CA-754C9E3423F9}"/>
    <cellStyle name="Normal 2 2 5 8 4" xfId="39779" xr:uid="{0C077EB9-3D29-4960-9B2E-5D1797507615}"/>
    <cellStyle name="Normal 2 2 5 9" xfId="7943" xr:uid="{7F1302A0-F509-4A45-AC32-67F13C95BCBC}"/>
    <cellStyle name="Normal 2 2 5 9 2" xfId="16323" xr:uid="{FCE4C30F-750A-40D3-AB60-B035E3A176FA}"/>
    <cellStyle name="Normal 2 2 5 9 2 2" xfId="33083" xr:uid="{E62B4A14-5235-4FA5-A249-0CB8F4B75800}"/>
    <cellStyle name="Normal 2 2 5 9 2 3" xfId="49842" xr:uid="{25B905AD-0EB5-448C-A1E0-22F0561C9880}"/>
    <cellStyle name="Normal 2 2 5 9 3" xfId="24703" xr:uid="{EBEE5627-9ED7-40FE-BB4A-B62C803A5162}"/>
    <cellStyle name="Normal 2 2 5 9 4" xfId="41462" xr:uid="{C4AFAB67-872E-42A3-B530-32973B98C24D}"/>
    <cellStyle name="Normal 2 2 6" xfId="849" xr:uid="{6753C204-B105-40F4-A957-AD46C1A9A8B4}"/>
    <cellStyle name="Normal 2 2 6 10" xfId="2845" xr:uid="{9BB578B5-955F-47B9-9E3C-CB9F3DA4AFE2}"/>
    <cellStyle name="Normal 2 2 6 10 2" xfId="11227" xr:uid="{F83842CE-AE0C-4DE3-A4B8-76AB67633A46}"/>
    <cellStyle name="Normal 2 2 6 10 2 2" xfId="27987" xr:uid="{06BE7344-7C2F-4A5F-8237-870E8F4A6F6B}"/>
    <cellStyle name="Normal 2 2 6 10 2 3" xfId="44746" xr:uid="{A7DE28B1-F803-430E-B3BF-FE6E67584076}"/>
    <cellStyle name="Normal 2 2 6 10 3" xfId="19607" xr:uid="{ACFB4314-D60E-4567-9215-38A1FE5716DC}"/>
    <cellStyle name="Normal 2 2 6 10 4" xfId="36366" xr:uid="{A25A5039-3037-485D-B907-731BD8E12FE7}"/>
    <cellStyle name="Normal 2 2 6 11" xfId="1266" xr:uid="{64AF9DD5-BDDB-48BC-AB4A-1D410180EF9B}"/>
    <cellStyle name="Normal 2 2 6 2" xfId="850" xr:uid="{E6A46635-5F4E-4A4B-943E-056C1EDA264D}"/>
    <cellStyle name="Normal 2 2 6 2 10" xfId="9318" xr:uid="{1AB06EB8-7023-492C-B3EC-11201E365A3E}"/>
    <cellStyle name="Normal 2 2 6 2 10 2" xfId="17698" xr:uid="{FC1C4378-7251-465F-A533-0BF59AA07EAF}"/>
    <cellStyle name="Normal 2 2 6 2 10 2 2" xfId="34458" xr:uid="{F2725416-F4B0-4792-B965-CCE5231B655D}"/>
    <cellStyle name="Normal 2 2 6 2 10 2 3" xfId="51217" xr:uid="{3C920A05-862B-42C5-9FDC-EC7063345585}"/>
    <cellStyle name="Normal 2 2 6 2 10 3" xfId="26078" xr:uid="{17B8661E-A4F8-404C-BC35-8A6ACCBAB5DA}"/>
    <cellStyle name="Normal 2 2 6 2 10 4" xfId="42837" xr:uid="{CEC90BD4-9B3C-4424-9677-360518A94913}"/>
    <cellStyle name="Normal 2 2 6 2 11" xfId="3260" xr:uid="{67983719-9E55-48B3-BC7E-659D7A66F062}"/>
    <cellStyle name="Normal 2 2 6 2 11 2" xfId="11637" xr:uid="{45573D8C-2D46-4615-97D1-FC1A6730688B}"/>
    <cellStyle name="Normal 2 2 6 2 11 2 2" xfId="28397" xr:uid="{9534A359-B0A4-4E6F-991B-9943D31AA647}"/>
    <cellStyle name="Normal 2 2 6 2 11 2 3" xfId="45156" xr:uid="{5F17DB7C-F95F-471F-9D71-7EE28109A225}"/>
    <cellStyle name="Normal 2 2 6 2 11 3" xfId="20017" xr:uid="{F803257B-3867-4E7B-B2A4-73C86AE938EA}"/>
    <cellStyle name="Normal 2 2 6 2 11 4" xfId="36776" xr:uid="{C5128011-3914-4A8C-B6BB-B2B954CE27F6}"/>
    <cellStyle name="Normal 2 2 6 2 12" xfId="9834" xr:uid="{90A52BED-7642-4C54-A8FC-52E6E7016388}"/>
    <cellStyle name="Normal 2 2 6 2 12 2" xfId="26594" xr:uid="{17CBAA3D-10F5-47A7-AFBC-AA06FB70309B}"/>
    <cellStyle name="Normal 2 2 6 2 12 3" xfId="43353" xr:uid="{4442698C-97F0-4300-9F58-8B25A5FABD52}"/>
    <cellStyle name="Normal 2 2 6 2 13" xfId="18214" xr:uid="{EB9121B7-8DE6-44FA-8AA6-E1A3BD69BE80}"/>
    <cellStyle name="Normal 2 2 6 2 14" xfId="34973" xr:uid="{3AD4D5A6-0E20-429E-9710-F5735ED52766}"/>
    <cellStyle name="Normal 2 2 6 2 15" xfId="1475" xr:uid="{3346572B-7557-407A-9D0C-792E80049B32}"/>
    <cellStyle name="Normal 2 2 6 2 2" xfId="1880" xr:uid="{B3D3AAC5-8DD2-4CCA-997B-097974CAE05E}"/>
    <cellStyle name="Normal 2 2 6 2 2 2" xfId="5262" xr:uid="{B6A72F89-09A6-4698-A8E0-23B00A7D0C96}"/>
    <cellStyle name="Normal 2 2 6 2 2 2 2" xfId="13640" xr:uid="{CC5CD093-DED7-4507-A079-11448B0802A9}"/>
    <cellStyle name="Normal 2 2 6 2 2 2 2 2" xfId="30400" xr:uid="{B3BC42C3-8AD7-4523-B6C8-A61A00A028B1}"/>
    <cellStyle name="Normal 2 2 6 2 2 2 2 3" xfId="47159" xr:uid="{4EFF1178-900B-4545-8519-FF3D773313B0}"/>
    <cellStyle name="Normal 2 2 6 2 2 2 3" xfId="22020" xr:uid="{4E4C2DE4-F305-4AB1-8CCD-AEB0066BE7B1}"/>
    <cellStyle name="Normal 2 2 6 2 2 2 4" xfId="38779" xr:uid="{D169814E-C1F1-409F-92CE-158E135B27DD}"/>
    <cellStyle name="Normal 2 2 6 2 2 3" xfId="6947" xr:uid="{7B451506-97A2-4698-AB38-21282AB0AAF9}"/>
    <cellStyle name="Normal 2 2 6 2 2 3 2" xfId="15327" xr:uid="{6647C24F-497B-45F6-BBF2-CF6256B06269}"/>
    <cellStyle name="Normal 2 2 6 2 2 3 2 2" xfId="32087" xr:uid="{B61E8E26-E504-424F-8BE3-CADECFE4D71A}"/>
    <cellStyle name="Normal 2 2 6 2 2 3 2 3" xfId="48846" xr:uid="{E57A88B0-8ED0-49E8-A9B7-A6407B4E541C}"/>
    <cellStyle name="Normal 2 2 6 2 2 3 3" xfId="23707" xr:uid="{D81717E8-4C18-435D-989F-69A72CB41C3D}"/>
    <cellStyle name="Normal 2 2 6 2 2 3 4" xfId="40466" xr:uid="{39F51F24-5517-418E-8E3D-8C5F9431A45F}"/>
    <cellStyle name="Normal 2 2 6 2 2 4" xfId="3687" xr:uid="{844855A1-5249-43DA-AB92-6ADD1674B8CC}"/>
    <cellStyle name="Normal 2 2 6 2 2 4 2" xfId="12063" xr:uid="{D4BD8EA9-17D5-4566-9E50-B9726283D59F}"/>
    <cellStyle name="Normal 2 2 6 2 2 4 2 2" xfId="28823" xr:uid="{7E0345A8-7A34-4417-B60A-0FA06912AF72}"/>
    <cellStyle name="Normal 2 2 6 2 2 4 2 3" xfId="45582" xr:uid="{81B8E677-BE8F-40DB-859C-9126834AEE00}"/>
    <cellStyle name="Normal 2 2 6 2 2 4 3" xfId="20443" xr:uid="{66627FBD-D737-4A31-A9EE-7BB9CBBB1AD7}"/>
    <cellStyle name="Normal 2 2 6 2 2 4 4" xfId="37202" xr:uid="{0CE6822D-BFB3-469A-8ABB-4BEA781DE69E}"/>
    <cellStyle name="Normal 2 2 6 2 2 5" xfId="10260" xr:uid="{CDD2C391-6C46-4566-9AA2-82129BC34052}"/>
    <cellStyle name="Normal 2 2 6 2 2 5 2" xfId="27020" xr:uid="{7B50E34E-F64A-463E-9212-ACB73C07E4D7}"/>
    <cellStyle name="Normal 2 2 6 2 2 5 3" xfId="43779" xr:uid="{22A10CB5-095F-44B3-AF4B-D7E7990EDB6A}"/>
    <cellStyle name="Normal 2 2 6 2 2 6" xfId="18640" xr:uid="{042D23AC-7A31-4847-9B83-A5A3A99F84E8}"/>
    <cellStyle name="Normal 2 2 6 2 2 7" xfId="35399" xr:uid="{A851483E-2F55-4A46-8CB4-8624D13FFE82}"/>
    <cellStyle name="Normal 2 2 6 2 3" xfId="2308" xr:uid="{B720C1D8-ED04-457F-AA86-EC6DA0D01546}"/>
    <cellStyle name="Normal 2 2 6 2 3 2" xfId="5688" xr:uid="{EB393D8B-D8A2-4439-9CD1-AD515E132EDE}"/>
    <cellStyle name="Normal 2 2 6 2 3 2 2" xfId="14068" xr:uid="{4DA994A5-FD45-412D-8350-F98B6CF3B498}"/>
    <cellStyle name="Normal 2 2 6 2 3 2 2 2" xfId="30828" xr:uid="{7B75F081-700C-4AD3-8F39-969BFCAE1F55}"/>
    <cellStyle name="Normal 2 2 6 2 3 2 2 3" xfId="47587" xr:uid="{A290870A-A061-446A-9062-D5B169DD9626}"/>
    <cellStyle name="Normal 2 2 6 2 3 2 3" xfId="22448" xr:uid="{7FA113DF-B9DB-4B8E-9E34-147FD13ECDAC}"/>
    <cellStyle name="Normal 2 2 6 2 3 2 4" xfId="39207" xr:uid="{CC2A138E-F193-40E5-8F69-CFDD9A5BE80F}"/>
    <cellStyle name="Normal 2 2 6 2 3 3" xfId="7375" xr:uid="{720D2A39-0B98-4289-9433-44AAD160381D}"/>
    <cellStyle name="Normal 2 2 6 2 3 3 2" xfId="15755" xr:uid="{AA7778CE-B558-4748-A210-B389FCFA1770}"/>
    <cellStyle name="Normal 2 2 6 2 3 3 2 2" xfId="32515" xr:uid="{FA42D809-C8D4-43BC-ABD1-44468F0B9850}"/>
    <cellStyle name="Normal 2 2 6 2 3 3 2 3" xfId="49274" xr:uid="{07A2D47A-D42D-4623-9953-EBF03F934807}"/>
    <cellStyle name="Normal 2 2 6 2 3 3 3" xfId="24135" xr:uid="{9FD2D9E3-6802-4701-AB3E-128294BA517C}"/>
    <cellStyle name="Normal 2 2 6 2 3 3 4" xfId="40894" xr:uid="{82A2AF37-C85C-43B6-BE62-ED3BEE6B4547}"/>
    <cellStyle name="Normal 2 2 6 2 3 4" xfId="4115" xr:uid="{B3142765-6054-41B0-9EAF-F99282D1B3BD}"/>
    <cellStyle name="Normal 2 2 6 2 3 4 2" xfId="12491" xr:uid="{63037B8E-77BD-42C7-BB9E-6A811EC65A61}"/>
    <cellStyle name="Normal 2 2 6 2 3 4 2 2" xfId="29251" xr:uid="{6D68E011-36AC-4FB1-8C7B-2CF4CD3EBDB5}"/>
    <cellStyle name="Normal 2 2 6 2 3 4 2 3" xfId="46010" xr:uid="{403132C3-9C1E-47A6-B58F-C555615C0440}"/>
    <cellStyle name="Normal 2 2 6 2 3 4 3" xfId="20871" xr:uid="{80EDE887-946D-4B69-9F4E-B6F94E32CA09}"/>
    <cellStyle name="Normal 2 2 6 2 3 4 4" xfId="37630" xr:uid="{9287C720-6E8A-4395-959D-EC3E451AF570}"/>
    <cellStyle name="Normal 2 2 6 2 3 5" xfId="10688" xr:uid="{53BC1DD6-FEBA-483F-A7AD-CD426D9B17CD}"/>
    <cellStyle name="Normal 2 2 6 2 3 5 2" xfId="27448" xr:uid="{4A5A15FC-5872-4A63-9AE8-F127DD484FF9}"/>
    <cellStyle name="Normal 2 2 6 2 3 5 3" xfId="44207" xr:uid="{BADEFB41-C19B-4D2B-9642-24B7E466E246}"/>
    <cellStyle name="Normal 2 2 6 2 3 6" xfId="19068" xr:uid="{2D817166-D775-43EA-A49C-A3583F11602E}"/>
    <cellStyle name="Normal 2 2 6 2 3 7" xfId="35827" xr:uid="{60FCD923-538D-47AF-9CFC-444C63FC44B4}"/>
    <cellStyle name="Normal 2 2 6 2 4" xfId="2625" xr:uid="{3F854DFA-32D1-4147-83E0-C700D47AE321}"/>
    <cellStyle name="Normal 2 2 6 2 4 2" xfId="6007" xr:uid="{B7CC273C-2314-43A0-8DE3-1B57BA758CCC}"/>
    <cellStyle name="Normal 2 2 6 2 4 2 2" xfId="14387" xr:uid="{BEA4BB56-89A7-48B8-95B5-55E36FD4B89B}"/>
    <cellStyle name="Normal 2 2 6 2 4 2 2 2" xfId="31147" xr:uid="{F91B5C1A-BB95-4B7D-A4FA-46351031EA48}"/>
    <cellStyle name="Normal 2 2 6 2 4 2 2 3" xfId="47906" xr:uid="{33254434-CDE4-4989-B17C-A8A79B0358A4}"/>
    <cellStyle name="Normal 2 2 6 2 4 2 3" xfId="22767" xr:uid="{3E0B1ECF-30E5-4AB1-8F0A-67A739BD816E}"/>
    <cellStyle name="Normal 2 2 6 2 4 2 4" xfId="39526" xr:uid="{A75AFD3D-5181-4E02-93BD-E940E6869D31}"/>
    <cellStyle name="Normal 2 2 6 2 4 3" xfId="7694" xr:uid="{B80753EE-95CC-46E8-8C1A-F8159CBFD903}"/>
    <cellStyle name="Normal 2 2 6 2 4 3 2" xfId="16074" xr:uid="{03DC0E05-065A-4A91-A7F6-E8F7212C897E}"/>
    <cellStyle name="Normal 2 2 6 2 4 3 2 2" xfId="32834" xr:uid="{CFDCA135-93C8-48CF-9733-E1080BB6EBD3}"/>
    <cellStyle name="Normal 2 2 6 2 4 3 2 3" xfId="49593" xr:uid="{0B8D78CD-7930-42F5-A0AD-E8F8DC4C48F7}"/>
    <cellStyle name="Normal 2 2 6 2 4 3 3" xfId="24454" xr:uid="{509E6F75-CCA2-4F62-BEEB-20CA2B0DCFB8}"/>
    <cellStyle name="Normal 2 2 6 2 4 3 4" xfId="41213" xr:uid="{DDBEFD5B-75AB-414C-9CDA-346A8A153725}"/>
    <cellStyle name="Normal 2 2 6 2 4 4" xfId="4322" xr:uid="{D60D31F1-2928-4BF7-99F2-EBC98E09C889}"/>
    <cellStyle name="Normal 2 2 6 2 4 4 2" xfId="12698" xr:uid="{DDA20C74-F3AA-414C-99C0-8444E9843DF3}"/>
    <cellStyle name="Normal 2 2 6 2 4 4 2 2" xfId="29458" xr:uid="{90EF73C6-48A5-4B43-8C43-9D8216EFE8E8}"/>
    <cellStyle name="Normal 2 2 6 2 4 4 2 3" xfId="46217" xr:uid="{7198E618-82CD-48B5-AA31-C0D891185203}"/>
    <cellStyle name="Normal 2 2 6 2 4 4 3" xfId="21078" xr:uid="{29EE57B7-F046-4F2D-A47C-6369B07B1C02}"/>
    <cellStyle name="Normal 2 2 6 2 4 4 4" xfId="37837" xr:uid="{23F5747F-61D3-437D-8058-5D7D026FBB78}"/>
    <cellStyle name="Normal 2 2 6 2 4 5" xfId="11007" xr:uid="{008D4C1C-A26D-4295-959F-4AEF3ED7B972}"/>
    <cellStyle name="Normal 2 2 6 2 4 5 2" xfId="27767" xr:uid="{AF8C2A1C-2A85-4309-901A-8E1DEF25BF3F}"/>
    <cellStyle name="Normal 2 2 6 2 4 5 3" xfId="44526" xr:uid="{BDF0A75F-C524-4772-9B55-F6EFD61093B6}"/>
    <cellStyle name="Normal 2 2 6 2 4 6" xfId="19387" xr:uid="{B49F8291-EB44-4EBE-B4FD-FEDD8FDA1182}"/>
    <cellStyle name="Normal 2 2 6 2 4 7" xfId="36146" xr:uid="{71B7DB05-CB7C-476E-88B0-F150B8CABEE1}"/>
    <cellStyle name="Normal 2 2 6 2 5" xfId="4741" xr:uid="{AA558C5C-01F5-42A5-AF70-0003ECF93425}"/>
    <cellStyle name="Normal 2 2 6 2 5 2" xfId="13117" xr:uid="{1F12943B-CF04-46C0-B011-FC1DCA6C1CBF}"/>
    <cellStyle name="Normal 2 2 6 2 5 2 2" xfId="29877" xr:uid="{C8D6B9B8-B4D3-47E9-AE8D-F80D5F0254EB}"/>
    <cellStyle name="Normal 2 2 6 2 5 2 3" xfId="46636" xr:uid="{98C0E305-5D68-44AC-91AF-C81DAC93D8DA}"/>
    <cellStyle name="Normal 2 2 6 2 5 3" xfId="21497" xr:uid="{94017607-A3AC-4334-8FEA-36BCF11CE02F}"/>
    <cellStyle name="Normal 2 2 6 2 5 4" xfId="38256" xr:uid="{0A13AF56-0C4C-43E7-A680-DE2639A50165}"/>
    <cellStyle name="Normal 2 2 6 2 6" xfId="6521" xr:uid="{CB4B33E5-9E93-4EE7-A763-793F475F2464}"/>
    <cellStyle name="Normal 2 2 6 2 6 2" xfId="14901" xr:uid="{699AF982-8204-4F8C-9E1C-416543EFBF61}"/>
    <cellStyle name="Normal 2 2 6 2 6 2 2" xfId="31661" xr:uid="{82F306D9-2CEF-4332-AA06-CD9BFBDF8963}"/>
    <cellStyle name="Normal 2 2 6 2 6 2 3" xfId="48420" xr:uid="{C9D0BFDF-8B84-415E-ABD3-30A620719C6D}"/>
    <cellStyle name="Normal 2 2 6 2 6 3" xfId="23281" xr:uid="{BDD0D959-50BE-433A-84C2-9F7769D580B8}"/>
    <cellStyle name="Normal 2 2 6 2 6 4" xfId="40040" xr:uid="{BB2FD224-EF18-4B2A-8884-6C54048965ED}"/>
    <cellStyle name="Normal 2 2 6 2 7" xfId="8100" xr:uid="{57E35AA9-BB87-46EB-942E-C98F8B41247C}"/>
    <cellStyle name="Normal 2 2 6 2 7 2" xfId="16480" xr:uid="{AC9DAA05-83A9-4622-8603-140B8DDF63B7}"/>
    <cellStyle name="Normal 2 2 6 2 7 2 2" xfId="33240" xr:uid="{DEFC10C9-A760-4341-A749-A8DC2EE07225}"/>
    <cellStyle name="Normal 2 2 6 2 7 2 3" xfId="49999" xr:uid="{94A92BAA-0D5A-4D29-A254-69E9D20BE66F}"/>
    <cellStyle name="Normal 2 2 6 2 7 3" xfId="24860" xr:uid="{B7EDCAF9-0CCC-4234-A9B8-B6F97478870E}"/>
    <cellStyle name="Normal 2 2 6 2 7 4" xfId="41619" xr:uid="{9B5F4577-480D-4163-BF90-1C3DB5557107}"/>
    <cellStyle name="Normal 2 2 6 2 8" xfId="8506" xr:uid="{BE874FA2-D411-4D97-A448-988EF9A5D0B5}"/>
    <cellStyle name="Normal 2 2 6 2 8 2" xfId="16886" xr:uid="{F8A8BC02-B67A-47F1-AAAB-9829EB4371EF}"/>
    <cellStyle name="Normal 2 2 6 2 8 2 2" xfId="33646" xr:uid="{DBA20CBB-D343-43B1-91F0-C3EA02606A7A}"/>
    <cellStyle name="Normal 2 2 6 2 8 2 3" xfId="50405" xr:uid="{5EE0F5CC-8E01-49D2-A82E-6EADB6910BAB}"/>
    <cellStyle name="Normal 2 2 6 2 8 3" xfId="25266" xr:uid="{EBFAAC50-AD7D-4F74-A8C4-D7FD5CF2D67C}"/>
    <cellStyle name="Normal 2 2 6 2 8 4" xfId="42025" xr:uid="{2484B8A2-D952-4247-BB30-E1EA4EAC6D30}"/>
    <cellStyle name="Normal 2 2 6 2 9" xfId="8912" xr:uid="{37A770B9-39F7-4A0F-BB5C-A5D6BBFD82B5}"/>
    <cellStyle name="Normal 2 2 6 2 9 2" xfId="17292" xr:uid="{7380DBA4-D8DE-4BAC-931C-6E2E1F8EE9BA}"/>
    <cellStyle name="Normal 2 2 6 2 9 2 2" xfId="34052" xr:uid="{A37B4676-287C-4392-9B7D-D05A8755F764}"/>
    <cellStyle name="Normal 2 2 6 2 9 2 3" xfId="50811" xr:uid="{3409BD2B-2371-4AC0-BE8D-5E37CC93A710}"/>
    <cellStyle name="Normal 2 2 6 2 9 3" xfId="25672" xr:uid="{1C122E77-D00A-42DA-AA77-1132BCD610C4}"/>
    <cellStyle name="Normal 2 2 6 2 9 4" xfId="42431" xr:uid="{98EE03F9-78AF-4E37-B5C4-59D755F64EF6}"/>
    <cellStyle name="Normal 2 2 6 3" xfId="1476" xr:uid="{B563CA8E-7CBD-4428-8533-2B6C4E098C2F}"/>
    <cellStyle name="Normal 2 2 6 3 10" xfId="9433" xr:uid="{20D5B011-9AE6-47D1-AB96-62DD7831685F}"/>
    <cellStyle name="Normal 2 2 6 3 10 2" xfId="17813" xr:uid="{82AAEB54-1158-4909-8C18-A1F5C67CC608}"/>
    <cellStyle name="Normal 2 2 6 3 10 2 2" xfId="34573" xr:uid="{D78A4C4C-724E-4EAE-B4B3-C8A7C0C7FA44}"/>
    <cellStyle name="Normal 2 2 6 3 10 2 3" xfId="51332" xr:uid="{10DE5EE0-0A37-4019-93B4-718E4AD28297}"/>
    <cellStyle name="Normal 2 2 6 3 10 3" xfId="26193" xr:uid="{D80243DE-47F9-4235-9FC6-F8BFCD96BCE0}"/>
    <cellStyle name="Normal 2 2 6 3 10 4" xfId="42952" xr:uid="{164BF603-7858-429F-8528-7873993FA1CE}"/>
    <cellStyle name="Normal 2 2 6 3 11" xfId="3261" xr:uid="{F4B2A0E6-B57A-458B-B6DF-D54AE98B88F6}"/>
    <cellStyle name="Normal 2 2 6 3 11 2" xfId="11638" xr:uid="{7A353B27-1AA6-4FE7-ADAE-8F3255D60E58}"/>
    <cellStyle name="Normal 2 2 6 3 11 2 2" xfId="28398" xr:uid="{4885535B-09C9-4A68-A4FB-9D74F621CEEF}"/>
    <cellStyle name="Normal 2 2 6 3 11 2 3" xfId="45157" xr:uid="{71927326-82F0-40B4-B2BA-0ADCEA60FA56}"/>
    <cellStyle name="Normal 2 2 6 3 11 3" xfId="20018" xr:uid="{45901C89-00F2-4EB7-8017-F7F97167D265}"/>
    <cellStyle name="Normal 2 2 6 3 11 4" xfId="36777" xr:uid="{40C730DA-A00F-434E-9A06-B6B0DEBA9461}"/>
    <cellStyle name="Normal 2 2 6 3 12" xfId="9835" xr:uid="{6AB78B6F-16F3-4E3A-9D1B-888A47BE5388}"/>
    <cellStyle name="Normal 2 2 6 3 12 2" xfId="26595" xr:uid="{191CB0E9-D6B9-4CF0-BF9C-0B3BD958F887}"/>
    <cellStyle name="Normal 2 2 6 3 12 3" xfId="43354" xr:uid="{BCCACBD9-3438-4235-A066-0EC1BC2E8CD9}"/>
    <cellStyle name="Normal 2 2 6 3 13" xfId="18215" xr:uid="{ADC28F90-6461-4347-8D1E-F27212CDEDC5}"/>
    <cellStyle name="Normal 2 2 6 3 14" xfId="34974" xr:uid="{CED401C3-6903-4587-9075-7514BC66500E}"/>
    <cellStyle name="Normal 2 2 6 3 2" xfId="1881" xr:uid="{E089A490-3D56-4768-95C6-FCD20DBAE809}"/>
    <cellStyle name="Normal 2 2 6 3 2 2" xfId="5263" xr:uid="{14224AA2-4C5D-421D-BB73-4016F878DA10}"/>
    <cellStyle name="Normal 2 2 6 3 2 2 2" xfId="13641" xr:uid="{EA718DCF-73EF-4DF5-AD4F-E9288980C647}"/>
    <cellStyle name="Normal 2 2 6 3 2 2 2 2" xfId="30401" xr:uid="{AE1E67DA-1804-4618-B3BF-55D6A751E8EA}"/>
    <cellStyle name="Normal 2 2 6 3 2 2 2 3" xfId="47160" xr:uid="{6573DA5F-E418-48B4-AF13-A2C7C73C4C3F}"/>
    <cellStyle name="Normal 2 2 6 3 2 2 3" xfId="22021" xr:uid="{468D45BB-C6F1-4263-89EE-6FDE7468DE4F}"/>
    <cellStyle name="Normal 2 2 6 3 2 2 4" xfId="38780" xr:uid="{5CE74F90-1C46-4B50-90EC-984C487C35E1}"/>
    <cellStyle name="Normal 2 2 6 3 2 3" xfId="6948" xr:uid="{B99B0607-668F-493B-AEA0-7EEFFCF2DB19}"/>
    <cellStyle name="Normal 2 2 6 3 2 3 2" xfId="15328" xr:uid="{CA71046B-5F00-4218-877F-44A9EA8A8849}"/>
    <cellStyle name="Normal 2 2 6 3 2 3 2 2" xfId="32088" xr:uid="{B94246AB-03D0-4713-A038-0D741C06D0C3}"/>
    <cellStyle name="Normal 2 2 6 3 2 3 2 3" xfId="48847" xr:uid="{F4F0AD57-4EA5-4647-A3A8-E7D72DED74C7}"/>
    <cellStyle name="Normal 2 2 6 3 2 3 3" xfId="23708" xr:uid="{A313F8AA-13D2-4F28-9ECF-51F44FD54332}"/>
    <cellStyle name="Normal 2 2 6 3 2 3 4" xfId="40467" xr:uid="{743FD06C-6DB0-4B42-8368-8208C4CE391B}"/>
    <cellStyle name="Normal 2 2 6 3 2 4" xfId="3688" xr:uid="{8BAE22A3-974A-4BCF-8CAD-CBF583BEF740}"/>
    <cellStyle name="Normal 2 2 6 3 2 4 2" xfId="12064" xr:uid="{7C4953A2-78E0-4A18-B7B1-2C438DBA6C96}"/>
    <cellStyle name="Normal 2 2 6 3 2 4 2 2" xfId="28824" xr:uid="{BDE0998E-BCAE-4FCE-9822-0A78F7F270F5}"/>
    <cellStyle name="Normal 2 2 6 3 2 4 2 3" xfId="45583" xr:uid="{0AC0E909-615E-43C9-833D-EA1F81D78582}"/>
    <cellStyle name="Normal 2 2 6 3 2 4 3" xfId="20444" xr:uid="{DF9D5104-F562-4923-970C-8200029CD987}"/>
    <cellStyle name="Normal 2 2 6 3 2 4 4" xfId="37203" xr:uid="{EFB6CCCA-A8A7-4918-A18B-8B5F8156BAF7}"/>
    <cellStyle name="Normal 2 2 6 3 2 5" xfId="10261" xr:uid="{324A62F2-25BB-4687-81DB-7E358B681D9F}"/>
    <cellStyle name="Normal 2 2 6 3 2 5 2" xfId="27021" xr:uid="{C4C90587-9E10-4A88-891A-FA9AE117F41B}"/>
    <cellStyle name="Normal 2 2 6 3 2 5 3" xfId="43780" xr:uid="{7B263993-9BBE-437A-8AC4-CFFE7D420FF9}"/>
    <cellStyle name="Normal 2 2 6 3 2 6" xfId="18641" xr:uid="{D3BA1CF4-A6AD-4738-9D60-FBC554715E43}"/>
    <cellStyle name="Normal 2 2 6 3 2 7" xfId="35400" xr:uid="{558C33E8-C33D-41E6-9052-4E222652A852}"/>
    <cellStyle name="Normal 2 2 6 3 3" xfId="2309" xr:uid="{B31D4003-14BB-4CFC-98F8-4394EFF43930}"/>
    <cellStyle name="Normal 2 2 6 3 3 2" xfId="5689" xr:uid="{3A219EAF-8DA9-42B0-A169-4B0567D03D8B}"/>
    <cellStyle name="Normal 2 2 6 3 3 2 2" xfId="14069" xr:uid="{246ABCD5-D031-4B9B-B918-6B8013522396}"/>
    <cellStyle name="Normal 2 2 6 3 3 2 2 2" xfId="30829" xr:uid="{8F7BEF04-A5BA-4AB8-85F8-AC73E55CF1A9}"/>
    <cellStyle name="Normal 2 2 6 3 3 2 2 3" xfId="47588" xr:uid="{CA003C7B-E96E-48E8-BDD4-27FA9A20C67B}"/>
    <cellStyle name="Normal 2 2 6 3 3 2 3" xfId="22449" xr:uid="{32D94D7B-BDAE-4C33-A0AF-8C9464A69B7C}"/>
    <cellStyle name="Normal 2 2 6 3 3 2 4" xfId="39208" xr:uid="{50230DD5-6025-442B-B7B8-E36A2D16EDB5}"/>
    <cellStyle name="Normal 2 2 6 3 3 3" xfId="7376" xr:uid="{C31C70B3-C39D-42DE-B5A7-AA6F71DD64F1}"/>
    <cellStyle name="Normal 2 2 6 3 3 3 2" xfId="15756" xr:uid="{EEC193D5-1163-4BC0-9174-C5199160ED8E}"/>
    <cellStyle name="Normal 2 2 6 3 3 3 2 2" xfId="32516" xr:uid="{202FE699-2955-4469-BA52-298F1BE4D9ED}"/>
    <cellStyle name="Normal 2 2 6 3 3 3 2 3" xfId="49275" xr:uid="{297E64E7-C91C-4889-96B6-B6ADE4461B82}"/>
    <cellStyle name="Normal 2 2 6 3 3 3 3" xfId="24136" xr:uid="{B24E5729-7BC1-44D7-90FA-11663D293EBB}"/>
    <cellStyle name="Normal 2 2 6 3 3 3 4" xfId="40895" xr:uid="{B94E74A1-0640-4F16-ACAD-92F6324AF9CC}"/>
    <cellStyle name="Normal 2 2 6 3 3 4" xfId="4116" xr:uid="{1BCF54BA-AA1A-44CF-AFB5-99F393809D5B}"/>
    <cellStyle name="Normal 2 2 6 3 3 4 2" xfId="12492" xr:uid="{F3483347-BF76-4611-9ED1-722662327C42}"/>
    <cellStyle name="Normal 2 2 6 3 3 4 2 2" xfId="29252" xr:uid="{FC12FB7F-8B22-43E5-B476-2DF87C65B352}"/>
    <cellStyle name="Normal 2 2 6 3 3 4 2 3" xfId="46011" xr:uid="{4BEFDE61-E035-4471-87B4-EAE6AE9AF1B3}"/>
    <cellStyle name="Normal 2 2 6 3 3 4 3" xfId="20872" xr:uid="{0E5B6FC3-4440-4F27-A5CD-140A3EC59A2D}"/>
    <cellStyle name="Normal 2 2 6 3 3 4 4" xfId="37631" xr:uid="{D18101A3-A9BA-403D-8D7F-0D7AC00D4EC7}"/>
    <cellStyle name="Normal 2 2 6 3 3 5" xfId="10689" xr:uid="{2F7068B6-D481-47BD-B0FB-3D320053002C}"/>
    <cellStyle name="Normal 2 2 6 3 3 5 2" xfId="27449" xr:uid="{E2F3A2BA-7A00-47C1-8C16-ED2244735B93}"/>
    <cellStyle name="Normal 2 2 6 3 3 5 3" xfId="44208" xr:uid="{471C4A71-D85E-4D93-BF65-F04C55126356}"/>
    <cellStyle name="Normal 2 2 6 3 3 6" xfId="19069" xr:uid="{624734B6-9281-4771-BE2C-9663A11DC5C4}"/>
    <cellStyle name="Normal 2 2 6 3 3 7" xfId="35828" xr:uid="{EA2F803F-5717-408F-892A-ED1E2079183F}"/>
    <cellStyle name="Normal 2 2 6 3 4" xfId="2740" xr:uid="{8D5E2620-C387-480B-8521-A572DF5045DB}"/>
    <cellStyle name="Normal 2 2 6 3 4 2" xfId="6122" xr:uid="{24993992-0C12-4181-B507-D88172039748}"/>
    <cellStyle name="Normal 2 2 6 3 4 2 2" xfId="14502" xr:uid="{DD579ABB-D6F0-478B-9FB0-9E7FFAACFD25}"/>
    <cellStyle name="Normal 2 2 6 3 4 2 2 2" xfId="31262" xr:uid="{242A0A54-2DB7-4A4A-9C4B-DF88F5DF8BB6}"/>
    <cellStyle name="Normal 2 2 6 3 4 2 2 3" xfId="48021" xr:uid="{8D4B810A-F5A2-4FF7-8748-03CE5234C5DF}"/>
    <cellStyle name="Normal 2 2 6 3 4 2 3" xfId="22882" xr:uid="{08685F32-D417-4FA9-B56A-1904E3F94B8F}"/>
    <cellStyle name="Normal 2 2 6 3 4 2 4" xfId="39641" xr:uid="{7B9A5C3F-9295-40C9-A9A3-3F482AE6BC45}"/>
    <cellStyle name="Normal 2 2 6 3 4 3" xfId="7809" xr:uid="{C292600D-0F8D-42AC-8C24-7ACC11B0D60C}"/>
    <cellStyle name="Normal 2 2 6 3 4 3 2" xfId="16189" xr:uid="{591F977C-06A8-43B5-BCD9-DB4F52F890B3}"/>
    <cellStyle name="Normal 2 2 6 3 4 3 2 2" xfId="32949" xr:uid="{55FD0DA8-5CBD-4834-90D8-3C7CD57DCBDC}"/>
    <cellStyle name="Normal 2 2 6 3 4 3 2 3" xfId="49708" xr:uid="{95D5633A-93B1-4164-8EE5-AF4A1B9D3ED1}"/>
    <cellStyle name="Normal 2 2 6 3 4 3 3" xfId="24569" xr:uid="{110A1AB5-E67C-4242-A072-CAAC9640197F}"/>
    <cellStyle name="Normal 2 2 6 3 4 3 4" xfId="41328" xr:uid="{F875C6F4-04D9-4A7F-A800-B5EC3382F3B3}"/>
    <cellStyle name="Normal 2 2 6 3 4 4" xfId="4436" xr:uid="{FEC32FE8-FCF6-4B9B-847F-EA69B2254D90}"/>
    <cellStyle name="Normal 2 2 6 3 4 4 2" xfId="12812" xr:uid="{01773E18-AF71-4BB6-A3D6-42249C273E29}"/>
    <cellStyle name="Normal 2 2 6 3 4 4 2 2" xfId="29572" xr:uid="{BAC4BBD6-BB7A-4A85-92A1-855685481D68}"/>
    <cellStyle name="Normal 2 2 6 3 4 4 2 3" xfId="46331" xr:uid="{E44078B7-660F-4E55-9F05-9BBEBD346475}"/>
    <cellStyle name="Normal 2 2 6 3 4 4 3" xfId="21192" xr:uid="{CB534C48-C47B-453F-9E18-76E91F5ED866}"/>
    <cellStyle name="Normal 2 2 6 3 4 4 4" xfId="37951" xr:uid="{4E9FB365-BBD1-4F75-8EFE-13C7FC770A4C}"/>
    <cellStyle name="Normal 2 2 6 3 4 5" xfId="11122" xr:uid="{1BF6826D-A476-456F-8D83-DE2691D92935}"/>
    <cellStyle name="Normal 2 2 6 3 4 5 2" xfId="27882" xr:uid="{5C3F7B5B-B3B5-4DFE-8CD4-F7CBE5CC0D81}"/>
    <cellStyle name="Normal 2 2 6 3 4 5 3" xfId="44641" xr:uid="{27D00565-2474-4EF9-BA5B-2C0A513BAFBF}"/>
    <cellStyle name="Normal 2 2 6 3 4 6" xfId="19502" xr:uid="{FF19F8A6-9BE4-409C-997F-6B3B251FEF61}"/>
    <cellStyle name="Normal 2 2 6 3 4 7" xfId="36261" xr:uid="{52614B27-60FF-458D-BCF0-52D4C47FCC48}"/>
    <cellStyle name="Normal 2 2 6 3 5" xfId="4856" xr:uid="{B046BE03-D5FF-447D-A2DB-874D25369EB8}"/>
    <cellStyle name="Normal 2 2 6 3 5 2" xfId="13232" xr:uid="{A12A9C38-FDC1-4F69-BEDB-E51F3ACD138B}"/>
    <cellStyle name="Normal 2 2 6 3 5 2 2" xfId="29992" xr:uid="{EAFBCD49-0D4D-4B7B-BD71-09AD92B01569}"/>
    <cellStyle name="Normal 2 2 6 3 5 2 3" xfId="46751" xr:uid="{5CFDFADB-C902-49E5-8947-27AB9D468CCE}"/>
    <cellStyle name="Normal 2 2 6 3 5 3" xfId="21612" xr:uid="{A0BC466A-7554-4A95-9E4A-4BCA0DB1966F}"/>
    <cellStyle name="Normal 2 2 6 3 5 4" xfId="38371" xr:uid="{B83A9EA6-EB7B-40A5-9FE8-42F9F96D0412}"/>
    <cellStyle name="Normal 2 2 6 3 6" xfId="6522" xr:uid="{C828B723-EB6F-47FC-B64F-B2A3F1387508}"/>
    <cellStyle name="Normal 2 2 6 3 6 2" xfId="14902" xr:uid="{A8FAFCA9-0988-41E4-9969-B44F4338F31D}"/>
    <cellStyle name="Normal 2 2 6 3 6 2 2" xfId="31662" xr:uid="{C3021409-3E1B-48E3-B927-C734DC9420D0}"/>
    <cellStyle name="Normal 2 2 6 3 6 2 3" xfId="48421" xr:uid="{DD2719F4-1FAE-4171-84E3-38E4CA5BC2AC}"/>
    <cellStyle name="Normal 2 2 6 3 6 3" xfId="23282" xr:uid="{B5780C31-A379-491B-9784-68421F743038}"/>
    <cellStyle name="Normal 2 2 6 3 6 4" xfId="40041" xr:uid="{4E39A4A3-3C6B-414C-9D20-E5F1637000FF}"/>
    <cellStyle name="Normal 2 2 6 3 7" xfId="8215" xr:uid="{2937BF8B-D093-4BCF-A4A9-F222BB6C9464}"/>
    <cellStyle name="Normal 2 2 6 3 7 2" xfId="16595" xr:uid="{EA288AC6-80FA-4D0D-B39C-39F065505135}"/>
    <cellStyle name="Normal 2 2 6 3 7 2 2" xfId="33355" xr:uid="{CDC8FECD-DA3E-47EC-AE72-AEDC14A066A4}"/>
    <cellStyle name="Normal 2 2 6 3 7 2 3" xfId="50114" xr:uid="{6763A388-82CD-472E-940C-A20B9097F5FF}"/>
    <cellStyle name="Normal 2 2 6 3 7 3" xfId="24975" xr:uid="{B1231A8D-0135-4814-8C9B-7A4B1171FDBB}"/>
    <cellStyle name="Normal 2 2 6 3 7 4" xfId="41734" xr:uid="{AA9C4D58-044F-4207-943F-8048EE4450B7}"/>
    <cellStyle name="Normal 2 2 6 3 8" xfId="8621" xr:uid="{940E68F8-B192-4074-9429-9CA16A7B0B86}"/>
    <cellStyle name="Normal 2 2 6 3 8 2" xfId="17001" xr:uid="{2C6CA35A-79FB-46A8-9174-983CDB5A982D}"/>
    <cellStyle name="Normal 2 2 6 3 8 2 2" xfId="33761" xr:uid="{2B085F0C-09ED-4489-AD79-D4B489A15FCE}"/>
    <cellStyle name="Normal 2 2 6 3 8 2 3" xfId="50520" xr:uid="{BBCCA7DD-2810-43BC-9ED9-FC8936C6104D}"/>
    <cellStyle name="Normal 2 2 6 3 8 3" xfId="25381" xr:uid="{4960F2E9-E57B-41CD-B273-BDE18CBCEBA9}"/>
    <cellStyle name="Normal 2 2 6 3 8 4" xfId="42140" xr:uid="{9C579554-1C12-4A16-89CF-AF212AA6E236}"/>
    <cellStyle name="Normal 2 2 6 3 9" xfId="9027" xr:uid="{130CFB31-AF0E-409F-A858-11FFFD7FA297}"/>
    <cellStyle name="Normal 2 2 6 3 9 2" xfId="17407" xr:uid="{5FBE73C6-3D36-4DFD-BE0E-624EAD2A956F}"/>
    <cellStyle name="Normal 2 2 6 3 9 2 2" xfId="34167" xr:uid="{ACAFAC52-6691-41FA-9A0D-34D1A99F3158}"/>
    <cellStyle name="Normal 2 2 6 3 9 2 3" xfId="50926" xr:uid="{C05680F4-307F-4E0A-B9D3-80AA25BDA83F}"/>
    <cellStyle name="Normal 2 2 6 3 9 3" xfId="25787" xr:uid="{B8B2218B-E557-4A3E-AFF1-70032A5B6028}"/>
    <cellStyle name="Normal 2 2 6 3 9 4" xfId="42546" xr:uid="{1C88DBFD-BFB0-456C-9D04-4A4B653D7733}"/>
    <cellStyle name="Normal 2 2 6 4" xfId="2470" xr:uid="{4324AC90-A254-4CE4-8636-59777151B953}"/>
    <cellStyle name="Normal 2 2 6 4 2" xfId="4207" xr:uid="{871A5A6A-7F30-45E8-AC6C-3B1654156F58}"/>
    <cellStyle name="Normal 2 2 6 4 2 2" xfId="12583" xr:uid="{FF51692D-C428-4AEE-BF0C-04E7EAB231C4}"/>
    <cellStyle name="Normal 2 2 6 4 2 2 2" xfId="29343" xr:uid="{EF6E543F-68AD-4EC8-BB69-8E955398461C}"/>
    <cellStyle name="Normal 2 2 6 4 2 2 3" xfId="46102" xr:uid="{C52ACCB3-2B7D-47A5-813B-4A7BF2F824F6}"/>
    <cellStyle name="Normal 2 2 6 4 2 3" xfId="20963" xr:uid="{5E7AB218-DA2D-45E8-A951-336E583AC78A}"/>
    <cellStyle name="Normal 2 2 6 4 2 4" xfId="37722" xr:uid="{CD2F894D-D791-4BAA-B1E3-305A8F6572A6}"/>
    <cellStyle name="Normal 2 2 6 4 3" xfId="5851" xr:uid="{A9EEE8F6-3F41-413A-BBA4-42D146A9A9B7}"/>
    <cellStyle name="Normal 2 2 6 4 3 2" xfId="14231" xr:uid="{8852825C-7BB0-46C1-B71A-86EAA990DA7F}"/>
    <cellStyle name="Normal 2 2 6 4 3 2 2" xfId="30991" xr:uid="{D5230A0F-D00D-4EFA-991A-D80F8B3FE454}"/>
    <cellStyle name="Normal 2 2 6 4 3 2 3" xfId="47750" xr:uid="{67A33BAB-8174-422A-A16D-6B56C8A54509}"/>
    <cellStyle name="Normal 2 2 6 4 3 3" xfId="22611" xr:uid="{F77750CE-0227-4D04-886D-DCE05F7E2FD5}"/>
    <cellStyle name="Normal 2 2 6 4 3 4" xfId="39370" xr:uid="{3F30ADD4-C1C6-45CB-8926-D3D6D578FB2E}"/>
    <cellStyle name="Normal 2 2 6 4 4" xfId="7538" xr:uid="{3AFB6F71-489A-461D-A805-E9D782F077DD}"/>
    <cellStyle name="Normal 2 2 6 4 4 2" xfId="15918" xr:uid="{F683EA44-0D10-4DC3-BC3B-F3902A698BF8}"/>
    <cellStyle name="Normal 2 2 6 4 4 2 2" xfId="32678" xr:uid="{5F80D8B8-92CE-42F9-9102-0C04AFD2D2F4}"/>
    <cellStyle name="Normal 2 2 6 4 4 2 3" xfId="49437" xr:uid="{7291163B-4F84-4A7D-9AD4-BFA82307D1F6}"/>
    <cellStyle name="Normal 2 2 6 4 4 3" xfId="24298" xr:uid="{C54FC748-4F77-479E-AB46-8E2984560E33}"/>
    <cellStyle name="Normal 2 2 6 4 4 4" xfId="41057" xr:uid="{56737938-D7EF-4C3F-BFBD-AA1AA4CCD762}"/>
    <cellStyle name="Normal 2 2 6 4 5" xfId="2980" xr:uid="{AA03E8F2-59D4-4D42-84A1-6657FE74E960}"/>
    <cellStyle name="Normal 2 2 6 4 6" xfId="10851" xr:uid="{9285D96D-75E5-4C55-9997-F45CBAC793A4}"/>
    <cellStyle name="Normal 2 2 6 4 6 2" xfId="27611" xr:uid="{8A54B9F9-404C-46C0-921F-E24F309FCB85}"/>
    <cellStyle name="Normal 2 2 6 4 6 3" xfId="44370" xr:uid="{25D76C29-D5C2-4EA5-842C-889EAFC6DB24}"/>
    <cellStyle name="Normal 2 2 6 4 7" xfId="19231" xr:uid="{F42EDD03-C7A4-4165-816C-489E832686DC}"/>
    <cellStyle name="Normal 2 2 6 4 8" xfId="35990" xr:uid="{F2C345D0-E4E4-4719-BCD0-DFC221AE66AD}"/>
    <cellStyle name="Normal 2 2 6 5" xfId="4584" xr:uid="{B6C9FCE8-8B50-4F4E-946F-806F00144DC5}"/>
    <cellStyle name="Normal 2 2 6 5 2" xfId="12960" xr:uid="{E6F13DDD-565F-477D-90BB-7D1BD1EBD228}"/>
    <cellStyle name="Normal 2 2 6 5 2 2" xfId="29720" xr:uid="{13C5642D-4588-47BA-9CDC-04C306695DD2}"/>
    <cellStyle name="Normal 2 2 6 5 2 3" xfId="46479" xr:uid="{42EA5FF0-1B7C-44D0-8E6D-FECF529EDE33}"/>
    <cellStyle name="Normal 2 2 6 5 3" xfId="21340" xr:uid="{8A0D63A9-2DB2-4C47-AADC-D32024152CFA}"/>
    <cellStyle name="Normal 2 2 6 5 4" xfId="38099" xr:uid="{508BB895-D2D1-42A6-BA89-D9B362EFC0D0}"/>
    <cellStyle name="Normal 2 2 6 6" xfId="7944" xr:uid="{B972CB36-62C8-4594-A9EB-19B4111F802F}"/>
    <cellStyle name="Normal 2 2 6 6 2" xfId="16324" xr:uid="{1071B116-693F-49B3-81B5-41CCEA2BEFBF}"/>
    <cellStyle name="Normal 2 2 6 6 2 2" xfId="33084" xr:uid="{3D26923D-7681-4DC0-94B8-A8A7B8E54B40}"/>
    <cellStyle name="Normal 2 2 6 6 2 3" xfId="49843" xr:uid="{B2EF2022-B505-44EC-B307-74B2BD82DC1F}"/>
    <cellStyle name="Normal 2 2 6 6 3" xfId="24704" xr:uid="{72B6AA05-D72B-4DA8-9F92-6B87AA843FD5}"/>
    <cellStyle name="Normal 2 2 6 6 4" xfId="41463" xr:uid="{FBB56920-DA02-491C-919A-74535FA64462}"/>
    <cellStyle name="Normal 2 2 6 7" xfId="8350" xr:uid="{4A63A451-2786-4961-8589-9226782B96E9}"/>
    <cellStyle name="Normal 2 2 6 7 2" xfId="16730" xr:uid="{3FDFE881-1475-4883-85A5-258BE88BEF3B}"/>
    <cellStyle name="Normal 2 2 6 7 2 2" xfId="33490" xr:uid="{44E47D5A-4D40-4CF4-8892-011C320C4BDD}"/>
    <cellStyle name="Normal 2 2 6 7 2 3" xfId="50249" xr:uid="{381C2DC6-5FB9-4417-8C26-380C6472D2DF}"/>
    <cellStyle name="Normal 2 2 6 7 3" xfId="25110" xr:uid="{B7265D97-16D5-4C42-B1E8-7DF1CA9D2DAC}"/>
    <cellStyle name="Normal 2 2 6 7 4" xfId="41869" xr:uid="{257B84D2-1090-4CF5-B694-1C50DA400D76}"/>
    <cellStyle name="Normal 2 2 6 8" xfId="8756" xr:uid="{0F71797E-3498-434C-A09E-A4F769AC93EE}"/>
    <cellStyle name="Normal 2 2 6 8 2" xfId="17136" xr:uid="{5C6AE562-E589-4712-AFAE-14A2DE6D196C}"/>
    <cellStyle name="Normal 2 2 6 8 2 2" xfId="33896" xr:uid="{98BC71A5-457F-4681-9E78-D3E03E53991A}"/>
    <cellStyle name="Normal 2 2 6 8 2 3" xfId="50655" xr:uid="{D55C7CE8-070C-40BD-B3C8-089C34E28939}"/>
    <cellStyle name="Normal 2 2 6 8 3" xfId="25516" xr:uid="{EBC9CEBE-E300-4431-9F1C-DE7403DACFC0}"/>
    <cellStyle name="Normal 2 2 6 8 4" xfId="42275" xr:uid="{9AAAEB62-19CF-4BD1-B2C3-86030659071E}"/>
    <cellStyle name="Normal 2 2 6 9" xfId="9162" xr:uid="{B3DF332B-B54C-462C-A098-BBAD864B8773}"/>
    <cellStyle name="Normal 2 2 6 9 2" xfId="17542" xr:uid="{FA1FF0CA-5F6B-43D5-A606-84DF0FB7A047}"/>
    <cellStyle name="Normal 2 2 6 9 2 2" xfId="34302" xr:uid="{FE8905D8-9619-4AD4-88E4-9BFB5733E57B}"/>
    <cellStyle name="Normal 2 2 6 9 2 3" xfId="51061" xr:uid="{4CC07FE1-62CE-4994-B531-F203E9815ADE}"/>
    <cellStyle name="Normal 2 2 6 9 3" xfId="25922" xr:uid="{12C2DC9C-7852-48D8-BEF4-FC342254F449}"/>
    <cellStyle name="Normal 2 2 6 9 4" xfId="42681" xr:uid="{59E42FDD-69BC-4876-8A49-EFE259DA8B7D}"/>
    <cellStyle name="Normal 2 2 7" xfId="851" xr:uid="{7C6F6479-AE3D-4DFC-91CB-9BA84E653CED}"/>
    <cellStyle name="Normal 2 2 7 10" xfId="8351" xr:uid="{F0F3C721-5418-426F-836E-47F07941DA1E}"/>
    <cellStyle name="Normal 2 2 7 10 2" xfId="16731" xr:uid="{B7EECD33-B4F3-45D5-9372-9E5B0238B911}"/>
    <cellStyle name="Normal 2 2 7 10 2 2" xfId="33491" xr:uid="{4B7B3CE2-97A8-4EAA-8847-AF0043510C00}"/>
    <cellStyle name="Normal 2 2 7 10 2 3" xfId="50250" xr:uid="{2B45038A-B008-4ABD-8831-34C6EB276FCF}"/>
    <cellStyle name="Normal 2 2 7 10 3" xfId="25111" xr:uid="{DD770EAC-F67F-4BFD-BB29-51827F2BA1FB}"/>
    <cellStyle name="Normal 2 2 7 10 4" xfId="41870" xr:uid="{D4D6F165-9A56-4F3F-A2E4-F9D9CC7A1CD5}"/>
    <cellStyle name="Normal 2 2 7 11" xfId="8757" xr:uid="{4547AAA5-FF67-4CF2-95A4-2B6FA6206C5A}"/>
    <cellStyle name="Normal 2 2 7 11 2" xfId="17137" xr:uid="{469140DC-074D-49D6-815D-11B1712DC7B5}"/>
    <cellStyle name="Normal 2 2 7 11 2 2" xfId="33897" xr:uid="{C4D9754B-0D71-4F14-90ED-9C748CD7A887}"/>
    <cellStyle name="Normal 2 2 7 11 2 3" xfId="50656" xr:uid="{EE2AABA7-3622-4DB8-A254-D2161A782735}"/>
    <cellStyle name="Normal 2 2 7 11 3" xfId="25517" xr:uid="{F99E0DA4-055A-4895-A114-CF4DF06773DA}"/>
    <cellStyle name="Normal 2 2 7 11 4" xfId="42276" xr:uid="{7CF42139-3F74-4EDC-B35B-939079C15418}"/>
    <cellStyle name="Normal 2 2 7 12" xfId="9163" xr:uid="{DC05BE2D-8910-4779-8BE0-F7F3B959BC83}"/>
    <cellStyle name="Normal 2 2 7 12 2" xfId="17543" xr:uid="{D88CFB55-6E43-4906-A865-25854DB1FA05}"/>
    <cellStyle name="Normal 2 2 7 12 2 2" xfId="34303" xr:uid="{B5C9EB23-6911-4097-A24A-7D5D6ECFA63D}"/>
    <cellStyle name="Normal 2 2 7 12 2 3" xfId="51062" xr:uid="{24EEDB40-3146-4362-B495-F0D407BCED5B}"/>
    <cellStyle name="Normal 2 2 7 12 3" xfId="25923" xr:uid="{310EFD1B-0754-47AC-82FA-EEA97363661A}"/>
    <cellStyle name="Normal 2 2 7 12 4" xfId="42682" xr:uid="{25307842-D9D7-4121-B740-BF58A3D026E6}"/>
    <cellStyle name="Normal 2 2 7 13" xfId="2873" xr:uid="{27095F7A-3218-474F-B2F4-B3A071590E3A}"/>
    <cellStyle name="Normal 2 2 7 13 2" xfId="11255" xr:uid="{7F42F534-4CFB-4333-BD87-71B79E9F9520}"/>
    <cellStyle name="Normal 2 2 7 13 2 2" xfId="28015" xr:uid="{83E09D86-2736-46AB-B0A5-41AB6B359C38}"/>
    <cellStyle name="Normal 2 2 7 13 2 3" xfId="44774" xr:uid="{568E17F4-DF15-4362-97D1-0F343EFC6F67}"/>
    <cellStyle name="Normal 2 2 7 13 3" xfId="19635" xr:uid="{E5DFA704-5A09-422F-AECA-ACA5B5F0EB13}"/>
    <cellStyle name="Normal 2 2 7 13 4" xfId="36394" xr:uid="{F22113C2-0EC9-4E03-BE7F-822C1D8DB224}"/>
    <cellStyle name="Normal 2 2 7 14" xfId="9836" xr:uid="{0688A528-90FD-47A1-8FFB-35FCD064AD7F}"/>
    <cellStyle name="Normal 2 2 7 14 2" xfId="26596" xr:uid="{C02C7E7E-4499-4C76-BF8A-F98DC576212E}"/>
    <cellStyle name="Normal 2 2 7 14 3" xfId="43355" xr:uid="{24195C8F-F4D8-42F8-9D2A-C4EF3BDFD0F5}"/>
    <cellStyle name="Normal 2 2 7 15" xfId="18216" xr:uid="{A6E40FEB-AC6E-4D38-98DE-F3D9670E02BA}"/>
    <cellStyle name="Normal 2 2 7 16" xfId="34975" xr:uid="{4627D4E2-975F-4A31-9D69-EEC24EC2ECD9}"/>
    <cellStyle name="Normal 2 2 7 2" xfId="1477" xr:uid="{FF748BBA-6871-4C9A-9076-6F1BF89143A3}"/>
    <cellStyle name="Normal 2 2 7 2 10" xfId="9319" xr:uid="{B403EAE4-F7D0-4068-9A7E-04898521759E}"/>
    <cellStyle name="Normal 2 2 7 2 10 2" xfId="17699" xr:uid="{3BF1B80C-BB69-4F32-9588-D140FD616FAF}"/>
    <cellStyle name="Normal 2 2 7 2 10 2 2" xfId="34459" xr:uid="{ACE4A706-FE80-4EEA-A6DA-80144C8B9154}"/>
    <cellStyle name="Normal 2 2 7 2 10 2 3" xfId="51218" xr:uid="{E3238C1D-381D-4820-A8BF-B7733EA4EB97}"/>
    <cellStyle name="Normal 2 2 7 2 10 3" xfId="26079" xr:uid="{A78BE8DA-FD0C-4273-A9C0-D2AC754EFEEA}"/>
    <cellStyle name="Normal 2 2 7 2 10 4" xfId="42838" xr:uid="{11F221BD-C7DD-482D-87C0-13C23374A2D1}"/>
    <cellStyle name="Normal 2 2 7 2 11" xfId="3263" xr:uid="{2A00E147-2366-49B3-AE53-BDA5A6BE2D59}"/>
    <cellStyle name="Normal 2 2 7 2 11 2" xfId="11640" xr:uid="{3339FFD3-BAE0-4A4D-806F-862B3A255374}"/>
    <cellStyle name="Normal 2 2 7 2 11 2 2" xfId="28400" xr:uid="{BDE57712-0B51-4B3A-9138-51CFFC1EDEE0}"/>
    <cellStyle name="Normal 2 2 7 2 11 2 3" xfId="45159" xr:uid="{55AEAA47-B3F3-4569-91C2-CF9D230DFAB0}"/>
    <cellStyle name="Normal 2 2 7 2 11 3" xfId="20020" xr:uid="{E7CCA48F-338A-4CFA-A7CD-A06BE9538009}"/>
    <cellStyle name="Normal 2 2 7 2 11 4" xfId="36779" xr:uid="{019DB331-1FF5-4835-82BC-7449983C0236}"/>
    <cellStyle name="Normal 2 2 7 2 12" xfId="9837" xr:uid="{451CC13B-243B-44F8-9A78-194C087E2F8A}"/>
    <cellStyle name="Normal 2 2 7 2 12 2" xfId="26597" xr:uid="{0248BC30-23A1-4B17-B064-73476544CD17}"/>
    <cellStyle name="Normal 2 2 7 2 12 3" xfId="43356" xr:uid="{33924262-8348-4062-8934-E7829C2CC433}"/>
    <cellStyle name="Normal 2 2 7 2 13" xfId="18217" xr:uid="{91BFF40A-7CB1-47F6-8C1D-4BAC730ACD3C}"/>
    <cellStyle name="Normal 2 2 7 2 14" xfId="34976" xr:uid="{B88D9F4D-7FCB-4C3E-A89A-9BBAF185CFE5}"/>
    <cellStyle name="Normal 2 2 7 2 2" xfId="1883" xr:uid="{238F65E3-EF94-4669-BB11-EB27A7717A3B}"/>
    <cellStyle name="Normal 2 2 7 2 2 2" xfId="5265" xr:uid="{1AE09FB8-28BF-4076-B744-48D4BC8CF377}"/>
    <cellStyle name="Normal 2 2 7 2 2 2 2" xfId="13643" xr:uid="{16B0C187-497B-43CC-AA04-45C87F05A07E}"/>
    <cellStyle name="Normal 2 2 7 2 2 2 2 2" xfId="30403" xr:uid="{A077ADB2-5A80-4AF1-B0AB-F3AB57F606A3}"/>
    <cellStyle name="Normal 2 2 7 2 2 2 2 3" xfId="47162" xr:uid="{4754A6CF-C66F-480F-AB82-9C85C2D19340}"/>
    <cellStyle name="Normal 2 2 7 2 2 2 3" xfId="22023" xr:uid="{828D1D1C-17FE-46BC-8404-082126EA23A1}"/>
    <cellStyle name="Normal 2 2 7 2 2 2 4" xfId="38782" xr:uid="{F72425D0-05FB-4BCA-B43B-0F43A92234C3}"/>
    <cellStyle name="Normal 2 2 7 2 2 3" xfId="6950" xr:uid="{28DB29FF-5B90-45F3-AEF0-1DA73463041A}"/>
    <cellStyle name="Normal 2 2 7 2 2 3 2" xfId="15330" xr:uid="{1F4FD8D2-6B98-40BD-8656-50CA73A8FC18}"/>
    <cellStyle name="Normal 2 2 7 2 2 3 2 2" xfId="32090" xr:uid="{F7FC20F8-A08A-41C7-BAE5-20C2D6C94B1B}"/>
    <cellStyle name="Normal 2 2 7 2 2 3 2 3" xfId="48849" xr:uid="{74429712-0987-46D9-A321-25137CC5A53E}"/>
    <cellStyle name="Normal 2 2 7 2 2 3 3" xfId="23710" xr:uid="{D1C5B27C-87C8-4346-8B2E-46F004119C4F}"/>
    <cellStyle name="Normal 2 2 7 2 2 3 4" xfId="40469" xr:uid="{2B4B46E0-631E-4CEA-808F-B96F7E661FD7}"/>
    <cellStyle name="Normal 2 2 7 2 2 4" xfId="3690" xr:uid="{E7B101E2-3DD3-4E00-BBF9-41757B69C0C1}"/>
    <cellStyle name="Normal 2 2 7 2 2 4 2" xfId="12066" xr:uid="{EC91B715-6999-40B7-9A58-08B0F4A652C3}"/>
    <cellStyle name="Normal 2 2 7 2 2 4 2 2" xfId="28826" xr:uid="{30DADE1C-F0F9-4A51-8CD1-2D5425DCA36F}"/>
    <cellStyle name="Normal 2 2 7 2 2 4 2 3" xfId="45585" xr:uid="{8577DCB5-F806-4C8F-832F-F7B5D7B4A4CE}"/>
    <cellStyle name="Normal 2 2 7 2 2 4 3" xfId="20446" xr:uid="{1C8B56C5-1FC6-4C70-80F9-2EA31707B770}"/>
    <cellStyle name="Normal 2 2 7 2 2 4 4" xfId="37205" xr:uid="{7F06ED1C-46FF-4BB7-A660-FF909511CA61}"/>
    <cellStyle name="Normal 2 2 7 2 2 5" xfId="10263" xr:uid="{BBAB03A2-7F80-4263-9121-3F3D4CD4CBDE}"/>
    <cellStyle name="Normal 2 2 7 2 2 5 2" xfId="27023" xr:uid="{66A0016B-1915-41F6-8ABF-06BA2110B76D}"/>
    <cellStyle name="Normal 2 2 7 2 2 5 3" xfId="43782" xr:uid="{8EA40582-396B-4E11-AC29-9E8991C6802C}"/>
    <cellStyle name="Normal 2 2 7 2 2 6" xfId="18643" xr:uid="{BDF69676-DCF1-4A86-937C-B6D08B99A002}"/>
    <cellStyle name="Normal 2 2 7 2 2 7" xfId="35402" xr:uid="{9CAE5475-46B4-4A77-8875-1926208C2780}"/>
    <cellStyle name="Normal 2 2 7 2 3" xfId="2311" xr:uid="{B3FD74E3-0544-490B-99FD-7DC72BE21F7B}"/>
    <cellStyle name="Normal 2 2 7 2 3 2" xfId="5691" xr:uid="{C887C9E3-6B17-49BC-8CB2-0ACCD080F943}"/>
    <cellStyle name="Normal 2 2 7 2 3 2 2" xfId="14071" xr:uid="{52B2B78A-928F-4AEA-8F92-521AB5CFDD0E}"/>
    <cellStyle name="Normal 2 2 7 2 3 2 2 2" xfId="30831" xr:uid="{3FEBE69A-3E74-4D27-85DD-D4AE8E26EEB4}"/>
    <cellStyle name="Normal 2 2 7 2 3 2 2 3" xfId="47590" xr:uid="{397C8A59-03FB-425D-9610-3F9A8FC58745}"/>
    <cellStyle name="Normal 2 2 7 2 3 2 3" xfId="22451" xr:uid="{A5CDC08B-4EE8-4923-B629-B9B2124835A6}"/>
    <cellStyle name="Normal 2 2 7 2 3 2 4" xfId="39210" xr:uid="{E0A654FD-D086-4FF3-89EA-1015A2370BA3}"/>
    <cellStyle name="Normal 2 2 7 2 3 3" xfId="7378" xr:uid="{DF47CAD5-0FB5-4FE3-B1C0-9D229BE76D1F}"/>
    <cellStyle name="Normal 2 2 7 2 3 3 2" xfId="15758" xr:uid="{E004921F-06B0-46EB-A5FC-49E8AF90CD9A}"/>
    <cellStyle name="Normal 2 2 7 2 3 3 2 2" xfId="32518" xr:uid="{6A0AD0D6-0A2F-4D6B-928C-874FAC095247}"/>
    <cellStyle name="Normal 2 2 7 2 3 3 2 3" xfId="49277" xr:uid="{DFFB5FE0-8BA7-4687-8512-11A0E8A00EB7}"/>
    <cellStyle name="Normal 2 2 7 2 3 3 3" xfId="24138" xr:uid="{94EB8ACA-7D34-47E3-B86F-44DBA054BC9C}"/>
    <cellStyle name="Normal 2 2 7 2 3 3 4" xfId="40897" xr:uid="{D40A6B69-C3A1-4162-A649-F845E5822500}"/>
    <cellStyle name="Normal 2 2 7 2 3 4" xfId="4118" xr:uid="{6EB04F55-AC04-4B91-BFAE-FA8ABE2F7810}"/>
    <cellStyle name="Normal 2 2 7 2 3 4 2" xfId="12494" xr:uid="{655FF451-78FF-4735-93D3-186B911F65C7}"/>
    <cellStyle name="Normal 2 2 7 2 3 4 2 2" xfId="29254" xr:uid="{464E5765-22AD-43F0-9A51-B0BE996EC536}"/>
    <cellStyle name="Normal 2 2 7 2 3 4 2 3" xfId="46013" xr:uid="{2F3BD917-C770-4D9B-928F-531C0239DAAD}"/>
    <cellStyle name="Normal 2 2 7 2 3 4 3" xfId="20874" xr:uid="{3C0C5432-922C-4D08-932D-241E16ADC1B8}"/>
    <cellStyle name="Normal 2 2 7 2 3 4 4" xfId="37633" xr:uid="{22574000-5EFD-4320-8611-7473D1FCFEAF}"/>
    <cellStyle name="Normal 2 2 7 2 3 5" xfId="10691" xr:uid="{484BD268-48DC-41B1-9098-DE1144EAEB7A}"/>
    <cellStyle name="Normal 2 2 7 2 3 5 2" xfId="27451" xr:uid="{20B0CC34-C1CD-4ECF-82B9-B761B837CDD6}"/>
    <cellStyle name="Normal 2 2 7 2 3 5 3" xfId="44210" xr:uid="{C21E7EF9-6B6D-4800-BE10-27BF9ECA28A5}"/>
    <cellStyle name="Normal 2 2 7 2 3 6" xfId="19071" xr:uid="{678E4630-924A-4512-902D-26E8AA373808}"/>
    <cellStyle name="Normal 2 2 7 2 3 7" xfId="35830" xr:uid="{96B1EFBF-2B84-4CE2-8B54-E12563A8B027}"/>
    <cellStyle name="Normal 2 2 7 2 4" xfId="2626" xr:uid="{1B1B1407-1964-49CA-8923-C0EE8CEB396F}"/>
    <cellStyle name="Normal 2 2 7 2 4 2" xfId="6008" xr:uid="{AE05400B-6A3C-494F-8C4E-82CADD1B9006}"/>
    <cellStyle name="Normal 2 2 7 2 4 2 2" xfId="14388" xr:uid="{67A02EA2-0207-4DB1-81B3-D22671BDA141}"/>
    <cellStyle name="Normal 2 2 7 2 4 2 2 2" xfId="31148" xr:uid="{4489D7F6-291C-407C-8E27-E1466E5A88D4}"/>
    <cellStyle name="Normal 2 2 7 2 4 2 2 3" xfId="47907" xr:uid="{918E94EB-10EB-44F3-BFB5-4FDC27BFAC71}"/>
    <cellStyle name="Normal 2 2 7 2 4 2 3" xfId="22768" xr:uid="{30AEE3A7-46BC-44BC-9F93-81556FC3447E}"/>
    <cellStyle name="Normal 2 2 7 2 4 2 4" xfId="39527" xr:uid="{4C0265E3-7E1C-4210-8E52-E2305FE95F3E}"/>
    <cellStyle name="Normal 2 2 7 2 4 3" xfId="7695" xr:uid="{D744E08D-A90D-482A-ACCA-E3F707FCCC53}"/>
    <cellStyle name="Normal 2 2 7 2 4 3 2" xfId="16075" xr:uid="{60CA8FAA-1B3C-4CAD-84B5-83A20C236D64}"/>
    <cellStyle name="Normal 2 2 7 2 4 3 2 2" xfId="32835" xr:uid="{3764BDD9-5885-448B-8E95-1039E276D02A}"/>
    <cellStyle name="Normal 2 2 7 2 4 3 2 3" xfId="49594" xr:uid="{6CC3428E-8B37-4871-834B-3116CD92BC81}"/>
    <cellStyle name="Normal 2 2 7 2 4 3 3" xfId="24455" xr:uid="{8BD512AA-C82D-4546-8D16-7A017B3E7CEE}"/>
    <cellStyle name="Normal 2 2 7 2 4 3 4" xfId="41214" xr:uid="{360B2A6C-F70E-43EC-882A-945304DD68BD}"/>
    <cellStyle name="Normal 2 2 7 2 4 4" xfId="4323" xr:uid="{BFBEA03C-5B8D-4CAF-9A68-60C29F6D7022}"/>
    <cellStyle name="Normal 2 2 7 2 4 4 2" xfId="12699" xr:uid="{802F81DE-6BF8-4C55-9174-03E5F69CE5CD}"/>
    <cellStyle name="Normal 2 2 7 2 4 4 2 2" xfId="29459" xr:uid="{67401F5A-64FE-4271-BC59-549875FC5E96}"/>
    <cellStyle name="Normal 2 2 7 2 4 4 2 3" xfId="46218" xr:uid="{CD740E77-A00B-4491-ACEB-372C97062087}"/>
    <cellStyle name="Normal 2 2 7 2 4 4 3" xfId="21079" xr:uid="{80FA19B0-47C3-44FD-9631-2728B18C733F}"/>
    <cellStyle name="Normal 2 2 7 2 4 4 4" xfId="37838" xr:uid="{7BFC5D96-3098-4CF0-AE77-BBFA21689B00}"/>
    <cellStyle name="Normal 2 2 7 2 4 5" xfId="11008" xr:uid="{BF7724CA-E2A3-4821-A9DA-E0D17320D8BF}"/>
    <cellStyle name="Normal 2 2 7 2 4 5 2" xfId="27768" xr:uid="{706DD278-94A0-4A82-9953-E4B9B6EE88A3}"/>
    <cellStyle name="Normal 2 2 7 2 4 5 3" xfId="44527" xr:uid="{CF5835A5-94D0-42AA-B062-5D4EA7D6E889}"/>
    <cellStyle name="Normal 2 2 7 2 4 6" xfId="19388" xr:uid="{13E0C2E0-3651-4723-8598-F10108F62BA9}"/>
    <cellStyle name="Normal 2 2 7 2 4 7" xfId="36147" xr:uid="{569FAAD9-BE18-450C-9010-373A9549C769}"/>
    <cellStyle name="Normal 2 2 7 2 5" xfId="4742" xr:uid="{790D8C06-ADD0-40D9-A119-8CDB47C202A1}"/>
    <cellStyle name="Normal 2 2 7 2 5 2" xfId="13118" xr:uid="{CAC9E352-1BF8-456C-B193-615A890B239B}"/>
    <cellStyle name="Normal 2 2 7 2 5 2 2" xfId="29878" xr:uid="{C5BF37AA-DE0D-407E-AD46-DCFDC3C36CDC}"/>
    <cellStyle name="Normal 2 2 7 2 5 2 3" xfId="46637" xr:uid="{AF3D1CD2-7B4D-4159-A41A-10A893C62DFC}"/>
    <cellStyle name="Normal 2 2 7 2 5 3" xfId="21498" xr:uid="{69E12950-BECD-444C-910C-BA8030F403D2}"/>
    <cellStyle name="Normal 2 2 7 2 5 4" xfId="38257" xr:uid="{76E2F707-A330-43E7-9CC1-0AF453B00A83}"/>
    <cellStyle name="Normal 2 2 7 2 6" xfId="6524" xr:uid="{FE983706-BDA2-46E7-8E48-38AB22F18B95}"/>
    <cellStyle name="Normal 2 2 7 2 6 2" xfId="14904" xr:uid="{F2D71327-2BB6-4CB0-80F5-B7935E4FF5DD}"/>
    <cellStyle name="Normal 2 2 7 2 6 2 2" xfId="31664" xr:uid="{5A0C1C17-8AC2-4CDE-8DDE-E16D71E15AA3}"/>
    <cellStyle name="Normal 2 2 7 2 6 2 3" xfId="48423" xr:uid="{14606B06-9E5A-4C31-B812-3D383E83827B}"/>
    <cellStyle name="Normal 2 2 7 2 6 3" xfId="23284" xr:uid="{6C2F0CC0-FAB8-46CD-BBA1-9E33B96BDA3F}"/>
    <cellStyle name="Normal 2 2 7 2 6 4" xfId="40043" xr:uid="{1534E755-59AC-4D91-BAD7-D9F8743359E2}"/>
    <cellStyle name="Normal 2 2 7 2 7" xfId="8101" xr:uid="{B753D3C4-7217-453D-873E-C8F79890E66D}"/>
    <cellStyle name="Normal 2 2 7 2 7 2" xfId="16481" xr:uid="{82BC7D02-8434-4160-B03C-6F56E587512A}"/>
    <cellStyle name="Normal 2 2 7 2 7 2 2" xfId="33241" xr:uid="{5DCD4801-59A1-48E8-A7C5-3BB2ACB4D309}"/>
    <cellStyle name="Normal 2 2 7 2 7 2 3" xfId="50000" xr:uid="{45E7211C-B8CF-466D-94E3-424C3D666A82}"/>
    <cellStyle name="Normal 2 2 7 2 7 3" xfId="24861" xr:uid="{BB605A6C-28A4-4B54-B39F-579A875D447D}"/>
    <cellStyle name="Normal 2 2 7 2 7 4" xfId="41620" xr:uid="{C969CE79-CF25-435A-B896-84E5F1E39327}"/>
    <cellStyle name="Normal 2 2 7 2 8" xfId="8507" xr:uid="{343FA1F6-EBCD-47DA-B6B3-0941A22F41B5}"/>
    <cellStyle name="Normal 2 2 7 2 8 2" xfId="16887" xr:uid="{47ED32F9-F677-494B-9822-7115348FC304}"/>
    <cellStyle name="Normal 2 2 7 2 8 2 2" xfId="33647" xr:uid="{01058E97-5919-48CC-A142-FF0856024687}"/>
    <cellStyle name="Normal 2 2 7 2 8 2 3" xfId="50406" xr:uid="{6BC38919-4AE3-4CCF-9E64-27F1E34CFEFB}"/>
    <cellStyle name="Normal 2 2 7 2 8 3" xfId="25267" xr:uid="{69A12AF9-CFE8-4BF4-9CAD-5D923DB559BA}"/>
    <cellStyle name="Normal 2 2 7 2 8 4" xfId="42026" xr:uid="{BA61CFA9-4565-40E8-B5B1-3D9102A1A209}"/>
    <cellStyle name="Normal 2 2 7 2 9" xfId="8913" xr:uid="{0DF65469-7F02-41C5-9A0F-AEA3279393B5}"/>
    <cellStyle name="Normal 2 2 7 2 9 2" xfId="17293" xr:uid="{B6DCD124-44CB-4528-B7DA-728A5AC84027}"/>
    <cellStyle name="Normal 2 2 7 2 9 2 2" xfId="34053" xr:uid="{D4B0EDAE-90F8-4BDF-9DE5-C45979ADC2E1}"/>
    <cellStyle name="Normal 2 2 7 2 9 2 3" xfId="50812" xr:uid="{5F15C111-3E15-4374-A56A-19F148FA378F}"/>
    <cellStyle name="Normal 2 2 7 2 9 3" xfId="25673" xr:uid="{EBAE3E3D-E0EB-4B0F-884A-C4DAD5B07E03}"/>
    <cellStyle name="Normal 2 2 7 2 9 4" xfId="42432" xr:uid="{5444B13F-B21B-4A36-A9E6-C00645F3B0C0}"/>
    <cellStyle name="Normal 2 2 7 3" xfId="1478" xr:uid="{B832545B-FD7C-4C85-BE0E-34B1A4BF701E}"/>
    <cellStyle name="Normal 2 2 7 3 10" xfId="9434" xr:uid="{6D362226-EE22-4FCB-90CB-96D111EE10DC}"/>
    <cellStyle name="Normal 2 2 7 3 10 2" xfId="17814" xr:uid="{CFADA38F-84A8-4D11-A52B-7DC23A0437E7}"/>
    <cellStyle name="Normal 2 2 7 3 10 2 2" xfId="34574" xr:uid="{D732D957-D08E-4D29-979F-EAE0684FE618}"/>
    <cellStyle name="Normal 2 2 7 3 10 2 3" xfId="51333" xr:uid="{5B08863C-7F9B-4FC0-BD8B-FA2FC2C55095}"/>
    <cellStyle name="Normal 2 2 7 3 10 3" xfId="26194" xr:uid="{8B960373-78A1-432C-926A-69AB1A0E890A}"/>
    <cellStyle name="Normal 2 2 7 3 10 4" xfId="42953" xr:uid="{DB6A70DA-B14D-482B-83B7-E7F8E2B8D048}"/>
    <cellStyle name="Normal 2 2 7 3 11" xfId="3264" xr:uid="{C8783A82-D351-4932-98C4-BB0813306FEF}"/>
    <cellStyle name="Normal 2 2 7 3 11 2" xfId="11641" xr:uid="{0BBC270E-A901-4EB1-B716-28CAB6546EFA}"/>
    <cellStyle name="Normal 2 2 7 3 11 2 2" xfId="28401" xr:uid="{58D43AC4-0EAF-49EE-8DB4-886EA6A4E0F9}"/>
    <cellStyle name="Normal 2 2 7 3 11 2 3" xfId="45160" xr:uid="{6AB18D29-6654-4CC3-B9F1-14D15BBDFBAB}"/>
    <cellStyle name="Normal 2 2 7 3 11 3" xfId="20021" xr:uid="{42751EA3-1729-484B-9783-5E86D719705A}"/>
    <cellStyle name="Normal 2 2 7 3 11 4" xfId="36780" xr:uid="{D07F63F4-860A-4536-90EA-BEDF1E559306}"/>
    <cellStyle name="Normal 2 2 7 3 12" xfId="9838" xr:uid="{AE57626B-EAAC-494A-94A9-73AB6DE1CC46}"/>
    <cellStyle name="Normal 2 2 7 3 12 2" xfId="26598" xr:uid="{FC0BF5E1-9BA2-4EBA-AA63-2C7E2B116120}"/>
    <cellStyle name="Normal 2 2 7 3 12 3" xfId="43357" xr:uid="{313D20BC-348C-4015-B1DA-61F0D3D6C6BD}"/>
    <cellStyle name="Normal 2 2 7 3 13" xfId="18218" xr:uid="{6D54B730-950F-40DD-BBC7-2F80C6A1C6E0}"/>
    <cellStyle name="Normal 2 2 7 3 14" xfId="34977" xr:uid="{458B98C9-2519-4447-8C06-36AA1970BFB0}"/>
    <cellStyle name="Normal 2 2 7 3 2" xfId="1884" xr:uid="{6E881BBE-4B9A-40CA-8B2C-26E47CB30BE6}"/>
    <cellStyle name="Normal 2 2 7 3 2 2" xfId="5266" xr:uid="{735F4149-FA1C-48B1-AD7E-B8F56F9516BD}"/>
    <cellStyle name="Normal 2 2 7 3 2 2 2" xfId="13644" xr:uid="{69A073E1-CA3E-42AC-871E-F7413D7CD61D}"/>
    <cellStyle name="Normal 2 2 7 3 2 2 2 2" xfId="30404" xr:uid="{D4FD1BA4-7555-47C0-80A8-5380BF810138}"/>
    <cellStyle name="Normal 2 2 7 3 2 2 2 3" xfId="47163" xr:uid="{45B5F6D0-6033-41D9-B468-9AEB9BF6552B}"/>
    <cellStyle name="Normal 2 2 7 3 2 2 3" xfId="22024" xr:uid="{CA9516D4-B144-4F4D-B280-2B0A9955DB67}"/>
    <cellStyle name="Normal 2 2 7 3 2 2 4" xfId="38783" xr:uid="{5FE94BE7-E893-473F-8AC3-6F04E4498ED4}"/>
    <cellStyle name="Normal 2 2 7 3 2 3" xfId="6951" xr:uid="{160EA7B2-180C-4D3D-B396-78D47B269F58}"/>
    <cellStyle name="Normal 2 2 7 3 2 3 2" xfId="15331" xr:uid="{CFC7472E-380D-49A0-B14B-A1B0C1FFDA87}"/>
    <cellStyle name="Normal 2 2 7 3 2 3 2 2" xfId="32091" xr:uid="{097F6BCA-8FB2-4F37-B3A4-CD4EBD3142C8}"/>
    <cellStyle name="Normal 2 2 7 3 2 3 2 3" xfId="48850" xr:uid="{8F9B72C2-FD9E-471F-AED1-9BB4E8D32D2E}"/>
    <cellStyle name="Normal 2 2 7 3 2 3 3" xfId="23711" xr:uid="{2842989E-DC38-4654-88BF-9EDAB8D413A1}"/>
    <cellStyle name="Normal 2 2 7 3 2 3 4" xfId="40470" xr:uid="{864AD842-6565-4590-A16F-C43A14A95B7C}"/>
    <cellStyle name="Normal 2 2 7 3 2 4" xfId="3691" xr:uid="{D5497119-0C7B-4BD0-939F-6B4E1CAF0BCF}"/>
    <cellStyle name="Normal 2 2 7 3 2 4 2" xfId="12067" xr:uid="{D14B0F80-D874-44B0-B5EB-32F3EFF3215B}"/>
    <cellStyle name="Normal 2 2 7 3 2 4 2 2" xfId="28827" xr:uid="{EA786663-C783-464A-936A-054D0AD8B191}"/>
    <cellStyle name="Normal 2 2 7 3 2 4 2 3" xfId="45586" xr:uid="{6ABDC636-413B-4C85-81DC-C768E762E250}"/>
    <cellStyle name="Normal 2 2 7 3 2 4 3" xfId="20447" xr:uid="{B469CAF7-E415-4EBB-B7D1-3541F7112AD7}"/>
    <cellStyle name="Normal 2 2 7 3 2 4 4" xfId="37206" xr:uid="{0E0FAFB0-BECA-4D48-B1F9-09E0BDE3041C}"/>
    <cellStyle name="Normal 2 2 7 3 2 5" xfId="10264" xr:uid="{F41B98F7-DB98-4524-A5FC-CD718CB3D1B6}"/>
    <cellStyle name="Normal 2 2 7 3 2 5 2" xfId="27024" xr:uid="{A2EDC020-0F7C-4E5F-8C86-4C66194281B9}"/>
    <cellStyle name="Normal 2 2 7 3 2 5 3" xfId="43783" xr:uid="{89894D2A-1F7F-42B6-91E0-2343582C3C28}"/>
    <cellStyle name="Normal 2 2 7 3 2 6" xfId="18644" xr:uid="{8B6E277C-C596-4587-B9CF-979D7693B566}"/>
    <cellStyle name="Normal 2 2 7 3 2 7" xfId="35403" xr:uid="{9B2FFA19-9A1D-4140-BA3C-57BCDCCE9A0B}"/>
    <cellStyle name="Normal 2 2 7 3 3" xfId="2312" xr:uid="{FD47AF4B-C3F9-48F0-9185-1F788C909AB5}"/>
    <cellStyle name="Normal 2 2 7 3 3 2" xfId="5692" xr:uid="{F7926C5B-EB30-4245-BAA0-3D98349AB03B}"/>
    <cellStyle name="Normal 2 2 7 3 3 2 2" xfId="14072" xr:uid="{37066DB4-EE1E-4C86-B52C-D79DC91DEE29}"/>
    <cellStyle name="Normal 2 2 7 3 3 2 2 2" xfId="30832" xr:uid="{823F1B64-DCF1-496C-B88C-5C81FA516B12}"/>
    <cellStyle name="Normal 2 2 7 3 3 2 2 3" xfId="47591" xr:uid="{DED8DB16-A2DE-4968-9AA4-149CC1A07CFA}"/>
    <cellStyle name="Normal 2 2 7 3 3 2 3" xfId="22452" xr:uid="{DC7950D2-59DE-4710-81B3-AB5419743D25}"/>
    <cellStyle name="Normal 2 2 7 3 3 2 4" xfId="39211" xr:uid="{5A878104-5F1F-40E6-8D5C-15F1D3DFC70C}"/>
    <cellStyle name="Normal 2 2 7 3 3 3" xfId="7379" xr:uid="{E33138C1-A7E2-4C63-B6A4-8C61AA100A76}"/>
    <cellStyle name="Normal 2 2 7 3 3 3 2" xfId="15759" xr:uid="{7762E839-D83F-413D-99E9-68934C0EBC05}"/>
    <cellStyle name="Normal 2 2 7 3 3 3 2 2" xfId="32519" xr:uid="{E0A14869-4E09-4B8E-A2A5-540E762C14F1}"/>
    <cellStyle name="Normal 2 2 7 3 3 3 2 3" xfId="49278" xr:uid="{37C74985-28B1-4434-BA74-A6E055CBB7BB}"/>
    <cellStyle name="Normal 2 2 7 3 3 3 3" xfId="24139" xr:uid="{82BD52B3-C3B6-4025-B66C-B85E72F4192E}"/>
    <cellStyle name="Normal 2 2 7 3 3 3 4" xfId="40898" xr:uid="{0FC3F362-3D41-4C25-93B8-1D50EC938A4C}"/>
    <cellStyle name="Normal 2 2 7 3 3 4" xfId="4119" xr:uid="{2AE05E57-09D7-4BA1-8B37-CA31E0EE63F0}"/>
    <cellStyle name="Normal 2 2 7 3 3 4 2" xfId="12495" xr:uid="{D1496122-67AC-440A-81A1-15FF7CC397B3}"/>
    <cellStyle name="Normal 2 2 7 3 3 4 2 2" xfId="29255" xr:uid="{55E167AE-E977-4634-90A6-851B0A2E9795}"/>
    <cellStyle name="Normal 2 2 7 3 3 4 2 3" xfId="46014" xr:uid="{CEBAC94F-8E96-4938-B85B-C87EA17DD1BC}"/>
    <cellStyle name="Normal 2 2 7 3 3 4 3" xfId="20875" xr:uid="{DD6D7458-3307-4793-9CC8-7FEEF3BC63E9}"/>
    <cellStyle name="Normal 2 2 7 3 3 4 4" xfId="37634" xr:uid="{ECBCE8B4-C505-4CCD-BE24-02720DD9D84F}"/>
    <cellStyle name="Normal 2 2 7 3 3 5" xfId="10692" xr:uid="{5513E426-7E47-43EC-ADAA-3799CB3AE329}"/>
    <cellStyle name="Normal 2 2 7 3 3 5 2" xfId="27452" xr:uid="{F3FD4C29-4FDA-4CDA-A73B-4F6E7537B42B}"/>
    <cellStyle name="Normal 2 2 7 3 3 5 3" xfId="44211" xr:uid="{EBDA9A87-DE79-43B6-98AA-654C20C6AF0F}"/>
    <cellStyle name="Normal 2 2 7 3 3 6" xfId="19072" xr:uid="{439CC6D9-3767-41D4-9977-E0A6076A822E}"/>
    <cellStyle name="Normal 2 2 7 3 3 7" xfId="35831" xr:uid="{56E2E765-5CBD-472C-BB47-7F9BA1B49A23}"/>
    <cellStyle name="Normal 2 2 7 3 4" xfId="2741" xr:uid="{F5C24F96-4EE2-45BA-8977-1E71E511AE4A}"/>
    <cellStyle name="Normal 2 2 7 3 4 2" xfId="6123" xr:uid="{87489C9E-6AD0-4297-B93C-98157FF4E336}"/>
    <cellStyle name="Normal 2 2 7 3 4 2 2" xfId="14503" xr:uid="{936F2188-96D8-4419-99A9-A6BD68C8A28C}"/>
    <cellStyle name="Normal 2 2 7 3 4 2 2 2" xfId="31263" xr:uid="{74201216-302A-41AE-924F-18F0938EF31A}"/>
    <cellStyle name="Normal 2 2 7 3 4 2 2 3" xfId="48022" xr:uid="{7369D51B-A462-49AE-8B71-8F4A3987FF8F}"/>
    <cellStyle name="Normal 2 2 7 3 4 2 3" xfId="22883" xr:uid="{C1350F47-84A5-472D-81AD-7FA25AC5BBC0}"/>
    <cellStyle name="Normal 2 2 7 3 4 2 4" xfId="39642" xr:uid="{79B6A18A-046F-4684-B1C8-67865DD2FD42}"/>
    <cellStyle name="Normal 2 2 7 3 4 3" xfId="7810" xr:uid="{7E059126-8726-4F0B-B137-8F77F90BFFC8}"/>
    <cellStyle name="Normal 2 2 7 3 4 3 2" xfId="16190" xr:uid="{177911DB-1F3A-4431-9910-D582CE6B17A8}"/>
    <cellStyle name="Normal 2 2 7 3 4 3 2 2" xfId="32950" xr:uid="{D57B088F-C080-4E2E-A913-89D8BF9CA316}"/>
    <cellStyle name="Normal 2 2 7 3 4 3 2 3" xfId="49709" xr:uid="{DB4F9213-5B01-4AF7-A487-A26AE87ABDFA}"/>
    <cellStyle name="Normal 2 2 7 3 4 3 3" xfId="24570" xr:uid="{8774906B-336F-41B5-9EE0-769223B7401D}"/>
    <cellStyle name="Normal 2 2 7 3 4 3 4" xfId="41329" xr:uid="{BFADFBE3-D500-44E4-BBFF-1392BA097DCD}"/>
    <cellStyle name="Normal 2 2 7 3 4 4" xfId="4437" xr:uid="{7F65ADA5-9743-405C-826D-3C1CDE6AB294}"/>
    <cellStyle name="Normal 2 2 7 3 4 4 2" xfId="12813" xr:uid="{FB14059E-F746-4EFF-81B8-545CDDC2ACB6}"/>
    <cellStyle name="Normal 2 2 7 3 4 4 2 2" xfId="29573" xr:uid="{29635EDB-7E43-4643-B798-EAE8AE186C09}"/>
    <cellStyle name="Normal 2 2 7 3 4 4 2 3" xfId="46332" xr:uid="{D3C10EEC-5D4E-4034-A7CA-C80801BE25BE}"/>
    <cellStyle name="Normal 2 2 7 3 4 4 3" xfId="21193" xr:uid="{4A0DA6B3-9220-4798-A501-99694729FA79}"/>
    <cellStyle name="Normal 2 2 7 3 4 4 4" xfId="37952" xr:uid="{A9A51E55-48B0-444E-AFDA-C8F580340584}"/>
    <cellStyle name="Normal 2 2 7 3 4 5" xfId="11123" xr:uid="{C07CA43D-602E-4781-8157-9FD20E6E19F8}"/>
    <cellStyle name="Normal 2 2 7 3 4 5 2" xfId="27883" xr:uid="{CAF7C47F-9021-4604-9FBF-A5938625FEB7}"/>
    <cellStyle name="Normal 2 2 7 3 4 5 3" xfId="44642" xr:uid="{3F5EAE0E-0AF8-4E9F-AB8D-F0401A3E6E23}"/>
    <cellStyle name="Normal 2 2 7 3 4 6" xfId="19503" xr:uid="{DE841741-506A-430D-9489-AD6AD8A08C1B}"/>
    <cellStyle name="Normal 2 2 7 3 4 7" xfId="36262" xr:uid="{551C247A-C1B3-4034-B8AE-A21AD549C83C}"/>
    <cellStyle name="Normal 2 2 7 3 5" xfId="4857" xr:uid="{B1648426-DBE4-45E3-A0E3-552554B23418}"/>
    <cellStyle name="Normal 2 2 7 3 5 2" xfId="13233" xr:uid="{B2323DF1-55B5-46F9-81F1-7E65892B2B1E}"/>
    <cellStyle name="Normal 2 2 7 3 5 2 2" xfId="29993" xr:uid="{D6F56693-17CE-457E-8A70-78756266F90A}"/>
    <cellStyle name="Normal 2 2 7 3 5 2 3" xfId="46752" xr:uid="{D0543660-CFB4-43D8-9F5C-087B7007A08C}"/>
    <cellStyle name="Normal 2 2 7 3 5 3" xfId="21613" xr:uid="{2478C627-4F90-4B7E-915C-68FBD74411E0}"/>
    <cellStyle name="Normal 2 2 7 3 5 4" xfId="38372" xr:uid="{4FC663E2-4619-4A50-98C9-EF1E9A922F77}"/>
    <cellStyle name="Normal 2 2 7 3 6" xfId="6525" xr:uid="{A531CC47-9C9C-4186-B612-B465353F6529}"/>
    <cellStyle name="Normal 2 2 7 3 6 2" xfId="14905" xr:uid="{40FB238A-BA39-43D7-9503-EE06AB03199F}"/>
    <cellStyle name="Normal 2 2 7 3 6 2 2" xfId="31665" xr:uid="{5C7049AD-E18F-40FA-9BE9-B070BC2F5900}"/>
    <cellStyle name="Normal 2 2 7 3 6 2 3" xfId="48424" xr:uid="{D7F85D7A-DD59-4B5E-89DF-CA2FCF2431EA}"/>
    <cellStyle name="Normal 2 2 7 3 6 3" xfId="23285" xr:uid="{201C9F58-F29A-4A0B-B066-43AEEF0FA35B}"/>
    <cellStyle name="Normal 2 2 7 3 6 4" xfId="40044" xr:uid="{7870D4B4-45DE-44E5-835B-638F50507F5B}"/>
    <cellStyle name="Normal 2 2 7 3 7" xfId="8216" xr:uid="{687C2D71-4C48-4CF2-A208-6E2E0E88289F}"/>
    <cellStyle name="Normal 2 2 7 3 7 2" xfId="16596" xr:uid="{E0FEFF0A-4EA1-45BB-9A06-A8386B0F2732}"/>
    <cellStyle name="Normal 2 2 7 3 7 2 2" xfId="33356" xr:uid="{9738D40F-171A-4D14-BDC7-25AAB6FA9ACE}"/>
    <cellStyle name="Normal 2 2 7 3 7 2 3" xfId="50115" xr:uid="{934C84F5-3BD0-4517-A513-02DBFEB1E301}"/>
    <cellStyle name="Normal 2 2 7 3 7 3" xfId="24976" xr:uid="{5587F00C-5F8C-4BC3-92D9-6C8E7B4E98BD}"/>
    <cellStyle name="Normal 2 2 7 3 7 4" xfId="41735" xr:uid="{75C1823D-EA2A-4D02-BD15-14101254F606}"/>
    <cellStyle name="Normal 2 2 7 3 8" xfId="8622" xr:uid="{45B8B78A-45F4-4AC0-BAC9-476A09C87297}"/>
    <cellStyle name="Normal 2 2 7 3 8 2" xfId="17002" xr:uid="{2BA79F77-2670-4A14-BD51-BD514142564E}"/>
    <cellStyle name="Normal 2 2 7 3 8 2 2" xfId="33762" xr:uid="{E51FE450-01A7-4A54-8911-4710025F55BD}"/>
    <cellStyle name="Normal 2 2 7 3 8 2 3" xfId="50521" xr:uid="{B8C11FA4-7B12-4C90-845C-EBCFCC302AF3}"/>
    <cellStyle name="Normal 2 2 7 3 8 3" xfId="25382" xr:uid="{EB77930E-D82F-432E-A70A-11246A80A3E4}"/>
    <cellStyle name="Normal 2 2 7 3 8 4" xfId="42141" xr:uid="{99A91133-C30C-4EDF-B5FB-79547826A828}"/>
    <cellStyle name="Normal 2 2 7 3 9" xfId="9028" xr:uid="{1AB23068-0BDE-43AF-AD0D-43B19917749E}"/>
    <cellStyle name="Normal 2 2 7 3 9 2" xfId="17408" xr:uid="{0EB07ABF-DB01-4CC9-8261-DE73BED821D2}"/>
    <cellStyle name="Normal 2 2 7 3 9 2 2" xfId="34168" xr:uid="{3AE66281-50EF-45FB-B6F5-B36B6266092A}"/>
    <cellStyle name="Normal 2 2 7 3 9 2 3" xfId="50927" xr:uid="{5586741C-AF75-4AEA-B144-A7A3DCC0614A}"/>
    <cellStyle name="Normal 2 2 7 3 9 3" xfId="25788" xr:uid="{8370BFEF-E04F-45FE-9135-3F9C2A169D31}"/>
    <cellStyle name="Normal 2 2 7 3 9 4" xfId="42547" xr:uid="{98EE9A5B-D616-44AB-A9D1-B1211346AB90}"/>
    <cellStyle name="Normal 2 2 7 4" xfId="1882" xr:uid="{BAFC715B-6380-4AAA-99EC-65B223318CD6}"/>
    <cellStyle name="Normal 2 2 7 4 2" xfId="5264" xr:uid="{E600A4A2-5671-4783-B885-D6BEBF0C53DD}"/>
    <cellStyle name="Normal 2 2 7 4 2 2" xfId="13642" xr:uid="{8A8DD0BF-79C3-41A6-BE9A-53214F31A7F6}"/>
    <cellStyle name="Normal 2 2 7 4 2 2 2" xfId="30402" xr:uid="{60053BB7-6273-40B7-93E1-5A4FAEB6048E}"/>
    <cellStyle name="Normal 2 2 7 4 2 2 3" xfId="47161" xr:uid="{29F3B86B-59A0-46CF-99A2-5F3DA27C15FB}"/>
    <cellStyle name="Normal 2 2 7 4 2 3" xfId="22022" xr:uid="{6A036A89-B4D4-469D-BB48-1C7BA08E7A05}"/>
    <cellStyle name="Normal 2 2 7 4 2 4" xfId="38781" xr:uid="{B02C5513-700E-4153-BA73-11DA38FCFE9F}"/>
    <cellStyle name="Normal 2 2 7 4 3" xfId="6949" xr:uid="{D1FC50C6-74F6-4DAA-AC98-9F418B353C7F}"/>
    <cellStyle name="Normal 2 2 7 4 3 2" xfId="15329" xr:uid="{1CE897B7-B80A-4FB8-93B4-FD255CF93384}"/>
    <cellStyle name="Normal 2 2 7 4 3 2 2" xfId="32089" xr:uid="{A2193B05-D875-4C3E-9B2E-CB79C8FA6114}"/>
    <cellStyle name="Normal 2 2 7 4 3 2 3" xfId="48848" xr:uid="{224082FA-2D13-4D1D-A438-95E881355B68}"/>
    <cellStyle name="Normal 2 2 7 4 3 3" xfId="23709" xr:uid="{13498F8A-0790-4719-95BB-F88E2D90204A}"/>
    <cellStyle name="Normal 2 2 7 4 3 4" xfId="40468" xr:uid="{E736E8DD-80EC-4FDC-8EEE-5843E95A9E25}"/>
    <cellStyle name="Normal 2 2 7 4 4" xfId="3689" xr:uid="{7ACCA56C-BE0E-4E44-B416-15EBEEB30965}"/>
    <cellStyle name="Normal 2 2 7 4 4 2" xfId="12065" xr:uid="{42CF4042-E8D6-4283-8636-774059FF7087}"/>
    <cellStyle name="Normal 2 2 7 4 4 2 2" xfId="28825" xr:uid="{FEF44564-0423-4261-A709-85CCBEB4BAFC}"/>
    <cellStyle name="Normal 2 2 7 4 4 2 3" xfId="45584" xr:uid="{EE143F18-753B-4F7E-BE24-5944E5A9449C}"/>
    <cellStyle name="Normal 2 2 7 4 4 3" xfId="20445" xr:uid="{3AA8723D-D6D2-43BD-B53B-6F40DD56522B}"/>
    <cellStyle name="Normal 2 2 7 4 4 4" xfId="37204" xr:uid="{814C7610-D172-49F6-AB64-FB617D3B96B6}"/>
    <cellStyle name="Normal 2 2 7 4 5" xfId="10262" xr:uid="{8EFEB2E9-21B2-4339-926F-0C0882DF210B}"/>
    <cellStyle name="Normal 2 2 7 4 5 2" xfId="27022" xr:uid="{C5E9FBF0-EF0C-4548-AAE6-CFB62E2CF89E}"/>
    <cellStyle name="Normal 2 2 7 4 5 3" xfId="43781" xr:uid="{7A91CD4B-26F6-4048-B13F-65B7DE16B744}"/>
    <cellStyle name="Normal 2 2 7 4 6" xfId="18642" xr:uid="{3026B3FE-5D22-4AE2-BDEE-0437D2F15BA7}"/>
    <cellStyle name="Normal 2 2 7 4 7" xfId="35401" xr:uid="{63D3707C-26CF-45D2-8624-C0825FF8D0E8}"/>
    <cellStyle name="Normal 2 2 7 5" xfId="2310" xr:uid="{74A4CF45-892C-4C4C-8AAD-2B24004CEF29}"/>
    <cellStyle name="Normal 2 2 7 5 2" xfId="5690" xr:uid="{23ABA9BF-C1A3-4C4F-9B07-84970AC6A324}"/>
    <cellStyle name="Normal 2 2 7 5 2 2" xfId="14070" xr:uid="{B2F809E9-8BE3-4E4A-864C-E4272B59455F}"/>
    <cellStyle name="Normal 2 2 7 5 2 2 2" xfId="30830" xr:uid="{EECB74F1-E198-4AFB-A0E1-555D094F0125}"/>
    <cellStyle name="Normal 2 2 7 5 2 2 3" xfId="47589" xr:uid="{D6F24D29-C975-4FA5-839D-59BE8B4B09A5}"/>
    <cellStyle name="Normal 2 2 7 5 2 3" xfId="22450" xr:uid="{AA6DF4F7-3EBE-46C2-9177-B0B2EA845998}"/>
    <cellStyle name="Normal 2 2 7 5 2 4" xfId="39209" xr:uid="{3E49209C-A6FE-4EC3-9735-F2DF965D3B05}"/>
    <cellStyle name="Normal 2 2 7 5 3" xfId="7377" xr:uid="{610AB412-BEA3-4B5A-8EF3-B1935D4EA84D}"/>
    <cellStyle name="Normal 2 2 7 5 3 2" xfId="15757" xr:uid="{537E17CC-DEA7-46C6-A0DD-7D2B18D9B843}"/>
    <cellStyle name="Normal 2 2 7 5 3 2 2" xfId="32517" xr:uid="{F4962358-563F-4FD4-946C-4C2EE15466BB}"/>
    <cellStyle name="Normal 2 2 7 5 3 2 3" xfId="49276" xr:uid="{69792FE2-535D-4A2D-A6F0-D2B4C214B6D4}"/>
    <cellStyle name="Normal 2 2 7 5 3 3" xfId="24137" xr:uid="{04C47591-FB5A-4A3A-A5A0-0BE192C53155}"/>
    <cellStyle name="Normal 2 2 7 5 3 4" xfId="40896" xr:uid="{9936AA28-F351-4490-AC65-3C82EF1A009E}"/>
    <cellStyle name="Normal 2 2 7 5 4" xfId="4117" xr:uid="{D783933E-ECC5-449C-A881-3FB91BB45EDF}"/>
    <cellStyle name="Normal 2 2 7 5 4 2" xfId="12493" xr:uid="{13240B76-1672-43A7-8C99-3BD4271DA866}"/>
    <cellStyle name="Normal 2 2 7 5 4 2 2" xfId="29253" xr:uid="{A04D46F2-378C-4FCE-ABC2-EBFC0E19BB16}"/>
    <cellStyle name="Normal 2 2 7 5 4 2 3" xfId="46012" xr:uid="{7A4BCD72-BD83-4B4F-A942-B0563A9E66E0}"/>
    <cellStyle name="Normal 2 2 7 5 4 3" xfId="20873" xr:uid="{35299C61-C3EE-4935-A1AA-7A6965693337}"/>
    <cellStyle name="Normal 2 2 7 5 4 4" xfId="37632" xr:uid="{F95B2D12-2ABD-4FA8-9A40-3E2B95C3CD65}"/>
    <cellStyle name="Normal 2 2 7 5 5" xfId="10690" xr:uid="{C331864E-C899-4A67-BB51-3DA286694E0E}"/>
    <cellStyle name="Normal 2 2 7 5 5 2" xfId="27450" xr:uid="{DBF6D1B0-903F-4F4A-85BB-DC1670F04316}"/>
    <cellStyle name="Normal 2 2 7 5 5 3" xfId="44209" xr:uid="{F05DEEBD-8E1E-46AA-8FFA-5CE640D51C01}"/>
    <cellStyle name="Normal 2 2 7 5 6" xfId="19070" xr:uid="{0A249664-4E28-4CF6-BDCF-A61E8A693391}"/>
    <cellStyle name="Normal 2 2 7 5 7" xfId="35829" xr:uid="{677AB5DD-D015-4F51-852A-547A82A6AB55}"/>
    <cellStyle name="Normal 2 2 7 6" xfId="2471" xr:uid="{37F42DDC-D601-4D46-A526-E8FFEEB3055A}"/>
    <cellStyle name="Normal 2 2 7 6 2" xfId="5852" xr:uid="{71FE1533-F29C-45CA-84D4-D18BD4103D86}"/>
    <cellStyle name="Normal 2 2 7 6 2 2" xfId="14232" xr:uid="{ED7E95CC-45EC-46A5-94B1-4D90DEA72C5F}"/>
    <cellStyle name="Normal 2 2 7 6 2 2 2" xfId="30992" xr:uid="{C76FBBD4-BF8F-4695-A099-B53B3D04A05E}"/>
    <cellStyle name="Normal 2 2 7 6 2 2 3" xfId="47751" xr:uid="{654D5849-2412-4E64-87E5-AC6066C05ACE}"/>
    <cellStyle name="Normal 2 2 7 6 2 3" xfId="22612" xr:uid="{E2A55526-300A-46D5-8E35-19CDCE54DCF4}"/>
    <cellStyle name="Normal 2 2 7 6 2 4" xfId="39371" xr:uid="{933793A8-A689-46AD-BC18-3B731DCEADB5}"/>
    <cellStyle name="Normal 2 2 7 6 3" xfId="7539" xr:uid="{7AF0F710-5F74-4469-AB83-68E93FCE6439}"/>
    <cellStyle name="Normal 2 2 7 6 3 2" xfId="15919" xr:uid="{5AE53BE9-888F-46AF-87D2-37BB6EA5DE85}"/>
    <cellStyle name="Normal 2 2 7 6 3 2 2" xfId="32679" xr:uid="{2F64450C-2792-460D-9467-D0029E104810}"/>
    <cellStyle name="Normal 2 2 7 6 3 2 3" xfId="49438" xr:uid="{0770DC36-F4F6-4542-9B07-49618A793653}"/>
    <cellStyle name="Normal 2 2 7 6 3 3" xfId="24299" xr:uid="{B4CD6E4F-03F4-49F6-94D1-E9FAD1FD7C6C}"/>
    <cellStyle name="Normal 2 2 7 6 3 4" xfId="41058" xr:uid="{0B0EA79B-AC2E-4D73-98AD-5D43CA6AF0BF}"/>
    <cellStyle name="Normal 2 2 7 6 4" xfId="3262" xr:uid="{4213CFEB-5B05-4892-A7CB-604BA1395F4B}"/>
    <cellStyle name="Normal 2 2 7 6 4 2" xfId="11639" xr:uid="{7ED9FD98-728E-4200-98E9-9594773CB759}"/>
    <cellStyle name="Normal 2 2 7 6 4 2 2" xfId="28399" xr:uid="{D9BFB65E-A8D5-4BEB-A1DC-E57FAA1CB075}"/>
    <cellStyle name="Normal 2 2 7 6 4 2 3" xfId="45158" xr:uid="{92A6EEDA-4BF0-4F05-8923-C211F85B42F3}"/>
    <cellStyle name="Normal 2 2 7 6 4 3" xfId="20019" xr:uid="{4A392214-27C8-46BA-BCD2-5C879439B466}"/>
    <cellStyle name="Normal 2 2 7 6 4 4" xfId="36778" xr:uid="{0A807352-A8CF-46BB-9991-44F680AEA0B2}"/>
    <cellStyle name="Normal 2 2 7 6 5" xfId="10852" xr:uid="{F165522B-0552-485E-9E37-77BF7E41047B}"/>
    <cellStyle name="Normal 2 2 7 6 5 2" xfId="27612" xr:uid="{5C8DEDC0-247E-42FF-8A74-B2DFE1D761F7}"/>
    <cellStyle name="Normal 2 2 7 6 5 3" xfId="44371" xr:uid="{33AD1E39-8F31-4239-9E77-B7D4099B7E0C}"/>
    <cellStyle name="Normal 2 2 7 6 6" xfId="19232" xr:uid="{02A07AD4-F174-454D-B163-3ADA429DE0AD}"/>
    <cellStyle name="Normal 2 2 7 6 7" xfId="35991" xr:uid="{708BBF6B-2F51-4958-8A2D-CB838C3AABA2}"/>
    <cellStyle name="Normal 2 2 7 7" xfId="4585" xr:uid="{727A1B6C-99CA-4BC4-B1B4-7D8D080DD52D}"/>
    <cellStyle name="Normal 2 2 7 7 2" xfId="12961" xr:uid="{E67B9C45-7AB2-463A-ADB6-6447C52E0649}"/>
    <cellStyle name="Normal 2 2 7 7 2 2" xfId="29721" xr:uid="{5532E53C-F645-4308-9F83-078DA10E1D3F}"/>
    <cellStyle name="Normal 2 2 7 7 2 3" xfId="46480" xr:uid="{C4A7A5AC-29C3-41E3-AE74-29EF3A1CB3BC}"/>
    <cellStyle name="Normal 2 2 7 7 3" xfId="21341" xr:uid="{1E97DC4D-2E08-428C-A419-03E4108DF1EB}"/>
    <cellStyle name="Normal 2 2 7 7 4" xfId="38100" xr:uid="{323044B0-33F6-4A0A-B064-677D86ABF088}"/>
    <cellStyle name="Normal 2 2 7 8" xfId="6523" xr:uid="{8DC75AB0-1287-4FBD-80EB-506B04989E7C}"/>
    <cellStyle name="Normal 2 2 7 8 2" xfId="14903" xr:uid="{2DDE1949-C23D-484E-9001-9E6E857F551E}"/>
    <cellStyle name="Normal 2 2 7 8 2 2" xfId="31663" xr:uid="{4C799401-6A67-441C-87E5-530D39BF572F}"/>
    <cellStyle name="Normal 2 2 7 8 2 3" xfId="48422" xr:uid="{1E2659A8-0764-4C28-8FA7-D8D96E3CEB69}"/>
    <cellStyle name="Normal 2 2 7 8 3" xfId="23283" xr:uid="{C5C6EA41-350C-4100-BC53-378D99D6E6BB}"/>
    <cellStyle name="Normal 2 2 7 8 4" xfId="40042" xr:uid="{99D739C8-44EA-44C7-B891-E51E67520C84}"/>
    <cellStyle name="Normal 2 2 7 9" xfId="7945" xr:uid="{98CD3185-F899-459B-925A-C45C09332335}"/>
    <cellStyle name="Normal 2 2 7 9 2" xfId="16325" xr:uid="{0237C8C3-648C-4302-861F-F05D979CD529}"/>
    <cellStyle name="Normal 2 2 7 9 2 2" xfId="33085" xr:uid="{10812282-693E-492C-94C2-BAE543BF59B7}"/>
    <cellStyle name="Normal 2 2 7 9 2 3" xfId="49844" xr:uid="{FC530B61-819B-4DAB-B509-C34169946387}"/>
    <cellStyle name="Normal 2 2 7 9 3" xfId="24705" xr:uid="{55980871-50F1-4A70-A31D-D52C2C5ABB3B}"/>
    <cellStyle name="Normal 2 2 7 9 4" xfId="41464" xr:uid="{33FD12B6-FAAF-4545-AF48-D5531B12F40F}"/>
    <cellStyle name="Normal 2 2 8" xfId="852" xr:uid="{FC820E82-1DF6-4E0B-9061-D125FB369C91}"/>
    <cellStyle name="Normal 2 2 8 10" xfId="8390" xr:uid="{C2BA15C7-523A-4E1A-9E6A-B94CADF37A46}"/>
    <cellStyle name="Normal 2 2 8 10 2" xfId="16770" xr:uid="{9BF0F801-9F55-42F2-B2C1-ADDE3DEEA415}"/>
    <cellStyle name="Normal 2 2 8 10 2 2" xfId="33530" xr:uid="{F38232A4-D30D-4209-837E-75105313FAB0}"/>
    <cellStyle name="Normal 2 2 8 10 2 3" xfId="50289" xr:uid="{26E66AAE-2079-423A-9D97-9ADFDCABCA5C}"/>
    <cellStyle name="Normal 2 2 8 10 3" xfId="25150" xr:uid="{BDE53C40-072F-4DB4-AA6F-5E42F5B086B6}"/>
    <cellStyle name="Normal 2 2 8 10 4" xfId="41909" xr:uid="{F8E84A0F-C6C3-4E4B-AC5C-3C5143BFBEDF}"/>
    <cellStyle name="Normal 2 2 8 11" xfId="8796" xr:uid="{D059B767-DCB7-435E-A5D2-05F8794B6320}"/>
    <cellStyle name="Normal 2 2 8 11 2" xfId="17176" xr:uid="{776C312F-60DF-4813-96CA-8FBE7D2EBB50}"/>
    <cellStyle name="Normal 2 2 8 11 2 2" xfId="33936" xr:uid="{D1922535-AA99-4763-8271-723F170D9FE1}"/>
    <cellStyle name="Normal 2 2 8 11 2 3" xfId="50695" xr:uid="{F7FEAEFB-394C-4B9F-A6B2-13CA93097C3D}"/>
    <cellStyle name="Normal 2 2 8 11 3" xfId="25556" xr:uid="{1D6C7CC6-AEED-4571-8CEE-B8CF36E880C1}"/>
    <cellStyle name="Normal 2 2 8 11 4" xfId="42315" xr:uid="{2B84EFEC-43E8-4138-9D15-39E1DECBB6A6}"/>
    <cellStyle name="Normal 2 2 8 12" xfId="9202" xr:uid="{965BC6B7-84D3-4869-8A2D-E65E315802F9}"/>
    <cellStyle name="Normal 2 2 8 12 2" xfId="17582" xr:uid="{99D96150-405B-46D2-BA0E-D50653A5153C}"/>
    <cellStyle name="Normal 2 2 8 12 2 2" xfId="34342" xr:uid="{3DE488F8-7307-4D5F-8EF8-374B0A5F3A8A}"/>
    <cellStyle name="Normal 2 2 8 12 2 3" xfId="51101" xr:uid="{1AC78BE7-127E-4274-9C74-659D06CCECC1}"/>
    <cellStyle name="Normal 2 2 8 12 3" xfId="25962" xr:uid="{609D88BE-9F83-446F-B3FD-64A627FD5B46}"/>
    <cellStyle name="Normal 2 2 8 12 4" xfId="42721" xr:uid="{0E278A02-677E-4728-88E2-0F8FBA159348}"/>
    <cellStyle name="Normal 2 2 8 13" xfId="2895" xr:uid="{5E7E8426-C9BA-494D-AE1F-782F0990FDFB}"/>
    <cellStyle name="Normal 2 2 8 13 2" xfId="11277" xr:uid="{8C7AC02F-D5B1-4439-8C1D-DE044F151712}"/>
    <cellStyle name="Normal 2 2 8 13 2 2" xfId="28037" xr:uid="{DCE24152-2489-4ED6-85D8-45113E3A088A}"/>
    <cellStyle name="Normal 2 2 8 13 2 3" xfId="44796" xr:uid="{2F9D7599-3E24-4604-A23B-B0E1654AC6D9}"/>
    <cellStyle name="Normal 2 2 8 13 3" xfId="19657" xr:uid="{FF0FF2CA-18DA-453C-9D58-9FF2D611178B}"/>
    <cellStyle name="Normal 2 2 8 13 4" xfId="36416" xr:uid="{65544827-A6F8-46BC-801B-6DF73735B480}"/>
    <cellStyle name="Normal 2 2 8 14" xfId="9839" xr:uid="{91093B0C-A2A3-4675-B9A3-FDC7AD3067B7}"/>
    <cellStyle name="Normal 2 2 8 14 2" xfId="26599" xr:uid="{B9A2D44B-0EBD-4DC7-8A5D-95914C1051FD}"/>
    <cellStyle name="Normal 2 2 8 14 3" xfId="43358" xr:uid="{FF375886-CCC8-4482-9134-3271EC1A7E3A}"/>
    <cellStyle name="Normal 2 2 8 15" xfId="18219" xr:uid="{F6AF8D4B-533A-4D07-A7F4-254AE0739AE0}"/>
    <cellStyle name="Normal 2 2 8 16" xfId="34978" xr:uid="{9A2440A6-12F4-4103-BDD1-2FCE8D0B97DD}"/>
    <cellStyle name="Normal 2 2 8 2" xfId="1479" xr:uid="{691C8616-8F87-49FB-B39B-C10345B0A207}"/>
    <cellStyle name="Normal 2 2 8 2 10" xfId="9320" xr:uid="{B41CFF7D-E825-4778-AEB8-86221955EE7C}"/>
    <cellStyle name="Normal 2 2 8 2 10 2" xfId="17700" xr:uid="{472E2FE3-1333-4787-B3C0-15E7F40FC67A}"/>
    <cellStyle name="Normal 2 2 8 2 10 2 2" xfId="34460" xr:uid="{F85FC677-50E2-4259-8C14-50DA4AEE19DD}"/>
    <cellStyle name="Normal 2 2 8 2 10 2 3" xfId="51219" xr:uid="{EDA0CC2C-3095-4196-AF1D-639986548C15}"/>
    <cellStyle name="Normal 2 2 8 2 10 3" xfId="26080" xr:uid="{FC7392C0-874F-4E56-A2B8-03CB58281144}"/>
    <cellStyle name="Normal 2 2 8 2 10 4" xfId="42839" xr:uid="{EC856AD8-2449-496E-B591-BB1B33C64011}"/>
    <cellStyle name="Normal 2 2 8 2 11" xfId="3266" xr:uid="{E5576AC5-B282-490A-86BA-6CAD66B59C63}"/>
    <cellStyle name="Normal 2 2 8 2 11 2" xfId="11643" xr:uid="{991E0055-B85C-4E3D-9A17-C44F2E2397BF}"/>
    <cellStyle name="Normal 2 2 8 2 11 2 2" xfId="28403" xr:uid="{AAA43DF3-582A-45BE-8150-628D2D29535E}"/>
    <cellStyle name="Normal 2 2 8 2 11 2 3" xfId="45162" xr:uid="{1D262811-3406-42BE-BAB1-5E956C5BCEBD}"/>
    <cellStyle name="Normal 2 2 8 2 11 3" xfId="20023" xr:uid="{58C21828-F18F-4139-89B8-B9202C25A3C8}"/>
    <cellStyle name="Normal 2 2 8 2 11 4" xfId="36782" xr:uid="{568E0F16-0909-4B56-BA73-E3B2D38CEB95}"/>
    <cellStyle name="Normal 2 2 8 2 12" xfId="9840" xr:uid="{7B830350-C426-4674-8EC0-F2FF88819CDF}"/>
    <cellStyle name="Normal 2 2 8 2 12 2" xfId="26600" xr:uid="{859D7231-228B-4B5C-973B-CEBDB7F90AFF}"/>
    <cellStyle name="Normal 2 2 8 2 12 3" xfId="43359" xr:uid="{5227368F-AD7F-46EA-996F-038251E26409}"/>
    <cellStyle name="Normal 2 2 8 2 13" xfId="18220" xr:uid="{C2A3EE0B-1B17-4DD8-B85A-CC730FA07FC8}"/>
    <cellStyle name="Normal 2 2 8 2 14" xfId="34979" xr:uid="{DA43BB8E-D772-49BC-8ADC-390DB13FB155}"/>
    <cellStyle name="Normal 2 2 8 2 2" xfId="1886" xr:uid="{01894FC2-F194-466A-9231-9B20E67ECC66}"/>
    <cellStyle name="Normal 2 2 8 2 2 2" xfId="5268" xr:uid="{51C349CD-CF36-4E97-85DE-4DE0085B0D3E}"/>
    <cellStyle name="Normal 2 2 8 2 2 2 2" xfId="13646" xr:uid="{3548054B-47F8-4F31-9770-0EB43E823A0B}"/>
    <cellStyle name="Normal 2 2 8 2 2 2 2 2" xfId="30406" xr:uid="{2829D35C-5C78-4085-B775-056B6C905C86}"/>
    <cellStyle name="Normal 2 2 8 2 2 2 2 3" xfId="47165" xr:uid="{0A42BF1F-23E2-4006-A151-C5274DCFF2A6}"/>
    <cellStyle name="Normal 2 2 8 2 2 2 3" xfId="22026" xr:uid="{56EEA968-F002-4831-9BA0-5F25B80F6A05}"/>
    <cellStyle name="Normal 2 2 8 2 2 2 4" xfId="38785" xr:uid="{2CDDD16E-5275-4A5D-BED7-E27646B5F01E}"/>
    <cellStyle name="Normal 2 2 8 2 2 3" xfId="6953" xr:uid="{0827DCD1-074F-4E68-9462-83BEC1B9F1A5}"/>
    <cellStyle name="Normal 2 2 8 2 2 3 2" xfId="15333" xr:uid="{8EDC3B07-B3A5-4B31-B09D-F571CB458A49}"/>
    <cellStyle name="Normal 2 2 8 2 2 3 2 2" xfId="32093" xr:uid="{F9848287-6D5F-4ADD-87AF-C3D004A0BD65}"/>
    <cellStyle name="Normal 2 2 8 2 2 3 2 3" xfId="48852" xr:uid="{B0442888-510C-45CE-9034-F0E3BED48F60}"/>
    <cellStyle name="Normal 2 2 8 2 2 3 3" xfId="23713" xr:uid="{C55DD48E-A4F4-4C02-B8CE-D4FE25E78854}"/>
    <cellStyle name="Normal 2 2 8 2 2 3 4" xfId="40472" xr:uid="{A66068FD-1F81-4A5E-93D4-A400D2F5D129}"/>
    <cellStyle name="Normal 2 2 8 2 2 4" xfId="3693" xr:uid="{E9BBBB89-AFC8-4BAF-B2F0-71674868237B}"/>
    <cellStyle name="Normal 2 2 8 2 2 4 2" xfId="12069" xr:uid="{0D63D8FB-9A37-471F-ADB1-0F1C2FE6D24B}"/>
    <cellStyle name="Normal 2 2 8 2 2 4 2 2" xfId="28829" xr:uid="{BA8500F7-7118-43B8-BE48-D6FE2BD67B7C}"/>
    <cellStyle name="Normal 2 2 8 2 2 4 2 3" xfId="45588" xr:uid="{2C243B35-581C-452D-B577-1024A9567AB6}"/>
    <cellStyle name="Normal 2 2 8 2 2 4 3" xfId="20449" xr:uid="{D3FD0E11-6768-4545-B3C6-FF5ACD74DC04}"/>
    <cellStyle name="Normal 2 2 8 2 2 4 4" xfId="37208" xr:uid="{367B6270-7321-4DA2-9DF8-555EEEDCF5EE}"/>
    <cellStyle name="Normal 2 2 8 2 2 5" xfId="10266" xr:uid="{132EBC34-FC52-4338-A084-26F392BF8F45}"/>
    <cellStyle name="Normal 2 2 8 2 2 5 2" xfId="27026" xr:uid="{F95DD58A-57F5-49DF-80DF-CEC89DE4C9C6}"/>
    <cellStyle name="Normal 2 2 8 2 2 5 3" xfId="43785" xr:uid="{41C81311-93C5-4A52-8C13-96327304D2D8}"/>
    <cellStyle name="Normal 2 2 8 2 2 6" xfId="18646" xr:uid="{F2EC1C35-ED77-4F02-992F-E33222809AF4}"/>
    <cellStyle name="Normal 2 2 8 2 2 7" xfId="35405" xr:uid="{87919AA5-7C29-42D0-8C18-8BC36E3F8BA8}"/>
    <cellStyle name="Normal 2 2 8 2 3" xfId="2314" xr:uid="{BE8C6D9D-F473-46BD-9CD8-C4B50064299C}"/>
    <cellStyle name="Normal 2 2 8 2 3 2" xfId="5694" xr:uid="{600221A4-A2E0-49E9-BA65-225437B907C8}"/>
    <cellStyle name="Normal 2 2 8 2 3 2 2" xfId="14074" xr:uid="{F101EF23-0754-4E46-836D-F184C1E8F95D}"/>
    <cellStyle name="Normal 2 2 8 2 3 2 2 2" xfId="30834" xr:uid="{9560C13A-5F56-4F66-A573-832B43E575B9}"/>
    <cellStyle name="Normal 2 2 8 2 3 2 2 3" xfId="47593" xr:uid="{1650D50B-5CA8-4596-B301-70E7491B5415}"/>
    <cellStyle name="Normal 2 2 8 2 3 2 3" xfId="22454" xr:uid="{1295F172-CA97-403D-88C3-528F3550DFA1}"/>
    <cellStyle name="Normal 2 2 8 2 3 2 4" xfId="39213" xr:uid="{1AA5FC4D-755B-442B-8D01-92C9E4E06789}"/>
    <cellStyle name="Normal 2 2 8 2 3 3" xfId="7381" xr:uid="{1CC15158-B051-430B-AD52-20D2AF93CCAF}"/>
    <cellStyle name="Normal 2 2 8 2 3 3 2" xfId="15761" xr:uid="{0EF233CC-7210-4DE5-B399-FDDA4FD6CF58}"/>
    <cellStyle name="Normal 2 2 8 2 3 3 2 2" xfId="32521" xr:uid="{6CC14367-45C9-43C7-A9E9-721BD448EDC2}"/>
    <cellStyle name="Normal 2 2 8 2 3 3 2 3" xfId="49280" xr:uid="{77909893-A4DE-45D2-8E54-99BD79EEEF13}"/>
    <cellStyle name="Normal 2 2 8 2 3 3 3" xfId="24141" xr:uid="{B58BB54A-84AD-464B-8AFC-3772B89EC9F5}"/>
    <cellStyle name="Normal 2 2 8 2 3 3 4" xfId="40900" xr:uid="{F25CD2BF-0ED9-4048-B2E2-5CDDA4A0800D}"/>
    <cellStyle name="Normal 2 2 8 2 3 4" xfId="4121" xr:uid="{85DC1A19-3E66-4C90-AB5B-3B2369300B74}"/>
    <cellStyle name="Normal 2 2 8 2 3 4 2" xfId="12497" xr:uid="{DE38E6B1-4F1D-41C2-946D-A6C585B6427E}"/>
    <cellStyle name="Normal 2 2 8 2 3 4 2 2" xfId="29257" xr:uid="{3CE81E4F-66EE-4DCB-AE41-8D7149729F9E}"/>
    <cellStyle name="Normal 2 2 8 2 3 4 2 3" xfId="46016" xr:uid="{F2B8305C-A64C-4515-A9F5-C04C4245BF54}"/>
    <cellStyle name="Normal 2 2 8 2 3 4 3" xfId="20877" xr:uid="{49271667-9783-4E08-A306-9EB10B0D8E1E}"/>
    <cellStyle name="Normal 2 2 8 2 3 4 4" xfId="37636" xr:uid="{686FCA0C-18DE-4173-A339-55169345C8E8}"/>
    <cellStyle name="Normal 2 2 8 2 3 5" xfId="10694" xr:uid="{A0958476-86D1-47E9-8A90-B78543E8308F}"/>
    <cellStyle name="Normal 2 2 8 2 3 5 2" xfId="27454" xr:uid="{A93E85A9-1EAE-42C1-BD76-8BE688D62771}"/>
    <cellStyle name="Normal 2 2 8 2 3 5 3" xfId="44213" xr:uid="{112561CA-8F12-4224-A372-0D86702E5413}"/>
    <cellStyle name="Normal 2 2 8 2 3 6" xfId="19074" xr:uid="{2353B9C0-0EF2-4BB0-9F61-E1C816F4E32E}"/>
    <cellStyle name="Normal 2 2 8 2 3 7" xfId="35833" xr:uid="{708DE979-32EC-4903-A061-7B8CB7B9EFF4}"/>
    <cellStyle name="Normal 2 2 8 2 4" xfId="2627" xr:uid="{566935C6-AFF5-4F9D-8E4D-9665B6C6A463}"/>
    <cellStyle name="Normal 2 2 8 2 4 2" xfId="6009" xr:uid="{2CF7F8D0-021E-4B7A-8543-320A8D3B6879}"/>
    <cellStyle name="Normal 2 2 8 2 4 2 2" xfId="14389" xr:uid="{3EFB5F80-F831-401D-83AD-EE0703C691BE}"/>
    <cellStyle name="Normal 2 2 8 2 4 2 2 2" xfId="31149" xr:uid="{4E567181-93C0-4EC8-ADE4-58A979C1F79B}"/>
    <cellStyle name="Normal 2 2 8 2 4 2 2 3" xfId="47908" xr:uid="{47544C70-0DC5-4733-B847-C004B6A694DD}"/>
    <cellStyle name="Normal 2 2 8 2 4 2 3" xfId="22769" xr:uid="{17DBD4BD-6AFA-49D5-A120-6DF637A66DED}"/>
    <cellStyle name="Normal 2 2 8 2 4 2 4" xfId="39528" xr:uid="{D1A56E17-09A6-4EC2-B6FB-F9AC6E65C397}"/>
    <cellStyle name="Normal 2 2 8 2 4 3" xfId="7696" xr:uid="{17F20042-46B7-407C-94A9-829CF0C1E9AE}"/>
    <cellStyle name="Normal 2 2 8 2 4 3 2" xfId="16076" xr:uid="{40D2B3C2-9A1A-4680-A4C8-995F8BC59E80}"/>
    <cellStyle name="Normal 2 2 8 2 4 3 2 2" xfId="32836" xr:uid="{B4266436-7907-43AC-85ED-093F25510F11}"/>
    <cellStyle name="Normal 2 2 8 2 4 3 2 3" xfId="49595" xr:uid="{F5E6D8CB-1CD0-48FD-B186-F65BE8986C93}"/>
    <cellStyle name="Normal 2 2 8 2 4 3 3" xfId="24456" xr:uid="{157B617F-6EED-4E55-BB4C-269732566992}"/>
    <cellStyle name="Normal 2 2 8 2 4 3 4" xfId="41215" xr:uid="{16679C11-A56D-46DC-B5E2-AA4F4CF1958A}"/>
    <cellStyle name="Normal 2 2 8 2 4 4" xfId="4324" xr:uid="{4189C144-4F9D-4658-86F5-09F5F85539FF}"/>
    <cellStyle name="Normal 2 2 8 2 4 4 2" xfId="12700" xr:uid="{5D20B2A0-BB64-4180-A7E7-2A197438BC4B}"/>
    <cellStyle name="Normal 2 2 8 2 4 4 2 2" xfId="29460" xr:uid="{7389DDE6-2EC9-4755-9723-5B479832E425}"/>
    <cellStyle name="Normal 2 2 8 2 4 4 2 3" xfId="46219" xr:uid="{FE3F694F-9658-4E1E-BDDB-F93193E7BE2E}"/>
    <cellStyle name="Normal 2 2 8 2 4 4 3" xfId="21080" xr:uid="{373D1AF7-DB0F-4A82-B1D9-69FD0CF1E408}"/>
    <cellStyle name="Normal 2 2 8 2 4 4 4" xfId="37839" xr:uid="{4C46500F-5B76-44F4-A0EE-812BC07A0DB6}"/>
    <cellStyle name="Normal 2 2 8 2 4 5" xfId="11009" xr:uid="{C0D2D850-56D8-45B4-A87C-28B682FBF78A}"/>
    <cellStyle name="Normal 2 2 8 2 4 5 2" xfId="27769" xr:uid="{C32D17BB-160C-4B2C-82C2-E0EFDAB02CAF}"/>
    <cellStyle name="Normal 2 2 8 2 4 5 3" xfId="44528" xr:uid="{EDB89106-7012-4B59-A6F3-ECC697E998CC}"/>
    <cellStyle name="Normal 2 2 8 2 4 6" xfId="19389" xr:uid="{4AABD1A1-9150-44B0-9BE6-2BA8F2685A06}"/>
    <cellStyle name="Normal 2 2 8 2 4 7" xfId="36148" xr:uid="{4206D1B5-D832-4E6C-B318-8C7AA163C467}"/>
    <cellStyle name="Normal 2 2 8 2 5" xfId="4743" xr:uid="{4C06D1D9-E3FA-4130-850A-7660AFBA929E}"/>
    <cellStyle name="Normal 2 2 8 2 5 2" xfId="13119" xr:uid="{2382E717-2E30-4877-9943-D1393D682E1E}"/>
    <cellStyle name="Normal 2 2 8 2 5 2 2" xfId="29879" xr:uid="{1CF052AB-40D8-4729-8549-852216FB2524}"/>
    <cellStyle name="Normal 2 2 8 2 5 2 3" xfId="46638" xr:uid="{F12D5A4A-8B9A-4D5D-9B50-B095EAC7ED05}"/>
    <cellStyle name="Normal 2 2 8 2 5 3" xfId="21499" xr:uid="{E179BC9F-458B-47BA-A95C-B027C134B3F0}"/>
    <cellStyle name="Normal 2 2 8 2 5 4" xfId="38258" xr:uid="{30430BD6-53A4-4932-9B33-3CC55A18BCA8}"/>
    <cellStyle name="Normal 2 2 8 2 6" xfId="6527" xr:uid="{63CF192F-A042-44AD-98B7-861372A88BD2}"/>
    <cellStyle name="Normal 2 2 8 2 6 2" xfId="14907" xr:uid="{BF8A3E7B-FAA4-4F40-BCC1-D5E196FB4081}"/>
    <cellStyle name="Normal 2 2 8 2 6 2 2" xfId="31667" xr:uid="{9599DC53-7E1A-4E17-9BBE-82E983EE6E70}"/>
    <cellStyle name="Normal 2 2 8 2 6 2 3" xfId="48426" xr:uid="{423E3EDF-0CA1-481B-A526-136552441FB1}"/>
    <cellStyle name="Normal 2 2 8 2 6 3" xfId="23287" xr:uid="{3834A910-CD95-4CEF-8DB6-4636D25AB3E4}"/>
    <cellStyle name="Normal 2 2 8 2 6 4" xfId="40046" xr:uid="{DBBF58DB-2FA4-49DA-9976-62770DFC8C1C}"/>
    <cellStyle name="Normal 2 2 8 2 7" xfId="8102" xr:uid="{73516259-9792-4549-8B45-FE8823947577}"/>
    <cellStyle name="Normal 2 2 8 2 7 2" xfId="16482" xr:uid="{478F68A2-FC64-4DDD-9FB9-85A52716A973}"/>
    <cellStyle name="Normal 2 2 8 2 7 2 2" xfId="33242" xr:uid="{5A80DFF9-5704-4421-A718-311114DC1695}"/>
    <cellStyle name="Normal 2 2 8 2 7 2 3" xfId="50001" xr:uid="{EC0DB9CA-429D-46A7-A34F-B8D9A11245F7}"/>
    <cellStyle name="Normal 2 2 8 2 7 3" xfId="24862" xr:uid="{959B820A-E2FB-460D-9457-E408DB4042E8}"/>
    <cellStyle name="Normal 2 2 8 2 7 4" xfId="41621" xr:uid="{89E79742-B6F8-4CD5-BED4-AA953D8104F5}"/>
    <cellStyle name="Normal 2 2 8 2 8" xfId="8508" xr:uid="{B7077EAC-B293-4A77-9FE7-BA93A8CACCE7}"/>
    <cellStyle name="Normal 2 2 8 2 8 2" xfId="16888" xr:uid="{1E7E64BD-6CBF-40C6-A80F-E5B480671ABE}"/>
    <cellStyle name="Normal 2 2 8 2 8 2 2" xfId="33648" xr:uid="{6A16A0DB-3DC1-42F6-81C7-5DCBFDECAC2E}"/>
    <cellStyle name="Normal 2 2 8 2 8 2 3" xfId="50407" xr:uid="{DF295B71-85B7-4F6F-91EA-AE35D2F93F96}"/>
    <cellStyle name="Normal 2 2 8 2 8 3" xfId="25268" xr:uid="{E13786A6-48C9-432E-86B2-91E14361F525}"/>
    <cellStyle name="Normal 2 2 8 2 8 4" xfId="42027" xr:uid="{CDC24C0D-9076-4B3A-BBF7-C0B7EE13484D}"/>
    <cellStyle name="Normal 2 2 8 2 9" xfId="8914" xr:uid="{E3557E5B-DB0E-4C66-A381-B6C180E27FCD}"/>
    <cellStyle name="Normal 2 2 8 2 9 2" xfId="17294" xr:uid="{396D0D19-170B-405A-92A3-D51FB15202DE}"/>
    <cellStyle name="Normal 2 2 8 2 9 2 2" xfId="34054" xr:uid="{A3A952E3-5564-4499-ADB9-053D5FFDEA1F}"/>
    <cellStyle name="Normal 2 2 8 2 9 2 3" xfId="50813" xr:uid="{E30E9A8A-4464-4EB1-A5C9-2EEB62F18BA1}"/>
    <cellStyle name="Normal 2 2 8 2 9 3" xfId="25674" xr:uid="{16760A81-A8D2-4560-AE3B-6287136F6062}"/>
    <cellStyle name="Normal 2 2 8 2 9 4" xfId="42433" xr:uid="{3A98A251-DB54-4011-864F-D926926FF045}"/>
    <cellStyle name="Normal 2 2 8 3" xfId="1480" xr:uid="{80145805-60A8-40EF-8334-E31F1EEFEB56}"/>
    <cellStyle name="Normal 2 2 8 3 10" xfId="9473" xr:uid="{F867B708-A76C-4A89-9D1A-F43FCAEECCA9}"/>
    <cellStyle name="Normal 2 2 8 3 10 2" xfId="17853" xr:uid="{327F2DA4-E199-4B97-8FBB-CADBCE10ADD6}"/>
    <cellStyle name="Normal 2 2 8 3 10 2 2" xfId="34613" xr:uid="{7B7D45C0-1988-403C-8F0B-AC654A22F03A}"/>
    <cellStyle name="Normal 2 2 8 3 10 2 3" xfId="51372" xr:uid="{0A0D6701-0E38-4445-9CE0-67C7A91C7E17}"/>
    <cellStyle name="Normal 2 2 8 3 10 3" xfId="26233" xr:uid="{1CC07D0F-6B49-421E-A192-66FC0C70721D}"/>
    <cellStyle name="Normal 2 2 8 3 10 4" xfId="42992" xr:uid="{02E68DB9-7AA4-434F-ACBE-93251CA27715}"/>
    <cellStyle name="Normal 2 2 8 3 11" xfId="3267" xr:uid="{BD7F670F-AB37-4453-8642-31565337F7CE}"/>
    <cellStyle name="Normal 2 2 8 3 11 2" xfId="11644" xr:uid="{118BCAA8-C275-4559-8659-6FF7164F22D2}"/>
    <cellStyle name="Normal 2 2 8 3 11 2 2" xfId="28404" xr:uid="{615CB6EA-E592-4110-9618-57B09BBE297E}"/>
    <cellStyle name="Normal 2 2 8 3 11 2 3" xfId="45163" xr:uid="{6B21E7EF-8B8E-46D3-9F1D-5D556F008354}"/>
    <cellStyle name="Normal 2 2 8 3 11 3" xfId="20024" xr:uid="{9A20B32F-23D3-493E-A71B-57737BF4D09D}"/>
    <cellStyle name="Normal 2 2 8 3 11 4" xfId="36783" xr:uid="{98FA5AE1-6A89-4C60-A91A-900A382618F0}"/>
    <cellStyle name="Normal 2 2 8 3 12" xfId="9841" xr:uid="{FF80CB01-8203-44D3-A1AB-16EA8E42E417}"/>
    <cellStyle name="Normal 2 2 8 3 12 2" xfId="26601" xr:uid="{33591F04-12E2-4139-AEB1-ED61019051AC}"/>
    <cellStyle name="Normal 2 2 8 3 12 3" xfId="43360" xr:uid="{9CBC0266-154C-48B0-A984-836586C16905}"/>
    <cellStyle name="Normal 2 2 8 3 13" xfId="18221" xr:uid="{A876FB6F-71A5-448D-9CFF-1190F6A25DFC}"/>
    <cellStyle name="Normal 2 2 8 3 14" xfId="34980" xr:uid="{9DCA90BD-C9E2-429A-9DD8-47A696766D73}"/>
    <cellStyle name="Normal 2 2 8 3 2" xfId="1887" xr:uid="{3A3F9E10-B4FD-4781-83B6-CF981D01F316}"/>
    <cellStyle name="Normal 2 2 8 3 2 2" xfId="5269" xr:uid="{F2068ECB-5723-450B-B79B-1D0912A99828}"/>
    <cellStyle name="Normal 2 2 8 3 2 2 2" xfId="13647" xr:uid="{98C44D7D-519F-4F03-BB8E-C91B0381B2A4}"/>
    <cellStyle name="Normal 2 2 8 3 2 2 2 2" xfId="30407" xr:uid="{EC9F998B-E35B-4842-B635-2E404FD3F45A}"/>
    <cellStyle name="Normal 2 2 8 3 2 2 2 3" xfId="47166" xr:uid="{01F08931-19DC-4C82-BA9A-4F6C8F68D01C}"/>
    <cellStyle name="Normal 2 2 8 3 2 2 3" xfId="22027" xr:uid="{EE25045F-B8D2-4A64-96F4-9D833CAE9739}"/>
    <cellStyle name="Normal 2 2 8 3 2 2 4" xfId="38786" xr:uid="{5818D179-E793-43C5-83C2-80C89035A67A}"/>
    <cellStyle name="Normal 2 2 8 3 2 3" xfId="6954" xr:uid="{35D26FD1-6E4C-403D-A4B3-CD639C0E9A24}"/>
    <cellStyle name="Normal 2 2 8 3 2 3 2" xfId="15334" xr:uid="{5DB3CFB8-62B3-4FB7-8257-BD65D6D17075}"/>
    <cellStyle name="Normal 2 2 8 3 2 3 2 2" xfId="32094" xr:uid="{45336C92-493D-4565-A3B5-FBF428D08B4B}"/>
    <cellStyle name="Normal 2 2 8 3 2 3 2 3" xfId="48853" xr:uid="{55540DF7-248B-44E6-B8E8-58549B4E2601}"/>
    <cellStyle name="Normal 2 2 8 3 2 3 3" xfId="23714" xr:uid="{9E414526-3721-4984-9FBD-2EC9140011C5}"/>
    <cellStyle name="Normal 2 2 8 3 2 3 4" xfId="40473" xr:uid="{880A97A3-C7E3-41BD-B242-FF9C3AD46F77}"/>
    <cellStyle name="Normal 2 2 8 3 2 4" xfId="3694" xr:uid="{B9693D56-29BC-44A8-BF74-94253FB5914C}"/>
    <cellStyle name="Normal 2 2 8 3 2 4 2" xfId="12070" xr:uid="{0D0B3916-76C3-4EF7-9BDA-B5697D2CA0F8}"/>
    <cellStyle name="Normal 2 2 8 3 2 4 2 2" xfId="28830" xr:uid="{6CED1F9B-BEBB-4E92-9F21-88E1C50BDC2C}"/>
    <cellStyle name="Normal 2 2 8 3 2 4 2 3" xfId="45589" xr:uid="{294D4486-B9BF-4E6B-AD06-108E57A2ADF3}"/>
    <cellStyle name="Normal 2 2 8 3 2 4 3" xfId="20450" xr:uid="{6490A4DF-7027-4EDF-BAAB-839B5BC3BB9D}"/>
    <cellStyle name="Normal 2 2 8 3 2 4 4" xfId="37209" xr:uid="{DC381398-20EC-47F1-B0AD-A11994687838}"/>
    <cellStyle name="Normal 2 2 8 3 2 5" xfId="10267" xr:uid="{F266404E-92E5-4E0B-91D0-DCAFED92CE45}"/>
    <cellStyle name="Normal 2 2 8 3 2 5 2" xfId="27027" xr:uid="{2070AAAC-1CA6-4B0B-A6F3-8657FFDEA7A4}"/>
    <cellStyle name="Normal 2 2 8 3 2 5 3" xfId="43786" xr:uid="{0B085FC3-833E-4DD9-8026-5274CF35E62D}"/>
    <cellStyle name="Normal 2 2 8 3 2 6" xfId="18647" xr:uid="{2F399A80-CF84-4018-B117-D22F1B492E3D}"/>
    <cellStyle name="Normal 2 2 8 3 2 7" xfId="35406" xr:uid="{0CC3E300-B2B5-4ED1-89F9-BDAAB0B4C71C}"/>
    <cellStyle name="Normal 2 2 8 3 3" xfId="2315" xr:uid="{D6FB058C-54A6-457A-867C-FB3A5D881D2D}"/>
    <cellStyle name="Normal 2 2 8 3 3 2" xfId="5695" xr:uid="{0FF5352E-C262-4333-BBF5-F7C1DF713CA8}"/>
    <cellStyle name="Normal 2 2 8 3 3 2 2" xfId="14075" xr:uid="{1A1C7ECD-AAF9-4741-B356-C257C51A3C91}"/>
    <cellStyle name="Normal 2 2 8 3 3 2 2 2" xfId="30835" xr:uid="{038767E6-0A96-414D-B4C3-0E4BDC8FBD93}"/>
    <cellStyle name="Normal 2 2 8 3 3 2 2 3" xfId="47594" xr:uid="{6B06760E-46ED-40A4-B72A-E80BA27EB448}"/>
    <cellStyle name="Normal 2 2 8 3 3 2 3" xfId="22455" xr:uid="{17A55F13-95D5-4A66-BB4F-C2C8B66F196F}"/>
    <cellStyle name="Normal 2 2 8 3 3 2 4" xfId="39214" xr:uid="{40EFAB25-70BD-436C-BA84-E88B7A914392}"/>
    <cellStyle name="Normal 2 2 8 3 3 3" xfId="7382" xr:uid="{24EF5D84-5C8C-467A-8832-17FE786DCFFB}"/>
    <cellStyle name="Normal 2 2 8 3 3 3 2" xfId="15762" xr:uid="{5B100E13-8420-4383-8A73-62EC7285834D}"/>
    <cellStyle name="Normal 2 2 8 3 3 3 2 2" xfId="32522" xr:uid="{C0AB0C01-EFFE-458C-AE4D-B2976BE64F22}"/>
    <cellStyle name="Normal 2 2 8 3 3 3 2 3" xfId="49281" xr:uid="{1DBFED61-17D9-4E3C-A0AB-7568CDAA2470}"/>
    <cellStyle name="Normal 2 2 8 3 3 3 3" xfId="24142" xr:uid="{6DF56537-6413-43B6-87AD-962456445579}"/>
    <cellStyle name="Normal 2 2 8 3 3 3 4" xfId="40901" xr:uid="{D09A8205-37C1-43BC-B8F7-367F19EEB818}"/>
    <cellStyle name="Normal 2 2 8 3 3 4" xfId="4122" xr:uid="{7CEB2C0C-3AC3-4F43-8F8C-A93F040FE246}"/>
    <cellStyle name="Normal 2 2 8 3 3 4 2" xfId="12498" xr:uid="{E2D1696D-DF1D-4483-8F33-29411EA388FB}"/>
    <cellStyle name="Normal 2 2 8 3 3 4 2 2" xfId="29258" xr:uid="{4B5889C8-20B3-4057-A63C-4A64F4CEDD4F}"/>
    <cellStyle name="Normal 2 2 8 3 3 4 2 3" xfId="46017" xr:uid="{9B17F231-02B3-4726-AAC3-17D56F2EBBF3}"/>
    <cellStyle name="Normal 2 2 8 3 3 4 3" xfId="20878" xr:uid="{5CB93D5E-C693-4DD8-A43F-3E9F2A0B6718}"/>
    <cellStyle name="Normal 2 2 8 3 3 4 4" xfId="37637" xr:uid="{B1F7C751-5CF5-41D1-965E-0A373C819B4A}"/>
    <cellStyle name="Normal 2 2 8 3 3 5" xfId="10695" xr:uid="{3A388BA6-0E3C-4E88-BFC3-AE5C5EEE0D96}"/>
    <cellStyle name="Normal 2 2 8 3 3 5 2" xfId="27455" xr:uid="{7D5CA9C8-F781-4A1E-B5F8-EB0778D0390A}"/>
    <cellStyle name="Normal 2 2 8 3 3 5 3" xfId="44214" xr:uid="{4FF8ABEE-8242-43D3-A0ED-1E38B1656090}"/>
    <cellStyle name="Normal 2 2 8 3 3 6" xfId="19075" xr:uid="{2BD39552-0320-4BDA-B082-C5FA4ECCAE3A}"/>
    <cellStyle name="Normal 2 2 8 3 3 7" xfId="35834" xr:uid="{041C2BF9-83E9-4495-B285-11CD67D7D3A9}"/>
    <cellStyle name="Normal 2 2 8 3 4" xfId="2780" xr:uid="{9C572AF1-97C6-4E47-9F60-D419F3F5BCB8}"/>
    <cellStyle name="Normal 2 2 8 3 4 2" xfId="6162" xr:uid="{D619E574-9036-4559-8B06-EA3A25D69E0C}"/>
    <cellStyle name="Normal 2 2 8 3 4 2 2" xfId="14542" xr:uid="{B36DC9BD-9AB3-4F48-919F-ECBFA30F85E1}"/>
    <cellStyle name="Normal 2 2 8 3 4 2 2 2" xfId="31302" xr:uid="{07B80FA1-5963-4BC0-BA15-15D1B5722E34}"/>
    <cellStyle name="Normal 2 2 8 3 4 2 2 3" xfId="48061" xr:uid="{BB2ADA70-EEFF-4E40-A8FD-21CC69E2BEF5}"/>
    <cellStyle name="Normal 2 2 8 3 4 2 3" xfId="22922" xr:uid="{DC8943AF-9613-444A-A331-893C1D019739}"/>
    <cellStyle name="Normal 2 2 8 3 4 2 4" xfId="39681" xr:uid="{3599B69E-5D35-4279-81D0-A8B09C6DC412}"/>
    <cellStyle name="Normal 2 2 8 3 4 3" xfId="7849" xr:uid="{EB1C2BD8-E442-4D20-B2DA-CB0CDC65ECBE}"/>
    <cellStyle name="Normal 2 2 8 3 4 3 2" xfId="16229" xr:uid="{8F199B5E-3754-4877-B1A2-58AA46077C1D}"/>
    <cellStyle name="Normal 2 2 8 3 4 3 2 2" xfId="32989" xr:uid="{5A534C8D-D149-41E5-9661-29357C59A669}"/>
    <cellStyle name="Normal 2 2 8 3 4 3 2 3" xfId="49748" xr:uid="{4D5D1CBF-2257-408A-AD05-461000729D4F}"/>
    <cellStyle name="Normal 2 2 8 3 4 3 3" xfId="24609" xr:uid="{9C61F53D-B341-4B6C-973C-D4E2FE0ADB19}"/>
    <cellStyle name="Normal 2 2 8 3 4 3 4" xfId="41368" xr:uid="{C73F4B5F-3F4A-4B28-87E5-122206A24E14}"/>
    <cellStyle name="Normal 2 2 8 3 4 4" xfId="4476" xr:uid="{858C978F-A2D7-4652-AF92-7A485410D6DB}"/>
    <cellStyle name="Normal 2 2 8 3 4 4 2" xfId="12852" xr:uid="{9C2198D5-060D-4E88-A407-097ADFD1699A}"/>
    <cellStyle name="Normal 2 2 8 3 4 4 2 2" xfId="29612" xr:uid="{803D5CD7-14FD-4F2E-AEB1-16F44736881B}"/>
    <cellStyle name="Normal 2 2 8 3 4 4 2 3" xfId="46371" xr:uid="{3B8F1E7A-7B07-46D3-97FC-D8D9EB648FF8}"/>
    <cellStyle name="Normal 2 2 8 3 4 4 3" xfId="21232" xr:uid="{B1D2FF8F-5287-46B7-B937-1A32D244D2FC}"/>
    <cellStyle name="Normal 2 2 8 3 4 4 4" xfId="37991" xr:uid="{12626E36-A03C-4E10-810E-CC25F48C1E05}"/>
    <cellStyle name="Normal 2 2 8 3 4 5" xfId="11162" xr:uid="{37E7B5A6-4C1E-4344-B74C-4D470614BDD4}"/>
    <cellStyle name="Normal 2 2 8 3 4 5 2" xfId="27922" xr:uid="{7EEC4135-1F88-46C7-B957-9396EB6A99E5}"/>
    <cellStyle name="Normal 2 2 8 3 4 5 3" xfId="44681" xr:uid="{5B4B2EED-394E-49FE-8A32-DF699C40C9A4}"/>
    <cellStyle name="Normal 2 2 8 3 4 6" xfId="19542" xr:uid="{CBA3C78E-68B2-41AF-A56B-959E758D8212}"/>
    <cellStyle name="Normal 2 2 8 3 4 7" xfId="36301" xr:uid="{5582C0B3-6596-4FD6-9E12-B9F90A59921A}"/>
    <cellStyle name="Normal 2 2 8 3 5" xfId="4896" xr:uid="{F31A4E47-93FA-44F3-BB5E-67989E07C2B2}"/>
    <cellStyle name="Normal 2 2 8 3 5 2" xfId="13272" xr:uid="{766FB978-8F1B-43B2-82AD-D45405C19464}"/>
    <cellStyle name="Normal 2 2 8 3 5 2 2" xfId="30032" xr:uid="{AD0633FB-2ACE-498E-B2DF-4D344A060182}"/>
    <cellStyle name="Normal 2 2 8 3 5 2 3" xfId="46791" xr:uid="{399DAE1B-5A95-414E-A586-6444D01241F4}"/>
    <cellStyle name="Normal 2 2 8 3 5 3" xfId="21652" xr:uid="{62DA0F37-1FAE-4869-9598-9F8F1DD36619}"/>
    <cellStyle name="Normal 2 2 8 3 5 4" xfId="38411" xr:uid="{E691DEC6-E3B3-445C-86A5-23386CB56BD2}"/>
    <cellStyle name="Normal 2 2 8 3 6" xfId="6528" xr:uid="{ABC5C4B2-6222-4063-8ED7-4A406018C996}"/>
    <cellStyle name="Normal 2 2 8 3 6 2" xfId="14908" xr:uid="{2CCF3123-BDC0-4002-B5D6-C72FF0B517BD}"/>
    <cellStyle name="Normal 2 2 8 3 6 2 2" xfId="31668" xr:uid="{D11C031E-1ED3-41F2-885F-25D55571C0E4}"/>
    <cellStyle name="Normal 2 2 8 3 6 2 3" xfId="48427" xr:uid="{B8BF3951-02C7-4393-83AA-FF9BAA208FFC}"/>
    <cellStyle name="Normal 2 2 8 3 6 3" xfId="23288" xr:uid="{809FCD0F-2D3B-4044-9EEF-45B2BE1AFC39}"/>
    <cellStyle name="Normal 2 2 8 3 6 4" xfId="40047" xr:uid="{12F51024-4B5E-470B-A531-2EFA8CBA6A79}"/>
    <cellStyle name="Normal 2 2 8 3 7" xfId="8255" xr:uid="{BF435561-8B99-4A75-993C-9CF16AFC62D0}"/>
    <cellStyle name="Normal 2 2 8 3 7 2" xfId="16635" xr:uid="{6E4CAA70-2623-41B7-AAA3-D5146A57354D}"/>
    <cellStyle name="Normal 2 2 8 3 7 2 2" xfId="33395" xr:uid="{424B1C7B-0EE5-43C5-BEDF-C95A2D9830DF}"/>
    <cellStyle name="Normal 2 2 8 3 7 2 3" xfId="50154" xr:uid="{7F6F89F2-BEC4-45C7-BCE3-34666E297036}"/>
    <cellStyle name="Normal 2 2 8 3 7 3" xfId="25015" xr:uid="{76AB97AC-5051-413A-936F-67A37ECA5FA9}"/>
    <cellStyle name="Normal 2 2 8 3 7 4" xfId="41774" xr:uid="{E836CA53-6FF6-4E7A-A178-F83FEBE49781}"/>
    <cellStyle name="Normal 2 2 8 3 8" xfId="8661" xr:uid="{EB2CE0A8-4307-46A2-A505-A48D32F27768}"/>
    <cellStyle name="Normal 2 2 8 3 8 2" xfId="17041" xr:uid="{ABCA84B4-2844-46DD-A189-8A02C6AC25B7}"/>
    <cellStyle name="Normal 2 2 8 3 8 2 2" xfId="33801" xr:uid="{EEFFEC9B-24EC-4F0C-B547-6CE45ED8A229}"/>
    <cellStyle name="Normal 2 2 8 3 8 2 3" xfId="50560" xr:uid="{AF73ED08-B636-45FD-83DB-4541DA2B53AF}"/>
    <cellStyle name="Normal 2 2 8 3 8 3" xfId="25421" xr:uid="{6C36F497-FE4D-40E4-8BD0-8A78B2E93A09}"/>
    <cellStyle name="Normal 2 2 8 3 8 4" xfId="42180" xr:uid="{66807C1D-E07D-41BA-A757-4BDAEC525658}"/>
    <cellStyle name="Normal 2 2 8 3 9" xfId="9067" xr:uid="{38AC8B34-D556-4826-90BA-47AAA1D8A35D}"/>
    <cellStyle name="Normal 2 2 8 3 9 2" xfId="17447" xr:uid="{5B802797-5788-4C5F-9442-582BB9D6B6F6}"/>
    <cellStyle name="Normal 2 2 8 3 9 2 2" xfId="34207" xr:uid="{76B67148-8101-46DF-9D9B-BE36FB566A67}"/>
    <cellStyle name="Normal 2 2 8 3 9 2 3" xfId="50966" xr:uid="{938A43C8-D125-41E9-9A9F-48AFB1F7E38D}"/>
    <cellStyle name="Normal 2 2 8 3 9 3" xfId="25827" xr:uid="{01EBD74E-6395-4632-87C4-2DD5E4FCA83D}"/>
    <cellStyle name="Normal 2 2 8 3 9 4" xfId="42586" xr:uid="{C61BAEC3-0F66-49B2-9FF0-CC9E06AD083A}"/>
    <cellStyle name="Normal 2 2 8 4" xfId="1885" xr:uid="{266ED0D5-F148-4BB4-8CA7-0B9EA54B2C35}"/>
    <cellStyle name="Normal 2 2 8 4 2" xfId="5267" xr:uid="{42C83591-B660-4273-B69B-A93553302557}"/>
    <cellStyle name="Normal 2 2 8 4 2 2" xfId="13645" xr:uid="{112DF8A5-3ADC-49E8-8ECF-A56E5D109164}"/>
    <cellStyle name="Normal 2 2 8 4 2 2 2" xfId="30405" xr:uid="{111414A0-3CE6-42AE-89EA-914D5B78DEA0}"/>
    <cellStyle name="Normal 2 2 8 4 2 2 3" xfId="47164" xr:uid="{38F00A18-2A1D-45A0-9D7B-01E4A2B53D6E}"/>
    <cellStyle name="Normal 2 2 8 4 2 3" xfId="22025" xr:uid="{7779C827-E5B5-4AB9-B65D-A85CDC9A697D}"/>
    <cellStyle name="Normal 2 2 8 4 2 4" xfId="38784" xr:uid="{5EFE5B4A-5E09-4108-A880-71420065C0AA}"/>
    <cellStyle name="Normal 2 2 8 4 3" xfId="6952" xr:uid="{F7C658F7-7342-47F9-9639-EA1B0D297B33}"/>
    <cellStyle name="Normal 2 2 8 4 3 2" xfId="15332" xr:uid="{549415D6-AC90-43ED-99B9-23EC260470DF}"/>
    <cellStyle name="Normal 2 2 8 4 3 2 2" xfId="32092" xr:uid="{19058391-D8E6-49A7-9A06-4B0E29823C35}"/>
    <cellStyle name="Normal 2 2 8 4 3 2 3" xfId="48851" xr:uid="{2B9E1AFA-FBD0-4FB7-B024-0231029DF47A}"/>
    <cellStyle name="Normal 2 2 8 4 3 3" xfId="23712" xr:uid="{07B8CA43-A764-49E6-BB64-06D40F03C08E}"/>
    <cellStyle name="Normal 2 2 8 4 3 4" xfId="40471" xr:uid="{85DB2A5E-BD12-44E6-80EE-8AA82130141A}"/>
    <cellStyle name="Normal 2 2 8 4 4" xfId="3692" xr:uid="{B64C5906-A091-4E50-A5CC-2AFBAE6F722F}"/>
    <cellStyle name="Normal 2 2 8 4 4 2" xfId="12068" xr:uid="{06F4ED69-8AE7-407B-879F-890E289246C6}"/>
    <cellStyle name="Normal 2 2 8 4 4 2 2" xfId="28828" xr:uid="{247F6E1E-9C0D-4E37-8348-35824651F322}"/>
    <cellStyle name="Normal 2 2 8 4 4 2 3" xfId="45587" xr:uid="{9BF32525-43EA-4DE3-8376-644022860C31}"/>
    <cellStyle name="Normal 2 2 8 4 4 3" xfId="20448" xr:uid="{60A9282E-BF79-43A7-BAE8-4B48288920E8}"/>
    <cellStyle name="Normal 2 2 8 4 4 4" xfId="37207" xr:uid="{3C03CB24-878C-437F-B7FC-C9B57C504B6B}"/>
    <cellStyle name="Normal 2 2 8 4 5" xfId="10265" xr:uid="{D978DC5D-DB29-459D-8FE5-F59D9948E539}"/>
    <cellStyle name="Normal 2 2 8 4 5 2" xfId="27025" xr:uid="{30F5FEDD-C2F9-400B-8928-D8D412D1D2BF}"/>
    <cellStyle name="Normal 2 2 8 4 5 3" xfId="43784" xr:uid="{4E5736EC-3D3C-44BA-91B6-87920EF69437}"/>
    <cellStyle name="Normal 2 2 8 4 6" xfId="18645" xr:uid="{B8918259-5E13-4C10-B8E8-C366F41FF402}"/>
    <cellStyle name="Normal 2 2 8 4 7" xfId="35404" xr:uid="{7A24D042-ED0A-4405-810E-1FF801837030}"/>
    <cellStyle name="Normal 2 2 8 5" xfId="2313" xr:uid="{D3A01D77-FC9E-4BD1-8457-F6196B09012D}"/>
    <cellStyle name="Normal 2 2 8 5 2" xfId="5693" xr:uid="{1275D11A-9717-468F-80BB-6D6FFB88E419}"/>
    <cellStyle name="Normal 2 2 8 5 2 2" xfId="14073" xr:uid="{89DE61FC-AAD7-432D-9955-B120B3AF0434}"/>
    <cellStyle name="Normal 2 2 8 5 2 2 2" xfId="30833" xr:uid="{B91C11B7-832D-4C27-9357-5A230F1F0C2E}"/>
    <cellStyle name="Normal 2 2 8 5 2 2 3" xfId="47592" xr:uid="{EC557053-950A-4072-9479-7985C28F6228}"/>
    <cellStyle name="Normal 2 2 8 5 2 3" xfId="22453" xr:uid="{2779AB90-56F4-4F29-830F-9EA1B521DEDB}"/>
    <cellStyle name="Normal 2 2 8 5 2 4" xfId="39212" xr:uid="{7404BB9B-6BD4-4CEF-9801-CE29B86E95DF}"/>
    <cellStyle name="Normal 2 2 8 5 3" xfId="7380" xr:uid="{68B37EEA-3952-478A-8052-775D934886F6}"/>
    <cellStyle name="Normal 2 2 8 5 3 2" xfId="15760" xr:uid="{E51157E9-9DD6-4BA9-8104-FF7291EAAF4A}"/>
    <cellStyle name="Normal 2 2 8 5 3 2 2" xfId="32520" xr:uid="{4E40615C-FFEB-4DCB-BE82-7CAC560EAB0A}"/>
    <cellStyle name="Normal 2 2 8 5 3 2 3" xfId="49279" xr:uid="{07438BCB-9D0F-4019-879E-02044776309F}"/>
    <cellStyle name="Normal 2 2 8 5 3 3" xfId="24140" xr:uid="{45B333B7-0813-42A8-93BE-2D23D3931870}"/>
    <cellStyle name="Normal 2 2 8 5 3 4" xfId="40899" xr:uid="{F846B218-E57D-456D-B6EE-944A1E3734FC}"/>
    <cellStyle name="Normal 2 2 8 5 4" xfId="4120" xr:uid="{162C224A-EE1A-4ACD-8862-FA6DE763BC26}"/>
    <cellStyle name="Normal 2 2 8 5 4 2" xfId="12496" xr:uid="{8F2DADC0-990D-4132-99BC-57737079EC96}"/>
    <cellStyle name="Normal 2 2 8 5 4 2 2" xfId="29256" xr:uid="{CFBE6962-5FBC-41B9-96D4-A45DC8369DC4}"/>
    <cellStyle name="Normal 2 2 8 5 4 2 3" xfId="46015" xr:uid="{5D639B19-D954-4313-A8F0-391C5BA981BC}"/>
    <cellStyle name="Normal 2 2 8 5 4 3" xfId="20876" xr:uid="{F35C069A-C25E-4170-8EA6-62052CDD2165}"/>
    <cellStyle name="Normal 2 2 8 5 4 4" xfId="37635" xr:uid="{A2768621-BBB4-44BE-8F5F-9536CEBC8DE9}"/>
    <cellStyle name="Normal 2 2 8 5 5" xfId="10693" xr:uid="{8F8C9995-D2A3-4483-ADCF-4FD4BE22F444}"/>
    <cellStyle name="Normal 2 2 8 5 5 2" xfId="27453" xr:uid="{0B2C1656-1B7C-4E6F-B60E-3866126301D0}"/>
    <cellStyle name="Normal 2 2 8 5 5 3" xfId="44212" xr:uid="{2C6E7DCA-A636-463D-8DDD-F63638C87AB4}"/>
    <cellStyle name="Normal 2 2 8 5 6" xfId="19073" xr:uid="{875C7EFA-BB22-4D88-94D8-1AA0FAC69170}"/>
    <cellStyle name="Normal 2 2 8 5 7" xfId="35832" xr:uid="{D3067E17-8B50-44DE-B304-5A24DF76175F}"/>
    <cellStyle name="Normal 2 2 8 6" xfId="2509" xr:uid="{AB50E31F-9DC2-4BEA-8EC7-0E563F0D1DE9}"/>
    <cellStyle name="Normal 2 2 8 6 2" xfId="5891" xr:uid="{7C42C72E-51E4-46E7-AB54-DF263A9BBD1E}"/>
    <cellStyle name="Normal 2 2 8 6 2 2" xfId="14271" xr:uid="{5D477509-F956-4E4C-A4E4-10E9B076A258}"/>
    <cellStyle name="Normal 2 2 8 6 2 2 2" xfId="31031" xr:uid="{4AAF3E9E-3716-44FC-957E-4434271EA227}"/>
    <cellStyle name="Normal 2 2 8 6 2 2 3" xfId="47790" xr:uid="{82C5E925-E8F0-4599-93FA-EB320D60CE5B}"/>
    <cellStyle name="Normal 2 2 8 6 2 3" xfId="22651" xr:uid="{D1020FBA-2F2E-422A-9AAC-EEB2C4DE69F3}"/>
    <cellStyle name="Normal 2 2 8 6 2 4" xfId="39410" xr:uid="{AD81C3C0-A059-46FB-9653-C7EE49A7D1AB}"/>
    <cellStyle name="Normal 2 2 8 6 3" xfId="7578" xr:uid="{307041E5-6715-4037-A9CF-837E4C84058F}"/>
    <cellStyle name="Normal 2 2 8 6 3 2" xfId="15958" xr:uid="{B7832EC7-EF3F-4C23-8B5B-7407DD56C31A}"/>
    <cellStyle name="Normal 2 2 8 6 3 2 2" xfId="32718" xr:uid="{72AFBE76-33A0-4149-9DDC-BA823B3B8A81}"/>
    <cellStyle name="Normal 2 2 8 6 3 2 3" xfId="49477" xr:uid="{B13E9626-B0B4-4F70-B2CB-0E61567DE714}"/>
    <cellStyle name="Normal 2 2 8 6 3 3" xfId="24338" xr:uid="{7A2A22F0-842F-4E3E-B5FC-33D4407B45D4}"/>
    <cellStyle name="Normal 2 2 8 6 3 4" xfId="41097" xr:uid="{3571C507-A0FD-41EF-A3B9-7512180F4EA9}"/>
    <cellStyle name="Normal 2 2 8 6 4" xfId="3265" xr:uid="{2ADC16C0-3CF3-4504-957F-B20D3ABC829B}"/>
    <cellStyle name="Normal 2 2 8 6 4 2" xfId="11642" xr:uid="{42A66B9D-C55B-4F51-9BE9-723451DB187C}"/>
    <cellStyle name="Normal 2 2 8 6 4 2 2" xfId="28402" xr:uid="{E8BBD34C-088E-4F42-B55C-C9803266E5F2}"/>
    <cellStyle name="Normal 2 2 8 6 4 2 3" xfId="45161" xr:uid="{6393F151-4A2C-4DD6-9D1F-B06392F5E783}"/>
    <cellStyle name="Normal 2 2 8 6 4 3" xfId="20022" xr:uid="{9C157A45-AC2D-43E7-A0FE-1DB499D47351}"/>
    <cellStyle name="Normal 2 2 8 6 4 4" xfId="36781" xr:uid="{C831EF49-B20F-4948-A0FC-D2F5C68465DD}"/>
    <cellStyle name="Normal 2 2 8 6 5" xfId="10891" xr:uid="{9B61A698-6550-4927-87EF-9D0A6160C60B}"/>
    <cellStyle name="Normal 2 2 8 6 5 2" xfId="27651" xr:uid="{10529F8A-F640-4605-9A2A-0F25FA17B59C}"/>
    <cellStyle name="Normal 2 2 8 6 5 3" xfId="44410" xr:uid="{37265866-BCA3-4B1D-AFDA-8CDE1B2C647D}"/>
    <cellStyle name="Normal 2 2 8 6 6" xfId="19271" xr:uid="{CC212FDD-08BC-4E36-91E0-B66064BA5FF6}"/>
    <cellStyle name="Normal 2 2 8 6 7" xfId="36030" xr:uid="{2527BB7B-CDB5-4D75-8E0A-5FEBCE8924E8}"/>
    <cellStyle name="Normal 2 2 8 7" xfId="4625" xr:uid="{DBE9C1C9-D804-4542-BBF8-AEEBB215F313}"/>
    <cellStyle name="Normal 2 2 8 7 2" xfId="13001" xr:uid="{C8E9D42C-FB12-458F-8BA9-2CC6A2EA340E}"/>
    <cellStyle name="Normal 2 2 8 7 2 2" xfId="29761" xr:uid="{C17B6FD7-48A1-40AB-83E5-9912156BF630}"/>
    <cellStyle name="Normal 2 2 8 7 2 3" xfId="46520" xr:uid="{2B473309-FE47-4F91-9782-EC0DAA30E177}"/>
    <cellStyle name="Normal 2 2 8 7 3" xfId="21381" xr:uid="{B9DD6878-E49E-4B22-B476-76EBE4445201}"/>
    <cellStyle name="Normal 2 2 8 7 4" xfId="38140" xr:uid="{57FE2702-78AA-4557-864A-D9EC1409D958}"/>
    <cellStyle name="Normal 2 2 8 8" xfId="6526" xr:uid="{0E94C86A-1DFD-4071-A95A-6A33BFA5DE6F}"/>
    <cellStyle name="Normal 2 2 8 8 2" xfId="14906" xr:uid="{D37ADA3C-E5D5-412E-8EAF-EF373EDD85FF}"/>
    <cellStyle name="Normal 2 2 8 8 2 2" xfId="31666" xr:uid="{2D6C9774-929F-4021-842A-214855EE8BE5}"/>
    <cellStyle name="Normal 2 2 8 8 2 3" xfId="48425" xr:uid="{D60279E9-278B-44B5-98F6-BD9DD8C578B2}"/>
    <cellStyle name="Normal 2 2 8 8 3" xfId="23286" xr:uid="{FC854092-CE65-4720-838B-BE9C0B00154C}"/>
    <cellStyle name="Normal 2 2 8 8 4" xfId="40045" xr:uid="{15F166BF-25D3-4B99-826A-BA3819650EDC}"/>
    <cellStyle name="Normal 2 2 8 9" xfId="7984" xr:uid="{EA8538D7-623C-4B3D-933F-92E8606C4577}"/>
    <cellStyle name="Normal 2 2 8 9 2" xfId="16364" xr:uid="{CFB3B16D-6A03-4CCF-880A-4B56B8F810E9}"/>
    <cellStyle name="Normal 2 2 8 9 2 2" xfId="33124" xr:uid="{F5C23598-5098-4A96-A531-C0ED5C33F398}"/>
    <cellStyle name="Normal 2 2 8 9 2 3" xfId="49883" xr:uid="{3D51B74B-1FAF-4490-8384-59654F7BC85E}"/>
    <cellStyle name="Normal 2 2 8 9 3" xfId="24744" xr:uid="{E6251AA7-04AD-412B-A657-F0477AB22EF3}"/>
    <cellStyle name="Normal 2 2 8 9 4" xfId="41503" xr:uid="{AE763977-5730-4D59-AD60-C2C1CD2CB4D5}"/>
    <cellStyle name="Normal 2 2 9" xfId="853" xr:uid="{19D9ABFB-F915-4F8F-BC78-0ABCB57B721B}"/>
    <cellStyle name="Normal 2 2 9 2" xfId="4929" xr:uid="{30535AAB-422D-4081-921B-C2143B563D11}"/>
    <cellStyle name="Normal 2 2 9 2 2" xfId="13305" xr:uid="{AAFCC1D5-7DD3-49F3-B585-04BEE359D39E}"/>
    <cellStyle name="Normal 2 2 9 2 2 2" xfId="30065" xr:uid="{5627A641-893A-4F65-ADA7-6131E2D75A29}"/>
    <cellStyle name="Normal 2 2 9 2 2 3" xfId="46824" xr:uid="{C863D774-7FD2-42D5-BC6F-0E3E0F1B7C10}"/>
    <cellStyle name="Normal 2 2 9 2 3" xfId="21685" xr:uid="{E954C8CC-2649-4E85-B6E4-BE28CF837BC1}"/>
    <cellStyle name="Normal 2 2 9 2 4" xfId="38444" xr:uid="{D7B9DD03-A379-4AB0-ABA9-E955D5622A4B}"/>
    <cellStyle name="Normal 2 2 9 3" xfId="6612" xr:uid="{2CA98B72-DB80-41BC-8C39-78D476C7812A}"/>
    <cellStyle name="Normal 2 2 9 3 2" xfId="14992" xr:uid="{3E1EC8BD-3A83-40CC-AE2E-EE0BC4553CC2}"/>
    <cellStyle name="Normal 2 2 9 3 2 2" xfId="31752" xr:uid="{F35E475B-8DCC-4C6B-838F-82BBC249C3F0}"/>
    <cellStyle name="Normal 2 2 9 3 2 3" xfId="48511" xr:uid="{00EF395F-1CE3-43BE-B1E6-B83EB29B85B5}"/>
    <cellStyle name="Normal 2 2 9 3 3" xfId="23372" xr:uid="{25A2D326-360C-4757-B394-EB264A1CC65B}"/>
    <cellStyle name="Normal 2 2 9 3 4" xfId="40131" xr:uid="{BC7A76DF-97A4-4F2F-81F6-208F76545130}"/>
    <cellStyle name="Normal 2 2 9 4" xfId="3352" xr:uid="{FEEA4316-5380-425D-A10B-AA9E053BF9E5}"/>
    <cellStyle name="Normal 2 2 9 4 2" xfId="11728" xr:uid="{9B9111E7-773C-4D85-9662-952AE2A761D2}"/>
    <cellStyle name="Normal 2 2 9 4 2 2" xfId="28488" xr:uid="{E8ED29B5-AA0B-4D9C-9232-D95E7FDB0D4C}"/>
    <cellStyle name="Normal 2 2 9 4 2 3" xfId="45247" xr:uid="{8A18D7B6-37F9-4306-BE51-38E0B826BADC}"/>
    <cellStyle name="Normal 2 2 9 4 3" xfId="20108" xr:uid="{F898244C-2CEA-4683-A8A2-7FB0D1AD26A5}"/>
    <cellStyle name="Normal 2 2 9 4 4" xfId="36867" xr:uid="{DF0DA982-5CE5-4D73-A534-46C1E247C09C}"/>
    <cellStyle name="Normal 2 2 9 5" xfId="9925" xr:uid="{003147F8-0FB4-437C-A9EC-B2027510FEFD}"/>
    <cellStyle name="Normal 2 2 9 5 2" xfId="26685" xr:uid="{3AC408BF-D920-4166-9444-3724E64D0B52}"/>
    <cellStyle name="Normal 2 2 9 5 3" xfId="43444" xr:uid="{53274FEB-0A08-4AFC-B3DF-0D3E015DFADD}"/>
    <cellStyle name="Normal 2 2 9 6" xfId="18305" xr:uid="{BDEE25FE-2F47-4B30-857A-E71E2F73239B}"/>
    <cellStyle name="Normal 2 2 9 7" xfId="35064" xr:uid="{4F5F032A-1A85-468B-84F1-ED2B7AA5084C}"/>
    <cellStyle name="Normal 2 2 9 8" xfId="1550" xr:uid="{C4BB7D5A-30EF-4552-8DE9-8C638A246114}"/>
    <cellStyle name="Normal 2 3" xfId="77" xr:uid="{47A7320D-94A4-4124-AB5D-AE6E1486DB49}"/>
    <cellStyle name="Normal 2 3 2" xfId="238" xr:uid="{2258E925-04C2-4265-AE6C-C4DB62667060}"/>
    <cellStyle name="Normal 2 3 2 2" xfId="855" xr:uid="{FDD3EDF6-DF7D-4D77-A142-1942E1C4C029}"/>
    <cellStyle name="Normal 2 3 2 2 2" xfId="52347" xr:uid="{0A0BF32A-F323-4F3A-8C9D-085A78E69EA6}"/>
    <cellStyle name="Normal 2 3 2 2 3" xfId="52824" xr:uid="{6649B8A4-E139-4989-B8CF-AB27EEA00A19}"/>
    <cellStyle name="Normal 2 3 2 3" xfId="51630" xr:uid="{69BB775C-BDF9-4EE4-B522-0B50986F240A}"/>
    <cellStyle name="Normal 2 3 2 4" xfId="52111" xr:uid="{C738076B-9439-46C6-B9AA-3E10355FB643}"/>
    <cellStyle name="Normal 2 3 2 5" xfId="52627" xr:uid="{CDC14A07-E90F-4BAC-8C6A-98C58447F589}"/>
    <cellStyle name="Normal 2 3 3" xfId="157" xr:uid="{CF17C308-6108-446A-831B-F39AED486C84}"/>
    <cellStyle name="Normal 2 3 3 2" xfId="11186" xr:uid="{C7F15A1A-CE6C-4027-A4AA-A50A2FC5A9B9}"/>
    <cellStyle name="Normal 2 3 3 2 2" xfId="27946" xr:uid="{3A4008FB-1B60-4031-A9EF-BBB8B7F6241C}"/>
    <cellStyle name="Normal 2 3 3 2 3" xfId="44705" xr:uid="{34864CA3-FEFD-4DBF-8DF5-BA0D9968F029}"/>
    <cellStyle name="Normal 2 3 3 3" xfId="19566" xr:uid="{9B854B10-3C9E-4176-A4A7-A69FC8B1474E}"/>
    <cellStyle name="Normal 2 3 3 4" xfId="36325" xr:uid="{2810A1CC-F54F-4864-8315-196CF37F8C33}"/>
    <cellStyle name="Normal 2 3 3 5" xfId="51706" xr:uid="{2E0145BB-B4C3-4C20-98DF-E3D46478406D}"/>
    <cellStyle name="Normal 2 3 3 6" xfId="2803" xr:uid="{DBE676C1-C4CC-44F4-BDE1-8F02CDDF5A9D}"/>
    <cellStyle name="Normal 2 3 3 7" xfId="856" xr:uid="{1A1F4F7F-91D5-440A-9E5E-502992AF7109}"/>
    <cellStyle name="Normal 2 3 4" xfId="857" xr:uid="{4F815761-496B-49B0-8AC6-9FBCACD25F52}"/>
    <cellStyle name="Normal 2 3 4 2" xfId="52241" xr:uid="{7A59EC8F-1DB6-460E-998D-68283F9240BF}"/>
    <cellStyle name="Normal 2 3 4 3" xfId="52720" xr:uid="{FA1D5125-B436-48E3-ADFA-3D1C0CDFF73C}"/>
    <cellStyle name="Normal 2 3 4 4" xfId="51773" xr:uid="{EDF6F848-FBFA-4BB0-9A40-CF9666AF8DEF}"/>
    <cellStyle name="Normal 2 3 5" xfId="854" xr:uid="{E5984D19-470C-481B-9234-FE2048E097ED}"/>
    <cellStyle name="Normal 2 3 6" xfId="52005" xr:uid="{D44F0FA1-4567-4FE1-9FFF-BE0AFF1F5488}"/>
    <cellStyle name="Normal 2 3 7" xfId="52519" xr:uid="{0D0D2F16-AF63-42F6-A3F0-B2563E14B025}"/>
    <cellStyle name="Normal 2 3 8" xfId="1250" xr:uid="{D8987658-05E9-479D-B443-1FCE6764B1A2}"/>
    <cellStyle name="Normal 2 4" xfId="156" xr:uid="{83E11693-364D-4EA0-9FB7-464615C1FA81}"/>
    <cellStyle name="Normal 2 4 2" xfId="859" xr:uid="{74D22B89-CD92-4B8B-A772-C7C22C2A00DA}"/>
    <cellStyle name="Normal 2 4 2 2" xfId="52297" xr:uid="{0BFF7357-6284-4806-8408-74C1B936BEAC}"/>
    <cellStyle name="Normal 2 4 2 3" xfId="52776" xr:uid="{7B7BD49A-E3D7-489D-B179-3FD661F8867A}"/>
    <cellStyle name="Normal 2 4 3" xfId="51586" xr:uid="{9F66632B-B3DC-448F-B743-096C8D934C6B}"/>
    <cellStyle name="Normal 2 4 4" xfId="52061" xr:uid="{FF65543A-40E2-424C-A88C-97FCB672E0EF}"/>
    <cellStyle name="Normal 2 4 5" xfId="52577" xr:uid="{C9225131-1EFA-46CE-9157-7CCEB29756BA}"/>
    <cellStyle name="Normal 2 4 6" xfId="858" xr:uid="{866E9CDA-29D8-402F-A99F-0A352D1D3127}"/>
    <cellStyle name="Normal 2 5" xfId="236" xr:uid="{67EABDC0-C237-483D-8700-ECAB800B78A7}"/>
    <cellStyle name="Normal 2 5 2" xfId="861" xr:uid="{AE67CA7D-2B4E-4514-B0C3-44FD277874A4}"/>
    <cellStyle name="Normal 2 5 2 2" xfId="52368" xr:uid="{C2DDE735-8570-4990-857D-0072FE430D1C}"/>
    <cellStyle name="Normal 2 5 2 3" xfId="52845" xr:uid="{D2A58847-90B3-4C6E-A5C6-0586C5E23E00}"/>
    <cellStyle name="Normal 2 5 3" xfId="51669" xr:uid="{A548D97E-4D07-43FD-9D39-7F57B35892AE}"/>
    <cellStyle name="Normal 2 5 4" xfId="52132" xr:uid="{C329EFF2-E567-4429-B62C-E69D3B9BE430}"/>
    <cellStyle name="Normal 2 5 5" xfId="52648" xr:uid="{48ED39C1-F41F-49DE-806E-4729229A4B09}"/>
    <cellStyle name="Normal 2 5 6" xfId="1481" xr:uid="{C877A009-880E-4426-A9EE-65C2CBCF14A3}"/>
    <cellStyle name="Normal 2 5 7" xfId="860" xr:uid="{5C0226DB-73E1-426A-BE88-C08B3D1F23FF}"/>
    <cellStyle name="Normal 2 6" xfId="91" xr:uid="{6A90707E-8834-4440-9B68-E511C225859C}"/>
    <cellStyle name="Normal 2 6 2" xfId="51496" xr:uid="{B0C3D113-A13C-4510-9774-913DBC2B53CD}"/>
    <cellStyle name="Normal 2 6 3" xfId="862" xr:uid="{4BCCA228-35E2-4376-8D42-30E72CABB273}"/>
    <cellStyle name="Normal 2 7" xfId="863" xr:uid="{EC5776D4-C5F0-476F-89AB-ECD3EBDB8BE4}"/>
    <cellStyle name="Normal 2 8" xfId="864" xr:uid="{9F6B53FD-9834-4B3D-BEBD-18C5BB81BDE6}"/>
    <cellStyle name="Normal 2 9" xfId="865" xr:uid="{909743B4-DAFD-49E0-A0AE-26B6D696F82D}"/>
    <cellStyle name="Normal 2_Cash Flows w.o FAS 95" xfId="866" xr:uid="{5CFB9755-796C-4509-BD85-E977266E117A}"/>
    <cellStyle name="Normal 20" xfId="233" xr:uid="{823D68AA-FE13-4C12-AA69-4189CC4F63EC}"/>
    <cellStyle name="Normal 20 10" xfId="6206" xr:uid="{CC2775F0-C74A-4F48-AC68-BD5BCC3EBECD}"/>
    <cellStyle name="Normal 20 10 2" xfId="14586" xr:uid="{94D7DEC7-7E30-44DD-ADDD-303B2347C903}"/>
    <cellStyle name="Normal 20 10 2 2" xfId="31346" xr:uid="{94A4B6BA-B15A-40BA-86DE-E452E133EF8A}"/>
    <cellStyle name="Normal 20 10 2 3" xfId="48105" xr:uid="{15BB891B-B613-46F4-84CB-1BF5C7666E59}"/>
    <cellStyle name="Normal 20 10 3" xfId="22966" xr:uid="{13A41420-90F8-4F08-B278-31864FF4DF73}"/>
    <cellStyle name="Normal 20 10 4" xfId="39725" xr:uid="{607D2C0D-F4E8-4F0B-9FA2-9932D75894E1}"/>
    <cellStyle name="Normal 20 11" xfId="7890" xr:uid="{559C2D09-4C60-4E7C-88EC-3B7492BE0901}"/>
    <cellStyle name="Normal 20 11 2" xfId="16270" xr:uid="{F049BF5A-1894-4D9D-8DE9-C245D617C718}"/>
    <cellStyle name="Normal 20 11 2 2" xfId="33030" xr:uid="{19FF5470-67F8-42A9-95D0-D5B63DD116F6}"/>
    <cellStyle name="Normal 20 11 2 3" xfId="49789" xr:uid="{5D7577C1-1281-4E8E-8D4F-6923299B6738}"/>
    <cellStyle name="Normal 20 11 3" xfId="24650" xr:uid="{77FA0D25-2B9E-4FB1-ABCE-8DB04A177B63}"/>
    <cellStyle name="Normal 20 11 4" xfId="41409" xr:uid="{803B1821-910E-4ED5-A752-BB262668D5EB}"/>
    <cellStyle name="Normal 20 12" xfId="8296" xr:uid="{D993C500-8692-4219-952A-F2C55FAEBF21}"/>
    <cellStyle name="Normal 20 12 2" xfId="16676" xr:uid="{418D84B4-E85F-49F2-ABDA-CC1923637671}"/>
    <cellStyle name="Normal 20 12 2 2" xfId="33436" xr:uid="{07175C66-8608-4E05-906D-F96AB13083DB}"/>
    <cellStyle name="Normal 20 12 2 3" xfId="50195" xr:uid="{BC9F83DA-2606-4DA0-93B8-39AC827A6E63}"/>
    <cellStyle name="Normal 20 12 3" xfId="25056" xr:uid="{91FC59D5-8ECC-466F-832F-DCBCE3727B63}"/>
    <cellStyle name="Normal 20 12 4" xfId="41815" xr:uid="{176F68E6-1844-44F3-B6C9-E163DD75DABE}"/>
    <cellStyle name="Normal 20 13" xfId="8702" xr:uid="{8FC72D4E-50A4-4405-ADE8-7C485D7580CF}"/>
    <cellStyle name="Normal 20 13 2" xfId="17082" xr:uid="{5DDF2EF9-561F-42ED-B281-F6ABA0FF8B1D}"/>
    <cellStyle name="Normal 20 13 2 2" xfId="33842" xr:uid="{BFD1333C-2C80-4C81-979D-7A13995BE248}"/>
    <cellStyle name="Normal 20 13 2 3" xfId="50601" xr:uid="{514673FF-6585-4E3E-AD5D-B9ACDA8C1678}"/>
    <cellStyle name="Normal 20 13 3" xfId="25462" xr:uid="{8FCEC7EF-8FEA-478F-9527-7A3F9CFC6B7C}"/>
    <cellStyle name="Normal 20 13 4" xfId="42221" xr:uid="{88A5BAF2-4F52-4C36-8F51-8E9AC176608F}"/>
    <cellStyle name="Normal 20 14" xfId="9108" xr:uid="{DBE0C0BC-3918-4A62-B5AE-CB725FF72B0F}"/>
    <cellStyle name="Normal 20 14 2" xfId="17488" xr:uid="{AF3703C3-5066-46B2-871D-ADA178B33D17}"/>
    <cellStyle name="Normal 20 14 2 2" xfId="34248" xr:uid="{061CD1E2-4C7B-4CDB-9807-7FB14CE60204}"/>
    <cellStyle name="Normal 20 14 2 3" xfId="51007" xr:uid="{72EF440E-9475-45C5-85BF-E03D8524C08C}"/>
    <cellStyle name="Normal 20 14 3" xfId="25868" xr:uid="{F31D3B67-9D58-44C5-AA9F-690E29213D39}"/>
    <cellStyle name="Normal 20 14 4" xfId="42627" xr:uid="{DE0E2A9C-B76E-4371-88D9-307699E4E4E1}"/>
    <cellStyle name="Normal 20 15" xfId="2865" xr:uid="{4E00AF8B-D8C9-475F-95D5-BADF6573668F}"/>
    <cellStyle name="Normal 20 15 2" xfId="11247" xr:uid="{D5CC696C-2325-410E-8BA3-E1D989E5B523}"/>
    <cellStyle name="Normal 20 15 2 2" xfId="28007" xr:uid="{FD22DEB6-FC4C-448B-AADF-367242B61D28}"/>
    <cellStyle name="Normal 20 15 2 3" xfId="44766" xr:uid="{603EA459-D95F-48E3-ABE6-72A8C72C0ADA}"/>
    <cellStyle name="Normal 20 15 3" xfId="19627" xr:uid="{2C2C5657-D8F1-41DB-8BEF-BCB3B087DE8A}"/>
    <cellStyle name="Normal 20 15 4" xfId="36386" xr:uid="{A3D62D35-A60A-4D31-82C4-2E9B278A3BCA}"/>
    <cellStyle name="Normal 20 16" xfId="9519" xr:uid="{BFE59F84-AFB8-4110-90A8-16C59F9D0081}"/>
    <cellStyle name="Normal 20 16 2" xfId="26279" xr:uid="{1CFA5C24-30E0-458B-BDC1-62857EA08D86}"/>
    <cellStyle name="Normal 20 16 3" xfId="43038" xr:uid="{0D1A40F0-E611-46F0-849D-E946BDBFA31A}"/>
    <cellStyle name="Normal 20 17" xfId="17899" xr:uid="{F796871A-5754-4907-B921-5EA869700EAD}"/>
    <cellStyle name="Normal 20 18" xfId="34658" xr:uid="{8247F860-C224-4A7D-8D74-34B54C6630B6}"/>
    <cellStyle name="Normal 20 19" xfId="51646" xr:uid="{576F6E96-E7F1-443B-88FA-78E2A7E47DCC}"/>
    <cellStyle name="Normal 20 2" xfId="868" xr:uid="{7AC828EA-2034-4A7E-80CF-D9A7E28A8B55}"/>
    <cellStyle name="Normal 20 2 10" xfId="8352" xr:uid="{8D28684A-9E1A-4893-A77F-C98701B54E2C}"/>
    <cellStyle name="Normal 20 2 10 2" xfId="16732" xr:uid="{25867356-5B90-4970-A073-D1E41F56DE74}"/>
    <cellStyle name="Normal 20 2 10 2 2" xfId="33492" xr:uid="{1A2A23C0-E115-4660-A21E-150517FAA041}"/>
    <cellStyle name="Normal 20 2 10 2 3" xfId="50251" xr:uid="{58366F3D-C85D-4EE4-AFFA-3EB6C21A22A3}"/>
    <cellStyle name="Normal 20 2 10 3" xfId="25112" xr:uid="{31A73224-6369-4060-8396-B4826CF096DB}"/>
    <cellStyle name="Normal 20 2 10 4" xfId="41871" xr:uid="{CA09F550-6855-468D-95B1-6A46A0CBB457}"/>
    <cellStyle name="Normal 20 2 11" xfId="8758" xr:uid="{8B07FFBA-1085-4EE5-8062-FA467EA7EF6B}"/>
    <cellStyle name="Normal 20 2 11 2" xfId="17138" xr:uid="{A4A32A71-568F-49CB-A252-6FBF7A0BC75B}"/>
    <cellStyle name="Normal 20 2 11 2 2" xfId="33898" xr:uid="{F7A6F3BA-7631-4BFC-8A1B-472374518AC8}"/>
    <cellStyle name="Normal 20 2 11 2 3" xfId="50657" xr:uid="{C8AFC4E3-3925-44D0-9D18-9B2830E3CBE6}"/>
    <cellStyle name="Normal 20 2 11 3" xfId="25518" xr:uid="{FBA8E3B7-45DC-4652-8491-CA578968E76A}"/>
    <cellStyle name="Normal 20 2 11 4" xfId="42277" xr:uid="{045DD45D-087C-4BE0-AF87-C3E656DE2119}"/>
    <cellStyle name="Normal 20 2 12" xfId="9164" xr:uid="{FCE54E52-637A-480F-8873-7637C9C10404}"/>
    <cellStyle name="Normal 20 2 12 2" xfId="17544" xr:uid="{B56A2CEB-F19F-47C6-AC2B-74C06E9F59F4}"/>
    <cellStyle name="Normal 20 2 12 2 2" xfId="34304" xr:uid="{A14E620A-9259-42BA-9114-7566C01733FF}"/>
    <cellStyle name="Normal 20 2 12 2 3" xfId="51063" xr:uid="{53403BB4-AACD-4A6F-86C3-D43F9B7BA78A}"/>
    <cellStyle name="Normal 20 2 12 3" xfId="25924" xr:uid="{C0DFBB67-6B92-45B6-8DC6-7EDA09B4E27C}"/>
    <cellStyle name="Normal 20 2 12 4" xfId="42683" xr:uid="{6105E17D-62D4-46D7-8A4A-3F2D8E656077}"/>
    <cellStyle name="Normal 20 2 13" xfId="2891" xr:uid="{A6BBFE4E-94C1-4661-A73C-D5AE047154F7}"/>
    <cellStyle name="Normal 20 2 13 2" xfId="11273" xr:uid="{C5ADA06D-F21C-4C4A-B450-6B6A32F93BB1}"/>
    <cellStyle name="Normal 20 2 13 2 2" xfId="28033" xr:uid="{EA6D18D0-E0C3-4217-A5BD-2177F42B13C3}"/>
    <cellStyle name="Normal 20 2 13 2 3" xfId="44792" xr:uid="{A0C9ED91-5A9E-4F08-BAC7-D954B04EACDF}"/>
    <cellStyle name="Normal 20 2 13 3" xfId="19653" xr:uid="{5CF32FB7-6053-4D5B-BA4B-8B181174AED7}"/>
    <cellStyle name="Normal 20 2 13 4" xfId="36412" xr:uid="{B2B58D56-447E-4020-BAFC-5053389E69BD}"/>
    <cellStyle name="Normal 20 2 14" xfId="9547" xr:uid="{2FACA622-2EA0-431A-BF92-BB7CAB2CC632}"/>
    <cellStyle name="Normal 20 2 14 2" xfId="26307" xr:uid="{DDBE4580-1CD1-4BEE-B3FE-44A19B9C0708}"/>
    <cellStyle name="Normal 20 2 14 3" xfId="43066" xr:uid="{2997FEBF-9474-472A-B4C3-2A559FF48F09}"/>
    <cellStyle name="Normal 20 2 15" xfId="17927" xr:uid="{D7DB1402-AFDB-4929-8506-AAD0F1640C7F}"/>
    <cellStyle name="Normal 20 2 16" xfId="34686" xr:uid="{A0D34152-F451-4607-814B-D2292AA6915F}"/>
    <cellStyle name="Normal 20 2 2" xfId="1288" xr:uid="{747D0631-19ED-41BF-8A91-FD34C705253E}"/>
    <cellStyle name="Normal 20 2 2 10" xfId="9322" xr:uid="{567071EA-3F2F-4B24-B207-16E55A5103A3}"/>
    <cellStyle name="Normal 20 2 2 10 2" xfId="17702" xr:uid="{A4BDF91B-2B11-486C-8053-151E2A38894B}"/>
    <cellStyle name="Normal 20 2 2 10 2 2" xfId="34462" xr:uid="{889D29EC-B01D-4239-B9B9-AFFD9638C563}"/>
    <cellStyle name="Normal 20 2 2 10 2 3" xfId="51221" xr:uid="{21B470FA-825F-4A7A-B747-D2B2A65D362D}"/>
    <cellStyle name="Normal 20 2 2 10 3" xfId="26082" xr:uid="{5692B5F7-EFCD-428B-B4FC-3DD84431E153}"/>
    <cellStyle name="Normal 20 2 2 10 4" xfId="42841" xr:uid="{6DAD5071-D674-4B0F-97CE-8BB5F8A8588D}"/>
    <cellStyle name="Normal 20 2 2 11" xfId="3045" xr:uid="{A8AC3861-08AD-4FCD-81F7-5BD9D2B1F4D4}"/>
    <cellStyle name="Normal 20 2 2 11 2" xfId="11424" xr:uid="{876AA84C-5162-41C3-B5FD-CF54290830F0}"/>
    <cellStyle name="Normal 20 2 2 11 2 2" xfId="28184" xr:uid="{4582574E-A0F2-4F40-BE9F-519BF4C60850}"/>
    <cellStyle name="Normal 20 2 2 11 2 3" xfId="44943" xr:uid="{C6883913-65D7-406E-8596-C8ADB789343B}"/>
    <cellStyle name="Normal 20 2 2 11 3" xfId="19804" xr:uid="{57F1AEA9-7BE1-4480-B2BF-0F272D8C81A0}"/>
    <cellStyle name="Normal 20 2 2 11 4" xfId="36563" xr:uid="{3FA8AC27-C558-4303-AFC8-8F45D98D4FD0}"/>
    <cellStyle name="Normal 20 2 2 12" xfId="9621" xr:uid="{C45FB605-9E3E-4750-9DF9-FA58976301B8}"/>
    <cellStyle name="Normal 20 2 2 12 2" xfId="26381" xr:uid="{2CB44DF3-2809-40AE-9B79-85030D957ABC}"/>
    <cellStyle name="Normal 20 2 2 12 3" xfId="43140" xr:uid="{798120FB-CECC-4303-A578-690BDC4DBC44}"/>
    <cellStyle name="Normal 20 2 2 13" xfId="18001" xr:uid="{0A3A649E-8B80-41E7-B187-EE3B602155B0}"/>
    <cellStyle name="Normal 20 2 2 14" xfId="34760" xr:uid="{73E3AA7B-48D7-4260-B4C0-AD76C8B46F48}"/>
    <cellStyle name="Normal 20 2 2 2" xfId="1667" xr:uid="{02BE60B4-54F6-43B1-ACAC-248B69C4C468}"/>
    <cellStyle name="Normal 20 2 2 2 2" xfId="5049" xr:uid="{C8AEF97F-AE5B-4D5B-A307-67809A84CCC7}"/>
    <cellStyle name="Normal 20 2 2 2 2 2" xfId="13427" xr:uid="{EB5042C0-5342-454F-8AC2-C6CFC19D20A5}"/>
    <cellStyle name="Normal 20 2 2 2 2 2 2" xfId="30187" xr:uid="{7F5B5B4F-6A97-45DC-BFF9-FB414C23071B}"/>
    <cellStyle name="Normal 20 2 2 2 2 2 3" xfId="46946" xr:uid="{2AAAD745-EF7C-4C5C-991A-582CB7854BF8}"/>
    <cellStyle name="Normal 20 2 2 2 2 3" xfId="21807" xr:uid="{B5E8EB41-04AB-4A00-9DDA-731840586E1A}"/>
    <cellStyle name="Normal 20 2 2 2 2 4" xfId="38566" xr:uid="{22D7E024-AD13-4C73-99AA-60F249A54C95}"/>
    <cellStyle name="Normal 20 2 2 2 3" xfId="6734" xr:uid="{270E0F40-8DA9-44F7-8573-5E446808BFEB}"/>
    <cellStyle name="Normal 20 2 2 2 3 2" xfId="15114" xr:uid="{83889E1D-37E0-4DE9-9F08-CA7ED5BCE130}"/>
    <cellStyle name="Normal 20 2 2 2 3 2 2" xfId="31874" xr:uid="{F770F7C9-C057-450D-90EB-23B867F01989}"/>
    <cellStyle name="Normal 20 2 2 2 3 2 3" xfId="48633" xr:uid="{CFCAB429-68EA-4630-BB51-7E9D565E2755}"/>
    <cellStyle name="Normal 20 2 2 2 3 3" xfId="23494" xr:uid="{14D4C286-1EF7-4668-946E-4A0F494C6D30}"/>
    <cellStyle name="Normal 20 2 2 2 3 4" xfId="40253" xr:uid="{D0866320-CEFB-4947-AC4D-03F4E4AC55B5}"/>
    <cellStyle name="Normal 20 2 2 2 4" xfId="3474" xr:uid="{8E257B05-569B-43C0-877C-3435A9A41DA3}"/>
    <cellStyle name="Normal 20 2 2 2 4 2" xfId="11850" xr:uid="{EA0B1F20-1C80-483F-B725-25B2AA3F4339}"/>
    <cellStyle name="Normal 20 2 2 2 4 2 2" xfId="28610" xr:uid="{F95FA790-1579-4448-9B48-D8624C080499}"/>
    <cellStyle name="Normal 20 2 2 2 4 2 3" xfId="45369" xr:uid="{B022A971-51F7-4115-9655-BB3FB7E6B85D}"/>
    <cellStyle name="Normal 20 2 2 2 4 3" xfId="20230" xr:uid="{40A47BD7-336D-46F9-A542-AD53377ADAE3}"/>
    <cellStyle name="Normal 20 2 2 2 4 4" xfId="36989" xr:uid="{8F69426F-4E9D-4F57-9BB5-5C491B8389A5}"/>
    <cellStyle name="Normal 20 2 2 2 5" xfId="10047" xr:uid="{85FF7F44-452D-4241-8D88-787BAAC77835}"/>
    <cellStyle name="Normal 20 2 2 2 5 2" xfId="26807" xr:uid="{89B287FB-5A53-4153-A25F-46587A96F7FD}"/>
    <cellStyle name="Normal 20 2 2 2 5 3" xfId="43566" xr:uid="{57558EC3-4812-4F32-BF66-34D4EDAD2D9E}"/>
    <cellStyle name="Normal 20 2 2 2 6" xfId="18427" xr:uid="{20051BE2-6AB5-4B9E-AAAC-A74F11C80485}"/>
    <cellStyle name="Normal 20 2 2 2 7" xfId="35186" xr:uid="{AB438E0C-A1A7-40AE-8ED5-A5E104F66D39}"/>
    <cellStyle name="Normal 20 2 2 3" xfId="2095" xr:uid="{CE2A94A3-C99C-433D-8BCD-D06A39F398BD}"/>
    <cellStyle name="Normal 20 2 2 3 2" xfId="5475" xr:uid="{849FECF8-0772-4697-979A-886A4C04ECCF}"/>
    <cellStyle name="Normal 20 2 2 3 2 2" xfId="13855" xr:uid="{3F331E60-FFAD-4536-AF41-A8BB53F3FEDE}"/>
    <cellStyle name="Normal 20 2 2 3 2 2 2" xfId="30615" xr:uid="{607696CE-1E0D-4D56-AF56-7CA35C4D9513}"/>
    <cellStyle name="Normal 20 2 2 3 2 2 3" xfId="47374" xr:uid="{7E5841F3-EEB7-4024-8643-B1BBE108F13D}"/>
    <cellStyle name="Normal 20 2 2 3 2 3" xfId="22235" xr:uid="{E3199E97-6A91-49C4-A2C6-5A4D9EEAF0DF}"/>
    <cellStyle name="Normal 20 2 2 3 2 4" xfId="38994" xr:uid="{437945A2-5E6A-4818-85A2-040923E1F2DD}"/>
    <cellStyle name="Normal 20 2 2 3 3" xfId="7162" xr:uid="{B362EDCF-10BB-425B-B54F-7B0508DD15FA}"/>
    <cellStyle name="Normal 20 2 2 3 3 2" xfId="15542" xr:uid="{7B1933DB-2D99-4117-9EA3-97719C40826E}"/>
    <cellStyle name="Normal 20 2 2 3 3 2 2" xfId="32302" xr:uid="{4F142DFD-D895-4EFD-B4AB-4699043D01D4}"/>
    <cellStyle name="Normal 20 2 2 3 3 2 3" xfId="49061" xr:uid="{93AA81B4-358A-4523-9A7A-AD65D058368C}"/>
    <cellStyle name="Normal 20 2 2 3 3 3" xfId="23922" xr:uid="{A0D7720C-787C-44CE-96C3-C6A8B6F88450}"/>
    <cellStyle name="Normal 20 2 2 3 3 4" xfId="40681" xr:uid="{1D712664-1C00-494E-B855-3F970D4812CB}"/>
    <cellStyle name="Normal 20 2 2 3 4" xfId="3902" xr:uid="{E80D2EAB-37D3-4FC1-B1E4-41B86A9920EC}"/>
    <cellStyle name="Normal 20 2 2 3 4 2" xfId="12278" xr:uid="{B8675920-6946-4416-A57B-27336B259AEC}"/>
    <cellStyle name="Normal 20 2 2 3 4 2 2" xfId="29038" xr:uid="{5CA3644E-ED12-420F-BA0B-5311C8497B45}"/>
    <cellStyle name="Normal 20 2 2 3 4 2 3" xfId="45797" xr:uid="{FD88C286-F44C-4746-A140-BDF649794CD8}"/>
    <cellStyle name="Normal 20 2 2 3 4 3" xfId="20658" xr:uid="{EE2367F7-2B93-4AB3-94EC-7F59BC944D8D}"/>
    <cellStyle name="Normal 20 2 2 3 4 4" xfId="37417" xr:uid="{91878735-2A30-464F-8E4E-5789A092B924}"/>
    <cellStyle name="Normal 20 2 2 3 5" xfId="10475" xr:uid="{ED97ED7A-D458-48C3-99E4-35A368B33DBB}"/>
    <cellStyle name="Normal 20 2 2 3 5 2" xfId="27235" xr:uid="{B0D543D0-160C-4030-905A-023BFF835031}"/>
    <cellStyle name="Normal 20 2 2 3 5 3" xfId="43994" xr:uid="{ABBCA895-3E31-4E0A-8367-C61757033A9E}"/>
    <cellStyle name="Normal 20 2 2 3 6" xfId="18855" xr:uid="{A3B4BA52-B972-4B47-A394-E71D616BA6BC}"/>
    <cellStyle name="Normal 20 2 2 3 7" xfId="35614" xr:uid="{1FA8FAC8-4C0D-45C0-91CD-CFE9741B93DB}"/>
    <cellStyle name="Normal 20 2 2 4" xfId="2629" xr:uid="{F47257CF-7146-4A53-9BCA-CF8C554C32DF}"/>
    <cellStyle name="Normal 20 2 2 4 2" xfId="6011" xr:uid="{20BF8E8C-CE2C-45C7-9F20-FF91504CBFEE}"/>
    <cellStyle name="Normal 20 2 2 4 2 2" xfId="14391" xr:uid="{A6C44F98-8529-4AF6-B9A4-3E217E2D00EF}"/>
    <cellStyle name="Normal 20 2 2 4 2 2 2" xfId="31151" xr:uid="{733DF0AA-E5CB-42A4-B26C-97E39204FFBC}"/>
    <cellStyle name="Normal 20 2 2 4 2 2 3" xfId="47910" xr:uid="{0E00347C-A7D2-447D-8395-7A5CA3AA1CB2}"/>
    <cellStyle name="Normal 20 2 2 4 2 3" xfId="22771" xr:uid="{0123EF9A-EE69-4943-85E2-65907A1FF731}"/>
    <cellStyle name="Normal 20 2 2 4 2 4" xfId="39530" xr:uid="{2B48A498-2D51-4826-BE6B-5AAC7DF68FBF}"/>
    <cellStyle name="Normal 20 2 2 4 3" xfId="7698" xr:uid="{E6B53C3A-7F22-42CF-A9E3-62CC89C4B890}"/>
    <cellStyle name="Normal 20 2 2 4 3 2" xfId="16078" xr:uid="{9B0AB6A9-0EA9-4D8F-843C-3E531C2B3792}"/>
    <cellStyle name="Normal 20 2 2 4 3 2 2" xfId="32838" xr:uid="{069978F2-63B2-46FA-A9AF-ED9412E181CC}"/>
    <cellStyle name="Normal 20 2 2 4 3 2 3" xfId="49597" xr:uid="{1E046206-A935-40D8-AA3D-8BC8D782D8A7}"/>
    <cellStyle name="Normal 20 2 2 4 3 3" xfId="24458" xr:uid="{EAAB80ED-F8A6-4753-99B2-C358A73345DF}"/>
    <cellStyle name="Normal 20 2 2 4 3 4" xfId="41217" xr:uid="{39336B44-1FFA-41AB-A05C-D7CCEDC2BEAB}"/>
    <cellStyle name="Normal 20 2 2 4 4" xfId="4326" xr:uid="{F45D4CA6-0528-4D2C-8F34-7E6D8E9CF802}"/>
    <cellStyle name="Normal 20 2 2 4 4 2" xfId="12702" xr:uid="{2B4B48AC-4E21-4FB8-8AAA-4CD1B8247A7A}"/>
    <cellStyle name="Normal 20 2 2 4 4 2 2" xfId="29462" xr:uid="{9F48C561-66F6-4D5A-8C80-85FB6926C3AB}"/>
    <cellStyle name="Normal 20 2 2 4 4 2 3" xfId="46221" xr:uid="{555FA387-1557-448D-B20F-19CA5E41DF97}"/>
    <cellStyle name="Normal 20 2 2 4 4 3" xfId="21082" xr:uid="{76979365-0E40-4477-8166-A54331A80B91}"/>
    <cellStyle name="Normal 20 2 2 4 4 4" xfId="37841" xr:uid="{F80F3FF2-C2BF-4D5A-974B-AFA71B327A67}"/>
    <cellStyle name="Normal 20 2 2 4 5" xfId="11011" xr:uid="{5BD5AB60-8703-4BB6-8D8A-15AED7932A02}"/>
    <cellStyle name="Normal 20 2 2 4 5 2" xfId="27771" xr:uid="{B51601E7-1285-4B09-B9F9-55A41AD6F8D7}"/>
    <cellStyle name="Normal 20 2 2 4 5 3" xfId="44530" xr:uid="{DBBA2174-8018-47E7-8B51-220126F0A0D1}"/>
    <cellStyle name="Normal 20 2 2 4 6" xfId="19391" xr:uid="{6500FF5E-6790-42DF-A712-92108E4B0F63}"/>
    <cellStyle name="Normal 20 2 2 4 7" xfId="36150" xr:uid="{9ADDCD25-456C-444C-B68B-B1DD4CE5FB8F}"/>
    <cellStyle name="Normal 20 2 2 5" xfId="4745" xr:uid="{8EBFB6E6-C6E0-45B7-85B0-7A672AA7F8A0}"/>
    <cellStyle name="Normal 20 2 2 5 2" xfId="13121" xr:uid="{429A6A25-D8E4-40D6-9828-CE989E9DFD71}"/>
    <cellStyle name="Normal 20 2 2 5 2 2" xfId="29881" xr:uid="{F61B99E0-BEF0-448D-AF4F-AB2497FB6AFA}"/>
    <cellStyle name="Normal 20 2 2 5 2 3" xfId="46640" xr:uid="{9F00C6FB-E3E6-49E0-AD9A-01BD76FC27E7}"/>
    <cellStyle name="Normal 20 2 2 5 3" xfId="21501" xr:uid="{EE17434C-7BB8-41B0-A7B9-C7B2F1C6FBC9}"/>
    <cellStyle name="Normal 20 2 2 5 4" xfId="38260" xr:uid="{2618645B-0765-42CD-8F0D-A21881B16C77}"/>
    <cellStyle name="Normal 20 2 2 6" xfId="6308" xr:uid="{ED86AC43-CF59-4F87-B6B5-F41BAFAEEF6A}"/>
    <cellStyle name="Normal 20 2 2 6 2" xfId="14688" xr:uid="{7A45A408-8F2F-412D-872C-21D6F1F05461}"/>
    <cellStyle name="Normal 20 2 2 6 2 2" xfId="31448" xr:uid="{CCD9D516-992B-4482-91EC-BC27E142587C}"/>
    <cellStyle name="Normal 20 2 2 6 2 3" xfId="48207" xr:uid="{261E29DB-236C-4EE5-AE6C-B919A2CDBBDD}"/>
    <cellStyle name="Normal 20 2 2 6 3" xfId="23068" xr:uid="{85809C97-6D08-4711-9E01-7CC486D9072B}"/>
    <cellStyle name="Normal 20 2 2 6 4" xfId="39827" xr:uid="{76D052E5-B4EF-46CD-99B0-C9F66E1BDD4A}"/>
    <cellStyle name="Normal 20 2 2 7" xfId="8104" xr:uid="{3CE07130-A55C-493A-AFF1-8E2A136C08C9}"/>
    <cellStyle name="Normal 20 2 2 7 2" xfId="16484" xr:uid="{D846F8F0-AA5C-4AC5-9F21-8288E87E953D}"/>
    <cellStyle name="Normal 20 2 2 7 2 2" xfId="33244" xr:uid="{9829C9BB-E7C6-454B-B59A-676DD23A224D}"/>
    <cellStyle name="Normal 20 2 2 7 2 3" xfId="50003" xr:uid="{F1854583-2E70-4147-BBE4-5CB486480D76}"/>
    <cellStyle name="Normal 20 2 2 7 3" xfId="24864" xr:uid="{26C3BD2A-84C6-40C9-95B1-F906045EF3C5}"/>
    <cellStyle name="Normal 20 2 2 7 4" xfId="41623" xr:uid="{C80200ED-080D-4F06-A8D6-8FF61071D5BC}"/>
    <cellStyle name="Normal 20 2 2 8" xfId="8510" xr:uid="{7D9F7901-5451-4A73-9B61-F8C08742BB9F}"/>
    <cellStyle name="Normal 20 2 2 8 2" xfId="16890" xr:uid="{25B3BA23-94D9-4EF2-B51B-637B7B3D286D}"/>
    <cellStyle name="Normal 20 2 2 8 2 2" xfId="33650" xr:uid="{A3953424-AAFA-43E1-88DE-AC0FDF4BE009}"/>
    <cellStyle name="Normal 20 2 2 8 2 3" xfId="50409" xr:uid="{8994E42C-E396-4256-938D-C80345CC7071}"/>
    <cellStyle name="Normal 20 2 2 8 3" xfId="25270" xr:uid="{9316B3CA-CF8B-40F0-8F95-1D01EFC1ACC5}"/>
    <cellStyle name="Normal 20 2 2 8 4" xfId="42029" xr:uid="{66B9B2B2-A87A-4D5B-8454-ED724AC6BC25}"/>
    <cellStyle name="Normal 20 2 2 9" xfId="8916" xr:uid="{19A3EC62-B33C-4D7D-8F63-4FCAFA0194BC}"/>
    <cellStyle name="Normal 20 2 2 9 2" xfId="17296" xr:uid="{42186D27-87C7-48A7-B77D-15C411FB45A0}"/>
    <cellStyle name="Normal 20 2 2 9 2 2" xfId="34056" xr:uid="{F31E9A8F-DC5D-4188-BD58-A8A4F51039EE}"/>
    <cellStyle name="Normal 20 2 2 9 2 3" xfId="50815" xr:uid="{29FDB25E-C87D-441C-B89D-024A1B6ADAE1}"/>
    <cellStyle name="Normal 20 2 2 9 3" xfId="25676" xr:uid="{8D649BD6-097F-43FF-8723-B01212469C38}"/>
    <cellStyle name="Normal 20 2 2 9 4" xfId="42435" xr:uid="{ABA8B8D7-F742-41D8-8063-B905CC1A9DE4}"/>
    <cellStyle name="Normal 20 2 3" xfId="1482" xr:uid="{5422069B-E3F9-4C15-A268-7AA608060203}"/>
    <cellStyle name="Normal 20 2 3 10" xfId="9435" xr:uid="{0F6105E8-87BB-4C33-BE62-373E91D913CF}"/>
    <cellStyle name="Normal 20 2 3 10 2" xfId="17815" xr:uid="{5031B707-4364-4803-9D69-6A04D9491E88}"/>
    <cellStyle name="Normal 20 2 3 10 2 2" xfId="34575" xr:uid="{395EB75D-5806-4817-91E5-A42EFFE45E91}"/>
    <cellStyle name="Normal 20 2 3 10 2 3" xfId="51334" xr:uid="{BAFC7D86-8790-47AB-A625-37546B08E9F1}"/>
    <cellStyle name="Normal 20 2 3 10 3" xfId="26195" xr:uid="{15F2F9C8-BC32-46BE-8664-6C9DAFE3D7D7}"/>
    <cellStyle name="Normal 20 2 3 10 4" xfId="42954" xr:uid="{C9C722AB-9809-4DC1-B9D2-942810ABDC99}"/>
    <cellStyle name="Normal 20 2 3 11" xfId="3268" xr:uid="{AABD5580-CE8D-402E-903B-A9EC2041DA05}"/>
    <cellStyle name="Normal 20 2 3 11 2" xfId="11645" xr:uid="{A0695F5F-D042-4190-A77C-64239CBDE0F1}"/>
    <cellStyle name="Normal 20 2 3 11 2 2" xfId="28405" xr:uid="{3BB2BD16-4989-4455-993C-826F01CE6FB6}"/>
    <cellStyle name="Normal 20 2 3 11 2 3" xfId="45164" xr:uid="{84EF7B55-BF1B-42CB-AE62-35E2918E7E17}"/>
    <cellStyle name="Normal 20 2 3 11 3" xfId="20025" xr:uid="{F0679B50-4DE0-4878-A4E8-D180E61C727E}"/>
    <cellStyle name="Normal 20 2 3 11 4" xfId="36784" xr:uid="{3671E65C-FC0F-4269-8272-7D608CB3208D}"/>
    <cellStyle name="Normal 20 2 3 12" xfId="9842" xr:uid="{08F3314A-7CD8-4278-8838-0EAA2320C046}"/>
    <cellStyle name="Normal 20 2 3 12 2" xfId="26602" xr:uid="{D2B02CB3-D097-4B6A-843E-FB1C7C01FE59}"/>
    <cellStyle name="Normal 20 2 3 12 3" xfId="43361" xr:uid="{000F4550-2CB1-4387-9F02-BBDF012FCF10}"/>
    <cellStyle name="Normal 20 2 3 13" xfId="18222" xr:uid="{87C0AD11-9F44-4C2A-9EE0-067772AD4B8D}"/>
    <cellStyle name="Normal 20 2 3 14" xfId="34981" xr:uid="{B1A01367-4950-4731-97EA-D9747D102BAF}"/>
    <cellStyle name="Normal 20 2 3 2" xfId="1888" xr:uid="{981A3BDB-18ED-4444-AEB8-46DD70F2CBFA}"/>
    <cellStyle name="Normal 20 2 3 2 2" xfId="5270" xr:uid="{33E1335B-3725-4967-B046-840829023F0A}"/>
    <cellStyle name="Normal 20 2 3 2 2 2" xfId="13648" xr:uid="{A961C3E2-5D87-48CC-A8CD-46ED821665E5}"/>
    <cellStyle name="Normal 20 2 3 2 2 2 2" xfId="30408" xr:uid="{9AED09C8-8360-4829-9786-112CD2CE30BB}"/>
    <cellStyle name="Normal 20 2 3 2 2 2 3" xfId="47167" xr:uid="{D015B112-500F-4C73-9777-4BD38F9F5B9A}"/>
    <cellStyle name="Normal 20 2 3 2 2 3" xfId="22028" xr:uid="{1F4A5602-2B9F-4D51-8FD3-DCFB062E80C9}"/>
    <cellStyle name="Normal 20 2 3 2 2 4" xfId="38787" xr:uid="{2E7E388B-9107-4C6F-9497-0642E1522500}"/>
    <cellStyle name="Normal 20 2 3 2 3" xfId="6955" xr:uid="{117EA3DA-E298-42D1-9E59-361811F335F4}"/>
    <cellStyle name="Normal 20 2 3 2 3 2" xfId="15335" xr:uid="{B8ADE916-71A2-4CEB-8C44-1660D74141AC}"/>
    <cellStyle name="Normal 20 2 3 2 3 2 2" xfId="32095" xr:uid="{62F68154-3BD2-495B-A47E-1DBF43564719}"/>
    <cellStyle name="Normal 20 2 3 2 3 2 3" xfId="48854" xr:uid="{18B57743-41AD-4C03-8D34-8BE4260DAE25}"/>
    <cellStyle name="Normal 20 2 3 2 3 3" xfId="23715" xr:uid="{45E9CB4C-DB12-4F25-9F0F-3F528B1AC7BD}"/>
    <cellStyle name="Normal 20 2 3 2 3 4" xfId="40474" xr:uid="{3ED4737D-6C86-48E6-8E5F-2E22EBD2C84A}"/>
    <cellStyle name="Normal 20 2 3 2 4" xfId="3695" xr:uid="{D2626633-1DC1-4D6D-B8A0-17653CEF1D10}"/>
    <cellStyle name="Normal 20 2 3 2 4 2" xfId="12071" xr:uid="{3343C882-0FC2-4563-8482-1108C9E07A69}"/>
    <cellStyle name="Normal 20 2 3 2 4 2 2" xfId="28831" xr:uid="{7E8D0E0C-7D9A-4EC3-95DB-79FA74A79ABD}"/>
    <cellStyle name="Normal 20 2 3 2 4 2 3" xfId="45590" xr:uid="{C416E513-B1DD-4167-9A1A-F69F71C13C6F}"/>
    <cellStyle name="Normal 20 2 3 2 4 3" xfId="20451" xr:uid="{CA87851F-5D76-444B-A0DC-6D1D55DCD029}"/>
    <cellStyle name="Normal 20 2 3 2 4 4" xfId="37210" xr:uid="{328B27D3-68AB-4F31-89A8-967C58040DCF}"/>
    <cellStyle name="Normal 20 2 3 2 5" xfId="10268" xr:uid="{D18BDB60-2EBB-45DF-977D-2931EC8F9D86}"/>
    <cellStyle name="Normal 20 2 3 2 5 2" xfId="27028" xr:uid="{9A7F4DEF-958F-430E-843F-8CAEC055287B}"/>
    <cellStyle name="Normal 20 2 3 2 5 3" xfId="43787" xr:uid="{7DB82BDE-C680-427E-80AF-D62C621C9E49}"/>
    <cellStyle name="Normal 20 2 3 2 6" xfId="18648" xr:uid="{1690361B-7C66-4813-AD07-A7902B2A2C98}"/>
    <cellStyle name="Normal 20 2 3 2 7" xfId="35407" xr:uid="{478564E4-A1F9-4A19-87B3-DE4E46A86D25}"/>
    <cellStyle name="Normal 20 2 3 3" xfId="2316" xr:uid="{7DFB3B56-7D4D-465D-8BA4-9B2B866BFB7F}"/>
    <cellStyle name="Normal 20 2 3 3 2" xfId="5696" xr:uid="{57F00F0B-E273-4F2A-AD9A-3E0540374B4A}"/>
    <cellStyle name="Normal 20 2 3 3 2 2" xfId="14076" xr:uid="{8E6C296D-EC73-4B95-ADC3-158ADB669B7F}"/>
    <cellStyle name="Normal 20 2 3 3 2 2 2" xfId="30836" xr:uid="{16B9B454-84AD-421B-AFF1-3B8641B8DF5D}"/>
    <cellStyle name="Normal 20 2 3 3 2 2 3" xfId="47595" xr:uid="{0FFDA71E-8FD3-4F06-81A1-0465578B44A3}"/>
    <cellStyle name="Normal 20 2 3 3 2 3" xfId="22456" xr:uid="{CD732024-9233-4B37-8DB6-4045E317E866}"/>
    <cellStyle name="Normal 20 2 3 3 2 4" xfId="39215" xr:uid="{4FAB331C-F466-4298-B871-3F7DBFE6F13A}"/>
    <cellStyle name="Normal 20 2 3 3 3" xfId="7383" xr:uid="{5716DE77-08C5-4066-BA1A-C169086F2B9A}"/>
    <cellStyle name="Normal 20 2 3 3 3 2" xfId="15763" xr:uid="{0AE4ECED-8BF8-4CEA-9C27-326037E4DF5B}"/>
    <cellStyle name="Normal 20 2 3 3 3 2 2" xfId="32523" xr:uid="{7F907547-1111-4D56-A020-F7B57E1AFB36}"/>
    <cellStyle name="Normal 20 2 3 3 3 2 3" xfId="49282" xr:uid="{AC891E4B-6EE2-4E70-8F57-6F4F3B35A59F}"/>
    <cellStyle name="Normal 20 2 3 3 3 3" xfId="24143" xr:uid="{A8D575CD-B64B-435F-9F46-0CD4C000B80C}"/>
    <cellStyle name="Normal 20 2 3 3 3 4" xfId="40902" xr:uid="{29FDBAD5-D14E-452D-B9B1-4514352038C9}"/>
    <cellStyle name="Normal 20 2 3 3 4" xfId="4123" xr:uid="{DC88687D-CBBA-44C5-94B5-931821CDB732}"/>
    <cellStyle name="Normal 20 2 3 3 4 2" xfId="12499" xr:uid="{D687DA5A-FC70-4146-9664-A1E3C5899256}"/>
    <cellStyle name="Normal 20 2 3 3 4 2 2" xfId="29259" xr:uid="{E61421C9-9DBC-4FCD-ADEF-163E354BF802}"/>
    <cellStyle name="Normal 20 2 3 3 4 2 3" xfId="46018" xr:uid="{77FAA250-E765-4892-A0C3-EC8839C2BF25}"/>
    <cellStyle name="Normal 20 2 3 3 4 3" xfId="20879" xr:uid="{FA579C07-57F7-4595-A1C4-99D45E79AECC}"/>
    <cellStyle name="Normal 20 2 3 3 4 4" xfId="37638" xr:uid="{F58EA989-4C1B-4503-9E2E-635EAA009AB9}"/>
    <cellStyle name="Normal 20 2 3 3 5" xfId="10696" xr:uid="{BF46FA31-8B05-4859-8748-068A0BCC4EAC}"/>
    <cellStyle name="Normal 20 2 3 3 5 2" xfId="27456" xr:uid="{CC30F4A4-3731-452E-BF39-CD2D31C1F7E3}"/>
    <cellStyle name="Normal 20 2 3 3 5 3" xfId="44215" xr:uid="{B9B802E1-965C-4E27-87DF-0DBEC7242273}"/>
    <cellStyle name="Normal 20 2 3 3 6" xfId="19076" xr:uid="{E0DE37E4-7D1A-4E3F-BEF9-1D6FAF5C60A9}"/>
    <cellStyle name="Normal 20 2 3 3 7" xfId="35835" xr:uid="{EC1740ED-3F5F-45A2-ADD2-F251F8A3327B}"/>
    <cellStyle name="Normal 20 2 3 4" xfId="2742" xr:uid="{4C937321-8A54-46D0-BBAE-0C42468CE764}"/>
    <cellStyle name="Normal 20 2 3 4 2" xfId="6124" xr:uid="{02BDEB17-574D-4B39-B4E3-9739CE2662D1}"/>
    <cellStyle name="Normal 20 2 3 4 2 2" xfId="14504" xr:uid="{65F28A64-5E2D-4688-9F18-FD67293C16B7}"/>
    <cellStyle name="Normal 20 2 3 4 2 2 2" xfId="31264" xr:uid="{CACF3FBA-2A49-478A-A18B-53204121778D}"/>
    <cellStyle name="Normal 20 2 3 4 2 2 3" xfId="48023" xr:uid="{5978DC16-C043-4C24-8E57-BF49DEC7A48A}"/>
    <cellStyle name="Normal 20 2 3 4 2 3" xfId="22884" xr:uid="{EF4CD1F3-62F7-4355-BB96-31E0E9474557}"/>
    <cellStyle name="Normal 20 2 3 4 2 4" xfId="39643" xr:uid="{82B59129-24D3-4AAD-B628-3F18702DEDD7}"/>
    <cellStyle name="Normal 20 2 3 4 3" xfId="7811" xr:uid="{09C4B114-36A6-4F16-AEB8-BF608FCACDA8}"/>
    <cellStyle name="Normal 20 2 3 4 3 2" xfId="16191" xr:uid="{F6CF4328-6FDA-4B56-9F4C-4D1456EF9FB4}"/>
    <cellStyle name="Normal 20 2 3 4 3 2 2" xfId="32951" xr:uid="{6725A845-D578-4E1A-BE49-21BF804941B7}"/>
    <cellStyle name="Normal 20 2 3 4 3 2 3" xfId="49710" xr:uid="{A0E9BA14-790B-499D-9F97-65619AD356BF}"/>
    <cellStyle name="Normal 20 2 3 4 3 3" xfId="24571" xr:uid="{BF29C478-78F1-46BA-95CB-16AF0A1D4CB7}"/>
    <cellStyle name="Normal 20 2 3 4 3 4" xfId="41330" xr:uid="{42B7DC17-CB49-455A-BA63-EFFF3D67B2EC}"/>
    <cellStyle name="Normal 20 2 3 4 4" xfId="4438" xr:uid="{58AAE74E-5505-48E1-8832-B57CF14F7ABE}"/>
    <cellStyle name="Normal 20 2 3 4 4 2" xfId="12814" xr:uid="{E81FA493-7B78-418C-9474-9B3D2E9785EE}"/>
    <cellStyle name="Normal 20 2 3 4 4 2 2" xfId="29574" xr:uid="{9A49B6BF-D727-475E-B811-FCA2DE57B4C3}"/>
    <cellStyle name="Normal 20 2 3 4 4 2 3" xfId="46333" xr:uid="{B2BE1067-28DD-420D-84B3-389E3DD1BE01}"/>
    <cellStyle name="Normal 20 2 3 4 4 3" xfId="21194" xr:uid="{7785FCF6-62F1-4C77-A6E6-B9E47FF83D1B}"/>
    <cellStyle name="Normal 20 2 3 4 4 4" xfId="37953" xr:uid="{6D2C8303-888F-4AFD-8870-DAD2A71E1E76}"/>
    <cellStyle name="Normal 20 2 3 4 5" xfId="11124" xr:uid="{8959D7D1-9524-4F74-B15C-C142F0864195}"/>
    <cellStyle name="Normal 20 2 3 4 5 2" xfId="27884" xr:uid="{B1716981-4CF2-446B-8615-836B2CD137BB}"/>
    <cellStyle name="Normal 20 2 3 4 5 3" xfId="44643" xr:uid="{6E98162B-5DA0-41AB-A134-C287C1423DA3}"/>
    <cellStyle name="Normal 20 2 3 4 6" xfId="19504" xr:uid="{CBF9F431-1A39-47FD-A8B0-BF7EDD2E995C}"/>
    <cellStyle name="Normal 20 2 3 4 7" xfId="36263" xr:uid="{8A12595D-6388-4E13-86B9-205452E18CB3}"/>
    <cellStyle name="Normal 20 2 3 5" xfId="4858" xr:uid="{48A21CB3-96AA-4D08-821B-938E1B682A83}"/>
    <cellStyle name="Normal 20 2 3 5 2" xfId="13234" xr:uid="{84CAE2CB-ECF5-4736-B85C-592FCC933C2A}"/>
    <cellStyle name="Normal 20 2 3 5 2 2" xfId="29994" xr:uid="{121DEBB3-3208-4E5B-97A9-89950F5ECF29}"/>
    <cellStyle name="Normal 20 2 3 5 2 3" xfId="46753" xr:uid="{048D4452-7FC1-4BD1-9652-986B1A3137F9}"/>
    <cellStyle name="Normal 20 2 3 5 3" xfId="21614" xr:uid="{76448C0F-E904-4B53-B87C-214313882F5E}"/>
    <cellStyle name="Normal 20 2 3 5 4" xfId="38373" xr:uid="{A16DD0CA-5257-411E-B778-DA3FC87A4362}"/>
    <cellStyle name="Normal 20 2 3 6" xfId="6529" xr:uid="{C06A6513-C67D-43AD-BA25-CAB01E93459D}"/>
    <cellStyle name="Normal 20 2 3 6 2" xfId="14909" xr:uid="{BBDACA31-3F67-4103-A341-D795B0F4ED01}"/>
    <cellStyle name="Normal 20 2 3 6 2 2" xfId="31669" xr:uid="{55FBEA59-4350-490F-A114-A67016CD9C7B}"/>
    <cellStyle name="Normal 20 2 3 6 2 3" xfId="48428" xr:uid="{5EF7BEA6-4A2E-44ED-9B1F-6BFC3D89C1BC}"/>
    <cellStyle name="Normal 20 2 3 6 3" xfId="23289" xr:uid="{8EF3DDF6-FB1B-4148-8B90-D4DE985370E9}"/>
    <cellStyle name="Normal 20 2 3 6 4" xfId="40048" xr:uid="{525BB83B-22AF-4753-813A-BFB94475B712}"/>
    <cellStyle name="Normal 20 2 3 7" xfId="8217" xr:uid="{1E1B5809-A217-46BB-B065-91AD860A2EAF}"/>
    <cellStyle name="Normal 20 2 3 7 2" xfId="16597" xr:uid="{A5ABB265-7548-4467-BD48-ACD9B37ED75E}"/>
    <cellStyle name="Normal 20 2 3 7 2 2" xfId="33357" xr:uid="{C8EC7EF7-98FE-44B5-A288-14F7A56A81A6}"/>
    <cellStyle name="Normal 20 2 3 7 2 3" xfId="50116" xr:uid="{830F404A-387A-4C4B-A7B5-778BBB9EB06A}"/>
    <cellStyle name="Normal 20 2 3 7 3" xfId="24977" xr:uid="{985F66E8-3237-45E2-8175-4B7DC85D0AC5}"/>
    <cellStyle name="Normal 20 2 3 7 4" xfId="41736" xr:uid="{06F2F398-39FE-4176-93A2-30E35BA1F57A}"/>
    <cellStyle name="Normal 20 2 3 8" xfId="8623" xr:uid="{A64E878D-9864-4B42-AF6B-A3EF48CBF15A}"/>
    <cellStyle name="Normal 20 2 3 8 2" xfId="17003" xr:uid="{1C47ABB0-3B62-412B-9371-5175EE9FEF10}"/>
    <cellStyle name="Normal 20 2 3 8 2 2" xfId="33763" xr:uid="{96364D4E-1568-4A9A-BD67-334E48CFDA3E}"/>
    <cellStyle name="Normal 20 2 3 8 2 3" xfId="50522" xr:uid="{ECD2863B-4E7B-4794-A06A-7F1AB5492975}"/>
    <cellStyle name="Normal 20 2 3 8 3" xfId="25383" xr:uid="{49F94055-6F4E-4DD9-BBD2-C3C9EFD62C4A}"/>
    <cellStyle name="Normal 20 2 3 8 4" xfId="42142" xr:uid="{129ABF75-1620-4D19-9486-3914A886AD83}"/>
    <cellStyle name="Normal 20 2 3 9" xfId="9029" xr:uid="{1616AFBE-3BE5-46C4-96F2-9842F8724EA4}"/>
    <cellStyle name="Normal 20 2 3 9 2" xfId="17409" xr:uid="{97E51016-21E6-4D7D-AFEE-F9F3AB7E69FB}"/>
    <cellStyle name="Normal 20 2 3 9 2 2" xfId="34169" xr:uid="{0CA3F53C-6E3D-4121-82F8-442912D4F595}"/>
    <cellStyle name="Normal 20 2 3 9 2 3" xfId="50928" xr:uid="{9660F992-4FD5-4488-A128-A2D6A7311EA4}"/>
    <cellStyle name="Normal 20 2 3 9 3" xfId="25789" xr:uid="{F20438A3-48CE-4F6A-BCC5-300DD4FEDD24}"/>
    <cellStyle name="Normal 20 2 3 9 4" xfId="42548" xr:uid="{62C29123-1770-4545-A26D-222FF32263A6}"/>
    <cellStyle name="Normal 20 2 4" xfId="1596" xr:uid="{2F024ABC-679B-4DAC-9ADB-16D77146E5B0}"/>
    <cellStyle name="Normal 20 2 4 2" xfId="4977" xr:uid="{6CB03A80-D4E7-4094-9689-7EF6CC68921C}"/>
    <cellStyle name="Normal 20 2 4 2 2" xfId="13353" xr:uid="{F5282F44-19C0-4DDE-8BEE-678864F36830}"/>
    <cellStyle name="Normal 20 2 4 2 2 2" xfId="30113" xr:uid="{5593B19B-1F99-44A9-B815-A043D44ABB7A}"/>
    <cellStyle name="Normal 20 2 4 2 2 3" xfId="46872" xr:uid="{A6C89798-5234-4782-BB29-6D990E57F30C}"/>
    <cellStyle name="Normal 20 2 4 2 3" xfId="21733" xr:uid="{890BE222-9F5A-4168-ABD8-8E4C538183B5}"/>
    <cellStyle name="Normal 20 2 4 2 4" xfId="38492" xr:uid="{721E8478-E2A4-4A95-A52D-FA77C02488BE}"/>
    <cellStyle name="Normal 20 2 4 3" xfId="6660" xr:uid="{8E8B9B23-6704-4130-B611-E3204E33D7E4}"/>
    <cellStyle name="Normal 20 2 4 3 2" xfId="15040" xr:uid="{70CBD1AC-9B5D-4AD7-A8F5-37E44B419C7B}"/>
    <cellStyle name="Normal 20 2 4 3 2 2" xfId="31800" xr:uid="{8E0B36A5-DF93-44FA-A75B-C4CD14B1201A}"/>
    <cellStyle name="Normal 20 2 4 3 2 3" xfId="48559" xr:uid="{8FE311DD-A73D-4EFE-929A-1460B7FED7F1}"/>
    <cellStyle name="Normal 20 2 4 3 3" xfId="23420" xr:uid="{D2AAFB8C-2BF1-411F-A5F7-6738DEC3D89D}"/>
    <cellStyle name="Normal 20 2 4 3 4" xfId="40179" xr:uid="{62C2DE2C-9B22-4F98-94F4-E307E0F329F3}"/>
    <cellStyle name="Normal 20 2 4 4" xfId="3400" xr:uid="{28E7981D-CBB0-4F50-A350-CEB8C88DE9E4}"/>
    <cellStyle name="Normal 20 2 4 4 2" xfId="11776" xr:uid="{2EBEF3B6-263B-449F-BB68-49F2F09CEE65}"/>
    <cellStyle name="Normal 20 2 4 4 2 2" xfId="28536" xr:uid="{7DDA53D9-B13B-4214-A03C-FEE881512FEB}"/>
    <cellStyle name="Normal 20 2 4 4 2 3" xfId="45295" xr:uid="{B74FADE7-06E9-4A6A-A299-F910E60F32E6}"/>
    <cellStyle name="Normal 20 2 4 4 3" xfId="20156" xr:uid="{BCCFEA17-DAA2-4B96-BD13-92B2061ADC5A}"/>
    <cellStyle name="Normal 20 2 4 4 4" xfId="36915" xr:uid="{50D9E785-5F77-406F-9E55-58E9DA7CE3E5}"/>
    <cellStyle name="Normal 20 2 4 5" xfId="9973" xr:uid="{19454135-6215-46C0-9014-CF90FE63B4D3}"/>
    <cellStyle name="Normal 20 2 4 5 2" xfId="26733" xr:uid="{865BBB26-10A2-4280-AF54-BC4164C85881}"/>
    <cellStyle name="Normal 20 2 4 5 3" xfId="43492" xr:uid="{6DC29EDF-2051-47D7-8FC4-525ED6FB302E}"/>
    <cellStyle name="Normal 20 2 4 6" xfId="18353" xr:uid="{8A35B50A-4FA9-4A9D-82F5-93600A889230}"/>
    <cellStyle name="Normal 20 2 4 7" xfId="35112" xr:uid="{0E658AFE-D33D-44BB-9199-1CDC0A0A88F4}"/>
    <cellStyle name="Normal 20 2 5" xfId="2022" xr:uid="{F2DE866D-1B73-40B5-A717-B44C41039902}"/>
    <cellStyle name="Normal 20 2 5 2" xfId="5401" xr:uid="{29BA5FF4-BE65-4A86-AA08-FC888D1DE6C7}"/>
    <cellStyle name="Normal 20 2 5 2 2" xfId="13781" xr:uid="{7B157C93-DCF6-4E81-85DF-E1820400FA99}"/>
    <cellStyle name="Normal 20 2 5 2 2 2" xfId="30541" xr:uid="{96882E14-2E64-48B8-900C-1926FEED174D}"/>
    <cellStyle name="Normal 20 2 5 2 2 3" xfId="47300" xr:uid="{B625C873-FBA4-430B-82BA-19AA079D34AC}"/>
    <cellStyle name="Normal 20 2 5 2 3" xfId="22161" xr:uid="{5B6022F3-B5CD-4BA7-A574-9B629FA15DD8}"/>
    <cellStyle name="Normal 20 2 5 2 4" xfId="38920" xr:uid="{1F4C51C1-5F7C-4702-BC14-CF3ED3AEAED7}"/>
    <cellStyle name="Normal 20 2 5 3" xfId="7088" xr:uid="{7ABA471C-0C71-4467-8AED-3EFCBB6D180F}"/>
    <cellStyle name="Normal 20 2 5 3 2" xfId="15468" xr:uid="{574E9F11-28FF-49E5-B6D6-3A60A7C63E75}"/>
    <cellStyle name="Normal 20 2 5 3 2 2" xfId="32228" xr:uid="{D53EEE27-DF85-45BA-B4D3-52D34FE29B0A}"/>
    <cellStyle name="Normal 20 2 5 3 2 3" xfId="48987" xr:uid="{3F9C7009-E657-46D6-B67A-6E1C2A9C4BAC}"/>
    <cellStyle name="Normal 20 2 5 3 3" xfId="23848" xr:uid="{D30D48D0-5F67-4230-A6B3-B207869E4120}"/>
    <cellStyle name="Normal 20 2 5 3 4" xfId="40607" xr:uid="{9183D01F-1650-441B-9FC5-68A09961A6C8}"/>
    <cellStyle name="Normal 20 2 5 4" xfId="3828" xr:uid="{DB911A28-7FB8-4AEA-8D8F-319956CA9F54}"/>
    <cellStyle name="Normal 20 2 5 4 2" xfId="12204" xr:uid="{4C4C58F6-74CD-4874-A120-BAD7215B0F0E}"/>
    <cellStyle name="Normal 20 2 5 4 2 2" xfId="28964" xr:uid="{8F47BD6F-759C-49A1-BCC4-12D8422B677E}"/>
    <cellStyle name="Normal 20 2 5 4 2 3" xfId="45723" xr:uid="{2E47D0A5-7199-4DBB-B1AF-CD4825061073}"/>
    <cellStyle name="Normal 20 2 5 4 3" xfId="20584" xr:uid="{2DBB3CD0-9AB2-4F11-9EDC-366F6FF482AA}"/>
    <cellStyle name="Normal 20 2 5 4 4" xfId="37343" xr:uid="{05091D7B-768A-460A-BB34-F7EC20FBB303}"/>
    <cellStyle name="Normal 20 2 5 5" xfId="10401" xr:uid="{924D9DB7-65B4-47BF-B331-8CAE9115EF91}"/>
    <cellStyle name="Normal 20 2 5 5 2" xfId="27161" xr:uid="{3DB1A426-D5C6-4961-9E5A-CAF860727DD3}"/>
    <cellStyle name="Normal 20 2 5 5 3" xfId="43920" xr:uid="{330642BF-3027-4F2B-BE7B-793280B6E1E7}"/>
    <cellStyle name="Normal 20 2 5 6" xfId="18781" xr:uid="{053109D7-85B3-43FC-B560-8CF2B0A72344}"/>
    <cellStyle name="Normal 20 2 5 7" xfId="35540" xr:uid="{CF1C92BA-B14C-432E-9F10-430EA0535AA8}"/>
    <cellStyle name="Normal 20 2 6" xfId="2472" xr:uid="{233CC384-F422-4D38-ACCB-840C6E20E6E3}"/>
    <cellStyle name="Normal 20 2 6 2" xfId="5853" xr:uid="{60330DB5-9C51-40BF-9AE3-A57C8A421858}"/>
    <cellStyle name="Normal 20 2 6 2 2" xfId="14233" xr:uid="{B7CF903C-5879-4701-A528-C01FF9C81B27}"/>
    <cellStyle name="Normal 20 2 6 2 2 2" xfId="30993" xr:uid="{A8B9FD41-7D23-458C-B8ED-6B841CC5A138}"/>
    <cellStyle name="Normal 20 2 6 2 2 3" xfId="47752" xr:uid="{8C848C67-7832-46E2-AECF-0FCCBA33FD7D}"/>
    <cellStyle name="Normal 20 2 6 2 3" xfId="22613" xr:uid="{EDBC75B8-5DD2-43ED-9332-B8B290DA125F}"/>
    <cellStyle name="Normal 20 2 6 2 4" xfId="39372" xr:uid="{8D7CBE40-9B6D-4F9D-9A40-90100A44F5F9}"/>
    <cellStyle name="Normal 20 2 6 3" xfId="7540" xr:uid="{5A230059-C5A6-4C6F-8742-D7FA13E8EE27}"/>
    <cellStyle name="Normal 20 2 6 3 2" xfId="15920" xr:uid="{FCF6A4A6-86F3-4DD5-B065-9DC9B09C6B53}"/>
    <cellStyle name="Normal 20 2 6 3 2 2" xfId="32680" xr:uid="{AFA8BCD7-EE2D-4368-8AF9-1203416C26C5}"/>
    <cellStyle name="Normal 20 2 6 3 2 3" xfId="49439" xr:uid="{8FF9A069-9222-47C4-87CB-40B408907066}"/>
    <cellStyle name="Normal 20 2 6 3 3" xfId="24300" xr:uid="{B3A996B4-C2D6-4092-8E5E-6E5C19582614}"/>
    <cellStyle name="Normal 20 2 6 3 4" xfId="41059" xr:uid="{A7BBC0A4-76FB-4E43-8BDC-4853BCA767C9}"/>
    <cellStyle name="Normal 20 2 6 4" xfId="2969" xr:uid="{FFB70875-1C17-4705-B54D-2DA9562AB5AE}"/>
    <cellStyle name="Normal 20 2 6 4 2" xfId="11350" xr:uid="{A03DFAAA-3808-47FE-9469-91B24CFFAD14}"/>
    <cellStyle name="Normal 20 2 6 4 2 2" xfId="28110" xr:uid="{82588962-E0DC-4A45-9C3E-BB599D1A074D}"/>
    <cellStyle name="Normal 20 2 6 4 2 3" xfId="44869" xr:uid="{266F99DF-0F6F-4BD3-951D-0618B2D00D24}"/>
    <cellStyle name="Normal 20 2 6 4 3" xfId="19730" xr:uid="{C60DB893-E224-49DC-877A-8888CAFA7F2E}"/>
    <cellStyle name="Normal 20 2 6 4 4" xfId="36489" xr:uid="{C5A38808-473F-409C-91D2-51DD3682763E}"/>
    <cellStyle name="Normal 20 2 6 5" xfId="10853" xr:uid="{291DC693-F6DB-4883-A846-6FA7AC120CD9}"/>
    <cellStyle name="Normal 20 2 6 5 2" xfId="27613" xr:uid="{4CE0F734-8DF1-4783-BAE2-0C3166374802}"/>
    <cellStyle name="Normal 20 2 6 5 3" xfId="44372" xr:uid="{6AB66D13-1C46-4C65-A992-ECB94CD1012A}"/>
    <cellStyle name="Normal 20 2 6 6" xfId="19233" xr:uid="{0CE78D01-3D0D-43C1-9E80-A086247FA228}"/>
    <cellStyle name="Normal 20 2 6 7" xfId="35992" xr:uid="{AC3753CF-4AF0-4519-A295-FD3D968A7CF6}"/>
    <cellStyle name="Normal 20 2 7" xfId="4586" xr:uid="{85B65F1A-B6C4-4868-B7A7-36920D9E0497}"/>
    <cellStyle name="Normal 20 2 7 2" xfId="12962" xr:uid="{F6F4E5CC-0E69-41A6-9E68-A28D0E131DB7}"/>
    <cellStyle name="Normal 20 2 7 2 2" xfId="29722" xr:uid="{FCA46C4C-2DD5-44DF-B798-3E17D0A5379C}"/>
    <cellStyle name="Normal 20 2 7 2 3" xfId="46481" xr:uid="{533E03E0-2C4F-47D3-8E3D-95868C6D71BB}"/>
    <cellStyle name="Normal 20 2 7 3" xfId="21342" xr:uid="{3828883D-822C-4DE6-8D73-6A6DBACDEA71}"/>
    <cellStyle name="Normal 20 2 7 4" xfId="38101" xr:uid="{9C6A48B0-355C-44AA-A25E-CE563776245B}"/>
    <cellStyle name="Normal 20 2 8" xfId="6234" xr:uid="{1695B27E-15D5-43FF-8D16-E5D1F605B7F2}"/>
    <cellStyle name="Normal 20 2 8 2" xfId="14614" xr:uid="{308FE349-C2CB-4AA4-96D9-DAC0473894B0}"/>
    <cellStyle name="Normal 20 2 8 2 2" xfId="31374" xr:uid="{A93F968E-4C7D-41B9-AC6D-7FD625E080FE}"/>
    <cellStyle name="Normal 20 2 8 2 3" xfId="48133" xr:uid="{1ED24E25-DD70-408A-9A5D-85EEEE7C2082}"/>
    <cellStyle name="Normal 20 2 8 3" xfId="22994" xr:uid="{1B9E60FD-45D0-47DE-803A-5D136D8826E2}"/>
    <cellStyle name="Normal 20 2 8 4" xfId="39753" xr:uid="{ED77E36D-2305-480B-B079-E9455677C94D}"/>
    <cellStyle name="Normal 20 2 9" xfId="7946" xr:uid="{8983EA62-12AE-4766-96BE-0A2C5FCD6EE2}"/>
    <cellStyle name="Normal 20 2 9 2" xfId="16326" xr:uid="{413C77BC-C757-4906-AC7D-6721BDFE8B9E}"/>
    <cellStyle name="Normal 20 2 9 2 2" xfId="33086" xr:uid="{39FBB5BA-FEE8-45AB-95D7-C41176C95ACF}"/>
    <cellStyle name="Normal 20 2 9 2 3" xfId="49845" xr:uid="{DED2F664-6F55-4517-9041-5969394C93ED}"/>
    <cellStyle name="Normal 20 2 9 3" xfId="24706" xr:uid="{E0988399-70FB-48CC-923D-2A5AF4BD73CF}"/>
    <cellStyle name="Normal 20 2 9 4" xfId="41465" xr:uid="{83B35D40-4FF0-42D7-8454-C28E96413F6D}"/>
    <cellStyle name="Normal 20 20" xfId="867" xr:uid="{F1E60F51-3FB9-48BF-88F2-A11634DD4893}"/>
    <cellStyle name="Normal 20 3" xfId="869" xr:uid="{4B7D4F42-1764-4C58-BBA8-DC0A4FE01941}"/>
    <cellStyle name="Normal 20 3 10" xfId="8410" xr:uid="{EA285CC9-1ACB-4913-9AA9-9F33FA62E9FF}"/>
    <cellStyle name="Normal 20 3 10 2" xfId="16790" xr:uid="{B70FC28D-7771-475F-8249-53F3375A77EE}"/>
    <cellStyle name="Normal 20 3 10 2 2" xfId="33550" xr:uid="{905944CB-4137-485D-B979-9B6D56207E66}"/>
    <cellStyle name="Normal 20 3 10 2 3" xfId="50309" xr:uid="{A5489AD7-8B31-4246-9B74-40FF780178D0}"/>
    <cellStyle name="Normal 20 3 10 3" xfId="25170" xr:uid="{711AF529-AF88-4D6D-A5E0-940CC0350EF5}"/>
    <cellStyle name="Normal 20 3 10 4" xfId="41929" xr:uid="{F9138A56-DCB5-434C-A190-56010ACA3E08}"/>
    <cellStyle name="Normal 20 3 11" xfId="8816" xr:uid="{2C9DB38E-CC82-44BD-B12E-259C1186AD3C}"/>
    <cellStyle name="Normal 20 3 11 2" xfId="17196" xr:uid="{53CAD484-84A4-4AEC-AA0B-4FD433869F50}"/>
    <cellStyle name="Normal 20 3 11 2 2" xfId="33956" xr:uid="{97C5173E-35E0-4C14-8F8F-F9C2542CBF66}"/>
    <cellStyle name="Normal 20 3 11 2 3" xfId="50715" xr:uid="{20F9E792-9452-4669-9170-ECC16351DEB2}"/>
    <cellStyle name="Normal 20 3 11 3" xfId="25576" xr:uid="{3D8BB27F-435C-4700-BA69-D2124EB138DC}"/>
    <cellStyle name="Normal 20 3 11 4" xfId="42335" xr:uid="{A645A392-23D8-4379-BCE9-9F84646D1B76}"/>
    <cellStyle name="Normal 20 3 12" xfId="9222" xr:uid="{C23715DA-EC58-42B5-A2E3-B1C63DF6C24A}"/>
    <cellStyle name="Normal 20 3 12 2" xfId="17602" xr:uid="{3104534A-ABD1-4469-BF89-9CFA0B8A3918}"/>
    <cellStyle name="Normal 20 3 12 2 2" xfId="34362" xr:uid="{00099B67-601E-4A9B-8652-B5629CFEF438}"/>
    <cellStyle name="Normal 20 3 12 2 3" xfId="51121" xr:uid="{F88DF9A5-A9EB-432C-823B-B216E8611652}"/>
    <cellStyle name="Normal 20 3 12 3" xfId="25982" xr:uid="{BB789A8E-D3E0-49D8-B94E-919907AB4AD2}"/>
    <cellStyle name="Normal 20 3 12 4" xfId="42741" xr:uid="{8E6635C4-EAA7-4EC0-BB5D-789270CB7088}"/>
    <cellStyle name="Normal 20 3 13" xfId="2915" xr:uid="{A8161F96-FAFB-4DCE-B5C0-8BE0EB798C80}"/>
    <cellStyle name="Normal 20 3 13 2" xfId="11297" xr:uid="{BDE58980-FE8F-4195-81F5-A1AF6D59C778}"/>
    <cellStyle name="Normal 20 3 13 2 2" xfId="28057" xr:uid="{7D557E94-A071-4C22-98CF-6DEFBF95BFD3}"/>
    <cellStyle name="Normal 20 3 13 2 3" xfId="44816" xr:uid="{F385DF91-5796-408C-926A-2D4C8640ADA4}"/>
    <cellStyle name="Normal 20 3 13 3" xfId="19677" xr:uid="{CD5B0F11-BD0A-4F93-A3A7-453B27D99798}"/>
    <cellStyle name="Normal 20 3 13 4" xfId="36436" xr:uid="{F2BEDD1D-C8E8-4CC4-9FDF-65A3DF49826D}"/>
    <cellStyle name="Normal 20 3 14" xfId="9593" xr:uid="{7B9DDF0F-9E97-4029-8DD8-2560868D9CB4}"/>
    <cellStyle name="Normal 20 3 14 2" xfId="26353" xr:uid="{024B21C2-4AF1-46F7-ABAE-F2412F05A402}"/>
    <cellStyle name="Normal 20 3 14 3" xfId="43112" xr:uid="{96CF2250-8BDD-4491-9B0F-513CFD650DEB}"/>
    <cellStyle name="Normal 20 3 15" xfId="17973" xr:uid="{906A95F1-DEDA-484D-81F7-8A3CF419FA5F}"/>
    <cellStyle name="Normal 20 3 16" xfId="34732" xr:uid="{D323B54E-25DC-4F35-BDF0-FF9CF3AAA0F4}"/>
    <cellStyle name="Normal 20 3 2" xfId="1483" xr:uid="{33B1C6AE-5D77-4AA6-82DD-8923583C5CC6}"/>
    <cellStyle name="Normal 20 3 2 10" xfId="9323" xr:uid="{D727CAF4-B087-4988-ADB8-6B54F558024B}"/>
    <cellStyle name="Normal 20 3 2 10 2" xfId="17703" xr:uid="{DF3680EB-BB82-44DF-BA2A-C3A9616639A0}"/>
    <cellStyle name="Normal 20 3 2 10 2 2" xfId="34463" xr:uid="{232AFB8C-305C-4A37-AA96-9EA725C2CA28}"/>
    <cellStyle name="Normal 20 3 2 10 2 3" xfId="51222" xr:uid="{998DEF66-5547-47CC-AA17-29832602196C}"/>
    <cellStyle name="Normal 20 3 2 10 3" xfId="26083" xr:uid="{3B5A21D1-EB57-42B7-9C89-F6F38B3DBB4C}"/>
    <cellStyle name="Normal 20 3 2 10 4" xfId="42842" xr:uid="{843AD69E-9EAD-42ED-911F-519E7E6DD68B}"/>
    <cellStyle name="Normal 20 3 2 11" xfId="3269" xr:uid="{553EDC9F-7F3D-469C-966B-99E3513B04A1}"/>
    <cellStyle name="Normal 20 3 2 11 2" xfId="11646" xr:uid="{7660135C-D4A5-4104-927B-154A61BBF71F}"/>
    <cellStyle name="Normal 20 3 2 11 2 2" xfId="28406" xr:uid="{872AD1CF-16E3-41DC-89C3-7F0B3DA1531B}"/>
    <cellStyle name="Normal 20 3 2 11 2 3" xfId="45165" xr:uid="{62A116D1-86E5-4831-91D5-1FD8E0151584}"/>
    <cellStyle name="Normal 20 3 2 11 3" xfId="20026" xr:uid="{A1F43547-DCF9-42FA-A06A-9405E31EC397}"/>
    <cellStyle name="Normal 20 3 2 11 4" xfId="36785" xr:uid="{E8B8B59D-92DD-465B-BDF5-B710DF8533A5}"/>
    <cellStyle name="Normal 20 3 2 12" xfId="9843" xr:uid="{79AFB493-A04F-42B7-9E7F-DE651C7045AF}"/>
    <cellStyle name="Normal 20 3 2 12 2" xfId="26603" xr:uid="{790B4919-2E94-4880-A418-D11A4941FFB1}"/>
    <cellStyle name="Normal 20 3 2 12 3" xfId="43362" xr:uid="{3ADC92A5-FD72-4558-84BC-86ED155D83E2}"/>
    <cellStyle name="Normal 20 3 2 13" xfId="18223" xr:uid="{CDA13AF7-35D3-44CC-91D1-4989A9736452}"/>
    <cellStyle name="Normal 20 3 2 14" xfId="34982" xr:uid="{C1DFBC36-3D16-4C56-B36F-BD3A23774A28}"/>
    <cellStyle name="Normal 20 3 2 2" xfId="1889" xr:uid="{9082D1BD-EBA6-44A6-8EB9-F8865BF374D7}"/>
    <cellStyle name="Normal 20 3 2 2 2" xfId="5271" xr:uid="{9131E550-3E7F-47A3-ABA9-9FA35049E7CE}"/>
    <cellStyle name="Normal 20 3 2 2 2 2" xfId="13649" xr:uid="{A6258495-2113-4E65-8028-C8BFB08F76BA}"/>
    <cellStyle name="Normal 20 3 2 2 2 2 2" xfId="30409" xr:uid="{3D9D4C84-0960-402F-93E2-2EF793BE96CC}"/>
    <cellStyle name="Normal 20 3 2 2 2 2 3" xfId="47168" xr:uid="{98E77152-EE64-41FC-B1E4-6ED580F472E9}"/>
    <cellStyle name="Normal 20 3 2 2 2 3" xfId="22029" xr:uid="{0C379EF2-4A6B-411B-98B8-8838D0A07857}"/>
    <cellStyle name="Normal 20 3 2 2 2 4" xfId="38788" xr:uid="{F5555C3C-5598-4DDB-85D7-48CF5B5E5A59}"/>
    <cellStyle name="Normal 20 3 2 2 3" xfId="6956" xr:uid="{022DD754-1CA3-4325-8DFF-3229FC732FE6}"/>
    <cellStyle name="Normal 20 3 2 2 3 2" xfId="15336" xr:uid="{88166AE5-F80C-478B-9014-C266329AA9CA}"/>
    <cellStyle name="Normal 20 3 2 2 3 2 2" xfId="32096" xr:uid="{D965B120-4DE4-4412-853A-4997741E5C38}"/>
    <cellStyle name="Normal 20 3 2 2 3 2 3" xfId="48855" xr:uid="{B14A5A81-F728-4AC4-A926-0996B11E12E3}"/>
    <cellStyle name="Normal 20 3 2 2 3 3" xfId="23716" xr:uid="{04BF06C5-CDF9-4B97-BE1C-F13420F1B0FA}"/>
    <cellStyle name="Normal 20 3 2 2 3 4" xfId="40475" xr:uid="{D3E4068F-6EDE-41DB-8604-5A3B618B4FC0}"/>
    <cellStyle name="Normal 20 3 2 2 4" xfId="3696" xr:uid="{C1ABE8AB-0CD7-4C70-ADD7-A03D778F196C}"/>
    <cellStyle name="Normal 20 3 2 2 4 2" xfId="12072" xr:uid="{C6BE45E8-6AB8-4670-869C-2C6FB95610AC}"/>
    <cellStyle name="Normal 20 3 2 2 4 2 2" xfId="28832" xr:uid="{BDDCCBEF-E0CC-496E-942E-1FB7B7D0E6C5}"/>
    <cellStyle name="Normal 20 3 2 2 4 2 3" xfId="45591" xr:uid="{57335F8A-7054-4BB4-98DB-221AE161EE2E}"/>
    <cellStyle name="Normal 20 3 2 2 4 3" xfId="20452" xr:uid="{D8480AFF-9C51-4565-8170-9320E234F7A5}"/>
    <cellStyle name="Normal 20 3 2 2 4 4" xfId="37211" xr:uid="{7B663DA7-4075-49EB-9A72-C5E5BC7A7A30}"/>
    <cellStyle name="Normal 20 3 2 2 5" xfId="10269" xr:uid="{AFD220C1-18CB-4C5A-BA65-883556260755}"/>
    <cellStyle name="Normal 20 3 2 2 5 2" xfId="27029" xr:uid="{417D3E7A-B8A2-497B-ABE2-DC3350B8B13F}"/>
    <cellStyle name="Normal 20 3 2 2 5 3" xfId="43788" xr:uid="{EECC592A-7FA1-4492-99CD-BB0DBA86F859}"/>
    <cellStyle name="Normal 20 3 2 2 6" xfId="18649" xr:uid="{026025DF-BA45-4C97-9F5C-2B461517348E}"/>
    <cellStyle name="Normal 20 3 2 2 7" xfId="35408" xr:uid="{17D04869-34D5-489B-93E6-3F8E574217B4}"/>
    <cellStyle name="Normal 20 3 2 3" xfId="2317" xr:uid="{E1F13D41-08BF-4DF6-92DE-878958422F6D}"/>
    <cellStyle name="Normal 20 3 2 3 2" xfId="5697" xr:uid="{1BD80A07-99D1-4E1E-AEFE-EF88AB368E50}"/>
    <cellStyle name="Normal 20 3 2 3 2 2" xfId="14077" xr:uid="{94AF3D5C-6CA5-4CE7-9878-91AB134E150D}"/>
    <cellStyle name="Normal 20 3 2 3 2 2 2" xfId="30837" xr:uid="{7321C738-1AAE-4DB7-A482-6598555EED8F}"/>
    <cellStyle name="Normal 20 3 2 3 2 2 3" xfId="47596" xr:uid="{1B12ADD5-2BFE-4E35-BCA7-A010A9B902CA}"/>
    <cellStyle name="Normal 20 3 2 3 2 3" xfId="22457" xr:uid="{4685C006-DC74-4DEA-8B7F-956CC7C8D398}"/>
    <cellStyle name="Normal 20 3 2 3 2 4" xfId="39216" xr:uid="{2F0659A8-50E5-4BFB-9AB0-6E421B2F04F5}"/>
    <cellStyle name="Normal 20 3 2 3 3" xfId="7384" xr:uid="{57D28711-6D03-4BA1-BCE3-DE299D861251}"/>
    <cellStyle name="Normal 20 3 2 3 3 2" xfId="15764" xr:uid="{74477131-F564-4A49-B65B-149E6342750E}"/>
    <cellStyle name="Normal 20 3 2 3 3 2 2" xfId="32524" xr:uid="{9259665C-7FE9-4225-8145-F16713885672}"/>
    <cellStyle name="Normal 20 3 2 3 3 2 3" xfId="49283" xr:uid="{5E0552B8-741C-4ABD-8D3A-286733E8C6DE}"/>
    <cellStyle name="Normal 20 3 2 3 3 3" xfId="24144" xr:uid="{C8042854-547E-4A55-80DA-A0C4171CB6D3}"/>
    <cellStyle name="Normal 20 3 2 3 3 4" xfId="40903" xr:uid="{2197CB3D-A1DD-4B53-AC28-230EBACF96E5}"/>
    <cellStyle name="Normal 20 3 2 3 4" xfId="4124" xr:uid="{222E2B6A-9A36-47E1-93BC-4746E203221F}"/>
    <cellStyle name="Normal 20 3 2 3 4 2" xfId="12500" xr:uid="{F68BE698-1B22-4A42-895F-9825831B3013}"/>
    <cellStyle name="Normal 20 3 2 3 4 2 2" xfId="29260" xr:uid="{73729918-5B02-487A-8E93-3BA43E37D097}"/>
    <cellStyle name="Normal 20 3 2 3 4 2 3" xfId="46019" xr:uid="{B4334CDE-7295-43BA-A8B0-AEFA46DC8BAA}"/>
    <cellStyle name="Normal 20 3 2 3 4 3" xfId="20880" xr:uid="{1CEF8023-48F7-4FAC-A3BF-A2759D7FE9A1}"/>
    <cellStyle name="Normal 20 3 2 3 4 4" xfId="37639" xr:uid="{6CA9D92E-32CB-4C32-B5F2-241E01A56704}"/>
    <cellStyle name="Normal 20 3 2 3 5" xfId="10697" xr:uid="{20666758-ED6F-4597-B17A-0CE573695250}"/>
    <cellStyle name="Normal 20 3 2 3 5 2" xfId="27457" xr:uid="{9AC2471D-0270-4EA8-8D18-3ECCF0DD312E}"/>
    <cellStyle name="Normal 20 3 2 3 5 3" xfId="44216" xr:uid="{E78CDC5D-C273-4F86-B67B-A32CFF5EF43F}"/>
    <cellStyle name="Normal 20 3 2 3 6" xfId="19077" xr:uid="{8F60CF6D-FBEF-42F5-8578-D413FC7D9CEF}"/>
    <cellStyle name="Normal 20 3 2 3 7" xfId="35836" xr:uid="{365D12A8-0285-4534-8A85-973798C2D129}"/>
    <cellStyle name="Normal 20 3 2 4" xfId="2630" xr:uid="{98CE73B2-751F-4954-944A-0D852BF5BF3B}"/>
    <cellStyle name="Normal 20 3 2 4 2" xfId="6012" xr:uid="{866BF8F7-7054-429C-B3BF-B6C3C41AD854}"/>
    <cellStyle name="Normal 20 3 2 4 2 2" xfId="14392" xr:uid="{299D3A8C-B9F9-414C-8FAB-CBD9B79D31ED}"/>
    <cellStyle name="Normal 20 3 2 4 2 2 2" xfId="31152" xr:uid="{D9D96E6F-E9D8-493E-8806-5FE6D9331D5F}"/>
    <cellStyle name="Normal 20 3 2 4 2 2 3" xfId="47911" xr:uid="{27AEE595-FC16-40CD-B3DF-E5CF36873CEA}"/>
    <cellStyle name="Normal 20 3 2 4 2 3" xfId="22772" xr:uid="{0007A57B-9C62-4A4B-BE46-59C487E9E8A1}"/>
    <cellStyle name="Normal 20 3 2 4 2 4" xfId="39531" xr:uid="{5EDEA8E9-61EB-45E8-8601-6BF1D4F4F61D}"/>
    <cellStyle name="Normal 20 3 2 4 3" xfId="7699" xr:uid="{EF70F4BC-0BE8-4759-9F0A-2020820160BA}"/>
    <cellStyle name="Normal 20 3 2 4 3 2" xfId="16079" xr:uid="{D0013DB2-C04F-4DB1-9D7E-A7E4E835EAC9}"/>
    <cellStyle name="Normal 20 3 2 4 3 2 2" xfId="32839" xr:uid="{40C2F4CD-B683-4050-8325-8DE48BD3E323}"/>
    <cellStyle name="Normal 20 3 2 4 3 2 3" xfId="49598" xr:uid="{B52F9BD3-D6F7-4EB4-B943-221DD31D16B9}"/>
    <cellStyle name="Normal 20 3 2 4 3 3" xfId="24459" xr:uid="{21E0D1F1-1B3A-4C6B-BC3B-CE2602845470}"/>
    <cellStyle name="Normal 20 3 2 4 3 4" xfId="41218" xr:uid="{75EEAC99-4A35-4CDD-9D24-A4CADD6C3AFD}"/>
    <cellStyle name="Normal 20 3 2 4 4" xfId="4327" xr:uid="{16411C5C-BBBB-46CA-AE26-66BD87752397}"/>
    <cellStyle name="Normal 20 3 2 4 4 2" xfId="12703" xr:uid="{60667201-B6D4-44EE-AD88-2C4DE9C87DC6}"/>
    <cellStyle name="Normal 20 3 2 4 4 2 2" xfId="29463" xr:uid="{D1A09C9F-5CB5-46BE-ACE0-D5BBFD128975}"/>
    <cellStyle name="Normal 20 3 2 4 4 2 3" xfId="46222" xr:uid="{0348AD93-EA2A-4EF7-8F70-52015D0CB3DC}"/>
    <cellStyle name="Normal 20 3 2 4 4 3" xfId="21083" xr:uid="{BF102F3A-ACD9-4D0D-AF36-540F1CA3B079}"/>
    <cellStyle name="Normal 20 3 2 4 4 4" xfId="37842" xr:uid="{6BDC9728-0708-42DC-AC77-2566A1F554AE}"/>
    <cellStyle name="Normal 20 3 2 4 5" xfId="11012" xr:uid="{BC3C4DF0-130E-46E1-A798-05F20EBA8294}"/>
    <cellStyle name="Normal 20 3 2 4 5 2" xfId="27772" xr:uid="{9BAD87B7-FF9E-471F-9DA8-F2D850A54010}"/>
    <cellStyle name="Normal 20 3 2 4 5 3" xfId="44531" xr:uid="{7D403436-6419-4C50-AD7A-39EB097FBF3C}"/>
    <cellStyle name="Normal 20 3 2 4 6" xfId="19392" xr:uid="{9AC8298B-18DB-49F0-923F-3880DDE5A1B7}"/>
    <cellStyle name="Normal 20 3 2 4 7" xfId="36151" xr:uid="{B7EB76F3-75B0-4DB5-B7CB-92ABC4CC4E4A}"/>
    <cellStyle name="Normal 20 3 2 5" xfId="4746" xr:uid="{202EB1B8-CE76-4975-AF01-178D5E7C4547}"/>
    <cellStyle name="Normal 20 3 2 5 2" xfId="13122" xr:uid="{F45BBF26-75F5-44BB-9559-90E318681D22}"/>
    <cellStyle name="Normal 20 3 2 5 2 2" xfId="29882" xr:uid="{FA68CA5E-334F-47F5-810B-6AAE3201CA64}"/>
    <cellStyle name="Normal 20 3 2 5 2 3" xfId="46641" xr:uid="{3DCCE1D8-0924-48EF-8D65-8D68148F0ECB}"/>
    <cellStyle name="Normal 20 3 2 5 3" xfId="21502" xr:uid="{74FA6D6C-33A6-45C5-B978-A1BA9D7992D9}"/>
    <cellStyle name="Normal 20 3 2 5 4" xfId="38261" xr:uid="{D57F3C36-F52D-4FDB-89A5-3616E1F0C0A2}"/>
    <cellStyle name="Normal 20 3 2 6" xfId="6530" xr:uid="{B921BBF3-809A-4D1A-8600-F68E02BEAADE}"/>
    <cellStyle name="Normal 20 3 2 6 2" xfId="14910" xr:uid="{CD389622-6338-43A3-BD85-9DE36F87DC33}"/>
    <cellStyle name="Normal 20 3 2 6 2 2" xfId="31670" xr:uid="{CB2A98AD-4197-4CE1-A83F-623D6DB2E651}"/>
    <cellStyle name="Normal 20 3 2 6 2 3" xfId="48429" xr:uid="{8D400443-3543-4872-B411-0E8530808DC7}"/>
    <cellStyle name="Normal 20 3 2 6 3" xfId="23290" xr:uid="{3796BB72-06E6-4093-B34B-2ED2930B9358}"/>
    <cellStyle name="Normal 20 3 2 6 4" xfId="40049" xr:uid="{232A89EA-D196-4928-AA61-5556DD20D12C}"/>
    <cellStyle name="Normal 20 3 2 7" xfId="8105" xr:uid="{D44FDA56-00E7-4115-A45A-0FD486369B58}"/>
    <cellStyle name="Normal 20 3 2 7 2" xfId="16485" xr:uid="{3605FEB1-FF83-42C3-9891-522BC2B38B47}"/>
    <cellStyle name="Normal 20 3 2 7 2 2" xfId="33245" xr:uid="{73BD065B-D723-46F5-86C7-E23E5F1BBEBF}"/>
    <cellStyle name="Normal 20 3 2 7 2 3" xfId="50004" xr:uid="{54C53932-F72F-44DA-BA3C-C1790886AEDC}"/>
    <cellStyle name="Normal 20 3 2 7 3" xfId="24865" xr:uid="{85AE25F1-B4A1-4C4D-8293-D7A7B712DF96}"/>
    <cellStyle name="Normal 20 3 2 7 4" xfId="41624" xr:uid="{7221B98B-4B67-4CF5-B86A-979021A49B8B}"/>
    <cellStyle name="Normal 20 3 2 8" xfId="8511" xr:uid="{FFF52156-9952-40C3-BD3E-8099E8DF0014}"/>
    <cellStyle name="Normal 20 3 2 8 2" xfId="16891" xr:uid="{E7090932-815C-451E-91BE-16679CE6DC89}"/>
    <cellStyle name="Normal 20 3 2 8 2 2" xfId="33651" xr:uid="{1B6E59E5-33F3-4E5A-891E-5763658D7C41}"/>
    <cellStyle name="Normal 20 3 2 8 2 3" xfId="50410" xr:uid="{581718C3-934A-4CCE-9FA9-8A9773E8BADC}"/>
    <cellStyle name="Normal 20 3 2 8 3" xfId="25271" xr:uid="{D0458002-7EA9-4E2C-9F12-03BAFFFD1D62}"/>
    <cellStyle name="Normal 20 3 2 8 4" xfId="42030" xr:uid="{DDAEC4EC-45F7-4570-A388-D2CD764D6DE3}"/>
    <cellStyle name="Normal 20 3 2 9" xfId="8917" xr:uid="{22B34F81-42FC-4C70-9690-4F3CC3C9D807}"/>
    <cellStyle name="Normal 20 3 2 9 2" xfId="17297" xr:uid="{D1BC1469-F183-4C78-B823-BD8C2C15E6E0}"/>
    <cellStyle name="Normal 20 3 2 9 2 2" xfId="34057" xr:uid="{A491A750-CD80-4074-858E-E61936E71A0F}"/>
    <cellStyle name="Normal 20 3 2 9 2 3" xfId="50816" xr:uid="{616647B2-0260-4C7A-AED7-5B4A3A51F533}"/>
    <cellStyle name="Normal 20 3 2 9 3" xfId="25677" xr:uid="{CB681FD0-6B86-45EF-B0D9-228DE4DAC825}"/>
    <cellStyle name="Normal 20 3 2 9 4" xfId="42436" xr:uid="{79E179EB-7759-4260-8F26-6558365A739B}"/>
    <cellStyle name="Normal 20 3 3" xfId="1484" xr:uid="{F4B0CF49-225E-41BC-AF67-9A70FE911114}"/>
    <cellStyle name="Normal 20 3 3 10" xfId="9493" xr:uid="{DDE6F0B3-BE7F-4A5B-B615-5F490A319DD3}"/>
    <cellStyle name="Normal 20 3 3 10 2" xfId="17873" xr:uid="{28D0EF59-A876-4A54-AEC5-FBA599810398}"/>
    <cellStyle name="Normal 20 3 3 10 2 2" xfId="34633" xr:uid="{A41B9A9B-C4C9-412B-B1E4-BC05FCA1D8B3}"/>
    <cellStyle name="Normal 20 3 3 10 2 3" xfId="51392" xr:uid="{EDA9F3B3-60A9-435B-9613-DE59B21BBEF2}"/>
    <cellStyle name="Normal 20 3 3 10 3" xfId="26253" xr:uid="{F1929C90-2824-4FEC-A685-7D776A114F4D}"/>
    <cellStyle name="Normal 20 3 3 10 4" xfId="43012" xr:uid="{42BF57AA-D20E-4A02-A149-4E7D9FC7070A}"/>
    <cellStyle name="Normal 20 3 3 11" xfId="3270" xr:uid="{82AF425B-7878-4FCD-8CB0-A8E76ACC3E8F}"/>
    <cellStyle name="Normal 20 3 3 11 2" xfId="11647" xr:uid="{6CE3C70C-95EF-4DD3-9D09-C718D3457018}"/>
    <cellStyle name="Normal 20 3 3 11 2 2" xfId="28407" xr:uid="{66E92B7B-269E-4E54-91DE-3CC199DCF1F0}"/>
    <cellStyle name="Normal 20 3 3 11 2 3" xfId="45166" xr:uid="{30E73024-F21C-430A-AD35-8CD3505342F2}"/>
    <cellStyle name="Normal 20 3 3 11 3" xfId="20027" xr:uid="{F40787C3-3DD3-43F8-AF9D-9518FB344738}"/>
    <cellStyle name="Normal 20 3 3 11 4" xfId="36786" xr:uid="{C10792BF-E613-4D47-B6C3-8D0165E01C02}"/>
    <cellStyle name="Normal 20 3 3 12" xfId="9844" xr:uid="{1BE1277A-B216-41DE-A815-2BC7537EAA63}"/>
    <cellStyle name="Normal 20 3 3 12 2" xfId="26604" xr:uid="{72F2B839-DFBB-48C0-85F2-8750B1080D1E}"/>
    <cellStyle name="Normal 20 3 3 12 3" xfId="43363" xr:uid="{DE1FA3BF-7D42-42B4-AC33-435DB718D2C6}"/>
    <cellStyle name="Normal 20 3 3 13" xfId="18224" xr:uid="{78D21105-142C-45FC-A642-88A2257D0CDD}"/>
    <cellStyle name="Normal 20 3 3 14" xfId="34983" xr:uid="{4D0E9A88-0E2D-4038-A142-D6B9E5596B7D}"/>
    <cellStyle name="Normal 20 3 3 2" xfId="1890" xr:uid="{6F90551C-7851-41A4-8DE9-FB9ABDFD6299}"/>
    <cellStyle name="Normal 20 3 3 2 2" xfId="5272" xr:uid="{8AA7B91E-16D9-442F-94FE-B130B05DE70A}"/>
    <cellStyle name="Normal 20 3 3 2 2 2" xfId="13650" xr:uid="{8F0E62B0-8CBA-49E2-A413-9BB92B57E077}"/>
    <cellStyle name="Normal 20 3 3 2 2 2 2" xfId="30410" xr:uid="{6A063DE5-B78B-47B9-8269-D3AB54939608}"/>
    <cellStyle name="Normal 20 3 3 2 2 2 3" xfId="47169" xr:uid="{311D6E75-40C4-493E-B931-D3618F4021E8}"/>
    <cellStyle name="Normal 20 3 3 2 2 3" xfId="22030" xr:uid="{C3D43D13-485D-4EFD-A1C9-2E98885BD1DE}"/>
    <cellStyle name="Normal 20 3 3 2 2 4" xfId="38789" xr:uid="{FFF00791-BCC0-44F7-9B8E-E82E22A1121E}"/>
    <cellStyle name="Normal 20 3 3 2 3" xfId="6957" xr:uid="{4E672B0A-E4A3-4D56-82C3-5B223B4FE0CB}"/>
    <cellStyle name="Normal 20 3 3 2 3 2" xfId="15337" xr:uid="{AD6C4139-8A52-40DD-968F-7EFBC9F5B439}"/>
    <cellStyle name="Normal 20 3 3 2 3 2 2" xfId="32097" xr:uid="{0C5C4646-DA7C-46A5-80F6-D2FEBB30F3BB}"/>
    <cellStyle name="Normal 20 3 3 2 3 2 3" xfId="48856" xr:uid="{4F8BB5FC-80B6-4D20-9901-4CAF23F0D956}"/>
    <cellStyle name="Normal 20 3 3 2 3 3" xfId="23717" xr:uid="{520F6429-738E-4DF1-9C67-C58644E614CF}"/>
    <cellStyle name="Normal 20 3 3 2 3 4" xfId="40476" xr:uid="{0A06C907-0FDC-4896-B72F-A01E5CF9F422}"/>
    <cellStyle name="Normal 20 3 3 2 4" xfId="3697" xr:uid="{D9D912AA-E81A-4FFC-ACEB-C0F62ACB5382}"/>
    <cellStyle name="Normal 20 3 3 2 4 2" xfId="12073" xr:uid="{0CD57CAE-F582-410D-A2A3-AD0B6159CEDD}"/>
    <cellStyle name="Normal 20 3 3 2 4 2 2" xfId="28833" xr:uid="{1CD19182-A8AC-4599-9214-347E973050D0}"/>
    <cellStyle name="Normal 20 3 3 2 4 2 3" xfId="45592" xr:uid="{B6700870-2E4B-4097-9688-44AD66E4AEDD}"/>
    <cellStyle name="Normal 20 3 3 2 4 3" xfId="20453" xr:uid="{28F2BFB8-94DF-4D05-B9BE-390A901883AA}"/>
    <cellStyle name="Normal 20 3 3 2 4 4" xfId="37212" xr:uid="{D152D09C-6451-464D-BCFC-390DDE00B257}"/>
    <cellStyle name="Normal 20 3 3 2 5" xfId="10270" xr:uid="{0BF3E275-4FD9-45CA-ADE8-A05907F03BF5}"/>
    <cellStyle name="Normal 20 3 3 2 5 2" xfId="27030" xr:uid="{B0526E39-F887-4F29-986F-097C6818DD5C}"/>
    <cellStyle name="Normal 20 3 3 2 5 3" xfId="43789" xr:uid="{C2594960-1394-458D-9254-F568B9AF70DF}"/>
    <cellStyle name="Normal 20 3 3 2 6" xfId="18650" xr:uid="{BFA75517-CE50-4C2A-A11E-A7D88C108DB7}"/>
    <cellStyle name="Normal 20 3 3 2 7" xfId="35409" xr:uid="{403E9E02-3BCE-44D4-A52C-CEFF63988DE2}"/>
    <cellStyle name="Normal 20 3 3 3" xfId="2318" xr:uid="{419AB5AE-AC94-4624-8294-376F1A2B82B4}"/>
    <cellStyle name="Normal 20 3 3 3 2" xfId="5698" xr:uid="{05394ACB-0020-463F-8CF2-3CF29D3EE4A3}"/>
    <cellStyle name="Normal 20 3 3 3 2 2" xfId="14078" xr:uid="{31396953-544E-4ED7-B862-31A2E6A2019D}"/>
    <cellStyle name="Normal 20 3 3 3 2 2 2" xfId="30838" xr:uid="{98364CFE-B793-4B4E-81F9-02E004B18730}"/>
    <cellStyle name="Normal 20 3 3 3 2 2 3" xfId="47597" xr:uid="{A537914F-6B41-409C-9686-06FED3E7F69B}"/>
    <cellStyle name="Normal 20 3 3 3 2 3" xfId="22458" xr:uid="{F57EED06-8AC6-40BA-B246-F767590DA5DE}"/>
    <cellStyle name="Normal 20 3 3 3 2 4" xfId="39217" xr:uid="{2719A82F-AFA6-4EC4-9B2E-F4B75BCD9241}"/>
    <cellStyle name="Normal 20 3 3 3 3" xfId="7385" xr:uid="{89A1E745-4B6E-4511-960D-2CA24F527613}"/>
    <cellStyle name="Normal 20 3 3 3 3 2" xfId="15765" xr:uid="{B7879163-B5D7-4856-A84E-9853C1851305}"/>
    <cellStyle name="Normal 20 3 3 3 3 2 2" xfId="32525" xr:uid="{A9B2AF02-3DEB-4809-8150-D9E948335F8C}"/>
    <cellStyle name="Normal 20 3 3 3 3 2 3" xfId="49284" xr:uid="{2DFD2C7F-A69A-4FCC-854F-6003331DB502}"/>
    <cellStyle name="Normal 20 3 3 3 3 3" xfId="24145" xr:uid="{FA6A748B-3503-426A-AFFC-313239ADA398}"/>
    <cellStyle name="Normal 20 3 3 3 3 4" xfId="40904" xr:uid="{CE5424AF-23F9-43B0-B32D-EFD549BB9ADC}"/>
    <cellStyle name="Normal 20 3 3 3 4" xfId="4125" xr:uid="{75E21B90-DF37-4ED3-A9E1-BC3BF7E920AA}"/>
    <cellStyle name="Normal 20 3 3 3 4 2" xfId="12501" xr:uid="{F129B37D-5496-4201-9925-C14B82520586}"/>
    <cellStyle name="Normal 20 3 3 3 4 2 2" xfId="29261" xr:uid="{29A61F27-003A-4B2E-AE12-3A015A34CD4D}"/>
    <cellStyle name="Normal 20 3 3 3 4 2 3" xfId="46020" xr:uid="{DA2FD750-8F1D-448A-8374-A96FC8C4BC0A}"/>
    <cellStyle name="Normal 20 3 3 3 4 3" xfId="20881" xr:uid="{38B758A6-F9D6-44B2-AC34-61FD76EFB19B}"/>
    <cellStyle name="Normal 20 3 3 3 4 4" xfId="37640" xr:uid="{F113AD70-B7DD-4D22-9325-05E843BACC52}"/>
    <cellStyle name="Normal 20 3 3 3 5" xfId="10698" xr:uid="{3792F483-DD89-4FD2-9F06-6731A8F4773B}"/>
    <cellStyle name="Normal 20 3 3 3 5 2" xfId="27458" xr:uid="{98B1776E-A46C-457D-8E52-1657EECC216B}"/>
    <cellStyle name="Normal 20 3 3 3 5 3" xfId="44217" xr:uid="{AD4E081D-BD9B-4F6B-8D51-E9939D992D1C}"/>
    <cellStyle name="Normal 20 3 3 3 6" xfId="19078" xr:uid="{CDE6871E-B3BC-442A-B091-599820D93C4A}"/>
    <cellStyle name="Normal 20 3 3 3 7" xfId="35837" xr:uid="{BF73252E-EAF6-48B8-9514-D63B5029EC9D}"/>
    <cellStyle name="Normal 20 3 3 4" xfId="2800" xr:uid="{2211F6C7-7FB9-4906-B8BB-6D7F16E7F1AD}"/>
    <cellStyle name="Normal 20 3 3 4 2" xfId="6182" xr:uid="{5C7D06A0-76E2-4490-895C-F4634D285C1E}"/>
    <cellStyle name="Normal 20 3 3 4 2 2" xfId="14562" xr:uid="{5E973E49-B5DA-4F25-AD09-3D5E8B075717}"/>
    <cellStyle name="Normal 20 3 3 4 2 2 2" xfId="31322" xr:uid="{6327F9D0-96CC-440D-AE42-FF2B79BAB393}"/>
    <cellStyle name="Normal 20 3 3 4 2 2 3" xfId="48081" xr:uid="{5FC97FDA-F155-4F3E-A9AC-5F2CE24FDB59}"/>
    <cellStyle name="Normal 20 3 3 4 2 3" xfId="22942" xr:uid="{F0A22E42-B86F-4B93-844A-5777BC0FC029}"/>
    <cellStyle name="Normal 20 3 3 4 2 4" xfId="39701" xr:uid="{D63FBC58-A01F-43A0-BA05-9D5A4D394A93}"/>
    <cellStyle name="Normal 20 3 3 4 3" xfId="7869" xr:uid="{E96143DB-2681-4632-9711-EE67336E1AA7}"/>
    <cellStyle name="Normal 20 3 3 4 3 2" xfId="16249" xr:uid="{9224F16E-025A-4D0D-A73E-BC8A304E0EE9}"/>
    <cellStyle name="Normal 20 3 3 4 3 2 2" xfId="33009" xr:uid="{3A1038AC-160B-4F63-BCEF-978498A5B743}"/>
    <cellStyle name="Normal 20 3 3 4 3 2 3" xfId="49768" xr:uid="{C4A26EF9-EB49-4301-A1DE-67BF102292F3}"/>
    <cellStyle name="Normal 20 3 3 4 3 3" xfId="24629" xr:uid="{DBBAD591-F724-4C8B-84E4-978E810DB507}"/>
    <cellStyle name="Normal 20 3 3 4 3 4" xfId="41388" xr:uid="{C665C168-284A-4E5F-8011-0F07EB799EED}"/>
    <cellStyle name="Normal 20 3 3 4 4" xfId="4496" xr:uid="{FB330C67-3D87-4500-82D4-E9BDA73F6963}"/>
    <cellStyle name="Normal 20 3 3 4 4 2" xfId="12872" xr:uid="{70FB43AB-5375-4761-8F01-D7D73EEBCC2B}"/>
    <cellStyle name="Normal 20 3 3 4 4 2 2" xfId="29632" xr:uid="{FA199E63-2593-4D48-A57E-D1EF851C9C8E}"/>
    <cellStyle name="Normal 20 3 3 4 4 2 3" xfId="46391" xr:uid="{E6420822-BA2A-491E-8F58-E06082DE6CB8}"/>
    <cellStyle name="Normal 20 3 3 4 4 3" xfId="21252" xr:uid="{7FFE4C1A-6FAF-4A19-9F72-4D0EA59CC93E}"/>
    <cellStyle name="Normal 20 3 3 4 4 4" xfId="38011" xr:uid="{FF2D0E5A-509F-460B-B601-E446591AB25E}"/>
    <cellStyle name="Normal 20 3 3 4 5" xfId="11182" xr:uid="{23BF68BD-BBC1-4C9C-B5E8-B4B5EC759241}"/>
    <cellStyle name="Normal 20 3 3 4 5 2" xfId="27942" xr:uid="{4A189743-19AC-4478-A92C-835F34699C47}"/>
    <cellStyle name="Normal 20 3 3 4 5 3" xfId="44701" xr:uid="{A414D7BA-3D8C-4CC4-BCD5-99168B1734FA}"/>
    <cellStyle name="Normal 20 3 3 4 6" xfId="19562" xr:uid="{CF7DBB6D-B43A-4728-BB67-AF243042904D}"/>
    <cellStyle name="Normal 20 3 3 4 7" xfId="36321" xr:uid="{0B42109A-EAE3-49CC-B2D7-152F2DA91D54}"/>
    <cellStyle name="Normal 20 3 3 5" xfId="4916" xr:uid="{DF005BE9-7BCB-43A4-ACE6-EB8593DA0780}"/>
    <cellStyle name="Normal 20 3 3 5 2" xfId="13292" xr:uid="{91F1492E-F6F6-4BC6-9FD8-F823D78CF0EF}"/>
    <cellStyle name="Normal 20 3 3 5 2 2" xfId="30052" xr:uid="{07ECA9C2-5A8C-47A4-8E28-D493B74AD5F2}"/>
    <cellStyle name="Normal 20 3 3 5 2 3" xfId="46811" xr:uid="{D34FA109-2EFE-4438-901C-9825D30F5799}"/>
    <cellStyle name="Normal 20 3 3 5 3" xfId="21672" xr:uid="{55D83D9E-C3D5-4990-A5CE-E94ADF34FD89}"/>
    <cellStyle name="Normal 20 3 3 5 4" xfId="38431" xr:uid="{84A31AB3-D08B-4329-B6AC-CE51287B47A4}"/>
    <cellStyle name="Normal 20 3 3 6" xfId="6531" xr:uid="{88B9C00D-E5FB-4915-BCC8-32FA37AC7F76}"/>
    <cellStyle name="Normal 20 3 3 6 2" xfId="14911" xr:uid="{BA074F63-1C2A-4E96-97FE-0BEDFE0F7656}"/>
    <cellStyle name="Normal 20 3 3 6 2 2" xfId="31671" xr:uid="{11253CE2-F33C-4CE3-BB78-06B757772DAE}"/>
    <cellStyle name="Normal 20 3 3 6 2 3" xfId="48430" xr:uid="{B85C8A1B-A1CF-41D4-BDDE-59BA37640419}"/>
    <cellStyle name="Normal 20 3 3 6 3" xfId="23291" xr:uid="{717B0EF5-1404-4321-A2AB-10524CB878A2}"/>
    <cellStyle name="Normal 20 3 3 6 4" xfId="40050" xr:uid="{F438A056-1911-4A2B-86AD-750BA8E21812}"/>
    <cellStyle name="Normal 20 3 3 7" xfId="8275" xr:uid="{E2BAD908-3D62-46C3-905E-7BC7DC9364B4}"/>
    <cellStyle name="Normal 20 3 3 7 2" xfId="16655" xr:uid="{B3E52F89-DC62-4A82-A808-71AF930C5B84}"/>
    <cellStyle name="Normal 20 3 3 7 2 2" xfId="33415" xr:uid="{41880A48-53A0-4093-853B-437C0917CD29}"/>
    <cellStyle name="Normal 20 3 3 7 2 3" xfId="50174" xr:uid="{71B2E5D4-F324-4429-BF24-7AA58B646591}"/>
    <cellStyle name="Normal 20 3 3 7 3" xfId="25035" xr:uid="{7459D7B1-AD5F-4926-AD74-86BB7D34DD3D}"/>
    <cellStyle name="Normal 20 3 3 7 4" xfId="41794" xr:uid="{11ADF414-C162-4403-BA61-D45A93E8AEB3}"/>
    <cellStyle name="Normal 20 3 3 8" xfId="8681" xr:uid="{477011DB-EC53-438E-92FB-FD45485B56AD}"/>
    <cellStyle name="Normal 20 3 3 8 2" xfId="17061" xr:uid="{A237E665-4712-4399-AE3C-E884514DEEA8}"/>
    <cellStyle name="Normal 20 3 3 8 2 2" xfId="33821" xr:uid="{FB8D316E-E01D-43BB-B96A-C693D99384C9}"/>
    <cellStyle name="Normal 20 3 3 8 2 3" xfId="50580" xr:uid="{452260FA-BE08-4D54-BEAB-A1CA98D29592}"/>
    <cellStyle name="Normal 20 3 3 8 3" xfId="25441" xr:uid="{07DD827E-438D-4A07-BBDD-A2DCBD9C20B5}"/>
    <cellStyle name="Normal 20 3 3 8 4" xfId="42200" xr:uid="{168A3FF6-7C81-48DC-A876-7B3D5BE900C7}"/>
    <cellStyle name="Normal 20 3 3 9" xfId="9087" xr:uid="{783566B4-2CB1-48F4-92DA-FA8A92C77CDE}"/>
    <cellStyle name="Normal 20 3 3 9 2" xfId="17467" xr:uid="{E54E5414-316D-4371-B8F3-CD4A905EFCD8}"/>
    <cellStyle name="Normal 20 3 3 9 2 2" xfId="34227" xr:uid="{987299BD-483A-4C9D-90BC-75E888C4D6D4}"/>
    <cellStyle name="Normal 20 3 3 9 2 3" xfId="50986" xr:uid="{E94A1E86-1155-4443-96ED-44A98836625C}"/>
    <cellStyle name="Normal 20 3 3 9 3" xfId="25847" xr:uid="{23CD4BC0-0E14-479F-96AC-E956FC6CCD03}"/>
    <cellStyle name="Normal 20 3 3 9 4" xfId="42606" xr:uid="{53B397B4-A37C-425B-B3D5-457BC3685165}"/>
    <cellStyle name="Normal 20 3 4" xfId="1639" xr:uid="{D145A494-EA86-4DC5-BF5F-A555ECC26D75}"/>
    <cellStyle name="Normal 20 3 4 2" xfId="5021" xr:uid="{371EBF77-F7FF-4079-B22B-4F0AC5DDF541}"/>
    <cellStyle name="Normal 20 3 4 2 2" xfId="13399" xr:uid="{650D0621-7B9C-43C2-8F6D-75AABB174AE8}"/>
    <cellStyle name="Normal 20 3 4 2 2 2" xfId="30159" xr:uid="{F00640AD-8C72-4F6A-A499-0034F0D031E9}"/>
    <cellStyle name="Normal 20 3 4 2 2 3" xfId="46918" xr:uid="{38A8CBD7-A128-4233-B9BC-FC519B208545}"/>
    <cellStyle name="Normal 20 3 4 2 3" xfId="21779" xr:uid="{DD2F3D10-53C7-473C-9183-68F84654A243}"/>
    <cellStyle name="Normal 20 3 4 2 4" xfId="38538" xr:uid="{7CB97AF8-50DD-49D9-A3D4-BAFFB5CFAA88}"/>
    <cellStyle name="Normal 20 3 4 3" xfId="6706" xr:uid="{DB5C147D-0E09-40C8-B5D1-3EE685B5B632}"/>
    <cellStyle name="Normal 20 3 4 3 2" xfId="15086" xr:uid="{FB4DE589-C10D-43A3-90A4-5C080003C462}"/>
    <cellStyle name="Normal 20 3 4 3 2 2" xfId="31846" xr:uid="{B0BF47CD-DAF8-498D-A2DB-9810BCC58DD0}"/>
    <cellStyle name="Normal 20 3 4 3 2 3" xfId="48605" xr:uid="{F04F4DE1-4EB7-4ACA-9903-4C4C1ED02155}"/>
    <cellStyle name="Normal 20 3 4 3 3" xfId="23466" xr:uid="{B08B41BD-9C32-4A95-A3BE-E9F547AB5232}"/>
    <cellStyle name="Normal 20 3 4 3 4" xfId="40225" xr:uid="{1D036D6E-9736-4522-8DB3-E2DA1712F728}"/>
    <cellStyle name="Normal 20 3 4 4" xfId="3446" xr:uid="{2C809259-FDFD-48E3-A9C6-DD554B5AA1A1}"/>
    <cellStyle name="Normal 20 3 4 4 2" xfId="11822" xr:uid="{CF85A66C-603E-4DAA-BFCD-AD5855E943F5}"/>
    <cellStyle name="Normal 20 3 4 4 2 2" xfId="28582" xr:uid="{27A452DA-A468-444A-AB28-65E74BA8228E}"/>
    <cellStyle name="Normal 20 3 4 4 2 3" xfId="45341" xr:uid="{2161B1C1-7286-45FC-A5DA-B47BB35897B7}"/>
    <cellStyle name="Normal 20 3 4 4 3" xfId="20202" xr:uid="{2E565DF7-9FED-4D98-B3ED-09006146441B}"/>
    <cellStyle name="Normal 20 3 4 4 4" xfId="36961" xr:uid="{419042F1-BAC0-4024-BFD3-719AE0E55D30}"/>
    <cellStyle name="Normal 20 3 4 5" xfId="10019" xr:uid="{6ABC6D50-2F72-46C9-AFD9-8BAEA5D3CE0E}"/>
    <cellStyle name="Normal 20 3 4 5 2" xfId="26779" xr:uid="{EA864C0B-6E0D-4EE5-93CA-794CB5BCAB17}"/>
    <cellStyle name="Normal 20 3 4 5 3" xfId="43538" xr:uid="{81325B68-21D8-4915-B901-F5DFC11D65A1}"/>
    <cellStyle name="Normal 20 3 4 6" xfId="18399" xr:uid="{A21200E6-20EA-4473-B4F3-50B36BB84DCD}"/>
    <cellStyle name="Normal 20 3 4 7" xfId="35158" xr:uid="{457A4E32-B99C-4056-8696-3B485D0692C8}"/>
    <cellStyle name="Normal 20 3 5" xfId="2067" xr:uid="{90ED09B5-3468-4CA5-BBAF-803AD494AAD3}"/>
    <cellStyle name="Normal 20 3 5 2" xfId="5447" xr:uid="{EDD98CD7-E6FA-416A-BED6-9DD54CA20427}"/>
    <cellStyle name="Normal 20 3 5 2 2" xfId="13827" xr:uid="{12F2D025-4DB5-4DA6-9892-53BD5ED53663}"/>
    <cellStyle name="Normal 20 3 5 2 2 2" xfId="30587" xr:uid="{1BAD5D67-A441-400E-A6CD-11A6A2D9C83D}"/>
    <cellStyle name="Normal 20 3 5 2 2 3" xfId="47346" xr:uid="{4999675A-AB76-43E1-A1BF-B7F162842C2F}"/>
    <cellStyle name="Normal 20 3 5 2 3" xfId="22207" xr:uid="{FAC5004E-474F-4B20-AAEC-80FEF34C2777}"/>
    <cellStyle name="Normal 20 3 5 2 4" xfId="38966" xr:uid="{91B9D695-0F64-4706-BEB6-E3A9D9238D81}"/>
    <cellStyle name="Normal 20 3 5 3" xfId="7134" xr:uid="{55500D82-C186-4407-881E-2454DA05933C}"/>
    <cellStyle name="Normal 20 3 5 3 2" xfId="15514" xr:uid="{8BC757F5-D6AF-4F89-BFB7-746D847B7575}"/>
    <cellStyle name="Normal 20 3 5 3 2 2" xfId="32274" xr:uid="{69A39E61-95EF-4AA1-82EF-3810B9200C15}"/>
    <cellStyle name="Normal 20 3 5 3 2 3" xfId="49033" xr:uid="{EB9B1FFA-8F5E-4A01-AF38-FA37BB9A9472}"/>
    <cellStyle name="Normal 20 3 5 3 3" xfId="23894" xr:uid="{55F32642-9395-4975-8AC8-EEBFA22D3389}"/>
    <cellStyle name="Normal 20 3 5 3 4" xfId="40653" xr:uid="{0FE7991A-D646-4153-BB7A-976A8D290F5A}"/>
    <cellStyle name="Normal 20 3 5 4" xfId="3874" xr:uid="{77A47982-BC96-43B4-B441-59AA75394502}"/>
    <cellStyle name="Normal 20 3 5 4 2" xfId="12250" xr:uid="{33C69509-7091-476D-B566-4C421808155B}"/>
    <cellStyle name="Normal 20 3 5 4 2 2" xfId="29010" xr:uid="{AAF30AF3-4D09-48D3-903F-3E185208AF3F}"/>
    <cellStyle name="Normal 20 3 5 4 2 3" xfId="45769" xr:uid="{C44C452B-D9D1-4FB1-9AF6-855483DACA4F}"/>
    <cellStyle name="Normal 20 3 5 4 3" xfId="20630" xr:uid="{B145AB0E-BF89-4820-B173-390FF14690F1}"/>
    <cellStyle name="Normal 20 3 5 4 4" xfId="37389" xr:uid="{35D680ED-F35D-47CC-8059-B13CC262C73F}"/>
    <cellStyle name="Normal 20 3 5 5" xfId="10447" xr:uid="{509A5A46-A6D3-4DC0-AC31-5927D01C0576}"/>
    <cellStyle name="Normal 20 3 5 5 2" xfId="27207" xr:uid="{63C72621-EA66-4764-88A4-5D17B78C5683}"/>
    <cellStyle name="Normal 20 3 5 5 3" xfId="43966" xr:uid="{C9B1CA11-A849-4311-9CED-F4C9EB856358}"/>
    <cellStyle name="Normal 20 3 5 6" xfId="18827" xr:uid="{95B76A1B-2291-4615-9044-9FE326A9E422}"/>
    <cellStyle name="Normal 20 3 5 7" xfId="35586" xr:uid="{DAA779F4-F23D-4901-9093-65495CC1B139}"/>
    <cellStyle name="Normal 20 3 6" xfId="2529" xr:uid="{895A48F2-FFDE-4CE4-9F5F-0E8607EEC987}"/>
    <cellStyle name="Normal 20 3 6 2" xfId="5911" xr:uid="{18FE8E30-C82A-4A07-8E86-54FC6B883D49}"/>
    <cellStyle name="Normal 20 3 6 2 2" xfId="14291" xr:uid="{EAE4AF12-3774-48C7-8472-2D858FCFAB57}"/>
    <cellStyle name="Normal 20 3 6 2 2 2" xfId="31051" xr:uid="{563EA33F-171E-4D50-8F05-D0F739D74F3C}"/>
    <cellStyle name="Normal 20 3 6 2 2 3" xfId="47810" xr:uid="{1E84CFB6-7D40-4605-9B75-4EF88628A87F}"/>
    <cellStyle name="Normal 20 3 6 2 3" xfId="22671" xr:uid="{71C2F8B4-D46E-4419-9C28-077CFF4D8EF1}"/>
    <cellStyle name="Normal 20 3 6 2 4" xfId="39430" xr:uid="{1033D557-B5D6-4646-87AE-4BF951954914}"/>
    <cellStyle name="Normal 20 3 6 3" xfId="7598" xr:uid="{9337DCCA-55A3-407C-BDCF-8FBF90DF8DC2}"/>
    <cellStyle name="Normal 20 3 6 3 2" xfId="15978" xr:uid="{857B40D1-88AA-4D58-BAEE-3890EDEF152D}"/>
    <cellStyle name="Normal 20 3 6 3 2 2" xfId="32738" xr:uid="{85D9D64F-ABDB-4940-ADD3-98DDBEB96CF1}"/>
    <cellStyle name="Normal 20 3 6 3 2 3" xfId="49497" xr:uid="{BADDDA1D-536F-4C26-9404-DC20A9A48B98}"/>
    <cellStyle name="Normal 20 3 6 3 3" xfId="24358" xr:uid="{67F585A8-9B57-4573-86B9-340D83FB868C}"/>
    <cellStyle name="Normal 20 3 6 3 4" xfId="41117" xr:uid="{5BEF3900-88BF-4372-8A41-E6A810977D43}"/>
    <cellStyle name="Normal 20 3 6 4" xfId="3017" xr:uid="{767B45E0-7B23-44B5-950C-37BE6C3749F6}"/>
    <cellStyle name="Normal 20 3 6 4 2" xfId="11396" xr:uid="{A7DADEAB-1893-479B-ADDB-A2EAB86817E2}"/>
    <cellStyle name="Normal 20 3 6 4 2 2" xfId="28156" xr:uid="{96EFD6A9-5D10-4858-A941-2989D4350FDD}"/>
    <cellStyle name="Normal 20 3 6 4 2 3" xfId="44915" xr:uid="{EDFFEE9A-E471-476D-8FCF-A196A245C044}"/>
    <cellStyle name="Normal 20 3 6 4 3" xfId="19776" xr:uid="{CEE393BB-4B8F-437F-BB1B-463C12088D7B}"/>
    <cellStyle name="Normal 20 3 6 4 4" xfId="36535" xr:uid="{1DA27667-C106-4DBB-947E-140A34B0D9F0}"/>
    <cellStyle name="Normal 20 3 6 5" xfId="10911" xr:uid="{B1341DBE-9C9C-4EE9-9DC2-8CEC44FAA11F}"/>
    <cellStyle name="Normal 20 3 6 5 2" xfId="27671" xr:uid="{21DB5EA4-E6EB-431D-9897-2A6C111DFD8B}"/>
    <cellStyle name="Normal 20 3 6 5 3" xfId="44430" xr:uid="{61E0738C-0F13-4F7C-9755-E8F86720167B}"/>
    <cellStyle name="Normal 20 3 6 6" xfId="19291" xr:uid="{A363E51C-19FA-45CE-B894-C2B0EA4DA50C}"/>
    <cellStyle name="Normal 20 3 6 7" xfId="36050" xr:uid="{A23E692E-60D2-4697-AEAE-6CC5049B1C02}"/>
    <cellStyle name="Normal 20 3 7" xfId="4645" xr:uid="{DD8C6708-862D-47B8-9E57-4ABA1F807A7E}"/>
    <cellStyle name="Normal 20 3 7 2" xfId="13021" xr:uid="{B00B4DD8-0021-409D-B31F-292A6906EE04}"/>
    <cellStyle name="Normal 20 3 7 2 2" xfId="29781" xr:uid="{D6857157-7F4D-4F95-A201-69216AAA6A95}"/>
    <cellStyle name="Normal 20 3 7 2 3" xfId="46540" xr:uid="{9B3B0395-129F-46A9-B778-B1314B4B2D6B}"/>
    <cellStyle name="Normal 20 3 7 3" xfId="21401" xr:uid="{7E7A8B98-B0A2-4926-ACAB-C5B2C2D6074B}"/>
    <cellStyle name="Normal 20 3 7 4" xfId="38160" xr:uid="{C33F75D7-F384-4E4D-AE57-FAF97837610D}"/>
    <cellStyle name="Normal 20 3 8" xfId="6280" xr:uid="{65BB7DB0-48C2-417F-894C-B9A55069D9C5}"/>
    <cellStyle name="Normal 20 3 8 2" xfId="14660" xr:uid="{B7DA7583-5452-4833-A58F-731E299B20DB}"/>
    <cellStyle name="Normal 20 3 8 2 2" xfId="31420" xr:uid="{3C2CCB0D-3AB4-46E9-876A-5F720D26EC24}"/>
    <cellStyle name="Normal 20 3 8 2 3" xfId="48179" xr:uid="{FF74AD98-296B-4477-8FE9-80B2D57834EC}"/>
    <cellStyle name="Normal 20 3 8 3" xfId="23040" xr:uid="{E6F8BBDF-0253-42A0-B737-6BB16E089DA7}"/>
    <cellStyle name="Normal 20 3 8 4" xfId="39799" xr:uid="{02C177F8-CB37-4163-97C4-2128FB50C90C}"/>
    <cellStyle name="Normal 20 3 9" xfId="8004" xr:uid="{7CB3F93E-656B-4F77-A67A-E5ECB6062C0B}"/>
    <cellStyle name="Normal 20 3 9 2" xfId="16384" xr:uid="{31B54CA8-879E-4741-A586-DAC6821FB01E}"/>
    <cellStyle name="Normal 20 3 9 2 2" xfId="33144" xr:uid="{D29F6CCF-1A76-4A8C-B14B-C0FDE4A91ED2}"/>
    <cellStyle name="Normal 20 3 9 2 3" xfId="49903" xr:uid="{388C209B-E390-4FFC-8FA7-E9675EB02719}"/>
    <cellStyle name="Normal 20 3 9 3" xfId="24764" xr:uid="{BCF1F51E-7B74-46E6-8E01-9CE583EE226E}"/>
    <cellStyle name="Normal 20 3 9 4" xfId="41523" xr:uid="{A3817261-A404-4169-B40C-3E1DEF2B6D5C}"/>
    <cellStyle name="Normal 20 4" xfId="870" xr:uid="{BB7B1CC4-5FFD-4B5D-B160-64E962C56334}"/>
    <cellStyle name="Normal 20 4 10" xfId="9321" xr:uid="{3F19C45E-001B-4641-9DCD-12FF49D4DA32}"/>
    <cellStyle name="Normal 20 4 10 2" xfId="17701" xr:uid="{55531D50-D93B-4F77-AB28-59764164E255}"/>
    <cellStyle name="Normal 20 4 10 2 2" xfId="34461" xr:uid="{9C5774BF-3539-4688-B3B0-D690382E70DD}"/>
    <cellStyle name="Normal 20 4 10 2 3" xfId="51220" xr:uid="{9E9B45BB-D4EC-478E-BB15-7A62A3352CEB}"/>
    <cellStyle name="Normal 20 4 10 3" xfId="26081" xr:uid="{FE381872-43BC-40B6-AF42-9F575D6B8A6D}"/>
    <cellStyle name="Normal 20 4 10 4" xfId="42840" xr:uid="{ED06E6E7-4912-423A-B656-63733B887D39}"/>
    <cellStyle name="Normal 20 4 11" xfId="3271" xr:uid="{B2F562AE-4A37-44BD-A160-6E3675D989F7}"/>
    <cellStyle name="Normal 20 4 11 2" xfId="11648" xr:uid="{2F1641F2-686F-42B5-B8A6-4179E6C6332B}"/>
    <cellStyle name="Normal 20 4 11 2 2" xfId="28408" xr:uid="{44E536B0-6177-43EC-B864-9CD184C497FD}"/>
    <cellStyle name="Normal 20 4 11 2 3" xfId="45167" xr:uid="{F8991721-1036-4746-BF74-8721726A0FA3}"/>
    <cellStyle name="Normal 20 4 11 3" xfId="20028" xr:uid="{03A4B3D4-E356-4840-975B-6A6489291A18}"/>
    <cellStyle name="Normal 20 4 11 4" xfId="36787" xr:uid="{73D0B886-334A-48AA-964E-33DBAEB7ABF8}"/>
    <cellStyle name="Normal 20 4 12" xfId="9845" xr:uid="{930E7D74-14B2-408D-BDF6-0DDC0F6F22D6}"/>
    <cellStyle name="Normal 20 4 12 2" xfId="26605" xr:uid="{D4B3D76A-4DA5-4921-BFF8-D4E3DF7F6256}"/>
    <cellStyle name="Normal 20 4 12 3" xfId="43364" xr:uid="{48FD8ED2-BB42-477B-AB67-0A41359A4098}"/>
    <cellStyle name="Normal 20 4 13" xfId="18225" xr:uid="{7BFD2170-2249-4EB1-AC22-05943B089D62}"/>
    <cellStyle name="Normal 20 4 14" xfId="34984" xr:uid="{0812E792-DCAD-450F-B93F-665DA69ED5C6}"/>
    <cellStyle name="Normal 20 4 15" xfId="1485" xr:uid="{9BDC5E7C-1A18-46AC-A474-BF8B6CA37F42}"/>
    <cellStyle name="Normal 20 4 2" xfId="1891" xr:uid="{EF105E05-6F4C-4D35-87CB-0BDE72F895CF}"/>
    <cellStyle name="Normal 20 4 2 2" xfId="5273" xr:uid="{2AA1D79B-7202-4593-AB37-40C6C451826F}"/>
    <cellStyle name="Normal 20 4 2 2 2" xfId="13651" xr:uid="{D6830117-D0A2-4FFF-A5C5-1EBA00263ED7}"/>
    <cellStyle name="Normal 20 4 2 2 2 2" xfId="30411" xr:uid="{36239DD0-B275-4F65-AAF6-DF2993815AB1}"/>
    <cellStyle name="Normal 20 4 2 2 2 3" xfId="47170" xr:uid="{CCD20489-49AD-4475-81E8-ABD4643A3676}"/>
    <cellStyle name="Normal 20 4 2 2 3" xfId="22031" xr:uid="{741ACC1E-4D76-419F-A56A-E538DC742C4B}"/>
    <cellStyle name="Normal 20 4 2 2 4" xfId="38790" xr:uid="{3957758C-1D68-46D1-AA07-583EF01600FC}"/>
    <cellStyle name="Normal 20 4 2 3" xfId="6958" xr:uid="{87F79073-D676-496C-89E8-C456463386B5}"/>
    <cellStyle name="Normal 20 4 2 3 2" xfId="15338" xr:uid="{FEFCEDFC-7FCF-4987-AF40-5DE843C38647}"/>
    <cellStyle name="Normal 20 4 2 3 2 2" xfId="32098" xr:uid="{1C74D3F7-9E1F-4FB8-96C3-D7155EE981DD}"/>
    <cellStyle name="Normal 20 4 2 3 2 3" xfId="48857" xr:uid="{277D32C4-2912-4735-B0D9-8E877DE115A5}"/>
    <cellStyle name="Normal 20 4 2 3 3" xfId="23718" xr:uid="{9041472C-43AC-4997-A2A9-83EF353419ED}"/>
    <cellStyle name="Normal 20 4 2 3 4" xfId="40477" xr:uid="{2F4E0E02-9096-4C0E-AD37-04A7D2385B59}"/>
    <cellStyle name="Normal 20 4 2 4" xfId="3698" xr:uid="{36028A26-EBBB-4D1D-8814-B221F616E645}"/>
    <cellStyle name="Normal 20 4 2 4 2" xfId="12074" xr:uid="{932FEB25-C382-417F-A132-67EA5482E765}"/>
    <cellStyle name="Normal 20 4 2 4 2 2" xfId="28834" xr:uid="{82B78045-C1D5-48B5-9365-71A7520160A4}"/>
    <cellStyle name="Normal 20 4 2 4 2 3" xfId="45593" xr:uid="{ADB7632D-0022-4A43-B9F5-87EE607DE985}"/>
    <cellStyle name="Normal 20 4 2 4 3" xfId="20454" xr:uid="{33014A6F-A095-4EAC-8584-66C42275F4E0}"/>
    <cellStyle name="Normal 20 4 2 4 4" xfId="37213" xr:uid="{091D3023-1461-426F-B421-CEC240909721}"/>
    <cellStyle name="Normal 20 4 2 5" xfId="10271" xr:uid="{5E60B755-C051-4527-8EE4-99995CCA08A9}"/>
    <cellStyle name="Normal 20 4 2 5 2" xfId="27031" xr:uid="{5F7B1A47-1DEA-4CC8-A89D-3AFDBBADE82A}"/>
    <cellStyle name="Normal 20 4 2 5 3" xfId="43790" xr:uid="{F3832E16-9BC3-4A5A-A4E4-4702B6D28816}"/>
    <cellStyle name="Normal 20 4 2 6" xfId="18651" xr:uid="{26EE917C-E781-4CF1-9901-34BBC6758A55}"/>
    <cellStyle name="Normal 20 4 2 7" xfId="35410" xr:uid="{DFB85D98-A8D1-444C-9B15-AFDA156E769D}"/>
    <cellStyle name="Normal 20 4 3" xfId="2319" xr:uid="{CE358C22-FAC8-4ED0-8B6A-FD8573ED2DB2}"/>
    <cellStyle name="Normal 20 4 3 2" xfId="5699" xr:uid="{14BEA223-A2DB-4E0A-8D82-20898763F06C}"/>
    <cellStyle name="Normal 20 4 3 2 2" xfId="14079" xr:uid="{2CC30DB6-7CB9-42B9-ABE3-CCFFD39FAD5A}"/>
    <cellStyle name="Normal 20 4 3 2 2 2" xfId="30839" xr:uid="{F1F56DD2-02DC-4D0D-A295-0495ABF370D6}"/>
    <cellStyle name="Normal 20 4 3 2 2 3" xfId="47598" xr:uid="{2AC7AFD8-6715-4943-8579-F30BE5FB5F62}"/>
    <cellStyle name="Normal 20 4 3 2 3" xfId="22459" xr:uid="{BFFEB23D-0A97-44E8-B4F8-99ADE73FEC66}"/>
    <cellStyle name="Normal 20 4 3 2 4" xfId="39218" xr:uid="{47DEA641-27F1-465E-9250-5EE88CC0E31E}"/>
    <cellStyle name="Normal 20 4 3 3" xfId="7386" xr:uid="{E210FB87-9FEE-4BCE-976A-0E6D1C93044A}"/>
    <cellStyle name="Normal 20 4 3 3 2" xfId="15766" xr:uid="{FA649F40-731D-4741-80BF-6CD8BD08B9AE}"/>
    <cellStyle name="Normal 20 4 3 3 2 2" xfId="32526" xr:uid="{08BD7C2B-D4BA-4630-9C87-E829D27CAF8E}"/>
    <cellStyle name="Normal 20 4 3 3 2 3" xfId="49285" xr:uid="{E12E35EE-3888-4375-A36E-C1E6B6554138}"/>
    <cellStyle name="Normal 20 4 3 3 3" xfId="24146" xr:uid="{911C986A-D920-400E-8631-D01B60E2A278}"/>
    <cellStyle name="Normal 20 4 3 3 4" xfId="40905" xr:uid="{239D18B5-52F7-42E0-9136-1113F3A9F9F0}"/>
    <cellStyle name="Normal 20 4 3 4" xfId="4126" xr:uid="{FC2968D8-CEC8-4BDF-AB2B-B397129C576F}"/>
    <cellStyle name="Normal 20 4 3 4 2" xfId="12502" xr:uid="{8A2E1BAB-2C96-42DB-AA7D-E62A9EFA1D20}"/>
    <cellStyle name="Normal 20 4 3 4 2 2" xfId="29262" xr:uid="{9352EEA9-6C55-4D94-B559-4D0E4D00364B}"/>
    <cellStyle name="Normal 20 4 3 4 2 3" xfId="46021" xr:uid="{D83D0025-A057-4493-89E8-C57EFF45DA73}"/>
    <cellStyle name="Normal 20 4 3 4 3" xfId="20882" xr:uid="{72F4DA9D-5CF0-4F44-810B-CC6945D46F69}"/>
    <cellStyle name="Normal 20 4 3 4 4" xfId="37641" xr:uid="{B4244F59-76D5-44AA-AF7E-D74E6C1AE231}"/>
    <cellStyle name="Normal 20 4 3 5" xfId="10699" xr:uid="{DFFA1FC9-945B-4773-874C-0CD2AC50E4C5}"/>
    <cellStyle name="Normal 20 4 3 5 2" xfId="27459" xr:uid="{314CF0D3-ADAB-4561-A4FA-0235BAE9A1B5}"/>
    <cellStyle name="Normal 20 4 3 5 3" xfId="44218" xr:uid="{C3D581D7-F57C-428C-968F-EC6652458E40}"/>
    <cellStyle name="Normal 20 4 3 6" xfId="19079" xr:uid="{66EC62D0-A6C2-4D53-942C-C23A3EFBF841}"/>
    <cellStyle name="Normal 20 4 3 7" xfId="35838" xr:uid="{757D590B-A23B-42DD-9165-0F8EDF5969D4}"/>
    <cellStyle name="Normal 20 4 4" xfId="2628" xr:uid="{540EBC46-B6B2-4CFF-9873-B4CBB3D6C4FE}"/>
    <cellStyle name="Normal 20 4 4 2" xfId="6010" xr:uid="{C11C58BD-F605-469A-97D5-1C7161270F99}"/>
    <cellStyle name="Normal 20 4 4 2 2" xfId="14390" xr:uid="{A25F7757-5E66-457F-8853-9537443381C2}"/>
    <cellStyle name="Normal 20 4 4 2 2 2" xfId="31150" xr:uid="{6B1F8B9A-84B1-45A9-A333-38DC028AB17D}"/>
    <cellStyle name="Normal 20 4 4 2 2 3" xfId="47909" xr:uid="{2EEF3ADA-6280-4E82-A021-980C86A4C2BD}"/>
    <cellStyle name="Normal 20 4 4 2 3" xfId="22770" xr:uid="{515B083D-DA7C-4446-80FE-0083CBA3C6FB}"/>
    <cellStyle name="Normal 20 4 4 2 4" xfId="39529" xr:uid="{D6880AD3-059D-4EE9-BBA8-073FBF335199}"/>
    <cellStyle name="Normal 20 4 4 3" xfId="7697" xr:uid="{F6667C13-994B-46C3-9776-51C897EE42FB}"/>
    <cellStyle name="Normal 20 4 4 3 2" xfId="16077" xr:uid="{502CB6FC-17C8-4D12-9425-FE209EC6DB72}"/>
    <cellStyle name="Normal 20 4 4 3 2 2" xfId="32837" xr:uid="{3E2C7D2D-8A93-4EFD-A0F0-064C00CB207D}"/>
    <cellStyle name="Normal 20 4 4 3 2 3" xfId="49596" xr:uid="{A7F670B4-4AEF-47DB-9F05-6BDEC626059F}"/>
    <cellStyle name="Normal 20 4 4 3 3" xfId="24457" xr:uid="{3766F51A-1470-4C81-AE01-FC5B3DF35DA2}"/>
    <cellStyle name="Normal 20 4 4 3 4" xfId="41216" xr:uid="{2748115E-49BD-4DF2-849F-1D47DE907696}"/>
    <cellStyle name="Normal 20 4 4 4" xfId="4325" xr:uid="{352BF1CA-00FE-4C58-8E36-3DA5891821EE}"/>
    <cellStyle name="Normal 20 4 4 4 2" xfId="12701" xr:uid="{945CFD30-C78F-4F0B-A763-9940D11E0739}"/>
    <cellStyle name="Normal 20 4 4 4 2 2" xfId="29461" xr:uid="{01F4DA0C-97B5-4434-AF33-6A7CA68AD410}"/>
    <cellStyle name="Normal 20 4 4 4 2 3" xfId="46220" xr:uid="{AA7C7E0E-1BE5-46C5-905C-39EAE116FB2E}"/>
    <cellStyle name="Normal 20 4 4 4 3" xfId="21081" xr:uid="{6D454FA5-E654-408E-9727-3B838B023DBC}"/>
    <cellStyle name="Normal 20 4 4 4 4" xfId="37840" xr:uid="{67CCB7CE-3944-4A30-B671-F0A74D34886A}"/>
    <cellStyle name="Normal 20 4 4 5" xfId="11010" xr:uid="{F2AF86F1-2FB7-4EE3-B7BA-1A50562AECDB}"/>
    <cellStyle name="Normal 20 4 4 5 2" xfId="27770" xr:uid="{56BE21D6-8303-4528-9D9C-7B879861A019}"/>
    <cellStyle name="Normal 20 4 4 5 3" xfId="44529" xr:uid="{A42B155E-1EE3-47E4-A124-8C17AEC711FC}"/>
    <cellStyle name="Normal 20 4 4 6" xfId="19390" xr:uid="{939F3331-DBC0-42AE-8EB0-21126E974081}"/>
    <cellStyle name="Normal 20 4 4 7" xfId="36149" xr:uid="{41D26CBD-6C0A-422C-8C36-3D4237F491E0}"/>
    <cellStyle name="Normal 20 4 5" xfId="4744" xr:uid="{4B4CAE2C-BB0A-474A-8C7D-7EB86D4C7C3D}"/>
    <cellStyle name="Normal 20 4 5 2" xfId="13120" xr:uid="{BB6A1C40-5F03-4E81-9427-7FA7DA5A8702}"/>
    <cellStyle name="Normal 20 4 5 2 2" xfId="29880" xr:uid="{61CC4B61-4CF9-48B9-9270-3177E7AE57C1}"/>
    <cellStyle name="Normal 20 4 5 2 3" xfId="46639" xr:uid="{4F39CF54-ACAD-4461-B5BF-D85EB20AB741}"/>
    <cellStyle name="Normal 20 4 5 3" xfId="21500" xr:uid="{A37946AE-DE5E-48D3-9FAE-3F2D0AA347EC}"/>
    <cellStyle name="Normal 20 4 5 4" xfId="38259" xr:uid="{EC4F7FE7-5DA3-4E08-BD77-1853829D35D8}"/>
    <cellStyle name="Normal 20 4 6" xfId="6532" xr:uid="{EE9C36DC-FC19-4432-860B-5F8BD168202A}"/>
    <cellStyle name="Normal 20 4 6 2" xfId="14912" xr:uid="{B6F38D3C-2727-45A1-B88A-B4FF1A1C73FE}"/>
    <cellStyle name="Normal 20 4 6 2 2" xfId="31672" xr:uid="{93F5904D-6114-42B2-A77E-F353DAEB0E23}"/>
    <cellStyle name="Normal 20 4 6 2 3" xfId="48431" xr:uid="{CC9E68D8-FA44-4273-91C7-AB4921F415AE}"/>
    <cellStyle name="Normal 20 4 6 3" xfId="23292" xr:uid="{1FA07911-4C51-4373-804D-7AFA64A7B44E}"/>
    <cellStyle name="Normal 20 4 6 4" xfId="40051" xr:uid="{FBFB8659-3BC7-4BEE-B227-F110A768D7C3}"/>
    <cellStyle name="Normal 20 4 7" xfId="8103" xr:uid="{D25F10F3-850B-4EB9-AC1A-F06DC9E0AE21}"/>
    <cellStyle name="Normal 20 4 7 2" xfId="16483" xr:uid="{98BF064C-E3B4-4056-A760-3FE042375C99}"/>
    <cellStyle name="Normal 20 4 7 2 2" xfId="33243" xr:uid="{D4789A3D-2DD1-4E5D-B634-CB9B9F4A6CCB}"/>
    <cellStyle name="Normal 20 4 7 2 3" xfId="50002" xr:uid="{097448C9-F378-4704-B729-9A928FE9E536}"/>
    <cellStyle name="Normal 20 4 7 3" xfId="24863" xr:uid="{F93F3A85-5EDD-4009-BC64-1D523202B45B}"/>
    <cellStyle name="Normal 20 4 7 4" xfId="41622" xr:uid="{C85D481F-CA6B-44D7-8498-0DB0F966329F}"/>
    <cellStyle name="Normal 20 4 8" xfId="8509" xr:uid="{E110A610-7D05-41A8-8E3A-5B939AB550EA}"/>
    <cellStyle name="Normal 20 4 8 2" xfId="16889" xr:uid="{C1175749-5628-4B19-BDCB-1BA302A82141}"/>
    <cellStyle name="Normal 20 4 8 2 2" xfId="33649" xr:uid="{0306F73D-7042-483E-A99B-148EA0525FAA}"/>
    <cellStyle name="Normal 20 4 8 2 3" xfId="50408" xr:uid="{9485709A-043B-46DA-8A1B-C219A01B0896}"/>
    <cellStyle name="Normal 20 4 8 3" xfId="25269" xr:uid="{4700A0D0-29E1-4CD9-9827-23BD8EBE979C}"/>
    <cellStyle name="Normal 20 4 8 4" xfId="42028" xr:uid="{566242C2-D1E9-4DC5-9660-5AD8142A0228}"/>
    <cellStyle name="Normal 20 4 9" xfId="8915" xr:uid="{713D312C-E141-49C6-9639-A2E83C624202}"/>
    <cellStyle name="Normal 20 4 9 2" xfId="17295" xr:uid="{10DF6BAE-8C40-428B-9B17-AE2B826227AE}"/>
    <cellStyle name="Normal 20 4 9 2 2" xfId="34055" xr:uid="{8BD91F48-FB0E-48CB-8D3D-2A3A1793E139}"/>
    <cellStyle name="Normal 20 4 9 2 3" xfId="50814" xr:uid="{D8B9787B-9509-4635-8189-096EA9189CCC}"/>
    <cellStyle name="Normal 20 4 9 3" xfId="25675" xr:uid="{E493CE9A-7146-4C5D-8E41-CBDF443FBA59}"/>
    <cellStyle name="Normal 20 4 9 4" xfId="42434" xr:uid="{41AE6025-003A-49F4-99D7-37AFC3BFBC5F}"/>
    <cellStyle name="Normal 20 5" xfId="1486" xr:uid="{341299E7-AEC0-41C4-87EA-0069E9A30380}"/>
    <cellStyle name="Normal 20 5 10" xfId="9379" xr:uid="{EB8841AF-8A2E-4354-BE11-0771DCF12477}"/>
    <cellStyle name="Normal 20 5 10 2" xfId="17759" xr:uid="{941A4003-BAA8-49E9-99DE-CCF7C342D693}"/>
    <cellStyle name="Normal 20 5 10 2 2" xfId="34519" xr:uid="{C673392A-2CF8-4DCA-A0B7-522F9F3CC3A1}"/>
    <cellStyle name="Normal 20 5 10 2 3" xfId="51278" xr:uid="{198D7489-4345-4B15-94FD-417AD600A02C}"/>
    <cellStyle name="Normal 20 5 10 3" xfId="26139" xr:uid="{69F2C691-7FFF-4F61-AF02-A247CA224201}"/>
    <cellStyle name="Normal 20 5 10 4" xfId="42898" xr:uid="{6DEA61DC-E38F-49EA-BACD-39011CF50787}"/>
    <cellStyle name="Normal 20 5 11" xfId="3272" xr:uid="{4E9DD2E9-5303-49A5-A85D-56D7365E4976}"/>
    <cellStyle name="Normal 20 5 11 2" xfId="11649" xr:uid="{B7668FF4-6006-465D-B3BB-EBD8C6C1AA57}"/>
    <cellStyle name="Normal 20 5 11 2 2" xfId="28409" xr:uid="{923699DE-F186-4F60-AA18-D08F30A758AA}"/>
    <cellStyle name="Normal 20 5 11 2 3" xfId="45168" xr:uid="{86576702-6DA5-4996-AA37-BFA2C4135EF2}"/>
    <cellStyle name="Normal 20 5 11 3" xfId="20029" xr:uid="{D9D1C06F-8633-497C-807A-D0DB9DC51A00}"/>
    <cellStyle name="Normal 20 5 11 4" xfId="36788" xr:uid="{B3990A13-B329-4E15-B558-67E68BCBF9D9}"/>
    <cellStyle name="Normal 20 5 12" xfId="9846" xr:uid="{6BA598F3-537F-4C99-A2FA-11F31A2C22A0}"/>
    <cellStyle name="Normal 20 5 12 2" xfId="26606" xr:uid="{98B313F0-F5A7-4F41-8655-65961257B11D}"/>
    <cellStyle name="Normal 20 5 12 3" xfId="43365" xr:uid="{610A479A-2FE5-4E0F-A176-E9BEC7A3A304}"/>
    <cellStyle name="Normal 20 5 13" xfId="18226" xr:uid="{C6D28947-D4EC-4DDC-BF96-B2BC9716FE05}"/>
    <cellStyle name="Normal 20 5 14" xfId="34985" xr:uid="{982D25DA-387D-4E33-A078-EE96DF92145E}"/>
    <cellStyle name="Normal 20 5 2" xfId="1892" xr:uid="{468F1449-B822-4626-8716-10FEF5D7B83D}"/>
    <cellStyle name="Normal 20 5 2 2" xfId="5274" xr:uid="{0FF4816F-8452-481F-B559-1E27CA01F0D9}"/>
    <cellStyle name="Normal 20 5 2 2 2" xfId="13652" xr:uid="{F76942B5-53BF-4CDE-8EA6-AA765B7B2064}"/>
    <cellStyle name="Normal 20 5 2 2 2 2" xfId="30412" xr:uid="{69649C8D-CC53-4800-BF65-A2D8EBC80443}"/>
    <cellStyle name="Normal 20 5 2 2 2 3" xfId="47171" xr:uid="{2409D316-7AEE-4AF4-B5E4-AFC775FD17B5}"/>
    <cellStyle name="Normal 20 5 2 2 3" xfId="22032" xr:uid="{34F03D76-EBF5-443B-9CBB-F28B3DC7B64D}"/>
    <cellStyle name="Normal 20 5 2 2 4" xfId="38791" xr:uid="{265C6394-C3B9-4AC6-807F-24EED2DB6B8E}"/>
    <cellStyle name="Normal 20 5 2 3" xfId="6959" xr:uid="{ACAD9EBD-C5DC-4183-801E-1E47838BA413}"/>
    <cellStyle name="Normal 20 5 2 3 2" xfId="15339" xr:uid="{BDEEF89C-0166-4E27-8415-01C4CDD3AFF5}"/>
    <cellStyle name="Normal 20 5 2 3 2 2" xfId="32099" xr:uid="{8B25CB35-1DFB-4719-9265-5015E695D975}"/>
    <cellStyle name="Normal 20 5 2 3 2 3" xfId="48858" xr:uid="{1B631825-0CBF-4424-9DF6-BFAAFDECA30D}"/>
    <cellStyle name="Normal 20 5 2 3 3" xfId="23719" xr:uid="{EFE08FD4-D1BD-41E0-A0B5-32C3951DE88E}"/>
    <cellStyle name="Normal 20 5 2 3 4" xfId="40478" xr:uid="{9EDE2C37-5672-49F3-B2F9-439C05295A07}"/>
    <cellStyle name="Normal 20 5 2 4" xfId="3699" xr:uid="{A85A7F7E-3AF8-4DD6-A5C9-25456488DDD1}"/>
    <cellStyle name="Normal 20 5 2 4 2" xfId="12075" xr:uid="{7426FD28-31A4-44EA-8E34-A6002E7F5458}"/>
    <cellStyle name="Normal 20 5 2 4 2 2" xfId="28835" xr:uid="{97BEADD7-F29D-456A-95E2-B4EAA55F405E}"/>
    <cellStyle name="Normal 20 5 2 4 2 3" xfId="45594" xr:uid="{5B50149B-5A6C-4C1F-9B08-EB018122ED48}"/>
    <cellStyle name="Normal 20 5 2 4 3" xfId="20455" xr:uid="{97BDC92A-B214-4030-8543-800FA98FAD3D}"/>
    <cellStyle name="Normal 20 5 2 4 4" xfId="37214" xr:uid="{756845FF-6C56-4905-953E-87412BF8DE92}"/>
    <cellStyle name="Normal 20 5 2 5" xfId="10272" xr:uid="{3247AB0E-D97C-4427-8890-218270AB74F8}"/>
    <cellStyle name="Normal 20 5 2 5 2" xfId="27032" xr:uid="{5E889873-0EEC-4317-BF1A-B00F639732A2}"/>
    <cellStyle name="Normal 20 5 2 5 3" xfId="43791" xr:uid="{090525D7-D6DD-4E16-803A-2C6FAA2E86C1}"/>
    <cellStyle name="Normal 20 5 2 6" xfId="18652" xr:uid="{B7C7C61B-833E-4895-ADC7-FA73ECBD3415}"/>
    <cellStyle name="Normal 20 5 2 7" xfId="35411" xr:uid="{189E2DC1-F3D2-479A-852F-8A31457A640D}"/>
    <cellStyle name="Normal 20 5 3" xfId="2320" xr:uid="{7B64C716-D619-4FEC-89C2-18344BAEA7C8}"/>
    <cellStyle name="Normal 20 5 3 2" xfId="5700" xr:uid="{6C3F0C7F-EAAE-4BF0-ABB3-1EEE158C2A3A}"/>
    <cellStyle name="Normal 20 5 3 2 2" xfId="14080" xr:uid="{7308AD7C-AAE6-4B03-AC07-1605A7562467}"/>
    <cellStyle name="Normal 20 5 3 2 2 2" xfId="30840" xr:uid="{F99D608D-4D25-425C-9DB1-DC1DDA735ADA}"/>
    <cellStyle name="Normal 20 5 3 2 2 3" xfId="47599" xr:uid="{A8CF58AC-BC84-44BA-9502-FB06E5653A7D}"/>
    <cellStyle name="Normal 20 5 3 2 3" xfId="22460" xr:uid="{28CE98B6-05C6-46BC-B746-E6F8BA7B8768}"/>
    <cellStyle name="Normal 20 5 3 2 4" xfId="39219" xr:uid="{0B3A3E45-C221-4F01-9B8B-C73C13AEC8EE}"/>
    <cellStyle name="Normal 20 5 3 3" xfId="7387" xr:uid="{F133B98E-D120-4197-97CB-47BA22E8AAFB}"/>
    <cellStyle name="Normal 20 5 3 3 2" xfId="15767" xr:uid="{E3C4EA2D-0CA1-44C8-BEA6-D84E5588918E}"/>
    <cellStyle name="Normal 20 5 3 3 2 2" xfId="32527" xr:uid="{B165A134-A03B-41F0-8719-168516B47A57}"/>
    <cellStyle name="Normal 20 5 3 3 2 3" xfId="49286" xr:uid="{0B795AAE-8B42-47EC-828E-B40B95EE9980}"/>
    <cellStyle name="Normal 20 5 3 3 3" xfId="24147" xr:uid="{560CB83A-F062-462B-AE8C-78E132ED002F}"/>
    <cellStyle name="Normal 20 5 3 3 4" xfId="40906" xr:uid="{225223F6-4078-4C0E-9106-A44626A5D1C2}"/>
    <cellStyle name="Normal 20 5 3 4" xfId="4127" xr:uid="{38ED489D-9C4D-48D4-9119-0CD74087B563}"/>
    <cellStyle name="Normal 20 5 3 4 2" xfId="12503" xr:uid="{2EF62EFE-3323-4FFF-90C5-518C43A61770}"/>
    <cellStyle name="Normal 20 5 3 4 2 2" xfId="29263" xr:uid="{09B50E35-E758-4178-B04F-73719C1C6555}"/>
    <cellStyle name="Normal 20 5 3 4 2 3" xfId="46022" xr:uid="{80D438CF-219C-48FD-8744-91090AB3E631}"/>
    <cellStyle name="Normal 20 5 3 4 3" xfId="20883" xr:uid="{175515DE-05D8-46AC-9BED-C800B89B5D50}"/>
    <cellStyle name="Normal 20 5 3 4 4" xfId="37642" xr:uid="{A0F1DC0B-AF07-4E2F-8714-FC2B54344990}"/>
    <cellStyle name="Normal 20 5 3 5" xfId="10700" xr:uid="{609C41E4-C7B0-4BB3-B199-A4D0193481BD}"/>
    <cellStyle name="Normal 20 5 3 5 2" xfId="27460" xr:uid="{56C537E6-8718-491F-B1A8-503DAF90B6AC}"/>
    <cellStyle name="Normal 20 5 3 5 3" xfId="44219" xr:uid="{F1E4BA96-6A7A-4AF1-A305-70678EBFB735}"/>
    <cellStyle name="Normal 20 5 3 6" xfId="19080" xr:uid="{0B3CEBEA-8B03-4C7F-B5E3-87280F9B66F9}"/>
    <cellStyle name="Normal 20 5 3 7" xfId="35839" xr:uid="{573E10EE-A98E-4AA5-AEC2-DA7185298EDA}"/>
    <cellStyle name="Normal 20 5 4" xfId="2686" xr:uid="{9A7B89F8-850E-46B3-8316-1F61F49E30C6}"/>
    <cellStyle name="Normal 20 5 4 2" xfId="6068" xr:uid="{34FAB7EE-1B5D-4D58-96D1-475D3E63C412}"/>
    <cellStyle name="Normal 20 5 4 2 2" xfId="14448" xr:uid="{ACC6ACAA-BEC4-4C55-B63C-619FEB7D00AC}"/>
    <cellStyle name="Normal 20 5 4 2 2 2" xfId="31208" xr:uid="{6CCDB6F4-F2AB-40C2-9C25-EC78A21626C0}"/>
    <cellStyle name="Normal 20 5 4 2 2 3" xfId="47967" xr:uid="{94ECEA55-8BA3-4547-894D-67C7EEE82933}"/>
    <cellStyle name="Normal 20 5 4 2 3" xfId="22828" xr:uid="{8716C75C-F19C-46A2-8B82-F2B74A09118E}"/>
    <cellStyle name="Normal 20 5 4 2 4" xfId="39587" xr:uid="{265BAFEE-099C-4005-828F-73C5B2292E99}"/>
    <cellStyle name="Normal 20 5 4 3" xfId="7755" xr:uid="{41B93C21-16F1-46A9-9EE9-8779F182C0DA}"/>
    <cellStyle name="Normal 20 5 4 3 2" xfId="16135" xr:uid="{FEB45E0C-070D-4FAA-953E-EA63B4D2D4FE}"/>
    <cellStyle name="Normal 20 5 4 3 2 2" xfId="32895" xr:uid="{585432B0-87CA-4E65-974A-1BCFDAAE8947}"/>
    <cellStyle name="Normal 20 5 4 3 2 3" xfId="49654" xr:uid="{DE6DE4CB-14CD-4B5A-8ADA-66C48048D2B0}"/>
    <cellStyle name="Normal 20 5 4 3 3" xfId="24515" xr:uid="{E34B531B-6550-4DA4-9C32-9352A52F5BFC}"/>
    <cellStyle name="Normal 20 5 4 3 4" xfId="41274" xr:uid="{B3D75F98-AC66-4E23-9F3F-0F5687FB4D36}"/>
    <cellStyle name="Normal 20 5 4 4" xfId="4382" xr:uid="{2134533B-AF02-4A1C-83FC-C5C4288A2F81}"/>
    <cellStyle name="Normal 20 5 4 4 2" xfId="12758" xr:uid="{89969010-1F56-4172-AB1C-069E31705E5D}"/>
    <cellStyle name="Normal 20 5 4 4 2 2" xfId="29518" xr:uid="{5B764360-2257-40F1-A205-793A769F68B3}"/>
    <cellStyle name="Normal 20 5 4 4 2 3" xfId="46277" xr:uid="{6A469699-9034-44E4-9B46-20C1B85A51A8}"/>
    <cellStyle name="Normal 20 5 4 4 3" xfId="21138" xr:uid="{2E639396-D6E4-474E-9ED2-52B29778C8E8}"/>
    <cellStyle name="Normal 20 5 4 4 4" xfId="37897" xr:uid="{6F014BBB-172C-49DF-9843-0964AF5DC41F}"/>
    <cellStyle name="Normal 20 5 4 5" xfId="11068" xr:uid="{B040D7D7-AC87-41DB-B626-35B816D08181}"/>
    <cellStyle name="Normal 20 5 4 5 2" xfId="27828" xr:uid="{344D9105-6817-439C-B4BF-46C577DDECAD}"/>
    <cellStyle name="Normal 20 5 4 5 3" xfId="44587" xr:uid="{4AA7FCFD-7C90-4E19-865C-F708A6430EC2}"/>
    <cellStyle name="Normal 20 5 4 6" xfId="19448" xr:uid="{FFFE5D48-E5BF-414A-BE77-E3C2B4C3BD76}"/>
    <cellStyle name="Normal 20 5 4 7" xfId="36207" xr:uid="{15D1D579-5964-4511-A5EA-CE1DF8069D33}"/>
    <cellStyle name="Normal 20 5 5" xfId="4802" xr:uid="{E5A93842-EB5B-403F-ACDA-4F95A823571E}"/>
    <cellStyle name="Normal 20 5 5 2" xfId="13178" xr:uid="{5E3208B4-C4B9-47B7-B213-9A7F685BBC94}"/>
    <cellStyle name="Normal 20 5 5 2 2" xfId="29938" xr:uid="{7FABD06E-37E3-46C1-9349-7D67C09D80E7}"/>
    <cellStyle name="Normal 20 5 5 2 3" xfId="46697" xr:uid="{82046854-5723-4924-AB16-98172F112D87}"/>
    <cellStyle name="Normal 20 5 5 3" xfId="21558" xr:uid="{18C6A08A-03AF-4447-A87F-FA08653FD3A1}"/>
    <cellStyle name="Normal 20 5 5 4" xfId="38317" xr:uid="{90B57862-9713-4C61-8DE3-38EBEF8C97F8}"/>
    <cellStyle name="Normal 20 5 6" xfId="6533" xr:uid="{BCEC1C7D-37DB-484C-8062-95F70102ACFA}"/>
    <cellStyle name="Normal 20 5 6 2" xfId="14913" xr:uid="{D8091FA3-9249-430B-ABC5-DBA04E08B2E6}"/>
    <cellStyle name="Normal 20 5 6 2 2" xfId="31673" xr:uid="{34EE9FD6-15E7-45B8-9B62-CF8939A9E6BA}"/>
    <cellStyle name="Normal 20 5 6 2 3" xfId="48432" xr:uid="{09D3F493-3667-45D4-B85F-4E0D177BA8E9}"/>
    <cellStyle name="Normal 20 5 6 3" xfId="23293" xr:uid="{5DAE628A-1F4A-4ED8-8320-B96EB1F83CBA}"/>
    <cellStyle name="Normal 20 5 6 4" xfId="40052" xr:uid="{064C76BF-7F6B-4FD9-BFF8-EBA52E32BF3C}"/>
    <cellStyle name="Normal 20 5 7" xfId="8161" xr:uid="{BD26D51C-28EC-4C54-8912-36CAF7A1B912}"/>
    <cellStyle name="Normal 20 5 7 2" xfId="16541" xr:uid="{A8A66473-2DF3-4677-B4E5-E3D809B813C6}"/>
    <cellStyle name="Normal 20 5 7 2 2" xfId="33301" xr:uid="{0CF84574-C0BF-4E4E-91C8-49D1A9673B3C}"/>
    <cellStyle name="Normal 20 5 7 2 3" xfId="50060" xr:uid="{6DCE5C67-B24C-4EEC-862F-4F1285688528}"/>
    <cellStyle name="Normal 20 5 7 3" xfId="24921" xr:uid="{7C9A5BDE-201D-4D8F-92F1-6CAE880603DC}"/>
    <cellStyle name="Normal 20 5 7 4" xfId="41680" xr:uid="{09C9D55C-6615-45D6-92F0-9C2A348392CE}"/>
    <cellStyle name="Normal 20 5 8" xfId="8567" xr:uid="{D4502C33-BDCD-4DEC-B22B-0465AAE3C2CC}"/>
    <cellStyle name="Normal 20 5 8 2" xfId="16947" xr:uid="{5FF6A617-5958-462D-A825-96F1AA86DDF2}"/>
    <cellStyle name="Normal 20 5 8 2 2" xfId="33707" xr:uid="{7A12590B-9136-4842-843A-AFAC733C47F2}"/>
    <cellStyle name="Normal 20 5 8 2 3" xfId="50466" xr:uid="{C2282B44-4DCA-4A4C-95E4-E4054DA49683}"/>
    <cellStyle name="Normal 20 5 8 3" xfId="25327" xr:uid="{7186F1BC-CE54-4C40-B1C5-8E0469883124}"/>
    <cellStyle name="Normal 20 5 8 4" xfId="42086" xr:uid="{BB731930-B867-4DE5-AD42-185BA0D178B3}"/>
    <cellStyle name="Normal 20 5 9" xfId="8973" xr:uid="{A0116662-E851-4E46-B397-8BDF3983C9CE}"/>
    <cellStyle name="Normal 20 5 9 2" xfId="17353" xr:uid="{D8A40788-6495-4734-8754-9AA7BA65F0E1}"/>
    <cellStyle name="Normal 20 5 9 2 2" xfId="34113" xr:uid="{154EF642-3508-44F5-BC8F-23B375AA44E8}"/>
    <cellStyle name="Normal 20 5 9 2 3" xfId="50872" xr:uid="{3C78F092-2924-47D4-AF07-2174D52A3D3F}"/>
    <cellStyle name="Normal 20 5 9 3" xfId="25733" xr:uid="{8AA09BE0-D984-4A32-9BEF-1E912F062FF0}"/>
    <cellStyle name="Normal 20 5 9 4" xfId="42492" xr:uid="{CE59AE0A-B570-4B19-AD86-8FC82E90000F}"/>
    <cellStyle name="Normal 20 6" xfId="1569" xr:uid="{9A7F9918-094B-4D8C-AE13-68D0948D58D3}"/>
    <cellStyle name="Normal 20 6 2" xfId="4949" xr:uid="{83984551-B690-4F1B-BA96-4F36E2881936}"/>
    <cellStyle name="Normal 20 6 2 2" xfId="13325" xr:uid="{121D3778-7A24-424F-B7D9-2AC8FBA6C146}"/>
    <cellStyle name="Normal 20 6 2 2 2" xfId="30085" xr:uid="{80678148-0137-4E87-9B58-C6172C64E79F}"/>
    <cellStyle name="Normal 20 6 2 2 3" xfId="46844" xr:uid="{5D6E481B-E102-4F21-8164-2CEB6B38119E}"/>
    <cellStyle name="Normal 20 6 2 3" xfId="21705" xr:uid="{EFBD3B15-4353-47F2-8B62-937C3FC2E4B1}"/>
    <cellStyle name="Normal 20 6 2 4" xfId="38464" xr:uid="{9DBC84BC-0782-424C-B0EC-EB343580FA6F}"/>
    <cellStyle name="Normal 20 6 3" xfId="6632" xr:uid="{4FF779C2-3CF6-4B1A-9AE1-99C643B773C0}"/>
    <cellStyle name="Normal 20 6 3 2" xfId="15012" xr:uid="{D21DF7E9-E014-484F-8203-3DC473ABDDEE}"/>
    <cellStyle name="Normal 20 6 3 2 2" xfId="31772" xr:uid="{83EB5B1E-5E0D-4441-BC1A-2637AF70CF15}"/>
    <cellStyle name="Normal 20 6 3 2 3" xfId="48531" xr:uid="{DB7CBB72-66AE-4282-8E65-F6AA5FC1C47D}"/>
    <cellStyle name="Normal 20 6 3 3" xfId="23392" xr:uid="{2F910101-E637-4DD2-B720-EC352B989F40}"/>
    <cellStyle name="Normal 20 6 3 4" xfId="40151" xr:uid="{B3A94DF2-7DEE-4037-8EF6-8492EBEF541D}"/>
    <cellStyle name="Normal 20 6 4" xfId="3372" xr:uid="{E4CE8B94-9732-494B-A9E9-B33F46F3090A}"/>
    <cellStyle name="Normal 20 6 4 2" xfId="11748" xr:uid="{992D543A-553E-4C4D-95B3-121B25C6F843}"/>
    <cellStyle name="Normal 20 6 4 2 2" xfId="28508" xr:uid="{3B39AC85-09C7-4DA3-B148-2EC45CFF78E0}"/>
    <cellStyle name="Normal 20 6 4 2 3" xfId="45267" xr:uid="{CC1A00A9-2E5C-4833-9511-3A4AA285AAE6}"/>
    <cellStyle name="Normal 20 6 4 3" xfId="20128" xr:uid="{97E832B4-2820-412E-9A0E-AA68172D39F3}"/>
    <cellStyle name="Normal 20 6 4 4" xfId="36887" xr:uid="{92451A74-C1D2-452C-9A65-77EFBB0D6FED}"/>
    <cellStyle name="Normal 20 6 5" xfId="9945" xr:uid="{D20B4F7F-F44C-4C88-9CDD-02B69B174398}"/>
    <cellStyle name="Normal 20 6 5 2" xfId="26705" xr:uid="{E8E5BF48-2EFD-4C78-AEF1-6E583F21E5C2}"/>
    <cellStyle name="Normal 20 6 5 3" xfId="43464" xr:uid="{444E6DFD-BD75-45CC-9298-CDAAACA132F5}"/>
    <cellStyle name="Normal 20 6 6" xfId="18325" xr:uid="{2F19EB45-16FA-44CC-BB3B-FCC80277A4D1}"/>
    <cellStyle name="Normal 20 6 7" xfId="35084" xr:uid="{0A5D70DD-5B53-475E-B10F-A3E4BFEC00BB}"/>
    <cellStyle name="Normal 20 7" xfId="1994" xr:uid="{D304FCC8-DF51-450C-8478-D1AB822734CE}"/>
    <cellStyle name="Normal 20 7 2" xfId="5373" xr:uid="{EBFAA0F2-ECB1-4F13-9E65-60432DFEA7F0}"/>
    <cellStyle name="Normal 20 7 2 2" xfId="13753" xr:uid="{AEA5F85B-D658-4180-908D-86FD9C0756FF}"/>
    <cellStyle name="Normal 20 7 2 2 2" xfId="30513" xr:uid="{D88519E4-6980-459E-A727-8FF4DE137A4D}"/>
    <cellStyle name="Normal 20 7 2 2 3" xfId="47272" xr:uid="{32141DC5-753D-46BC-9783-C2A59DFD32BC}"/>
    <cellStyle name="Normal 20 7 2 3" xfId="22133" xr:uid="{D6F8552A-019A-43AB-84DC-AFAEC8823E07}"/>
    <cellStyle name="Normal 20 7 2 4" xfId="38892" xr:uid="{193293AF-8589-4A39-970C-429FF8AFBB46}"/>
    <cellStyle name="Normal 20 7 3" xfId="7060" xr:uid="{C2D8A483-08C0-47FB-8437-E7D2B8FE3DBB}"/>
    <cellStyle name="Normal 20 7 3 2" xfId="15440" xr:uid="{1A443582-D303-4A3A-AEDE-C1EFE6B915BE}"/>
    <cellStyle name="Normal 20 7 3 2 2" xfId="32200" xr:uid="{439EAFAB-3761-48C1-8AC4-752945A91D1E}"/>
    <cellStyle name="Normal 20 7 3 2 3" xfId="48959" xr:uid="{D931F239-3E39-4389-829E-CB5DC2204FE3}"/>
    <cellStyle name="Normal 20 7 3 3" xfId="23820" xr:uid="{38C05014-53BC-4DBA-A56F-8AB47AC96A04}"/>
    <cellStyle name="Normal 20 7 3 4" xfId="40579" xr:uid="{948630DB-E447-4EB6-8CB5-D676AD1AD6B8}"/>
    <cellStyle name="Normal 20 7 4" xfId="3800" xr:uid="{74F35C65-35E2-4D43-82FC-FFE608D66A28}"/>
    <cellStyle name="Normal 20 7 4 2" xfId="12176" xr:uid="{CD0C0FBD-756C-493A-9D6C-938516D64800}"/>
    <cellStyle name="Normal 20 7 4 2 2" xfId="28936" xr:uid="{5C44D249-7750-439E-95D9-E15DDB0F58CF}"/>
    <cellStyle name="Normal 20 7 4 2 3" xfId="45695" xr:uid="{6630395C-BE68-46C2-BD5D-8CB13AF15734}"/>
    <cellStyle name="Normal 20 7 4 3" xfId="20556" xr:uid="{A38A81E7-BAAA-4E51-A5D7-717700309FEE}"/>
    <cellStyle name="Normal 20 7 4 4" xfId="37315" xr:uid="{FF1E6108-B193-4839-BB01-54F164CF4339}"/>
    <cellStyle name="Normal 20 7 5" xfId="10373" xr:uid="{BACB9D07-DAC3-4175-8DC3-6142E4534A14}"/>
    <cellStyle name="Normal 20 7 5 2" xfId="27133" xr:uid="{DA3A9D46-C5D1-479D-85F1-13F6DB5E8ADD}"/>
    <cellStyle name="Normal 20 7 5 3" xfId="43892" xr:uid="{85C5F1B1-3511-4EDB-A3D0-463B9C8B1F9E}"/>
    <cellStyle name="Normal 20 7 6" xfId="18753" xr:uid="{CE1A2489-093A-4DD7-90F6-64D80FAE7EF3}"/>
    <cellStyle name="Normal 20 7 7" xfId="35512" xr:uid="{9A43B3AC-A093-4B14-B807-C02F697EE0C8}"/>
    <cellStyle name="Normal 20 8" xfId="2416" xr:uid="{76F183EF-6413-46A0-8D79-779662FA9482}"/>
    <cellStyle name="Normal 20 8 2" xfId="5797" xr:uid="{C1A37DDF-98DC-42F6-8F82-E99905E8C238}"/>
    <cellStyle name="Normal 20 8 2 2" xfId="14177" xr:uid="{693540EB-BD0D-4C0B-85F4-8E705FD3AC7C}"/>
    <cellStyle name="Normal 20 8 2 2 2" xfId="30937" xr:uid="{4256B9E8-C45E-43B4-B5C0-4C7FF1315EA4}"/>
    <cellStyle name="Normal 20 8 2 2 3" xfId="47696" xr:uid="{2F4703E9-C824-4C52-9BF2-25C831C35854}"/>
    <cellStyle name="Normal 20 8 2 3" xfId="22557" xr:uid="{A7C77B81-A926-45F7-9ECA-1AE4AFE88946}"/>
    <cellStyle name="Normal 20 8 2 4" xfId="39316" xr:uid="{CDD9EEBC-6F45-4168-B983-4822BA49D40F}"/>
    <cellStyle name="Normal 20 8 3" xfId="7484" xr:uid="{856EAFB4-6361-46B0-BE17-DF6D3615F976}"/>
    <cellStyle name="Normal 20 8 3 2" xfId="15864" xr:uid="{7804F18C-13AB-48C8-8957-E7176363DC47}"/>
    <cellStyle name="Normal 20 8 3 2 2" xfId="32624" xr:uid="{450BA7F5-7DD8-4122-A885-72920DFAE282}"/>
    <cellStyle name="Normal 20 8 3 2 3" xfId="49383" xr:uid="{3687D9FE-7FBE-4A81-A138-34828EE3C30B}"/>
    <cellStyle name="Normal 20 8 3 3" xfId="24244" xr:uid="{116EF2BA-5C53-4A9E-A6B9-205AE1B153BF}"/>
    <cellStyle name="Normal 20 8 3 4" xfId="41003" xr:uid="{70C5B986-037A-4554-B051-744767D70F53}"/>
    <cellStyle name="Normal 20 8 4" xfId="2940" xr:uid="{91969024-096D-42BF-AADE-BAB63A341C4A}"/>
    <cellStyle name="Normal 20 8 4 2" xfId="11322" xr:uid="{5E3E5788-3573-4855-B00F-C328B319D338}"/>
    <cellStyle name="Normal 20 8 4 2 2" xfId="28082" xr:uid="{37F7783E-097F-48ED-8BCD-5304D644EEF1}"/>
    <cellStyle name="Normal 20 8 4 2 3" xfId="44841" xr:uid="{67E6590D-866E-4FEE-A0E7-380BACB2D041}"/>
    <cellStyle name="Normal 20 8 4 3" xfId="19702" xr:uid="{EABB5BB2-E9AD-4CC2-9E3C-21D8A5A58C13}"/>
    <cellStyle name="Normal 20 8 4 4" xfId="36461" xr:uid="{183AC3B6-B0E7-4CB9-82D2-82BE3D8C7414}"/>
    <cellStyle name="Normal 20 8 5" xfId="10797" xr:uid="{1444A6ED-6984-4B6B-A8BB-9F5B55B30207}"/>
    <cellStyle name="Normal 20 8 5 2" xfId="27557" xr:uid="{F39F6F8E-40A3-4E53-AEC1-97313D96434D}"/>
    <cellStyle name="Normal 20 8 5 3" xfId="44316" xr:uid="{744C0E99-C7AB-44F6-96C8-1C4186AEEBE7}"/>
    <cellStyle name="Normal 20 8 6" xfId="19177" xr:uid="{D09D219C-616B-46A1-8225-72094961353F}"/>
    <cellStyle name="Normal 20 8 7" xfId="35936" xr:uid="{2BBD1BF3-33B3-4862-A918-90C139B6E227}"/>
    <cellStyle name="Normal 20 9" xfId="4517" xr:uid="{7A728003-65B7-4CD3-A59B-E495C09D1D0C}"/>
    <cellStyle name="Normal 20 9 2" xfId="12893" xr:uid="{49EFF444-699F-47DF-A3A6-B5D115C0291B}"/>
    <cellStyle name="Normal 20 9 2 2" xfId="29653" xr:uid="{ECE13282-59F7-4DA3-AC3B-BA731D0BDB4F}"/>
    <cellStyle name="Normal 20 9 2 3" xfId="46412" xr:uid="{7E00AB88-C5B1-4A4C-83A5-487065B8E313}"/>
    <cellStyle name="Normal 20 9 3" xfId="21273" xr:uid="{37F84E61-DA8A-47A4-87EB-3D08C3ECEF02}"/>
    <cellStyle name="Normal 20 9 4" xfId="38032" xr:uid="{FDC6C3FC-CFE7-45FE-97C1-744ACE24EA75}"/>
    <cellStyle name="Normal 21" xfId="234" xr:uid="{FFF6D46B-28B2-45BC-8C50-B88CC46FCCA4}"/>
    <cellStyle name="Normal 21 10" xfId="6207" xr:uid="{E4575207-9887-4DEC-B294-91C7D4A845C3}"/>
    <cellStyle name="Normal 21 10 2" xfId="14587" xr:uid="{F219A238-0CAA-47FC-84C2-527F46D6FB06}"/>
    <cellStyle name="Normal 21 10 2 2" xfId="31347" xr:uid="{8A9F33C4-0C84-48E2-92A5-1343B3FDD103}"/>
    <cellStyle name="Normal 21 10 2 3" xfId="48106" xr:uid="{FD5E4E77-1D57-4499-B936-2F5A742528FE}"/>
    <cellStyle name="Normal 21 10 3" xfId="22967" xr:uid="{42DB7B22-97B4-4106-B1F7-AC5DB0169E12}"/>
    <cellStyle name="Normal 21 10 4" xfId="39726" xr:uid="{BEC28921-63BA-4183-A751-290B4A30ECE6}"/>
    <cellStyle name="Normal 21 11" xfId="7873" xr:uid="{3F00B77D-6533-47B2-8E16-96E21CB8A322}"/>
    <cellStyle name="Normal 21 11 2" xfId="16253" xr:uid="{934A6576-0032-4463-89FA-0F9DA8F5C833}"/>
    <cellStyle name="Normal 21 11 2 2" xfId="33013" xr:uid="{D0BD0CC2-B2A1-4ADA-9883-0B0334B42AD0}"/>
    <cellStyle name="Normal 21 11 2 3" xfId="49772" xr:uid="{B2BB009A-B62A-4E09-A82D-57E087B77C18}"/>
    <cellStyle name="Normal 21 11 3" xfId="24633" xr:uid="{F55D80E6-CE56-4396-BC87-54675B5B4131}"/>
    <cellStyle name="Normal 21 11 4" xfId="41392" xr:uid="{CE36BE7C-CB57-43FF-B276-B251D67D5099}"/>
    <cellStyle name="Normal 21 12" xfId="8279" xr:uid="{CC14BAC8-E28B-4384-863D-647FB824F271}"/>
    <cellStyle name="Normal 21 12 2" xfId="16659" xr:uid="{51A97AF4-0EBE-4E98-9FEB-D56C2F468D7A}"/>
    <cellStyle name="Normal 21 12 2 2" xfId="33419" xr:uid="{4AD64CC7-A81C-40D7-8E20-D0DACE37175C}"/>
    <cellStyle name="Normal 21 12 2 3" xfId="50178" xr:uid="{3BF15EB4-412E-4D93-A25B-852C5C7216D4}"/>
    <cellStyle name="Normal 21 12 3" xfId="25039" xr:uid="{F400FCC2-590B-4338-8409-E61719433BC5}"/>
    <cellStyle name="Normal 21 12 4" xfId="41798" xr:uid="{6801385E-EA38-4E63-A561-55960FEB1FFD}"/>
    <cellStyle name="Normal 21 13" xfId="8685" xr:uid="{494E35F9-E265-4531-93B7-1FFCB3BFC23D}"/>
    <cellStyle name="Normal 21 13 2" xfId="17065" xr:uid="{C608464F-5151-4139-A70F-CE10FD3EF88E}"/>
    <cellStyle name="Normal 21 13 2 2" xfId="33825" xr:uid="{7DB58604-DD75-4540-93D3-FB35D52E4C25}"/>
    <cellStyle name="Normal 21 13 2 3" xfId="50584" xr:uid="{CBC3D389-555E-4EC1-8805-F8A88F602C93}"/>
    <cellStyle name="Normal 21 13 3" xfId="25445" xr:uid="{A7FCB541-8089-4857-9B79-709EE8C2A90A}"/>
    <cellStyle name="Normal 21 13 4" xfId="42204" xr:uid="{CEC9D00A-05D6-4871-AC19-76AC4804EA3B}"/>
    <cellStyle name="Normal 21 14" xfId="9091" xr:uid="{8D6B557A-E89F-4A07-AE20-6A98DA19808E}"/>
    <cellStyle name="Normal 21 14 2" xfId="17471" xr:uid="{F095EA85-058B-4E9F-8D75-9C790C531F3A}"/>
    <cellStyle name="Normal 21 14 2 2" xfId="34231" xr:uid="{1BC43B2D-AD29-43F1-B751-53AE0B450275}"/>
    <cellStyle name="Normal 21 14 2 3" xfId="50990" xr:uid="{811591AB-1E96-43AC-83C1-4498C932707A}"/>
    <cellStyle name="Normal 21 14 3" xfId="25851" xr:uid="{685B45C7-150C-4BBC-A11F-48ABB1561992}"/>
    <cellStyle name="Normal 21 14 4" xfId="42610" xr:uid="{63139027-1798-456B-9751-99D2C786F57A}"/>
    <cellStyle name="Normal 21 15" xfId="2866" xr:uid="{720B64B0-E234-420B-BD01-6AE17631477A}"/>
    <cellStyle name="Normal 21 15 2" xfId="11248" xr:uid="{73589300-CC81-456D-973C-46144421E18F}"/>
    <cellStyle name="Normal 21 15 2 2" xfId="28008" xr:uid="{718EA50A-C00D-4DEB-A7AA-DAF40507A5D5}"/>
    <cellStyle name="Normal 21 15 2 3" xfId="44767" xr:uid="{7F564081-06C7-4357-834D-EF53F99A35E0}"/>
    <cellStyle name="Normal 21 15 3" xfId="19628" xr:uid="{68D0FF70-FD0B-49C1-A90C-38A2C724BCA4}"/>
    <cellStyle name="Normal 21 15 4" xfId="36387" xr:uid="{E822549B-6979-46E5-8CA3-5BF2DA2B670B}"/>
    <cellStyle name="Normal 21 16" xfId="9520" xr:uid="{C6E190AC-FCB9-470D-8053-C2F493E823AE}"/>
    <cellStyle name="Normal 21 16 2" xfId="26280" xr:uid="{B09D4AFA-B1AF-4064-924F-D68D64326A2E}"/>
    <cellStyle name="Normal 21 16 3" xfId="43039" xr:uid="{FD31CAC5-CDFA-4DDB-8FC1-E90383CD29D2}"/>
    <cellStyle name="Normal 21 17" xfId="17900" xr:uid="{B0911EA7-A58F-4E0E-8535-16D288A6A59C}"/>
    <cellStyle name="Normal 21 18" xfId="34659" xr:uid="{E82F9CC9-8820-40A4-96D0-0B3536AD392C}"/>
    <cellStyle name="Normal 21 19" xfId="51647" xr:uid="{30188704-7ABC-40C5-B08A-D46715283E6D}"/>
    <cellStyle name="Normal 21 2" xfId="872" xr:uid="{FECA0E5C-3E59-4CEC-A720-CD9432D48B51}"/>
    <cellStyle name="Normal 21 2 10" xfId="8353" xr:uid="{811142CF-6314-497F-8DFC-C90F0D907911}"/>
    <cellStyle name="Normal 21 2 10 2" xfId="16733" xr:uid="{C4A93D2D-32A3-4A89-B3AF-1CCE7B510103}"/>
    <cellStyle name="Normal 21 2 10 2 2" xfId="33493" xr:uid="{B341F039-6B40-46CF-8A6D-E1DC13C2E719}"/>
    <cellStyle name="Normal 21 2 10 2 3" xfId="50252" xr:uid="{E167EC10-4F2A-4C63-8148-991749CB7749}"/>
    <cellStyle name="Normal 21 2 10 3" xfId="25113" xr:uid="{8F58E8D0-E2F3-4C05-A7F4-B83791DD86A3}"/>
    <cellStyle name="Normal 21 2 10 4" xfId="41872" xr:uid="{4AD2D808-7BF2-4E7F-8456-50C7C47F7CDE}"/>
    <cellStyle name="Normal 21 2 11" xfId="8759" xr:uid="{3B83602B-1A9F-4623-8A22-C979D57D2E8C}"/>
    <cellStyle name="Normal 21 2 11 2" xfId="17139" xr:uid="{084327EF-A420-4C4C-82CC-096859AE133F}"/>
    <cellStyle name="Normal 21 2 11 2 2" xfId="33899" xr:uid="{45BFA74A-8A34-48C6-AE21-437B80E40455}"/>
    <cellStyle name="Normal 21 2 11 2 3" xfId="50658" xr:uid="{5FDBD91A-4E6C-4992-9734-BAE3E3E4C017}"/>
    <cellStyle name="Normal 21 2 11 3" xfId="25519" xr:uid="{03227D17-B34C-4CCD-9C48-428E581D9D66}"/>
    <cellStyle name="Normal 21 2 11 4" xfId="42278" xr:uid="{1E60B063-730A-402C-8416-FEF69983627F}"/>
    <cellStyle name="Normal 21 2 12" xfId="9165" xr:uid="{877CEC34-A7C0-418F-9C7C-28009FEFBCD4}"/>
    <cellStyle name="Normal 21 2 12 2" xfId="17545" xr:uid="{9862A720-338C-4ACB-9AA1-DC6D3ABDA20F}"/>
    <cellStyle name="Normal 21 2 12 2 2" xfId="34305" xr:uid="{5866A830-2BBF-45F6-AEA7-1112B78B36B9}"/>
    <cellStyle name="Normal 21 2 12 2 3" xfId="51064" xr:uid="{6805EEB3-EF32-47FB-B2A5-53A76B969ACB}"/>
    <cellStyle name="Normal 21 2 12 3" xfId="25925" xr:uid="{86836D45-AE6F-41C1-A1DD-B1C50DF3BD48}"/>
    <cellStyle name="Normal 21 2 12 4" xfId="42684" xr:uid="{A7FFE3E2-2B2E-4546-AFCD-5EE3A267A3CA}"/>
    <cellStyle name="Normal 21 2 13" xfId="2869" xr:uid="{2920C0C1-F368-41A5-B276-42FAF925A097}"/>
    <cellStyle name="Normal 21 2 13 2" xfId="11251" xr:uid="{092B726E-31CE-4895-AD2C-6014064A7305}"/>
    <cellStyle name="Normal 21 2 13 2 2" xfId="28011" xr:uid="{0C0EC95C-4045-4AEF-9070-53DC3E01E27D}"/>
    <cellStyle name="Normal 21 2 13 2 3" xfId="44770" xr:uid="{CD59A724-6B10-428C-9032-3345A9604153}"/>
    <cellStyle name="Normal 21 2 13 3" xfId="19631" xr:uid="{F27DB599-926B-424E-8F31-A919B384C25E}"/>
    <cellStyle name="Normal 21 2 13 4" xfId="36390" xr:uid="{932F1E03-0A8A-4CF8-91CA-90C860A36057}"/>
    <cellStyle name="Normal 21 2 14" xfId="9548" xr:uid="{B5778C4F-AAC2-4B20-B9B4-0BD6A4F25E46}"/>
    <cellStyle name="Normal 21 2 14 2" xfId="26308" xr:uid="{F4B80F20-11D2-4027-BF9A-D13FB03678B6}"/>
    <cellStyle name="Normal 21 2 14 3" xfId="43067" xr:uid="{038FD1E9-A383-47DA-BB80-FD8D72A62998}"/>
    <cellStyle name="Normal 21 2 15" xfId="17928" xr:uid="{7007D513-890A-42D1-9F0D-1E5DD4E89BD6}"/>
    <cellStyle name="Normal 21 2 16" xfId="34687" xr:uid="{915BB99D-7401-4AF3-A967-13CB8875B8C0}"/>
    <cellStyle name="Normal 21 2 2" xfId="1289" xr:uid="{E430925C-45C6-46AA-9EF1-0FBADF05D90B}"/>
    <cellStyle name="Normal 21 2 2 10" xfId="9325" xr:uid="{EABCBFC6-3BD8-4513-B3F8-F91CB9176DA0}"/>
    <cellStyle name="Normal 21 2 2 10 2" xfId="17705" xr:uid="{DB05CBC6-EEA3-412C-9EE9-1EC1B674F287}"/>
    <cellStyle name="Normal 21 2 2 10 2 2" xfId="34465" xr:uid="{9DE94C20-55CE-42E2-9390-C386F2D31DDD}"/>
    <cellStyle name="Normal 21 2 2 10 2 3" xfId="51224" xr:uid="{7B80EEBF-A86F-45CC-ABC9-C2F2D14DE252}"/>
    <cellStyle name="Normal 21 2 2 10 3" xfId="26085" xr:uid="{477D083F-9B23-4090-8CFF-3744AD4C0C0D}"/>
    <cellStyle name="Normal 21 2 2 10 4" xfId="42844" xr:uid="{01F3C67D-6724-4BFF-8922-89D2F08C3B9A}"/>
    <cellStyle name="Normal 21 2 2 11" xfId="3046" xr:uid="{136B8FCF-1768-4DA6-B811-296D859C0CA0}"/>
    <cellStyle name="Normal 21 2 2 11 2" xfId="11425" xr:uid="{7298FA0A-FD73-48AC-A4FB-E13871CA5356}"/>
    <cellStyle name="Normal 21 2 2 11 2 2" xfId="28185" xr:uid="{1231C046-8460-4D44-B81E-E2C27A5A3DDC}"/>
    <cellStyle name="Normal 21 2 2 11 2 3" xfId="44944" xr:uid="{57BB3334-2077-4758-B8FA-5E7212DFD49A}"/>
    <cellStyle name="Normal 21 2 2 11 3" xfId="19805" xr:uid="{F3CB12D0-827B-4D80-A9AE-DD75A21181F6}"/>
    <cellStyle name="Normal 21 2 2 11 4" xfId="36564" xr:uid="{C22E8555-5A24-4BF3-AC3A-1D65105CC859}"/>
    <cellStyle name="Normal 21 2 2 12" xfId="9622" xr:uid="{E6FC93CC-B20A-4BB8-8617-48A0E3B18ED3}"/>
    <cellStyle name="Normal 21 2 2 12 2" xfId="26382" xr:uid="{86EE5920-5F17-4B05-8B7D-9B86BFEE98BB}"/>
    <cellStyle name="Normal 21 2 2 12 3" xfId="43141" xr:uid="{90A7440C-CB9D-40C6-A2A0-E538F48F4885}"/>
    <cellStyle name="Normal 21 2 2 13" xfId="18002" xr:uid="{467BD942-AD5A-4EF8-BC42-4A08946AC01F}"/>
    <cellStyle name="Normal 21 2 2 14" xfId="34761" xr:uid="{A294A4A7-D1B9-4324-9F22-523C29A10E06}"/>
    <cellStyle name="Normal 21 2 2 2" xfId="1668" xr:uid="{C282A4FA-DCBD-418A-85CB-D89E24BFB8CE}"/>
    <cellStyle name="Normal 21 2 2 2 2" xfId="5050" xr:uid="{05839F0F-8F4F-4364-ACD5-786B038DD49B}"/>
    <cellStyle name="Normal 21 2 2 2 2 2" xfId="13428" xr:uid="{F1AC7FEC-539B-4C32-92F3-0CFD3AAA19C2}"/>
    <cellStyle name="Normal 21 2 2 2 2 2 2" xfId="30188" xr:uid="{52ADF7F7-4BAB-4DA1-BC5A-681CE6E4D14A}"/>
    <cellStyle name="Normal 21 2 2 2 2 2 3" xfId="46947" xr:uid="{1ED5E9E4-3F85-469B-9BC3-FC526748D350}"/>
    <cellStyle name="Normal 21 2 2 2 2 3" xfId="21808" xr:uid="{8EEC0EB9-811A-4F42-A2F3-779C03C5E75C}"/>
    <cellStyle name="Normal 21 2 2 2 2 4" xfId="38567" xr:uid="{19D39061-293D-47FD-9233-F5B06F6FB4A9}"/>
    <cellStyle name="Normal 21 2 2 2 3" xfId="6735" xr:uid="{E4344DCB-3389-4409-9762-10C0467ACFB0}"/>
    <cellStyle name="Normal 21 2 2 2 3 2" xfId="15115" xr:uid="{89B61A07-F719-4061-ADCE-F06A178DA051}"/>
    <cellStyle name="Normal 21 2 2 2 3 2 2" xfId="31875" xr:uid="{13B6FDD1-645A-4DF9-BE56-39EE8B9939CC}"/>
    <cellStyle name="Normal 21 2 2 2 3 2 3" xfId="48634" xr:uid="{06795008-C6C5-4B73-8AEB-004BB1D3A038}"/>
    <cellStyle name="Normal 21 2 2 2 3 3" xfId="23495" xr:uid="{D2C19C41-03C8-48A8-B4E1-B9A31686673E}"/>
    <cellStyle name="Normal 21 2 2 2 3 4" xfId="40254" xr:uid="{7F5ABCA8-4E39-48CA-A3FE-DFDE8F9F5315}"/>
    <cellStyle name="Normal 21 2 2 2 4" xfId="3475" xr:uid="{93CE69CF-CDE8-48B8-8F43-9399B9E9EB7C}"/>
    <cellStyle name="Normal 21 2 2 2 4 2" xfId="11851" xr:uid="{8970430E-214F-42B9-8D26-CF4D17C77EE5}"/>
    <cellStyle name="Normal 21 2 2 2 4 2 2" xfId="28611" xr:uid="{CA4D45F4-3E85-4F30-9727-5F3E0259006F}"/>
    <cellStyle name="Normal 21 2 2 2 4 2 3" xfId="45370" xr:uid="{372473C2-CFAD-41D1-BF17-70FA809D8723}"/>
    <cellStyle name="Normal 21 2 2 2 4 3" xfId="20231" xr:uid="{91380224-00C4-4C00-BF8D-8CC5A40DE5AF}"/>
    <cellStyle name="Normal 21 2 2 2 4 4" xfId="36990" xr:uid="{10CCA80B-436D-49F9-A678-CF721A6FDE0B}"/>
    <cellStyle name="Normal 21 2 2 2 5" xfId="10048" xr:uid="{2FB1B392-73FB-46B4-B13D-1BA2A0026AC6}"/>
    <cellStyle name="Normal 21 2 2 2 5 2" xfId="26808" xr:uid="{4A0BFA0C-3F3B-47D9-A240-8A51913D107B}"/>
    <cellStyle name="Normal 21 2 2 2 5 3" xfId="43567" xr:uid="{D5615A02-078C-4904-AF5D-FDD229AE6259}"/>
    <cellStyle name="Normal 21 2 2 2 6" xfId="18428" xr:uid="{9D98BB4C-0192-45D4-8337-56E4553917AD}"/>
    <cellStyle name="Normal 21 2 2 2 7" xfId="35187" xr:uid="{9BB1247D-8D46-47A9-B322-2295359A2E4A}"/>
    <cellStyle name="Normal 21 2 2 3" xfId="2096" xr:uid="{F1E0030A-073C-4C32-8922-29E17C40A750}"/>
    <cellStyle name="Normal 21 2 2 3 2" xfId="5476" xr:uid="{C872E9DF-EE17-42B6-9A51-ED4ABBAFB781}"/>
    <cellStyle name="Normal 21 2 2 3 2 2" xfId="13856" xr:uid="{B8410917-6E59-4A8A-B6B8-22EE0F46AD9D}"/>
    <cellStyle name="Normal 21 2 2 3 2 2 2" xfId="30616" xr:uid="{808929BC-17F8-4048-9CB9-EAFD5EAB6737}"/>
    <cellStyle name="Normal 21 2 2 3 2 2 3" xfId="47375" xr:uid="{00212317-D695-4294-8154-724328799AE3}"/>
    <cellStyle name="Normal 21 2 2 3 2 3" xfId="22236" xr:uid="{4C965DAA-1FBF-4322-86C3-B268C8ECD82C}"/>
    <cellStyle name="Normal 21 2 2 3 2 4" xfId="38995" xr:uid="{384ADA3F-D800-4596-BF93-0D83E966CB81}"/>
    <cellStyle name="Normal 21 2 2 3 3" xfId="7163" xr:uid="{00D4611C-E79B-48B5-820F-AFC85570FB0A}"/>
    <cellStyle name="Normal 21 2 2 3 3 2" xfId="15543" xr:uid="{7F53DE25-20D3-4096-AE3E-13A0D4DF7DC8}"/>
    <cellStyle name="Normal 21 2 2 3 3 2 2" xfId="32303" xr:uid="{2A5E434A-FF98-4198-980A-2F0AD574986D}"/>
    <cellStyle name="Normal 21 2 2 3 3 2 3" xfId="49062" xr:uid="{621E3854-73DD-4DC5-BB71-6AE6CD4A76C3}"/>
    <cellStyle name="Normal 21 2 2 3 3 3" xfId="23923" xr:uid="{20A50DAD-3318-4A73-97DD-F11F3D656DEA}"/>
    <cellStyle name="Normal 21 2 2 3 3 4" xfId="40682" xr:uid="{5BA4BA1E-E458-420C-AA2E-617341B83198}"/>
    <cellStyle name="Normal 21 2 2 3 4" xfId="3903" xr:uid="{DB6EC472-2826-4897-8FE3-5E4B1D9DD150}"/>
    <cellStyle name="Normal 21 2 2 3 4 2" xfId="12279" xr:uid="{C07E6A51-E730-43ED-AF8C-67B18FD8666C}"/>
    <cellStyle name="Normal 21 2 2 3 4 2 2" xfId="29039" xr:uid="{F51F244C-87D8-414B-B5B7-363F0208D99D}"/>
    <cellStyle name="Normal 21 2 2 3 4 2 3" xfId="45798" xr:uid="{2D8E4367-4809-44D1-B9D0-882F14FB6903}"/>
    <cellStyle name="Normal 21 2 2 3 4 3" xfId="20659" xr:uid="{352A86C1-BFCB-49C3-A16F-F8A9838E7C3C}"/>
    <cellStyle name="Normal 21 2 2 3 4 4" xfId="37418" xr:uid="{284D6A09-8D5D-454B-950F-E8199E3F99A1}"/>
    <cellStyle name="Normal 21 2 2 3 5" xfId="10476" xr:uid="{B7817E01-4941-426F-AB90-3BDD02300161}"/>
    <cellStyle name="Normal 21 2 2 3 5 2" xfId="27236" xr:uid="{B6B95629-349E-437C-8187-A6AFCC10D078}"/>
    <cellStyle name="Normal 21 2 2 3 5 3" xfId="43995" xr:uid="{1C0C4C7D-068D-4C4F-98C9-B231B723E399}"/>
    <cellStyle name="Normal 21 2 2 3 6" xfId="18856" xr:uid="{3C4D2695-8D74-486D-8DB5-E7A67392ABE5}"/>
    <cellStyle name="Normal 21 2 2 3 7" xfId="35615" xr:uid="{5D9326E4-E44F-4F9C-9508-DE7077E0FEAE}"/>
    <cellStyle name="Normal 21 2 2 4" xfId="2632" xr:uid="{E5C39578-E4D5-464A-B026-8EA9C73A85C1}"/>
    <cellStyle name="Normal 21 2 2 4 2" xfId="6014" xr:uid="{E5005AFC-2569-492C-A1D4-83561D770355}"/>
    <cellStyle name="Normal 21 2 2 4 2 2" xfId="14394" xr:uid="{6F385B98-54B9-472C-AA9C-1A09508D6FC1}"/>
    <cellStyle name="Normal 21 2 2 4 2 2 2" xfId="31154" xr:uid="{6B3DFBF0-D504-4215-89ED-31AC9B8765C5}"/>
    <cellStyle name="Normal 21 2 2 4 2 2 3" xfId="47913" xr:uid="{F16AA9A6-FBFE-4BEB-BEB8-D312B1CF15C1}"/>
    <cellStyle name="Normal 21 2 2 4 2 3" xfId="22774" xr:uid="{A8EF9438-7CA0-4434-883F-28EF7B515A0D}"/>
    <cellStyle name="Normal 21 2 2 4 2 4" xfId="39533" xr:uid="{350F0D21-D6CD-447A-9FC9-B59D42E78EBC}"/>
    <cellStyle name="Normal 21 2 2 4 3" xfId="7701" xr:uid="{0EC5CDB8-AFCF-41E6-A311-152F028409C3}"/>
    <cellStyle name="Normal 21 2 2 4 3 2" xfId="16081" xr:uid="{39049AD5-73C5-47F0-8C53-7A2645EA160D}"/>
    <cellStyle name="Normal 21 2 2 4 3 2 2" xfId="32841" xr:uid="{F203329E-7B19-487E-A45C-8FA1A282346D}"/>
    <cellStyle name="Normal 21 2 2 4 3 2 3" xfId="49600" xr:uid="{C48D7742-4E80-4D29-8182-6DE8F6606330}"/>
    <cellStyle name="Normal 21 2 2 4 3 3" xfId="24461" xr:uid="{AD4B9650-498E-44F4-BC1C-C935CC08834B}"/>
    <cellStyle name="Normal 21 2 2 4 3 4" xfId="41220" xr:uid="{4B06A514-8DF4-4CDF-9C41-70F92B7967BD}"/>
    <cellStyle name="Normal 21 2 2 4 4" xfId="4329" xr:uid="{90CFCC75-570C-4CA7-8464-839317B294AD}"/>
    <cellStyle name="Normal 21 2 2 4 4 2" xfId="12705" xr:uid="{9C1AE131-6089-4665-BA6A-09002A94B6C8}"/>
    <cellStyle name="Normal 21 2 2 4 4 2 2" xfId="29465" xr:uid="{1322EF66-3982-4B6F-995C-C54705C02AA9}"/>
    <cellStyle name="Normal 21 2 2 4 4 2 3" xfId="46224" xr:uid="{111F6E48-899C-4507-9C83-C71A4F9DC184}"/>
    <cellStyle name="Normal 21 2 2 4 4 3" xfId="21085" xr:uid="{130B0B1E-DBA3-455E-82F8-1EB92F08AADC}"/>
    <cellStyle name="Normal 21 2 2 4 4 4" xfId="37844" xr:uid="{54B4353B-E206-469B-A56E-3B52439CEAC4}"/>
    <cellStyle name="Normal 21 2 2 4 5" xfId="11014" xr:uid="{A66FB295-C5BD-4D43-ABA4-B31622417A67}"/>
    <cellStyle name="Normal 21 2 2 4 5 2" xfId="27774" xr:uid="{009FD6E4-ACA5-40E4-AF69-AE244412B99A}"/>
    <cellStyle name="Normal 21 2 2 4 5 3" xfId="44533" xr:uid="{F1E1142F-D01C-498C-9CA5-6219E20703AA}"/>
    <cellStyle name="Normal 21 2 2 4 6" xfId="19394" xr:uid="{73D9756D-0CF7-4E6A-8661-9AEA6FBAE1E8}"/>
    <cellStyle name="Normal 21 2 2 4 7" xfId="36153" xr:uid="{6E0C879C-C495-42BC-8C5C-CEDEF8C73281}"/>
    <cellStyle name="Normal 21 2 2 5" xfId="4748" xr:uid="{37520905-43F5-4061-BBEF-2259A79AE7CE}"/>
    <cellStyle name="Normal 21 2 2 5 2" xfId="13124" xr:uid="{A198CDC6-BDB1-49E5-B9F8-56144B18E75D}"/>
    <cellStyle name="Normal 21 2 2 5 2 2" xfId="29884" xr:uid="{76E95341-27D2-4715-A44D-329D66D75778}"/>
    <cellStyle name="Normal 21 2 2 5 2 3" xfId="46643" xr:uid="{C2C773EA-5DC2-4881-B96B-E529E901BCF6}"/>
    <cellStyle name="Normal 21 2 2 5 3" xfId="21504" xr:uid="{74120D7B-DBA4-4394-A42D-2798C3540BB9}"/>
    <cellStyle name="Normal 21 2 2 5 4" xfId="38263" xr:uid="{DA99267F-6BD7-48F0-A93F-C8BABBA8FFF2}"/>
    <cellStyle name="Normal 21 2 2 6" xfId="6309" xr:uid="{744D861F-A2B2-42A7-A8F7-C4711946139C}"/>
    <cellStyle name="Normal 21 2 2 6 2" xfId="14689" xr:uid="{07195CB5-A01E-4021-8CA7-FE613DEBD00E}"/>
    <cellStyle name="Normal 21 2 2 6 2 2" xfId="31449" xr:uid="{62837FCB-DB02-48F2-AAB1-01A3228F7D1A}"/>
    <cellStyle name="Normal 21 2 2 6 2 3" xfId="48208" xr:uid="{ED71F8A0-AFA4-4C60-A5A0-6E7AD2821034}"/>
    <cellStyle name="Normal 21 2 2 6 3" xfId="23069" xr:uid="{0BEFBB01-9D96-40C5-8BDB-07A9A5170FD5}"/>
    <cellStyle name="Normal 21 2 2 6 4" xfId="39828" xr:uid="{3AD4DA1C-68F9-4D65-BB73-CF8791F3FABD}"/>
    <cellStyle name="Normal 21 2 2 7" xfId="8107" xr:uid="{3398E4EA-46F4-4A99-94F9-E791AFBE528A}"/>
    <cellStyle name="Normal 21 2 2 7 2" xfId="16487" xr:uid="{6492C7CB-78C3-4A52-879B-FBC851D681C7}"/>
    <cellStyle name="Normal 21 2 2 7 2 2" xfId="33247" xr:uid="{82DA7508-6E13-4BEE-8B8B-D9C50C9BA858}"/>
    <cellStyle name="Normal 21 2 2 7 2 3" xfId="50006" xr:uid="{B0A01F1D-6D1D-4684-901C-236999006C7C}"/>
    <cellStyle name="Normal 21 2 2 7 3" xfId="24867" xr:uid="{F0F7C200-ADCD-4F2E-8E3F-6792773865A2}"/>
    <cellStyle name="Normal 21 2 2 7 4" xfId="41626" xr:uid="{A29EFAF1-6B13-4D6A-8B43-BD731FAE841B}"/>
    <cellStyle name="Normal 21 2 2 8" xfId="8513" xr:uid="{2BA690D9-E4C1-40FF-A189-6E694BD165AF}"/>
    <cellStyle name="Normal 21 2 2 8 2" xfId="16893" xr:uid="{98620520-F0D0-43F8-B73F-885E1D4E2289}"/>
    <cellStyle name="Normal 21 2 2 8 2 2" xfId="33653" xr:uid="{E3636CF0-3F0E-4F05-AAE5-5DB77BC61578}"/>
    <cellStyle name="Normal 21 2 2 8 2 3" xfId="50412" xr:uid="{C1823B55-B13B-458C-A5A0-2B017329469E}"/>
    <cellStyle name="Normal 21 2 2 8 3" xfId="25273" xr:uid="{15CB7C35-300C-4706-8011-5D594599505C}"/>
    <cellStyle name="Normal 21 2 2 8 4" xfId="42032" xr:uid="{A83F0608-1FC7-45A2-AAA2-0782902F6990}"/>
    <cellStyle name="Normal 21 2 2 9" xfId="8919" xr:uid="{7C342AFC-DF27-4786-98E3-3C70A94FCC67}"/>
    <cellStyle name="Normal 21 2 2 9 2" xfId="17299" xr:uid="{3ABDE27A-0AEA-40D6-AD18-F91E02547897}"/>
    <cellStyle name="Normal 21 2 2 9 2 2" xfId="34059" xr:uid="{7550E1A2-2A29-49B4-B2B6-6F915C9E6549}"/>
    <cellStyle name="Normal 21 2 2 9 2 3" xfId="50818" xr:uid="{F451BA73-4EA5-4678-B4E7-68C34C38EE38}"/>
    <cellStyle name="Normal 21 2 2 9 3" xfId="25679" xr:uid="{A6BEC456-3F33-4D53-B97B-FC6A068F6E7E}"/>
    <cellStyle name="Normal 21 2 2 9 4" xfId="42438" xr:uid="{A6E72E04-9867-4FFC-B2CF-75F8CEF707DA}"/>
    <cellStyle name="Normal 21 2 3" xfId="1487" xr:uid="{01D7F725-D1A8-4FF2-AD7B-A7DACAEE72D7}"/>
    <cellStyle name="Normal 21 2 3 10" xfId="9436" xr:uid="{5B613D5A-84A8-48D8-800A-EE4E643E4ED0}"/>
    <cellStyle name="Normal 21 2 3 10 2" xfId="17816" xr:uid="{43E97155-9A9F-4463-AF5A-24F7C2381721}"/>
    <cellStyle name="Normal 21 2 3 10 2 2" xfId="34576" xr:uid="{089CA3E3-8FDA-4B4D-B611-FD2695C3574D}"/>
    <cellStyle name="Normal 21 2 3 10 2 3" xfId="51335" xr:uid="{C5B87C3B-684C-4292-8B3B-1E275C9CC752}"/>
    <cellStyle name="Normal 21 2 3 10 3" xfId="26196" xr:uid="{657A7667-D39F-41D1-895F-AEB27A1A2FAA}"/>
    <cellStyle name="Normal 21 2 3 10 4" xfId="42955" xr:uid="{BADCC4D7-DB96-4B4F-A083-FD8F434CE741}"/>
    <cellStyle name="Normal 21 2 3 11" xfId="3273" xr:uid="{6C41A914-FFE5-499D-9477-CCB0E22EE30F}"/>
    <cellStyle name="Normal 21 2 3 11 2" xfId="11650" xr:uid="{0C03B1D1-6771-4304-A159-2F6A51D4F20E}"/>
    <cellStyle name="Normal 21 2 3 11 2 2" xfId="28410" xr:uid="{54FA1618-1F42-4AF7-BFDC-6E6403D2DC87}"/>
    <cellStyle name="Normal 21 2 3 11 2 3" xfId="45169" xr:uid="{63BF2554-234B-4DF0-84BD-7AE63F75E0C3}"/>
    <cellStyle name="Normal 21 2 3 11 3" xfId="20030" xr:uid="{654A7867-297D-4CEB-B110-BAC6B29ECB45}"/>
    <cellStyle name="Normal 21 2 3 11 4" xfId="36789" xr:uid="{AAEE8ECB-88C9-4D18-95D2-71D330CDA00A}"/>
    <cellStyle name="Normal 21 2 3 12" xfId="9847" xr:uid="{FD59B17F-A6A0-450C-8169-3D066532D24A}"/>
    <cellStyle name="Normal 21 2 3 12 2" xfId="26607" xr:uid="{1C713ADB-520D-4013-84FE-9C7664734D1D}"/>
    <cellStyle name="Normal 21 2 3 12 3" xfId="43366" xr:uid="{3CA92860-897C-41A7-AD05-5DD1544B9E65}"/>
    <cellStyle name="Normal 21 2 3 13" xfId="18227" xr:uid="{38DA9532-8700-4182-A2C2-629416C138B3}"/>
    <cellStyle name="Normal 21 2 3 14" xfId="34986" xr:uid="{30330D50-E5A3-49D6-BE57-D79BB66C17CD}"/>
    <cellStyle name="Normal 21 2 3 2" xfId="1893" xr:uid="{758E5672-3A07-47DB-BBD8-BD77581AE89D}"/>
    <cellStyle name="Normal 21 2 3 2 2" xfId="5275" xr:uid="{58BD105E-4279-48AE-904A-08AAB9A56182}"/>
    <cellStyle name="Normal 21 2 3 2 2 2" xfId="13653" xr:uid="{5135A9D2-A6CC-4F1F-A63B-79538532E513}"/>
    <cellStyle name="Normal 21 2 3 2 2 2 2" xfId="30413" xr:uid="{EB0D8F85-F4A6-4A08-8954-4EB0E07C52AF}"/>
    <cellStyle name="Normal 21 2 3 2 2 2 3" xfId="47172" xr:uid="{1F644245-4463-40A3-B8BD-6DC569BD3623}"/>
    <cellStyle name="Normal 21 2 3 2 2 3" xfId="22033" xr:uid="{FEFDE283-A8AD-4760-A8B9-C648B0D38B68}"/>
    <cellStyle name="Normal 21 2 3 2 2 4" xfId="38792" xr:uid="{A9FF91CC-206B-44A2-A99E-F867F5306003}"/>
    <cellStyle name="Normal 21 2 3 2 3" xfId="6960" xr:uid="{5B5DC4DA-296E-42E4-8E8E-6DD639C71F28}"/>
    <cellStyle name="Normal 21 2 3 2 3 2" xfId="15340" xr:uid="{4C99ADB5-6652-4D52-B4EC-3A9F1E3A64EB}"/>
    <cellStyle name="Normal 21 2 3 2 3 2 2" xfId="32100" xr:uid="{750D104E-2348-4C12-9EF5-49A2AF6713A0}"/>
    <cellStyle name="Normal 21 2 3 2 3 2 3" xfId="48859" xr:uid="{03183883-633B-47EC-8A53-734830734102}"/>
    <cellStyle name="Normal 21 2 3 2 3 3" xfId="23720" xr:uid="{CC381679-0256-454E-A00F-8B35DC0CE2A8}"/>
    <cellStyle name="Normal 21 2 3 2 3 4" xfId="40479" xr:uid="{95BA6D5B-C3A1-4DC7-ADEC-4444430FF868}"/>
    <cellStyle name="Normal 21 2 3 2 4" xfId="3700" xr:uid="{5B5BFF76-6F4D-4957-AFD2-40EDF534EEF5}"/>
    <cellStyle name="Normal 21 2 3 2 4 2" xfId="12076" xr:uid="{0B66EE9A-9AF8-4A8C-A952-F98635CACFC8}"/>
    <cellStyle name="Normal 21 2 3 2 4 2 2" xfId="28836" xr:uid="{B21C85BE-C0AF-4522-B1D2-3E884301E09E}"/>
    <cellStyle name="Normal 21 2 3 2 4 2 3" xfId="45595" xr:uid="{B77D23A2-7F6E-4468-A09C-25E9E3190097}"/>
    <cellStyle name="Normal 21 2 3 2 4 3" xfId="20456" xr:uid="{8F00131E-7001-4960-AA76-9CE69C18B022}"/>
    <cellStyle name="Normal 21 2 3 2 4 4" xfId="37215" xr:uid="{C51B6BF1-D42E-4D94-A5A9-A0F9B6A6CE61}"/>
    <cellStyle name="Normal 21 2 3 2 5" xfId="10273" xr:uid="{45E21BBF-354C-4E3B-8D6B-B52EF1F568EC}"/>
    <cellStyle name="Normal 21 2 3 2 5 2" xfId="27033" xr:uid="{362C1179-54C8-4308-9DD9-0806A8F69A43}"/>
    <cellStyle name="Normal 21 2 3 2 5 3" xfId="43792" xr:uid="{FC893A4A-2A3C-484E-B686-73A5E8DDED38}"/>
    <cellStyle name="Normal 21 2 3 2 6" xfId="18653" xr:uid="{4F3B7336-6213-424D-8BFF-8E49A672E230}"/>
    <cellStyle name="Normal 21 2 3 2 7" xfId="35412" xr:uid="{6FEB01F1-F81D-4AD7-B083-72827611D5EA}"/>
    <cellStyle name="Normal 21 2 3 3" xfId="2321" xr:uid="{B71EBD55-2A39-44F7-AA98-DE0622F65CE0}"/>
    <cellStyle name="Normal 21 2 3 3 2" xfId="5701" xr:uid="{821C118A-793F-4175-AEB7-99171DB584A4}"/>
    <cellStyle name="Normal 21 2 3 3 2 2" xfId="14081" xr:uid="{B60971BA-9D72-4DB9-A69B-67B705682DEF}"/>
    <cellStyle name="Normal 21 2 3 3 2 2 2" xfId="30841" xr:uid="{8435E8F5-401D-4717-A7D0-335DE968C0F8}"/>
    <cellStyle name="Normal 21 2 3 3 2 2 3" xfId="47600" xr:uid="{741CB293-01AC-427E-839F-4CCD6D9420FA}"/>
    <cellStyle name="Normal 21 2 3 3 2 3" xfId="22461" xr:uid="{0EB11FAC-78EA-4C2F-BEB2-6E922AED19C3}"/>
    <cellStyle name="Normal 21 2 3 3 2 4" xfId="39220" xr:uid="{CF5D7251-8B06-4641-BF9F-A98F9C48AFB8}"/>
    <cellStyle name="Normal 21 2 3 3 3" xfId="7388" xr:uid="{BFFE14F4-ED74-42B0-8D30-73CF494F2C7B}"/>
    <cellStyle name="Normal 21 2 3 3 3 2" xfId="15768" xr:uid="{D62BAC70-A33E-40E2-AF4D-E9C3FC414496}"/>
    <cellStyle name="Normal 21 2 3 3 3 2 2" xfId="32528" xr:uid="{6DD72F14-8C9E-4260-B3F0-863CD859EC76}"/>
    <cellStyle name="Normal 21 2 3 3 3 2 3" xfId="49287" xr:uid="{336036F9-A4E1-4227-B5B5-8C34C79AAB8E}"/>
    <cellStyle name="Normal 21 2 3 3 3 3" xfId="24148" xr:uid="{17EE5C51-DB75-478A-8669-C81E8EFCCEBA}"/>
    <cellStyle name="Normal 21 2 3 3 3 4" xfId="40907" xr:uid="{EF8530A4-1B41-4E3D-B739-CD280B5E1BE3}"/>
    <cellStyle name="Normal 21 2 3 3 4" xfId="4128" xr:uid="{858F33FC-636C-4F1B-B2CE-DD9CE04D8BCB}"/>
    <cellStyle name="Normal 21 2 3 3 4 2" xfId="12504" xr:uid="{A2A5C91E-E838-4B9F-8783-8A6319C5671B}"/>
    <cellStyle name="Normal 21 2 3 3 4 2 2" xfId="29264" xr:uid="{8C122751-CE08-4F03-B29F-D074A220EFC0}"/>
    <cellStyle name="Normal 21 2 3 3 4 2 3" xfId="46023" xr:uid="{7981922E-E28B-45D6-AA07-B4BF234979B0}"/>
    <cellStyle name="Normal 21 2 3 3 4 3" xfId="20884" xr:uid="{D9FB72BB-922D-4B40-9442-87381E074206}"/>
    <cellStyle name="Normal 21 2 3 3 4 4" xfId="37643" xr:uid="{9302DE1C-90D8-44CE-AB25-954CCD8E4C27}"/>
    <cellStyle name="Normal 21 2 3 3 5" xfId="10701" xr:uid="{BB2CFF64-F867-4B4D-AF65-1D8FFE64412D}"/>
    <cellStyle name="Normal 21 2 3 3 5 2" xfId="27461" xr:uid="{147DF914-5692-484A-830A-60FF819C9190}"/>
    <cellStyle name="Normal 21 2 3 3 5 3" xfId="44220" xr:uid="{303A908E-EB16-4017-9E00-DAFF39FEDF69}"/>
    <cellStyle name="Normal 21 2 3 3 6" xfId="19081" xr:uid="{06C4E0D7-FBD0-4609-A4FC-FADE6C7A958E}"/>
    <cellStyle name="Normal 21 2 3 3 7" xfId="35840" xr:uid="{312DC8EF-C192-43AB-AD9C-E9DC26CD5D5E}"/>
    <cellStyle name="Normal 21 2 3 4" xfId="2743" xr:uid="{41D2B89C-5CA8-4C79-A98F-32D4B28E860C}"/>
    <cellStyle name="Normal 21 2 3 4 2" xfId="6125" xr:uid="{20DE53B9-AAA5-45CF-B5CB-D373DDD42899}"/>
    <cellStyle name="Normal 21 2 3 4 2 2" xfId="14505" xr:uid="{DC53C86E-6384-4FB0-A05D-E2656AC5CAB1}"/>
    <cellStyle name="Normal 21 2 3 4 2 2 2" xfId="31265" xr:uid="{825B4A03-8E47-4C4C-B317-D0CF6734B2EB}"/>
    <cellStyle name="Normal 21 2 3 4 2 2 3" xfId="48024" xr:uid="{2704D36C-28F3-4466-A57E-803FDB589433}"/>
    <cellStyle name="Normal 21 2 3 4 2 3" xfId="22885" xr:uid="{5B8E7E77-E08D-4718-BE32-EA49AAB43F2D}"/>
    <cellStyle name="Normal 21 2 3 4 2 4" xfId="39644" xr:uid="{58854279-B76D-4BC6-B70B-6CDDA67D5F05}"/>
    <cellStyle name="Normal 21 2 3 4 3" xfId="7812" xr:uid="{9E60C64B-36B7-48CF-99CF-8DB9902093D0}"/>
    <cellStyle name="Normal 21 2 3 4 3 2" xfId="16192" xr:uid="{F5954165-2FCB-4BCC-A401-0102AFA50808}"/>
    <cellStyle name="Normal 21 2 3 4 3 2 2" xfId="32952" xr:uid="{0DF63849-057E-494E-B4FF-E62481FE3E45}"/>
    <cellStyle name="Normal 21 2 3 4 3 2 3" xfId="49711" xr:uid="{6F2E28F3-4B9D-4F3E-A0D3-FADC9C62146A}"/>
    <cellStyle name="Normal 21 2 3 4 3 3" xfId="24572" xr:uid="{E124C0F1-77F0-40D4-A9DA-5808A1B196BD}"/>
    <cellStyle name="Normal 21 2 3 4 3 4" xfId="41331" xr:uid="{D213E7A0-4153-421E-B592-776FA2BD8424}"/>
    <cellStyle name="Normal 21 2 3 4 4" xfId="4439" xr:uid="{3DB8F0EF-C1A8-4746-BE2D-977221FCA4B7}"/>
    <cellStyle name="Normal 21 2 3 4 4 2" xfId="12815" xr:uid="{161A019A-4108-407A-ADA4-A998DB5ADA2C}"/>
    <cellStyle name="Normal 21 2 3 4 4 2 2" xfId="29575" xr:uid="{0B378C72-F89E-493B-81A8-91543634FD49}"/>
    <cellStyle name="Normal 21 2 3 4 4 2 3" xfId="46334" xr:uid="{872F9A37-F57F-4044-8D8E-BABC66E143B8}"/>
    <cellStyle name="Normal 21 2 3 4 4 3" xfId="21195" xr:uid="{74A2A64E-C729-4E0E-84BA-1E297EE44F66}"/>
    <cellStyle name="Normal 21 2 3 4 4 4" xfId="37954" xr:uid="{0EE57F28-3927-4169-9F17-1760D201EDDD}"/>
    <cellStyle name="Normal 21 2 3 4 5" xfId="11125" xr:uid="{89B96625-F6A7-4897-B881-D2FE26547385}"/>
    <cellStyle name="Normal 21 2 3 4 5 2" xfId="27885" xr:uid="{4EC665EC-C8A9-49AB-BB40-8D8972794865}"/>
    <cellStyle name="Normal 21 2 3 4 5 3" xfId="44644" xr:uid="{2EBD5671-DBAF-42A6-8096-16F4CFDC9ED4}"/>
    <cellStyle name="Normal 21 2 3 4 6" xfId="19505" xr:uid="{551A8A8B-6166-4496-8F1C-8A0D824DF7F7}"/>
    <cellStyle name="Normal 21 2 3 4 7" xfId="36264" xr:uid="{D9B98069-4E65-45F4-A5A7-9861B4038263}"/>
    <cellStyle name="Normal 21 2 3 5" xfId="4859" xr:uid="{ED31D6DC-41BC-4EE1-9FA0-4E4C4050EF91}"/>
    <cellStyle name="Normal 21 2 3 5 2" xfId="13235" xr:uid="{212BE785-34B2-45BF-87D8-5FDAD01A125E}"/>
    <cellStyle name="Normal 21 2 3 5 2 2" xfId="29995" xr:uid="{2C342C7A-B956-47DD-BCA4-995E0A876BFE}"/>
    <cellStyle name="Normal 21 2 3 5 2 3" xfId="46754" xr:uid="{A20DD432-27CE-4EC4-961F-42C8D3CD0E93}"/>
    <cellStyle name="Normal 21 2 3 5 3" xfId="21615" xr:uid="{94048E12-2DCC-4795-B0E5-91F6E4EC924B}"/>
    <cellStyle name="Normal 21 2 3 5 4" xfId="38374" xr:uid="{637AEEF2-BA85-4209-B885-1E8BFDF6599F}"/>
    <cellStyle name="Normal 21 2 3 6" xfId="6534" xr:uid="{B8C9DFFC-D71B-4BD9-A949-EB34D05A2771}"/>
    <cellStyle name="Normal 21 2 3 6 2" xfId="14914" xr:uid="{2763B266-A4D4-4352-8D24-E43A6F9CDDFE}"/>
    <cellStyle name="Normal 21 2 3 6 2 2" xfId="31674" xr:uid="{D25132F5-5CE4-4494-9B48-CE083DFBCCB5}"/>
    <cellStyle name="Normal 21 2 3 6 2 3" xfId="48433" xr:uid="{BE93E5C0-2184-40A5-870C-98E33D11DB52}"/>
    <cellStyle name="Normal 21 2 3 6 3" xfId="23294" xr:uid="{0380B9F9-40EF-4E2C-8AF2-DFC4AFB25992}"/>
    <cellStyle name="Normal 21 2 3 6 4" xfId="40053" xr:uid="{D0AEB3A2-25EF-4ABB-92C5-1E7D87329843}"/>
    <cellStyle name="Normal 21 2 3 7" xfId="8218" xr:uid="{2BE64EA0-9652-4DF0-93D8-ACD59AEE10B3}"/>
    <cellStyle name="Normal 21 2 3 7 2" xfId="16598" xr:uid="{88E4DA78-B43F-4DBA-A514-7C4D5A2BDFA3}"/>
    <cellStyle name="Normal 21 2 3 7 2 2" xfId="33358" xr:uid="{64BDF938-B64E-4532-AC6A-CE28502AAA58}"/>
    <cellStyle name="Normal 21 2 3 7 2 3" xfId="50117" xr:uid="{1B68E93C-3485-43C0-87B9-EBBCC7325AAE}"/>
    <cellStyle name="Normal 21 2 3 7 3" xfId="24978" xr:uid="{B4ED0D96-6E93-4152-8004-DA945B75461E}"/>
    <cellStyle name="Normal 21 2 3 7 4" xfId="41737" xr:uid="{59351A6C-4D39-4351-A101-E73D8DA3BECC}"/>
    <cellStyle name="Normal 21 2 3 8" xfId="8624" xr:uid="{7C7A1821-DE2A-44A7-8CAB-5E6BD529F03A}"/>
    <cellStyle name="Normal 21 2 3 8 2" xfId="17004" xr:uid="{4766E9B1-16C1-45D3-9813-7AE9BEE1CCC1}"/>
    <cellStyle name="Normal 21 2 3 8 2 2" xfId="33764" xr:uid="{CDEF6F09-67AC-450D-82F7-D76E7844A225}"/>
    <cellStyle name="Normal 21 2 3 8 2 3" xfId="50523" xr:uid="{55A81979-1FEA-4C6C-AB7C-A2B762828A7D}"/>
    <cellStyle name="Normal 21 2 3 8 3" xfId="25384" xr:uid="{A32C6250-C75E-40A9-979F-70791B05E320}"/>
    <cellStyle name="Normal 21 2 3 8 4" xfId="42143" xr:uid="{DA6C9B04-A687-4D52-9418-9F24D373894D}"/>
    <cellStyle name="Normal 21 2 3 9" xfId="9030" xr:uid="{2EBEC240-1622-464E-849C-A86C4DF7F7C6}"/>
    <cellStyle name="Normal 21 2 3 9 2" xfId="17410" xr:uid="{E711A4AE-3582-4CDA-BF98-E4B27755BE0B}"/>
    <cellStyle name="Normal 21 2 3 9 2 2" xfId="34170" xr:uid="{084AEBB3-853D-4B64-A518-B231836933D1}"/>
    <cellStyle name="Normal 21 2 3 9 2 3" xfId="50929" xr:uid="{C5557955-1E71-4A07-A16E-E5F15EBBDA47}"/>
    <cellStyle name="Normal 21 2 3 9 3" xfId="25790" xr:uid="{B05AFE41-5E70-44C2-B0B9-6B327C72B734}"/>
    <cellStyle name="Normal 21 2 3 9 4" xfId="42549" xr:uid="{4C0C5382-8DD0-4AD9-BADA-37A37F8D1FA9}"/>
    <cellStyle name="Normal 21 2 4" xfId="1597" xr:uid="{AB7CFC40-2078-4E29-8EF7-F1AE0BA74EC7}"/>
    <cellStyle name="Normal 21 2 4 2" xfId="4978" xr:uid="{F7775A44-CA15-44EB-BF67-B9D581FE355F}"/>
    <cellStyle name="Normal 21 2 4 2 2" xfId="13354" xr:uid="{16DFAB35-F579-48D8-AE3F-B5D3A0F24B92}"/>
    <cellStyle name="Normal 21 2 4 2 2 2" xfId="30114" xr:uid="{974A353F-1B47-431A-9B6C-83211063470B}"/>
    <cellStyle name="Normal 21 2 4 2 2 3" xfId="46873" xr:uid="{8A625026-E3BE-4BB3-B2DB-1E09D9E64CA7}"/>
    <cellStyle name="Normal 21 2 4 2 3" xfId="21734" xr:uid="{DF4ECB90-B9B4-4A66-ADC0-F4FCF336B41B}"/>
    <cellStyle name="Normal 21 2 4 2 4" xfId="38493" xr:uid="{5DBA098C-8A2A-4DB9-B733-27CA62EDF278}"/>
    <cellStyle name="Normal 21 2 4 3" xfId="6661" xr:uid="{ABC87FD7-83A7-447C-AD03-DB67238F4D4A}"/>
    <cellStyle name="Normal 21 2 4 3 2" xfId="15041" xr:uid="{EE54F687-1DE1-4500-8DA2-DDF188F6ABEF}"/>
    <cellStyle name="Normal 21 2 4 3 2 2" xfId="31801" xr:uid="{31AD9964-4BE8-4EBA-A545-CA92ECFAEB76}"/>
    <cellStyle name="Normal 21 2 4 3 2 3" xfId="48560" xr:uid="{5E460729-15B0-41F7-859A-A02D1A1BD2BD}"/>
    <cellStyle name="Normal 21 2 4 3 3" xfId="23421" xr:uid="{3AF08994-D473-4A11-B133-63C8A8A3F7D0}"/>
    <cellStyle name="Normal 21 2 4 3 4" xfId="40180" xr:uid="{483B96C9-5AB1-49B8-85CB-EBA54F94B265}"/>
    <cellStyle name="Normal 21 2 4 4" xfId="3401" xr:uid="{76359DA1-BBE1-4F83-94A8-ECB203E29419}"/>
    <cellStyle name="Normal 21 2 4 4 2" xfId="11777" xr:uid="{7BB379F5-24E8-450E-8C69-89DFA63AF767}"/>
    <cellStyle name="Normal 21 2 4 4 2 2" xfId="28537" xr:uid="{E5B47F47-09B8-44B1-86DB-0C59EFEE6C1D}"/>
    <cellStyle name="Normal 21 2 4 4 2 3" xfId="45296" xr:uid="{F4D1435E-3999-40AD-BE04-A7D2EDBA6D84}"/>
    <cellStyle name="Normal 21 2 4 4 3" xfId="20157" xr:uid="{FF3A26A9-0FCE-4737-A821-73F79884FD55}"/>
    <cellStyle name="Normal 21 2 4 4 4" xfId="36916" xr:uid="{958E00F7-F709-4819-AD21-B5A37B425782}"/>
    <cellStyle name="Normal 21 2 4 5" xfId="9974" xr:uid="{67C92DFF-332F-4867-BAF8-5C7816FE368A}"/>
    <cellStyle name="Normal 21 2 4 5 2" xfId="26734" xr:uid="{C9D489F6-1CB9-4761-883F-E2352F085BD5}"/>
    <cellStyle name="Normal 21 2 4 5 3" xfId="43493" xr:uid="{D21A5CD6-9AD9-4E06-B959-7A487BDC4C2B}"/>
    <cellStyle name="Normal 21 2 4 6" xfId="18354" xr:uid="{8CC8D893-9745-42BD-BFE3-4AFB452FD850}"/>
    <cellStyle name="Normal 21 2 4 7" xfId="35113" xr:uid="{9CEBE634-2F6F-4D0B-96FE-40B551982FE3}"/>
    <cellStyle name="Normal 21 2 5" xfId="2023" xr:uid="{1C3AAE7B-2209-420C-81A8-71FB2B6B5E15}"/>
    <cellStyle name="Normal 21 2 5 2" xfId="5402" xr:uid="{102F007B-9CB7-4F46-87AD-B56D8EAA1474}"/>
    <cellStyle name="Normal 21 2 5 2 2" xfId="13782" xr:uid="{AA1E7B7A-A8AA-4722-A3FE-2C53CCCCE127}"/>
    <cellStyle name="Normal 21 2 5 2 2 2" xfId="30542" xr:uid="{7F89AE5C-1DD8-42A1-BAC6-A5746F7D8F4B}"/>
    <cellStyle name="Normal 21 2 5 2 2 3" xfId="47301" xr:uid="{9BCCC352-5660-40B0-BDE5-B22FD5487731}"/>
    <cellStyle name="Normal 21 2 5 2 3" xfId="22162" xr:uid="{32F13D1A-BC78-4CC0-84AC-65F0CB62BB46}"/>
    <cellStyle name="Normal 21 2 5 2 4" xfId="38921" xr:uid="{05FEAE4D-3A0C-4890-95BF-0A4DAB0C616D}"/>
    <cellStyle name="Normal 21 2 5 3" xfId="7089" xr:uid="{F432FA50-2F4F-4739-B329-6A1859ECB35D}"/>
    <cellStyle name="Normal 21 2 5 3 2" xfId="15469" xr:uid="{D4EE82F5-1394-4048-9228-DE937A6C446B}"/>
    <cellStyle name="Normal 21 2 5 3 2 2" xfId="32229" xr:uid="{88EFF875-4C9E-4551-A338-377530C41BFA}"/>
    <cellStyle name="Normal 21 2 5 3 2 3" xfId="48988" xr:uid="{151C0939-A0B0-417C-885C-A93A1FCDCCD2}"/>
    <cellStyle name="Normal 21 2 5 3 3" xfId="23849" xr:uid="{63AA6032-5075-433F-9914-0CACB1B26E46}"/>
    <cellStyle name="Normal 21 2 5 3 4" xfId="40608" xr:uid="{75FF5D6E-ED9F-41CE-8AC7-8C422C934003}"/>
    <cellStyle name="Normal 21 2 5 4" xfId="3829" xr:uid="{333970BC-C70C-4258-9FFA-6A33298F3126}"/>
    <cellStyle name="Normal 21 2 5 4 2" xfId="12205" xr:uid="{F770FDF2-6DC3-4E94-B881-C5AA704C7A34}"/>
    <cellStyle name="Normal 21 2 5 4 2 2" xfId="28965" xr:uid="{7A777DD5-EE6F-4CE2-B386-2A6A1B64D99E}"/>
    <cellStyle name="Normal 21 2 5 4 2 3" xfId="45724" xr:uid="{C4383BA1-6B86-4648-AA82-02758D7DFD86}"/>
    <cellStyle name="Normal 21 2 5 4 3" xfId="20585" xr:uid="{1E732D32-B5A3-4AB7-8186-58759F454F44}"/>
    <cellStyle name="Normal 21 2 5 4 4" xfId="37344" xr:uid="{96106849-F9AA-48F6-A728-3FDCEC9AFF11}"/>
    <cellStyle name="Normal 21 2 5 5" xfId="10402" xr:uid="{56C7F7CE-F855-457D-BD12-0BB95587DB71}"/>
    <cellStyle name="Normal 21 2 5 5 2" xfId="27162" xr:uid="{6E876ABF-25FC-438E-A76A-26654B5D63C2}"/>
    <cellStyle name="Normal 21 2 5 5 3" xfId="43921" xr:uid="{DD6C2D60-C8DC-4889-A6CB-FED368295CAA}"/>
    <cellStyle name="Normal 21 2 5 6" xfId="18782" xr:uid="{3C6B3BA1-1BF3-49E1-9BF9-165E8FC2610B}"/>
    <cellStyle name="Normal 21 2 5 7" xfId="35541" xr:uid="{0497B762-4854-4E08-A144-077C1AB74007}"/>
    <cellStyle name="Normal 21 2 6" xfId="2473" xr:uid="{C80233E3-890F-48DD-B141-101E898803A9}"/>
    <cellStyle name="Normal 21 2 6 2" xfId="5854" xr:uid="{F621E90B-E67E-4E9F-9D00-B7ED72B54898}"/>
    <cellStyle name="Normal 21 2 6 2 2" xfId="14234" xr:uid="{7D468BAC-7E77-4B0E-8BF6-22C66F2685DF}"/>
    <cellStyle name="Normal 21 2 6 2 2 2" xfId="30994" xr:uid="{4C9C6B32-FCC9-4607-99DD-6884649C1458}"/>
    <cellStyle name="Normal 21 2 6 2 2 3" xfId="47753" xr:uid="{6B300CC2-756A-4B52-B735-923E965465ED}"/>
    <cellStyle name="Normal 21 2 6 2 3" xfId="22614" xr:uid="{E75F985F-370F-4542-88A8-E8643EE4B426}"/>
    <cellStyle name="Normal 21 2 6 2 4" xfId="39373" xr:uid="{B43B97DC-16E4-4A35-9D8D-AD3CAF1BCC2C}"/>
    <cellStyle name="Normal 21 2 6 3" xfId="7541" xr:uid="{14863FE8-3DCF-44D6-880B-F8071D483A5D}"/>
    <cellStyle name="Normal 21 2 6 3 2" xfId="15921" xr:uid="{3105FB7D-793F-43CF-B067-EB0144B48BD5}"/>
    <cellStyle name="Normal 21 2 6 3 2 2" xfId="32681" xr:uid="{FD5D86DB-CD29-49E3-868E-C123D3D30A2A}"/>
    <cellStyle name="Normal 21 2 6 3 2 3" xfId="49440" xr:uid="{740B81C7-967B-4639-882F-1F19049AACC6}"/>
    <cellStyle name="Normal 21 2 6 3 3" xfId="24301" xr:uid="{9A935385-E759-47E9-BE93-026989B4DE56}"/>
    <cellStyle name="Normal 21 2 6 3 4" xfId="41060" xr:uid="{9D54FA6B-BE08-4DF7-9F38-6D8BECC88F1B}"/>
    <cellStyle name="Normal 21 2 6 4" xfId="2970" xr:uid="{CF8F1CE7-206A-4AD5-9F99-8CA577D1FF6B}"/>
    <cellStyle name="Normal 21 2 6 4 2" xfId="11351" xr:uid="{30B24B16-8574-4484-A45A-840C9CBDA059}"/>
    <cellStyle name="Normal 21 2 6 4 2 2" xfId="28111" xr:uid="{2883A469-A003-419C-89E7-CFC8A8762115}"/>
    <cellStyle name="Normal 21 2 6 4 2 3" xfId="44870" xr:uid="{301801E4-7A8D-4117-9A9D-B5E67CE1BCCA}"/>
    <cellStyle name="Normal 21 2 6 4 3" xfId="19731" xr:uid="{32C0A334-DB3C-4D64-AD8D-8842C43EF794}"/>
    <cellStyle name="Normal 21 2 6 4 4" xfId="36490" xr:uid="{E59643F9-5A72-4E2A-8354-9B4AE8348AE6}"/>
    <cellStyle name="Normal 21 2 6 5" xfId="10854" xr:uid="{1A759424-F701-4DE4-B82D-F6438D8FAC01}"/>
    <cellStyle name="Normal 21 2 6 5 2" xfId="27614" xr:uid="{FF8DB14F-4D01-43AE-9D1D-44ABF24ACA39}"/>
    <cellStyle name="Normal 21 2 6 5 3" xfId="44373" xr:uid="{9101C12A-1F12-4B74-A913-2CC3AD364C71}"/>
    <cellStyle name="Normal 21 2 6 6" xfId="19234" xr:uid="{E80D639C-69CB-4972-8271-BCD99B23F65D}"/>
    <cellStyle name="Normal 21 2 6 7" xfId="35993" xr:uid="{E183ACC6-4D45-4E07-BC7C-5C04915AB6D5}"/>
    <cellStyle name="Normal 21 2 7" xfId="4587" xr:uid="{ABD5BA1A-60C0-4201-B215-233A669D51B6}"/>
    <cellStyle name="Normal 21 2 7 2" xfId="12963" xr:uid="{1E0D96DE-D0A4-4293-A3F8-A8AD7875A7DE}"/>
    <cellStyle name="Normal 21 2 7 2 2" xfId="29723" xr:uid="{B7473D8E-C8C7-457F-A9AB-FE7C84EB44C7}"/>
    <cellStyle name="Normal 21 2 7 2 3" xfId="46482" xr:uid="{84521EE9-D03A-416D-88CF-3E9E8610391C}"/>
    <cellStyle name="Normal 21 2 7 3" xfId="21343" xr:uid="{ADF46E2C-4547-4DF2-B6C9-D8A69A463FD8}"/>
    <cellStyle name="Normal 21 2 7 4" xfId="38102" xr:uid="{AE977DA2-BF7E-4400-81B2-6ADF0DDC209B}"/>
    <cellStyle name="Normal 21 2 8" xfId="6235" xr:uid="{73291ABE-5C27-494A-BDAB-1C70754A5E3F}"/>
    <cellStyle name="Normal 21 2 8 2" xfId="14615" xr:uid="{6D29F08C-1FC3-4685-B47D-C86C5691A46B}"/>
    <cellStyle name="Normal 21 2 8 2 2" xfId="31375" xr:uid="{74AC3DFC-6660-4D1B-A60E-B22F4853CB62}"/>
    <cellStyle name="Normal 21 2 8 2 3" xfId="48134" xr:uid="{380F2046-9434-4A17-AD34-A3D37B952C90}"/>
    <cellStyle name="Normal 21 2 8 3" xfId="22995" xr:uid="{FDCA1AEC-DA98-4E0D-9F3F-28EEB878E4EC}"/>
    <cellStyle name="Normal 21 2 8 4" xfId="39754" xr:uid="{C293D3AC-4578-459E-B190-1B11DD96107B}"/>
    <cellStyle name="Normal 21 2 9" xfId="7947" xr:uid="{C5A5EF41-0D47-409A-8162-BD1B9FB99E0A}"/>
    <cellStyle name="Normal 21 2 9 2" xfId="16327" xr:uid="{CDF539E3-7A72-404F-B481-E503CD85644C}"/>
    <cellStyle name="Normal 21 2 9 2 2" xfId="33087" xr:uid="{42D30FC7-E18F-466D-B339-EF42168BB5E6}"/>
    <cellStyle name="Normal 21 2 9 2 3" xfId="49846" xr:uid="{7F34A7E6-574E-4C63-BBFB-F4611852F382}"/>
    <cellStyle name="Normal 21 2 9 3" xfId="24707" xr:uid="{6B7BC555-9E86-4DA1-ACAB-B9FBA7BF0F19}"/>
    <cellStyle name="Normal 21 2 9 4" xfId="41466" xr:uid="{B8BA9781-A4FD-4DE0-989B-81D3C9E6D0FF}"/>
    <cellStyle name="Normal 21 20" xfId="871" xr:uid="{829BA888-196D-4FD9-8B4D-6730DFE44B7E}"/>
    <cellStyle name="Normal 21 3" xfId="873" xr:uid="{039D16C4-8948-4E8E-9E7F-EF8011B4F9B7}"/>
    <cellStyle name="Normal 21 3 10" xfId="8411" xr:uid="{3DDCF29A-E5E3-402D-BF7E-1C1903CAE749}"/>
    <cellStyle name="Normal 21 3 10 2" xfId="16791" xr:uid="{703AA474-7909-41CC-9298-25623647C1C8}"/>
    <cellStyle name="Normal 21 3 10 2 2" xfId="33551" xr:uid="{190A999A-252D-4EAD-B45C-392DF3BC70B7}"/>
    <cellStyle name="Normal 21 3 10 2 3" xfId="50310" xr:uid="{0F09D7CA-3F0B-47E6-B86A-25250EADB03E}"/>
    <cellStyle name="Normal 21 3 10 3" xfId="25171" xr:uid="{3BEC6C3A-A454-4F04-9013-092C6F8733C8}"/>
    <cellStyle name="Normal 21 3 10 4" xfId="41930" xr:uid="{48CDA260-B3CB-445A-B1F0-7F221F46A62E}"/>
    <cellStyle name="Normal 21 3 11" xfId="8817" xr:uid="{EDAA8E5F-2560-410B-A463-0060A22A4002}"/>
    <cellStyle name="Normal 21 3 11 2" xfId="17197" xr:uid="{E7182852-11A2-490A-B734-A98EEA59D8CA}"/>
    <cellStyle name="Normal 21 3 11 2 2" xfId="33957" xr:uid="{D4B22258-660D-46C2-9C9F-A3B6E69F5F4F}"/>
    <cellStyle name="Normal 21 3 11 2 3" xfId="50716" xr:uid="{E4655D49-8919-45D7-B987-CE95D6C71D1D}"/>
    <cellStyle name="Normal 21 3 11 3" xfId="25577" xr:uid="{290EAAF3-E435-412B-BCDA-C8BD326D781A}"/>
    <cellStyle name="Normal 21 3 11 4" xfId="42336" xr:uid="{A2F314EA-6E4C-4AB6-8B2B-9D3D9251B23E}"/>
    <cellStyle name="Normal 21 3 12" xfId="9223" xr:uid="{181FE1FF-B023-4E52-9753-C2228656E8CF}"/>
    <cellStyle name="Normal 21 3 12 2" xfId="17603" xr:uid="{D24FE2F7-E383-46BE-A53B-C0E1F01D662A}"/>
    <cellStyle name="Normal 21 3 12 2 2" xfId="34363" xr:uid="{BDC7F3F3-4B43-49DC-B512-637B058DBCCD}"/>
    <cellStyle name="Normal 21 3 12 2 3" xfId="51122" xr:uid="{FE6509A7-53FC-4D0F-B727-72B1BD876B45}"/>
    <cellStyle name="Normal 21 3 12 3" xfId="25983" xr:uid="{5E8281AE-996C-4E2C-8C4A-D8026647909E}"/>
    <cellStyle name="Normal 21 3 12 4" xfId="42742" xr:uid="{76D0A962-C6C3-4097-B7EA-A7F95495429D}"/>
    <cellStyle name="Normal 21 3 13" xfId="2916" xr:uid="{E755AF64-F14E-4104-BDC4-B4D3EED77DC0}"/>
    <cellStyle name="Normal 21 3 13 2" xfId="11298" xr:uid="{2A5F367F-FF2A-4F20-9E9A-C07389A07B5F}"/>
    <cellStyle name="Normal 21 3 13 2 2" xfId="28058" xr:uid="{7C1FD89B-B2BF-44E5-9A07-1996A87B490D}"/>
    <cellStyle name="Normal 21 3 13 2 3" xfId="44817" xr:uid="{48D24FC2-C8B0-457C-9271-BEA585427BCD}"/>
    <cellStyle name="Normal 21 3 13 3" xfId="19678" xr:uid="{9A1128B7-A769-408A-9A7B-BEA88487ECDD}"/>
    <cellStyle name="Normal 21 3 13 4" xfId="36437" xr:uid="{2E1698B2-4E5F-4ADD-BB4A-CC83A82FB117}"/>
    <cellStyle name="Normal 21 3 14" xfId="9594" xr:uid="{B331B932-7017-4759-AFFC-80C2E3EA3180}"/>
    <cellStyle name="Normal 21 3 14 2" xfId="26354" xr:uid="{E8790ED8-A6E0-4911-8818-B264BC34FBFB}"/>
    <cellStyle name="Normal 21 3 14 3" xfId="43113" xr:uid="{28A5B384-D983-41F0-8E0A-3CCFD9C8D158}"/>
    <cellStyle name="Normal 21 3 15" xfId="17974" xr:uid="{C69DB5BB-431C-402C-977C-8E44DD5DAEA1}"/>
    <cellStyle name="Normal 21 3 16" xfId="34733" xr:uid="{18BA9533-A84B-4C28-834D-F2C83BA0015C}"/>
    <cellStyle name="Normal 21 3 2" xfId="1488" xr:uid="{7A9B1248-559B-4A5D-A503-FD773FCCDA37}"/>
    <cellStyle name="Normal 21 3 2 10" xfId="9326" xr:uid="{4770E7C0-5E74-4722-8CE3-296ED48EDACC}"/>
    <cellStyle name="Normal 21 3 2 10 2" xfId="17706" xr:uid="{A739CC6A-13BF-48DF-9F7D-73910FF79681}"/>
    <cellStyle name="Normal 21 3 2 10 2 2" xfId="34466" xr:uid="{5D9BC6C1-C572-454D-972D-0280B6471C80}"/>
    <cellStyle name="Normal 21 3 2 10 2 3" xfId="51225" xr:uid="{8D5C0FEE-411F-4F3D-8071-501364B58BC5}"/>
    <cellStyle name="Normal 21 3 2 10 3" xfId="26086" xr:uid="{B41394A1-4A5C-408F-8550-C66B90B872BB}"/>
    <cellStyle name="Normal 21 3 2 10 4" xfId="42845" xr:uid="{E46A999B-9230-4BD1-986E-F7321790944F}"/>
    <cellStyle name="Normal 21 3 2 11" xfId="3274" xr:uid="{4F0D2537-78A2-4C7A-9863-A08184E2CBC4}"/>
    <cellStyle name="Normal 21 3 2 11 2" xfId="11651" xr:uid="{6412943A-3178-43ED-B446-199686BE209F}"/>
    <cellStyle name="Normal 21 3 2 11 2 2" xfId="28411" xr:uid="{3CC2C575-1AB4-4F9A-8BF3-7490400DF46D}"/>
    <cellStyle name="Normal 21 3 2 11 2 3" xfId="45170" xr:uid="{883CC507-6F22-44C9-BAB5-CA50E34D03D5}"/>
    <cellStyle name="Normal 21 3 2 11 3" xfId="20031" xr:uid="{80DD9F98-9FB6-4D2E-B93A-9EFECD858EF0}"/>
    <cellStyle name="Normal 21 3 2 11 4" xfId="36790" xr:uid="{9004DBE2-764E-47BB-9559-F79001F5676F}"/>
    <cellStyle name="Normal 21 3 2 12" xfId="9848" xr:uid="{FA24AF7E-4F0C-4CEA-ACF2-469F0276241F}"/>
    <cellStyle name="Normal 21 3 2 12 2" xfId="26608" xr:uid="{48C673AC-21BE-435A-AF78-7612E5DCA8D4}"/>
    <cellStyle name="Normal 21 3 2 12 3" xfId="43367" xr:uid="{8E9882F6-5C28-4EF2-A64B-6839292F664A}"/>
    <cellStyle name="Normal 21 3 2 13" xfId="18228" xr:uid="{0536C25B-C2E6-4EFB-9B4A-CBF213B66D47}"/>
    <cellStyle name="Normal 21 3 2 14" xfId="34987" xr:uid="{C920CB4D-1C76-454A-91FD-FF0B490AC0DF}"/>
    <cellStyle name="Normal 21 3 2 2" xfId="1894" xr:uid="{9F9D35C4-B3D5-4136-B63A-143AE0C81F48}"/>
    <cellStyle name="Normal 21 3 2 2 2" xfId="5276" xr:uid="{80841EC6-68D5-40AF-A425-3E9C442BF12C}"/>
    <cellStyle name="Normal 21 3 2 2 2 2" xfId="13654" xr:uid="{4AC8DC4D-F848-4B08-ADD2-FEB45E02DC7A}"/>
    <cellStyle name="Normal 21 3 2 2 2 2 2" xfId="30414" xr:uid="{2856360E-C6E3-4AB4-BC0B-52BBDE4F63BB}"/>
    <cellStyle name="Normal 21 3 2 2 2 2 3" xfId="47173" xr:uid="{A1E41931-3A43-40EF-A067-AB33B8CC2B77}"/>
    <cellStyle name="Normal 21 3 2 2 2 3" xfId="22034" xr:uid="{3609D475-15B5-4FDB-AD30-27F47ECDB0FA}"/>
    <cellStyle name="Normal 21 3 2 2 2 4" xfId="38793" xr:uid="{9846A3EC-1872-4D32-A18E-6ED32EC50353}"/>
    <cellStyle name="Normal 21 3 2 2 3" xfId="6961" xr:uid="{FAC7B1D9-E742-4FF3-B3EB-D3C47726DF18}"/>
    <cellStyle name="Normal 21 3 2 2 3 2" xfId="15341" xr:uid="{285C5A96-1F2D-4DC8-9BD9-16EAF088BDAF}"/>
    <cellStyle name="Normal 21 3 2 2 3 2 2" xfId="32101" xr:uid="{9BBB53A6-E099-4B50-A125-6ABFEA08DAFA}"/>
    <cellStyle name="Normal 21 3 2 2 3 2 3" xfId="48860" xr:uid="{C351286C-9E44-4431-B45E-FA74D0F5E5D9}"/>
    <cellStyle name="Normal 21 3 2 2 3 3" xfId="23721" xr:uid="{29652B46-8035-4C8E-8B5C-2D4F15B322C9}"/>
    <cellStyle name="Normal 21 3 2 2 3 4" xfId="40480" xr:uid="{4B4B6B54-3AB4-4908-96C2-EFB41A31028B}"/>
    <cellStyle name="Normal 21 3 2 2 4" xfId="3701" xr:uid="{82059DFE-1E2D-419E-B068-44E1BF0EC944}"/>
    <cellStyle name="Normal 21 3 2 2 4 2" xfId="12077" xr:uid="{304DB91C-6CD6-4B8F-8757-68175C14DE39}"/>
    <cellStyle name="Normal 21 3 2 2 4 2 2" xfId="28837" xr:uid="{68D5192F-0B2E-4C99-BBD6-38AB88E44F6A}"/>
    <cellStyle name="Normal 21 3 2 2 4 2 3" xfId="45596" xr:uid="{EF42BE6C-5AB0-45F1-89C8-CEEB9E85574C}"/>
    <cellStyle name="Normal 21 3 2 2 4 3" xfId="20457" xr:uid="{B380A91A-38D2-4AEB-BACC-19C4C16B09CD}"/>
    <cellStyle name="Normal 21 3 2 2 4 4" xfId="37216" xr:uid="{7E5E4CD4-04C1-4FF4-B680-D867752DFECC}"/>
    <cellStyle name="Normal 21 3 2 2 5" xfId="10274" xr:uid="{DB714D29-7B92-495E-8981-6CDADFE67B42}"/>
    <cellStyle name="Normal 21 3 2 2 5 2" xfId="27034" xr:uid="{F4F0F6C6-EA96-4EAA-B33A-69F1B3FB9E07}"/>
    <cellStyle name="Normal 21 3 2 2 5 3" xfId="43793" xr:uid="{6E889C3D-1508-4EB7-A859-550B5C59093B}"/>
    <cellStyle name="Normal 21 3 2 2 6" xfId="18654" xr:uid="{29773C20-1271-4BEE-95F1-C157D044A685}"/>
    <cellStyle name="Normal 21 3 2 2 7" xfId="35413" xr:uid="{1830E488-565D-492C-A324-C710A0A8C9C9}"/>
    <cellStyle name="Normal 21 3 2 3" xfId="2322" xr:uid="{5BFA0450-AA12-49D3-8C36-F962E4BC3BC6}"/>
    <cellStyle name="Normal 21 3 2 3 2" xfId="5702" xr:uid="{15CE0270-BC5E-434D-89C4-A88A0145FDA2}"/>
    <cellStyle name="Normal 21 3 2 3 2 2" xfId="14082" xr:uid="{573B3815-ACFC-4B1C-BD74-F3569D9D8884}"/>
    <cellStyle name="Normal 21 3 2 3 2 2 2" xfId="30842" xr:uid="{667664E6-D614-4B4A-A05D-31915C34D5AC}"/>
    <cellStyle name="Normal 21 3 2 3 2 2 3" xfId="47601" xr:uid="{4CD80BAA-987A-4C62-B074-DD709511FE94}"/>
    <cellStyle name="Normal 21 3 2 3 2 3" xfId="22462" xr:uid="{B00DF1EB-C577-427C-B7B5-6F792966F155}"/>
    <cellStyle name="Normal 21 3 2 3 2 4" xfId="39221" xr:uid="{3A4C068D-3BA1-4C67-B1A0-D4520EFBE446}"/>
    <cellStyle name="Normal 21 3 2 3 3" xfId="7389" xr:uid="{76E13DFA-7326-4556-BBE9-28B46D7E9B87}"/>
    <cellStyle name="Normal 21 3 2 3 3 2" xfId="15769" xr:uid="{C9460BA7-A151-4F04-8BF2-E132DD8E3774}"/>
    <cellStyle name="Normal 21 3 2 3 3 2 2" xfId="32529" xr:uid="{1C659965-7DD2-4B94-A919-7E86ACF2EECF}"/>
    <cellStyle name="Normal 21 3 2 3 3 2 3" xfId="49288" xr:uid="{8CF27DE7-91BA-4AE4-AE96-9DF02FC5AFCE}"/>
    <cellStyle name="Normal 21 3 2 3 3 3" xfId="24149" xr:uid="{CC63259D-1F0B-409E-A24C-29B8A24D5D8E}"/>
    <cellStyle name="Normal 21 3 2 3 3 4" xfId="40908" xr:uid="{0855CEF2-0E36-4562-B816-43E170CC4A31}"/>
    <cellStyle name="Normal 21 3 2 3 4" xfId="4129" xr:uid="{CA209FAC-BA20-49FF-97C8-1E17698C6339}"/>
    <cellStyle name="Normal 21 3 2 3 4 2" xfId="12505" xr:uid="{C3B67B9A-95E9-4E3D-9E78-A566EFC8A429}"/>
    <cellStyle name="Normal 21 3 2 3 4 2 2" xfId="29265" xr:uid="{C1436F6C-248C-453A-B964-C5CF8C0DC629}"/>
    <cellStyle name="Normal 21 3 2 3 4 2 3" xfId="46024" xr:uid="{C6203F63-CDDA-4D96-8847-16F0C14247CE}"/>
    <cellStyle name="Normal 21 3 2 3 4 3" xfId="20885" xr:uid="{2253AEA4-2AF2-4588-BB44-9D0014EE5A0E}"/>
    <cellStyle name="Normal 21 3 2 3 4 4" xfId="37644" xr:uid="{12091678-6BE1-4064-9082-681D5B30372E}"/>
    <cellStyle name="Normal 21 3 2 3 5" xfId="10702" xr:uid="{41940EB6-1257-4ABF-BDE6-2AA6D58EBAAF}"/>
    <cellStyle name="Normal 21 3 2 3 5 2" xfId="27462" xr:uid="{B1A3E3BB-D075-4D39-9969-D6A8E927066A}"/>
    <cellStyle name="Normal 21 3 2 3 5 3" xfId="44221" xr:uid="{6408820C-2591-4D00-BB4F-8793D73ADB61}"/>
    <cellStyle name="Normal 21 3 2 3 6" xfId="19082" xr:uid="{97EF2ECC-E8F8-4127-A618-440CA2783A76}"/>
    <cellStyle name="Normal 21 3 2 3 7" xfId="35841" xr:uid="{51695B09-9987-4050-8B85-CFA5319FB84B}"/>
    <cellStyle name="Normal 21 3 2 4" xfId="2633" xr:uid="{343B9870-9068-49C2-9C9E-B1DB4F1A4406}"/>
    <cellStyle name="Normal 21 3 2 4 2" xfId="6015" xr:uid="{59CCCEEC-C395-4603-A159-FA4BFBB9B6F4}"/>
    <cellStyle name="Normal 21 3 2 4 2 2" xfId="14395" xr:uid="{EE6B1145-D79B-488B-A9FD-4C64E8627E22}"/>
    <cellStyle name="Normal 21 3 2 4 2 2 2" xfId="31155" xr:uid="{915D353E-460C-4DF2-8FD3-13D799C4E457}"/>
    <cellStyle name="Normal 21 3 2 4 2 2 3" xfId="47914" xr:uid="{882B7AC3-89C3-4A3A-AD00-F66615BF1DF4}"/>
    <cellStyle name="Normal 21 3 2 4 2 3" xfId="22775" xr:uid="{766AA725-1243-4030-8838-6F576ADE997A}"/>
    <cellStyle name="Normal 21 3 2 4 2 4" xfId="39534" xr:uid="{7E3CA0DA-51B6-4459-BB32-D2D0A11CEEAF}"/>
    <cellStyle name="Normal 21 3 2 4 3" xfId="7702" xr:uid="{79BD7D3E-F4B1-460A-899A-6644774CAF2D}"/>
    <cellStyle name="Normal 21 3 2 4 3 2" xfId="16082" xr:uid="{665AFEE3-37B9-4FA6-AE02-34E8E4EBE86D}"/>
    <cellStyle name="Normal 21 3 2 4 3 2 2" xfId="32842" xr:uid="{26F01FE7-6D28-4780-932B-FDF7849D1319}"/>
    <cellStyle name="Normal 21 3 2 4 3 2 3" xfId="49601" xr:uid="{D50EDEC1-CAC9-49AA-880F-AC98F1BFFD9A}"/>
    <cellStyle name="Normal 21 3 2 4 3 3" xfId="24462" xr:uid="{58F0F7D8-5046-466C-96FD-D397A5455866}"/>
    <cellStyle name="Normal 21 3 2 4 3 4" xfId="41221" xr:uid="{D05998FD-A130-4FF9-ACA0-D47AE24D0AB3}"/>
    <cellStyle name="Normal 21 3 2 4 4" xfId="4330" xr:uid="{F5AF9FAE-E4E9-4C5B-B07B-74043F71AF53}"/>
    <cellStyle name="Normal 21 3 2 4 4 2" xfId="12706" xr:uid="{B14AA6D2-3639-473F-A36B-5260CA259AAF}"/>
    <cellStyle name="Normal 21 3 2 4 4 2 2" xfId="29466" xr:uid="{8538B69C-7130-47E0-A668-41F694B0938F}"/>
    <cellStyle name="Normal 21 3 2 4 4 2 3" xfId="46225" xr:uid="{F0E48B86-6B68-48AC-AB60-E2B0BE5C4E2E}"/>
    <cellStyle name="Normal 21 3 2 4 4 3" xfId="21086" xr:uid="{4DEE9172-D9E6-4AC9-8DC5-71F110733C0F}"/>
    <cellStyle name="Normal 21 3 2 4 4 4" xfId="37845" xr:uid="{04FAAFB6-2198-4C30-A71C-37C41194AE88}"/>
    <cellStyle name="Normal 21 3 2 4 5" xfId="11015" xr:uid="{4A8E9333-4392-44E5-AB2A-63D9B7C44751}"/>
    <cellStyle name="Normal 21 3 2 4 5 2" xfId="27775" xr:uid="{FF1B8FE9-7176-40AC-AD78-B8230A779CE1}"/>
    <cellStyle name="Normal 21 3 2 4 5 3" xfId="44534" xr:uid="{4FFF8DEE-6D7A-41E9-95E7-02B002F79BA6}"/>
    <cellStyle name="Normal 21 3 2 4 6" xfId="19395" xr:uid="{E4ABF6DF-DD5C-4686-856E-B2576AE5D187}"/>
    <cellStyle name="Normal 21 3 2 4 7" xfId="36154" xr:uid="{4D50DDF2-28EA-4AD0-B014-A5254B753CA3}"/>
    <cellStyle name="Normal 21 3 2 5" xfId="4749" xr:uid="{049C5A96-F687-4A0A-82A3-D50732032B50}"/>
    <cellStyle name="Normal 21 3 2 5 2" xfId="13125" xr:uid="{423F5CC0-9F46-49B5-B754-B263388FD881}"/>
    <cellStyle name="Normal 21 3 2 5 2 2" xfId="29885" xr:uid="{B96C01FF-9CA2-48E8-AE2A-BF8D314125B6}"/>
    <cellStyle name="Normal 21 3 2 5 2 3" xfId="46644" xr:uid="{305DE057-55EF-4DD5-A567-F0118D14F03C}"/>
    <cellStyle name="Normal 21 3 2 5 3" xfId="21505" xr:uid="{BF96EC71-450F-45DE-8ADA-B4ED27729BF0}"/>
    <cellStyle name="Normal 21 3 2 5 4" xfId="38264" xr:uid="{50D8912B-2F2C-4DC7-9E10-D7579C055C5E}"/>
    <cellStyle name="Normal 21 3 2 6" xfId="6535" xr:uid="{619CED19-472E-4622-9F60-568BE195275F}"/>
    <cellStyle name="Normal 21 3 2 6 2" xfId="14915" xr:uid="{1F7BE2BA-1329-4C8B-88B5-0710A04302BD}"/>
    <cellStyle name="Normal 21 3 2 6 2 2" xfId="31675" xr:uid="{CF26BCCB-14A2-4069-8DBE-6116EDE51E99}"/>
    <cellStyle name="Normal 21 3 2 6 2 3" xfId="48434" xr:uid="{5316DF3B-6BA1-4CC2-A2C5-BCEA09057386}"/>
    <cellStyle name="Normal 21 3 2 6 3" xfId="23295" xr:uid="{35E3FC86-4DAC-4AEC-8947-0CC59D6D50AA}"/>
    <cellStyle name="Normal 21 3 2 6 4" xfId="40054" xr:uid="{24A4B2D1-2A12-4E12-BB3B-82E5DE4605B8}"/>
    <cellStyle name="Normal 21 3 2 7" xfId="8108" xr:uid="{9B56101C-8EBF-408F-AEDC-250CBDC6B9ED}"/>
    <cellStyle name="Normal 21 3 2 7 2" xfId="16488" xr:uid="{6E503FE1-AB25-4B13-8A68-26BA57928BCE}"/>
    <cellStyle name="Normal 21 3 2 7 2 2" xfId="33248" xr:uid="{9BC5BA4B-0AA5-4CC2-80B0-B4E2D8BE7229}"/>
    <cellStyle name="Normal 21 3 2 7 2 3" xfId="50007" xr:uid="{A3B8D942-07CB-4448-9BD0-F06E97346727}"/>
    <cellStyle name="Normal 21 3 2 7 3" xfId="24868" xr:uid="{73279C14-0799-4D96-A569-CBD0BE3816CF}"/>
    <cellStyle name="Normal 21 3 2 7 4" xfId="41627" xr:uid="{667D8BB2-2B29-4D2A-A974-F0BE5DB23F7A}"/>
    <cellStyle name="Normal 21 3 2 8" xfId="8514" xr:uid="{9D3E41F3-6A0D-4C29-89BC-564E05793557}"/>
    <cellStyle name="Normal 21 3 2 8 2" xfId="16894" xr:uid="{92D427A1-2FEB-4CD7-94D7-21BE296622F8}"/>
    <cellStyle name="Normal 21 3 2 8 2 2" xfId="33654" xr:uid="{4A5391AC-B48E-4DCB-979C-AB5FE1D577DB}"/>
    <cellStyle name="Normal 21 3 2 8 2 3" xfId="50413" xr:uid="{DDB2351E-4E85-481B-ACCC-E451C3348E73}"/>
    <cellStyle name="Normal 21 3 2 8 3" xfId="25274" xr:uid="{E0860924-F7E6-4DAC-954C-B6F3D1ABD4ED}"/>
    <cellStyle name="Normal 21 3 2 8 4" xfId="42033" xr:uid="{909934CF-B4BE-4FBC-BCE5-66A0BAB3E7C2}"/>
    <cellStyle name="Normal 21 3 2 9" xfId="8920" xr:uid="{2061239C-F444-46B7-84A3-A4360D994BCF}"/>
    <cellStyle name="Normal 21 3 2 9 2" xfId="17300" xr:uid="{B7404DE4-5022-4CE2-931B-9FCC8BE36E0F}"/>
    <cellStyle name="Normal 21 3 2 9 2 2" xfId="34060" xr:uid="{B361167C-912C-44E6-8C80-210F3B7B6A84}"/>
    <cellStyle name="Normal 21 3 2 9 2 3" xfId="50819" xr:uid="{59D6C91A-29BC-41B9-9F1C-E077356D1CC1}"/>
    <cellStyle name="Normal 21 3 2 9 3" xfId="25680" xr:uid="{6694C522-5C52-4437-8E9A-7D86F06D3812}"/>
    <cellStyle name="Normal 21 3 2 9 4" xfId="42439" xr:uid="{97947F34-7C55-47E6-8A14-EE368BE9F6B8}"/>
    <cellStyle name="Normal 21 3 3" xfId="1489" xr:uid="{009C55A8-C87B-49D6-A71B-FA0B320D6993}"/>
    <cellStyle name="Normal 21 3 3 10" xfId="9494" xr:uid="{EBF2AE14-9E5E-4434-95BB-789C3E916960}"/>
    <cellStyle name="Normal 21 3 3 10 2" xfId="17874" xr:uid="{589C87B0-EE92-4703-8B48-F5928CB60D92}"/>
    <cellStyle name="Normal 21 3 3 10 2 2" xfId="34634" xr:uid="{0FB66961-F11E-4C5A-A6F8-80D5627CC1F1}"/>
    <cellStyle name="Normal 21 3 3 10 2 3" xfId="51393" xr:uid="{444BD4FA-2994-4C41-9606-FC6CCDB08758}"/>
    <cellStyle name="Normal 21 3 3 10 3" xfId="26254" xr:uid="{BA54AFB7-4B13-4DD8-9D9F-B9BB883F97FA}"/>
    <cellStyle name="Normal 21 3 3 10 4" xfId="43013" xr:uid="{33B12FBD-C867-4BA9-BA47-AB8CD8632159}"/>
    <cellStyle name="Normal 21 3 3 11" xfId="3275" xr:uid="{812CA238-E478-4C5D-9FF5-03402ED3C0AF}"/>
    <cellStyle name="Normal 21 3 3 11 2" xfId="11652" xr:uid="{1B72313F-B9B2-434A-98A4-A81FF8D0CD8C}"/>
    <cellStyle name="Normal 21 3 3 11 2 2" xfId="28412" xr:uid="{EA176AE8-6F5C-4180-9F76-CCD054DFD7F3}"/>
    <cellStyle name="Normal 21 3 3 11 2 3" xfId="45171" xr:uid="{DBA83536-71D2-4AB8-86FD-244E7EBEB2F1}"/>
    <cellStyle name="Normal 21 3 3 11 3" xfId="20032" xr:uid="{3DD64FC4-A0EC-42A1-AC26-E9FC1203CA36}"/>
    <cellStyle name="Normal 21 3 3 11 4" xfId="36791" xr:uid="{E08DE50A-9165-4F67-A026-B8378A34FFF3}"/>
    <cellStyle name="Normal 21 3 3 12" xfId="9849" xr:uid="{8BF96496-4638-4439-BAF7-0405354EB33A}"/>
    <cellStyle name="Normal 21 3 3 12 2" xfId="26609" xr:uid="{58E12CF7-47F1-411E-9813-7D33A9226483}"/>
    <cellStyle name="Normal 21 3 3 12 3" xfId="43368" xr:uid="{2762944B-679B-4C88-92B4-A843DBF980E7}"/>
    <cellStyle name="Normal 21 3 3 13" xfId="18229" xr:uid="{9327FF70-1CF7-4C12-967D-493587A9A5C1}"/>
    <cellStyle name="Normal 21 3 3 14" xfId="34988" xr:uid="{3707D8CD-BEB1-40EA-B652-C19B820687A7}"/>
    <cellStyle name="Normal 21 3 3 2" xfId="1895" xr:uid="{416ECBD6-F99F-4458-B2D7-2EBE9A7C979D}"/>
    <cellStyle name="Normal 21 3 3 2 2" xfId="5277" xr:uid="{AF97D8D2-B08F-4D82-BA90-B69439980AA5}"/>
    <cellStyle name="Normal 21 3 3 2 2 2" xfId="13655" xr:uid="{5D9B4A82-C82E-4786-9409-63ABC80BED09}"/>
    <cellStyle name="Normal 21 3 3 2 2 2 2" xfId="30415" xr:uid="{163B448C-0E84-421D-A29B-B3BEF1A79760}"/>
    <cellStyle name="Normal 21 3 3 2 2 2 3" xfId="47174" xr:uid="{2BFC3BD3-7E93-46E2-A90A-3755E42E6CFB}"/>
    <cellStyle name="Normal 21 3 3 2 2 3" xfId="22035" xr:uid="{10734445-B935-4F57-8B06-27BF1A98B137}"/>
    <cellStyle name="Normal 21 3 3 2 2 4" xfId="38794" xr:uid="{657433F7-5A43-4608-B5BD-0DB27AF3827C}"/>
    <cellStyle name="Normal 21 3 3 2 3" xfId="6962" xr:uid="{57B33E06-4A9C-44F9-8147-F215BC4F0299}"/>
    <cellStyle name="Normal 21 3 3 2 3 2" xfId="15342" xr:uid="{0F2F301F-DA9B-447E-829D-87841685F7E8}"/>
    <cellStyle name="Normal 21 3 3 2 3 2 2" xfId="32102" xr:uid="{9592DF82-72E6-4D25-A03C-4EF913C578FF}"/>
    <cellStyle name="Normal 21 3 3 2 3 2 3" xfId="48861" xr:uid="{08F593F9-9077-4132-B719-9C2279A295EA}"/>
    <cellStyle name="Normal 21 3 3 2 3 3" xfId="23722" xr:uid="{BDA0FD95-7F69-4D78-AA01-5CAAF26159A9}"/>
    <cellStyle name="Normal 21 3 3 2 3 4" xfId="40481" xr:uid="{2F7C17EE-08AC-419D-9634-6280CAEAA97D}"/>
    <cellStyle name="Normal 21 3 3 2 4" xfId="3702" xr:uid="{C8A0A207-13DE-423C-8D1A-132285CB5F68}"/>
    <cellStyle name="Normal 21 3 3 2 4 2" xfId="12078" xr:uid="{A9145AE2-E222-4B74-B559-B4BB29FFEFF9}"/>
    <cellStyle name="Normal 21 3 3 2 4 2 2" xfId="28838" xr:uid="{E8E58C99-14B5-4C7B-8800-31E7B8FCDAA2}"/>
    <cellStyle name="Normal 21 3 3 2 4 2 3" xfId="45597" xr:uid="{54A25CFA-7CE6-4C71-826B-3DA80A6D3946}"/>
    <cellStyle name="Normal 21 3 3 2 4 3" xfId="20458" xr:uid="{AAC2D883-546A-4567-A54F-ECE84C9C31AC}"/>
    <cellStyle name="Normal 21 3 3 2 4 4" xfId="37217" xr:uid="{1CB76B08-8A4F-4BEB-8C01-FFCD5D78765D}"/>
    <cellStyle name="Normal 21 3 3 2 5" xfId="10275" xr:uid="{FB31D01E-AE3A-4347-BB51-435DF71D0F63}"/>
    <cellStyle name="Normal 21 3 3 2 5 2" xfId="27035" xr:uid="{029811D7-63AC-473D-B846-152FA75FAB79}"/>
    <cellStyle name="Normal 21 3 3 2 5 3" xfId="43794" xr:uid="{35DCAAE1-1B1E-4FA8-8132-97BFF830D2E2}"/>
    <cellStyle name="Normal 21 3 3 2 6" xfId="18655" xr:uid="{BF6EAFAC-2CE6-4CAB-A2B4-7456532C7C19}"/>
    <cellStyle name="Normal 21 3 3 2 7" xfId="35414" xr:uid="{2EB313DA-62D8-448D-B30E-5141F1ED5F33}"/>
    <cellStyle name="Normal 21 3 3 3" xfId="2323" xr:uid="{7EB8A6F6-DDBD-4CFD-8808-B54DD2993469}"/>
    <cellStyle name="Normal 21 3 3 3 2" xfId="5703" xr:uid="{66793243-250B-4277-8194-907793FE51E9}"/>
    <cellStyle name="Normal 21 3 3 3 2 2" xfId="14083" xr:uid="{DC04E588-7929-4130-BDD7-906B6654CE5B}"/>
    <cellStyle name="Normal 21 3 3 3 2 2 2" xfId="30843" xr:uid="{6E507E8E-53DD-4AEC-A2DE-7281EE6C4ED5}"/>
    <cellStyle name="Normal 21 3 3 3 2 2 3" xfId="47602" xr:uid="{8DB6FDBB-5F95-4A25-A843-460E91297353}"/>
    <cellStyle name="Normal 21 3 3 3 2 3" xfId="22463" xr:uid="{06CF6EAE-79B6-45D3-AD25-D0615E715FBF}"/>
    <cellStyle name="Normal 21 3 3 3 2 4" xfId="39222" xr:uid="{05C1641B-7894-48CC-9874-5DDC37896B65}"/>
    <cellStyle name="Normal 21 3 3 3 3" xfId="7390" xr:uid="{95B1F073-A9A9-444A-91C9-628510D6BB06}"/>
    <cellStyle name="Normal 21 3 3 3 3 2" xfId="15770" xr:uid="{AD10E510-FB0D-4BD5-BF03-F36161019AF8}"/>
    <cellStyle name="Normal 21 3 3 3 3 2 2" xfId="32530" xr:uid="{4D5C7E44-5148-4BD5-9C98-6FFEBEC42FD1}"/>
    <cellStyle name="Normal 21 3 3 3 3 2 3" xfId="49289" xr:uid="{1548A4BD-1355-4566-BFAC-6FEFAF0D6910}"/>
    <cellStyle name="Normal 21 3 3 3 3 3" xfId="24150" xr:uid="{766F72D7-92C1-4A04-A166-E3648AB9380B}"/>
    <cellStyle name="Normal 21 3 3 3 3 4" xfId="40909" xr:uid="{522F9B44-26F3-4C3C-AA4C-28B9C3626818}"/>
    <cellStyle name="Normal 21 3 3 3 4" xfId="4130" xr:uid="{DBF25FAB-BCD9-4CC0-B512-F8EF60C15CBC}"/>
    <cellStyle name="Normal 21 3 3 3 4 2" xfId="12506" xr:uid="{7B7C4E22-EDBF-428A-8CB9-21F4F98FA803}"/>
    <cellStyle name="Normal 21 3 3 3 4 2 2" xfId="29266" xr:uid="{4BF3220C-FA10-48DF-AA6B-CF886542C82C}"/>
    <cellStyle name="Normal 21 3 3 3 4 2 3" xfId="46025" xr:uid="{6F1DC789-CE12-436C-8A0A-325D500B761C}"/>
    <cellStyle name="Normal 21 3 3 3 4 3" xfId="20886" xr:uid="{31593972-966C-46BE-A05E-B70289C3FAD2}"/>
    <cellStyle name="Normal 21 3 3 3 4 4" xfId="37645" xr:uid="{1F993019-850F-4BBF-B345-876F92BA81E2}"/>
    <cellStyle name="Normal 21 3 3 3 5" xfId="10703" xr:uid="{A81CA371-C0D8-460B-83E3-2C4A364618EC}"/>
    <cellStyle name="Normal 21 3 3 3 5 2" xfId="27463" xr:uid="{BE79A037-F217-45FB-A049-BFE3AFAC98B1}"/>
    <cellStyle name="Normal 21 3 3 3 5 3" xfId="44222" xr:uid="{5A636B41-E288-44A4-97AB-5442CC4ECA00}"/>
    <cellStyle name="Normal 21 3 3 3 6" xfId="19083" xr:uid="{B4EEB7EF-1B10-4436-BC48-DC1DC3543869}"/>
    <cellStyle name="Normal 21 3 3 3 7" xfId="35842" xr:uid="{F2285178-D987-4506-A01B-DB6CE9491ED7}"/>
    <cellStyle name="Normal 21 3 3 4" xfId="2801" xr:uid="{A8E2E4C3-4348-4381-ABAD-68051D347D3B}"/>
    <cellStyle name="Normal 21 3 3 4 2" xfId="6183" xr:uid="{04535C33-68FA-4611-B1C5-42D438C3BD60}"/>
    <cellStyle name="Normal 21 3 3 4 2 2" xfId="14563" xr:uid="{C9292804-8B63-4221-B2E6-1044D7714617}"/>
    <cellStyle name="Normal 21 3 3 4 2 2 2" xfId="31323" xr:uid="{FF68ED9F-BCCB-4212-9DCC-842F25214EC4}"/>
    <cellStyle name="Normal 21 3 3 4 2 2 3" xfId="48082" xr:uid="{577BFEA5-EBE3-4560-B488-67BF24990224}"/>
    <cellStyle name="Normal 21 3 3 4 2 3" xfId="22943" xr:uid="{BF9C9B55-D4A6-48E0-AFF2-5B067B5617EA}"/>
    <cellStyle name="Normal 21 3 3 4 2 4" xfId="39702" xr:uid="{F0539A54-6305-4C18-BF95-509835D06A8C}"/>
    <cellStyle name="Normal 21 3 3 4 3" xfId="7870" xr:uid="{955843C9-8543-4CE1-AB5A-E4E391BD62B0}"/>
    <cellStyle name="Normal 21 3 3 4 3 2" xfId="16250" xr:uid="{823F0EEB-6B43-4157-9C76-88AA6D713ECE}"/>
    <cellStyle name="Normal 21 3 3 4 3 2 2" xfId="33010" xr:uid="{8ABA3600-04FF-4E23-84F7-C064E5447525}"/>
    <cellStyle name="Normal 21 3 3 4 3 2 3" xfId="49769" xr:uid="{B4DE9C69-C45C-4972-8A76-2603304256BF}"/>
    <cellStyle name="Normal 21 3 3 4 3 3" xfId="24630" xr:uid="{F78BFD32-716E-4CC9-9593-600E793E321E}"/>
    <cellStyle name="Normal 21 3 3 4 3 4" xfId="41389" xr:uid="{982B8E67-8EE9-4A53-8AF6-527682AB952A}"/>
    <cellStyle name="Normal 21 3 3 4 4" xfId="4497" xr:uid="{5F581DBF-AB5E-41BD-BF0F-27F4CCC3FE78}"/>
    <cellStyle name="Normal 21 3 3 4 4 2" xfId="12873" xr:uid="{CA9E49CE-9592-483E-9F9C-EFF7B8992DC6}"/>
    <cellStyle name="Normal 21 3 3 4 4 2 2" xfId="29633" xr:uid="{FF4B2FF4-563C-44E4-9190-DB35AF70CE23}"/>
    <cellStyle name="Normal 21 3 3 4 4 2 3" xfId="46392" xr:uid="{09A7EAB2-9116-44D6-A5D4-9455BDF149D7}"/>
    <cellStyle name="Normal 21 3 3 4 4 3" xfId="21253" xr:uid="{8748C3C7-3EB7-4C7D-A565-89520FFD6FF0}"/>
    <cellStyle name="Normal 21 3 3 4 4 4" xfId="38012" xr:uid="{037DAB5E-D5DF-4B17-AFB6-8DA070E42481}"/>
    <cellStyle name="Normal 21 3 3 4 5" xfId="11183" xr:uid="{DB9C89CE-05BA-4E99-9B8F-4BD8D9F7F734}"/>
    <cellStyle name="Normal 21 3 3 4 5 2" xfId="27943" xr:uid="{2FEA02F0-B6E2-40EC-BAF9-C84844852470}"/>
    <cellStyle name="Normal 21 3 3 4 5 3" xfId="44702" xr:uid="{4849AB15-A598-4777-8BBE-D65F0F45E9A3}"/>
    <cellStyle name="Normal 21 3 3 4 6" xfId="19563" xr:uid="{5CFB0B3B-2E54-4021-90D9-6B040805ADE0}"/>
    <cellStyle name="Normal 21 3 3 4 7" xfId="36322" xr:uid="{7DB2EB1B-08AF-4212-A3A1-12482A76F2C9}"/>
    <cellStyle name="Normal 21 3 3 5" xfId="4917" xr:uid="{F37C301D-CE5A-4502-8E36-5ED45A517B3F}"/>
    <cellStyle name="Normal 21 3 3 5 2" xfId="13293" xr:uid="{0BC4D378-CA86-4CB1-83D4-83FDBAF8BF2D}"/>
    <cellStyle name="Normal 21 3 3 5 2 2" xfId="30053" xr:uid="{828CF956-FBC2-4C8E-B423-495E583BC4CA}"/>
    <cellStyle name="Normal 21 3 3 5 2 3" xfId="46812" xr:uid="{8E098021-FFA6-4B5B-9FB5-38D0B7F8384C}"/>
    <cellStyle name="Normal 21 3 3 5 3" xfId="21673" xr:uid="{7EF310C4-3DAA-4A4D-B09A-6AD79B543438}"/>
    <cellStyle name="Normal 21 3 3 5 4" xfId="38432" xr:uid="{0D6F3B21-2B23-4937-A8B9-C3A362CD8207}"/>
    <cellStyle name="Normal 21 3 3 6" xfId="6536" xr:uid="{37DDC530-645C-4133-8A30-18DB40605D49}"/>
    <cellStyle name="Normal 21 3 3 6 2" xfId="14916" xr:uid="{53999989-D8D5-42BE-899B-95CC3367AB46}"/>
    <cellStyle name="Normal 21 3 3 6 2 2" xfId="31676" xr:uid="{6E280939-BF73-4FC9-8C4E-5E68A741AB96}"/>
    <cellStyle name="Normal 21 3 3 6 2 3" xfId="48435" xr:uid="{651B44D1-7497-4B90-8A71-16ECFF25B0A5}"/>
    <cellStyle name="Normal 21 3 3 6 3" xfId="23296" xr:uid="{C005E987-5B5C-414A-80FC-C5BF3DE7EF02}"/>
    <cellStyle name="Normal 21 3 3 6 4" xfId="40055" xr:uid="{6A67E775-704D-4486-86DD-35416BE3367C}"/>
    <cellStyle name="Normal 21 3 3 7" xfId="8276" xr:uid="{F0A4A35F-A5A4-456D-AD35-E4BF0E8A221F}"/>
    <cellStyle name="Normal 21 3 3 7 2" xfId="16656" xr:uid="{7D197877-A7C1-4DE2-A213-AEAD4C98AA29}"/>
    <cellStyle name="Normal 21 3 3 7 2 2" xfId="33416" xr:uid="{3ABCC38F-F236-4538-BC71-5F1F7ED2DA80}"/>
    <cellStyle name="Normal 21 3 3 7 2 3" xfId="50175" xr:uid="{08EB3BA0-B00D-4CED-A7D1-66D6B8772C68}"/>
    <cellStyle name="Normal 21 3 3 7 3" xfId="25036" xr:uid="{3C0A1DA4-3B85-4A2E-A364-1EBE8A17684B}"/>
    <cellStyle name="Normal 21 3 3 7 4" xfId="41795" xr:uid="{596C6209-B808-47F4-9196-E2F343CCE758}"/>
    <cellStyle name="Normal 21 3 3 8" xfId="8682" xr:uid="{9A2CEA62-3F6C-43C2-A32D-046AD2E01E7A}"/>
    <cellStyle name="Normal 21 3 3 8 2" xfId="17062" xr:uid="{937508FD-BE66-48FD-A8F1-FF7110B243BB}"/>
    <cellStyle name="Normal 21 3 3 8 2 2" xfId="33822" xr:uid="{95D72131-66DE-4AE9-8FEE-2BCFD4D9583A}"/>
    <cellStyle name="Normal 21 3 3 8 2 3" xfId="50581" xr:uid="{29366B24-215A-461E-91C0-5F9947F8D19B}"/>
    <cellStyle name="Normal 21 3 3 8 3" xfId="25442" xr:uid="{DF46A75A-5945-4D48-A865-AC4C13FEE557}"/>
    <cellStyle name="Normal 21 3 3 8 4" xfId="42201" xr:uid="{C1ABA8C1-25AC-431D-BFCE-A005D9F7014E}"/>
    <cellStyle name="Normal 21 3 3 9" xfId="9088" xr:uid="{D6ABE502-5851-4B31-A933-3620A0B0DB6B}"/>
    <cellStyle name="Normal 21 3 3 9 2" xfId="17468" xr:uid="{BAF0EBA4-E691-48AB-96B8-ED2F91883BCA}"/>
    <cellStyle name="Normal 21 3 3 9 2 2" xfId="34228" xr:uid="{4D20BA81-9BF0-4E01-B1DB-8415574259C4}"/>
    <cellStyle name="Normal 21 3 3 9 2 3" xfId="50987" xr:uid="{C2433CAF-1779-4FDA-97CB-C73107E8C5BD}"/>
    <cellStyle name="Normal 21 3 3 9 3" xfId="25848" xr:uid="{26F4AD78-4569-44DB-8BC5-76E01D0519B4}"/>
    <cellStyle name="Normal 21 3 3 9 4" xfId="42607" xr:uid="{A21E2211-8795-488C-82EC-B3A1AB3064E5}"/>
    <cellStyle name="Normal 21 3 4" xfId="1640" xr:uid="{0A4E8C89-E8FB-4B66-9A4A-C9C3ABB60663}"/>
    <cellStyle name="Normal 21 3 4 2" xfId="5022" xr:uid="{BA4FAC03-E774-474A-8734-8F593F4EA401}"/>
    <cellStyle name="Normal 21 3 4 2 2" xfId="13400" xr:uid="{0ED93750-8AEC-4828-9827-1EB508BD610C}"/>
    <cellStyle name="Normal 21 3 4 2 2 2" xfId="30160" xr:uid="{875ABD5E-7C73-49B8-915C-0F874174F47E}"/>
    <cellStyle name="Normal 21 3 4 2 2 3" xfId="46919" xr:uid="{AEB393CE-AA5C-410F-9526-931E02D0F378}"/>
    <cellStyle name="Normal 21 3 4 2 3" xfId="21780" xr:uid="{706E9DA5-5558-47EA-891F-DC49B676F5A2}"/>
    <cellStyle name="Normal 21 3 4 2 4" xfId="38539" xr:uid="{F20C1306-0063-478C-AF48-E265D2B48423}"/>
    <cellStyle name="Normal 21 3 4 3" xfId="6707" xr:uid="{D643DF83-7CF4-4DE5-8F51-BE28E1AA96F4}"/>
    <cellStyle name="Normal 21 3 4 3 2" xfId="15087" xr:uid="{9A4AE431-E6B8-445A-BBE0-464FE71E6A43}"/>
    <cellStyle name="Normal 21 3 4 3 2 2" xfId="31847" xr:uid="{88D502CE-8E85-475B-B89D-98AB45566640}"/>
    <cellStyle name="Normal 21 3 4 3 2 3" xfId="48606" xr:uid="{59855157-EFE5-4668-95A0-CFE2EA8F2671}"/>
    <cellStyle name="Normal 21 3 4 3 3" xfId="23467" xr:uid="{9DFF01F1-22E2-403F-907A-35313C3620BC}"/>
    <cellStyle name="Normal 21 3 4 3 4" xfId="40226" xr:uid="{B5779A0E-8374-4BE8-955F-07110C91508D}"/>
    <cellStyle name="Normal 21 3 4 4" xfId="3447" xr:uid="{E2EBCA45-8FAA-41E4-948A-E9762F6D347A}"/>
    <cellStyle name="Normal 21 3 4 4 2" xfId="11823" xr:uid="{48E408C5-7933-4725-8AC6-22790C39C2BE}"/>
    <cellStyle name="Normal 21 3 4 4 2 2" xfId="28583" xr:uid="{C9E458B3-9DCF-45CD-8CCE-3CC1249245D2}"/>
    <cellStyle name="Normal 21 3 4 4 2 3" xfId="45342" xr:uid="{BBCA219F-4EF6-4E9B-BD45-C8509A8EF715}"/>
    <cellStyle name="Normal 21 3 4 4 3" xfId="20203" xr:uid="{64D15F73-5C11-43CD-825F-76857D39423E}"/>
    <cellStyle name="Normal 21 3 4 4 4" xfId="36962" xr:uid="{D2132D3A-DE20-41CF-ADBA-28368117B709}"/>
    <cellStyle name="Normal 21 3 4 5" xfId="10020" xr:uid="{FCEB4C98-D144-46A6-9C57-29495BC7A204}"/>
    <cellStyle name="Normal 21 3 4 5 2" xfId="26780" xr:uid="{A868845E-ED65-496D-8E95-B52F4E741751}"/>
    <cellStyle name="Normal 21 3 4 5 3" xfId="43539" xr:uid="{36F9554F-2AC1-4A7D-9909-993B53C74ACC}"/>
    <cellStyle name="Normal 21 3 4 6" xfId="18400" xr:uid="{246EF0AA-AD84-4E94-B7D3-13BBB2D92522}"/>
    <cellStyle name="Normal 21 3 4 7" xfId="35159" xr:uid="{01EA47DA-8E46-4BF6-ACF3-0C4087900B57}"/>
    <cellStyle name="Normal 21 3 5" xfId="2068" xr:uid="{AA4017D7-89A3-4EEB-ACE6-EA899EDF9620}"/>
    <cellStyle name="Normal 21 3 5 2" xfId="5448" xr:uid="{971C74C2-76CD-4136-B2C7-7BC4A0EF3C29}"/>
    <cellStyle name="Normal 21 3 5 2 2" xfId="13828" xr:uid="{C255CDFC-D613-45AF-A900-4443C6B13057}"/>
    <cellStyle name="Normal 21 3 5 2 2 2" xfId="30588" xr:uid="{7D3A3287-6193-4A4D-9BD4-F3A0C3DC59DB}"/>
    <cellStyle name="Normal 21 3 5 2 2 3" xfId="47347" xr:uid="{E7751C95-13A8-462A-BBEA-63B6AA824302}"/>
    <cellStyle name="Normal 21 3 5 2 3" xfId="22208" xr:uid="{CCF57F7B-3761-4808-8C2F-FE0DF816EA44}"/>
    <cellStyle name="Normal 21 3 5 2 4" xfId="38967" xr:uid="{22F09761-72DA-478F-A168-19FB0C6EC065}"/>
    <cellStyle name="Normal 21 3 5 3" xfId="7135" xr:uid="{5A50FFCA-A2C0-4BE7-B21A-642C90E05A4B}"/>
    <cellStyle name="Normal 21 3 5 3 2" xfId="15515" xr:uid="{B46067F6-A405-4767-B23D-D266B0746F9D}"/>
    <cellStyle name="Normal 21 3 5 3 2 2" xfId="32275" xr:uid="{9D9F4461-DE13-4C84-B132-6A8C583646C7}"/>
    <cellStyle name="Normal 21 3 5 3 2 3" xfId="49034" xr:uid="{9894A80C-69DD-4D80-8B4F-3EFDC7E5740A}"/>
    <cellStyle name="Normal 21 3 5 3 3" xfId="23895" xr:uid="{E832B5FD-6A32-4BAB-9C65-0F268AC317BC}"/>
    <cellStyle name="Normal 21 3 5 3 4" xfId="40654" xr:uid="{DA94C728-7C87-4467-82D3-F53A2B4A5A30}"/>
    <cellStyle name="Normal 21 3 5 4" xfId="3875" xr:uid="{59716F17-59F6-41F7-B3DF-1A3A4D565D0E}"/>
    <cellStyle name="Normal 21 3 5 4 2" xfId="12251" xr:uid="{D8BAC262-94F9-49B8-8935-476C86CCDCA8}"/>
    <cellStyle name="Normal 21 3 5 4 2 2" xfId="29011" xr:uid="{045FACFA-345C-4DDB-90C2-5E18ECC575B1}"/>
    <cellStyle name="Normal 21 3 5 4 2 3" xfId="45770" xr:uid="{EB7DC7F0-E732-4AE6-B380-2E3F56AC6418}"/>
    <cellStyle name="Normal 21 3 5 4 3" xfId="20631" xr:uid="{584EFF64-527B-4DDC-AE08-ABDA7A1C5F82}"/>
    <cellStyle name="Normal 21 3 5 4 4" xfId="37390" xr:uid="{D2215A31-D632-464F-A6B8-8F8B10D63DA5}"/>
    <cellStyle name="Normal 21 3 5 5" xfId="10448" xr:uid="{2FD7C3EE-61A2-4397-B4B9-46828713DA83}"/>
    <cellStyle name="Normal 21 3 5 5 2" xfId="27208" xr:uid="{1C4317B7-B312-4F5D-B42A-F60D68EC0301}"/>
    <cellStyle name="Normal 21 3 5 5 3" xfId="43967" xr:uid="{73594DF8-0100-442C-882B-E27FC387C743}"/>
    <cellStyle name="Normal 21 3 5 6" xfId="18828" xr:uid="{40DB5A90-435A-48E7-B3F1-86DB73A4B53D}"/>
    <cellStyle name="Normal 21 3 5 7" xfId="35587" xr:uid="{B934AB05-FB1A-4E09-8240-D0909F6274F1}"/>
    <cellStyle name="Normal 21 3 6" xfId="2530" xr:uid="{F4E964D7-6216-4D81-9783-1039F0E30BF8}"/>
    <cellStyle name="Normal 21 3 6 2" xfId="5912" xr:uid="{A5C91657-AAB2-4E00-A4D3-5B423AC5278A}"/>
    <cellStyle name="Normal 21 3 6 2 2" xfId="14292" xr:uid="{082EE008-0420-4148-B6A3-BE70A223E9DE}"/>
    <cellStyle name="Normal 21 3 6 2 2 2" xfId="31052" xr:uid="{10D4CC2F-DA08-4E24-A969-A80813CDEF34}"/>
    <cellStyle name="Normal 21 3 6 2 2 3" xfId="47811" xr:uid="{F117B69E-4428-4D04-AF7A-477EE8B5F8C7}"/>
    <cellStyle name="Normal 21 3 6 2 3" xfId="22672" xr:uid="{FCA83D56-C6FC-44BB-A811-1C261DEC305E}"/>
    <cellStyle name="Normal 21 3 6 2 4" xfId="39431" xr:uid="{CFD2518E-6DD5-4A02-93C1-3314A39AC307}"/>
    <cellStyle name="Normal 21 3 6 3" xfId="7599" xr:uid="{B79DD677-BE46-470F-8059-E088AAF5C49D}"/>
    <cellStyle name="Normal 21 3 6 3 2" xfId="15979" xr:uid="{9914C338-B4AF-4B53-93C4-E66D6092D420}"/>
    <cellStyle name="Normal 21 3 6 3 2 2" xfId="32739" xr:uid="{C8E69B8A-06AE-4A79-B84B-F52A77C9C9A8}"/>
    <cellStyle name="Normal 21 3 6 3 2 3" xfId="49498" xr:uid="{9E178E59-99B4-4F7B-A21A-D1EADDE1B7E3}"/>
    <cellStyle name="Normal 21 3 6 3 3" xfId="24359" xr:uid="{ECA88B96-673E-4546-9EC2-C29B043FCBA4}"/>
    <cellStyle name="Normal 21 3 6 3 4" xfId="41118" xr:uid="{2B32276C-E161-4DE3-A18A-B9248D8715C7}"/>
    <cellStyle name="Normal 21 3 6 4" xfId="3018" xr:uid="{0FD4AF1B-CE3B-498F-9AE6-ADF194414371}"/>
    <cellStyle name="Normal 21 3 6 4 2" xfId="11397" xr:uid="{BD4D4C6F-4DCC-4687-9E81-8565D2399376}"/>
    <cellStyle name="Normal 21 3 6 4 2 2" xfId="28157" xr:uid="{297275C2-EA13-4E04-82CE-8BF8048D2FBD}"/>
    <cellStyle name="Normal 21 3 6 4 2 3" xfId="44916" xr:uid="{D09DB7A9-9F60-4039-8355-EE6490D16ECD}"/>
    <cellStyle name="Normal 21 3 6 4 3" xfId="19777" xr:uid="{4BA995A6-544F-4DA7-9FC2-2EC8D2F8BAFB}"/>
    <cellStyle name="Normal 21 3 6 4 4" xfId="36536" xr:uid="{24CB452E-FA28-4057-B44A-F7981FF0B194}"/>
    <cellStyle name="Normal 21 3 6 5" xfId="10912" xr:uid="{6DAD75FA-C822-4C80-9832-A5D2CAC11658}"/>
    <cellStyle name="Normal 21 3 6 5 2" xfId="27672" xr:uid="{E37D4757-9F2F-417F-90A0-784CFFAA4AB9}"/>
    <cellStyle name="Normal 21 3 6 5 3" xfId="44431" xr:uid="{1A5256A8-06A8-46C5-BFE0-AC7E5C8E2D82}"/>
    <cellStyle name="Normal 21 3 6 6" xfId="19292" xr:uid="{8E4733B9-CA02-4FFE-BCAF-4C155D4F3F9D}"/>
    <cellStyle name="Normal 21 3 6 7" xfId="36051" xr:uid="{E4E6A791-D0F6-4836-B314-4F026AEB32A9}"/>
    <cellStyle name="Normal 21 3 7" xfId="4646" xr:uid="{2AEFC1BE-C8EC-414D-BE45-79CE68FE540A}"/>
    <cellStyle name="Normal 21 3 7 2" xfId="13022" xr:uid="{2DFE11F0-05A7-4EAF-A1AB-29CFDA54DAB3}"/>
    <cellStyle name="Normal 21 3 7 2 2" xfId="29782" xr:uid="{6871A29F-F97E-4E58-BBDE-E499D94D91F5}"/>
    <cellStyle name="Normal 21 3 7 2 3" xfId="46541" xr:uid="{3C98E268-0383-4977-87E1-5F791DC43529}"/>
    <cellStyle name="Normal 21 3 7 3" xfId="21402" xr:uid="{61896ECA-8B28-4690-83B6-36CD77F7EB79}"/>
    <cellStyle name="Normal 21 3 7 4" xfId="38161" xr:uid="{F87A4ED0-2A29-4824-AAF0-476852B17014}"/>
    <cellStyle name="Normal 21 3 8" xfId="6281" xr:uid="{515FF5CD-D3C0-416B-A785-E870A7D16BBE}"/>
    <cellStyle name="Normal 21 3 8 2" xfId="14661" xr:uid="{0E3E4B6D-146E-432F-BF54-B632AAB54DD5}"/>
    <cellStyle name="Normal 21 3 8 2 2" xfId="31421" xr:uid="{0504C21A-6BD4-4F9F-92E8-6C661D0C19C7}"/>
    <cellStyle name="Normal 21 3 8 2 3" xfId="48180" xr:uid="{C0064804-B3D6-4D57-BAB1-0E6919CA73F2}"/>
    <cellStyle name="Normal 21 3 8 3" xfId="23041" xr:uid="{6A675A36-68C2-4B2A-ADE1-CAABDB931BB3}"/>
    <cellStyle name="Normal 21 3 8 4" xfId="39800" xr:uid="{FED4CF56-D07C-4A92-8B17-A28C9040E894}"/>
    <cellStyle name="Normal 21 3 9" xfId="8005" xr:uid="{C6DF1DCF-D51C-4303-8B28-F22F46937D3D}"/>
    <cellStyle name="Normal 21 3 9 2" xfId="16385" xr:uid="{D0FD778B-7731-49A8-9B35-480294DDF0FC}"/>
    <cellStyle name="Normal 21 3 9 2 2" xfId="33145" xr:uid="{EB41B514-76D8-47F6-8A55-5563E812E97E}"/>
    <cellStyle name="Normal 21 3 9 2 3" xfId="49904" xr:uid="{5DB5002A-2F09-4840-8BB5-34FB54F68D9A}"/>
    <cellStyle name="Normal 21 3 9 3" xfId="24765" xr:uid="{B728E52C-515C-42F9-84BE-42277C5EF2A0}"/>
    <cellStyle name="Normal 21 3 9 4" xfId="41524" xr:uid="{64B4F299-571B-4434-8759-81A20BA723E8}"/>
    <cellStyle name="Normal 21 4" xfId="874" xr:uid="{66D75279-0A96-404D-B57A-2648505A1956}"/>
    <cellStyle name="Normal 21 4 10" xfId="9324" xr:uid="{9BEC7036-7429-4934-A3DC-632E5C5E42AB}"/>
    <cellStyle name="Normal 21 4 10 2" xfId="17704" xr:uid="{380DC6FB-77AE-4CCB-B52F-5EEC13D6846E}"/>
    <cellStyle name="Normal 21 4 10 2 2" xfId="34464" xr:uid="{857F5545-DD81-4976-B64C-1F9360651566}"/>
    <cellStyle name="Normal 21 4 10 2 3" xfId="51223" xr:uid="{AF3D79EC-F536-4046-8DF8-4E3004B0E9EB}"/>
    <cellStyle name="Normal 21 4 10 3" xfId="26084" xr:uid="{5334E22A-4DA6-4647-A0B1-95C08AED9F65}"/>
    <cellStyle name="Normal 21 4 10 4" xfId="42843" xr:uid="{5C7B170A-3F46-4FAF-938C-73CB3BFE3B65}"/>
    <cellStyle name="Normal 21 4 11" xfId="3276" xr:uid="{B770EA46-6A7B-4DF0-8AB5-832DCA921D6A}"/>
    <cellStyle name="Normal 21 4 11 2" xfId="11653" xr:uid="{E5E3A6C6-C2BF-4068-864A-9733FBD5A6AD}"/>
    <cellStyle name="Normal 21 4 11 2 2" xfId="28413" xr:uid="{09F8EBC4-B69B-4AC6-9155-99DC97441629}"/>
    <cellStyle name="Normal 21 4 11 2 3" xfId="45172" xr:uid="{69142483-6F40-4990-9E4B-EF2108B09FED}"/>
    <cellStyle name="Normal 21 4 11 3" xfId="20033" xr:uid="{8C4FD5D4-385A-4B88-857B-C76EADF52A1F}"/>
    <cellStyle name="Normal 21 4 11 4" xfId="36792" xr:uid="{B10649BD-BE31-4350-9D2A-AD7A54D9E3B8}"/>
    <cellStyle name="Normal 21 4 12" xfId="9850" xr:uid="{1F6AFFEE-4412-4105-80F5-04BF1F6A4096}"/>
    <cellStyle name="Normal 21 4 12 2" xfId="26610" xr:uid="{D5CB344A-2709-4AA7-B336-88EC24DE59DC}"/>
    <cellStyle name="Normal 21 4 12 3" xfId="43369" xr:uid="{C2C7A4E2-5A17-48A1-88D4-0A4F6E48443D}"/>
    <cellStyle name="Normal 21 4 13" xfId="18230" xr:uid="{D4235D6E-B007-417A-B43B-C390F90B426F}"/>
    <cellStyle name="Normal 21 4 14" xfId="34989" xr:uid="{4A974263-20F6-412D-A740-9B9ECA643FED}"/>
    <cellStyle name="Normal 21 4 15" xfId="1490" xr:uid="{667827C8-3C13-4CC3-864B-7DAD722AC9BA}"/>
    <cellStyle name="Normal 21 4 2" xfId="1896" xr:uid="{5B8FED88-2955-4DB4-8EE1-9012D0F82B42}"/>
    <cellStyle name="Normal 21 4 2 2" xfId="5278" xr:uid="{EA5B4196-6CFD-49B4-8E48-44452656FA29}"/>
    <cellStyle name="Normal 21 4 2 2 2" xfId="13656" xr:uid="{F1B918DA-4B51-4350-B28D-7D4718EFD217}"/>
    <cellStyle name="Normal 21 4 2 2 2 2" xfId="30416" xr:uid="{5C4F535F-F7E1-4968-810A-EC973ACF7152}"/>
    <cellStyle name="Normal 21 4 2 2 2 3" xfId="47175" xr:uid="{76954E68-5B9B-4344-9A30-8EB43A8EE675}"/>
    <cellStyle name="Normal 21 4 2 2 3" xfId="22036" xr:uid="{685D988A-2FA2-428E-A54C-CFB1980C84A6}"/>
    <cellStyle name="Normal 21 4 2 2 4" xfId="38795" xr:uid="{66B3C831-96C4-46E5-A551-537E7B20BA1F}"/>
    <cellStyle name="Normal 21 4 2 3" xfId="6963" xr:uid="{9CDE5B88-B81E-45B9-B140-DF09F18C37EB}"/>
    <cellStyle name="Normal 21 4 2 3 2" xfId="15343" xr:uid="{F11205C3-B1D4-47E9-95BE-26E3DCDBE2CC}"/>
    <cellStyle name="Normal 21 4 2 3 2 2" xfId="32103" xr:uid="{5BD62A85-B57B-44A7-BCE7-AD4B39F855BC}"/>
    <cellStyle name="Normal 21 4 2 3 2 3" xfId="48862" xr:uid="{42B72234-2DC6-4C49-8ED4-EDF2679DB5E6}"/>
    <cellStyle name="Normal 21 4 2 3 3" xfId="23723" xr:uid="{DC486466-F9A0-44DB-9699-B66E91943D1B}"/>
    <cellStyle name="Normal 21 4 2 3 4" xfId="40482" xr:uid="{20E48AEA-5465-443B-8C20-5CF9939C3CD3}"/>
    <cellStyle name="Normal 21 4 2 4" xfId="3703" xr:uid="{6859F148-3E93-48ED-8907-361595B276FF}"/>
    <cellStyle name="Normal 21 4 2 4 2" xfId="12079" xr:uid="{C3D0B68A-4B15-4028-BDE1-34DECC148DF0}"/>
    <cellStyle name="Normal 21 4 2 4 2 2" xfId="28839" xr:uid="{4A7C2478-8BE1-4EB3-8664-E0D487F236D9}"/>
    <cellStyle name="Normal 21 4 2 4 2 3" xfId="45598" xr:uid="{89314E66-AA97-4049-8CD2-63C6368AAE92}"/>
    <cellStyle name="Normal 21 4 2 4 3" xfId="20459" xr:uid="{5B087C55-7B81-4388-9E4F-B72208204D0F}"/>
    <cellStyle name="Normal 21 4 2 4 4" xfId="37218" xr:uid="{C036D44B-670D-40A4-85C9-0A37C501EF25}"/>
    <cellStyle name="Normal 21 4 2 5" xfId="10276" xr:uid="{CFC8B283-7D2D-4CEA-81B5-CAB8E293C0ED}"/>
    <cellStyle name="Normal 21 4 2 5 2" xfId="27036" xr:uid="{0466BE21-8790-463B-8873-BFD42448E4C0}"/>
    <cellStyle name="Normal 21 4 2 5 3" xfId="43795" xr:uid="{391D3002-00E4-4062-9F53-4E73F5F4C247}"/>
    <cellStyle name="Normal 21 4 2 6" xfId="18656" xr:uid="{4A310908-B474-4B6C-A38D-59C4069BB6DF}"/>
    <cellStyle name="Normal 21 4 2 7" xfId="35415" xr:uid="{3D89630E-034C-46C9-B78D-B422E87BBCBA}"/>
    <cellStyle name="Normal 21 4 3" xfId="2324" xr:uid="{6100308A-B684-4047-8875-4CD7F6B64356}"/>
    <cellStyle name="Normal 21 4 3 2" xfId="5704" xr:uid="{013BBFF5-5768-4300-B503-D6F40BC62512}"/>
    <cellStyle name="Normal 21 4 3 2 2" xfId="14084" xr:uid="{40751D65-EF06-4E29-9A88-1DA465334AA2}"/>
    <cellStyle name="Normal 21 4 3 2 2 2" xfId="30844" xr:uid="{634A103C-87DF-4D0C-BEAF-3A95B2F845AE}"/>
    <cellStyle name="Normal 21 4 3 2 2 3" xfId="47603" xr:uid="{55256271-ACEE-4D44-B77E-5015F7E85772}"/>
    <cellStyle name="Normal 21 4 3 2 3" xfId="22464" xr:uid="{32397B1F-E301-4084-A876-31F67BD66DF0}"/>
    <cellStyle name="Normal 21 4 3 2 4" xfId="39223" xr:uid="{45AD94F5-EB33-43FA-96ED-D97CAC27A232}"/>
    <cellStyle name="Normal 21 4 3 3" xfId="7391" xr:uid="{BF478A98-2740-4D16-811B-F2C4EC0AC7FA}"/>
    <cellStyle name="Normal 21 4 3 3 2" xfId="15771" xr:uid="{A64F4E38-0302-41F4-B32A-627F2E41E30A}"/>
    <cellStyle name="Normal 21 4 3 3 2 2" xfId="32531" xr:uid="{633BB40F-9D19-4E25-8B6B-C82DED3EED6B}"/>
    <cellStyle name="Normal 21 4 3 3 2 3" xfId="49290" xr:uid="{599F35F2-F811-46E9-A9F9-EB887DA82B89}"/>
    <cellStyle name="Normal 21 4 3 3 3" xfId="24151" xr:uid="{2D70633E-A87C-43AE-B29F-B905C3897F76}"/>
    <cellStyle name="Normal 21 4 3 3 4" xfId="40910" xr:uid="{C2E622CE-6326-4398-841C-D3680E15155E}"/>
    <cellStyle name="Normal 21 4 3 4" xfId="4131" xr:uid="{4B83B91C-F184-4CEE-ABCA-9A943F7306E3}"/>
    <cellStyle name="Normal 21 4 3 4 2" xfId="12507" xr:uid="{D9132A98-8F3A-43F9-B174-6B90B92A9422}"/>
    <cellStyle name="Normal 21 4 3 4 2 2" xfId="29267" xr:uid="{16A23504-BE2D-4E22-913F-59F8A2C4B8A4}"/>
    <cellStyle name="Normal 21 4 3 4 2 3" xfId="46026" xr:uid="{2E0237BE-3218-4047-8FF7-27C55ACB1CAD}"/>
    <cellStyle name="Normal 21 4 3 4 3" xfId="20887" xr:uid="{9A4269DE-6000-47B7-AD36-1024BC014690}"/>
    <cellStyle name="Normal 21 4 3 4 4" xfId="37646" xr:uid="{388F9B1C-1E58-47C7-8501-4F0FD1BCC099}"/>
    <cellStyle name="Normal 21 4 3 5" xfId="10704" xr:uid="{01050042-542F-4E08-9D99-0478A82B9937}"/>
    <cellStyle name="Normal 21 4 3 5 2" xfId="27464" xr:uid="{4204E514-702C-41A0-82AB-7C83665CB0EF}"/>
    <cellStyle name="Normal 21 4 3 5 3" xfId="44223" xr:uid="{98FD87C8-7C23-4087-8952-44D2E92B3599}"/>
    <cellStyle name="Normal 21 4 3 6" xfId="19084" xr:uid="{5B930EB3-F45C-4F76-B625-1FC7B632D635}"/>
    <cellStyle name="Normal 21 4 3 7" xfId="35843" xr:uid="{65C28097-38D3-4AB5-97E6-69BFF6733672}"/>
    <cellStyle name="Normal 21 4 4" xfId="2631" xr:uid="{FA963FFC-F71A-41DD-B44F-7F74E29E584F}"/>
    <cellStyle name="Normal 21 4 4 2" xfId="6013" xr:uid="{48570DF8-3904-4E90-A789-2FE074761622}"/>
    <cellStyle name="Normal 21 4 4 2 2" xfId="14393" xr:uid="{C996154C-71DC-4DFC-BF78-73022C0E25C0}"/>
    <cellStyle name="Normal 21 4 4 2 2 2" xfId="31153" xr:uid="{0498358F-5B24-4983-8AEF-059BB6B4FC6E}"/>
    <cellStyle name="Normal 21 4 4 2 2 3" xfId="47912" xr:uid="{62BFB2C4-F73C-4683-B95F-A843266305A5}"/>
    <cellStyle name="Normal 21 4 4 2 3" xfId="22773" xr:uid="{85BF4CCE-2C85-4B57-87CE-D10F566CD9FC}"/>
    <cellStyle name="Normal 21 4 4 2 4" xfId="39532" xr:uid="{9694CCCE-3123-496F-9EFC-1932CB5ACF3A}"/>
    <cellStyle name="Normal 21 4 4 3" xfId="7700" xr:uid="{0B004F1A-B628-496B-9691-0DC140BA876B}"/>
    <cellStyle name="Normal 21 4 4 3 2" xfId="16080" xr:uid="{E4D43430-FB72-44C7-8117-5EABF4EE234C}"/>
    <cellStyle name="Normal 21 4 4 3 2 2" xfId="32840" xr:uid="{FF2C4964-8506-4960-9E76-84562C7C96A3}"/>
    <cellStyle name="Normal 21 4 4 3 2 3" xfId="49599" xr:uid="{96F384DE-7E4B-4ACA-AA93-3561E3926723}"/>
    <cellStyle name="Normal 21 4 4 3 3" xfId="24460" xr:uid="{8FB22C34-3857-4B6E-9BC3-2512D800A965}"/>
    <cellStyle name="Normal 21 4 4 3 4" xfId="41219" xr:uid="{AB0AB710-EFC4-434B-81E7-86CF4EDD901C}"/>
    <cellStyle name="Normal 21 4 4 4" xfId="4328" xr:uid="{BCCD3DC1-CB84-4469-A82C-E0AC08D21CC0}"/>
    <cellStyle name="Normal 21 4 4 4 2" xfId="12704" xr:uid="{CB9D3768-A03C-475A-8F5F-2B6E4B5E3E34}"/>
    <cellStyle name="Normal 21 4 4 4 2 2" xfId="29464" xr:uid="{5157BD6F-949E-427D-B6CD-CAB0406A5EC3}"/>
    <cellStyle name="Normal 21 4 4 4 2 3" xfId="46223" xr:uid="{55C42974-5AF5-481D-8B0E-76513EC9619F}"/>
    <cellStyle name="Normal 21 4 4 4 3" xfId="21084" xr:uid="{E2BEF8B7-32B5-44EF-AC2B-39CD8E931D4B}"/>
    <cellStyle name="Normal 21 4 4 4 4" xfId="37843" xr:uid="{9725CFE9-FD16-4F6D-8B6E-9A9DF96AAF65}"/>
    <cellStyle name="Normal 21 4 4 5" xfId="11013" xr:uid="{862E169F-1E38-4177-96F5-7CE153B760EA}"/>
    <cellStyle name="Normal 21 4 4 5 2" xfId="27773" xr:uid="{A11D4260-CA05-48F1-99A9-CE827457B3C3}"/>
    <cellStyle name="Normal 21 4 4 5 3" xfId="44532" xr:uid="{ECBD3B90-05A6-4287-876F-C1D4FE609EBC}"/>
    <cellStyle name="Normal 21 4 4 6" xfId="19393" xr:uid="{96A7F0A6-7094-420D-92BD-4F144E95BB82}"/>
    <cellStyle name="Normal 21 4 4 7" xfId="36152" xr:uid="{A9F45022-4851-41B4-AE66-F802FEE01A3C}"/>
    <cellStyle name="Normal 21 4 5" xfId="4747" xr:uid="{37CCE0D0-E0AA-4DC5-A915-9F5E7F0684C1}"/>
    <cellStyle name="Normal 21 4 5 2" xfId="13123" xr:uid="{D4DDB13F-DB8F-44F5-BA49-E47D08C77616}"/>
    <cellStyle name="Normal 21 4 5 2 2" xfId="29883" xr:uid="{179FF6FD-FCDF-4916-8567-706BCA65CAC6}"/>
    <cellStyle name="Normal 21 4 5 2 3" xfId="46642" xr:uid="{B950396B-3D1E-4A2B-B655-80A18A5391A2}"/>
    <cellStyle name="Normal 21 4 5 3" xfId="21503" xr:uid="{D7859D86-BECF-4AEE-B043-31C2C90337A2}"/>
    <cellStyle name="Normal 21 4 5 4" xfId="38262" xr:uid="{CBFD5FAF-E91B-4D95-9AFA-6C1942C9A922}"/>
    <cellStyle name="Normal 21 4 6" xfId="6537" xr:uid="{AFFFE8AC-8EC5-4142-997D-A216BD28DD24}"/>
    <cellStyle name="Normal 21 4 6 2" xfId="14917" xr:uid="{AE70954D-78D7-4939-9739-D084C8D21A24}"/>
    <cellStyle name="Normal 21 4 6 2 2" xfId="31677" xr:uid="{B65AD8BF-22C2-4BE8-87D2-4038920A28D7}"/>
    <cellStyle name="Normal 21 4 6 2 3" xfId="48436" xr:uid="{F104C69E-3839-47A4-A7B5-BBAB61BEE6BD}"/>
    <cellStyle name="Normal 21 4 6 3" xfId="23297" xr:uid="{EC3AB30E-3EB2-43F4-9D19-FCA5E6C17C98}"/>
    <cellStyle name="Normal 21 4 6 4" xfId="40056" xr:uid="{EF2577B7-2B76-4D36-9950-313528B8768E}"/>
    <cellStyle name="Normal 21 4 7" xfId="8106" xr:uid="{81755A87-7E73-4D51-9407-EC3F72FA5375}"/>
    <cellStyle name="Normal 21 4 7 2" xfId="16486" xr:uid="{BEF72144-5F19-4B20-AAEB-95CE12846B68}"/>
    <cellStyle name="Normal 21 4 7 2 2" xfId="33246" xr:uid="{AF828D9F-C7C9-4AA5-B57D-A8AA95A54243}"/>
    <cellStyle name="Normal 21 4 7 2 3" xfId="50005" xr:uid="{A14D68B9-5775-4961-8C75-3EEFD0896069}"/>
    <cellStyle name="Normal 21 4 7 3" xfId="24866" xr:uid="{E09A1B26-23FE-4A5F-BE3B-AA9B0ED5E150}"/>
    <cellStyle name="Normal 21 4 7 4" xfId="41625" xr:uid="{F8E03044-93BF-4426-B675-8DE6B48645C7}"/>
    <cellStyle name="Normal 21 4 8" xfId="8512" xr:uid="{AB8EB878-4601-4EDD-9FE9-C403ED4EC345}"/>
    <cellStyle name="Normal 21 4 8 2" xfId="16892" xr:uid="{AD26DA23-85C9-4A5E-B712-EB352CA0C076}"/>
    <cellStyle name="Normal 21 4 8 2 2" xfId="33652" xr:uid="{D5C669C2-C937-4DD9-B0C3-EAF8AD871E79}"/>
    <cellStyle name="Normal 21 4 8 2 3" xfId="50411" xr:uid="{66095E67-44D8-448A-AD80-62FA5B878418}"/>
    <cellStyle name="Normal 21 4 8 3" xfId="25272" xr:uid="{5EE95BC8-3E98-4713-A5CC-2A8C200BA172}"/>
    <cellStyle name="Normal 21 4 8 4" xfId="42031" xr:uid="{083BA74B-CCD9-4533-9DED-A0EA17499344}"/>
    <cellStyle name="Normal 21 4 9" xfId="8918" xr:uid="{29BDBC13-23BA-4590-80A7-BB4FF0E40E50}"/>
    <cellStyle name="Normal 21 4 9 2" xfId="17298" xr:uid="{1B2FD394-6F87-4354-B7B4-225CDE6C6D27}"/>
    <cellStyle name="Normal 21 4 9 2 2" xfId="34058" xr:uid="{5CF3079D-83F1-444D-A3F4-DEB0EA6049F7}"/>
    <cellStyle name="Normal 21 4 9 2 3" xfId="50817" xr:uid="{29EF54D3-93C9-4CB6-B9EC-706A38D5E934}"/>
    <cellStyle name="Normal 21 4 9 3" xfId="25678" xr:uid="{F4F8377E-3BE8-4B64-A13D-A5EBFAA8F2DC}"/>
    <cellStyle name="Normal 21 4 9 4" xfId="42437" xr:uid="{B88D6D42-6AC6-4CB6-A0B3-852F5E91E2E4}"/>
    <cellStyle name="Normal 21 5" xfId="1491" xr:uid="{7B8A238C-8855-48FC-B974-FDC7C5CF70FF}"/>
    <cellStyle name="Normal 21 5 10" xfId="9362" xr:uid="{E084FBA3-89D8-4786-BA3C-A0A6FA744350}"/>
    <cellStyle name="Normal 21 5 10 2" xfId="17742" xr:uid="{84DC6F7D-106F-4F6F-87E8-C22AEA332622}"/>
    <cellStyle name="Normal 21 5 10 2 2" xfId="34502" xr:uid="{46B25051-82D3-447F-8856-E69B31BE840B}"/>
    <cellStyle name="Normal 21 5 10 2 3" xfId="51261" xr:uid="{25DE785D-3A0D-47B3-B9CE-13F083F92CA6}"/>
    <cellStyle name="Normal 21 5 10 3" xfId="26122" xr:uid="{D6153D55-4FAD-4D77-8ADC-1F097BE865EF}"/>
    <cellStyle name="Normal 21 5 10 4" xfId="42881" xr:uid="{1F265D84-EA4F-45CA-B7FE-B9A2E427723C}"/>
    <cellStyle name="Normal 21 5 11" xfId="3277" xr:uid="{1DB19D0A-772A-4499-A0B2-B512DAD7A279}"/>
    <cellStyle name="Normal 21 5 11 2" xfId="11654" xr:uid="{BD8D7CE9-5500-4A00-B0D0-F4984EFAB22F}"/>
    <cellStyle name="Normal 21 5 11 2 2" xfId="28414" xr:uid="{50845876-7392-4DA9-9186-65C6E326CC43}"/>
    <cellStyle name="Normal 21 5 11 2 3" xfId="45173" xr:uid="{18C01721-8579-45CF-AB87-054ECAC0A99F}"/>
    <cellStyle name="Normal 21 5 11 3" xfId="20034" xr:uid="{1FCD379C-63E3-4A4B-9C98-C70A31BD86F3}"/>
    <cellStyle name="Normal 21 5 11 4" xfId="36793" xr:uid="{FF95FF84-DDCD-4F17-B8AB-86482477BBDA}"/>
    <cellStyle name="Normal 21 5 12" xfId="9851" xr:uid="{F040142E-10A6-4067-A3EB-0C2B9EA3A1BC}"/>
    <cellStyle name="Normal 21 5 12 2" xfId="26611" xr:uid="{11B96439-68FD-4BA7-962B-C5E5226DADE6}"/>
    <cellStyle name="Normal 21 5 12 3" xfId="43370" xr:uid="{53C5946C-21E0-4667-B847-253E0885E8A0}"/>
    <cellStyle name="Normal 21 5 13" xfId="18231" xr:uid="{4B80BFBE-4AE6-4B1B-9820-C13A83929AF7}"/>
    <cellStyle name="Normal 21 5 14" xfId="34990" xr:uid="{3C969CDC-8D0B-4A85-AA79-C5CB5380247D}"/>
    <cellStyle name="Normal 21 5 2" xfId="1897" xr:uid="{8383AACC-3E09-4164-9FBB-35DC9B7910DE}"/>
    <cellStyle name="Normal 21 5 2 2" xfId="5279" xr:uid="{218049F2-F4AC-443A-9C2F-F35AD04ED098}"/>
    <cellStyle name="Normal 21 5 2 2 2" xfId="13657" xr:uid="{ED628745-E397-4B7D-9E02-A92ABCFAA912}"/>
    <cellStyle name="Normal 21 5 2 2 2 2" xfId="30417" xr:uid="{A63C63AF-95DC-4C4C-9FFE-1CAF1C158E93}"/>
    <cellStyle name="Normal 21 5 2 2 2 3" xfId="47176" xr:uid="{652881DB-C7F3-43DC-B144-BCBA1BD41FE5}"/>
    <cellStyle name="Normal 21 5 2 2 3" xfId="22037" xr:uid="{FD1B5650-335B-4FC9-AE36-24C1FEF54FC0}"/>
    <cellStyle name="Normal 21 5 2 2 4" xfId="38796" xr:uid="{2870CD70-62D6-4171-92CE-95D7039C6D4B}"/>
    <cellStyle name="Normal 21 5 2 3" xfId="6964" xr:uid="{31448055-B398-4F6E-B466-B6D82BD8F59D}"/>
    <cellStyle name="Normal 21 5 2 3 2" xfId="15344" xr:uid="{0283CE58-4FFB-458A-BCCF-E9B2C3F1AD21}"/>
    <cellStyle name="Normal 21 5 2 3 2 2" xfId="32104" xr:uid="{E46B19C1-9591-4E9F-AE8A-5AD73E0B598B}"/>
    <cellStyle name="Normal 21 5 2 3 2 3" xfId="48863" xr:uid="{ED0CF24B-D2F0-41F6-9403-4C340E905A78}"/>
    <cellStyle name="Normal 21 5 2 3 3" xfId="23724" xr:uid="{BAA45945-E449-4F62-B5ED-582E4B2E364E}"/>
    <cellStyle name="Normal 21 5 2 3 4" xfId="40483" xr:uid="{0A97A3F6-C96F-4248-A705-3222846B66AF}"/>
    <cellStyle name="Normal 21 5 2 4" xfId="3704" xr:uid="{6F1028C9-18F8-4938-BC7F-03A28CD886A5}"/>
    <cellStyle name="Normal 21 5 2 4 2" xfId="12080" xr:uid="{908F039F-AE0A-4BE0-B948-2DE806E288C2}"/>
    <cellStyle name="Normal 21 5 2 4 2 2" xfId="28840" xr:uid="{D7CE3542-FD90-48B4-BF3E-A5D7303359D3}"/>
    <cellStyle name="Normal 21 5 2 4 2 3" xfId="45599" xr:uid="{3296C1F6-C244-49FE-9982-15F2CEC88F59}"/>
    <cellStyle name="Normal 21 5 2 4 3" xfId="20460" xr:uid="{C035E5DF-93FA-4CBC-A4E5-21656E3CCAA2}"/>
    <cellStyle name="Normal 21 5 2 4 4" xfId="37219" xr:uid="{CF9D5FF9-05F1-4126-84B2-EA52D142559D}"/>
    <cellStyle name="Normal 21 5 2 5" xfId="10277" xr:uid="{6317EB82-1C31-4030-857D-7926D3331462}"/>
    <cellStyle name="Normal 21 5 2 5 2" xfId="27037" xr:uid="{68520A9D-6315-4D83-91A2-BE66183BFDAA}"/>
    <cellStyle name="Normal 21 5 2 5 3" xfId="43796" xr:uid="{BC416AB6-70B3-45B3-A6F6-86EEBAE6C940}"/>
    <cellStyle name="Normal 21 5 2 6" xfId="18657" xr:uid="{D9454E8C-AE7A-4C1A-A33C-5A06249AD004}"/>
    <cellStyle name="Normal 21 5 2 7" xfId="35416" xr:uid="{4D6951B3-2A2A-4B8C-B9F7-E92F75944412}"/>
    <cellStyle name="Normal 21 5 3" xfId="2325" xr:uid="{7A8FD5F8-4DF1-4A76-829E-FA7DD8A6EBC5}"/>
    <cellStyle name="Normal 21 5 3 2" xfId="5705" xr:uid="{8EEA819D-1F93-4FC9-95DD-F968ECE8EF1D}"/>
    <cellStyle name="Normal 21 5 3 2 2" xfId="14085" xr:uid="{E3178213-70D0-4FCD-912B-4E2305EE2B6D}"/>
    <cellStyle name="Normal 21 5 3 2 2 2" xfId="30845" xr:uid="{47934DDB-A363-421A-9DBF-F2EA67A41771}"/>
    <cellStyle name="Normal 21 5 3 2 2 3" xfId="47604" xr:uid="{C4686B7F-1456-4871-AC31-132AC73F3D24}"/>
    <cellStyle name="Normal 21 5 3 2 3" xfId="22465" xr:uid="{834F8974-B80C-4ACB-A0B9-2198A4FFE665}"/>
    <cellStyle name="Normal 21 5 3 2 4" xfId="39224" xr:uid="{1308D20C-0B35-4AF8-8C87-C785D9664D40}"/>
    <cellStyle name="Normal 21 5 3 3" xfId="7392" xr:uid="{B8C09E82-0679-479D-A60C-CF4A5D8761F6}"/>
    <cellStyle name="Normal 21 5 3 3 2" xfId="15772" xr:uid="{6AD312A1-06EC-4FDA-BCDF-64C313FC158A}"/>
    <cellStyle name="Normal 21 5 3 3 2 2" xfId="32532" xr:uid="{2BA7000A-B173-4F1E-8F9C-1D1386B0C40B}"/>
    <cellStyle name="Normal 21 5 3 3 2 3" xfId="49291" xr:uid="{63B95AC9-E4C4-41A8-BBBD-FFB64868D6C4}"/>
    <cellStyle name="Normal 21 5 3 3 3" xfId="24152" xr:uid="{93030C1F-C9E4-4DC1-866A-5E95AC185F8F}"/>
    <cellStyle name="Normal 21 5 3 3 4" xfId="40911" xr:uid="{6C356D16-E4C7-4F79-AA48-D60F3679DA79}"/>
    <cellStyle name="Normal 21 5 3 4" xfId="4132" xr:uid="{3F793305-E0E2-4D48-B4D7-D443441A32BF}"/>
    <cellStyle name="Normal 21 5 3 4 2" xfId="12508" xr:uid="{9C70DBAF-4147-40D3-8673-FE9567F7246C}"/>
    <cellStyle name="Normal 21 5 3 4 2 2" xfId="29268" xr:uid="{4020D430-1D90-4917-B287-31FBDB0CD715}"/>
    <cellStyle name="Normal 21 5 3 4 2 3" xfId="46027" xr:uid="{53FDEC67-7BB9-477D-ABBF-20130C8E375B}"/>
    <cellStyle name="Normal 21 5 3 4 3" xfId="20888" xr:uid="{FE25F136-5784-4D28-90A6-48E6F438EB16}"/>
    <cellStyle name="Normal 21 5 3 4 4" xfId="37647" xr:uid="{E829DCF7-037D-4899-AB32-A99B63339DC2}"/>
    <cellStyle name="Normal 21 5 3 5" xfId="10705" xr:uid="{C45F588E-F880-4F7E-A7DF-B2125003180D}"/>
    <cellStyle name="Normal 21 5 3 5 2" xfId="27465" xr:uid="{4B39F69A-605A-4DE2-BCAB-4AE92394C870}"/>
    <cellStyle name="Normal 21 5 3 5 3" xfId="44224" xr:uid="{C7791B4D-CF77-421D-A222-885861ABD25C}"/>
    <cellStyle name="Normal 21 5 3 6" xfId="19085" xr:uid="{4C7DA29F-36C4-434D-AD89-E4BF1CB23D09}"/>
    <cellStyle name="Normal 21 5 3 7" xfId="35844" xr:uid="{809161A7-57E8-4F1B-8B7A-F5BDF6E8750F}"/>
    <cellStyle name="Normal 21 5 4" xfId="2669" xr:uid="{39606158-F9B0-4775-928B-CEB5D9755CE4}"/>
    <cellStyle name="Normal 21 5 4 2" xfId="6051" xr:uid="{7F86E086-28AB-48A6-B7EF-ADD8D2BEB005}"/>
    <cellStyle name="Normal 21 5 4 2 2" xfId="14431" xr:uid="{A466F3F8-F003-4B0E-9734-1D39944FE351}"/>
    <cellStyle name="Normal 21 5 4 2 2 2" xfId="31191" xr:uid="{C9A94F81-E177-4713-90F7-7D066475CFBC}"/>
    <cellStyle name="Normal 21 5 4 2 2 3" xfId="47950" xr:uid="{B7E6F54E-B722-472B-9D26-F8D2BCB0A8B4}"/>
    <cellStyle name="Normal 21 5 4 2 3" xfId="22811" xr:uid="{797C9A14-88F4-4970-AC77-BD328A8EBEE1}"/>
    <cellStyle name="Normal 21 5 4 2 4" xfId="39570" xr:uid="{E7A3209E-1CCF-4B11-9CCD-827F35CA06F3}"/>
    <cellStyle name="Normal 21 5 4 3" xfId="7738" xr:uid="{2035F2D9-79EF-4DEE-9098-BE21580CA8E1}"/>
    <cellStyle name="Normal 21 5 4 3 2" xfId="16118" xr:uid="{F19A1225-45D2-4C73-A5CE-7EA4C391F693}"/>
    <cellStyle name="Normal 21 5 4 3 2 2" xfId="32878" xr:uid="{8ACCA432-35F7-4F4F-A8D9-9394FBC9D62C}"/>
    <cellStyle name="Normal 21 5 4 3 2 3" xfId="49637" xr:uid="{9DE4E322-2946-4457-9696-44F9598EC971}"/>
    <cellStyle name="Normal 21 5 4 3 3" xfId="24498" xr:uid="{34B5BBF6-BBED-433A-B127-A67873B24D6D}"/>
    <cellStyle name="Normal 21 5 4 3 4" xfId="41257" xr:uid="{AC0ECFC7-8144-4427-A4DB-0AA22230EA81}"/>
    <cellStyle name="Normal 21 5 4 4" xfId="4365" xr:uid="{6B459224-0EA4-4897-881A-1B4BAF895AFC}"/>
    <cellStyle name="Normal 21 5 4 4 2" xfId="12741" xr:uid="{2EE426D1-4CD5-400F-9772-DD3479162803}"/>
    <cellStyle name="Normal 21 5 4 4 2 2" xfId="29501" xr:uid="{5216DEAD-F399-41B7-9A36-0DEB63B3FEA4}"/>
    <cellStyle name="Normal 21 5 4 4 2 3" xfId="46260" xr:uid="{0026BB78-BA11-4C14-B219-8C4C991279A2}"/>
    <cellStyle name="Normal 21 5 4 4 3" xfId="21121" xr:uid="{343B1757-32DE-45B6-A482-6EFF6C93C351}"/>
    <cellStyle name="Normal 21 5 4 4 4" xfId="37880" xr:uid="{94ED9AAB-E38F-4445-BF5A-55F103411682}"/>
    <cellStyle name="Normal 21 5 4 5" xfId="11051" xr:uid="{38F96A92-8AAB-4CCB-AFF2-FCC63B714C39}"/>
    <cellStyle name="Normal 21 5 4 5 2" xfId="27811" xr:uid="{B8DE0484-D435-4573-AB9C-670A91B19865}"/>
    <cellStyle name="Normal 21 5 4 5 3" xfId="44570" xr:uid="{4D6F1DCE-EA3C-4AAA-A86B-F415A4E39ECD}"/>
    <cellStyle name="Normal 21 5 4 6" xfId="19431" xr:uid="{2FE39DB5-CD21-4FCD-A7B3-79D9393CC66A}"/>
    <cellStyle name="Normal 21 5 4 7" xfId="36190" xr:uid="{173173AC-786A-46B1-82D2-EF72D3029DE2}"/>
    <cellStyle name="Normal 21 5 5" xfId="4785" xr:uid="{A72B1C12-1493-43BA-9F00-BF5AE797E536}"/>
    <cellStyle name="Normal 21 5 5 2" xfId="13161" xr:uid="{450C73B8-93A9-4CCC-9F82-3D72FCC92BCD}"/>
    <cellStyle name="Normal 21 5 5 2 2" xfId="29921" xr:uid="{082F7791-3DAF-49C8-9DBC-76059DEB00F4}"/>
    <cellStyle name="Normal 21 5 5 2 3" xfId="46680" xr:uid="{7FC70788-C40A-4741-AD38-BA3A814EF48B}"/>
    <cellStyle name="Normal 21 5 5 3" xfId="21541" xr:uid="{9AF96838-F869-4D1A-A1CF-7AC2879ABB87}"/>
    <cellStyle name="Normal 21 5 5 4" xfId="38300" xr:uid="{77FC6115-473F-465D-86D3-CFB4A5072A01}"/>
    <cellStyle name="Normal 21 5 6" xfId="6538" xr:uid="{F8418202-02A6-4A01-BAAA-D3B9CADEE48A}"/>
    <cellStyle name="Normal 21 5 6 2" xfId="14918" xr:uid="{0F78D8DD-76F4-4E83-91D4-0DB57A567C71}"/>
    <cellStyle name="Normal 21 5 6 2 2" xfId="31678" xr:uid="{64875EA7-0503-4475-AFB7-31CA92F0E4DB}"/>
    <cellStyle name="Normal 21 5 6 2 3" xfId="48437" xr:uid="{308A07C4-3FCE-417A-85A9-15C5EDCC1938}"/>
    <cellStyle name="Normal 21 5 6 3" xfId="23298" xr:uid="{A3A69787-38C9-49E9-96CC-EEA393AF6AFF}"/>
    <cellStyle name="Normal 21 5 6 4" xfId="40057" xr:uid="{C251D8C8-AD28-4AA0-BC3B-E0449B664145}"/>
    <cellStyle name="Normal 21 5 7" xfId="8144" xr:uid="{B09B9B92-297D-49D4-84E5-4C8AFCFFA879}"/>
    <cellStyle name="Normal 21 5 7 2" xfId="16524" xr:uid="{745ED0AC-9EEB-4DCF-A669-5F9F5A685112}"/>
    <cellStyle name="Normal 21 5 7 2 2" xfId="33284" xr:uid="{23BCC072-59E7-4BB4-BB8B-4E5C677BB64E}"/>
    <cellStyle name="Normal 21 5 7 2 3" xfId="50043" xr:uid="{BF9E9FD8-AB40-401B-88DA-4BFC16768054}"/>
    <cellStyle name="Normal 21 5 7 3" xfId="24904" xr:uid="{115FFA3A-214C-43E9-B988-B0214CD4873F}"/>
    <cellStyle name="Normal 21 5 7 4" xfId="41663" xr:uid="{DEECC177-1AAF-4CF5-9900-FCEB7F3EB367}"/>
    <cellStyle name="Normal 21 5 8" xfId="8550" xr:uid="{1F10FD77-EE50-48EB-AE96-E8B97A26AE31}"/>
    <cellStyle name="Normal 21 5 8 2" xfId="16930" xr:uid="{A287EF5D-6D4F-4B2B-AF8F-09B272F3C75A}"/>
    <cellStyle name="Normal 21 5 8 2 2" xfId="33690" xr:uid="{AB33BAC7-F7F7-4893-9CDA-D6C295D5814A}"/>
    <cellStyle name="Normal 21 5 8 2 3" xfId="50449" xr:uid="{72D41FFD-4AF7-4AA7-A331-5FA5D2EEDB7F}"/>
    <cellStyle name="Normal 21 5 8 3" xfId="25310" xr:uid="{1C1B4A4B-D1DE-445E-8F50-7FCC8E7BA64C}"/>
    <cellStyle name="Normal 21 5 8 4" xfId="42069" xr:uid="{8C3E2499-1907-466E-A3BB-0B62C268B9D8}"/>
    <cellStyle name="Normal 21 5 9" xfId="8956" xr:uid="{A9334ED7-0F1F-428E-8E99-F7BCC3ED7DA1}"/>
    <cellStyle name="Normal 21 5 9 2" xfId="17336" xr:uid="{377759D2-CE1E-4913-8907-0B614B8A2568}"/>
    <cellStyle name="Normal 21 5 9 2 2" xfId="34096" xr:uid="{501DF689-6979-4284-BF27-ECEF51138056}"/>
    <cellStyle name="Normal 21 5 9 2 3" xfId="50855" xr:uid="{F2B7649D-A4AA-4EB9-9E95-70C5AC2E23EC}"/>
    <cellStyle name="Normal 21 5 9 3" xfId="25716" xr:uid="{64A99A54-CB52-4748-A156-04DF6DE0F1DD}"/>
    <cellStyle name="Normal 21 5 9 4" xfId="42475" xr:uid="{B8088768-8FDC-4FBA-B6D0-031FA80222B2}"/>
    <cellStyle name="Normal 21 6" xfId="1570" xr:uid="{1A62DEA0-423D-42B3-AE7D-D041668D9621}"/>
    <cellStyle name="Normal 21 6 2" xfId="4950" xr:uid="{42EAA315-5B91-4216-8A38-281C7E6DB47E}"/>
    <cellStyle name="Normal 21 6 2 2" xfId="13326" xr:uid="{2A5CADD7-1A75-47A0-9556-871F3D2B9C3C}"/>
    <cellStyle name="Normal 21 6 2 2 2" xfId="30086" xr:uid="{6414196C-16D8-4B0D-8EE0-BB7E7E38C0E0}"/>
    <cellStyle name="Normal 21 6 2 2 3" xfId="46845" xr:uid="{CDA5C6A6-F044-4713-9446-7A1174F943B4}"/>
    <cellStyle name="Normal 21 6 2 3" xfId="21706" xr:uid="{2119597B-5059-45D1-9549-C9E29FF98307}"/>
    <cellStyle name="Normal 21 6 2 4" xfId="38465" xr:uid="{6D17F506-195B-4D53-B3CC-D78536489561}"/>
    <cellStyle name="Normal 21 6 3" xfId="6633" xr:uid="{A67D7C57-BB94-4560-A092-CE71A285FD9F}"/>
    <cellStyle name="Normal 21 6 3 2" xfId="15013" xr:uid="{E0F4C781-A5B6-4556-BAE2-F62203818C4F}"/>
    <cellStyle name="Normal 21 6 3 2 2" xfId="31773" xr:uid="{5A24A30B-EF74-4FBD-9B36-E45427AF4910}"/>
    <cellStyle name="Normal 21 6 3 2 3" xfId="48532" xr:uid="{8B9ADC52-9E7F-4D93-A46D-6C114BC3E6C5}"/>
    <cellStyle name="Normal 21 6 3 3" xfId="23393" xr:uid="{24C2429A-C231-4C09-8964-ECA20ACDA152}"/>
    <cellStyle name="Normal 21 6 3 4" xfId="40152" xr:uid="{358E41A1-46CF-4075-B4DA-EEA449D3CE04}"/>
    <cellStyle name="Normal 21 6 4" xfId="3373" xr:uid="{1A239C11-7CB8-4257-88F1-3F3BC0BA5C3C}"/>
    <cellStyle name="Normal 21 6 4 2" xfId="11749" xr:uid="{A2E4924D-25AE-4DE1-BFA3-A161858F31DD}"/>
    <cellStyle name="Normal 21 6 4 2 2" xfId="28509" xr:uid="{95E35E77-E167-41C9-A10C-B3E14B53E715}"/>
    <cellStyle name="Normal 21 6 4 2 3" xfId="45268" xr:uid="{1EBF6E79-73C9-42F3-A5D6-C7341A368C18}"/>
    <cellStyle name="Normal 21 6 4 3" xfId="20129" xr:uid="{EDD9ECCE-63CA-4101-BF6B-DC36A5CB44CC}"/>
    <cellStyle name="Normal 21 6 4 4" xfId="36888" xr:uid="{6CEA544A-8054-43F2-A0D5-156F4E876416}"/>
    <cellStyle name="Normal 21 6 5" xfId="9946" xr:uid="{B5722D48-7EF3-4D4E-A667-F25A889C4406}"/>
    <cellStyle name="Normal 21 6 5 2" xfId="26706" xr:uid="{BFE4550D-1728-48D8-8D00-0FDD2E15A11D}"/>
    <cellStyle name="Normal 21 6 5 3" xfId="43465" xr:uid="{6911B29A-9646-49E8-B0DE-CF51D3FC35A3}"/>
    <cellStyle name="Normal 21 6 6" xfId="18326" xr:uid="{0D430C02-7105-42B9-ADA8-82EA7BEADA80}"/>
    <cellStyle name="Normal 21 6 7" xfId="35085" xr:uid="{7F19835A-8A22-4AC5-8DF9-D2B92F19E820}"/>
    <cellStyle name="Normal 21 7" xfId="1995" xr:uid="{0C16D250-491E-4F75-8AD2-B0FF19ADA143}"/>
    <cellStyle name="Normal 21 7 2" xfId="5374" xr:uid="{A2649B36-CC37-4060-B34C-CA77FBB74034}"/>
    <cellStyle name="Normal 21 7 2 2" xfId="13754" xr:uid="{E5328DA1-D03A-4821-AAF8-3735A5189DDC}"/>
    <cellStyle name="Normal 21 7 2 2 2" xfId="30514" xr:uid="{AD9AC5E8-AB22-4417-A31E-A2AE0ABCED8A}"/>
    <cellStyle name="Normal 21 7 2 2 3" xfId="47273" xr:uid="{5C56E850-6C19-4BC9-9059-21D58F7EB51E}"/>
    <cellStyle name="Normal 21 7 2 3" xfId="22134" xr:uid="{CF2F74FC-E8A9-4656-847D-511F3D70615D}"/>
    <cellStyle name="Normal 21 7 2 4" xfId="38893" xr:uid="{DE3C50EC-42E7-4D5C-A5D3-E74395ED7BB4}"/>
    <cellStyle name="Normal 21 7 3" xfId="7061" xr:uid="{95BC3296-4BCF-4218-86A3-4552EB98164E}"/>
    <cellStyle name="Normal 21 7 3 2" xfId="15441" xr:uid="{63C725A0-F430-4DB9-9F4A-66AEAA916D4C}"/>
    <cellStyle name="Normal 21 7 3 2 2" xfId="32201" xr:uid="{5D8480D8-8F4F-4E04-BD93-77AE897CE746}"/>
    <cellStyle name="Normal 21 7 3 2 3" xfId="48960" xr:uid="{4BA79F25-1440-401D-8337-30F6251EA4DB}"/>
    <cellStyle name="Normal 21 7 3 3" xfId="23821" xr:uid="{98BDF584-419A-43BF-8928-8399932392CA}"/>
    <cellStyle name="Normal 21 7 3 4" xfId="40580" xr:uid="{47BD8B4F-C499-410B-B322-7458914BB4E5}"/>
    <cellStyle name="Normal 21 7 4" xfId="3801" xr:uid="{DC200E30-DE22-4C59-8C55-F1DFACE134A2}"/>
    <cellStyle name="Normal 21 7 4 2" xfId="12177" xr:uid="{0A7473A3-AC61-4DDC-9D49-7C48B984DD8A}"/>
    <cellStyle name="Normal 21 7 4 2 2" xfId="28937" xr:uid="{D8EB71AF-BA43-4032-B7FC-640805E99159}"/>
    <cellStyle name="Normal 21 7 4 2 3" xfId="45696" xr:uid="{C677EE59-2C82-49F5-A129-BE6137F78509}"/>
    <cellStyle name="Normal 21 7 4 3" xfId="20557" xr:uid="{7C0CC5F2-22EA-49A4-9356-24F6EB66FE58}"/>
    <cellStyle name="Normal 21 7 4 4" xfId="37316" xr:uid="{049799ED-9CF3-4245-8FB6-F070FAF4189F}"/>
    <cellStyle name="Normal 21 7 5" xfId="10374" xr:uid="{FA103BB5-649F-4DD4-BE83-9EA526F87316}"/>
    <cellStyle name="Normal 21 7 5 2" xfId="27134" xr:uid="{5115706A-A948-4ED1-8677-A7B5F560C4D7}"/>
    <cellStyle name="Normal 21 7 5 3" xfId="43893" xr:uid="{BED8813A-D87F-4F68-A6C0-B88DDB2E7602}"/>
    <cellStyle name="Normal 21 7 6" xfId="18754" xr:uid="{A7B8DC9F-22DC-4753-AC2F-42059B6886B2}"/>
    <cellStyle name="Normal 21 7 7" xfId="35513" xr:uid="{DA3398A5-89E5-40D0-9638-2C32B5CFE5A3}"/>
    <cellStyle name="Normal 21 8" xfId="2399" xr:uid="{8268826A-91D6-47D5-8007-BD565588A4A3}"/>
    <cellStyle name="Normal 21 8 2" xfId="5780" xr:uid="{0AD28874-6495-4C26-9CDF-283B34364FCD}"/>
    <cellStyle name="Normal 21 8 2 2" xfId="14160" xr:uid="{83F98252-DE56-42CE-983F-DD82D874603D}"/>
    <cellStyle name="Normal 21 8 2 2 2" xfId="30920" xr:uid="{702B8C4E-3C6D-47A3-831C-4052A9032D6B}"/>
    <cellStyle name="Normal 21 8 2 2 3" xfId="47679" xr:uid="{28B04838-5C96-46FF-A483-E6947A3F2216}"/>
    <cellStyle name="Normal 21 8 2 3" xfId="22540" xr:uid="{880D46C4-E56B-4F0E-95E2-7455587A6C50}"/>
    <cellStyle name="Normal 21 8 2 4" xfId="39299" xr:uid="{608961D1-4EAA-43AA-8924-5EC77EEDAB04}"/>
    <cellStyle name="Normal 21 8 3" xfId="7467" xr:uid="{32057131-5481-408A-87CB-A8DB011C585B}"/>
    <cellStyle name="Normal 21 8 3 2" xfId="15847" xr:uid="{4EFCA558-26A4-429B-B613-AEB2AFA8CFAE}"/>
    <cellStyle name="Normal 21 8 3 2 2" xfId="32607" xr:uid="{09CC4378-E5A7-4209-A12E-3A06BB6856F1}"/>
    <cellStyle name="Normal 21 8 3 2 3" xfId="49366" xr:uid="{30AEA48C-52E0-4010-BAA5-01340E1A6484}"/>
    <cellStyle name="Normal 21 8 3 3" xfId="24227" xr:uid="{5F7914BB-B51A-40C3-9BF4-E794235969AE}"/>
    <cellStyle name="Normal 21 8 3 4" xfId="40986" xr:uid="{2B10B1BA-3177-4B2A-8FC5-0126C50D8DD4}"/>
    <cellStyle name="Normal 21 8 4" xfId="2941" xr:uid="{457A9298-E162-4A70-A1F8-76AA1BC62352}"/>
    <cellStyle name="Normal 21 8 4 2" xfId="11323" xr:uid="{17B7D6B6-9002-4AA8-8789-0B5B37B9B527}"/>
    <cellStyle name="Normal 21 8 4 2 2" xfId="28083" xr:uid="{C98954D2-A145-414D-A202-0ABCA3F0BBFB}"/>
    <cellStyle name="Normal 21 8 4 2 3" xfId="44842" xr:uid="{7DF34EEA-C112-45D1-9494-D67CDE26B191}"/>
    <cellStyle name="Normal 21 8 4 3" xfId="19703" xr:uid="{11893CA7-58DE-4818-821A-7BB33833CA97}"/>
    <cellStyle name="Normal 21 8 4 4" xfId="36462" xr:uid="{F6362AF8-8C58-40FB-AC1D-F56F70F84BE8}"/>
    <cellStyle name="Normal 21 8 5" xfId="10780" xr:uid="{71101943-A0ED-4F80-A74C-EFB7B8E25758}"/>
    <cellStyle name="Normal 21 8 5 2" xfId="27540" xr:uid="{2984589C-D019-4B06-A8A9-C1734E253891}"/>
    <cellStyle name="Normal 21 8 5 3" xfId="44299" xr:uid="{C635DFFA-F4D4-463F-8D0A-23844163B58C}"/>
    <cellStyle name="Normal 21 8 6" xfId="19160" xr:uid="{EE94CC26-4E1E-407F-A314-62695494A654}"/>
    <cellStyle name="Normal 21 8 7" xfId="35919" xr:uid="{B2A1A6AD-136A-4393-BE4D-DBC7A0C138D3}"/>
    <cellStyle name="Normal 21 9" xfId="4500" xr:uid="{A7694406-1A9A-448B-B47B-82C3CD59518E}"/>
    <cellStyle name="Normal 21 9 2" xfId="12876" xr:uid="{A8A8100C-2CF2-4A86-99EC-58879BDCB2F1}"/>
    <cellStyle name="Normal 21 9 2 2" xfId="29636" xr:uid="{4E77476C-42E6-418C-948D-E5BA53AB173E}"/>
    <cellStyle name="Normal 21 9 2 3" xfId="46395" xr:uid="{E3D7DCAA-9442-4CCF-AABE-05A1D16BC6FF}"/>
    <cellStyle name="Normal 21 9 3" xfId="21256" xr:uid="{B8CA787D-ACDB-4395-AD0E-2968CB907C25}"/>
    <cellStyle name="Normal 21 9 4" xfId="38015" xr:uid="{33E9FA4C-989E-4352-81EC-B4DC2BA60763}"/>
    <cellStyle name="Normal 22" xfId="235" xr:uid="{E6BA2FF0-D791-4BBB-9E5B-021DFCE20039}"/>
    <cellStyle name="Normal 22 10" xfId="6208" xr:uid="{231120F8-49D3-4D13-8080-AB2EDAF05BB6}"/>
    <cellStyle name="Normal 22 10 2" xfId="14588" xr:uid="{C2A5BDCF-72F9-47CC-9067-98E4863D422E}"/>
    <cellStyle name="Normal 22 10 2 2" xfId="31348" xr:uid="{59DACA63-85D7-4BED-A46B-DFE3944EEC50}"/>
    <cellStyle name="Normal 22 10 2 3" xfId="48107" xr:uid="{BBC20947-1CE5-4BF0-8443-776BC24D3700}"/>
    <cellStyle name="Normal 22 10 3" xfId="22968" xr:uid="{6020D074-0764-47A6-AC18-B58525F3BB03}"/>
    <cellStyle name="Normal 22 10 4" xfId="39727" xr:uid="{6FFCF354-C766-46AE-B8B4-6EBCE406F3BE}"/>
    <cellStyle name="Normal 22 11" xfId="7891" xr:uid="{65E5F1AA-BFC1-43E6-A5B5-A68747F69DEB}"/>
    <cellStyle name="Normal 22 11 2" xfId="16271" xr:uid="{33AE4076-8266-4557-86BB-4E62AC503ABF}"/>
    <cellStyle name="Normal 22 11 2 2" xfId="33031" xr:uid="{A296557F-027F-4122-95C9-555A3669F63F}"/>
    <cellStyle name="Normal 22 11 2 3" xfId="49790" xr:uid="{8B543AF1-C847-4945-9553-9CA954E61317}"/>
    <cellStyle name="Normal 22 11 3" xfId="24651" xr:uid="{7CB821A3-3BC0-4986-8B4E-880346ADEA81}"/>
    <cellStyle name="Normal 22 11 4" xfId="41410" xr:uid="{B9AEFF13-3E6F-4FCF-8A8A-9A41870C7254}"/>
    <cellStyle name="Normal 22 12" xfId="8297" xr:uid="{B8639200-296B-4E6C-B02F-A24D57A3F646}"/>
    <cellStyle name="Normal 22 12 2" xfId="16677" xr:uid="{6A615279-0F2F-4953-9EEC-55413D743528}"/>
    <cellStyle name="Normal 22 12 2 2" xfId="33437" xr:uid="{DA09157A-930D-4EB2-8601-0F8376D66832}"/>
    <cellStyle name="Normal 22 12 2 3" xfId="50196" xr:uid="{8E500F69-BDE6-49E9-9130-17748F026092}"/>
    <cellStyle name="Normal 22 12 3" xfId="25057" xr:uid="{C49DD38B-5316-420D-810B-7F56E318609E}"/>
    <cellStyle name="Normal 22 12 4" xfId="41816" xr:uid="{8BB3B331-A2F0-42E2-B009-465BFCDB703A}"/>
    <cellStyle name="Normal 22 13" xfId="8703" xr:uid="{C60E8D51-F60E-4917-8BCA-265B3CF26BC8}"/>
    <cellStyle name="Normal 22 13 2" xfId="17083" xr:uid="{6DB9CC88-148B-4662-B92E-75642C0A5941}"/>
    <cellStyle name="Normal 22 13 2 2" xfId="33843" xr:uid="{EB3C20A3-7DB0-429D-ADEC-74B979393D83}"/>
    <cellStyle name="Normal 22 13 2 3" xfId="50602" xr:uid="{343DA434-1F0F-4793-B20C-62BDC61BAA40}"/>
    <cellStyle name="Normal 22 13 3" xfId="25463" xr:uid="{0C4ED374-5577-4065-992E-9AF0FE7F18F3}"/>
    <cellStyle name="Normal 22 13 4" xfId="42222" xr:uid="{8BF4AB01-5EFF-42CC-889A-D24C37E9717D}"/>
    <cellStyle name="Normal 22 14" xfId="9109" xr:uid="{8E0A4976-1348-4C51-BE14-2130CFB725F7}"/>
    <cellStyle name="Normal 22 14 2" xfId="17489" xr:uid="{BDC11392-719D-4E82-9B86-FB282D949DCC}"/>
    <cellStyle name="Normal 22 14 2 2" xfId="34249" xr:uid="{5F8F67E0-75A8-4912-B016-13C1B332D51B}"/>
    <cellStyle name="Normal 22 14 2 3" xfId="51008" xr:uid="{DC07289F-8678-4CDA-BA51-A7CB3020F897}"/>
    <cellStyle name="Normal 22 14 3" xfId="25869" xr:uid="{40BD134D-CEBB-42D8-BA6F-9747103620E3}"/>
    <cellStyle name="Normal 22 14 4" xfId="42628" xr:uid="{E4BEE2DF-A5B1-47A1-83E5-60BA08E76E54}"/>
    <cellStyle name="Normal 22 15" xfId="2867" xr:uid="{F5DFC38E-FDD0-4D81-964F-48AF50A9F6FC}"/>
    <cellStyle name="Normal 22 15 2" xfId="11249" xr:uid="{C1F87755-B73F-4F1C-92B5-21BAAD1AE921}"/>
    <cellStyle name="Normal 22 15 2 2" xfId="28009" xr:uid="{1459805C-39CF-40C2-A843-92577DDDAB52}"/>
    <cellStyle name="Normal 22 15 2 3" xfId="44768" xr:uid="{C93CE509-40AC-4BC3-9041-15BF26CA6892}"/>
    <cellStyle name="Normal 22 15 3" xfId="19629" xr:uid="{26625018-00C2-4C37-A8A4-2A999E24FB8D}"/>
    <cellStyle name="Normal 22 15 4" xfId="36388" xr:uid="{816301D6-B4B2-49AA-99B6-E080472BFC0A}"/>
    <cellStyle name="Normal 22 16" xfId="9521" xr:uid="{C0B2F7CC-6B1F-4AD6-9CE9-153E9FCB5D78}"/>
    <cellStyle name="Normal 22 16 2" xfId="26281" xr:uid="{0823D4D7-6DA9-41C2-943F-F7FB8226E6B7}"/>
    <cellStyle name="Normal 22 16 3" xfId="43040" xr:uid="{5A0DF4A5-7059-474D-A19F-6BC8EE49F9A0}"/>
    <cellStyle name="Normal 22 17" xfId="17901" xr:uid="{4509D03E-2F95-46FC-8246-9DB7BE5F6700}"/>
    <cellStyle name="Normal 22 18" xfId="34660" xr:uid="{2FFCCE1C-D033-4584-974F-C83F0F910B91}"/>
    <cellStyle name="Normal 22 19" xfId="51648" xr:uid="{C01F11D9-E7D0-4C5A-934D-23E877E66FFF}"/>
    <cellStyle name="Normal 22 2" xfId="876" xr:uid="{08BBE49A-51CA-4FAB-8310-20064EC3E0B1}"/>
    <cellStyle name="Normal 22 2 10" xfId="8354" xr:uid="{DDB44A74-BBE0-440A-94F0-F190525075DF}"/>
    <cellStyle name="Normal 22 2 10 2" xfId="16734" xr:uid="{E7D03A44-99F8-4967-B6CF-EF594DF89373}"/>
    <cellStyle name="Normal 22 2 10 2 2" xfId="33494" xr:uid="{2FC66F37-B474-4A81-9162-BDC790D6C8FB}"/>
    <cellStyle name="Normal 22 2 10 2 3" xfId="50253" xr:uid="{0881A2AE-9287-4E1C-9464-7882D6B3A791}"/>
    <cellStyle name="Normal 22 2 10 3" xfId="25114" xr:uid="{B77C8D6E-C61D-4077-AF0B-3678F71CCB41}"/>
    <cellStyle name="Normal 22 2 10 4" xfId="41873" xr:uid="{016A2876-7C46-4485-8D8F-B1F76B262F7C}"/>
    <cellStyle name="Normal 22 2 11" xfId="8760" xr:uid="{AE78B4BD-2D57-44CD-82AF-F2779EBA4EA0}"/>
    <cellStyle name="Normal 22 2 11 2" xfId="17140" xr:uid="{3F1DB25A-0072-453C-A54B-2E4A3607D509}"/>
    <cellStyle name="Normal 22 2 11 2 2" xfId="33900" xr:uid="{29EC71FF-4501-4EBB-A755-09B48FB58D1D}"/>
    <cellStyle name="Normal 22 2 11 2 3" xfId="50659" xr:uid="{B512B540-E03A-49BA-A336-E778BFE8ADF7}"/>
    <cellStyle name="Normal 22 2 11 3" xfId="25520" xr:uid="{2D721E71-17C1-48B7-BD9F-ECA42E5CFD47}"/>
    <cellStyle name="Normal 22 2 11 4" xfId="42279" xr:uid="{14F22DF5-9566-4406-8432-921FF7A90A3E}"/>
    <cellStyle name="Normal 22 2 12" xfId="9166" xr:uid="{5F77A5FB-7B47-4C80-8814-4143E1F812D3}"/>
    <cellStyle name="Normal 22 2 12 2" xfId="17546" xr:uid="{9299B01E-9E30-4925-A276-6449DFFBB8D7}"/>
    <cellStyle name="Normal 22 2 12 2 2" xfId="34306" xr:uid="{1B7B6D9B-FEC7-4731-B04E-0C2267F00638}"/>
    <cellStyle name="Normal 22 2 12 2 3" xfId="51065" xr:uid="{3123CB57-5171-4A59-80D3-60F9E8B276EB}"/>
    <cellStyle name="Normal 22 2 12 3" xfId="25926" xr:uid="{6E80B50D-AD59-4B87-A9AA-DBA16E1895A6}"/>
    <cellStyle name="Normal 22 2 12 4" xfId="42685" xr:uid="{5AEFFC26-9738-487C-8329-1AEF31284A10}"/>
    <cellStyle name="Normal 22 2 13" xfId="2870" xr:uid="{D19A1EC3-AA3D-4E35-BD3F-896D1B7AD719}"/>
    <cellStyle name="Normal 22 2 13 2" xfId="11252" xr:uid="{F2EDA33A-C7D3-42AC-BA96-0FE326A434AA}"/>
    <cellStyle name="Normal 22 2 13 2 2" xfId="28012" xr:uid="{7F8C11AC-0F60-407A-9F70-27160D40F3FB}"/>
    <cellStyle name="Normal 22 2 13 2 3" xfId="44771" xr:uid="{227C946E-E3BB-4A14-B6B9-AA2AF05068A2}"/>
    <cellStyle name="Normal 22 2 13 3" xfId="19632" xr:uid="{2B42A8BF-299F-4C59-9BF9-DC0F389EFAAA}"/>
    <cellStyle name="Normal 22 2 13 4" xfId="36391" xr:uid="{0BCB5BC7-949C-4564-80F9-663176DC3DFC}"/>
    <cellStyle name="Normal 22 2 14" xfId="9549" xr:uid="{E94D6458-E078-45EF-BA10-EFDA0FACD266}"/>
    <cellStyle name="Normal 22 2 14 2" xfId="26309" xr:uid="{245AC0C6-02D7-4164-8D97-1B190CAB8804}"/>
    <cellStyle name="Normal 22 2 14 3" xfId="43068" xr:uid="{292745CD-7D66-4189-AD66-E73A2959C3CA}"/>
    <cellStyle name="Normal 22 2 15" xfId="17929" xr:uid="{EA194F29-A745-460A-AA28-666FD29C85AA}"/>
    <cellStyle name="Normal 22 2 16" xfId="34688" xr:uid="{857D7367-732E-400F-A95D-C636F363B377}"/>
    <cellStyle name="Normal 22 2 2" xfId="1290" xr:uid="{F7327D3A-DCCD-4902-AEDC-647492DE99C5}"/>
    <cellStyle name="Normal 22 2 2 10" xfId="9328" xr:uid="{E89F090F-8F3E-4688-BDAC-AB13C6D362CF}"/>
    <cellStyle name="Normal 22 2 2 10 2" xfId="17708" xr:uid="{665AF4ED-5B8F-454E-A079-73DC189219FB}"/>
    <cellStyle name="Normal 22 2 2 10 2 2" xfId="34468" xr:uid="{89570FA5-D109-4D24-B2AC-343AB79B20D4}"/>
    <cellStyle name="Normal 22 2 2 10 2 3" xfId="51227" xr:uid="{DA09C830-B4BE-450B-AF75-9245A7F13D4B}"/>
    <cellStyle name="Normal 22 2 2 10 3" xfId="26088" xr:uid="{1F3C3C1C-09B6-4C68-8F4B-BBBCF46393BD}"/>
    <cellStyle name="Normal 22 2 2 10 4" xfId="42847" xr:uid="{DB0682B2-7681-4532-B65C-70C354EC07D5}"/>
    <cellStyle name="Normal 22 2 2 11" xfId="3047" xr:uid="{D9B5554A-3740-4ABB-AC65-9F390109377F}"/>
    <cellStyle name="Normal 22 2 2 11 2" xfId="11426" xr:uid="{81614627-99C9-42C5-A918-D0BA78B8C478}"/>
    <cellStyle name="Normal 22 2 2 11 2 2" xfId="28186" xr:uid="{AFBD0370-F33E-407D-B11A-71C6222C54A3}"/>
    <cellStyle name="Normal 22 2 2 11 2 3" xfId="44945" xr:uid="{701134BC-B4CC-47D0-90CC-584173A2B0A0}"/>
    <cellStyle name="Normal 22 2 2 11 3" xfId="19806" xr:uid="{9BA1B0A0-9E78-475E-B1DD-52B55B6666E9}"/>
    <cellStyle name="Normal 22 2 2 11 4" xfId="36565" xr:uid="{5101B079-C1DE-4A30-A025-DF8709EC0A02}"/>
    <cellStyle name="Normal 22 2 2 12" xfId="9623" xr:uid="{A3CC9DBD-C69F-466A-8941-1549CF3AB66E}"/>
    <cellStyle name="Normal 22 2 2 12 2" xfId="26383" xr:uid="{01E68ADD-DBBF-4030-A6D6-7373C6178E11}"/>
    <cellStyle name="Normal 22 2 2 12 3" xfId="43142" xr:uid="{D3795F30-C136-45B3-8D71-10DB383A5E53}"/>
    <cellStyle name="Normal 22 2 2 13" xfId="18003" xr:uid="{CE643150-B56D-4B12-B235-369D823A08D8}"/>
    <cellStyle name="Normal 22 2 2 14" xfId="34762" xr:uid="{2C439A15-B5AA-43A2-A23A-8FF2265802F2}"/>
    <cellStyle name="Normal 22 2 2 2" xfId="1669" xr:uid="{A10B7443-4CFF-4637-BEB3-6283A9C2FC4D}"/>
    <cellStyle name="Normal 22 2 2 2 2" xfId="5051" xr:uid="{7769A399-E91B-4296-B2D5-7083B1943B7E}"/>
    <cellStyle name="Normal 22 2 2 2 2 2" xfId="13429" xr:uid="{5C88467A-8F8C-4110-925A-EF46327F906E}"/>
    <cellStyle name="Normal 22 2 2 2 2 2 2" xfId="30189" xr:uid="{40B1F7D4-B3A3-45EA-A0D6-F42095571D4D}"/>
    <cellStyle name="Normal 22 2 2 2 2 2 3" xfId="46948" xr:uid="{84213902-D375-420C-BE12-C6539CDB04A2}"/>
    <cellStyle name="Normal 22 2 2 2 2 3" xfId="21809" xr:uid="{627A9CF6-3B7A-4657-B6D7-E4B5680D3250}"/>
    <cellStyle name="Normal 22 2 2 2 2 4" xfId="38568" xr:uid="{7DDEA7BE-DFF2-43E9-94BA-F2402CBF687A}"/>
    <cellStyle name="Normal 22 2 2 2 3" xfId="6736" xr:uid="{30000FFD-FA7E-4994-806E-8C428DA2959D}"/>
    <cellStyle name="Normal 22 2 2 2 3 2" xfId="15116" xr:uid="{83C5A776-CFB3-4B5E-829E-A0BEB190EAEE}"/>
    <cellStyle name="Normal 22 2 2 2 3 2 2" xfId="31876" xr:uid="{EB7F0741-BCD7-43A4-B074-7216B32654E6}"/>
    <cellStyle name="Normal 22 2 2 2 3 2 3" xfId="48635" xr:uid="{8773DC1A-6B0C-490A-B2D0-45C0C9DCF4A9}"/>
    <cellStyle name="Normal 22 2 2 2 3 3" xfId="23496" xr:uid="{5B90C73B-E63B-4B4A-A00A-1BD4B0DE64C3}"/>
    <cellStyle name="Normal 22 2 2 2 3 4" xfId="40255" xr:uid="{BB8CADF4-CFC4-412D-92C4-6057475AF943}"/>
    <cellStyle name="Normal 22 2 2 2 4" xfId="3476" xr:uid="{66A589B4-526A-4B3B-B3E7-732058CA3920}"/>
    <cellStyle name="Normal 22 2 2 2 4 2" xfId="11852" xr:uid="{A4114925-F846-4533-AAB4-0C43D96DB91F}"/>
    <cellStyle name="Normal 22 2 2 2 4 2 2" xfId="28612" xr:uid="{A4218394-EAC0-4F10-9678-A1D09E2CA1C4}"/>
    <cellStyle name="Normal 22 2 2 2 4 2 3" xfId="45371" xr:uid="{9E65DB7B-6DA2-48C0-9477-3418C700B794}"/>
    <cellStyle name="Normal 22 2 2 2 4 3" xfId="20232" xr:uid="{59D3FF1F-9406-4E3B-95BF-F8EF2535D7B7}"/>
    <cellStyle name="Normal 22 2 2 2 4 4" xfId="36991" xr:uid="{1A7D7B61-2D67-48B5-9181-5C7ED46AC386}"/>
    <cellStyle name="Normal 22 2 2 2 5" xfId="10049" xr:uid="{86E2F57D-5D76-490E-BE09-1C81C87CE8FB}"/>
    <cellStyle name="Normal 22 2 2 2 5 2" xfId="26809" xr:uid="{D789C5D6-177A-449A-9277-49431881C340}"/>
    <cellStyle name="Normal 22 2 2 2 5 3" xfId="43568" xr:uid="{CA1115A9-9477-4A72-9275-61D5BB6A418E}"/>
    <cellStyle name="Normal 22 2 2 2 6" xfId="18429" xr:uid="{72518879-2EE3-496E-AE6C-1D91C68839C9}"/>
    <cellStyle name="Normal 22 2 2 2 7" xfId="35188" xr:uid="{64ED9903-228A-4E4C-9FB4-A267DCE4D912}"/>
    <cellStyle name="Normal 22 2 2 3" xfId="2097" xr:uid="{A481E0FC-FE40-47BB-8453-BFEC7A2DDA73}"/>
    <cellStyle name="Normal 22 2 2 3 2" xfId="5477" xr:uid="{100CF560-4AC3-46AB-A375-DE82D236F847}"/>
    <cellStyle name="Normal 22 2 2 3 2 2" xfId="13857" xr:uid="{45B71C9B-8929-4622-B5AB-3FFC842B3539}"/>
    <cellStyle name="Normal 22 2 2 3 2 2 2" xfId="30617" xr:uid="{0CA1F3FF-1FE8-43C9-9BF3-AA97D271B5EB}"/>
    <cellStyle name="Normal 22 2 2 3 2 2 3" xfId="47376" xr:uid="{FF3C5BF6-3886-4CAD-BA9B-F5F8ED7201FB}"/>
    <cellStyle name="Normal 22 2 2 3 2 3" xfId="22237" xr:uid="{5726BF91-4CD7-494C-A5C3-6C2B6F742915}"/>
    <cellStyle name="Normal 22 2 2 3 2 4" xfId="38996" xr:uid="{BCE3A842-854A-4D38-8F90-0E4C273B91EE}"/>
    <cellStyle name="Normal 22 2 2 3 3" xfId="7164" xr:uid="{7E65611B-D0A4-46B8-B0F3-1010D3C20C35}"/>
    <cellStyle name="Normal 22 2 2 3 3 2" xfId="15544" xr:uid="{AD0BF086-6E9E-4A5A-B592-58055FF191A8}"/>
    <cellStyle name="Normal 22 2 2 3 3 2 2" xfId="32304" xr:uid="{BC19DEED-E0D7-4391-A984-6833E765BB35}"/>
    <cellStyle name="Normal 22 2 2 3 3 2 3" xfId="49063" xr:uid="{29D67D13-5079-4567-980D-FAB1CD80C720}"/>
    <cellStyle name="Normal 22 2 2 3 3 3" xfId="23924" xr:uid="{3B8A9D82-CC58-4F44-A22A-3A192B16F105}"/>
    <cellStyle name="Normal 22 2 2 3 3 4" xfId="40683" xr:uid="{6D61E680-4162-41E9-9412-284BA6ADF7E5}"/>
    <cellStyle name="Normal 22 2 2 3 4" xfId="3904" xr:uid="{1A6E5327-D458-4BFF-B70C-2B3C3CEBE882}"/>
    <cellStyle name="Normal 22 2 2 3 4 2" xfId="12280" xr:uid="{0BC15A03-08CF-43BA-9E18-21B0E590A600}"/>
    <cellStyle name="Normal 22 2 2 3 4 2 2" xfId="29040" xr:uid="{9D281A9D-7183-4357-913D-018C5396CFA0}"/>
    <cellStyle name="Normal 22 2 2 3 4 2 3" xfId="45799" xr:uid="{7EDD86ED-A7AA-4AC3-9A10-C7C26E81B0C7}"/>
    <cellStyle name="Normal 22 2 2 3 4 3" xfId="20660" xr:uid="{34FE09B0-45E7-4C55-A7E4-F680C7CFAD88}"/>
    <cellStyle name="Normal 22 2 2 3 4 4" xfId="37419" xr:uid="{417D9BEB-AD29-4C63-962D-BB97BA729AD2}"/>
    <cellStyle name="Normal 22 2 2 3 5" xfId="10477" xr:uid="{A179022C-4895-446B-87F3-02B4F3A0254D}"/>
    <cellStyle name="Normal 22 2 2 3 5 2" xfId="27237" xr:uid="{FAEB107A-D1D7-456A-8815-1D6AB5AC65C0}"/>
    <cellStyle name="Normal 22 2 2 3 5 3" xfId="43996" xr:uid="{EDB57DA2-FF58-47E2-BF13-B87A5225E7FF}"/>
    <cellStyle name="Normal 22 2 2 3 6" xfId="18857" xr:uid="{72852721-ECBE-47E1-A527-CC3E31EC96F9}"/>
    <cellStyle name="Normal 22 2 2 3 7" xfId="35616" xr:uid="{5BC0814F-E725-4560-B989-FCA5F45DC3AC}"/>
    <cellStyle name="Normal 22 2 2 4" xfId="2635" xr:uid="{C9E9CAE7-B4A0-4592-92EC-C001B769F1DD}"/>
    <cellStyle name="Normal 22 2 2 4 2" xfId="6017" xr:uid="{57006CCF-19B7-4130-B4A6-D50D3B1C2540}"/>
    <cellStyle name="Normal 22 2 2 4 2 2" xfId="14397" xr:uid="{8B9C77FC-0EA3-469C-8BB9-621D3E023132}"/>
    <cellStyle name="Normal 22 2 2 4 2 2 2" xfId="31157" xr:uid="{73B0CA7E-A374-46AB-9478-5A3A30A10BF6}"/>
    <cellStyle name="Normal 22 2 2 4 2 2 3" xfId="47916" xr:uid="{D6C74144-A284-4FBA-80F9-E80B3EBFD91C}"/>
    <cellStyle name="Normal 22 2 2 4 2 3" xfId="22777" xr:uid="{9CDD5A1A-0382-4250-BA3A-1D3D63B30BF4}"/>
    <cellStyle name="Normal 22 2 2 4 2 4" xfId="39536" xr:uid="{FD12B44E-8BF7-4100-A938-7E2B34FE052A}"/>
    <cellStyle name="Normal 22 2 2 4 3" xfId="7704" xr:uid="{C0975BFC-1C7F-4BC9-A86F-067124C37ED9}"/>
    <cellStyle name="Normal 22 2 2 4 3 2" xfId="16084" xr:uid="{0187E662-C498-4A45-A9F8-F374EEC10D04}"/>
    <cellStyle name="Normal 22 2 2 4 3 2 2" xfId="32844" xr:uid="{0CED8825-C209-4E0A-AC87-693671D2E43C}"/>
    <cellStyle name="Normal 22 2 2 4 3 2 3" xfId="49603" xr:uid="{5C086475-00FC-438A-9FF9-B2CDBAFC6DC5}"/>
    <cellStyle name="Normal 22 2 2 4 3 3" xfId="24464" xr:uid="{EB1C7DAB-8890-42AF-91E9-B08D82A29818}"/>
    <cellStyle name="Normal 22 2 2 4 3 4" xfId="41223" xr:uid="{E1ECD982-791A-44E0-BE23-7C65814D8136}"/>
    <cellStyle name="Normal 22 2 2 4 4" xfId="4332" xr:uid="{D07B47ED-3064-4F7E-BB42-D2481EFE37EE}"/>
    <cellStyle name="Normal 22 2 2 4 4 2" xfId="12708" xr:uid="{9D30551F-0310-4156-9078-12AE1F15FD0E}"/>
    <cellStyle name="Normal 22 2 2 4 4 2 2" xfId="29468" xr:uid="{F6A2281D-934E-438B-8BBE-6C50625872EB}"/>
    <cellStyle name="Normal 22 2 2 4 4 2 3" xfId="46227" xr:uid="{96741258-5121-4751-A24A-51550A9F53E1}"/>
    <cellStyle name="Normal 22 2 2 4 4 3" xfId="21088" xr:uid="{464344B8-8E3A-49AD-8381-8764B044B7FF}"/>
    <cellStyle name="Normal 22 2 2 4 4 4" xfId="37847" xr:uid="{DF5DE0F9-22EE-4067-A1FA-A43BD55BC8EA}"/>
    <cellStyle name="Normal 22 2 2 4 5" xfId="11017" xr:uid="{E5A93638-347A-44A6-99F2-C61194F628ED}"/>
    <cellStyle name="Normal 22 2 2 4 5 2" xfId="27777" xr:uid="{71D0F977-44DC-4746-B929-77046E79A1F2}"/>
    <cellStyle name="Normal 22 2 2 4 5 3" xfId="44536" xr:uid="{8A20E4DF-679F-4B91-9EF8-AE5840A03DAD}"/>
    <cellStyle name="Normal 22 2 2 4 6" xfId="19397" xr:uid="{6E939324-115F-44EC-A676-D2BE160478AF}"/>
    <cellStyle name="Normal 22 2 2 4 7" xfId="36156" xr:uid="{9F25BCF9-07FD-4741-A60E-A986CB71A8E1}"/>
    <cellStyle name="Normal 22 2 2 5" xfId="4751" xr:uid="{17E5B527-2E51-4ED0-8536-8E320A45FEC6}"/>
    <cellStyle name="Normal 22 2 2 5 2" xfId="13127" xr:uid="{42A7EF24-F151-483B-9B4B-D87EFBE43650}"/>
    <cellStyle name="Normal 22 2 2 5 2 2" xfId="29887" xr:uid="{1321A8A6-520B-4716-A238-9F46AEE3D146}"/>
    <cellStyle name="Normal 22 2 2 5 2 3" xfId="46646" xr:uid="{7670C396-B02D-4E25-A2CD-C3EEEA75F04B}"/>
    <cellStyle name="Normal 22 2 2 5 3" xfId="21507" xr:uid="{568E9766-59ED-48D6-BDB7-4CC7ECD15054}"/>
    <cellStyle name="Normal 22 2 2 5 4" xfId="38266" xr:uid="{4FDCE193-24F2-49DE-BADD-D1B679964903}"/>
    <cellStyle name="Normal 22 2 2 6" xfId="6310" xr:uid="{5CA73714-4077-46DF-B8C3-2C1EC6437D68}"/>
    <cellStyle name="Normal 22 2 2 6 2" xfId="14690" xr:uid="{9163B8ED-6F21-46E5-B841-75BB16ED7D4F}"/>
    <cellStyle name="Normal 22 2 2 6 2 2" xfId="31450" xr:uid="{45242D7A-83E3-471A-9B6E-C8D47E629C17}"/>
    <cellStyle name="Normal 22 2 2 6 2 3" xfId="48209" xr:uid="{9F77F524-C637-4D0D-88E0-A7494640877A}"/>
    <cellStyle name="Normal 22 2 2 6 3" xfId="23070" xr:uid="{6374E458-F6B2-4FC5-B0FB-6CFABF54DE09}"/>
    <cellStyle name="Normal 22 2 2 6 4" xfId="39829" xr:uid="{651318F1-2689-43E4-9F6D-F59D3EFCC016}"/>
    <cellStyle name="Normal 22 2 2 7" xfId="8110" xr:uid="{01FE2C2D-20BD-43FC-9435-D5D6E686351C}"/>
    <cellStyle name="Normal 22 2 2 7 2" xfId="16490" xr:uid="{639580E9-3403-408C-A718-34ECB5AD6D5F}"/>
    <cellStyle name="Normal 22 2 2 7 2 2" xfId="33250" xr:uid="{BD66D670-5D1B-4FE7-9556-DD6E3FDA6021}"/>
    <cellStyle name="Normal 22 2 2 7 2 3" xfId="50009" xr:uid="{49635195-EA5A-4C3D-BF79-BC25CD4E4686}"/>
    <cellStyle name="Normal 22 2 2 7 3" xfId="24870" xr:uid="{A18BFAC2-287F-4E19-BA30-1DCB449AAB02}"/>
    <cellStyle name="Normal 22 2 2 7 4" xfId="41629" xr:uid="{BDC34CA7-025D-44D2-97DE-BEEB5F8B4C4F}"/>
    <cellStyle name="Normal 22 2 2 8" xfId="8516" xr:uid="{FB390F0B-48E1-4BD3-A7D4-55AB293F5E8F}"/>
    <cellStyle name="Normal 22 2 2 8 2" xfId="16896" xr:uid="{A48BF805-C786-4245-97C5-B135E45A50C4}"/>
    <cellStyle name="Normal 22 2 2 8 2 2" xfId="33656" xr:uid="{C746EA75-5AFA-442E-A063-219A461A1D4F}"/>
    <cellStyle name="Normal 22 2 2 8 2 3" xfId="50415" xr:uid="{3529BA83-7452-4420-8109-1C655872697E}"/>
    <cellStyle name="Normal 22 2 2 8 3" xfId="25276" xr:uid="{84E08CFE-039D-4752-B9B4-2CF81723A296}"/>
    <cellStyle name="Normal 22 2 2 8 4" xfId="42035" xr:uid="{DF399890-6672-442C-8E8F-E3EE17CAD1CC}"/>
    <cellStyle name="Normal 22 2 2 9" xfId="8922" xr:uid="{CE593592-8C2B-4AD2-A951-5313F9DEAF20}"/>
    <cellStyle name="Normal 22 2 2 9 2" xfId="17302" xr:uid="{8BFE9351-DC46-4DCA-8C59-AEB233C8DBD0}"/>
    <cellStyle name="Normal 22 2 2 9 2 2" xfId="34062" xr:uid="{DE7C301F-C988-44B1-A38E-BEA61D04D72E}"/>
    <cellStyle name="Normal 22 2 2 9 2 3" xfId="50821" xr:uid="{8D7D1D18-643E-4A2C-9754-9026749FD3C7}"/>
    <cellStyle name="Normal 22 2 2 9 3" xfId="25682" xr:uid="{E1987872-7EB1-4A37-ADA0-53560E68A89B}"/>
    <cellStyle name="Normal 22 2 2 9 4" xfId="42441" xr:uid="{127EAEC0-F855-4870-A8CE-30DF038F1B6B}"/>
    <cellStyle name="Normal 22 2 3" xfId="1492" xr:uid="{9EA02DF5-B555-46B2-AA51-CE278ADDD73D}"/>
    <cellStyle name="Normal 22 2 3 10" xfId="9437" xr:uid="{0B3C9150-A629-4C17-8E90-111A49CE5E01}"/>
    <cellStyle name="Normal 22 2 3 10 2" xfId="17817" xr:uid="{6A43E2DD-7EF9-4C60-8802-4E16B9C3B52B}"/>
    <cellStyle name="Normal 22 2 3 10 2 2" xfId="34577" xr:uid="{11E283D1-E978-4FB4-802C-E125489381A5}"/>
    <cellStyle name="Normal 22 2 3 10 2 3" xfId="51336" xr:uid="{56B26958-794C-4D92-8847-6007E9106646}"/>
    <cellStyle name="Normal 22 2 3 10 3" xfId="26197" xr:uid="{76CE469D-07D0-4EB6-97D9-45BBD508917F}"/>
    <cellStyle name="Normal 22 2 3 10 4" xfId="42956" xr:uid="{82FC3419-56DB-47A8-A2AF-8C16A30B7361}"/>
    <cellStyle name="Normal 22 2 3 11" xfId="3278" xr:uid="{245BEEF0-3A08-47F9-A048-5C7368F94797}"/>
    <cellStyle name="Normal 22 2 3 11 2" xfId="11655" xr:uid="{DEB0DCA7-3AB4-4FEB-8790-2185D04363DD}"/>
    <cellStyle name="Normal 22 2 3 11 2 2" xfId="28415" xr:uid="{7993DF82-9DFB-4D24-849F-62F527301E5B}"/>
    <cellStyle name="Normal 22 2 3 11 2 3" xfId="45174" xr:uid="{18C34B29-4A4D-4995-8210-B674312AFB31}"/>
    <cellStyle name="Normal 22 2 3 11 3" xfId="20035" xr:uid="{3EB4A7EC-A457-466A-AE10-99A071691CC3}"/>
    <cellStyle name="Normal 22 2 3 11 4" xfId="36794" xr:uid="{F73E6B40-E46C-4BE8-8132-0DA375F8C24E}"/>
    <cellStyle name="Normal 22 2 3 12" xfId="9852" xr:uid="{84593AE4-43D2-4717-954F-0978BEA42513}"/>
    <cellStyle name="Normal 22 2 3 12 2" xfId="26612" xr:uid="{C2EC0691-BDF2-44A9-B926-060D54A3353A}"/>
    <cellStyle name="Normal 22 2 3 12 3" xfId="43371" xr:uid="{CC063B88-2009-4174-BB1A-499FFBF25A45}"/>
    <cellStyle name="Normal 22 2 3 13" xfId="18232" xr:uid="{02D6695D-A2A0-4B18-B7EB-FF3D1F79CF1F}"/>
    <cellStyle name="Normal 22 2 3 14" xfId="34991" xr:uid="{471D5AAF-BA4E-4D0C-964A-7C3843C3AFC7}"/>
    <cellStyle name="Normal 22 2 3 2" xfId="1898" xr:uid="{695BE90C-4692-4E52-8D1F-FACEF064D44B}"/>
    <cellStyle name="Normal 22 2 3 2 2" xfId="5280" xr:uid="{33E4F1A2-FD37-488A-9090-ECCC6E0CDEA6}"/>
    <cellStyle name="Normal 22 2 3 2 2 2" xfId="13658" xr:uid="{DD5E949C-82A1-4A22-9206-00113852714F}"/>
    <cellStyle name="Normal 22 2 3 2 2 2 2" xfId="30418" xr:uid="{54DF45C6-D9AE-4C34-9515-6EEFC1D70671}"/>
    <cellStyle name="Normal 22 2 3 2 2 2 3" xfId="47177" xr:uid="{E7C89C4C-0E8C-4FF9-BE5C-F88FC4E75F67}"/>
    <cellStyle name="Normal 22 2 3 2 2 3" xfId="22038" xr:uid="{A95EC7F2-744D-401A-B68C-AF500FB7B55A}"/>
    <cellStyle name="Normal 22 2 3 2 2 4" xfId="38797" xr:uid="{F00EDB2F-CAB6-42F0-9107-B0BE8A0B7517}"/>
    <cellStyle name="Normal 22 2 3 2 3" xfId="6965" xr:uid="{E964F370-E9B5-4A73-9C8C-5A78D03AE0CB}"/>
    <cellStyle name="Normal 22 2 3 2 3 2" xfId="15345" xr:uid="{B45FBE7C-965C-453A-A886-36578F12ACE5}"/>
    <cellStyle name="Normal 22 2 3 2 3 2 2" xfId="32105" xr:uid="{D0B04724-B13E-4FB3-B45E-E9555C20980D}"/>
    <cellStyle name="Normal 22 2 3 2 3 2 3" xfId="48864" xr:uid="{52480D9C-D0DF-4EA8-876B-648AF06C41C0}"/>
    <cellStyle name="Normal 22 2 3 2 3 3" xfId="23725" xr:uid="{89C66BF6-A9C5-45C5-BB42-200BB0B667BA}"/>
    <cellStyle name="Normal 22 2 3 2 3 4" xfId="40484" xr:uid="{4C89C341-BF45-4962-91E2-627E02F0052F}"/>
    <cellStyle name="Normal 22 2 3 2 4" xfId="3705" xr:uid="{7985E841-382C-47C0-BCD8-DE78E1723194}"/>
    <cellStyle name="Normal 22 2 3 2 4 2" xfId="12081" xr:uid="{24C0215D-65BB-458E-B15D-7292D6CD363C}"/>
    <cellStyle name="Normal 22 2 3 2 4 2 2" xfId="28841" xr:uid="{D2566BBD-AC91-4847-9BBE-39F00848C243}"/>
    <cellStyle name="Normal 22 2 3 2 4 2 3" xfId="45600" xr:uid="{95DFDED6-3415-48B8-955B-DEFAC4CB254E}"/>
    <cellStyle name="Normal 22 2 3 2 4 3" xfId="20461" xr:uid="{72DAED44-CA23-4F1F-BD09-EF32721E598D}"/>
    <cellStyle name="Normal 22 2 3 2 4 4" xfId="37220" xr:uid="{CA649DCE-45C1-4BA2-844E-C23505C68D07}"/>
    <cellStyle name="Normal 22 2 3 2 5" xfId="10278" xr:uid="{DB8150E5-9CAB-486E-AAA7-E54302C691E1}"/>
    <cellStyle name="Normal 22 2 3 2 5 2" xfId="27038" xr:uid="{122748F0-6DFD-4999-AEE4-0BD90F5F4191}"/>
    <cellStyle name="Normal 22 2 3 2 5 3" xfId="43797" xr:uid="{A98A07DD-9D98-4F2F-ABAE-81AABBA65DE8}"/>
    <cellStyle name="Normal 22 2 3 2 6" xfId="18658" xr:uid="{F7B8BF2B-376E-4DC0-8FF8-414F3555AEF6}"/>
    <cellStyle name="Normal 22 2 3 2 7" xfId="35417" xr:uid="{3D2EE072-601D-4FD4-A8B2-7B0F9FD6310E}"/>
    <cellStyle name="Normal 22 2 3 3" xfId="2326" xr:uid="{4BE536B9-A9E9-4667-BB20-62B7027A8863}"/>
    <cellStyle name="Normal 22 2 3 3 2" xfId="5706" xr:uid="{942FD597-3686-4469-B074-022FA153C944}"/>
    <cellStyle name="Normal 22 2 3 3 2 2" xfId="14086" xr:uid="{7431FF8F-427E-43C3-A17A-C4C165224421}"/>
    <cellStyle name="Normal 22 2 3 3 2 2 2" xfId="30846" xr:uid="{C4C4C74D-20F4-4E54-8C44-8CF280FDBEB5}"/>
    <cellStyle name="Normal 22 2 3 3 2 2 3" xfId="47605" xr:uid="{BC96E1FC-C8A6-4E00-8BA9-6555AFAE4180}"/>
    <cellStyle name="Normal 22 2 3 3 2 3" xfId="22466" xr:uid="{A393BF58-91B4-4C80-802E-B4F35D290C4F}"/>
    <cellStyle name="Normal 22 2 3 3 2 4" xfId="39225" xr:uid="{276BB803-6ED2-4EFA-A2F2-CDADA0C968D9}"/>
    <cellStyle name="Normal 22 2 3 3 3" xfId="7393" xr:uid="{CBF8D106-86D6-4AA4-BD09-BD9A704554EB}"/>
    <cellStyle name="Normal 22 2 3 3 3 2" xfId="15773" xr:uid="{4C61E9C6-1D91-418B-B00E-528961460831}"/>
    <cellStyle name="Normal 22 2 3 3 3 2 2" xfId="32533" xr:uid="{9645CA92-740D-4A2A-BAEA-025519661505}"/>
    <cellStyle name="Normal 22 2 3 3 3 2 3" xfId="49292" xr:uid="{FE7EA403-6403-467F-879E-3864588DCBE3}"/>
    <cellStyle name="Normal 22 2 3 3 3 3" xfId="24153" xr:uid="{BCB2867C-EA46-40CB-A2D0-7094B70A0170}"/>
    <cellStyle name="Normal 22 2 3 3 3 4" xfId="40912" xr:uid="{6B60C38F-F5F2-4AA2-8073-64BE790C940C}"/>
    <cellStyle name="Normal 22 2 3 3 4" xfId="4133" xr:uid="{D2E81E48-91F1-4202-9AC5-90F64D474A1C}"/>
    <cellStyle name="Normal 22 2 3 3 4 2" xfId="12509" xr:uid="{DF929AEA-893B-4E1D-92CD-06F8DD751A29}"/>
    <cellStyle name="Normal 22 2 3 3 4 2 2" xfId="29269" xr:uid="{701BC52A-2EF9-495E-8D83-7AF5999AAC25}"/>
    <cellStyle name="Normal 22 2 3 3 4 2 3" xfId="46028" xr:uid="{A1ADC029-BFAE-474A-84AB-A0E91B3E120C}"/>
    <cellStyle name="Normal 22 2 3 3 4 3" xfId="20889" xr:uid="{A2DA3817-E431-4DC6-9A76-85BC3209F5E9}"/>
    <cellStyle name="Normal 22 2 3 3 4 4" xfId="37648" xr:uid="{880E1A4C-6936-4E3B-B599-C84C8789A629}"/>
    <cellStyle name="Normal 22 2 3 3 5" xfId="10706" xr:uid="{2FAEA81D-8E16-425C-8E1E-52017B165158}"/>
    <cellStyle name="Normal 22 2 3 3 5 2" xfId="27466" xr:uid="{21894E10-332B-4659-B2AB-1E60584A123A}"/>
    <cellStyle name="Normal 22 2 3 3 5 3" xfId="44225" xr:uid="{3AE96D98-4946-4939-8CA6-64A46CA3729C}"/>
    <cellStyle name="Normal 22 2 3 3 6" xfId="19086" xr:uid="{4FCC71BC-F2C7-4411-8CBD-3CA20D84BCD5}"/>
    <cellStyle name="Normal 22 2 3 3 7" xfId="35845" xr:uid="{ACA3983C-E965-4517-B103-82D7A7061EF0}"/>
    <cellStyle name="Normal 22 2 3 4" xfId="2744" xr:uid="{8329DFC5-0B94-4B12-8E21-CF0D68E58820}"/>
    <cellStyle name="Normal 22 2 3 4 2" xfId="6126" xr:uid="{D6CF1B85-D925-46C3-9B54-CE3C950D76BC}"/>
    <cellStyle name="Normal 22 2 3 4 2 2" xfId="14506" xr:uid="{12EAE8DE-7F13-40BA-831D-29508A47C365}"/>
    <cellStyle name="Normal 22 2 3 4 2 2 2" xfId="31266" xr:uid="{D99F0B59-060B-440B-8305-C55856BCC381}"/>
    <cellStyle name="Normal 22 2 3 4 2 2 3" xfId="48025" xr:uid="{AFC9927D-A552-46DD-95F4-32D8E9C8A61C}"/>
    <cellStyle name="Normal 22 2 3 4 2 3" xfId="22886" xr:uid="{CCC2606A-CFEC-4D5E-91BA-C067A4332103}"/>
    <cellStyle name="Normal 22 2 3 4 2 4" xfId="39645" xr:uid="{BCFE9B77-EDA5-4102-B3DF-2C17F421A931}"/>
    <cellStyle name="Normal 22 2 3 4 3" xfId="7813" xr:uid="{62F6ACA3-180E-45D6-AA4A-CFFC6B7D2892}"/>
    <cellStyle name="Normal 22 2 3 4 3 2" xfId="16193" xr:uid="{684001D9-2369-4B2A-9ABB-5372A2F1989E}"/>
    <cellStyle name="Normal 22 2 3 4 3 2 2" xfId="32953" xr:uid="{9F706FC5-3B64-4C02-9C8F-6C03DB0AFE86}"/>
    <cellStyle name="Normal 22 2 3 4 3 2 3" xfId="49712" xr:uid="{C6280933-CAAA-439E-99D0-687762A53007}"/>
    <cellStyle name="Normal 22 2 3 4 3 3" xfId="24573" xr:uid="{72B506CD-76F9-4A83-B5B0-8ACF71D6B2A3}"/>
    <cellStyle name="Normal 22 2 3 4 3 4" xfId="41332" xr:uid="{66F05FC6-0817-415F-A4D4-34ABFAFD2FC0}"/>
    <cellStyle name="Normal 22 2 3 4 4" xfId="4440" xr:uid="{DAB56BF3-C158-4400-9472-E227F2D93ED0}"/>
    <cellStyle name="Normal 22 2 3 4 4 2" xfId="12816" xr:uid="{02362AC3-18DD-47A9-B914-3A5BC1DE1935}"/>
    <cellStyle name="Normal 22 2 3 4 4 2 2" xfId="29576" xr:uid="{E23E8525-AC99-4148-B840-6D59F2EBE2A3}"/>
    <cellStyle name="Normal 22 2 3 4 4 2 3" xfId="46335" xr:uid="{48C38B1B-8FEA-40AC-B208-1B048ED5E223}"/>
    <cellStyle name="Normal 22 2 3 4 4 3" xfId="21196" xr:uid="{A6D49FA3-A564-4974-BC63-829E62E985BA}"/>
    <cellStyle name="Normal 22 2 3 4 4 4" xfId="37955" xr:uid="{462FA5E6-6F5C-4286-8DFA-500B813A0BED}"/>
    <cellStyle name="Normal 22 2 3 4 5" xfId="11126" xr:uid="{764D55B0-1F1F-4BEF-BE8F-E15209400CDF}"/>
    <cellStyle name="Normal 22 2 3 4 5 2" xfId="27886" xr:uid="{2308552A-BC42-4BE0-9549-F5F92CF6CBCE}"/>
    <cellStyle name="Normal 22 2 3 4 5 3" xfId="44645" xr:uid="{CE21F71D-44DF-41BB-8C4C-B28606A9FFC3}"/>
    <cellStyle name="Normal 22 2 3 4 6" xfId="19506" xr:uid="{8219CCDF-CF07-4B7F-AEF1-9988826D1B5E}"/>
    <cellStyle name="Normal 22 2 3 4 7" xfId="36265" xr:uid="{CC84A799-C911-485B-9FCD-C50C068C2544}"/>
    <cellStyle name="Normal 22 2 3 5" xfId="4860" xr:uid="{00A9FDCE-AF6C-4786-83D7-0A6DA144290D}"/>
    <cellStyle name="Normal 22 2 3 5 2" xfId="13236" xr:uid="{9A9FA808-0EF8-498B-86E6-125DD47BC575}"/>
    <cellStyle name="Normal 22 2 3 5 2 2" xfId="29996" xr:uid="{98E13CB4-1D2A-45B7-B058-A8CF3C83D32A}"/>
    <cellStyle name="Normal 22 2 3 5 2 3" xfId="46755" xr:uid="{50128312-6D07-4629-85C6-47250BBBB866}"/>
    <cellStyle name="Normal 22 2 3 5 3" xfId="21616" xr:uid="{0DC5ABEE-E334-4997-AE8C-BF475F43A754}"/>
    <cellStyle name="Normal 22 2 3 5 4" xfId="38375" xr:uid="{525CFD7B-D77A-4577-BE73-5FBB3C08D883}"/>
    <cellStyle name="Normal 22 2 3 6" xfId="6539" xr:uid="{D64EA3A6-6870-44E1-86CA-1AD453EB7471}"/>
    <cellStyle name="Normal 22 2 3 6 2" xfId="14919" xr:uid="{050C7FFB-74DD-401D-8505-D922EF0E7841}"/>
    <cellStyle name="Normal 22 2 3 6 2 2" xfId="31679" xr:uid="{024B744A-F664-47CA-A153-39E9F3C288AC}"/>
    <cellStyle name="Normal 22 2 3 6 2 3" xfId="48438" xr:uid="{9B70E2C5-B3A1-4CAB-A535-763BA5E83B48}"/>
    <cellStyle name="Normal 22 2 3 6 3" xfId="23299" xr:uid="{33AAFC6E-9A7F-4761-9BD0-2B96F91371A5}"/>
    <cellStyle name="Normal 22 2 3 6 4" xfId="40058" xr:uid="{4EA4F412-A316-498C-96CA-EBFF918727CD}"/>
    <cellStyle name="Normal 22 2 3 7" xfId="8219" xr:uid="{BE3ABAD4-5535-4B39-ACB8-DCF58C03DE9A}"/>
    <cellStyle name="Normal 22 2 3 7 2" xfId="16599" xr:uid="{9103FF15-C27C-4B8B-960E-944ECD2A6359}"/>
    <cellStyle name="Normal 22 2 3 7 2 2" xfId="33359" xr:uid="{7078502C-BE5C-4305-A034-573F54A2B47C}"/>
    <cellStyle name="Normal 22 2 3 7 2 3" xfId="50118" xr:uid="{759A8B15-5551-4EFC-AE75-CD537C4DB29D}"/>
    <cellStyle name="Normal 22 2 3 7 3" xfId="24979" xr:uid="{E8F16D36-5A86-4B31-9701-33392669D619}"/>
    <cellStyle name="Normal 22 2 3 7 4" xfId="41738" xr:uid="{E9E8B9A6-663A-478B-A8F2-6D0109FD779C}"/>
    <cellStyle name="Normal 22 2 3 8" xfId="8625" xr:uid="{01D0B947-D83E-48B6-8465-51D40FCFF37B}"/>
    <cellStyle name="Normal 22 2 3 8 2" xfId="17005" xr:uid="{AFAD4526-7C98-48A9-BB36-5159E08DD5B8}"/>
    <cellStyle name="Normal 22 2 3 8 2 2" xfId="33765" xr:uid="{0D0B2EB0-91EF-4CFA-B873-0DDDA84FA895}"/>
    <cellStyle name="Normal 22 2 3 8 2 3" xfId="50524" xr:uid="{4648F2BF-2B5E-4CB1-87B2-891E50042766}"/>
    <cellStyle name="Normal 22 2 3 8 3" xfId="25385" xr:uid="{69765BB1-C383-489C-A3A8-EB4E0E0FA2D6}"/>
    <cellStyle name="Normal 22 2 3 8 4" xfId="42144" xr:uid="{4C2D8BB4-8831-462C-9D84-A909B7C0DDC5}"/>
    <cellStyle name="Normal 22 2 3 9" xfId="9031" xr:uid="{BDC9EFCF-BAC7-4E8D-B7CA-27EB5512C26C}"/>
    <cellStyle name="Normal 22 2 3 9 2" xfId="17411" xr:uid="{242D420A-2470-44AC-8DD9-702E90A68E34}"/>
    <cellStyle name="Normal 22 2 3 9 2 2" xfId="34171" xr:uid="{4120C83F-DFC7-49C6-BAFD-A80C76D3FCDE}"/>
    <cellStyle name="Normal 22 2 3 9 2 3" xfId="50930" xr:uid="{5BC436BA-C0AC-4658-A881-7DFD088C47B0}"/>
    <cellStyle name="Normal 22 2 3 9 3" xfId="25791" xr:uid="{EFDAE01E-116C-4C1C-BF64-072C7EBEA02B}"/>
    <cellStyle name="Normal 22 2 3 9 4" xfId="42550" xr:uid="{0CA98061-8D64-42A9-9514-1D0C4B27B52A}"/>
    <cellStyle name="Normal 22 2 4" xfId="1598" xr:uid="{70AC75E9-72D0-41AE-BE92-AEA5C66EAA52}"/>
    <cellStyle name="Normal 22 2 4 2" xfId="4979" xr:uid="{315262D7-6980-4C89-B8E2-BBCB8BD385C5}"/>
    <cellStyle name="Normal 22 2 4 2 2" xfId="13355" xr:uid="{D8F9A979-1B72-4C58-8974-1E9D1A57B1B9}"/>
    <cellStyle name="Normal 22 2 4 2 2 2" xfId="30115" xr:uid="{F4B33802-FBE5-4CD8-919E-F1CFAFE4A8F7}"/>
    <cellStyle name="Normal 22 2 4 2 2 3" xfId="46874" xr:uid="{295B9CD4-7B1F-4A20-8A45-5CFEA91F8590}"/>
    <cellStyle name="Normal 22 2 4 2 3" xfId="21735" xr:uid="{CCF19457-A9AA-469C-900D-34B17371FE5B}"/>
    <cellStyle name="Normal 22 2 4 2 4" xfId="38494" xr:uid="{FA9202EC-7853-48D3-A3D1-02ACF57685B1}"/>
    <cellStyle name="Normal 22 2 4 3" xfId="6662" xr:uid="{C236FB40-9371-4C18-9956-95770BA07FE8}"/>
    <cellStyle name="Normal 22 2 4 3 2" xfId="15042" xr:uid="{B94D67CC-F1FC-4D9F-B94D-C25163E146C1}"/>
    <cellStyle name="Normal 22 2 4 3 2 2" xfId="31802" xr:uid="{007CDC9D-53F0-401C-BE62-AFCF0068F678}"/>
    <cellStyle name="Normal 22 2 4 3 2 3" xfId="48561" xr:uid="{F1649A1F-B1D1-44FB-AB2F-8B0D8500F31F}"/>
    <cellStyle name="Normal 22 2 4 3 3" xfId="23422" xr:uid="{0619D599-49F6-48DE-AD8B-AE9C810995E6}"/>
    <cellStyle name="Normal 22 2 4 3 4" xfId="40181" xr:uid="{DBE005B4-3F7D-4A03-AAA7-17917A2E74F4}"/>
    <cellStyle name="Normal 22 2 4 4" xfId="3402" xr:uid="{17F242E1-7454-4110-A19A-5F122FCA1CEC}"/>
    <cellStyle name="Normal 22 2 4 4 2" xfId="11778" xr:uid="{52ED303F-3F17-4D87-9023-C7E2835A2CF4}"/>
    <cellStyle name="Normal 22 2 4 4 2 2" xfId="28538" xr:uid="{289032E6-E0F0-4307-83B9-46853FF030E5}"/>
    <cellStyle name="Normal 22 2 4 4 2 3" xfId="45297" xr:uid="{CED468B1-25B9-4336-87CD-454ECF88293C}"/>
    <cellStyle name="Normal 22 2 4 4 3" xfId="20158" xr:uid="{0F7CA4BB-C942-47B4-BAB2-ED4E1BB28ACC}"/>
    <cellStyle name="Normal 22 2 4 4 4" xfId="36917" xr:uid="{B60EC436-619C-4479-8B30-E0A87907A25D}"/>
    <cellStyle name="Normal 22 2 4 5" xfId="9975" xr:uid="{CE3148D7-878D-445D-B248-E21EA3A4DB78}"/>
    <cellStyle name="Normal 22 2 4 5 2" xfId="26735" xr:uid="{A56F95A1-DC96-4D6B-95E5-F432C7D4698D}"/>
    <cellStyle name="Normal 22 2 4 5 3" xfId="43494" xr:uid="{9C5C213D-D304-4A77-99F0-02E3DEDBB11C}"/>
    <cellStyle name="Normal 22 2 4 6" xfId="18355" xr:uid="{0224A911-B2A4-454D-B016-DEBDE8FF409C}"/>
    <cellStyle name="Normal 22 2 4 7" xfId="35114" xr:uid="{98A92E96-35B9-49EB-8DC4-789337679FC1}"/>
    <cellStyle name="Normal 22 2 5" xfId="2024" xr:uid="{B10CC4B3-F4B2-464D-92ED-37A35471B15D}"/>
    <cellStyle name="Normal 22 2 5 2" xfId="5403" xr:uid="{D055FD22-A8E4-437B-8EA1-16338AF0C575}"/>
    <cellStyle name="Normal 22 2 5 2 2" xfId="13783" xr:uid="{D9FAADE3-7E0E-4B53-B32F-435B0879C25A}"/>
    <cellStyle name="Normal 22 2 5 2 2 2" xfId="30543" xr:uid="{C1512183-E025-4316-933B-9340E37B5338}"/>
    <cellStyle name="Normal 22 2 5 2 2 3" xfId="47302" xr:uid="{09454172-640F-4196-8C12-ABD22A3E3C1A}"/>
    <cellStyle name="Normal 22 2 5 2 3" xfId="22163" xr:uid="{F43CF1A1-B886-4F10-813A-5EFEC40A01D3}"/>
    <cellStyle name="Normal 22 2 5 2 4" xfId="38922" xr:uid="{2C50531F-4729-4F70-8C56-DD3813F792B6}"/>
    <cellStyle name="Normal 22 2 5 3" xfId="7090" xr:uid="{072E6FE6-D69B-4504-B028-38E008A6F407}"/>
    <cellStyle name="Normal 22 2 5 3 2" xfId="15470" xr:uid="{689E8BB6-A011-45E0-BBBE-2223300B9C3E}"/>
    <cellStyle name="Normal 22 2 5 3 2 2" xfId="32230" xr:uid="{627A3108-4DD9-45D3-9444-3D8063CB6CDA}"/>
    <cellStyle name="Normal 22 2 5 3 2 3" xfId="48989" xr:uid="{C73132D7-606F-4329-B2C9-E0F0709F76D9}"/>
    <cellStyle name="Normal 22 2 5 3 3" xfId="23850" xr:uid="{D1F64019-A544-4714-84DE-BDA3826410AD}"/>
    <cellStyle name="Normal 22 2 5 3 4" xfId="40609" xr:uid="{678DEECB-174B-4B9C-A6C1-A4CC4061D233}"/>
    <cellStyle name="Normal 22 2 5 4" xfId="3830" xr:uid="{88AA1DC4-A6FD-4454-9CE6-3ACB2E9AE517}"/>
    <cellStyle name="Normal 22 2 5 4 2" xfId="12206" xr:uid="{14ACC876-8623-467B-A43F-2191B99CF268}"/>
    <cellStyle name="Normal 22 2 5 4 2 2" xfId="28966" xr:uid="{E09C951B-855B-48CD-9A10-9D1BBF15832C}"/>
    <cellStyle name="Normal 22 2 5 4 2 3" xfId="45725" xr:uid="{74C81EC5-228D-44AC-9DF2-7EE095CAA0F0}"/>
    <cellStyle name="Normal 22 2 5 4 3" xfId="20586" xr:uid="{E8F3AA93-A409-41BA-93F7-6DC499EFC1AF}"/>
    <cellStyle name="Normal 22 2 5 4 4" xfId="37345" xr:uid="{F98D02B3-F851-4D9E-872F-C53579B2A8ED}"/>
    <cellStyle name="Normal 22 2 5 5" xfId="10403" xr:uid="{C4B22D8C-EF96-4318-8A8E-4CB65F200387}"/>
    <cellStyle name="Normal 22 2 5 5 2" xfId="27163" xr:uid="{FD2E8345-0A28-4712-AA8E-F75BB18B7BB3}"/>
    <cellStyle name="Normal 22 2 5 5 3" xfId="43922" xr:uid="{DA0C870E-ECCF-43ED-90B0-0A11BD63E300}"/>
    <cellStyle name="Normal 22 2 5 6" xfId="18783" xr:uid="{8148E704-230F-4759-BACF-A19C4B29AB1A}"/>
    <cellStyle name="Normal 22 2 5 7" xfId="35542" xr:uid="{13680293-16C5-4521-942B-BB92772E56EA}"/>
    <cellStyle name="Normal 22 2 6" xfId="2474" xr:uid="{5E54CAF2-6A93-4B3B-A3EC-779B3D0598F4}"/>
    <cellStyle name="Normal 22 2 6 2" xfId="5855" xr:uid="{F604BADF-6485-42F1-9881-34B8EA38E2D5}"/>
    <cellStyle name="Normal 22 2 6 2 2" xfId="14235" xr:uid="{92B98AAA-02BB-4D23-A1E4-8034ED7F4A1C}"/>
    <cellStyle name="Normal 22 2 6 2 2 2" xfId="30995" xr:uid="{9404FC2E-8528-412B-9C9C-C436AB5ECEA3}"/>
    <cellStyle name="Normal 22 2 6 2 2 3" xfId="47754" xr:uid="{7FBE3022-4CA8-412A-871D-9DAC8E360019}"/>
    <cellStyle name="Normal 22 2 6 2 3" xfId="22615" xr:uid="{C98699FF-4EDA-4202-A40F-7B282B4E9FF7}"/>
    <cellStyle name="Normal 22 2 6 2 4" xfId="39374" xr:uid="{0BC69BAB-4E07-4B33-A503-4EFF1FDD95F7}"/>
    <cellStyle name="Normal 22 2 6 3" xfId="7542" xr:uid="{324E299F-A50E-442A-B571-7B5E7E1B9769}"/>
    <cellStyle name="Normal 22 2 6 3 2" xfId="15922" xr:uid="{3D3B155E-B914-4D6F-A447-763A8A5C7F53}"/>
    <cellStyle name="Normal 22 2 6 3 2 2" xfId="32682" xr:uid="{6DBFAED3-3019-482C-87BC-542038986CEF}"/>
    <cellStyle name="Normal 22 2 6 3 2 3" xfId="49441" xr:uid="{AFF9A379-68F8-4BF6-A61F-0088B5D068DC}"/>
    <cellStyle name="Normal 22 2 6 3 3" xfId="24302" xr:uid="{ED6FDAB7-488F-4E73-B0BA-5F985A763374}"/>
    <cellStyle name="Normal 22 2 6 3 4" xfId="41061" xr:uid="{580CB792-FCF5-42D6-B4A5-2A34978737BD}"/>
    <cellStyle name="Normal 22 2 6 4" xfId="2971" xr:uid="{79C3BA8D-2D5D-4B39-ACC3-41AB2F05959C}"/>
    <cellStyle name="Normal 22 2 6 4 2" xfId="11352" xr:uid="{9F8E07E4-53A8-4459-A527-B42A72964CED}"/>
    <cellStyle name="Normal 22 2 6 4 2 2" xfId="28112" xr:uid="{5F770401-3B35-4D0E-BAF1-82FA5FA06C02}"/>
    <cellStyle name="Normal 22 2 6 4 2 3" xfId="44871" xr:uid="{953E9CE6-8611-4D0D-9FBC-D218D7032582}"/>
    <cellStyle name="Normal 22 2 6 4 3" xfId="19732" xr:uid="{D7BFA93D-774E-4F58-B681-64B1A451B565}"/>
    <cellStyle name="Normal 22 2 6 4 4" xfId="36491" xr:uid="{76283B40-B8D1-40CD-8EFC-8EBD9EDA0E2C}"/>
    <cellStyle name="Normal 22 2 6 5" xfId="10855" xr:uid="{B15940BE-47D5-4393-8AA2-C7F64203F5A8}"/>
    <cellStyle name="Normal 22 2 6 5 2" xfId="27615" xr:uid="{64313046-5903-49A6-9054-7A36DEEF4E76}"/>
    <cellStyle name="Normal 22 2 6 5 3" xfId="44374" xr:uid="{DF193F2B-3F25-4BE8-BA14-86FBBF3394E5}"/>
    <cellStyle name="Normal 22 2 6 6" xfId="19235" xr:uid="{0DD9C2E3-0DB9-4A01-879D-A7CAAA43E130}"/>
    <cellStyle name="Normal 22 2 6 7" xfId="35994" xr:uid="{30E936EE-0CC3-4539-AAF9-4665AFBEEA31}"/>
    <cellStyle name="Normal 22 2 7" xfId="4588" xr:uid="{E6873429-614D-462E-87D2-AE89A28D97DD}"/>
    <cellStyle name="Normal 22 2 7 2" xfId="12964" xr:uid="{1A80BFC8-F7C0-47D9-A5FE-BF37252FB9DF}"/>
    <cellStyle name="Normal 22 2 7 2 2" xfId="29724" xr:uid="{C797B372-3E1D-45BB-B202-498565973BF7}"/>
    <cellStyle name="Normal 22 2 7 2 3" xfId="46483" xr:uid="{17A8C092-5884-45C6-BBE1-CCFF7508D1C8}"/>
    <cellStyle name="Normal 22 2 7 3" xfId="21344" xr:uid="{BE5BA7A2-4E70-43A1-B2C7-B9400B83C800}"/>
    <cellStyle name="Normal 22 2 7 4" xfId="38103" xr:uid="{9B19CE08-F65A-456E-9873-2C4B48FD9393}"/>
    <cellStyle name="Normal 22 2 8" xfId="6236" xr:uid="{917FA7E0-5295-44A9-94E2-3934D3151CA8}"/>
    <cellStyle name="Normal 22 2 8 2" xfId="14616" xr:uid="{7DD3FDE6-99B3-4DE4-9600-85967A7B5159}"/>
    <cellStyle name="Normal 22 2 8 2 2" xfId="31376" xr:uid="{D65085A8-DE4D-4F3D-9635-8B83494057F1}"/>
    <cellStyle name="Normal 22 2 8 2 3" xfId="48135" xr:uid="{6A13B8E5-2DC8-4050-A899-524B87CE8A26}"/>
    <cellStyle name="Normal 22 2 8 3" xfId="22996" xr:uid="{43496C14-5B2E-4B0A-83F2-77EEDA63BF35}"/>
    <cellStyle name="Normal 22 2 8 4" xfId="39755" xr:uid="{4794A772-8670-41B2-8768-AD68BF5601C5}"/>
    <cellStyle name="Normal 22 2 9" xfId="7948" xr:uid="{5CA7B61C-0F2D-44CB-851B-C79353185739}"/>
    <cellStyle name="Normal 22 2 9 2" xfId="16328" xr:uid="{308433AC-218D-47B3-AF53-8FA111633A51}"/>
    <cellStyle name="Normal 22 2 9 2 2" xfId="33088" xr:uid="{120C57F9-6EA3-4565-8AAB-9BDCDB071EA7}"/>
    <cellStyle name="Normal 22 2 9 2 3" xfId="49847" xr:uid="{066CF08F-7DFB-4685-A56D-18566205B50E}"/>
    <cellStyle name="Normal 22 2 9 3" xfId="24708" xr:uid="{9422A72B-B8FF-4BDD-8AF0-AF278441455F}"/>
    <cellStyle name="Normal 22 2 9 4" xfId="41467" xr:uid="{7F254C84-E324-4B09-8D4B-E536C5DBB54F}"/>
    <cellStyle name="Normal 22 20" xfId="875" xr:uid="{6B029B27-7B83-4847-8A01-B7788910514B}"/>
    <cellStyle name="Normal 22 3" xfId="877" xr:uid="{2DC04D41-CE91-4D47-B9A8-E56D79FD0981}"/>
    <cellStyle name="Normal 22 3 10" xfId="8412" xr:uid="{E455AC1C-2787-4628-A795-FC170606E2D2}"/>
    <cellStyle name="Normal 22 3 10 2" xfId="16792" xr:uid="{DFF58573-E81E-4CB5-A233-6EF64C8A3AAA}"/>
    <cellStyle name="Normal 22 3 10 2 2" xfId="33552" xr:uid="{BBBC2100-4D84-4846-87F0-27A3EF71154A}"/>
    <cellStyle name="Normal 22 3 10 2 3" xfId="50311" xr:uid="{E56207C3-CDEC-47E1-9F3F-C357A5283297}"/>
    <cellStyle name="Normal 22 3 10 3" xfId="25172" xr:uid="{D3987DA4-08E4-40D7-91B1-0C4E6514FF70}"/>
    <cellStyle name="Normal 22 3 10 4" xfId="41931" xr:uid="{F444D677-F5A3-4150-B7FB-0679CCD363FC}"/>
    <cellStyle name="Normal 22 3 11" xfId="8818" xr:uid="{3849AAB8-D7F4-42C2-B988-F62101FFD2F9}"/>
    <cellStyle name="Normal 22 3 11 2" xfId="17198" xr:uid="{60308DC7-7747-41C3-BD2A-866D405630CA}"/>
    <cellStyle name="Normal 22 3 11 2 2" xfId="33958" xr:uid="{3BA6BDE9-0F95-41A4-B088-6CA8F6F370B4}"/>
    <cellStyle name="Normal 22 3 11 2 3" xfId="50717" xr:uid="{2F47AE03-C662-40F8-8525-167F26689651}"/>
    <cellStyle name="Normal 22 3 11 3" xfId="25578" xr:uid="{8B533F42-F9C4-4E34-87C8-7432E0B403D6}"/>
    <cellStyle name="Normal 22 3 11 4" xfId="42337" xr:uid="{EC12F4D9-47B8-4D80-852E-CF19AFFDDED3}"/>
    <cellStyle name="Normal 22 3 12" xfId="9224" xr:uid="{178F7FE2-4DB4-42A4-B38F-0CFAD06CAE8C}"/>
    <cellStyle name="Normal 22 3 12 2" xfId="17604" xr:uid="{4C122011-667E-46FD-93BD-35BE30714D76}"/>
    <cellStyle name="Normal 22 3 12 2 2" xfId="34364" xr:uid="{2474F2B0-0F0F-4F3D-BD6F-640861F8AD0E}"/>
    <cellStyle name="Normal 22 3 12 2 3" xfId="51123" xr:uid="{5A036B36-8DE5-450C-8F23-C6ADC47719F7}"/>
    <cellStyle name="Normal 22 3 12 3" xfId="25984" xr:uid="{435CD1E3-36A5-4739-A0B8-566DF68890EE}"/>
    <cellStyle name="Normal 22 3 12 4" xfId="42743" xr:uid="{C6FC1499-C6C2-4E52-8283-AA87C1897E7F}"/>
    <cellStyle name="Normal 22 3 13" xfId="2917" xr:uid="{6FA229E2-FF8D-4E32-A535-AA3859865A5B}"/>
    <cellStyle name="Normal 22 3 13 2" xfId="11299" xr:uid="{6817858B-94C1-45C3-B4BC-D316E50F4EEF}"/>
    <cellStyle name="Normal 22 3 13 2 2" xfId="28059" xr:uid="{6BCDB62A-8C30-4163-B6DB-1484BEB74185}"/>
    <cellStyle name="Normal 22 3 13 2 3" xfId="44818" xr:uid="{3BC662EF-391E-4701-B006-F8462592066B}"/>
    <cellStyle name="Normal 22 3 13 3" xfId="19679" xr:uid="{0D26EA34-4B08-4793-AC87-70055FDB115B}"/>
    <cellStyle name="Normal 22 3 13 4" xfId="36438" xr:uid="{0CE37736-96E4-4135-90FF-9F6754D42E4F}"/>
    <cellStyle name="Normal 22 3 14" xfId="9595" xr:uid="{AF99D429-AA8A-4FBF-9D64-636A80F55DD9}"/>
    <cellStyle name="Normal 22 3 14 2" xfId="26355" xr:uid="{74FA3D10-4029-4A7E-9511-47BCD78291F9}"/>
    <cellStyle name="Normal 22 3 14 3" xfId="43114" xr:uid="{EBBF5A5E-B339-4803-9AB9-2A4F861FFCA3}"/>
    <cellStyle name="Normal 22 3 15" xfId="17975" xr:uid="{ABAA62D6-0A93-4B80-A0AA-36F8AFF9828A}"/>
    <cellStyle name="Normal 22 3 16" xfId="34734" xr:uid="{8ACDB343-B364-431C-9FF3-D45E11E714B1}"/>
    <cellStyle name="Normal 22 3 2" xfId="1493" xr:uid="{36B777C6-AFD8-4009-B8B1-A67D11C3EF5D}"/>
    <cellStyle name="Normal 22 3 2 10" xfId="9329" xr:uid="{E87A4C2E-8755-4B7C-AC8E-BD075C9C8057}"/>
    <cellStyle name="Normal 22 3 2 10 2" xfId="17709" xr:uid="{EFE75E90-D082-4AA7-9C1F-7AA2948747D2}"/>
    <cellStyle name="Normal 22 3 2 10 2 2" xfId="34469" xr:uid="{98480D41-A03A-4719-AD57-497EDF3C74D3}"/>
    <cellStyle name="Normal 22 3 2 10 2 3" xfId="51228" xr:uid="{6E1201D2-6842-43FE-A7FE-61D5B03F8A1A}"/>
    <cellStyle name="Normal 22 3 2 10 3" xfId="26089" xr:uid="{20B6C668-3E10-48F9-BBD9-220EE8F2CBD7}"/>
    <cellStyle name="Normal 22 3 2 10 4" xfId="42848" xr:uid="{C0BE436E-323D-4F10-AE30-EE5EB637FCC3}"/>
    <cellStyle name="Normal 22 3 2 11" xfId="3279" xr:uid="{0E72B18E-5C70-4888-81E6-E6E9D93A7235}"/>
    <cellStyle name="Normal 22 3 2 11 2" xfId="11656" xr:uid="{9BF9075C-1CA4-4977-87BD-C708B2B87CA2}"/>
    <cellStyle name="Normal 22 3 2 11 2 2" xfId="28416" xr:uid="{5E84235A-5868-4823-8B46-02A6FDB348C2}"/>
    <cellStyle name="Normal 22 3 2 11 2 3" xfId="45175" xr:uid="{3A913907-E10B-47D0-A4EB-18D6D391BB58}"/>
    <cellStyle name="Normal 22 3 2 11 3" xfId="20036" xr:uid="{4ED3E462-AC2D-4371-8C4F-87C28DEFB38B}"/>
    <cellStyle name="Normal 22 3 2 11 4" xfId="36795" xr:uid="{ECB4037B-B54A-44B4-A9ED-157FA6571928}"/>
    <cellStyle name="Normal 22 3 2 12" xfId="9853" xr:uid="{CDB2648C-2BCD-4DDD-B646-68CDDCF6C789}"/>
    <cellStyle name="Normal 22 3 2 12 2" xfId="26613" xr:uid="{E2FC49C1-36D2-4B06-B154-F8EDD57D382D}"/>
    <cellStyle name="Normal 22 3 2 12 3" xfId="43372" xr:uid="{B4756421-C05E-4826-AEC0-69AC5CF8775C}"/>
    <cellStyle name="Normal 22 3 2 13" xfId="18233" xr:uid="{20B165B5-073F-44BD-8260-E77BF7029BFE}"/>
    <cellStyle name="Normal 22 3 2 14" xfId="34992" xr:uid="{77C1E0FC-5631-45D8-B48A-768A16054E72}"/>
    <cellStyle name="Normal 22 3 2 2" xfId="1899" xr:uid="{2537D2EC-EBCF-4429-8ADA-94B487173E7A}"/>
    <cellStyle name="Normal 22 3 2 2 2" xfId="5281" xr:uid="{D998FD12-B7C1-4723-8557-9DAE8D0E4CF8}"/>
    <cellStyle name="Normal 22 3 2 2 2 2" xfId="13659" xr:uid="{B8B8B064-3FB8-4762-B360-D075AB38BAAD}"/>
    <cellStyle name="Normal 22 3 2 2 2 2 2" xfId="30419" xr:uid="{3ABD4482-EC9E-448F-92EC-153113C5CE23}"/>
    <cellStyle name="Normal 22 3 2 2 2 2 3" xfId="47178" xr:uid="{DAB9947E-86EF-42BA-BAA7-D9D37D26C19F}"/>
    <cellStyle name="Normal 22 3 2 2 2 3" xfId="22039" xr:uid="{277D8748-0330-4161-B68B-ECD06D8BD86C}"/>
    <cellStyle name="Normal 22 3 2 2 2 4" xfId="38798" xr:uid="{29AF8ACB-7FBC-4CD7-A347-81C1814F665A}"/>
    <cellStyle name="Normal 22 3 2 2 3" xfId="6966" xr:uid="{C5D92E67-CBD7-4E49-8B65-197FEC5ED2F6}"/>
    <cellStyle name="Normal 22 3 2 2 3 2" xfId="15346" xr:uid="{63F5434E-3837-4D3F-87D7-D3D6D36454AC}"/>
    <cellStyle name="Normal 22 3 2 2 3 2 2" xfId="32106" xr:uid="{21E9D513-C8A5-4FC2-91BC-A8EB9A99F844}"/>
    <cellStyle name="Normal 22 3 2 2 3 2 3" xfId="48865" xr:uid="{7B5F6241-EE40-4BE3-848E-BA9F773280B3}"/>
    <cellStyle name="Normal 22 3 2 2 3 3" xfId="23726" xr:uid="{07528B17-231D-4829-9000-618325AA60DD}"/>
    <cellStyle name="Normal 22 3 2 2 3 4" xfId="40485" xr:uid="{B5C67FBD-F96E-4A8B-B721-C43C178BF734}"/>
    <cellStyle name="Normal 22 3 2 2 4" xfId="3706" xr:uid="{AE9C9AA2-0915-4040-A243-8464D69250FA}"/>
    <cellStyle name="Normal 22 3 2 2 4 2" xfId="12082" xr:uid="{5D90E48D-8DB5-426D-A8F9-4F60D7416A6D}"/>
    <cellStyle name="Normal 22 3 2 2 4 2 2" xfId="28842" xr:uid="{65A13275-F528-428C-B43B-DB0AEB9F2163}"/>
    <cellStyle name="Normal 22 3 2 2 4 2 3" xfId="45601" xr:uid="{6CA9D393-51AA-4B51-A5C9-BB0F3D8392EA}"/>
    <cellStyle name="Normal 22 3 2 2 4 3" xfId="20462" xr:uid="{3989CA73-A4BD-41DB-861A-282E7813053C}"/>
    <cellStyle name="Normal 22 3 2 2 4 4" xfId="37221" xr:uid="{D7216F57-7001-4816-9E50-65EE8656A503}"/>
    <cellStyle name="Normal 22 3 2 2 5" xfId="10279" xr:uid="{3CE9E21E-A8B6-4A2B-80F0-64873947BD18}"/>
    <cellStyle name="Normal 22 3 2 2 5 2" xfId="27039" xr:uid="{9835AC83-7E8C-4D58-896A-CAAB3593F044}"/>
    <cellStyle name="Normal 22 3 2 2 5 3" xfId="43798" xr:uid="{6A4C0BEC-7775-4371-961B-96E483801073}"/>
    <cellStyle name="Normal 22 3 2 2 6" xfId="18659" xr:uid="{80CE1064-23D0-40AF-B3E3-DE75BB4CBAB4}"/>
    <cellStyle name="Normal 22 3 2 2 7" xfId="35418" xr:uid="{B4EF2052-A1D7-44F1-8574-D5BF82B3B92F}"/>
    <cellStyle name="Normal 22 3 2 3" xfId="2327" xr:uid="{60A91D26-BC82-4F2C-86F9-4DB794917E6C}"/>
    <cellStyle name="Normal 22 3 2 3 2" xfId="5707" xr:uid="{4AD502F4-2490-48C2-9102-9240459211DB}"/>
    <cellStyle name="Normal 22 3 2 3 2 2" xfId="14087" xr:uid="{95112647-FC4E-423E-BC48-AED16AF26330}"/>
    <cellStyle name="Normal 22 3 2 3 2 2 2" xfId="30847" xr:uid="{25064EFF-0FFA-48AB-8CAF-F608BE1DE102}"/>
    <cellStyle name="Normal 22 3 2 3 2 2 3" xfId="47606" xr:uid="{FE098FE2-4396-436A-A3AD-8A3D047630A7}"/>
    <cellStyle name="Normal 22 3 2 3 2 3" xfId="22467" xr:uid="{C6AA55E2-94E4-499E-8F8C-408E1264B2B3}"/>
    <cellStyle name="Normal 22 3 2 3 2 4" xfId="39226" xr:uid="{5D3B0667-1B29-4889-AB8D-4E4079B5046B}"/>
    <cellStyle name="Normal 22 3 2 3 3" xfId="7394" xr:uid="{FE6CBED2-EA31-4869-9BF7-93CC1EF5159A}"/>
    <cellStyle name="Normal 22 3 2 3 3 2" xfId="15774" xr:uid="{B7F564AB-0D8E-481C-8CFF-E7BDA00DDBA4}"/>
    <cellStyle name="Normal 22 3 2 3 3 2 2" xfId="32534" xr:uid="{50F116F4-8AAB-48E9-9BF5-B08884E95561}"/>
    <cellStyle name="Normal 22 3 2 3 3 2 3" xfId="49293" xr:uid="{883AB5B7-F047-474B-8E76-46EA6EA57AED}"/>
    <cellStyle name="Normal 22 3 2 3 3 3" xfId="24154" xr:uid="{BE976CA8-43DD-4C1C-A58C-E46C8B3FE445}"/>
    <cellStyle name="Normal 22 3 2 3 3 4" xfId="40913" xr:uid="{A60A50A9-CA53-46E9-B4CC-350802A08904}"/>
    <cellStyle name="Normal 22 3 2 3 4" xfId="4134" xr:uid="{5BDF9E70-60BF-47D4-8215-6F2850DBF782}"/>
    <cellStyle name="Normal 22 3 2 3 4 2" xfId="12510" xr:uid="{07E0DFFE-24F5-4842-9ACA-29E24CA8ADC2}"/>
    <cellStyle name="Normal 22 3 2 3 4 2 2" xfId="29270" xr:uid="{4F838DA8-A086-4A3B-AB2B-71ABCE924968}"/>
    <cellStyle name="Normal 22 3 2 3 4 2 3" xfId="46029" xr:uid="{2D95FD57-009E-421D-8320-E81BD5B7539C}"/>
    <cellStyle name="Normal 22 3 2 3 4 3" xfId="20890" xr:uid="{FE77AC70-28A4-4D9E-AF93-5F89A04EC321}"/>
    <cellStyle name="Normal 22 3 2 3 4 4" xfId="37649" xr:uid="{2C925305-C107-4E9C-AAB3-6053B3E28E1C}"/>
    <cellStyle name="Normal 22 3 2 3 5" xfId="10707" xr:uid="{C9AF657B-FB68-4549-B250-DE7EA996CD85}"/>
    <cellStyle name="Normal 22 3 2 3 5 2" xfId="27467" xr:uid="{12CF73B6-B011-49FF-8738-B2115360D404}"/>
    <cellStyle name="Normal 22 3 2 3 5 3" xfId="44226" xr:uid="{30B0AD9A-9F06-40A3-9310-DF044A5889BC}"/>
    <cellStyle name="Normal 22 3 2 3 6" xfId="19087" xr:uid="{3E8D0370-939C-4455-BEF8-301FA8432C9E}"/>
    <cellStyle name="Normal 22 3 2 3 7" xfId="35846" xr:uid="{C05387B4-8EF1-4A72-A1EF-73960A99DA84}"/>
    <cellStyle name="Normal 22 3 2 4" xfId="2636" xr:uid="{5133D58D-E931-46FB-BE62-A7C6E874D01D}"/>
    <cellStyle name="Normal 22 3 2 4 2" xfId="6018" xr:uid="{9E0EF483-2267-4218-9714-B742EAD2DE87}"/>
    <cellStyle name="Normal 22 3 2 4 2 2" xfId="14398" xr:uid="{AD8FE1ED-058A-4822-85D7-9DA2A4A63898}"/>
    <cellStyle name="Normal 22 3 2 4 2 2 2" xfId="31158" xr:uid="{81B8D739-C28D-452D-A632-8C458F9ECD15}"/>
    <cellStyle name="Normal 22 3 2 4 2 2 3" xfId="47917" xr:uid="{385A727B-6D21-4367-B12E-5979063DC9BB}"/>
    <cellStyle name="Normal 22 3 2 4 2 3" xfId="22778" xr:uid="{B427C0E0-9875-4258-BFE3-ADCE2D4027EC}"/>
    <cellStyle name="Normal 22 3 2 4 2 4" xfId="39537" xr:uid="{F8CDC8E0-8E0A-4194-A202-3EFCB123D6EA}"/>
    <cellStyle name="Normal 22 3 2 4 3" xfId="7705" xr:uid="{1F91697B-AFE6-4C11-8623-E354E95CD40A}"/>
    <cellStyle name="Normal 22 3 2 4 3 2" xfId="16085" xr:uid="{BF2D7A51-6090-49CF-9CD6-7E50BA123FBB}"/>
    <cellStyle name="Normal 22 3 2 4 3 2 2" xfId="32845" xr:uid="{EBFE7FE1-908A-47F0-B3E6-88C1DC7A9E30}"/>
    <cellStyle name="Normal 22 3 2 4 3 2 3" xfId="49604" xr:uid="{D9EA0102-56E7-4E07-8742-2AAFA0AC20B0}"/>
    <cellStyle name="Normal 22 3 2 4 3 3" xfId="24465" xr:uid="{4687C1CC-64F7-41B7-95E1-70C26787A4E7}"/>
    <cellStyle name="Normal 22 3 2 4 3 4" xfId="41224" xr:uid="{6D5A0234-07A0-40A8-B95B-1D74BB946555}"/>
    <cellStyle name="Normal 22 3 2 4 4" xfId="4333" xr:uid="{F9788F6D-9726-45F9-994D-25A95105E7D4}"/>
    <cellStyle name="Normal 22 3 2 4 4 2" xfId="12709" xr:uid="{19471A41-C5AE-4B3A-908B-83BE4D82E076}"/>
    <cellStyle name="Normal 22 3 2 4 4 2 2" xfId="29469" xr:uid="{00F00DB0-EEC5-4988-AFAB-302BA40ABF76}"/>
    <cellStyle name="Normal 22 3 2 4 4 2 3" xfId="46228" xr:uid="{5F416E26-0DE7-4CC9-BB68-121074E20F79}"/>
    <cellStyle name="Normal 22 3 2 4 4 3" xfId="21089" xr:uid="{9C7A7112-2081-4BDE-AA7C-06F08E519D5E}"/>
    <cellStyle name="Normal 22 3 2 4 4 4" xfId="37848" xr:uid="{8BD86352-7EE7-47FB-A270-C79DD6C74480}"/>
    <cellStyle name="Normal 22 3 2 4 5" xfId="11018" xr:uid="{8A913E0A-08E7-4450-8632-DBFD70D7430D}"/>
    <cellStyle name="Normal 22 3 2 4 5 2" xfId="27778" xr:uid="{FC6694C0-1890-45A2-A3AE-F4E115C509B8}"/>
    <cellStyle name="Normal 22 3 2 4 5 3" xfId="44537" xr:uid="{2DDDB020-4589-42D3-A610-491D4909BD1E}"/>
    <cellStyle name="Normal 22 3 2 4 6" xfId="19398" xr:uid="{0D4B9FD7-456F-4D81-9203-B928BEBA21F0}"/>
    <cellStyle name="Normal 22 3 2 4 7" xfId="36157" xr:uid="{728C53BD-BB23-4751-96B3-517583CDD070}"/>
    <cellStyle name="Normal 22 3 2 5" xfId="4752" xr:uid="{FB29FEF7-C816-4B5C-BFDA-DF1D8D5EE0C6}"/>
    <cellStyle name="Normal 22 3 2 5 2" xfId="13128" xr:uid="{514F1FD3-B73A-408D-ABD1-F3F6F88FEAB2}"/>
    <cellStyle name="Normal 22 3 2 5 2 2" xfId="29888" xr:uid="{101D4703-6917-4B7E-86D7-FD3F8A39412A}"/>
    <cellStyle name="Normal 22 3 2 5 2 3" xfId="46647" xr:uid="{57730263-6BDD-4C9C-BCF6-5618F3CEEFDC}"/>
    <cellStyle name="Normal 22 3 2 5 3" xfId="21508" xr:uid="{9AA250AB-484B-42F8-B19F-6E48C133FB01}"/>
    <cellStyle name="Normal 22 3 2 5 4" xfId="38267" xr:uid="{427B7E6A-7850-448D-9BE3-EF396683576B}"/>
    <cellStyle name="Normal 22 3 2 6" xfId="6540" xr:uid="{B6346F1D-B65F-47E0-9E17-C27B8317E840}"/>
    <cellStyle name="Normal 22 3 2 6 2" xfId="14920" xr:uid="{555491DA-E5BE-44EF-803C-4B0F18003A15}"/>
    <cellStyle name="Normal 22 3 2 6 2 2" xfId="31680" xr:uid="{625E732F-B5B2-4169-915E-A57FFDB743D2}"/>
    <cellStyle name="Normal 22 3 2 6 2 3" xfId="48439" xr:uid="{C374DC2F-9A2C-47E3-88D9-CFA6CA3DC0B0}"/>
    <cellStyle name="Normal 22 3 2 6 3" xfId="23300" xr:uid="{ACBC69BD-4991-4DAA-961A-719657CE8AF8}"/>
    <cellStyle name="Normal 22 3 2 6 4" xfId="40059" xr:uid="{229F27DB-B20A-4197-81C8-A839ABBD1F49}"/>
    <cellStyle name="Normal 22 3 2 7" xfId="8111" xr:uid="{25F59A3F-78FD-442C-8AC7-97698403F75F}"/>
    <cellStyle name="Normal 22 3 2 7 2" xfId="16491" xr:uid="{1BB4BFCB-BCEA-4BB2-9B06-BDFECB10FD00}"/>
    <cellStyle name="Normal 22 3 2 7 2 2" xfId="33251" xr:uid="{1E77CC6E-287B-4A4A-BF50-B2C8BCD0819A}"/>
    <cellStyle name="Normal 22 3 2 7 2 3" xfId="50010" xr:uid="{40B9027E-645A-461B-9209-177B29342E9E}"/>
    <cellStyle name="Normal 22 3 2 7 3" xfId="24871" xr:uid="{BCB81E86-10C3-4C7B-B7BC-68973B7D5EE7}"/>
    <cellStyle name="Normal 22 3 2 7 4" xfId="41630" xr:uid="{25BF3456-C734-493C-B8FA-12B2BF153F70}"/>
    <cellStyle name="Normal 22 3 2 8" xfId="8517" xr:uid="{B503D998-FAC6-4E6F-BB01-E457CAD07002}"/>
    <cellStyle name="Normal 22 3 2 8 2" xfId="16897" xr:uid="{60BB03C5-DDBE-46C3-BD83-AEC579FF2220}"/>
    <cellStyle name="Normal 22 3 2 8 2 2" xfId="33657" xr:uid="{556E526F-A085-4650-B916-85A16462F102}"/>
    <cellStyle name="Normal 22 3 2 8 2 3" xfId="50416" xr:uid="{592703BF-781B-4A8C-BC2C-FAC4CDD988BD}"/>
    <cellStyle name="Normal 22 3 2 8 3" xfId="25277" xr:uid="{03E8A95B-40E4-434F-ADF7-BE4A2BA46A9B}"/>
    <cellStyle name="Normal 22 3 2 8 4" xfId="42036" xr:uid="{5E932AFB-BC5A-4A60-BDE5-46AC559902D4}"/>
    <cellStyle name="Normal 22 3 2 9" xfId="8923" xr:uid="{8677AD6E-3C28-44E7-BF0A-79E87312C6D5}"/>
    <cellStyle name="Normal 22 3 2 9 2" xfId="17303" xr:uid="{89D5558F-AD31-4FE1-85DC-44299E979AEE}"/>
    <cellStyle name="Normal 22 3 2 9 2 2" xfId="34063" xr:uid="{339A39EF-1E93-4802-AFB2-DD42D155BA3D}"/>
    <cellStyle name="Normal 22 3 2 9 2 3" xfId="50822" xr:uid="{03223E27-34CC-4146-87F7-AF8121DF71A7}"/>
    <cellStyle name="Normal 22 3 2 9 3" xfId="25683" xr:uid="{709CA8A4-51AB-4646-A645-2AF80D307192}"/>
    <cellStyle name="Normal 22 3 2 9 4" xfId="42442" xr:uid="{06EA043F-077C-414D-96CA-0E79FC4E5FA0}"/>
    <cellStyle name="Normal 22 3 3" xfId="1494" xr:uid="{443EEAF1-3527-43CE-8310-F7C53704248E}"/>
    <cellStyle name="Normal 22 3 3 10" xfId="9495" xr:uid="{183B2C18-4B6A-4FBD-BDDA-BD1A8C921EE7}"/>
    <cellStyle name="Normal 22 3 3 10 2" xfId="17875" xr:uid="{CF17CFAA-28F9-4964-87CF-9367EF6AA7B6}"/>
    <cellStyle name="Normal 22 3 3 10 2 2" xfId="34635" xr:uid="{3B94E202-066C-4E40-9D75-0538CAB75B03}"/>
    <cellStyle name="Normal 22 3 3 10 2 3" xfId="51394" xr:uid="{B640CCF8-1389-48AF-BF50-7034B0B45FE3}"/>
    <cellStyle name="Normal 22 3 3 10 3" xfId="26255" xr:uid="{EE50A2EC-5ACE-4BD6-80BC-B95C934431BB}"/>
    <cellStyle name="Normal 22 3 3 10 4" xfId="43014" xr:uid="{1EDEA0F3-40D1-4F2A-8585-780070C7B62F}"/>
    <cellStyle name="Normal 22 3 3 11" xfId="3280" xr:uid="{EB5C9CA7-F9C2-4E06-84D5-CC3E431B91BC}"/>
    <cellStyle name="Normal 22 3 3 11 2" xfId="11657" xr:uid="{62327214-821D-49DB-BFBB-5AE1AB56CFC6}"/>
    <cellStyle name="Normal 22 3 3 11 2 2" xfId="28417" xr:uid="{61C0B387-0561-406B-ABF7-BFDA56B9F8B2}"/>
    <cellStyle name="Normal 22 3 3 11 2 3" xfId="45176" xr:uid="{98A13D31-8C65-4AD5-B437-2F68E5424D4D}"/>
    <cellStyle name="Normal 22 3 3 11 3" xfId="20037" xr:uid="{51D5934F-1EE8-48DA-B611-76AA2FB53DB5}"/>
    <cellStyle name="Normal 22 3 3 11 4" xfId="36796" xr:uid="{0EC05F81-D5DA-4ED8-BDF9-A4C4573ADD19}"/>
    <cellStyle name="Normal 22 3 3 12" xfId="9854" xr:uid="{C2BE0411-C673-475F-8B95-12A9FAF8AD33}"/>
    <cellStyle name="Normal 22 3 3 12 2" xfId="26614" xr:uid="{BEBE4BF0-8BBE-4D27-979B-E739E5D8F8E5}"/>
    <cellStyle name="Normal 22 3 3 12 3" xfId="43373" xr:uid="{E53481A2-8E98-4288-A6BB-77D957D58401}"/>
    <cellStyle name="Normal 22 3 3 13" xfId="18234" xr:uid="{CD375457-2210-459D-BE07-A88B69B25AD1}"/>
    <cellStyle name="Normal 22 3 3 14" xfId="34993" xr:uid="{57DBE820-CA51-4432-8B35-1C6504E89E07}"/>
    <cellStyle name="Normal 22 3 3 2" xfId="1900" xr:uid="{3D60B90F-6230-43D4-8A2A-CA52A82CB0A0}"/>
    <cellStyle name="Normal 22 3 3 2 2" xfId="5282" xr:uid="{A045E7DF-9EBE-42D0-AB43-D54904E758C4}"/>
    <cellStyle name="Normal 22 3 3 2 2 2" xfId="13660" xr:uid="{7AAEE43D-7C30-4A22-ACBC-BBC9A4E882A2}"/>
    <cellStyle name="Normal 22 3 3 2 2 2 2" xfId="30420" xr:uid="{5C6904B3-F8D7-48E4-AB97-DC29FB67C5A4}"/>
    <cellStyle name="Normal 22 3 3 2 2 2 3" xfId="47179" xr:uid="{6E6C08D1-0278-41E6-8159-16B961F63DEF}"/>
    <cellStyle name="Normal 22 3 3 2 2 3" xfId="22040" xr:uid="{4220E0FF-8870-46DF-8B89-F50DEA74AB17}"/>
    <cellStyle name="Normal 22 3 3 2 2 4" xfId="38799" xr:uid="{EF670B3B-842B-47EF-B8D5-38B1D50EE976}"/>
    <cellStyle name="Normal 22 3 3 2 3" xfId="6967" xr:uid="{352F31A0-E387-454D-AC73-97FF08C1901F}"/>
    <cellStyle name="Normal 22 3 3 2 3 2" xfId="15347" xr:uid="{8B8370CB-02CD-494B-A055-5302896A09AC}"/>
    <cellStyle name="Normal 22 3 3 2 3 2 2" xfId="32107" xr:uid="{1F5A13B6-498B-412F-AA44-424707D49AEE}"/>
    <cellStyle name="Normal 22 3 3 2 3 2 3" xfId="48866" xr:uid="{CEF999AF-0B34-4642-9B47-817035630664}"/>
    <cellStyle name="Normal 22 3 3 2 3 3" xfId="23727" xr:uid="{75D9190B-19D0-4B86-9813-7024B44D3E11}"/>
    <cellStyle name="Normal 22 3 3 2 3 4" xfId="40486" xr:uid="{3CC58E27-FD66-479D-A1DC-CD4F47BD0F07}"/>
    <cellStyle name="Normal 22 3 3 2 4" xfId="3707" xr:uid="{AD5963FA-8AD2-43E8-B201-C0A82DB53086}"/>
    <cellStyle name="Normal 22 3 3 2 4 2" xfId="12083" xr:uid="{E6FA586E-2642-4BC3-9C03-7A3C97E52A20}"/>
    <cellStyle name="Normal 22 3 3 2 4 2 2" xfId="28843" xr:uid="{9654EACD-027A-4B65-8F3F-7E3BBD2E49FD}"/>
    <cellStyle name="Normal 22 3 3 2 4 2 3" xfId="45602" xr:uid="{0BC61503-D724-47DF-BEB6-2D41CE896367}"/>
    <cellStyle name="Normal 22 3 3 2 4 3" xfId="20463" xr:uid="{04DD4FC1-2821-4CCA-B867-E47C31CD9B47}"/>
    <cellStyle name="Normal 22 3 3 2 4 4" xfId="37222" xr:uid="{51D673D7-E71B-4A1E-8E73-E2D0885A2256}"/>
    <cellStyle name="Normal 22 3 3 2 5" xfId="10280" xr:uid="{1C39F24B-AD90-4821-99E6-AF19A929B74B}"/>
    <cellStyle name="Normal 22 3 3 2 5 2" xfId="27040" xr:uid="{AEF3E2AA-1496-4113-8F20-19BF08DD19CF}"/>
    <cellStyle name="Normal 22 3 3 2 5 3" xfId="43799" xr:uid="{E5503773-49E9-40FF-9762-2667770459A6}"/>
    <cellStyle name="Normal 22 3 3 2 6" xfId="18660" xr:uid="{55B75C86-4CC1-446A-8F2B-7EA0CA57DB4F}"/>
    <cellStyle name="Normal 22 3 3 2 7" xfId="35419" xr:uid="{2F207092-9C31-4708-BFD9-D62AAEF68A07}"/>
    <cellStyle name="Normal 22 3 3 3" xfId="2328" xr:uid="{B25C600D-C2E7-4433-9146-EA9E51579120}"/>
    <cellStyle name="Normal 22 3 3 3 2" xfId="5708" xr:uid="{FB1F91C8-BF40-4B75-B555-7A6155144D34}"/>
    <cellStyle name="Normal 22 3 3 3 2 2" xfId="14088" xr:uid="{A1C82582-04A1-42A3-9ED4-167CFE9904F9}"/>
    <cellStyle name="Normal 22 3 3 3 2 2 2" xfId="30848" xr:uid="{986027A1-FBD1-4916-B580-A2F9027A2F52}"/>
    <cellStyle name="Normal 22 3 3 3 2 2 3" xfId="47607" xr:uid="{9C1A0A80-BB98-47EB-B3B0-851F82640340}"/>
    <cellStyle name="Normal 22 3 3 3 2 3" xfId="22468" xr:uid="{A10735B4-0525-4A60-A5F6-C40473364767}"/>
    <cellStyle name="Normal 22 3 3 3 2 4" xfId="39227" xr:uid="{4319E8E5-E1DB-4B29-86F4-51D5424B5112}"/>
    <cellStyle name="Normal 22 3 3 3 3" xfId="7395" xr:uid="{8203ECDC-DFB7-4295-9E44-24E459A54533}"/>
    <cellStyle name="Normal 22 3 3 3 3 2" xfId="15775" xr:uid="{85F3A03F-463B-40E7-A48C-6D1FAB4A8F85}"/>
    <cellStyle name="Normal 22 3 3 3 3 2 2" xfId="32535" xr:uid="{6BB1414F-91AB-4491-B3CC-BAC7FD845EA6}"/>
    <cellStyle name="Normal 22 3 3 3 3 2 3" xfId="49294" xr:uid="{3AA31B6E-EAAE-495C-ACA3-8E496655D9FD}"/>
    <cellStyle name="Normal 22 3 3 3 3 3" xfId="24155" xr:uid="{BBB41128-65D4-4530-BA97-268A42F9D96C}"/>
    <cellStyle name="Normal 22 3 3 3 3 4" xfId="40914" xr:uid="{874C9746-B53F-420A-8FFE-25463F6E5561}"/>
    <cellStyle name="Normal 22 3 3 3 4" xfId="4135" xr:uid="{3951A5D3-78EF-49D5-A339-397A524B4FA8}"/>
    <cellStyle name="Normal 22 3 3 3 4 2" xfId="12511" xr:uid="{7136CA61-1C14-4168-9A32-F3F704BE6D75}"/>
    <cellStyle name="Normal 22 3 3 3 4 2 2" xfId="29271" xr:uid="{87723CC7-33D6-4BF0-A87B-25221522D0CC}"/>
    <cellStyle name="Normal 22 3 3 3 4 2 3" xfId="46030" xr:uid="{A9AA95E7-F411-46CE-8C92-2439803A3F9D}"/>
    <cellStyle name="Normal 22 3 3 3 4 3" xfId="20891" xr:uid="{4F2744AA-C432-4849-A100-D5FC854B1AF3}"/>
    <cellStyle name="Normal 22 3 3 3 4 4" xfId="37650" xr:uid="{4664DB2C-A984-4A27-A3B9-7FEA7F3EFD2E}"/>
    <cellStyle name="Normal 22 3 3 3 5" xfId="10708" xr:uid="{694160CB-1DD0-45EC-A986-FE5E665BE75B}"/>
    <cellStyle name="Normal 22 3 3 3 5 2" xfId="27468" xr:uid="{403FA124-AEF7-412B-905C-D41105D5F76E}"/>
    <cellStyle name="Normal 22 3 3 3 5 3" xfId="44227" xr:uid="{C0705557-A8B6-49C7-B14E-FEA580F517D8}"/>
    <cellStyle name="Normal 22 3 3 3 6" xfId="19088" xr:uid="{08BD4391-DD82-45EE-86C4-6CB8C402B143}"/>
    <cellStyle name="Normal 22 3 3 3 7" xfId="35847" xr:uid="{C39A13DE-3499-4602-9B49-425D5BA6556D}"/>
    <cellStyle name="Normal 22 3 3 4" xfId="2802" xr:uid="{A45C0E79-13B3-4AAA-8318-EBEE22444953}"/>
    <cellStyle name="Normal 22 3 3 4 2" xfId="6184" xr:uid="{3D075D4C-1BD3-4079-97FF-0C4EE666B499}"/>
    <cellStyle name="Normal 22 3 3 4 2 2" xfId="14564" xr:uid="{FAB243ED-03F1-4C00-9FC1-31BC59DA6D5A}"/>
    <cellStyle name="Normal 22 3 3 4 2 2 2" xfId="31324" xr:uid="{ADC404EB-ABB1-4180-8979-9F987B3000E1}"/>
    <cellStyle name="Normal 22 3 3 4 2 2 3" xfId="48083" xr:uid="{FE34B4B1-3C97-4A2C-BA98-9A6DF101EAE2}"/>
    <cellStyle name="Normal 22 3 3 4 2 3" xfId="22944" xr:uid="{23678547-AEBF-43A3-9571-8D50A5FBA65B}"/>
    <cellStyle name="Normal 22 3 3 4 2 4" xfId="39703" xr:uid="{C310DC16-334B-4AA0-9066-091C088ACD97}"/>
    <cellStyle name="Normal 22 3 3 4 3" xfId="7871" xr:uid="{4A6344CD-7FEB-48FA-9B32-411516BBC8C6}"/>
    <cellStyle name="Normal 22 3 3 4 3 2" xfId="16251" xr:uid="{A56B9D18-7B4E-4861-90FF-E597FDF8FE16}"/>
    <cellStyle name="Normal 22 3 3 4 3 2 2" xfId="33011" xr:uid="{A529E8C2-8257-4889-ABC3-E5B7ACEED38E}"/>
    <cellStyle name="Normal 22 3 3 4 3 2 3" xfId="49770" xr:uid="{1E3FC5B7-5C11-4D87-8E15-ACB57E515EBA}"/>
    <cellStyle name="Normal 22 3 3 4 3 3" xfId="24631" xr:uid="{D442E6F6-DE94-4F88-A483-ACD543E7D1EE}"/>
    <cellStyle name="Normal 22 3 3 4 3 4" xfId="41390" xr:uid="{4296FD91-3625-447D-A382-5C89C4A79926}"/>
    <cellStyle name="Normal 22 3 3 4 4" xfId="4498" xr:uid="{27B9A1E3-D3CB-4855-8E4B-12267F7B3A1D}"/>
    <cellStyle name="Normal 22 3 3 4 4 2" xfId="12874" xr:uid="{3693AC09-CB69-4231-8F98-5771D706C4A2}"/>
    <cellStyle name="Normal 22 3 3 4 4 2 2" xfId="29634" xr:uid="{E63AAE58-1992-411C-B4F4-1AE92A1376F4}"/>
    <cellStyle name="Normal 22 3 3 4 4 2 3" xfId="46393" xr:uid="{B5F666DB-20D1-4BA0-9F4F-C4A56BE172D7}"/>
    <cellStyle name="Normal 22 3 3 4 4 3" xfId="21254" xr:uid="{6C17AA5F-15FD-47BE-93E7-859673130E6B}"/>
    <cellStyle name="Normal 22 3 3 4 4 4" xfId="38013" xr:uid="{1D8DA272-5B9A-4DD5-9391-7DF68E110E4F}"/>
    <cellStyle name="Normal 22 3 3 4 5" xfId="11184" xr:uid="{EF0A7333-6833-4514-B5F5-16BF86601368}"/>
    <cellStyle name="Normal 22 3 3 4 5 2" xfId="27944" xr:uid="{1E05A8E5-9A82-486F-B452-673F582ABA9E}"/>
    <cellStyle name="Normal 22 3 3 4 5 3" xfId="44703" xr:uid="{980F6459-1A33-4C9B-AE31-4BC06830B354}"/>
    <cellStyle name="Normal 22 3 3 4 6" xfId="19564" xr:uid="{3139ED01-0A33-43CA-8F3E-DC94D783351E}"/>
    <cellStyle name="Normal 22 3 3 4 7" xfId="36323" xr:uid="{7D91D550-A823-4A6C-864F-0A2AA1F19348}"/>
    <cellStyle name="Normal 22 3 3 5" xfId="4918" xr:uid="{086FFBD9-CB74-4910-A0BA-CFC06B3D5B88}"/>
    <cellStyle name="Normal 22 3 3 5 2" xfId="13294" xr:uid="{571EA617-A993-4CC0-9568-D3049A714051}"/>
    <cellStyle name="Normal 22 3 3 5 2 2" xfId="30054" xr:uid="{C8A49E21-5DE2-4A50-B0BB-08163B078A46}"/>
    <cellStyle name="Normal 22 3 3 5 2 3" xfId="46813" xr:uid="{DC034469-2ACE-4CDD-816E-13B9B13AA6F1}"/>
    <cellStyle name="Normal 22 3 3 5 3" xfId="21674" xr:uid="{81096235-4BA6-4DC5-BA27-2F4161563F80}"/>
    <cellStyle name="Normal 22 3 3 5 4" xfId="38433" xr:uid="{100EF874-B207-4242-990D-E5FC832B306B}"/>
    <cellStyle name="Normal 22 3 3 6" xfId="6541" xr:uid="{497D03A4-29BB-4C72-8711-D913FD341C82}"/>
    <cellStyle name="Normal 22 3 3 6 2" xfId="14921" xr:uid="{60C8CA08-7AB5-40ED-98E2-AD0CC0396CDA}"/>
    <cellStyle name="Normal 22 3 3 6 2 2" xfId="31681" xr:uid="{081913EE-C4F1-4540-9DD1-DF30DD23AEEB}"/>
    <cellStyle name="Normal 22 3 3 6 2 3" xfId="48440" xr:uid="{B1F0084C-D017-45AE-9D3C-F5EAAFF07DE8}"/>
    <cellStyle name="Normal 22 3 3 6 3" xfId="23301" xr:uid="{46C5A12E-FDF5-4FE8-9302-B75F70CAC37B}"/>
    <cellStyle name="Normal 22 3 3 6 4" xfId="40060" xr:uid="{9E2D7F9A-4F20-497F-902C-5DB9AB41931C}"/>
    <cellStyle name="Normal 22 3 3 7" xfId="8277" xr:uid="{B83D57ED-260F-4E3C-8F21-3EBEC3FB7846}"/>
    <cellStyle name="Normal 22 3 3 7 2" xfId="16657" xr:uid="{DAD9DA29-2E05-4C39-A519-55E836498EB6}"/>
    <cellStyle name="Normal 22 3 3 7 2 2" xfId="33417" xr:uid="{AAE13E45-8F2A-4711-BD14-C848528663F4}"/>
    <cellStyle name="Normal 22 3 3 7 2 3" xfId="50176" xr:uid="{676B2150-DA17-4324-ABAE-AFF8CE30EABF}"/>
    <cellStyle name="Normal 22 3 3 7 3" xfId="25037" xr:uid="{BDAD1770-2ED4-4A03-B083-86ABFBAA222A}"/>
    <cellStyle name="Normal 22 3 3 7 4" xfId="41796" xr:uid="{DFE94555-E5A6-425F-B023-0D12DF99AE5C}"/>
    <cellStyle name="Normal 22 3 3 8" xfId="8683" xr:uid="{130B1114-9380-4ED8-AD90-77DCB9321D1B}"/>
    <cellStyle name="Normal 22 3 3 8 2" xfId="17063" xr:uid="{8A82D7F9-5BFC-48F9-B6E1-B2F846176B20}"/>
    <cellStyle name="Normal 22 3 3 8 2 2" xfId="33823" xr:uid="{5DD4014E-C46B-4852-8855-DBFB4C3EFBA6}"/>
    <cellStyle name="Normal 22 3 3 8 2 3" xfId="50582" xr:uid="{5A1323AD-084D-47E2-8070-64A55BC25A8E}"/>
    <cellStyle name="Normal 22 3 3 8 3" xfId="25443" xr:uid="{6C583D1B-4101-4DAA-89C1-AE06CFFB9132}"/>
    <cellStyle name="Normal 22 3 3 8 4" xfId="42202" xr:uid="{D5DE8805-D216-47B4-AF23-B53AC38B00C4}"/>
    <cellStyle name="Normal 22 3 3 9" xfId="9089" xr:uid="{5E2488F1-F1C1-45C1-A374-CC32701A7947}"/>
    <cellStyle name="Normal 22 3 3 9 2" xfId="17469" xr:uid="{DED06AE6-4F55-4A1C-80BB-11DEF02B000C}"/>
    <cellStyle name="Normal 22 3 3 9 2 2" xfId="34229" xr:uid="{1997882D-9C25-4B6B-A1A9-F0A7CB349E3C}"/>
    <cellStyle name="Normal 22 3 3 9 2 3" xfId="50988" xr:uid="{48AB140E-7AB4-434A-A1F7-C7178FA5517D}"/>
    <cellStyle name="Normal 22 3 3 9 3" xfId="25849" xr:uid="{4E293C66-321C-4BCE-BA9F-0938CD45DAEE}"/>
    <cellStyle name="Normal 22 3 3 9 4" xfId="42608" xr:uid="{AC9285A4-6372-4E85-9D45-4850016F3709}"/>
    <cellStyle name="Normal 22 3 4" xfId="1641" xr:uid="{E5EDE1EC-413A-4A86-971B-8FA3E915C51C}"/>
    <cellStyle name="Normal 22 3 4 2" xfId="5023" xr:uid="{3E957D3F-FA6C-4165-8E68-938031F123CF}"/>
    <cellStyle name="Normal 22 3 4 2 2" xfId="13401" xr:uid="{597AC165-E6F2-42ED-B501-942BA26929A7}"/>
    <cellStyle name="Normal 22 3 4 2 2 2" xfId="30161" xr:uid="{AF618759-AFEA-49B3-A0D3-4E2A964F07F3}"/>
    <cellStyle name="Normal 22 3 4 2 2 3" xfId="46920" xr:uid="{A27DF1DA-5858-446B-AED7-5A65DBF08716}"/>
    <cellStyle name="Normal 22 3 4 2 3" xfId="21781" xr:uid="{0FDA1DCF-A582-495C-9DB7-32CEA9A3D7D3}"/>
    <cellStyle name="Normal 22 3 4 2 4" xfId="38540" xr:uid="{93562C32-4F1D-4E48-94D1-17C83C682A5E}"/>
    <cellStyle name="Normal 22 3 4 3" xfId="6708" xr:uid="{672A9B92-D29A-474E-BBC3-6BBDEFC0735B}"/>
    <cellStyle name="Normal 22 3 4 3 2" xfId="15088" xr:uid="{B38AF8EB-1C58-49AA-8A48-5B77B2B2CA45}"/>
    <cellStyle name="Normal 22 3 4 3 2 2" xfId="31848" xr:uid="{D42F517F-4FBE-4855-9632-0B1F2F01C2CF}"/>
    <cellStyle name="Normal 22 3 4 3 2 3" xfId="48607" xr:uid="{E9362CA6-BD30-4BE0-9B66-A1A3E92343D8}"/>
    <cellStyle name="Normal 22 3 4 3 3" xfId="23468" xr:uid="{890F9BC6-6C8E-4473-9F62-617600E3A921}"/>
    <cellStyle name="Normal 22 3 4 3 4" xfId="40227" xr:uid="{DADEE87A-F22B-4F1D-B99E-91164AB6E20C}"/>
    <cellStyle name="Normal 22 3 4 4" xfId="3448" xr:uid="{465AF42D-E563-4B59-B3DD-08ABEC47931A}"/>
    <cellStyle name="Normal 22 3 4 4 2" xfId="11824" xr:uid="{925B7584-4C00-4F9C-9D16-431ACCBBC257}"/>
    <cellStyle name="Normal 22 3 4 4 2 2" xfId="28584" xr:uid="{8E4A345F-ACF7-4514-A53F-F552FCB07458}"/>
    <cellStyle name="Normal 22 3 4 4 2 3" xfId="45343" xr:uid="{9297FDF3-2975-4334-A4BD-3EEDCC5F4807}"/>
    <cellStyle name="Normal 22 3 4 4 3" xfId="20204" xr:uid="{184275B4-13C5-48BC-97C3-EFE8EB131D97}"/>
    <cellStyle name="Normal 22 3 4 4 4" xfId="36963" xr:uid="{3A1D01C9-F34B-4250-8E81-0207A5E4D0F6}"/>
    <cellStyle name="Normal 22 3 4 5" xfId="10021" xr:uid="{24D65AD2-8BA4-4C05-9572-42102AD0E17A}"/>
    <cellStyle name="Normal 22 3 4 5 2" xfId="26781" xr:uid="{C7A879E0-980D-4A62-947C-601E2E97515C}"/>
    <cellStyle name="Normal 22 3 4 5 3" xfId="43540" xr:uid="{311A471F-C7E1-4D73-AF16-4DD0D67780E3}"/>
    <cellStyle name="Normal 22 3 4 6" xfId="18401" xr:uid="{1999D6A3-4518-4B6E-B253-E4A158EEA4E0}"/>
    <cellStyle name="Normal 22 3 4 7" xfId="35160" xr:uid="{DBEA1AA2-8EA7-4306-AE3C-4D22154D3CE3}"/>
    <cellStyle name="Normal 22 3 5" xfId="2069" xr:uid="{C6C2980A-677A-4B08-A153-5DC1D0DC57AA}"/>
    <cellStyle name="Normal 22 3 5 2" xfId="5449" xr:uid="{E7689DA0-A58F-4133-B72C-3225D0522E87}"/>
    <cellStyle name="Normal 22 3 5 2 2" xfId="13829" xr:uid="{D22E7BA2-F0BA-4BD7-805A-00AEC529640F}"/>
    <cellStyle name="Normal 22 3 5 2 2 2" xfId="30589" xr:uid="{1CF24A75-538F-44AB-8398-3F1B830D3C0B}"/>
    <cellStyle name="Normal 22 3 5 2 2 3" xfId="47348" xr:uid="{93679CF6-A335-477A-A18B-8C511D58426A}"/>
    <cellStyle name="Normal 22 3 5 2 3" xfId="22209" xr:uid="{1869023A-9987-4400-A8DB-A15665717238}"/>
    <cellStyle name="Normal 22 3 5 2 4" xfId="38968" xr:uid="{B2E2F448-B585-4454-94DE-28AF89634C4B}"/>
    <cellStyle name="Normal 22 3 5 3" xfId="7136" xr:uid="{5C1637F0-25E5-45AD-BB54-702F3EFBC725}"/>
    <cellStyle name="Normal 22 3 5 3 2" xfId="15516" xr:uid="{26929D72-AB9F-459E-81B2-012F93B4E960}"/>
    <cellStyle name="Normal 22 3 5 3 2 2" xfId="32276" xr:uid="{1355852C-B093-4F8D-8306-9F47765AB1CF}"/>
    <cellStyle name="Normal 22 3 5 3 2 3" xfId="49035" xr:uid="{F69F0EF4-7D92-4027-8E40-9412E7573C3F}"/>
    <cellStyle name="Normal 22 3 5 3 3" xfId="23896" xr:uid="{3B533138-BB7A-49D8-8931-6B64DBFB4873}"/>
    <cellStyle name="Normal 22 3 5 3 4" xfId="40655" xr:uid="{AA70B51A-DC0F-45B4-AC1B-8526463A67C9}"/>
    <cellStyle name="Normal 22 3 5 4" xfId="3876" xr:uid="{6C309027-CF85-436D-9B4F-76B1CFFFD4F2}"/>
    <cellStyle name="Normal 22 3 5 4 2" xfId="12252" xr:uid="{7B368BED-336B-43CA-A1AF-F01DC2CAE9E4}"/>
    <cellStyle name="Normal 22 3 5 4 2 2" xfId="29012" xr:uid="{6811930E-8551-434F-8623-C61DC10B6863}"/>
    <cellStyle name="Normal 22 3 5 4 2 3" xfId="45771" xr:uid="{AC070AA8-0F6A-4191-859C-26687BA8C5EB}"/>
    <cellStyle name="Normal 22 3 5 4 3" xfId="20632" xr:uid="{306DF415-1892-45CD-B2F7-D647508F349B}"/>
    <cellStyle name="Normal 22 3 5 4 4" xfId="37391" xr:uid="{72E80001-80C6-42BA-9707-1D3B485B7E75}"/>
    <cellStyle name="Normal 22 3 5 5" xfId="10449" xr:uid="{48BDE40C-CF3F-4135-B7F5-D9C285DB8270}"/>
    <cellStyle name="Normal 22 3 5 5 2" xfId="27209" xr:uid="{EBE42CBF-6EF4-4A38-81E7-07B73EF49B6A}"/>
    <cellStyle name="Normal 22 3 5 5 3" xfId="43968" xr:uid="{1A6E0FB6-256C-4531-AFCA-B6A9D147ADD6}"/>
    <cellStyle name="Normal 22 3 5 6" xfId="18829" xr:uid="{D95FC49E-D696-42CD-9AF0-040225D12551}"/>
    <cellStyle name="Normal 22 3 5 7" xfId="35588" xr:uid="{05AD048E-5F93-4990-9D91-3D5E1DDB0CEE}"/>
    <cellStyle name="Normal 22 3 6" xfId="2531" xr:uid="{48F13EDF-D742-46B6-AC44-FB5756D23F5D}"/>
    <cellStyle name="Normal 22 3 6 2" xfId="5913" xr:uid="{FD919640-A279-4A3D-80B6-58CC8B9865F5}"/>
    <cellStyle name="Normal 22 3 6 2 2" xfId="14293" xr:uid="{76ED64E0-DA60-4270-8B71-33A7AE1F4A4C}"/>
    <cellStyle name="Normal 22 3 6 2 2 2" xfId="31053" xr:uid="{4D52D3D6-CD7D-4AC2-8A17-3E9340C6C60F}"/>
    <cellStyle name="Normal 22 3 6 2 2 3" xfId="47812" xr:uid="{DFA4758A-F7F8-4A59-B173-946F7EA75FEE}"/>
    <cellStyle name="Normal 22 3 6 2 3" xfId="22673" xr:uid="{F94A5A57-F55F-4242-89F7-552BED749FAF}"/>
    <cellStyle name="Normal 22 3 6 2 4" xfId="39432" xr:uid="{2DE8A176-DD83-4210-A867-6DBD12D44295}"/>
    <cellStyle name="Normal 22 3 6 3" xfId="7600" xr:uid="{54442975-CC30-4FB7-A071-49958CC20807}"/>
    <cellStyle name="Normal 22 3 6 3 2" xfId="15980" xr:uid="{1CC4164F-F43E-405F-87BC-F58639A587A4}"/>
    <cellStyle name="Normal 22 3 6 3 2 2" xfId="32740" xr:uid="{11C5F73A-F8D1-4B2E-9B44-1F62647FB022}"/>
    <cellStyle name="Normal 22 3 6 3 2 3" xfId="49499" xr:uid="{52705383-831D-46B0-B88C-0FA404B697D3}"/>
    <cellStyle name="Normal 22 3 6 3 3" xfId="24360" xr:uid="{4E27E3EE-8FEF-4AB3-8E6C-233ACB19B3FE}"/>
    <cellStyle name="Normal 22 3 6 3 4" xfId="41119" xr:uid="{E42A09AA-B750-4586-B80C-F8AD09CB5C96}"/>
    <cellStyle name="Normal 22 3 6 4" xfId="3019" xr:uid="{89CC318F-D4EF-4C70-A312-C5646B46AEBF}"/>
    <cellStyle name="Normal 22 3 6 4 2" xfId="11398" xr:uid="{98BB13B2-7884-463F-A169-4565B80DB711}"/>
    <cellStyle name="Normal 22 3 6 4 2 2" xfId="28158" xr:uid="{C7D4EBD1-0C6B-4B2F-9187-F2BAA3065DCC}"/>
    <cellStyle name="Normal 22 3 6 4 2 3" xfId="44917" xr:uid="{9A77A61D-81E9-4ECD-8693-19860FF3E7B3}"/>
    <cellStyle name="Normal 22 3 6 4 3" xfId="19778" xr:uid="{EC702E53-B543-4F2F-A580-21E1E86DDDBC}"/>
    <cellStyle name="Normal 22 3 6 4 4" xfId="36537" xr:uid="{D41FCF2D-DE8F-469A-86D1-EB9B752CA0C0}"/>
    <cellStyle name="Normal 22 3 6 5" xfId="10913" xr:uid="{DBF9AAA1-3A75-43E0-9043-38B8881BAB00}"/>
    <cellStyle name="Normal 22 3 6 5 2" xfId="27673" xr:uid="{37110D39-07CC-4C97-BE85-7C76C8FB784D}"/>
    <cellStyle name="Normal 22 3 6 5 3" xfId="44432" xr:uid="{F28CD8A7-364B-4D08-87D0-47C442541EBF}"/>
    <cellStyle name="Normal 22 3 6 6" xfId="19293" xr:uid="{0E05CCA3-F3FF-48B3-B547-FAA3AD58EA88}"/>
    <cellStyle name="Normal 22 3 6 7" xfId="36052" xr:uid="{FDEA258B-D8F7-4BF0-ADA0-517D23358BB6}"/>
    <cellStyle name="Normal 22 3 7" xfId="4647" xr:uid="{1A566C2B-4559-47C7-BCBA-AD1D7BA8B8E9}"/>
    <cellStyle name="Normal 22 3 7 2" xfId="13023" xr:uid="{CC7AD9DA-CE18-4556-90A6-35F2DCE2AC39}"/>
    <cellStyle name="Normal 22 3 7 2 2" xfId="29783" xr:uid="{1BCBB31E-BFE7-4A11-A44B-17928A62CDAA}"/>
    <cellStyle name="Normal 22 3 7 2 3" xfId="46542" xr:uid="{3E64CE6A-E92F-46EA-B0AF-7960AB56B0B5}"/>
    <cellStyle name="Normal 22 3 7 3" xfId="21403" xr:uid="{FD0AF12B-277A-407A-82E1-A277DF1B3764}"/>
    <cellStyle name="Normal 22 3 7 4" xfId="38162" xr:uid="{C4899AC8-C82E-4C34-AB7E-D99C67138434}"/>
    <cellStyle name="Normal 22 3 8" xfId="6282" xr:uid="{1835A1B5-2016-41A3-A6F7-D219F97E99C5}"/>
    <cellStyle name="Normal 22 3 8 2" xfId="14662" xr:uid="{8D115F13-66B7-43BE-AA83-91378E81AF16}"/>
    <cellStyle name="Normal 22 3 8 2 2" xfId="31422" xr:uid="{657DCEC4-7A28-46F1-95DE-AC2514F8CBC5}"/>
    <cellStyle name="Normal 22 3 8 2 3" xfId="48181" xr:uid="{1DA990C6-8691-420A-8724-D3D49A3D9777}"/>
    <cellStyle name="Normal 22 3 8 3" xfId="23042" xr:uid="{91E23A37-98F5-452F-80EE-81CC39105ABC}"/>
    <cellStyle name="Normal 22 3 8 4" xfId="39801" xr:uid="{817A80E8-465D-4B10-8942-F1C5C016175F}"/>
    <cellStyle name="Normal 22 3 9" xfId="8006" xr:uid="{D57F08F8-C471-4528-8FC1-AD58E93BE6CC}"/>
    <cellStyle name="Normal 22 3 9 2" xfId="16386" xr:uid="{20990FC1-A68D-48A6-B433-302189C58325}"/>
    <cellStyle name="Normal 22 3 9 2 2" xfId="33146" xr:uid="{18BEF949-F8E9-4205-A7CE-349B23F343FE}"/>
    <cellStyle name="Normal 22 3 9 2 3" xfId="49905" xr:uid="{5D9F87F5-0CD5-42DB-A368-E4377762835E}"/>
    <cellStyle name="Normal 22 3 9 3" xfId="24766" xr:uid="{5C872562-0499-48BE-AAE0-B289B484AED2}"/>
    <cellStyle name="Normal 22 3 9 4" xfId="41525" xr:uid="{E9008467-EBE3-4C23-A759-9583FD5CBFA9}"/>
    <cellStyle name="Normal 22 4" xfId="878" xr:uid="{38FD3224-D28E-4145-B22B-1FF0F6F88356}"/>
    <cellStyle name="Normal 22 4 10" xfId="9327" xr:uid="{CB309FF4-9AA1-46FF-8A9C-65E7D16E4A3A}"/>
    <cellStyle name="Normal 22 4 10 2" xfId="17707" xr:uid="{6AA9C784-82B2-43B4-B738-453A10CC4D00}"/>
    <cellStyle name="Normal 22 4 10 2 2" xfId="34467" xr:uid="{D12ECBAA-FC60-412C-B1E0-BF0D999D7AD8}"/>
    <cellStyle name="Normal 22 4 10 2 3" xfId="51226" xr:uid="{20767098-5D5A-40BB-9E8A-5F40639A6A48}"/>
    <cellStyle name="Normal 22 4 10 3" xfId="26087" xr:uid="{88AF3D32-8BC8-46E9-8634-407183BCB0FC}"/>
    <cellStyle name="Normal 22 4 10 4" xfId="42846" xr:uid="{057C028B-34DB-495D-BFF8-34AACFD8CC2C}"/>
    <cellStyle name="Normal 22 4 11" xfId="3281" xr:uid="{43927CFA-0A99-42EA-9AB8-D870D665CD5C}"/>
    <cellStyle name="Normal 22 4 11 2" xfId="11658" xr:uid="{3CBEF739-E1D0-4D5E-BE30-80DB196187ED}"/>
    <cellStyle name="Normal 22 4 11 2 2" xfId="28418" xr:uid="{40293CE6-A157-49A0-891F-00D72F50C975}"/>
    <cellStyle name="Normal 22 4 11 2 3" xfId="45177" xr:uid="{D20E0EA9-A0F4-4326-982E-3D9852AC83D0}"/>
    <cellStyle name="Normal 22 4 11 3" xfId="20038" xr:uid="{F20484A0-9F90-48FA-A841-500849C185A8}"/>
    <cellStyle name="Normal 22 4 11 4" xfId="36797" xr:uid="{220831A8-ED96-442B-A6A5-95D27FED4A8E}"/>
    <cellStyle name="Normal 22 4 12" xfId="9855" xr:uid="{667130E4-B5D2-4318-A407-C70D13E165CE}"/>
    <cellStyle name="Normal 22 4 12 2" xfId="26615" xr:uid="{463C685B-69BF-4DB8-B770-CEB422FDA6F6}"/>
    <cellStyle name="Normal 22 4 12 3" xfId="43374" xr:uid="{2D3AF8C2-83B3-4EFE-9EA7-AE27E14FDE72}"/>
    <cellStyle name="Normal 22 4 13" xfId="18235" xr:uid="{EEC38073-E991-4117-AEBB-E775A1925668}"/>
    <cellStyle name="Normal 22 4 14" xfId="34994" xr:uid="{BB38D49A-A99B-43FF-9301-A6388A1CA4A8}"/>
    <cellStyle name="Normal 22 4 15" xfId="1495" xr:uid="{CDCFC329-CA99-495F-A7AE-37D27EA96A08}"/>
    <cellStyle name="Normal 22 4 2" xfId="1901" xr:uid="{C82D6AF7-3DC3-4119-916C-A8428FA43962}"/>
    <cellStyle name="Normal 22 4 2 2" xfId="5283" xr:uid="{6F696B1E-F4B0-44C0-A597-2A33208AB7BC}"/>
    <cellStyle name="Normal 22 4 2 2 2" xfId="13661" xr:uid="{2A363CF7-84BC-48D3-98A0-C4880A719157}"/>
    <cellStyle name="Normal 22 4 2 2 2 2" xfId="30421" xr:uid="{6595E6AD-EEC6-4598-818D-4D7F9926F00B}"/>
    <cellStyle name="Normal 22 4 2 2 2 3" xfId="47180" xr:uid="{45EC8473-6AD2-4DC4-B4A0-DF6FA3782BFD}"/>
    <cellStyle name="Normal 22 4 2 2 3" xfId="22041" xr:uid="{94589127-D3F9-4E86-A168-3BE1057074CB}"/>
    <cellStyle name="Normal 22 4 2 2 4" xfId="38800" xr:uid="{44EF6384-F1DF-44D9-B33E-C6E4278968BF}"/>
    <cellStyle name="Normal 22 4 2 3" xfId="6968" xr:uid="{DD64132E-C8EE-436A-B704-A8E45FEF3859}"/>
    <cellStyle name="Normal 22 4 2 3 2" xfId="15348" xr:uid="{7F842398-6981-4FF9-83CD-DB68403730E2}"/>
    <cellStyle name="Normal 22 4 2 3 2 2" xfId="32108" xr:uid="{EF8124C5-42D6-4680-B114-445EDBB512F9}"/>
    <cellStyle name="Normal 22 4 2 3 2 3" xfId="48867" xr:uid="{5A6A1900-0E68-4586-ABE1-7126BE453E66}"/>
    <cellStyle name="Normal 22 4 2 3 3" xfId="23728" xr:uid="{123C35D2-64BE-49DA-BA0A-F0E2113740A1}"/>
    <cellStyle name="Normal 22 4 2 3 4" xfId="40487" xr:uid="{404B3423-319D-4718-928C-08E3CEB1AAED}"/>
    <cellStyle name="Normal 22 4 2 4" xfId="3708" xr:uid="{3E355864-CE13-402C-BB11-E41EDB90AD48}"/>
    <cellStyle name="Normal 22 4 2 4 2" xfId="12084" xr:uid="{927D4CEC-558A-4FC9-8292-1C58BF56E1E0}"/>
    <cellStyle name="Normal 22 4 2 4 2 2" xfId="28844" xr:uid="{6095ECDC-6126-4E29-874C-9B674EC9F34A}"/>
    <cellStyle name="Normal 22 4 2 4 2 3" xfId="45603" xr:uid="{E19FCCB9-8B4F-42D7-8624-0F6C2472EE13}"/>
    <cellStyle name="Normal 22 4 2 4 3" xfId="20464" xr:uid="{6659B69C-548E-495A-A1DE-082A29B67D3B}"/>
    <cellStyle name="Normal 22 4 2 4 4" xfId="37223" xr:uid="{96738920-7C07-45C3-9D45-623C4957CA40}"/>
    <cellStyle name="Normal 22 4 2 5" xfId="10281" xr:uid="{8DCF2340-08D6-41CE-BAA3-30392C4DC568}"/>
    <cellStyle name="Normal 22 4 2 5 2" xfId="27041" xr:uid="{53F71880-A35B-4803-86B2-01BACCDBC658}"/>
    <cellStyle name="Normal 22 4 2 5 3" xfId="43800" xr:uid="{C32E6109-CCF2-45CF-9215-8E9F20450107}"/>
    <cellStyle name="Normal 22 4 2 6" xfId="18661" xr:uid="{21222D72-3AB2-45A4-8513-5CE7E45FA9E1}"/>
    <cellStyle name="Normal 22 4 2 7" xfId="35420" xr:uid="{DAE66235-D9E6-468D-9DFE-D9021335FEE9}"/>
    <cellStyle name="Normal 22 4 3" xfId="2329" xr:uid="{DFE0E299-A11F-4FBF-9C5E-A74EE8503C26}"/>
    <cellStyle name="Normal 22 4 3 2" xfId="5709" xr:uid="{D8B22576-11D1-40AD-AC28-2E11F0B8E1A7}"/>
    <cellStyle name="Normal 22 4 3 2 2" xfId="14089" xr:uid="{8CD76228-3F67-4B39-B99A-EC22B4D29C7D}"/>
    <cellStyle name="Normal 22 4 3 2 2 2" xfId="30849" xr:uid="{B98E8547-3ED7-444D-BA38-F8A2E0D16830}"/>
    <cellStyle name="Normal 22 4 3 2 2 3" xfId="47608" xr:uid="{D99EE811-89EC-4D46-8BFF-00052A75E503}"/>
    <cellStyle name="Normal 22 4 3 2 3" xfId="22469" xr:uid="{B381CD15-ADE3-4695-AEBD-EED032C45319}"/>
    <cellStyle name="Normal 22 4 3 2 4" xfId="39228" xr:uid="{6C3F4C82-742C-4F20-9C98-FD22D21F0BFB}"/>
    <cellStyle name="Normal 22 4 3 3" xfId="7396" xr:uid="{C46162C2-3D5C-4751-BCCE-22DD72A39FDA}"/>
    <cellStyle name="Normal 22 4 3 3 2" xfId="15776" xr:uid="{5429D49C-7414-440F-84D4-A9804E913DAD}"/>
    <cellStyle name="Normal 22 4 3 3 2 2" xfId="32536" xr:uid="{A70AE1B7-0A49-4996-8C65-5CFF4848B618}"/>
    <cellStyle name="Normal 22 4 3 3 2 3" xfId="49295" xr:uid="{9F9418FC-E6E3-4F76-BA9E-700B0C3B4509}"/>
    <cellStyle name="Normal 22 4 3 3 3" xfId="24156" xr:uid="{BF829FF5-4472-4A07-AB5A-5012F85A2555}"/>
    <cellStyle name="Normal 22 4 3 3 4" xfId="40915" xr:uid="{2FB3550D-D864-4858-804C-BCE61DBB340B}"/>
    <cellStyle name="Normal 22 4 3 4" xfId="4136" xr:uid="{CCF144D9-7F20-491C-BB07-AE45259CA504}"/>
    <cellStyle name="Normal 22 4 3 4 2" xfId="12512" xr:uid="{EE00B853-07D0-40BB-8AAD-A281D1D0FDDD}"/>
    <cellStyle name="Normal 22 4 3 4 2 2" xfId="29272" xr:uid="{84EABBD6-4CEB-4E23-987C-C9270920DC2D}"/>
    <cellStyle name="Normal 22 4 3 4 2 3" xfId="46031" xr:uid="{160BAFEA-0E53-43D1-A3ED-DBEBC99A3B16}"/>
    <cellStyle name="Normal 22 4 3 4 3" xfId="20892" xr:uid="{B6C8DE2A-47D8-4F75-BBC7-0B49400A2DF1}"/>
    <cellStyle name="Normal 22 4 3 4 4" xfId="37651" xr:uid="{186D6974-A789-45BB-837F-971E22025D5F}"/>
    <cellStyle name="Normal 22 4 3 5" xfId="10709" xr:uid="{8809BF97-EDD5-431B-B798-16B802BF1254}"/>
    <cellStyle name="Normal 22 4 3 5 2" xfId="27469" xr:uid="{18306ECF-6F37-4187-84A0-7602746816AD}"/>
    <cellStyle name="Normal 22 4 3 5 3" xfId="44228" xr:uid="{14EC5C5A-D839-4815-92AA-5BDC2CEDDB98}"/>
    <cellStyle name="Normal 22 4 3 6" xfId="19089" xr:uid="{58957DB2-4A53-4C6F-9576-E38CE611CA9D}"/>
    <cellStyle name="Normal 22 4 3 7" xfId="35848" xr:uid="{D28D09BD-8797-4A1C-9503-F17A651BF9EA}"/>
    <cellStyle name="Normal 22 4 4" xfId="2634" xr:uid="{43BA1A5C-F80E-4197-A694-DBD801459ED3}"/>
    <cellStyle name="Normal 22 4 4 2" xfId="6016" xr:uid="{8EBF5F1E-AA59-4854-89CD-AA4739929CF3}"/>
    <cellStyle name="Normal 22 4 4 2 2" xfId="14396" xr:uid="{45F024C9-E623-4283-BC46-5B6FE88FC51E}"/>
    <cellStyle name="Normal 22 4 4 2 2 2" xfId="31156" xr:uid="{049B1D69-6B6E-475F-B68A-2E872737483A}"/>
    <cellStyle name="Normal 22 4 4 2 2 3" xfId="47915" xr:uid="{5D3C1138-0AB2-4FF5-8C5E-2676FCE8905D}"/>
    <cellStyle name="Normal 22 4 4 2 3" xfId="22776" xr:uid="{D87CD3EC-9737-4403-A5EF-53D06B60D53F}"/>
    <cellStyle name="Normal 22 4 4 2 4" xfId="39535" xr:uid="{5CB48F56-0D94-40DE-9ADE-4112534DDE98}"/>
    <cellStyle name="Normal 22 4 4 3" xfId="7703" xr:uid="{44D150F5-72C5-4E2C-8EA5-B3A804BCEFCE}"/>
    <cellStyle name="Normal 22 4 4 3 2" xfId="16083" xr:uid="{B41E7E5C-3219-448A-B01D-984541A716CA}"/>
    <cellStyle name="Normal 22 4 4 3 2 2" xfId="32843" xr:uid="{A12405D5-4132-4FB2-8AA6-3188FCEA69BD}"/>
    <cellStyle name="Normal 22 4 4 3 2 3" xfId="49602" xr:uid="{DFD09A2B-F04A-4A64-86A6-AA0A66C359B2}"/>
    <cellStyle name="Normal 22 4 4 3 3" xfId="24463" xr:uid="{03530BFD-213C-4159-B26B-A23C9D6BBE96}"/>
    <cellStyle name="Normal 22 4 4 3 4" xfId="41222" xr:uid="{4DEC2BF1-B47A-4754-9E73-044DA5F567F2}"/>
    <cellStyle name="Normal 22 4 4 4" xfId="4331" xr:uid="{D6B3DD22-0402-48AE-AEE5-2D87AB7A21CB}"/>
    <cellStyle name="Normal 22 4 4 4 2" xfId="12707" xr:uid="{3E45C631-3EE1-4ADE-84D1-6CCCB8D1C1D2}"/>
    <cellStyle name="Normal 22 4 4 4 2 2" xfId="29467" xr:uid="{BD5672DC-B171-463A-AC42-04EDA7074DC6}"/>
    <cellStyle name="Normal 22 4 4 4 2 3" xfId="46226" xr:uid="{74A4608D-F838-4FAC-99AA-9881A14066A9}"/>
    <cellStyle name="Normal 22 4 4 4 3" xfId="21087" xr:uid="{8EA54202-3E30-4562-8391-ED6BF39AD8B1}"/>
    <cellStyle name="Normal 22 4 4 4 4" xfId="37846" xr:uid="{371360E1-1625-440E-B371-BA15C2CAE538}"/>
    <cellStyle name="Normal 22 4 4 5" xfId="11016" xr:uid="{60EA8133-0F87-4229-8DA1-369C252A05FE}"/>
    <cellStyle name="Normal 22 4 4 5 2" xfId="27776" xr:uid="{BF1D57F6-C29E-4DA0-877E-2CE0DAA97EA3}"/>
    <cellStyle name="Normal 22 4 4 5 3" xfId="44535" xr:uid="{1903C49A-1785-4896-8C36-B383DA6FC794}"/>
    <cellStyle name="Normal 22 4 4 6" xfId="19396" xr:uid="{DD0F6324-108A-4863-A105-A03806A8FAD2}"/>
    <cellStyle name="Normal 22 4 4 7" xfId="36155" xr:uid="{5612B3F6-431F-4520-823A-2D155D23A700}"/>
    <cellStyle name="Normal 22 4 5" xfId="4750" xr:uid="{11F759C3-5AD3-4CC6-81E0-534F154E1CAC}"/>
    <cellStyle name="Normal 22 4 5 2" xfId="13126" xr:uid="{E4205FD5-5B78-4943-AFCC-6AE35449BF14}"/>
    <cellStyle name="Normal 22 4 5 2 2" xfId="29886" xr:uid="{0733FD82-0905-4650-952E-4F0EA6CB3B9B}"/>
    <cellStyle name="Normal 22 4 5 2 3" xfId="46645" xr:uid="{50561E65-8E3F-412D-9E2E-F75F5DC99073}"/>
    <cellStyle name="Normal 22 4 5 3" xfId="21506" xr:uid="{BF84F83A-BF5C-4F5B-8607-1076FC92F067}"/>
    <cellStyle name="Normal 22 4 5 4" xfId="38265" xr:uid="{30E7B082-00A3-45C6-A65F-7835093A1BC2}"/>
    <cellStyle name="Normal 22 4 6" xfId="6542" xr:uid="{87E73594-1365-4279-A80A-5439660E5CC3}"/>
    <cellStyle name="Normal 22 4 6 2" xfId="14922" xr:uid="{2271BB5F-F633-4A6C-9F1D-F64BA1260791}"/>
    <cellStyle name="Normal 22 4 6 2 2" xfId="31682" xr:uid="{C4A99C1A-67BD-4AAF-AB21-0FC41712A424}"/>
    <cellStyle name="Normal 22 4 6 2 3" xfId="48441" xr:uid="{86B0C694-6D55-475D-96EF-04F4CD4AB01B}"/>
    <cellStyle name="Normal 22 4 6 3" xfId="23302" xr:uid="{5E131821-25C7-4113-91AC-80DFFC349302}"/>
    <cellStyle name="Normal 22 4 6 4" xfId="40061" xr:uid="{FCBCC8DE-7A1D-4249-B0B1-23E135C03549}"/>
    <cellStyle name="Normal 22 4 7" xfId="8109" xr:uid="{0A4BC8DB-F1F7-4327-A3F2-32269A4C5F52}"/>
    <cellStyle name="Normal 22 4 7 2" xfId="16489" xr:uid="{350835B6-B05E-4FBC-92EA-49DE4FAC9D3C}"/>
    <cellStyle name="Normal 22 4 7 2 2" xfId="33249" xr:uid="{EA8CC609-5023-499C-90A2-AA8CEF7B5F9D}"/>
    <cellStyle name="Normal 22 4 7 2 3" xfId="50008" xr:uid="{65FC6225-0CFB-41AB-937B-A256D9555280}"/>
    <cellStyle name="Normal 22 4 7 3" xfId="24869" xr:uid="{6508ADD1-2378-4C44-8CDD-42E7E4DB3360}"/>
    <cellStyle name="Normal 22 4 7 4" xfId="41628" xr:uid="{C3D8508B-9D9B-499F-9A52-56B7B7012FD1}"/>
    <cellStyle name="Normal 22 4 8" xfId="8515" xr:uid="{CAF5F7DA-581E-4F5A-9CA2-34A43C7E985A}"/>
    <cellStyle name="Normal 22 4 8 2" xfId="16895" xr:uid="{FC5B37F2-E267-4330-A53C-73EA2031998F}"/>
    <cellStyle name="Normal 22 4 8 2 2" xfId="33655" xr:uid="{3B710FDA-4FBE-4606-95A2-E10BB8BE33B0}"/>
    <cellStyle name="Normal 22 4 8 2 3" xfId="50414" xr:uid="{5054A61F-354F-4911-A9E1-85ACC3CD5C96}"/>
    <cellStyle name="Normal 22 4 8 3" xfId="25275" xr:uid="{6414A7B6-3B8B-4CD3-8721-66F117DBA204}"/>
    <cellStyle name="Normal 22 4 8 4" xfId="42034" xr:uid="{7EB84444-5C8A-45BE-9A92-9735FEE0F274}"/>
    <cellStyle name="Normal 22 4 9" xfId="8921" xr:uid="{97BF7E86-4DCB-4997-8CE0-461F68232667}"/>
    <cellStyle name="Normal 22 4 9 2" xfId="17301" xr:uid="{AA0E6D49-6D04-41F9-9B44-502EB1E2AF52}"/>
    <cellStyle name="Normal 22 4 9 2 2" xfId="34061" xr:uid="{36F7ACE0-4782-459D-8988-75E2CBAA7317}"/>
    <cellStyle name="Normal 22 4 9 2 3" xfId="50820" xr:uid="{D9E877A3-FF7A-44C9-B1E1-12DAFBBE22E2}"/>
    <cellStyle name="Normal 22 4 9 3" xfId="25681" xr:uid="{E7FE93BB-94F6-4014-869C-46FB585748B4}"/>
    <cellStyle name="Normal 22 4 9 4" xfId="42440" xr:uid="{E46BD454-D4C1-4742-87E2-2F59AE4DA4AB}"/>
    <cellStyle name="Normal 22 5" xfId="1496" xr:uid="{12DFC776-5EC7-4D35-9D29-16CFBF1E3FE6}"/>
    <cellStyle name="Normal 22 5 10" xfId="9380" xr:uid="{038C7D49-41DD-4BAA-BCB6-61DA07E88558}"/>
    <cellStyle name="Normal 22 5 10 2" xfId="17760" xr:uid="{D9F80A9A-428C-40D0-8D2B-83F71253D298}"/>
    <cellStyle name="Normal 22 5 10 2 2" xfId="34520" xr:uid="{1642571F-8655-4009-91D4-0A12595F5BB1}"/>
    <cellStyle name="Normal 22 5 10 2 3" xfId="51279" xr:uid="{0598673F-F498-4E78-9DD1-D06B174BC034}"/>
    <cellStyle name="Normal 22 5 10 3" xfId="26140" xr:uid="{CA6C7417-171D-48C0-9548-F6CFC8E074E7}"/>
    <cellStyle name="Normal 22 5 10 4" xfId="42899" xr:uid="{68EF334B-0451-4C6C-BA22-4E337B7B1FF5}"/>
    <cellStyle name="Normal 22 5 11" xfId="3282" xr:uid="{96684115-88A1-460E-B92A-D8E8DBCEB2F3}"/>
    <cellStyle name="Normal 22 5 11 2" xfId="11659" xr:uid="{BC41B18A-D9FD-42FA-BC6D-CAA30943D08A}"/>
    <cellStyle name="Normal 22 5 11 2 2" xfId="28419" xr:uid="{54416684-EFC9-4152-99C0-33AC08A38C80}"/>
    <cellStyle name="Normal 22 5 11 2 3" xfId="45178" xr:uid="{6060053B-DD39-45D8-A660-36CC3D54D060}"/>
    <cellStyle name="Normal 22 5 11 3" xfId="20039" xr:uid="{018D520D-F9C6-44F9-BC19-F4791EC73436}"/>
    <cellStyle name="Normal 22 5 11 4" xfId="36798" xr:uid="{0D840772-4D2A-43C0-AC2D-1440847CB10E}"/>
    <cellStyle name="Normal 22 5 12" xfId="9856" xr:uid="{5AB0CFBD-ED66-4C3C-81C9-0BBDB66EEBB6}"/>
    <cellStyle name="Normal 22 5 12 2" xfId="26616" xr:uid="{E9B18DD6-912F-4639-AA3C-E488524C8A95}"/>
    <cellStyle name="Normal 22 5 12 3" xfId="43375" xr:uid="{57C31A3C-23E4-49A3-8624-3A2C48E65DD5}"/>
    <cellStyle name="Normal 22 5 13" xfId="18236" xr:uid="{8BB9C6AF-DDAB-40B4-BBD0-C1D8D1CDAA73}"/>
    <cellStyle name="Normal 22 5 14" xfId="34995" xr:uid="{37726950-DBB8-4059-9A19-C27C8278419E}"/>
    <cellStyle name="Normal 22 5 2" xfId="1902" xr:uid="{806B12B9-1A18-4786-A288-B304B55762D7}"/>
    <cellStyle name="Normal 22 5 2 2" xfId="5284" xr:uid="{2E7F040C-ECD7-4FDD-83E9-5C68AE6F00A1}"/>
    <cellStyle name="Normal 22 5 2 2 2" xfId="13662" xr:uid="{5A03D792-C4F4-4EC2-A494-7679AE68F940}"/>
    <cellStyle name="Normal 22 5 2 2 2 2" xfId="30422" xr:uid="{76FBF3C6-09F3-4770-BEC2-702B0196DA2F}"/>
    <cellStyle name="Normal 22 5 2 2 2 3" xfId="47181" xr:uid="{F8E7FB1D-82AF-47F5-9A9F-BC72713CDF84}"/>
    <cellStyle name="Normal 22 5 2 2 3" xfId="22042" xr:uid="{7A528FA3-4DB6-4E3B-A529-7C34B4259874}"/>
    <cellStyle name="Normal 22 5 2 2 4" xfId="38801" xr:uid="{C2F022AD-EDA5-4970-AFD2-2E91F4F3B5D2}"/>
    <cellStyle name="Normal 22 5 2 3" xfId="6969" xr:uid="{35C0A4A7-4927-4FC5-B7B9-8A8853B08E2B}"/>
    <cellStyle name="Normal 22 5 2 3 2" xfId="15349" xr:uid="{A41AD089-3EA4-49F6-99A4-04C63F3E6513}"/>
    <cellStyle name="Normal 22 5 2 3 2 2" xfId="32109" xr:uid="{4728EB46-55E1-49A6-A720-CE4793FA39DD}"/>
    <cellStyle name="Normal 22 5 2 3 2 3" xfId="48868" xr:uid="{FDF1B962-CCF9-4246-8BC0-EFDEC9988253}"/>
    <cellStyle name="Normal 22 5 2 3 3" xfId="23729" xr:uid="{D7BBF990-3483-4215-922A-8AD199F7C9D7}"/>
    <cellStyle name="Normal 22 5 2 3 4" xfId="40488" xr:uid="{A1BA48CE-8238-4061-9E04-2E42E0858894}"/>
    <cellStyle name="Normal 22 5 2 4" xfId="3709" xr:uid="{F17A97C5-A556-4C83-AA3F-6021C6509CE3}"/>
    <cellStyle name="Normal 22 5 2 4 2" xfId="12085" xr:uid="{CE5E6945-0207-45FE-89B3-2A8DB30D079B}"/>
    <cellStyle name="Normal 22 5 2 4 2 2" xfId="28845" xr:uid="{D56644EC-912C-40FF-BC27-AC65222941C4}"/>
    <cellStyle name="Normal 22 5 2 4 2 3" xfId="45604" xr:uid="{674E3A13-C8E3-4064-93D9-0017DAA37190}"/>
    <cellStyle name="Normal 22 5 2 4 3" xfId="20465" xr:uid="{19377A06-A29A-4998-9E39-F3476296E05D}"/>
    <cellStyle name="Normal 22 5 2 4 4" xfId="37224" xr:uid="{A36DDABA-F2EC-4EBA-9B2A-117198A249ED}"/>
    <cellStyle name="Normal 22 5 2 5" xfId="10282" xr:uid="{545D97DE-6B5D-4DFC-91B2-E0A909640DD2}"/>
    <cellStyle name="Normal 22 5 2 5 2" xfId="27042" xr:uid="{B60C0CA8-B36E-4366-88F9-F07550AF09B8}"/>
    <cellStyle name="Normal 22 5 2 5 3" xfId="43801" xr:uid="{3EE3A36B-ED1F-437A-90DB-F6C7F26D84EF}"/>
    <cellStyle name="Normal 22 5 2 6" xfId="18662" xr:uid="{58C5D795-B197-4297-AE5E-3BCAC3C3E58C}"/>
    <cellStyle name="Normal 22 5 2 7" xfId="35421" xr:uid="{3DA2EE6A-6909-493E-98D9-482F5987FE0D}"/>
    <cellStyle name="Normal 22 5 3" xfId="2330" xr:uid="{4608A9B4-BC11-4B59-AF65-1B8E4CD92FFC}"/>
    <cellStyle name="Normal 22 5 3 2" xfId="5710" xr:uid="{5B120C54-6DF1-4CAA-A52D-05E30A2E885A}"/>
    <cellStyle name="Normal 22 5 3 2 2" xfId="14090" xr:uid="{BE5D46F1-640B-43E6-B2D9-5D5BFA0D73D5}"/>
    <cellStyle name="Normal 22 5 3 2 2 2" xfId="30850" xr:uid="{D7C2AB3B-438E-4A54-B3A8-4F0AC90846E0}"/>
    <cellStyle name="Normal 22 5 3 2 2 3" xfId="47609" xr:uid="{B6C0202D-9E17-4B36-80E7-BF7F8EC476DA}"/>
    <cellStyle name="Normal 22 5 3 2 3" xfId="22470" xr:uid="{21843624-BEE8-439B-B40C-5AA8942A8827}"/>
    <cellStyle name="Normal 22 5 3 2 4" xfId="39229" xr:uid="{99BB455A-EEE3-4805-8EB7-911E75E44E45}"/>
    <cellStyle name="Normal 22 5 3 3" xfId="7397" xr:uid="{850DDBB8-F212-4414-A451-F4F7BEB6A674}"/>
    <cellStyle name="Normal 22 5 3 3 2" xfId="15777" xr:uid="{ABDBF01F-E592-443D-93AA-964760F5D6B8}"/>
    <cellStyle name="Normal 22 5 3 3 2 2" xfId="32537" xr:uid="{967594AB-271D-425E-8730-DCEA510761BE}"/>
    <cellStyle name="Normal 22 5 3 3 2 3" xfId="49296" xr:uid="{678D386E-06BC-41D7-B1E4-6ABFEE74335C}"/>
    <cellStyle name="Normal 22 5 3 3 3" xfId="24157" xr:uid="{CCAE70E2-CEB2-4E6C-B847-8DF528DD01EA}"/>
    <cellStyle name="Normal 22 5 3 3 4" xfId="40916" xr:uid="{2C56C8E8-CB58-4092-963A-CCBFCE454630}"/>
    <cellStyle name="Normal 22 5 3 4" xfId="4137" xr:uid="{EEECAC1D-CC03-458A-8E41-C13D2B7FA166}"/>
    <cellStyle name="Normal 22 5 3 4 2" xfId="12513" xr:uid="{7B4694C8-38DD-4167-9BDA-A7F65BE3333B}"/>
    <cellStyle name="Normal 22 5 3 4 2 2" xfId="29273" xr:uid="{7388049A-3FD8-4C23-AE13-C2F5FCB639F7}"/>
    <cellStyle name="Normal 22 5 3 4 2 3" xfId="46032" xr:uid="{DDC30CDD-1D15-41CA-8BA5-9CEA49F48086}"/>
    <cellStyle name="Normal 22 5 3 4 3" xfId="20893" xr:uid="{489F0FFB-FB91-4CDE-9397-36CD1C5C3201}"/>
    <cellStyle name="Normal 22 5 3 4 4" xfId="37652" xr:uid="{C90A3EF5-7630-40E0-9EFA-80D33FC091B3}"/>
    <cellStyle name="Normal 22 5 3 5" xfId="10710" xr:uid="{9C1F6C7F-CAA0-4B38-BD28-923045BEE247}"/>
    <cellStyle name="Normal 22 5 3 5 2" xfId="27470" xr:uid="{79863038-26A3-4AC7-AB0A-510603DD47B9}"/>
    <cellStyle name="Normal 22 5 3 5 3" xfId="44229" xr:uid="{6EF9F2D1-A6D1-4005-A7DD-385296E370D5}"/>
    <cellStyle name="Normal 22 5 3 6" xfId="19090" xr:uid="{B6A964CB-F19D-4EC3-9109-6857B4621559}"/>
    <cellStyle name="Normal 22 5 3 7" xfId="35849" xr:uid="{01CB7DF3-F163-470F-A8FB-3E0B53A118CB}"/>
    <cellStyle name="Normal 22 5 4" xfId="2687" xr:uid="{5F1D33DC-F2FD-4737-B50E-8A1CDB93EC55}"/>
    <cellStyle name="Normal 22 5 4 2" xfId="6069" xr:uid="{D32A84F4-73CF-43F8-BADA-8AF0AE94D6F4}"/>
    <cellStyle name="Normal 22 5 4 2 2" xfId="14449" xr:uid="{FE7C3AB8-A09C-4208-BEFD-C570AF2CC291}"/>
    <cellStyle name="Normal 22 5 4 2 2 2" xfId="31209" xr:uid="{D635CBDC-C25F-48D6-8693-7AF715B0AB96}"/>
    <cellStyle name="Normal 22 5 4 2 2 3" xfId="47968" xr:uid="{2374BDFE-9B30-40C6-BA31-900D05305DE0}"/>
    <cellStyle name="Normal 22 5 4 2 3" xfId="22829" xr:uid="{562D0D23-C952-4C5E-A641-8FC0A33DC1B9}"/>
    <cellStyle name="Normal 22 5 4 2 4" xfId="39588" xr:uid="{E79FA29C-1DA2-484B-8847-DECEA7ECAA5F}"/>
    <cellStyle name="Normal 22 5 4 3" xfId="7756" xr:uid="{36FA07A8-92AC-4598-B8BD-0ECFCFF070BF}"/>
    <cellStyle name="Normal 22 5 4 3 2" xfId="16136" xr:uid="{7F593520-8D67-4B62-8A13-AD8C3281BBB5}"/>
    <cellStyle name="Normal 22 5 4 3 2 2" xfId="32896" xr:uid="{F94B2ADB-5711-42BB-9B71-468C9FB0B37D}"/>
    <cellStyle name="Normal 22 5 4 3 2 3" xfId="49655" xr:uid="{57D1DF14-EB5E-445B-9B22-BDCD7FEAAC25}"/>
    <cellStyle name="Normal 22 5 4 3 3" xfId="24516" xr:uid="{73366CCF-9C34-4139-A20B-50EBB0FB4D81}"/>
    <cellStyle name="Normal 22 5 4 3 4" xfId="41275" xr:uid="{D483A233-A711-4F21-B34B-B18FEA3DB426}"/>
    <cellStyle name="Normal 22 5 4 4" xfId="4383" xr:uid="{4AD32BF4-0B0B-423B-B63D-CF84818C03B7}"/>
    <cellStyle name="Normal 22 5 4 4 2" xfId="12759" xr:uid="{038C217A-4AD8-448E-AD01-6A0931FB606F}"/>
    <cellStyle name="Normal 22 5 4 4 2 2" xfId="29519" xr:uid="{322FCC19-2752-4330-B0C7-33C501ACBB63}"/>
    <cellStyle name="Normal 22 5 4 4 2 3" xfId="46278" xr:uid="{AD6308F5-DFC2-4046-94F8-E66D9A34B300}"/>
    <cellStyle name="Normal 22 5 4 4 3" xfId="21139" xr:uid="{2A2175BC-E253-4970-95A0-D7A9838D8901}"/>
    <cellStyle name="Normal 22 5 4 4 4" xfId="37898" xr:uid="{D9272722-2DDB-4667-934E-AFAE3D4FC77D}"/>
    <cellStyle name="Normal 22 5 4 5" xfId="11069" xr:uid="{11FF300C-ADA0-424A-9139-ECEAE9E99213}"/>
    <cellStyle name="Normal 22 5 4 5 2" xfId="27829" xr:uid="{79293500-AF7D-40C8-956F-23557633EA04}"/>
    <cellStyle name="Normal 22 5 4 5 3" xfId="44588" xr:uid="{3E3682C1-0635-42C0-98B8-B80CBCE9E89D}"/>
    <cellStyle name="Normal 22 5 4 6" xfId="19449" xr:uid="{5306C6AF-6DC2-4214-90FB-B7523B83FEFA}"/>
    <cellStyle name="Normal 22 5 4 7" xfId="36208" xr:uid="{94FDAA74-272B-4EC2-B3E0-EE955D233A07}"/>
    <cellStyle name="Normal 22 5 5" xfId="4803" xr:uid="{6A55D3EB-964C-43DC-AB03-047DBA512FEE}"/>
    <cellStyle name="Normal 22 5 5 2" xfId="13179" xr:uid="{53B8C88A-A9AA-403A-8CE8-B8DF54E2394B}"/>
    <cellStyle name="Normal 22 5 5 2 2" xfId="29939" xr:uid="{208AC96A-CEAC-4001-AD10-272E83F46DD5}"/>
    <cellStyle name="Normal 22 5 5 2 3" xfId="46698" xr:uid="{2BA82D91-86F0-441B-BAFD-377EE8F53543}"/>
    <cellStyle name="Normal 22 5 5 3" xfId="21559" xr:uid="{5DB18FA3-9B4D-4AD3-8CFA-82A7E9BEB23A}"/>
    <cellStyle name="Normal 22 5 5 4" xfId="38318" xr:uid="{8931386B-3A3E-4ABA-B89E-FE1D836B7364}"/>
    <cellStyle name="Normal 22 5 6" xfId="6543" xr:uid="{D3BEA43A-2907-4336-967A-A06A4DDDC705}"/>
    <cellStyle name="Normal 22 5 6 2" xfId="14923" xr:uid="{CCA2C22D-D09B-46F4-8E49-4C623467F3A3}"/>
    <cellStyle name="Normal 22 5 6 2 2" xfId="31683" xr:uid="{383EFBBE-B076-48E6-95E0-8CB91211F6FD}"/>
    <cellStyle name="Normal 22 5 6 2 3" xfId="48442" xr:uid="{A69A5E2C-B56F-4346-BD5D-B7DCA6AAC160}"/>
    <cellStyle name="Normal 22 5 6 3" xfId="23303" xr:uid="{258F10D7-2A08-471E-835F-A3D49CF81BBE}"/>
    <cellStyle name="Normal 22 5 6 4" xfId="40062" xr:uid="{80140D2A-05BB-40B9-BDA8-8F411EE35E8D}"/>
    <cellStyle name="Normal 22 5 7" xfId="8162" xr:uid="{B9360FE9-DB08-4727-B425-9AA1DC5ED3A1}"/>
    <cellStyle name="Normal 22 5 7 2" xfId="16542" xr:uid="{6E488217-CE8A-44A3-A4D5-0B53A5673DA9}"/>
    <cellStyle name="Normal 22 5 7 2 2" xfId="33302" xr:uid="{B4D79A7D-941F-4E89-8502-0F8342D29E74}"/>
    <cellStyle name="Normal 22 5 7 2 3" xfId="50061" xr:uid="{C5779310-CC64-4FB7-AA31-9062A3002D3A}"/>
    <cellStyle name="Normal 22 5 7 3" xfId="24922" xr:uid="{E1898AE1-9B45-4257-92D3-70BCDAE104F1}"/>
    <cellStyle name="Normal 22 5 7 4" xfId="41681" xr:uid="{C1894FD9-B52A-4203-B87A-4145145309A4}"/>
    <cellStyle name="Normal 22 5 8" xfId="8568" xr:uid="{EEEB21F4-E990-4DD9-8F0F-25B40D45FEB8}"/>
    <cellStyle name="Normal 22 5 8 2" xfId="16948" xr:uid="{F481963D-FD7C-417E-A32C-FC66B1E89833}"/>
    <cellStyle name="Normal 22 5 8 2 2" xfId="33708" xr:uid="{B393EFA2-C569-447F-B83F-7FC4B09F95C3}"/>
    <cellStyle name="Normal 22 5 8 2 3" xfId="50467" xr:uid="{BF082148-CA29-4511-88B5-34C2A8467EDF}"/>
    <cellStyle name="Normal 22 5 8 3" xfId="25328" xr:uid="{1938C7C8-BDBB-4E53-BE2E-3F20201B91B4}"/>
    <cellStyle name="Normal 22 5 8 4" xfId="42087" xr:uid="{8D966AA3-1E51-42A4-A46B-CDEA67B3E3C6}"/>
    <cellStyle name="Normal 22 5 9" xfId="8974" xr:uid="{9E9737C1-28B8-4158-AF1B-8AD0023CA097}"/>
    <cellStyle name="Normal 22 5 9 2" xfId="17354" xr:uid="{88F16004-D885-4277-9A0E-8CE5F5CCA4B2}"/>
    <cellStyle name="Normal 22 5 9 2 2" xfId="34114" xr:uid="{FA996976-555B-4066-8990-14EDEB324643}"/>
    <cellStyle name="Normal 22 5 9 2 3" xfId="50873" xr:uid="{AD47E66E-1F25-43CF-959A-DE1360EA85AD}"/>
    <cellStyle name="Normal 22 5 9 3" xfId="25734" xr:uid="{2373A065-4297-4937-BA10-373C4C3A9285}"/>
    <cellStyle name="Normal 22 5 9 4" xfId="42493" xr:uid="{377816C9-F1EE-4D62-9A92-32FA94AFDC08}"/>
    <cellStyle name="Normal 22 6" xfId="1571" xr:uid="{D07062AA-8A03-4F7D-BE5B-D46D217776F5}"/>
    <cellStyle name="Normal 22 6 2" xfId="4951" xr:uid="{EFB8967E-9D0D-4357-82D8-B256C1F340BF}"/>
    <cellStyle name="Normal 22 6 2 2" xfId="13327" xr:uid="{D226B99F-219A-4409-BA5D-BA1A789D4D64}"/>
    <cellStyle name="Normal 22 6 2 2 2" xfId="30087" xr:uid="{E7510FC1-D7E8-4EBF-A6D5-7571F1C137FE}"/>
    <cellStyle name="Normal 22 6 2 2 3" xfId="46846" xr:uid="{D80C6651-5BA3-4DE2-8837-83808B04D3E1}"/>
    <cellStyle name="Normal 22 6 2 3" xfId="21707" xr:uid="{FB05E50A-4B5F-4AE1-9980-984A51646316}"/>
    <cellStyle name="Normal 22 6 2 4" xfId="38466" xr:uid="{008DF53A-3DFF-4367-B895-C2F6ACE24065}"/>
    <cellStyle name="Normal 22 6 3" xfId="6634" xr:uid="{982F3E34-793C-471E-8911-4F3399C6EB2A}"/>
    <cellStyle name="Normal 22 6 3 2" xfId="15014" xr:uid="{7978F18A-D874-4A14-B318-2022DA9B325E}"/>
    <cellStyle name="Normal 22 6 3 2 2" xfId="31774" xr:uid="{7DA992CB-1C36-4AF6-B201-E4792262C557}"/>
    <cellStyle name="Normal 22 6 3 2 3" xfId="48533" xr:uid="{C86642C3-11F0-4781-9740-C80F273AFD70}"/>
    <cellStyle name="Normal 22 6 3 3" xfId="23394" xr:uid="{DFE3802C-63B0-4137-B3EF-0E90A4597003}"/>
    <cellStyle name="Normal 22 6 3 4" xfId="40153" xr:uid="{AE238FF6-949E-4301-81FB-5DEAC4B55B63}"/>
    <cellStyle name="Normal 22 6 4" xfId="3374" xr:uid="{563BFB2B-54A1-492C-A8BE-0A3EBAE1ED64}"/>
    <cellStyle name="Normal 22 6 4 2" xfId="11750" xr:uid="{803C275E-E66C-4E9D-9364-7108C2603640}"/>
    <cellStyle name="Normal 22 6 4 2 2" xfId="28510" xr:uid="{E760BA1C-48F7-42EB-8537-15592EFDF549}"/>
    <cellStyle name="Normal 22 6 4 2 3" xfId="45269" xr:uid="{EE8A2B48-4BC8-446F-B82A-CE99DB2CF45C}"/>
    <cellStyle name="Normal 22 6 4 3" xfId="20130" xr:uid="{1A2CA620-1917-46AF-A482-DFE43B82FD9A}"/>
    <cellStyle name="Normal 22 6 4 4" xfId="36889" xr:uid="{83175A98-A410-4FA5-92CD-A9E7C3BA5344}"/>
    <cellStyle name="Normal 22 6 5" xfId="9947" xr:uid="{90036F0B-6155-4039-A5E3-4015AB792EEA}"/>
    <cellStyle name="Normal 22 6 5 2" xfId="26707" xr:uid="{7D206F8E-F18E-4537-99C4-AE26344A19C5}"/>
    <cellStyle name="Normal 22 6 5 3" xfId="43466" xr:uid="{58B48E3C-1EE0-49A8-8480-A912446AD765}"/>
    <cellStyle name="Normal 22 6 6" xfId="18327" xr:uid="{AA9F68B2-1747-4046-825F-C0CD66013F74}"/>
    <cellStyle name="Normal 22 6 7" xfId="35086" xr:uid="{A10D075C-06C5-454F-B934-106CC647D0BD}"/>
    <cellStyle name="Normal 22 7" xfId="1996" xr:uid="{F089E970-8546-4105-826C-95495B4EE8ED}"/>
    <cellStyle name="Normal 22 7 2" xfId="5375" xr:uid="{B5E6D723-58D3-4B50-A860-20C43558DD8D}"/>
    <cellStyle name="Normal 22 7 2 2" xfId="13755" xr:uid="{57A4B455-DF6B-4163-B4AC-1E50C99715B5}"/>
    <cellStyle name="Normal 22 7 2 2 2" xfId="30515" xr:uid="{6297D4C8-FAF5-4900-B8DE-972EFC8E41C2}"/>
    <cellStyle name="Normal 22 7 2 2 3" xfId="47274" xr:uid="{99019C2A-405D-47E9-9F4F-02CD0B944307}"/>
    <cellStyle name="Normal 22 7 2 3" xfId="22135" xr:uid="{D7C55147-E2A7-4574-801C-79AB1E422574}"/>
    <cellStyle name="Normal 22 7 2 4" xfId="38894" xr:uid="{99A1F960-5BF7-4A99-BBC5-A51D9A6EA315}"/>
    <cellStyle name="Normal 22 7 3" xfId="7062" xr:uid="{E0BBD7B9-C160-4FE8-86AC-11BC78E79120}"/>
    <cellStyle name="Normal 22 7 3 2" xfId="15442" xr:uid="{F1F683AA-50EE-417D-B12A-568A183817C5}"/>
    <cellStyle name="Normal 22 7 3 2 2" xfId="32202" xr:uid="{92586928-DB4A-4820-8E78-6A5FBE2A63C9}"/>
    <cellStyle name="Normal 22 7 3 2 3" xfId="48961" xr:uid="{A132E0CC-D517-4DA7-A7C9-32A16F77FDD3}"/>
    <cellStyle name="Normal 22 7 3 3" xfId="23822" xr:uid="{A8EEF6F2-FA0E-416B-9E9C-9C048095925C}"/>
    <cellStyle name="Normal 22 7 3 4" xfId="40581" xr:uid="{7AE4745C-3FD5-49DA-B8E2-2DD75A23011A}"/>
    <cellStyle name="Normal 22 7 4" xfId="3802" xr:uid="{40ECEBC2-8050-479A-AB0E-2876C0EEF831}"/>
    <cellStyle name="Normal 22 7 4 2" xfId="12178" xr:uid="{96815C2E-DE0A-4F4B-AC9F-7B97B7E8C0D0}"/>
    <cellStyle name="Normal 22 7 4 2 2" xfId="28938" xr:uid="{D776D7D6-9A32-49E1-A208-B2C2080FD091}"/>
    <cellStyle name="Normal 22 7 4 2 3" xfId="45697" xr:uid="{B0A105EB-5BE1-4D97-BE7B-258D2D03D5CB}"/>
    <cellStyle name="Normal 22 7 4 3" xfId="20558" xr:uid="{BEBA7798-6F64-4565-A3FC-EAC1510AC266}"/>
    <cellStyle name="Normal 22 7 4 4" xfId="37317" xr:uid="{4C96AA9E-3D70-4595-A791-B1CBE7985D8E}"/>
    <cellStyle name="Normal 22 7 5" xfId="10375" xr:uid="{37054568-EE82-4E15-B8D5-08D869513A26}"/>
    <cellStyle name="Normal 22 7 5 2" xfId="27135" xr:uid="{27B126AD-981B-4814-A803-037480683576}"/>
    <cellStyle name="Normal 22 7 5 3" xfId="43894" xr:uid="{9BA302E9-AAD6-4952-8F84-014CC14BFFF1}"/>
    <cellStyle name="Normal 22 7 6" xfId="18755" xr:uid="{9D035991-4A58-436E-99FD-C7CD44A434C9}"/>
    <cellStyle name="Normal 22 7 7" xfId="35514" xr:uid="{469B4A0D-328A-44A0-9C7D-EF5C0D4AF1AA}"/>
    <cellStyle name="Normal 22 8" xfId="2417" xr:uid="{789C3679-2801-41CB-B511-DB078D5D280F}"/>
    <cellStyle name="Normal 22 8 2" xfId="5798" xr:uid="{C9327F60-1A07-4E78-A9CB-1826846F8B09}"/>
    <cellStyle name="Normal 22 8 2 2" xfId="14178" xr:uid="{9D30A568-3680-4322-9D84-5103FE5E21E4}"/>
    <cellStyle name="Normal 22 8 2 2 2" xfId="30938" xr:uid="{062E9616-C6AB-4956-B87C-81F720DE1041}"/>
    <cellStyle name="Normal 22 8 2 2 3" xfId="47697" xr:uid="{6C885191-798F-4800-B933-8F50F6CFE134}"/>
    <cellStyle name="Normal 22 8 2 3" xfId="22558" xr:uid="{4542559D-3613-4DA8-8444-AB718A8D2035}"/>
    <cellStyle name="Normal 22 8 2 4" xfId="39317" xr:uid="{60FAE6D0-09A9-42EA-8CF4-67AEC2BA2399}"/>
    <cellStyle name="Normal 22 8 3" xfId="7485" xr:uid="{158B3A48-CB47-4AB4-B62C-5BA169DCC6AD}"/>
    <cellStyle name="Normal 22 8 3 2" xfId="15865" xr:uid="{928860C0-FE11-4420-B324-F6D7A26F6F8D}"/>
    <cellStyle name="Normal 22 8 3 2 2" xfId="32625" xr:uid="{5BB406D8-F92C-4E23-9D4E-07E1F9488474}"/>
    <cellStyle name="Normal 22 8 3 2 3" xfId="49384" xr:uid="{6755CA78-112C-4F2E-B64A-5D7B1F0D8ED1}"/>
    <cellStyle name="Normal 22 8 3 3" xfId="24245" xr:uid="{BAECD78B-6496-4229-A736-AAFD9428F734}"/>
    <cellStyle name="Normal 22 8 3 4" xfId="41004" xr:uid="{A0389D40-AC40-464B-BE20-55FB3F26958B}"/>
    <cellStyle name="Normal 22 8 4" xfId="2942" xr:uid="{A752FA3B-5C2F-4C9E-AF55-56342C1BCB11}"/>
    <cellStyle name="Normal 22 8 4 2" xfId="11324" xr:uid="{ECCE1697-DD58-4873-807B-7CF41D7D8FAB}"/>
    <cellStyle name="Normal 22 8 4 2 2" xfId="28084" xr:uid="{2820452B-9DCB-405A-A049-5D2B7B2E1EBF}"/>
    <cellStyle name="Normal 22 8 4 2 3" xfId="44843" xr:uid="{1EC8155F-1EBD-4F9C-A41F-A3054A497A4D}"/>
    <cellStyle name="Normal 22 8 4 3" xfId="19704" xr:uid="{9005A31E-D29E-4276-8253-455FCE65CD72}"/>
    <cellStyle name="Normal 22 8 4 4" xfId="36463" xr:uid="{B05B59A3-7460-4A6F-9DC4-D6400E478AEC}"/>
    <cellStyle name="Normal 22 8 5" xfId="10798" xr:uid="{40EF28FF-F876-48B7-AC25-05B5F94A93A9}"/>
    <cellStyle name="Normal 22 8 5 2" xfId="27558" xr:uid="{7A94F059-00C3-4512-9D9D-107BDF17702F}"/>
    <cellStyle name="Normal 22 8 5 3" xfId="44317" xr:uid="{7D9CA467-788D-4B2D-9F3E-685953511B0E}"/>
    <cellStyle name="Normal 22 8 6" xfId="19178" xr:uid="{0B3FCC69-A1E5-4D74-8879-64C0DD2EA4F2}"/>
    <cellStyle name="Normal 22 8 7" xfId="35937" xr:uid="{BA629786-5D54-4895-A5E4-8E226A4971DB}"/>
    <cellStyle name="Normal 22 9" xfId="4518" xr:uid="{818F64A0-341C-4441-90AC-1D75A3552936}"/>
    <cellStyle name="Normal 22 9 2" xfId="12894" xr:uid="{45A9F4E5-95C4-4AD3-92D1-23BF4450557E}"/>
    <cellStyle name="Normal 22 9 2 2" xfId="29654" xr:uid="{A3CC3E39-0A4A-46C7-80C3-6D8A06619925}"/>
    <cellStyle name="Normal 22 9 2 3" xfId="46413" xr:uid="{E9C792FE-A146-412E-9319-1620F75167D3}"/>
    <cellStyle name="Normal 22 9 3" xfId="21274" xr:uid="{F6C14FE9-E62F-43FD-B87F-03D336230201}"/>
    <cellStyle name="Normal 22 9 4" xfId="38033" xr:uid="{F94A33A5-9142-49F6-8C09-B995708F818E}"/>
    <cellStyle name="Normal 23" xfId="242" xr:uid="{E5116941-3CA6-4198-AAA9-8641035F567F}"/>
    <cellStyle name="Normal 23 10" xfId="8355" xr:uid="{76B0A16D-259C-4292-AA65-1696F427046F}"/>
    <cellStyle name="Normal 23 10 2" xfId="16735" xr:uid="{C307A0A9-7EF9-472A-B6A4-BC4B76763195}"/>
    <cellStyle name="Normal 23 10 2 2" xfId="33495" xr:uid="{613F6B02-2C83-4225-8F10-307A4175F039}"/>
    <cellStyle name="Normal 23 10 2 3" xfId="50254" xr:uid="{306707FF-F1E6-4DBF-9107-B7413AEFB51F}"/>
    <cellStyle name="Normal 23 10 3" xfId="25115" xr:uid="{20EA714E-4FAB-4CAF-98F9-CAE7E4755A0E}"/>
    <cellStyle name="Normal 23 10 4" xfId="41874" xr:uid="{6D8BC467-3953-480C-B1C7-B38FDA06B181}"/>
    <cellStyle name="Normal 23 11" xfId="8761" xr:uid="{1AD32922-7661-4F5B-8D88-C0315F60B22B}"/>
    <cellStyle name="Normal 23 11 2" xfId="17141" xr:uid="{075C932E-B5C0-4B72-979E-9FBB1DD28461}"/>
    <cellStyle name="Normal 23 11 2 2" xfId="33901" xr:uid="{597F88F3-BD48-444C-B793-190EAFAB6277}"/>
    <cellStyle name="Normal 23 11 2 3" xfId="50660" xr:uid="{00F9A6AA-1032-48A1-AAE6-07A860F8BAB5}"/>
    <cellStyle name="Normal 23 11 3" xfId="25521" xr:uid="{5A96D5A4-8EBB-4800-AA12-8A56B74F9930}"/>
    <cellStyle name="Normal 23 11 4" xfId="42280" xr:uid="{F8A754DB-14C8-4332-8222-07DE3624E023}"/>
    <cellStyle name="Normal 23 12" xfId="9167" xr:uid="{8982D4C4-ACDE-4A8F-A9BE-61210BE80A8C}"/>
    <cellStyle name="Normal 23 12 2" xfId="17547" xr:uid="{28062620-36BC-4A7F-BC26-3089099DE50A}"/>
    <cellStyle name="Normal 23 12 2 2" xfId="34307" xr:uid="{6C3C2A8B-5E8E-4D44-8CF1-AC09F1436186}"/>
    <cellStyle name="Normal 23 12 2 3" xfId="51066" xr:uid="{180DADAC-9FA2-4D43-81C9-23F6C0C76351}"/>
    <cellStyle name="Normal 23 12 3" xfId="25927" xr:uid="{7FB79DE5-3971-43B8-9C3A-D20528AB1AE1}"/>
    <cellStyle name="Normal 23 12 4" xfId="42686" xr:uid="{561F373E-CFAF-4C6F-B0A1-3EF6C0798996}"/>
    <cellStyle name="Normal 23 13" xfId="2893" xr:uid="{709E73EA-B102-432E-B152-9FA7FA36F665}"/>
    <cellStyle name="Normal 23 13 2" xfId="11275" xr:uid="{28464371-FDC0-4A3D-A446-792BA4C4E054}"/>
    <cellStyle name="Normal 23 13 2 2" xfId="28035" xr:uid="{50DAA637-FCA6-4B0E-9BB3-545A9B39A955}"/>
    <cellStyle name="Normal 23 13 2 3" xfId="44794" xr:uid="{5AFCBB1C-73CB-45FF-A218-CF1471EEC896}"/>
    <cellStyle name="Normal 23 13 3" xfId="19655" xr:uid="{43CC8C1B-3703-4BDB-A911-294673C09BDB}"/>
    <cellStyle name="Normal 23 13 4" xfId="36414" xr:uid="{D0419641-4FF2-442E-AEF0-E67D23C9B318}"/>
    <cellStyle name="Normal 23 14" xfId="9522" xr:uid="{DBC5DE61-73C0-4CA6-92A7-FD09AB8CD835}"/>
    <cellStyle name="Normal 23 14 2" xfId="26282" xr:uid="{4F9137CE-89AA-447F-BDD7-1BDB0787C3C4}"/>
    <cellStyle name="Normal 23 14 3" xfId="43041" xr:uid="{5023DE81-67D4-4919-A582-A35F43984E3E}"/>
    <cellStyle name="Normal 23 15" xfId="17902" xr:uid="{42743213-1002-4244-A20A-5934214406AD}"/>
    <cellStyle name="Normal 23 16" xfId="34661" xr:uid="{E448CF5D-6E35-4F01-849F-EAD149057FBE}"/>
    <cellStyle name="Normal 23 17" xfId="51656" xr:uid="{86878823-A540-4D24-BABD-F75829F34802}"/>
    <cellStyle name="Normal 23 18" xfId="879" xr:uid="{B5261113-90DC-4F73-BCF5-0E5B63737072}"/>
    <cellStyle name="Normal 23 2" xfId="880" xr:uid="{37F55138-D6A8-4279-9EE2-2F4E6F98A591}"/>
    <cellStyle name="Normal 23 2 10" xfId="8924" xr:uid="{B3CB2899-2C7C-450E-A2C6-339B75786422}"/>
    <cellStyle name="Normal 23 2 10 2" xfId="17304" xr:uid="{D3A75C58-73AF-4998-8660-5B5DB9945841}"/>
    <cellStyle name="Normal 23 2 10 2 2" xfId="34064" xr:uid="{4945316F-9B1A-4A5E-89DF-468D570013CA}"/>
    <cellStyle name="Normal 23 2 10 2 3" xfId="50823" xr:uid="{F772E3BF-B793-4C0F-B4D1-8C70ADA4FFE8}"/>
    <cellStyle name="Normal 23 2 10 3" xfId="25684" xr:uid="{0F594502-5C83-4D55-99D7-83B42EDEBEC4}"/>
    <cellStyle name="Normal 23 2 10 4" xfId="42443" xr:uid="{00C4ADC5-2B2D-42B2-A663-4EB98D033FD9}"/>
    <cellStyle name="Normal 23 2 11" xfId="9330" xr:uid="{059F31D6-6196-4EC0-AA41-F8EB620FB791}"/>
    <cellStyle name="Normal 23 2 11 2" xfId="17710" xr:uid="{DB746B8A-F129-4F5D-B7DC-1BEA40C4FF4F}"/>
    <cellStyle name="Normal 23 2 11 2 2" xfId="34470" xr:uid="{9CDDD43B-9755-4A8D-93A2-F3ACA62DF4B0}"/>
    <cellStyle name="Normal 23 2 11 2 3" xfId="51229" xr:uid="{CC5F90BC-1F2C-4B41-8AD7-09F385F57EDD}"/>
    <cellStyle name="Normal 23 2 11 3" xfId="26090" xr:uid="{A639B9C1-261B-4A01-8085-84842A4AF16A}"/>
    <cellStyle name="Normal 23 2 11 4" xfId="42849" xr:uid="{77C11E47-14E1-471A-B2F0-28AB314188A4}"/>
    <cellStyle name="Normal 23 2 12" xfId="2918" xr:uid="{F178019B-1D30-4D80-80DC-1952873DAF90}"/>
    <cellStyle name="Normal 23 2 12 2" xfId="11300" xr:uid="{337A15F4-44B3-4876-A3E6-8BB2DF3309FD}"/>
    <cellStyle name="Normal 23 2 12 2 2" xfId="28060" xr:uid="{34B6A9C9-5812-47FC-B6A1-DB8D24602017}"/>
    <cellStyle name="Normal 23 2 12 2 3" xfId="44819" xr:uid="{09929811-42EE-449F-943C-36552C984A87}"/>
    <cellStyle name="Normal 23 2 12 3" xfId="19680" xr:uid="{04EB35BC-5C2D-4C62-B936-463BB4A23117}"/>
    <cellStyle name="Normal 23 2 12 4" xfId="36439" xr:uid="{FA0B597B-9A51-470A-BE47-5FCC330D7E8A}"/>
    <cellStyle name="Normal 23 2 13" xfId="9550" xr:uid="{0749713E-0028-44F3-89FE-01AF08032512}"/>
    <cellStyle name="Normal 23 2 13 2" xfId="26310" xr:uid="{7C273E14-94E7-45EA-A69E-EF9E9ECFCA6A}"/>
    <cellStyle name="Normal 23 2 13 3" xfId="43069" xr:uid="{EB8B9936-5640-46F9-BBA0-D705B37A3659}"/>
    <cellStyle name="Normal 23 2 14" xfId="17930" xr:uid="{12AAD92B-2122-4FE9-8C5B-FC82F25BB272}"/>
    <cellStyle name="Normal 23 2 15" xfId="34689" xr:uid="{3E20D7F8-AA05-4B49-9CF3-B47943D8D76E}"/>
    <cellStyle name="Normal 23 2 16" xfId="51880" xr:uid="{32FAEECC-7998-4508-BCB7-F8F56ED80785}"/>
    <cellStyle name="Normal 23 2 17" xfId="1260" xr:uid="{46660ACB-4084-427E-B054-BB45E8D7188F}"/>
    <cellStyle name="Normal 23 2 2" xfId="1291" xr:uid="{B61C0716-05ED-43F4-B4E3-D715617FA0DD}"/>
    <cellStyle name="Normal 23 2 2 2" xfId="1670" xr:uid="{167A225F-B815-4851-9A56-567B1E455F2D}"/>
    <cellStyle name="Normal 23 2 2 2 2" xfId="5052" xr:uid="{0CBFF8CF-49ED-4403-9971-D548350A0FC3}"/>
    <cellStyle name="Normal 23 2 2 2 2 2" xfId="13430" xr:uid="{20F6C468-501D-4FCF-843C-421B9B5A1506}"/>
    <cellStyle name="Normal 23 2 2 2 2 2 2" xfId="30190" xr:uid="{99436AC8-2BDA-46F4-8ED8-5C43082EBDC9}"/>
    <cellStyle name="Normal 23 2 2 2 2 2 3" xfId="46949" xr:uid="{7E576E8F-93F0-4A1C-9C1A-16639B382CAC}"/>
    <cellStyle name="Normal 23 2 2 2 2 3" xfId="21810" xr:uid="{8B21C9F9-1E43-4696-9BB8-82FAA8BC7DF1}"/>
    <cellStyle name="Normal 23 2 2 2 2 4" xfId="38569" xr:uid="{8F794F5B-61DA-4107-8C7B-C09EA265C5B0}"/>
    <cellStyle name="Normal 23 2 2 2 3" xfId="6737" xr:uid="{AA9CCC60-41F4-42C5-9DE0-BC2D59A91B0C}"/>
    <cellStyle name="Normal 23 2 2 2 3 2" xfId="15117" xr:uid="{80EBA053-41BE-4905-910C-138F5D3920A9}"/>
    <cellStyle name="Normal 23 2 2 2 3 2 2" xfId="31877" xr:uid="{3FEB0F47-3705-4297-8C54-5308E4030CB3}"/>
    <cellStyle name="Normal 23 2 2 2 3 2 3" xfId="48636" xr:uid="{EF1AF12E-BF2F-4135-8EFB-9E478884B3B7}"/>
    <cellStyle name="Normal 23 2 2 2 3 3" xfId="23497" xr:uid="{F1359D04-946A-49D0-B277-2CFAF4FCA063}"/>
    <cellStyle name="Normal 23 2 2 2 3 4" xfId="40256" xr:uid="{FD007111-6665-4152-820D-4926F25A6909}"/>
    <cellStyle name="Normal 23 2 2 2 4" xfId="3477" xr:uid="{C2117189-807A-4ACF-A414-A8B9F058AB3E}"/>
    <cellStyle name="Normal 23 2 2 2 4 2" xfId="11853" xr:uid="{2EB324FE-C1CC-4698-9E65-E9E85A5A9770}"/>
    <cellStyle name="Normal 23 2 2 2 4 2 2" xfId="28613" xr:uid="{CFB0BE8E-ECD5-41F1-9F89-B563AA4435F9}"/>
    <cellStyle name="Normal 23 2 2 2 4 2 3" xfId="45372" xr:uid="{8654B3DF-D26D-41DC-84B1-EF7885552CCE}"/>
    <cellStyle name="Normal 23 2 2 2 4 3" xfId="20233" xr:uid="{05887E55-0929-457B-B5B3-39F1D0FD9A31}"/>
    <cellStyle name="Normal 23 2 2 2 4 4" xfId="36992" xr:uid="{BCFC6A3F-8082-4750-B5B5-81C68E710660}"/>
    <cellStyle name="Normal 23 2 2 2 5" xfId="10050" xr:uid="{48F09B27-0694-4844-906F-A9EC1B94EF8F}"/>
    <cellStyle name="Normal 23 2 2 2 5 2" xfId="26810" xr:uid="{27CEA069-3900-447D-8E83-306BC85C0CC3}"/>
    <cellStyle name="Normal 23 2 2 2 5 3" xfId="43569" xr:uid="{786FE627-8EE2-4F74-88AF-DB6DDC8AA209}"/>
    <cellStyle name="Normal 23 2 2 2 6" xfId="18430" xr:uid="{9760CA29-42BA-45FC-AD59-8646E6750BA3}"/>
    <cellStyle name="Normal 23 2 2 2 7" xfId="35189" xr:uid="{874D866B-B904-46E1-91DB-E6D06DD7FF94}"/>
    <cellStyle name="Normal 23 2 2 3" xfId="2098" xr:uid="{5BBAF699-FFF7-4815-BC56-1D1E1A10BCE3}"/>
    <cellStyle name="Normal 23 2 2 3 2" xfId="5478" xr:uid="{89123653-B150-4DF0-B313-5BBA500A343A}"/>
    <cellStyle name="Normal 23 2 2 3 2 2" xfId="13858" xr:uid="{AA130E8F-1801-4E9C-B276-516B15749CBE}"/>
    <cellStyle name="Normal 23 2 2 3 2 2 2" xfId="30618" xr:uid="{D2EBA2D7-35D0-466D-B3B2-8B5462506EA4}"/>
    <cellStyle name="Normal 23 2 2 3 2 2 3" xfId="47377" xr:uid="{B4E6A406-A7F3-4E7E-A0DE-3578064A1604}"/>
    <cellStyle name="Normal 23 2 2 3 2 3" xfId="22238" xr:uid="{41F4CF82-838A-44D3-9FD9-FBE91CCE17F1}"/>
    <cellStyle name="Normal 23 2 2 3 2 4" xfId="38997" xr:uid="{E5BBE9AD-D67B-4121-B82A-677CAA85DB4E}"/>
    <cellStyle name="Normal 23 2 2 3 3" xfId="7165" xr:uid="{4CEEA483-8F1B-43FD-B105-AC315C92FDD5}"/>
    <cellStyle name="Normal 23 2 2 3 3 2" xfId="15545" xr:uid="{8FF14222-4F31-431C-BA0E-5F7835191735}"/>
    <cellStyle name="Normal 23 2 2 3 3 2 2" xfId="32305" xr:uid="{2420EBE9-84AC-4E19-A2C4-4AA6BE74619F}"/>
    <cellStyle name="Normal 23 2 2 3 3 2 3" xfId="49064" xr:uid="{503510BE-BE4C-4C70-93E4-665880B6C4B5}"/>
    <cellStyle name="Normal 23 2 2 3 3 3" xfId="23925" xr:uid="{FCF3806C-66A6-4610-A404-E80655930354}"/>
    <cellStyle name="Normal 23 2 2 3 3 4" xfId="40684" xr:uid="{8C762BE9-BD43-4323-A6D6-0D0EF6F84D40}"/>
    <cellStyle name="Normal 23 2 2 3 4" xfId="3905" xr:uid="{18057110-DECE-4EC4-AF53-1646FFBEB2BE}"/>
    <cellStyle name="Normal 23 2 2 3 4 2" xfId="12281" xr:uid="{70E8AC5F-EA88-4F55-8ACD-6E69911841DE}"/>
    <cellStyle name="Normal 23 2 2 3 4 2 2" xfId="29041" xr:uid="{BAE24234-4033-4C98-B337-9DB862417E08}"/>
    <cellStyle name="Normal 23 2 2 3 4 2 3" xfId="45800" xr:uid="{7C59BDD0-98DD-4D25-9A99-02FDF8BD1EE5}"/>
    <cellStyle name="Normal 23 2 2 3 4 3" xfId="20661" xr:uid="{1D887CD4-3D7A-4225-9F45-E4A2FB4BB468}"/>
    <cellStyle name="Normal 23 2 2 3 4 4" xfId="37420" xr:uid="{A808BA29-10A2-44E5-B60E-B8151E7EB7C9}"/>
    <cellStyle name="Normal 23 2 2 3 5" xfId="10478" xr:uid="{D22CE4A7-A150-4794-96AE-81B046CE8D47}"/>
    <cellStyle name="Normal 23 2 2 3 5 2" xfId="27238" xr:uid="{3960143B-EC8F-4F62-A0AE-B579020C532A}"/>
    <cellStyle name="Normal 23 2 2 3 5 3" xfId="43997" xr:uid="{B88A0729-E6F8-4D6A-95AC-F656AE449640}"/>
    <cellStyle name="Normal 23 2 2 3 6" xfId="18858" xr:uid="{B8830161-1DC0-4064-B774-26A4437F3D83}"/>
    <cellStyle name="Normal 23 2 2 3 7" xfId="35617" xr:uid="{4F522FCD-E637-4FBE-850F-722924DCC354}"/>
    <cellStyle name="Normal 23 2 2 4" xfId="4921" xr:uid="{BCC4B219-4380-4925-B34B-A636A4D96AC5}"/>
    <cellStyle name="Normal 23 2 2 4 2" xfId="13297" xr:uid="{10ACDA5A-5634-478E-A880-96E9268BFC70}"/>
    <cellStyle name="Normal 23 2 2 4 2 2" xfId="30057" xr:uid="{31A16B61-F49E-4131-8926-C640A1B2F7F9}"/>
    <cellStyle name="Normal 23 2 2 4 2 3" xfId="46816" xr:uid="{25CF97C3-392E-48AC-9A7B-31864707697F}"/>
    <cellStyle name="Normal 23 2 2 4 3" xfId="21677" xr:uid="{C1C6F512-6998-4861-8EEA-155DB5723F69}"/>
    <cellStyle name="Normal 23 2 2 4 4" xfId="38436" xr:uid="{B6CED17E-C230-4619-9E20-B6ABD531195A}"/>
    <cellStyle name="Normal 23 2 2 5" xfId="6311" xr:uid="{5E0B2B73-F33B-4982-90AD-5130E955FDC6}"/>
    <cellStyle name="Normal 23 2 2 5 2" xfId="14691" xr:uid="{999276F5-1923-408E-B1AD-5017384FD453}"/>
    <cellStyle name="Normal 23 2 2 5 2 2" xfId="31451" xr:uid="{715A77F2-0B03-4687-8824-5F6C8A8AB752}"/>
    <cellStyle name="Normal 23 2 2 5 2 3" xfId="48210" xr:uid="{1EE1DD0F-9D46-4905-8295-2FED0F057DB9}"/>
    <cellStyle name="Normal 23 2 2 5 3" xfId="23071" xr:uid="{3450B4A7-CFCC-46EB-A191-964F02F33FB9}"/>
    <cellStyle name="Normal 23 2 2 5 4" xfId="39830" xr:uid="{3C889B58-835B-44E4-B15C-F766514C3DEE}"/>
    <cellStyle name="Normal 23 2 2 6" xfId="3048" xr:uid="{9EE753ED-D1A9-4EA6-8050-722CBB5E3FF8}"/>
    <cellStyle name="Normal 23 2 2 6 2" xfId="11427" xr:uid="{911F6C86-C0F9-4F65-8A20-6DABC4978D93}"/>
    <cellStyle name="Normal 23 2 2 6 2 2" xfId="28187" xr:uid="{8CE72A58-A91C-4965-AB8D-4C6465680B52}"/>
    <cellStyle name="Normal 23 2 2 6 2 3" xfId="44946" xr:uid="{23C4A757-EE1A-4BDC-ACC8-8833E7646738}"/>
    <cellStyle name="Normal 23 2 2 6 3" xfId="19807" xr:uid="{1D1A5AE1-2A45-4FA5-A8FD-9B7B6CB975AA}"/>
    <cellStyle name="Normal 23 2 2 6 4" xfId="36566" xr:uid="{CBB4536C-8D0D-4E08-8312-8BAC8294090A}"/>
    <cellStyle name="Normal 23 2 2 7" xfId="9624" xr:uid="{99B6EE8D-E14C-4783-B098-A137FD26C675}"/>
    <cellStyle name="Normal 23 2 2 7 2" xfId="26384" xr:uid="{9A34A5BA-9152-469E-8DC8-2D78F72E14E5}"/>
    <cellStyle name="Normal 23 2 2 7 3" xfId="43143" xr:uid="{0DF1F9DC-4B2F-493E-AF7B-B8B6DA4CA64C}"/>
    <cellStyle name="Normal 23 2 2 8" xfId="18004" xr:uid="{E1891001-34CD-4051-9FD2-EDBFAB6CD009}"/>
    <cellStyle name="Normal 23 2 2 9" xfId="34763" xr:uid="{D9CD925A-EEA3-4AE0-A731-67C9ADCA1198}"/>
    <cellStyle name="Normal 23 2 3" xfId="1599" xr:uid="{2FDEF3B6-33AE-4945-85E6-382394EDE0DA}"/>
    <cellStyle name="Normal 23 2 3 2" xfId="4980" xr:uid="{844A8E96-605C-4E80-A2AD-826F0C1875AD}"/>
    <cellStyle name="Normal 23 2 3 2 2" xfId="13356" xr:uid="{BAE08C11-0E0D-4A96-AA94-CD63890D7453}"/>
    <cellStyle name="Normal 23 2 3 2 2 2" xfId="30116" xr:uid="{8A8E926A-5A72-4FE7-9359-617D173730CB}"/>
    <cellStyle name="Normal 23 2 3 2 2 3" xfId="46875" xr:uid="{57A89263-82A8-4018-A8F5-E5B25CF4BB47}"/>
    <cellStyle name="Normal 23 2 3 2 3" xfId="21736" xr:uid="{B0C0F8E2-480B-474D-A3AD-5D790FBA35E9}"/>
    <cellStyle name="Normal 23 2 3 2 4" xfId="38495" xr:uid="{19C2F84B-8147-4968-A3DB-B4A9C8A19552}"/>
    <cellStyle name="Normal 23 2 3 3" xfId="6663" xr:uid="{1D7A3B1D-A5A0-4609-B5FB-7BA88D176E54}"/>
    <cellStyle name="Normal 23 2 3 3 2" xfId="15043" xr:uid="{E2E734C4-4D04-4486-972A-8B27E7E6E549}"/>
    <cellStyle name="Normal 23 2 3 3 2 2" xfId="31803" xr:uid="{BB94A6D0-F8A2-479C-BC14-6F5DFD1021BA}"/>
    <cellStyle name="Normal 23 2 3 3 2 3" xfId="48562" xr:uid="{DFFC0E37-2800-4360-AD5F-5042C472D9C7}"/>
    <cellStyle name="Normal 23 2 3 3 3" xfId="23423" xr:uid="{B3740B73-BB50-4EE0-BF92-321710F82140}"/>
    <cellStyle name="Normal 23 2 3 3 4" xfId="40182" xr:uid="{7FFB8980-C961-454D-B340-7608C7999AB1}"/>
    <cellStyle name="Normal 23 2 3 4" xfId="3403" xr:uid="{6315D96D-AA1E-4A5F-8C55-1A5D7142358E}"/>
    <cellStyle name="Normal 23 2 3 4 2" xfId="11779" xr:uid="{B1394742-1BCD-401E-8515-52AE78E48E89}"/>
    <cellStyle name="Normal 23 2 3 4 2 2" xfId="28539" xr:uid="{A262C1A3-2587-47F3-BDF8-68694983034A}"/>
    <cellStyle name="Normal 23 2 3 4 2 3" xfId="45298" xr:uid="{7F2B2256-3017-45D9-9507-D7D93BC947CF}"/>
    <cellStyle name="Normal 23 2 3 4 3" xfId="20159" xr:uid="{CB8A3C4B-2C51-4058-8EC0-237FF633FF23}"/>
    <cellStyle name="Normal 23 2 3 4 4" xfId="36918" xr:uid="{0B56866C-324B-49A9-99C3-DE78D468610D}"/>
    <cellStyle name="Normal 23 2 3 5" xfId="9976" xr:uid="{7BB90FF7-FFF9-4865-98EC-D134E8F99A0A}"/>
    <cellStyle name="Normal 23 2 3 5 2" xfId="26736" xr:uid="{BD7D4E9D-C0B2-49FC-B527-B732886275F3}"/>
    <cellStyle name="Normal 23 2 3 5 3" xfId="43495" xr:uid="{3D77D953-719B-4E32-A1C7-A91376F20FE7}"/>
    <cellStyle name="Normal 23 2 3 6" xfId="18356" xr:uid="{037C5694-3E86-43AC-9B47-63AF8845E513}"/>
    <cellStyle name="Normal 23 2 3 7" xfId="35115" xr:uid="{4C1855D7-53AB-4827-92CB-E340BB84DA8E}"/>
    <cellStyle name="Normal 23 2 4" xfId="2025" xr:uid="{386DB218-9EAC-450F-87A2-71509F696DB2}"/>
    <cellStyle name="Normal 23 2 4 2" xfId="5404" xr:uid="{EBF4B5A3-20A4-4724-BE61-4CCC20BC0234}"/>
    <cellStyle name="Normal 23 2 4 2 2" xfId="13784" xr:uid="{6743F039-4E30-4E5D-AFD3-912960474B54}"/>
    <cellStyle name="Normal 23 2 4 2 2 2" xfId="30544" xr:uid="{3A0B97F8-4FFA-439D-94CA-8BBD537DE5AC}"/>
    <cellStyle name="Normal 23 2 4 2 2 3" xfId="47303" xr:uid="{EA0CA17D-87B3-4FDB-A314-136B5D15A48C}"/>
    <cellStyle name="Normal 23 2 4 2 3" xfId="22164" xr:uid="{B9532223-3ACF-43F6-83D2-6169EAD7D803}"/>
    <cellStyle name="Normal 23 2 4 2 4" xfId="38923" xr:uid="{91AA0DBA-2F27-4F93-8EE0-85B3C05AB899}"/>
    <cellStyle name="Normal 23 2 4 3" xfId="7091" xr:uid="{123B0EF2-CE67-4198-B049-C5A290A2A09B}"/>
    <cellStyle name="Normal 23 2 4 3 2" xfId="15471" xr:uid="{ED3B286B-36E0-4635-847F-88B9F4F894FD}"/>
    <cellStyle name="Normal 23 2 4 3 2 2" xfId="32231" xr:uid="{C9D2CC13-407F-4ECE-ACE7-4A673EA766AE}"/>
    <cellStyle name="Normal 23 2 4 3 2 3" xfId="48990" xr:uid="{B603EFC0-C44A-4098-9369-CDFFD7888F5F}"/>
    <cellStyle name="Normal 23 2 4 3 3" xfId="23851" xr:uid="{14EFE14E-F9D9-4597-B412-3926B75EB45D}"/>
    <cellStyle name="Normal 23 2 4 3 4" xfId="40610" xr:uid="{BF4D8C55-EBCA-43B1-A599-F49C42F40A8A}"/>
    <cellStyle name="Normal 23 2 4 4" xfId="3831" xr:uid="{391DE0B6-FD1A-4C92-95AA-F2DA18E91F76}"/>
    <cellStyle name="Normal 23 2 4 4 2" xfId="12207" xr:uid="{C41C0CF7-1FFD-405B-BF5D-58C5781D81C9}"/>
    <cellStyle name="Normal 23 2 4 4 2 2" xfId="28967" xr:uid="{525DB501-3CB4-43FC-877D-7590CF30B9E4}"/>
    <cellStyle name="Normal 23 2 4 4 2 3" xfId="45726" xr:uid="{9AE5B93B-E71C-4981-B5BC-66E6BF61B2EE}"/>
    <cellStyle name="Normal 23 2 4 4 3" xfId="20587" xr:uid="{CA0AD93D-5681-4D74-BE08-A5A4A952F07A}"/>
    <cellStyle name="Normal 23 2 4 4 4" xfId="37346" xr:uid="{2AA41721-D677-43EB-BCC6-CC9F67559812}"/>
    <cellStyle name="Normal 23 2 4 5" xfId="10404" xr:uid="{FCFFDD95-4E69-4671-BD2A-783E7BB9C8F9}"/>
    <cellStyle name="Normal 23 2 4 5 2" xfId="27164" xr:uid="{74A76F56-7119-4607-98CC-B450AC4C32DC}"/>
    <cellStyle name="Normal 23 2 4 5 3" xfId="43923" xr:uid="{73D3F5B2-5336-44E8-A655-019F8BB4EA78}"/>
    <cellStyle name="Normal 23 2 4 6" xfId="18784" xr:uid="{9177F8EA-A38A-4F78-9545-F4AC3B30C283}"/>
    <cellStyle name="Normal 23 2 4 7" xfId="35543" xr:uid="{A99E6FDB-801A-4BFC-BEEB-8DD27AF1F1CE}"/>
    <cellStyle name="Normal 23 2 5" xfId="2637" xr:uid="{79BB5524-EBAE-4B2C-B2F1-29D263D920CC}"/>
    <cellStyle name="Normal 23 2 5 2" xfId="6019" xr:uid="{2C9E25F6-3805-4927-BB2E-79E054BCE65E}"/>
    <cellStyle name="Normal 23 2 5 2 2" xfId="14399" xr:uid="{DD0CAEC5-58CA-47A9-8FB1-4BBC20648046}"/>
    <cellStyle name="Normal 23 2 5 2 2 2" xfId="31159" xr:uid="{BAFA0CAF-C4D7-425E-95CF-1AD395FEC8B7}"/>
    <cellStyle name="Normal 23 2 5 2 2 3" xfId="47918" xr:uid="{9DF87DF9-4E87-45F9-9416-E9EE29CA86C3}"/>
    <cellStyle name="Normal 23 2 5 2 3" xfId="22779" xr:uid="{C532B679-B074-4C34-941A-3FCEBA0F0B60}"/>
    <cellStyle name="Normal 23 2 5 2 4" xfId="39538" xr:uid="{3784388E-3663-437D-8713-D2D554340D3C}"/>
    <cellStyle name="Normal 23 2 5 3" xfId="7706" xr:uid="{3C0FE12C-9423-4532-A080-6A43E624F4D4}"/>
    <cellStyle name="Normal 23 2 5 3 2" xfId="16086" xr:uid="{37B4265A-42D0-4344-802B-7EDE73CE48E5}"/>
    <cellStyle name="Normal 23 2 5 3 2 2" xfId="32846" xr:uid="{0D2D5A45-F684-4DA9-9CDA-26A398A7974C}"/>
    <cellStyle name="Normal 23 2 5 3 2 3" xfId="49605" xr:uid="{E0D89457-5C68-4CBB-9F17-32D8C7644192}"/>
    <cellStyle name="Normal 23 2 5 3 3" xfId="24466" xr:uid="{E1546E2D-0E07-4EC7-886D-93623CFC00EA}"/>
    <cellStyle name="Normal 23 2 5 3 4" xfId="41225" xr:uid="{B571BDFC-706F-4B1B-A28D-061CD22613DD}"/>
    <cellStyle name="Normal 23 2 5 4" xfId="2972" xr:uid="{1AF4B67F-3B8E-488A-BC47-53B4F3E02D28}"/>
    <cellStyle name="Normal 23 2 5 4 2" xfId="11353" xr:uid="{BC4B869D-41E0-48AF-A75F-27721FA2276C}"/>
    <cellStyle name="Normal 23 2 5 4 2 2" xfId="28113" xr:uid="{A806D65A-CF0A-42EF-A519-AD64C7BCFF87}"/>
    <cellStyle name="Normal 23 2 5 4 2 3" xfId="44872" xr:uid="{86E2C88E-696D-4CBA-8E7C-67CBE239255A}"/>
    <cellStyle name="Normal 23 2 5 4 3" xfId="19733" xr:uid="{6B939628-0FDE-41E7-B391-23270218601B}"/>
    <cellStyle name="Normal 23 2 5 4 4" xfId="36492" xr:uid="{CCEE36C6-B4E5-47FF-A63F-CA3AC3DC8788}"/>
    <cellStyle name="Normal 23 2 5 5" xfId="11019" xr:uid="{006BAF18-1D87-409F-8D86-80E940BAC6FF}"/>
    <cellStyle name="Normal 23 2 5 5 2" xfId="27779" xr:uid="{ACE3608A-B5A1-4703-A8EE-45253D767BB4}"/>
    <cellStyle name="Normal 23 2 5 5 3" xfId="44538" xr:uid="{2CAB1D7E-4BB5-4B16-9A93-95EEF631374F}"/>
    <cellStyle name="Normal 23 2 5 6" xfId="19399" xr:uid="{150CD3C4-47AF-45D8-8D21-8C6FCAEF3BF8}"/>
    <cellStyle name="Normal 23 2 5 7" xfId="36158" xr:uid="{3C80E9DE-B3FF-4647-8BB2-15FAB216D0DE}"/>
    <cellStyle name="Normal 23 2 6" xfId="4753" xr:uid="{4D896E6C-2972-4E22-A207-858CC727B20D}"/>
    <cellStyle name="Normal 23 2 6 2" xfId="13129" xr:uid="{3A1B3983-9C24-48C8-A55D-3BF0B44FA5C5}"/>
    <cellStyle name="Normal 23 2 6 2 2" xfId="29889" xr:uid="{04A46D66-1C10-450D-8FA1-CE8568278388}"/>
    <cellStyle name="Normal 23 2 6 2 3" xfId="46648" xr:uid="{DAE331EA-CCE1-4E55-A111-6FB9820FC629}"/>
    <cellStyle name="Normal 23 2 6 3" xfId="21509" xr:uid="{C41178B6-4734-4C78-A4C2-75281CC8302A}"/>
    <cellStyle name="Normal 23 2 6 4" xfId="38268" xr:uid="{17CBC503-099F-47EC-9098-65293ECDCD20}"/>
    <cellStyle name="Normal 23 2 7" xfId="6237" xr:uid="{70E60786-67A9-437C-B12F-319F51054F2F}"/>
    <cellStyle name="Normal 23 2 7 2" xfId="14617" xr:uid="{52FA0209-5BA3-4B7D-A4A8-5B3BBBC077D8}"/>
    <cellStyle name="Normal 23 2 7 2 2" xfId="31377" xr:uid="{454BC20D-D580-4E4A-891D-926AF60B6A5A}"/>
    <cellStyle name="Normal 23 2 7 2 3" xfId="48136" xr:uid="{3194C528-A708-478C-8B55-3AE9FEE9AC0B}"/>
    <cellStyle name="Normal 23 2 7 3" xfId="22997" xr:uid="{2DB853B6-C521-43B8-8B93-E8C6694D6846}"/>
    <cellStyle name="Normal 23 2 7 4" xfId="39756" xr:uid="{9D2A78EF-9DF9-4F2C-A023-4F87AB0275F4}"/>
    <cellStyle name="Normal 23 2 8" xfId="8112" xr:uid="{C7D84B42-6390-420A-997E-91750005D5EF}"/>
    <cellStyle name="Normal 23 2 8 2" xfId="16492" xr:uid="{E6531095-409D-4430-8683-0F6FDAB4099D}"/>
    <cellStyle name="Normal 23 2 8 2 2" xfId="33252" xr:uid="{D12B52E1-7FAD-4B9B-A6DD-746BB7E46A8B}"/>
    <cellStyle name="Normal 23 2 8 2 3" xfId="50011" xr:uid="{F6A243E0-AAF6-4A93-A6B0-8A16DAEB6930}"/>
    <cellStyle name="Normal 23 2 8 3" xfId="24872" xr:uid="{2C73162B-F9FC-4E2C-9385-73A5F180387D}"/>
    <cellStyle name="Normal 23 2 8 4" xfId="41631" xr:uid="{2C655739-1CDD-4541-89A6-BF39C52F6C14}"/>
    <cellStyle name="Normal 23 2 9" xfId="8518" xr:uid="{93EAF527-76D3-4798-B589-44777ECBEEC6}"/>
    <cellStyle name="Normal 23 2 9 2" xfId="16898" xr:uid="{5D75CD46-4C1E-44D2-A0FE-426736FE684F}"/>
    <cellStyle name="Normal 23 2 9 2 2" xfId="33658" xr:uid="{4F34167C-5512-442E-90C6-F75E6C5C7D99}"/>
    <cellStyle name="Normal 23 2 9 2 3" xfId="50417" xr:uid="{1E011DD2-0E25-41B5-B53E-6FFB548ED21F}"/>
    <cellStyle name="Normal 23 2 9 3" xfId="25278" xr:uid="{980EB5F9-188F-446A-84B5-EEB402E227FA}"/>
    <cellStyle name="Normal 23 2 9 4" xfId="42037" xr:uid="{C12DA528-FFF6-4F9F-B599-21A1B0638EF0}"/>
    <cellStyle name="Normal 23 3" xfId="881" xr:uid="{D53F9D33-AFC5-4B3C-BC8E-D05D032A4906}"/>
    <cellStyle name="Normal 23 3 10" xfId="9438" xr:uid="{436CE494-284C-48CF-9327-E67B5226DFEF}"/>
    <cellStyle name="Normal 23 3 10 2" xfId="17818" xr:uid="{DC5B1A9A-54E7-4A73-9C4F-6CCE22205AC5}"/>
    <cellStyle name="Normal 23 3 10 2 2" xfId="34578" xr:uid="{5C529D3B-6F39-4E45-BB6C-4308B9F46836}"/>
    <cellStyle name="Normal 23 3 10 2 3" xfId="51337" xr:uid="{4623825F-7A4A-4FBB-9C81-94E9D6F779D5}"/>
    <cellStyle name="Normal 23 3 10 3" xfId="26198" xr:uid="{7704FD1D-55E2-4368-9F31-041A2A5798B6}"/>
    <cellStyle name="Normal 23 3 10 4" xfId="42957" xr:uid="{BF482275-CA9F-489A-871D-6ADECEE7F693}"/>
    <cellStyle name="Normal 23 3 11" xfId="3020" xr:uid="{A7EF6973-CE24-4CA3-A620-78D8EA7B907A}"/>
    <cellStyle name="Normal 23 3 11 2" xfId="11399" xr:uid="{B679C379-B4CE-4BCA-A094-05DE642A4F1E}"/>
    <cellStyle name="Normal 23 3 11 2 2" xfId="28159" xr:uid="{0C8491B2-0FC9-4C7E-9258-F1EA69CC083D}"/>
    <cellStyle name="Normal 23 3 11 2 3" xfId="44918" xr:uid="{9CA3A17D-2B47-4F46-95A0-FDD4DB3049B0}"/>
    <cellStyle name="Normal 23 3 11 3" xfId="19779" xr:uid="{12F0A387-1E69-4EB4-8F5B-B1E7CCD04EC4}"/>
    <cellStyle name="Normal 23 3 11 4" xfId="36538" xr:uid="{63B29A0F-AFCB-4AFC-9733-FD7CA7700643}"/>
    <cellStyle name="Normal 23 3 12" xfId="9596" xr:uid="{17865A8B-9E87-4D7C-B928-121ACBF26259}"/>
    <cellStyle name="Normal 23 3 12 2" xfId="26356" xr:uid="{4A0A5443-0268-4DA9-BA76-C28643BA6C7C}"/>
    <cellStyle name="Normal 23 3 12 3" xfId="43115" xr:uid="{34810017-0586-430D-AB56-48A9A8F7C665}"/>
    <cellStyle name="Normal 23 3 13" xfId="17976" xr:uid="{0F1DF769-F43E-42C6-90DD-CA9009D05479}"/>
    <cellStyle name="Normal 23 3 14" xfId="34735" xr:uid="{5DBEA92B-CA87-4FC3-BBE2-6DADCD4111AC}"/>
    <cellStyle name="Normal 23 3 2" xfId="1642" xr:uid="{6B3076AC-63B3-4499-A806-B87E2830D79D}"/>
    <cellStyle name="Normal 23 3 2 2" xfId="5024" xr:uid="{A222959D-A9BA-4893-9111-9AD1C40DEE46}"/>
    <cellStyle name="Normal 23 3 2 2 2" xfId="13402" xr:uid="{8B7A057C-01B4-4EF5-9516-119B47F195DA}"/>
    <cellStyle name="Normal 23 3 2 2 2 2" xfId="30162" xr:uid="{DBE98C0D-5909-49F9-9379-892C6851D58E}"/>
    <cellStyle name="Normal 23 3 2 2 2 3" xfId="46921" xr:uid="{759F5449-FF9B-4246-8191-09810D54E481}"/>
    <cellStyle name="Normal 23 3 2 2 3" xfId="21782" xr:uid="{05B9D2FC-AA5B-4EF5-BFF3-FD38259D27E0}"/>
    <cellStyle name="Normal 23 3 2 2 4" xfId="38541" xr:uid="{1BB3C5A1-CC3D-4B2D-9B92-716A15BB0E8E}"/>
    <cellStyle name="Normal 23 3 2 3" xfId="6709" xr:uid="{2DED5ECD-55FF-41FA-B017-25580B30BEA6}"/>
    <cellStyle name="Normal 23 3 2 3 2" xfId="15089" xr:uid="{0F0849BF-B593-400B-B982-FDC9090721D7}"/>
    <cellStyle name="Normal 23 3 2 3 2 2" xfId="31849" xr:uid="{DFEB0585-ED17-4A0B-83BF-5A6E19236CF8}"/>
    <cellStyle name="Normal 23 3 2 3 2 3" xfId="48608" xr:uid="{54594988-D510-4E23-9BAA-F417FFAC20A1}"/>
    <cellStyle name="Normal 23 3 2 3 3" xfId="23469" xr:uid="{437EB2F3-349C-4035-A6FD-0047A3696BED}"/>
    <cellStyle name="Normal 23 3 2 3 4" xfId="40228" xr:uid="{4D88A3B1-43F7-4DA4-930E-F52EB7A914EE}"/>
    <cellStyle name="Normal 23 3 2 4" xfId="3449" xr:uid="{6997734D-5DC2-42C6-8C55-3778CA075141}"/>
    <cellStyle name="Normal 23 3 2 4 2" xfId="11825" xr:uid="{EBAA337F-F353-416E-AE96-C8A29C6AA5CD}"/>
    <cellStyle name="Normal 23 3 2 4 2 2" xfId="28585" xr:uid="{B8EC2BB4-A00F-40B2-830E-CE8B86FE31D2}"/>
    <cellStyle name="Normal 23 3 2 4 2 3" xfId="45344" xr:uid="{64800B1B-1661-482A-8AC2-21849CFD407A}"/>
    <cellStyle name="Normal 23 3 2 4 3" xfId="20205" xr:uid="{3A7FEDA4-9766-49F3-A936-E535AFA8531F}"/>
    <cellStyle name="Normal 23 3 2 4 4" xfId="36964" xr:uid="{90965AD4-FDB4-4755-98AD-5E9374B5F6D0}"/>
    <cellStyle name="Normal 23 3 2 5" xfId="10022" xr:uid="{78326D84-E240-4AEC-860E-951C894E0E3B}"/>
    <cellStyle name="Normal 23 3 2 5 2" xfId="26782" xr:uid="{624EEED5-DF4B-4ED6-8B25-393E15604E68}"/>
    <cellStyle name="Normal 23 3 2 5 3" xfId="43541" xr:uid="{101B6FA9-A972-4141-8958-A25F111281C4}"/>
    <cellStyle name="Normal 23 3 2 6" xfId="18402" xr:uid="{A0F6027F-27B7-4E62-9C5F-54D735252CE0}"/>
    <cellStyle name="Normal 23 3 2 7" xfId="35161" xr:uid="{14F3CB03-D66A-497F-A015-303F26E97F21}"/>
    <cellStyle name="Normal 23 3 3" xfId="2070" xr:uid="{0292385F-F520-41D8-82BD-095A0A282895}"/>
    <cellStyle name="Normal 23 3 3 2" xfId="5450" xr:uid="{105EA5B1-1C22-434B-BD54-196B3B3A0340}"/>
    <cellStyle name="Normal 23 3 3 2 2" xfId="13830" xr:uid="{8743F107-9F7F-4626-8CF0-BFDD3BEE52C3}"/>
    <cellStyle name="Normal 23 3 3 2 2 2" xfId="30590" xr:uid="{A9BD6C8B-AACB-4E65-B66D-EC47CDA6E10D}"/>
    <cellStyle name="Normal 23 3 3 2 2 3" xfId="47349" xr:uid="{542C805B-1710-4993-B93B-5BD21E7CF620}"/>
    <cellStyle name="Normal 23 3 3 2 3" xfId="22210" xr:uid="{9F11C237-C06E-46E2-B206-C1B63E4DCD4B}"/>
    <cellStyle name="Normal 23 3 3 2 4" xfId="38969" xr:uid="{2A88B7B0-3F83-4371-A813-7170CF258A2C}"/>
    <cellStyle name="Normal 23 3 3 3" xfId="7137" xr:uid="{F3C751C9-2DE8-4D55-AB9F-B7EF497498C9}"/>
    <cellStyle name="Normal 23 3 3 3 2" xfId="15517" xr:uid="{64336129-D574-4E1E-BD12-0FF6C4736563}"/>
    <cellStyle name="Normal 23 3 3 3 2 2" xfId="32277" xr:uid="{6A84414B-FB0B-4636-AACB-3A2BEA0D7E9E}"/>
    <cellStyle name="Normal 23 3 3 3 2 3" xfId="49036" xr:uid="{7B0E374A-9074-4A04-AE9B-5F29EC99E43F}"/>
    <cellStyle name="Normal 23 3 3 3 3" xfId="23897" xr:uid="{25F60E2D-E27F-44BD-89C4-9B79061264ED}"/>
    <cellStyle name="Normal 23 3 3 3 4" xfId="40656" xr:uid="{13DEF4BF-3C39-46E5-922E-05DA0CF97855}"/>
    <cellStyle name="Normal 23 3 3 4" xfId="3877" xr:uid="{57603BA1-AB79-4817-A3D6-624024F05F4C}"/>
    <cellStyle name="Normal 23 3 3 4 2" xfId="12253" xr:uid="{E9035DB7-CF14-4111-A750-4D7272210734}"/>
    <cellStyle name="Normal 23 3 3 4 2 2" xfId="29013" xr:uid="{5343217C-B0D3-4048-8397-94394016743C}"/>
    <cellStyle name="Normal 23 3 3 4 2 3" xfId="45772" xr:uid="{63CC5704-5543-43B4-879C-39A8A1053069}"/>
    <cellStyle name="Normal 23 3 3 4 3" xfId="20633" xr:uid="{AEB3C85A-4EB6-4C2A-8D80-7F80949A2B57}"/>
    <cellStyle name="Normal 23 3 3 4 4" xfId="37392" xr:uid="{D560AC36-8B0F-4331-BAEE-35E1939FEDC3}"/>
    <cellStyle name="Normal 23 3 3 5" xfId="10450" xr:uid="{3781A9EB-4950-4278-826E-8B6364D5E27D}"/>
    <cellStyle name="Normal 23 3 3 5 2" xfId="27210" xr:uid="{0814DFB0-4409-4BDF-B617-4AE4CC6C6D3F}"/>
    <cellStyle name="Normal 23 3 3 5 3" xfId="43969" xr:uid="{6B131997-10EB-4064-8618-9A29981A9C9C}"/>
    <cellStyle name="Normal 23 3 3 6" xfId="18830" xr:uid="{AEF3104D-ABBD-41F6-8506-AF79C1789EA1}"/>
    <cellStyle name="Normal 23 3 3 7" xfId="35589" xr:uid="{B9CA4964-E2B5-4F30-A719-2B206DADC288}"/>
    <cellStyle name="Normal 23 3 4" xfId="2745" xr:uid="{48CD85C8-41A8-49F5-89A8-34E6F6A19504}"/>
    <cellStyle name="Normal 23 3 4 2" xfId="6127" xr:uid="{CA9AA853-3647-443B-AD3F-82CE0BD4E130}"/>
    <cellStyle name="Normal 23 3 4 2 2" xfId="14507" xr:uid="{329F0B4C-C92D-4632-9E15-683C60084B4A}"/>
    <cellStyle name="Normal 23 3 4 2 2 2" xfId="31267" xr:uid="{89E06A2D-5086-4E2F-9BB9-01BAD03BDBEC}"/>
    <cellStyle name="Normal 23 3 4 2 2 3" xfId="48026" xr:uid="{9D911F50-6265-4E70-A87A-88C5B8491CCA}"/>
    <cellStyle name="Normal 23 3 4 2 3" xfId="22887" xr:uid="{DDF7394E-0B75-4B21-B7F8-223C0B40C905}"/>
    <cellStyle name="Normal 23 3 4 2 4" xfId="39646" xr:uid="{471BE39C-7159-4CBE-8891-55038E42B9EC}"/>
    <cellStyle name="Normal 23 3 4 3" xfId="7814" xr:uid="{3404A2DD-12AF-4A4B-8D8D-4E60EB15281F}"/>
    <cellStyle name="Normal 23 3 4 3 2" xfId="16194" xr:uid="{9796F19C-4712-4BEC-89B2-7ECD9DE9C618}"/>
    <cellStyle name="Normal 23 3 4 3 2 2" xfId="32954" xr:uid="{2AFC7290-DCB8-4F12-AB48-3933B77D3C4F}"/>
    <cellStyle name="Normal 23 3 4 3 2 3" xfId="49713" xr:uid="{7BB53639-8EEA-4DD8-B562-6161B497825A}"/>
    <cellStyle name="Normal 23 3 4 3 3" xfId="24574" xr:uid="{7C60BB91-66E1-4B98-888B-BBDF23B8D831}"/>
    <cellStyle name="Normal 23 3 4 3 4" xfId="41333" xr:uid="{A7177095-D1D4-4222-9CF5-DD66F83249EA}"/>
    <cellStyle name="Normal 23 3 4 4" xfId="4441" xr:uid="{C12D243B-A8C3-4C99-B381-958B2A00F3A2}"/>
    <cellStyle name="Normal 23 3 4 4 2" xfId="12817" xr:uid="{EFDA8648-0C87-4D37-BAA8-9AEE1964394D}"/>
    <cellStyle name="Normal 23 3 4 4 2 2" xfId="29577" xr:uid="{FEFA3875-FF13-446C-9476-AB5F9FAEDD28}"/>
    <cellStyle name="Normal 23 3 4 4 2 3" xfId="46336" xr:uid="{0EB94C42-E563-4089-ADB2-C2797D725504}"/>
    <cellStyle name="Normal 23 3 4 4 3" xfId="21197" xr:uid="{715DED1B-A550-4378-A1DA-3D7C2B13A20D}"/>
    <cellStyle name="Normal 23 3 4 4 4" xfId="37956" xr:uid="{6F453FD5-E602-44F1-8345-0D56D316414B}"/>
    <cellStyle name="Normal 23 3 4 5" xfId="11127" xr:uid="{1088FDB8-46CA-4185-B565-34D570246167}"/>
    <cellStyle name="Normal 23 3 4 5 2" xfId="27887" xr:uid="{154EAC0C-16CF-49FD-BD0A-297A9A55CA9F}"/>
    <cellStyle name="Normal 23 3 4 5 3" xfId="44646" xr:uid="{6FFAF085-172F-4AB0-AA1E-2F8E01C72F39}"/>
    <cellStyle name="Normal 23 3 4 6" xfId="19507" xr:uid="{D41D6C40-5C3C-4ED9-A3A8-CE10C78BBC14}"/>
    <cellStyle name="Normal 23 3 4 7" xfId="36266" xr:uid="{07056F45-10D1-4858-A868-53428A795CE0}"/>
    <cellStyle name="Normal 23 3 5" xfId="4861" xr:uid="{8912B874-B5CA-45D1-88E0-9FE204A14B1E}"/>
    <cellStyle name="Normal 23 3 5 2" xfId="13237" xr:uid="{E879FA04-39A7-499A-A6C9-3D89457C19A0}"/>
    <cellStyle name="Normal 23 3 5 2 2" xfId="29997" xr:uid="{BBFCBB09-D882-406F-A403-7A84DAC34C85}"/>
    <cellStyle name="Normal 23 3 5 2 3" xfId="46756" xr:uid="{D8FF36BF-7EC7-444A-B39B-733D90CA99D6}"/>
    <cellStyle name="Normal 23 3 5 3" xfId="21617" xr:uid="{ED6F69BB-77BD-4519-B0B0-D549F9162CCE}"/>
    <cellStyle name="Normal 23 3 5 4" xfId="38376" xr:uid="{89CB17A7-8B50-4201-B053-03C75D624825}"/>
    <cellStyle name="Normal 23 3 6" xfId="6283" xr:uid="{85F5FAF4-4A9C-46B6-AAC7-79A589173133}"/>
    <cellStyle name="Normal 23 3 6 2" xfId="14663" xr:uid="{0AF4AABA-22C8-45E3-8338-290230605787}"/>
    <cellStyle name="Normal 23 3 6 2 2" xfId="31423" xr:uid="{58960642-CA92-49E9-9B3C-0288971CF6E4}"/>
    <cellStyle name="Normal 23 3 6 2 3" xfId="48182" xr:uid="{F21C6BC7-4C36-42E3-BAC1-797B189F586A}"/>
    <cellStyle name="Normal 23 3 6 3" xfId="23043" xr:uid="{A4E4CB9D-B945-49D0-97A0-06C6DC2B0CB3}"/>
    <cellStyle name="Normal 23 3 6 4" xfId="39802" xr:uid="{CB18D4F5-6A36-4571-947F-2AC7822D9F7D}"/>
    <cellStyle name="Normal 23 3 7" xfId="8220" xr:uid="{662DCA65-9595-4A9F-BB32-040149418984}"/>
    <cellStyle name="Normal 23 3 7 2" xfId="16600" xr:uid="{C5482215-0B02-474B-95AB-62539841FAE7}"/>
    <cellStyle name="Normal 23 3 7 2 2" xfId="33360" xr:uid="{38941379-DBFE-40A2-B720-265D8947B98C}"/>
    <cellStyle name="Normal 23 3 7 2 3" xfId="50119" xr:uid="{9310A6F5-589D-4C87-9359-8855ED2A88C0}"/>
    <cellStyle name="Normal 23 3 7 3" xfId="24980" xr:uid="{1453CD67-ACC2-4DDC-8379-FDF1CBF9D44C}"/>
    <cellStyle name="Normal 23 3 7 4" xfId="41739" xr:uid="{281133CF-0AF1-401A-ADD3-05E8628852B4}"/>
    <cellStyle name="Normal 23 3 8" xfId="8626" xr:uid="{775741F8-B842-4A85-B7E1-C21ADCEE2B9C}"/>
    <cellStyle name="Normal 23 3 8 2" xfId="17006" xr:uid="{83BC9564-2467-4E57-8052-40929013BB18}"/>
    <cellStyle name="Normal 23 3 8 2 2" xfId="33766" xr:uid="{C8D0AD71-086F-489D-A037-DF0ED16BEFF0}"/>
    <cellStyle name="Normal 23 3 8 2 3" xfId="50525" xr:uid="{58DD2D49-F9A6-4EC6-9B3F-CAD18903C3C3}"/>
    <cellStyle name="Normal 23 3 8 3" xfId="25386" xr:uid="{518263E4-2642-43DA-837A-72BBA3D285C4}"/>
    <cellStyle name="Normal 23 3 8 4" xfId="42145" xr:uid="{6278FA4A-9551-43CB-937A-5619D3293818}"/>
    <cellStyle name="Normal 23 3 9" xfId="9032" xr:uid="{A0410BC2-2E0A-479F-A95E-403978E0DA79}"/>
    <cellStyle name="Normal 23 3 9 2" xfId="17412" xr:uid="{95D746B0-E0DF-4DE2-B08E-B12CF456A128}"/>
    <cellStyle name="Normal 23 3 9 2 2" xfId="34172" xr:uid="{5927369D-78FD-45D4-9775-10375BCED01B}"/>
    <cellStyle name="Normal 23 3 9 2 3" xfId="50931" xr:uid="{9A63C4F2-5E0C-4086-9043-54B977ABB450}"/>
    <cellStyle name="Normal 23 3 9 3" xfId="25792" xr:uid="{48A0D203-1ECE-41BD-AC63-143A247F0192}"/>
    <cellStyle name="Normal 23 3 9 4" xfId="42551" xr:uid="{288255A6-BA53-429D-8F6F-8269FF99CC3F}"/>
    <cellStyle name="Normal 23 4" xfId="882" xr:uid="{5A69B840-4316-4A31-87E6-BF2E6B071831}"/>
    <cellStyle name="Normal 23 4 2" xfId="4952" xr:uid="{1915A6F6-AFF5-46A1-9F91-AE44F73C7E7D}"/>
    <cellStyle name="Normal 23 4 2 2" xfId="13328" xr:uid="{6B7100C2-280C-4E9B-AD74-F939D8B710F9}"/>
    <cellStyle name="Normal 23 4 2 2 2" xfId="30088" xr:uid="{ADCAABC8-64B9-4766-906F-AB65669E4BAF}"/>
    <cellStyle name="Normal 23 4 2 2 3" xfId="46847" xr:uid="{3B0C63CE-9968-4F47-9AD8-651FBD0E6AD5}"/>
    <cellStyle name="Normal 23 4 2 3" xfId="21708" xr:uid="{57FB9A4C-5C74-4D6D-9A45-4EA854E66352}"/>
    <cellStyle name="Normal 23 4 2 4" xfId="38467" xr:uid="{FD029C82-75A4-4083-BAB9-40F56F543152}"/>
    <cellStyle name="Normal 23 4 3" xfId="6635" xr:uid="{612906A7-6404-40F6-AF0D-ACBACD930816}"/>
    <cellStyle name="Normal 23 4 3 2" xfId="15015" xr:uid="{3404967F-A78F-4A83-8313-EBCA21024AC5}"/>
    <cellStyle name="Normal 23 4 3 2 2" xfId="31775" xr:uid="{319ED4C3-EE43-4420-B975-AD40CD60AEDE}"/>
    <cellStyle name="Normal 23 4 3 2 3" xfId="48534" xr:uid="{5BCDD195-EA0D-46CD-BD22-153FB19578A8}"/>
    <cellStyle name="Normal 23 4 3 3" xfId="23395" xr:uid="{AEA94DAB-FF4B-4FD0-85DE-F98C714F17D0}"/>
    <cellStyle name="Normal 23 4 3 4" xfId="40154" xr:uid="{1EB89802-031D-4D8B-959E-0CDA7F7A4738}"/>
    <cellStyle name="Normal 23 4 4" xfId="3375" xr:uid="{A6326C03-F80E-4276-9F77-0FF8EE3A84A9}"/>
    <cellStyle name="Normal 23 4 4 2" xfId="11751" xr:uid="{9A7E9645-DD10-45A2-A771-9E36CAB6D521}"/>
    <cellStyle name="Normal 23 4 4 2 2" xfId="28511" xr:uid="{B451AA2F-7110-447C-B21F-5560B1C1F088}"/>
    <cellStyle name="Normal 23 4 4 2 3" xfId="45270" xr:uid="{01DA8C6D-A1E4-42F4-A9EF-79EB223A97B3}"/>
    <cellStyle name="Normal 23 4 4 3" xfId="20131" xr:uid="{42E0C1BA-3643-4286-A417-858DC57587CB}"/>
    <cellStyle name="Normal 23 4 4 4" xfId="36890" xr:uid="{0A1183B6-1713-41DA-9DA0-27A40947D4C9}"/>
    <cellStyle name="Normal 23 4 5" xfId="9948" xr:uid="{C2DA50DC-8BA7-4050-BCA5-452105E95948}"/>
    <cellStyle name="Normal 23 4 5 2" xfId="26708" xr:uid="{972D8AD6-0351-4330-B771-FC36CB4A7E72}"/>
    <cellStyle name="Normal 23 4 5 3" xfId="43467" xr:uid="{1DE7DA36-44AE-4468-ACCB-D2BA0D457D5A}"/>
    <cellStyle name="Normal 23 4 6" xfId="18328" xr:uid="{D68D6197-FB47-46C1-AAD9-C91306E41ABB}"/>
    <cellStyle name="Normal 23 4 7" xfId="35087" xr:uid="{86F001E7-28C2-4A21-A470-7AC52FEDDA47}"/>
    <cellStyle name="Normal 23 4 8" xfId="1572" xr:uid="{62B8D1F8-86B8-4352-9091-9752E456C505}"/>
    <cellStyle name="Normal 23 5" xfId="1997" xr:uid="{6E80A24A-9E96-4992-A8BA-8987F677525C}"/>
    <cellStyle name="Normal 23 5 2" xfId="5376" xr:uid="{B48B0A3A-2F39-4756-9D92-F1552050450E}"/>
    <cellStyle name="Normal 23 5 2 2" xfId="13756" xr:uid="{DE277041-82F9-4ACA-B3F0-8D8BEFA2D52F}"/>
    <cellStyle name="Normal 23 5 2 2 2" xfId="30516" xr:uid="{83C5D205-9E53-46DF-9A12-9093FD4CD679}"/>
    <cellStyle name="Normal 23 5 2 2 3" xfId="47275" xr:uid="{0E8B1802-A742-4739-BD33-23717DC109A2}"/>
    <cellStyle name="Normal 23 5 2 3" xfId="22136" xr:uid="{6DE6C77F-CF29-4E49-835E-B64A6CE3E6DF}"/>
    <cellStyle name="Normal 23 5 2 4" xfId="38895" xr:uid="{419CAD6E-AB90-49BA-8ABB-61AF05DE6B08}"/>
    <cellStyle name="Normal 23 5 3" xfId="7063" xr:uid="{5D37B578-6942-41D4-B045-5608471BC3B7}"/>
    <cellStyle name="Normal 23 5 3 2" xfId="15443" xr:uid="{326CF867-6EEC-49AF-A954-6FC2D228BC8F}"/>
    <cellStyle name="Normal 23 5 3 2 2" xfId="32203" xr:uid="{98667327-F1F7-4D24-BCDB-03546E12CD88}"/>
    <cellStyle name="Normal 23 5 3 2 3" xfId="48962" xr:uid="{5F30D93E-F7A8-4614-A2BC-C87A68E66EAD}"/>
    <cellStyle name="Normal 23 5 3 3" xfId="23823" xr:uid="{6AFB4D19-96B5-470D-B9B9-C7096E17553E}"/>
    <cellStyle name="Normal 23 5 3 4" xfId="40582" xr:uid="{4DE5A933-6FB4-4696-9864-3989A9694560}"/>
    <cellStyle name="Normal 23 5 4" xfId="3803" xr:uid="{3DBE15F6-A4EE-401A-8C5D-6760A077CC45}"/>
    <cellStyle name="Normal 23 5 4 2" xfId="12179" xr:uid="{B92BE8CD-AF9E-41CA-A6A2-C709E846EF04}"/>
    <cellStyle name="Normal 23 5 4 2 2" xfId="28939" xr:uid="{8FB30005-30DF-4C76-8000-49C9F58363FA}"/>
    <cellStyle name="Normal 23 5 4 2 3" xfId="45698" xr:uid="{B54DD9BE-CA40-4CE5-8049-F99E8E6BC31A}"/>
    <cellStyle name="Normal 23 5 4 3" xfId="20559" xr:uid="{1187090D-FEED-494C-8787-CD91B8046E93}"/>
    <cellStyle name="Normal 23 5 4 4" xfId="37318" xr:uid="{3251F277-0633-4DF1-8954-219754BA1C9B}"/>
    <cellStyle name="Normal 23 5 5" xfId="10376" xr:uid="{52B6D56D-2A37-4594-AC6F-B45C2C951FEE}"/>
    <cellStyle name="Normal 23 5 5 2" xfId="27136" xr:uid="{018100A5-3129-422C-BE39-7734F6C9EB32}"/>
    <cellStyle name="Normal 23 5 5 3" xfId="43895" xr:uid="{E1C87968-A6DB-476E-B641-A3CE0764ADA4}"/>
    <cellStyle name="Normal 23 5 6" xfId="18756" xr:uid="{805305F4-3B7F-49AB-9FBC-0646DB8A1B58}"/>
    <cellStyle name="Normal 23 5 7" xfId="35515" xr:uid="{94B0F5ED-0DEF-4C3A-8E6C-DD11EBB92790}"/>
    <cellStyle name="Normal 23 6" xfId="2475" xr:uid="{9892F16E-6E81-495E-BD23-BF156CD63549}"/>
    <cellStyle name="Normal 23 6 2" xfId="5856" xr:uid="{7145181A-101F-4FF9-B4A2-C523324C7D57}"/>
    <cellStyle name="Normal 23 6 2 2" xfId="14236" xr:uid="{670786B3-2DB2-4852-A062-CA9CB16A97DA}"/>
    <cellStyle name="Normal 23 6 2 2 2" xfId="30996" xr:uid="{3CD65961-D3AB-4749-A4C1-FDBE8A2E4D2A}"/>
    <cellStyle name="Normal 23 6 2 2 3" xfId="47755" xr:uid="{3459F46A-0A47-480E-BE38-FB0C755D6CCB}"/>
    <cellStyle name="Normal 23 6 2 3" xfId="22616" xr:uid="{2B4E936E-0D4A-4E42-B242-529373D5D2A3}"/>
    <cellStyle name="Normal 23 6 2 4" xfId="39375" xr:uid="{EB7C9B0E-5C0D-4D1C-9FFB-F8ACDDD2B579}"/>
    <cellStyle name="Normal 23 6 3" xfId="7543" xr:uid="{916AAE9F-16A7-4890-AF67-A27B0912E51A}"/>
    <cellStyle name="Normal 23 6 3 2" xfId="15923" xr:uid="{8DFEABA5-C1E5-491B-A2ED-85FAC0A28E4F}"/>
    <cellStyle name="Normal 23 6 3 2 2" xfId="32683" xr:uid="{ACA57C76-0C61-44B6-BD04-9A9DA3F012AE}"/>
    <cellStyle name="Normal 23 6 3 2 3" xfId="49442" xr:uid="{FE20BD28-96B8-4293-BF75-3832F4484B2E}"/>
    <cellStyle name="Normal 23 6 3 3" xfId="24303" xr:uid="{EB029DA5-3117-4957-928B-C9217393E556}"/>
    <cellStyle name="Normal 23 6 3 4" xfId="41062" xr:uid="{C66842E2-81E2-4D33-BC40-D1D9E719444D}"/>
    <cellStyle name="Normal 23 6 4" xfId="2943" xr:uid="{327A3563-655C-4175-804C-7280D1DAA48E}"/>
    <cellStyle name="Normal 23 6 4 2" xfId="11325" xr:uid="{A5F94A8C-D6AF-4128-A3F8-4FDDEC8F99D7}"/>
    <cellStyle name="Normal 23 6 4 2 2" xfId="28085" xr:uid="{BD8518CD-41A1-43A9-8274-2259BDEBE4B8}"/>
    <cellStyle name="Normal 23 6 4 2 3" xfId="44844" xr:uid="{B440E0B8-8529-4A5D-8C86-2420563AD1DA}"/>
    <cellStyle name="Normal 23 6 4 3" xfId="19705" xr:uid="{19C57D19-C1B9-4034-AA22-6CA7181E7AEB}"/>
    <cellStyle name="Normal 23 6 4 4" xfId="36464" xr:uid="{93B8085C-C7D9-4DC3-911B-E6A52FAB71C6}"/>
    <cellStyle name="Normal 23 6 5" xfId="10856" xr:uid="{9606F365-BC36-40C5-B7DE-AC570F48BF0F}"/>
    <cellStyle name="Normal 23 6 5 2" xfId="27616" xr:uid="{8CCFEF59-A7E6-4164-8DAE-CB9775FD90E2}"/>
    <cellStyle name="Normal 23 6 5 3" xfId="44375" xr:uid="{B302997E-61E1-4A6E-9587-E1617917E815}"/>
    <cellStyle name="Normal 23 6 6" xfId="19236" xr:uid="{757375AA-2CB4-45D3-B834-1E4FEA5CA417}"/>
    <cellStyle name="Normal 23 6 7" xfId="35995" xr:uid="{B7DD570B-B2CC-4FE6-B117-849F3577E785}"/>
    <cellStyle name="Normal 23 7" xfId="4589" xr:uid="{CC5157F6-889C-400A-8E44-CF04B059C4EC}"/>
    <cellStyle name="Normal 23 7 2" xfId="12965" xr:uid="{BBE121E6-224B-47F4-8E0D-6BA2BAC623C2}"/>
    <cellStyle name="Normal 23 7 2 2" xfId="29725" xr:uid="{56FB890C-85D8-4FAE-8876-FC80A3C7854B}"/>
    <cellStyle name="Normal 23 7 2 3" xfId="46484" xr:uid="{6756B854-534F-4AB3-9C0B-BA257DA86670}"/>
    <cellStyle name="Normal 23 7 3" xfId="21345" xr:uid="{3619C45A-1109-4AF2-9946-3ACA96E1B570}"/>
    <cellStyle name="Normal 23 7 4" xfId="38104" xr:uid="{C940D727-124B-4CA6-BD96-CF6333CD1632}"/>
    <cellStyle name="Normal 23 8" xfId="6209" xr:uid="{CA423F8A-A36F-4785-9954-98F24319112C}"/>
    <cellStyle name="Normal 23 8 2" xfId="14589" xr:uid="{3CD1F392-40E3-45F3-B788-EA767A1BB1A6}"/>
    <cellStyle name="Normal 23 8 2 2" xfId="31349" xr:uid="{AC534F33-5A9E-452E-8D87-C58F68E3EB61}"/>
    <cellStyle name="Normal 23 8 2 3" xfId="48108" xr:uid="{FEE9D8B7-19BB-42FE-973F-E323ECEB59FE}"/>
    <cellStyle name="Normal 23 8 3" xfId="22969" xr:uid="{37876869-F51B-430C-970B-B69BB486BE7D}"/>
    <cellStyle name="Normal 23 8 4" xfId="39728" xr:uid="{2C5FA289-9966-4F1D-88FC-5E25B876A491}"/>
    <cellStyle name="Normal 23 9" xfId="7949" xr:uid="{66E2C0FC-9CC6-4923-B602-BEC53CFBB45C}"/>
    <cellStyle name="Normal 23 9 2" xfId="16329" xr:uid="{A9D52DBA-A334-48B6-9FCE-CDF131075CD3}"/>
    <cellStyle name="Normal 23 9 2 2" xfId="33089" xr:uid="{46D57FA4-23C3-4AC9-BCF1-63BFC2C2C9FF}"/>
    <cellStyle name="Normal 23 9 2 3" xfId="49848" xr:uid="{178D810C-CD9C-488F-9B14-860FE77BF5D5}"/>
    <cellStyle name="Normal 23 9 3" xfId="24709" xr:uid="{6D4F0E0D-84FA-4936-B647-39ED5021BD7A}"/>
    <cellStyle name="Normal 23 9 4" xfId="41468" xr:uid="{E6C2A8F9-9EC8-4934-AC60-44CB25CC5146}"/>
    <cellStyle name="Normal 24" xfId="243" xr:uid="{6C64354E-CA49-4B45-BC9B-3F0E94106C69}"/>
    <cellStyle name="Normal 24 10" xfId="8388" xr:uid="{6F14E8A4-253E-4F16-B9E5-277959B3AFD9}"/>
    <cellStyle name="Normal 24 10 2" xfId="16768" xr:uid="{99CEE0B4-FF9F-4004-97C0-92A175ACFCAC}"/>
    <cellStyle name="Normal 24 10 2 2" xfId="33528" xr:uid="{4E7E2078-DEA1-422B-B95B-27CD892EFFBF}"/>
    <cellStyle name="Normal 24 10 2 3" xfId="50287" xr:uid="{D173AAAA-22BC-485D-B4DE-F9626926685F}"/>
    <cellStyle name="Normal 24 10 3" xfId="25148" xr:uid="{1385192A-11A0-4E6D-9054-FDF16A974348}"/>
    <cellStyle name="Normal 24 10 4" xfId="41907" xr:uid="{6D12BF3E-430D-4D66-95FE-478A5ECC1C75}"/>
    <cellStyle name="Normal 24 11" xfId="8794" xr:uid="{2153093E-C5DC-400C-A65E-EAE4F1C0B6AF}"/>
    <cellStyle name="Normal 24 11 2" xfId="17174" xr:uid="{EAAE8135-09A9-4443-B494-68613FD4AFB6}"/>
    <cellStyle name="Normal 24 11 2 2" xfId="33934" xr:uid="{CF4D0683-6D86-485E-B47F-9C4B87FF5A0C}"/>
    <cellStyle name="Normal 24 11 2 3" xfId="50693" xr:uid="{25337B1B-CACD-4ABE-861E-93A82E2BF46C}"/>
    <cellStyle name="Normal 24 11 3" xfId="25554" xr:uid="{FA4EC30E-3D0B-4F95-BFB8-A48C1823E687}"/>
    <cellStyle name="Normal 24 11 4" xfId="42313" xr:uid="{23D26EEB-14B7-4CAE-A629-007601FC003A}"/>
    <cellStyle name="Normal 24 12" xfId="9200" xr:uid="{17234611-02F9-4F40-A271-D7CC1CF25DFC}"/>
    <cellStyle name="Normal 24 12 2" xfId="17580" xr:uid="{FB4C2DA7-DC8E-4E06-9ADC-5E795C9C5990}"/>
    <cellStyle name="Normal 24 12 2 2" xfId="34340" xr:uid="{437D5A5F-3C83-454D-A294-72DA2DC03B87}"/>
    <cellStyle name="Normal 24 12 2 3" xfId="51099" xr:uid="{4DFAFC61-83F1-4DC5-9D19-B55779AD0843}"/>
    <cellStyle name="Normal 24 12 3" xfId="25960" xr:uid="{4D27C0B3-29CA-4F56-A94A-6810A404452A}"/>
    <cellStyle name="Normal 24 12 4" xfId="42719" xr:uid="{41704E1F-D40D-4550-8279-F135316793CF}"/>
    <cellStyle name="Normal 24 13" xfId="2944" xr:uid="{34E32FAE-3220-49C4-B33B-D22BE7C213A8}"/>
    <cellStyle name="Normal 24 13 2" xfId="11326" xr:uid="{6128B495-769C-496C-AAA2-B638DB99B41C}"/>
    <cellStyle name="Normal 24 13 2 2" xfId="28086" xr:uid="{B60D76B8-723D-46DF-9DBE-AE4B1CE8E6A2}"/>
    <cellStyle name="Normal 24 13 2 3" xfId="44845" xr:uid="{7F6E876B-5480-46D7-947A-DB2DA2B4F295}"/>
    <cellStyle name="Normal 24 13 3" xfId="19706" xr:uid="{C524A946-75CB-4CFE-A7C4-571D3599708D}"/>
    <cellStyle name="Normal 24 13 4" xfId="36465" xr:uid="{2B6CFA06-3DC8-46D1-94DC-6CAF64D6C238}"/>
    <cellStyle name="Normal 24 14" xfId="9523" xr:uid="{EB9E7C51-D98E-45A8-8284-DAB5066E5F81}"/>
    <cellStyle name="Normal 24 14 2" xfId="26283" xr:uid="{A292006E-4F0B-4AFE-8E92-9CDFD84C1DFC}"/>
    <cellStyle name="Normal 24 14 3" xfId="43042" xr:uid="{13B40B1B-CEA6-4A76-8BD3-782AAA4F66DF}"/>
    <cellStyle name="Normal 24 15" xfId="17903" xr:uid="{B54EB2DE-C80D-43F9-952A-4B11EDFD9A64}"/>
    <cellStyle name="Normal 24 16" xfId="34662" xr:uid="{EF5196B1-7DFB-43FE-9583-CE18CF0A81DC}"/>
    <cellStyle name="Normal 24 17" xfId="883" xr:uid="{167D7116-3915-4068-94CF-C5E6D965CF15}"/>
    <cellStyle name="Normal 24 2" xfId="884" xr:uid="{58272FE7-2053-4992-93E8-BA48B74B751D}"/>
    <cellStyle name="Normal 24 2 10" xfId="8925" xr:uid="{A00C963E-7D41-44A8-AB90-BFCEA645B67F}"/>
    <cellStyle name="Normal 24 2 10 2" xfId="17305" xr:uid="{F35E95F6-6CB7-4123-A39A-434E3B1EFEC9}"/>
    <cellStyle name="Normal 24 2 10 2 2" xfId="34065" xr:uid="{7C924238-7E88-4DB8-9A20-D6CC21394BE6}"/>
    <cellStyle name="Normal 24 2 10 2 3" xfId="50824" xr:uid="{58AA59E4-2CA4-40FF-B11F-8A800BBB170A}"/>
    <cellStyle name="Normal 24 2 10 3" xfId="25685" xr:uid="{3C5EB377-9A3F-4A8A-80AA-8BAF39B81A36}"/>
    <cellStyle name="Normal 24 2 10 4" xfId="42444" xr:uid="{90F9196D-D17D-4EEF-9543-878DB27E2587}"/>
    <cellStyle name="Normal 24 2 11" xfId="9331" xr:uid="{D9BC328E-6BB5-4502-8512-A6D7C8374670}"/>
    <cellStyle name="Normal 24 2 11 2" xfId="17711" xr:uid="{55E75B7B-2125-41F8-8541-19A9CDB4DD03}"/>
    <cellStyle name="Normal 24 2 11 2 2" xfId="34471" xr:uid="{35F16C15-2A56-48A2-ADA1-27CE8CA02637}"/>
    <cellStyle name="Normal 24 2 11 2 3" xfId="51230" xr:uid="{675686FE-C0A4-4980-B876-F5361A6822BF}"/>
    <cellStyle name="Normal 24 2 11 3" xfId="26091" xr:uid="{852837F8-890B-4D80-BD98-4BCCB865F935}"/>
    <cellStyle name="Normal 24 2 11 4" xfId="42850" xr:uid="{7BBBBBCB-BCF1-4888-B952-BB48ED7813FE}"/>
    <cellStyle name="Normal 24 2 12" xfId="2973" xr:uid="{A6366910-3FFA-481E-9B5E-E2E0861B9E2B}"/>
    <cellStyle name="Normal 24 2 12 2" xfId="11354" xr:uid="{4392F983-3BDE-410A-A8D1-6BF1B45435BA}"/>
    <cellStyle name="Normal 24 2 12 2 2" xfId="28114" xr:uid="{5618BD5C-EC6B-4CD0-8AB9-4BA94B1324CE}"/>
    <cellStyle name="Normal 24 2 12 2 3" xfId="44873" xr:uid="{8E7DB236-B2E2-4AE8-A6DD-28639E17BA7E}"/>
    <cellStyle name="Normal 24 2 12 3" xfId="19734" xr:uid="{D6B02531-4D11-47AF-922B-EA33B13A38C4}"/>
    <cellStyle name="Normal 24 2 12 4" xfId="36493" xr:uid="{1ABE6DC6-CBA7-44AF-B42D-E583E64449CE}"/>
    <cellStyle name="Normal 24 2 13" xfId="9551" xr:uid="{9A2DDC01-43A7-43FE-AFA2-D9218FE1A82E}"/>
    <cellStyle name="Normal 24 2 13 2" xfId="26311" xr:uid="{6A3E9406-50E8-4031-8147-DB2210D944A5}"/>
    <cellStyle name="Normal 24 2 13 3" xfId="43070" xr:uid="{0DF87AA0-F0EE-438F-9568-FC5074A482FB}"/>
    <cellStyle name="Normal 24 2 14" xfId="17931" xr:uid="{45C91E55-EB7A-4F11-A496-C946E3F25E25}"/>
    <cellStyle name="Normal 24 2 15" xfId="34690" xr:uid="{ED4223B6-4993-4C89-9A2B-18CAD6597FB0}"/>
    <cellStyle name="Normal 24 2 16" xfId="1261" xr:uid="{11ACF64D-8956-4633-AAD8-453234122A87}"/>
    <cellStyle name="Normal 24 2 2" xfId="1292" xr:uid="{D336B402-7971-45B5-91E4-0F7AF5B6BC5A}"/>
    <cellStyle name="Normal 24 2 2 2" xfId="1671" xr:uid="{7AB12736-ED30-4A74-9B92-42435162D1B0}"/>
    <cellStyle name="Normal 24 2 2 2 2" xfId="5053" xr:uid="{F77D61AA-BB96-4F98-A684-21772602B120}"/>
    <cellStyle name="Normal 24 2 2 2 2 2" xfId="13431" xr:uid="{FF3BEADA-90E7-4D96-A899-B6DA1A643544}"/>
    <cellStyle name="Normal 24 2 2 2 2 2 2" xfId="30191" xr:uid="{3CB83332-58E8-4DAF-A12F-67DEF7329334}"/>
    <cellStyle name="Normal 24 2 2 2 2 2 3" xfId="46950" xr:uid="{A01C7B23-C0EE-4233-A926-7193F27D97D2}"/>
    <cellStyle name="Normal 24 2 2 2 2 3" xfId="21811" xr:uid="{C70E3C99-C055-4B8E-BC9C-0F3565F0D548}"/>
    <cellStyle name="Normal 24 2 2 2 2 4" xfId="38570" xr:uid="{27FD0935-EFD2-4E59-993E-00749BA3E35E}"/>
    <cellStyle name="Normal 24 2 2 2 3" xfId="6738" xr:uid="{424F909F-85CB-406F-A866-F6A76DB08ADF}"/>
    <cellStyle name="Normal 24 2 2 2 3 2" xfId="15118" xr:uid="{2DFD414B-B463-4255-84B4-446CB580C2AF}"/>
    <cellStyle name="Normal 24 2 2 2 3 2 2" xfId="31878" xr:uid="{80F22921-347A-46CD-A2E0-82BDDB51F34C}"/>
    <cellStyle name="Normal 24 2 2 2 3 2 3" xfId="48637" xr:uid="{5264F1A2-778A-46D0-8300-54B913E53A9D}"/>
    <cellStyle name="Normal 24 2 2 2 3 3" xfId="23498" xr:uid="{08A2F7D0-03C6-4FF8-A0C4-273F69F310EA}"/>
    <cellStyle name="Normal 24 2 2 2 3 4" xfId="40257" xr:uid="{134DBFBB-3FA6-4CE0-B454-6C5750E2E865}"/>
    <cellStyle name="Normal 24 2 2 2 4" xfId="3478" xr:uid="{D9DB6882-E390-4473-A7F6-939EB13487E3}"/>
    <cellStyle name="Normal 24 2 2 2 4 2" xfId="11854" xr:uid="{BD8A9252-D393-4202-8C0C-3D584686080D}"/>
    <cellStyle name="Normal 24 2 2 2 4 2 2" xfId="28614" xr:uid="{01DDF144-8203-4DD7-B268-770CEBBD41EC}"/>
    <cellStyle name="Normal 24 2 2 2 4 2 3" xfId="45373" xr:uid="{C8341078-C247-48C4-885A-CE8AE3DEDFE4}"/>
    <cellStyle name="Normal 24 2 2 2 4 3" xfId="20234" xr:uid="{707D4836-7C83-4A94-9B4E-2B9DD1809978}"/>
    <cellStyle name="Normal 24 2 2 2 4 4" xfId="36993" xr:uid="{6B523A5B-D1B1-42A7-9221-EFF4AF3B9040}"/>
    <cellStyle name="Normal 24 2 2 2 5" xfId="10051" xr:uid="{E14BE482-DC75-43DA-8367-516903EE5878}"/>
    <cellStyle name="Normal 24 2 2 2 5 2" xfId="26811" xr:uid="{3833A8EB-1395-410C-B362-3A6C21224DD3}"/>
    <cellStyle name="Normal 24 2 2 2 5 3" xfId="43570" xr:uid="{BB01C110-46A2-4864-8259-60BD43895704}"/>
    <cellStyle name="Normal 24 2 2 2 6" xfId="18431" xr:uid="{AA9FE8B0-FC36-4343-A30F-0EBA638D5ADC}"/>
    <cellStyle name="Normal 24 2 2 2 7" xfId="35190" xr:uid="{5DAF3A98-ABD3-4D2A-AFFD-86C07DAAA116}"/>
    <cellStyle name="Normal 24 2 2 3" xfId="2099" xr:uid="{BD89B8A4-2CA4-46BC-9A8D-ED55EB9057A1}"/>
    <cellStyle name="Normal 24 2 2 3 2" xfId="5479" xr:uid="{0164140C-4100-4420-86CB-39A336F75B1E}"/>
    <cellStyle name="Normal 24 2 2 3 2 2" xfId="13859" xr:uid="{9CBCDD89-1669-4F4E-BAE5-B72281327FEF}"/>
    <cellStyle name="Normal 24 2 2 3 2 2 2" xfId="30619" xr:uid="{5764AC75-008D-418B-B042-F78C9334AA0F}"/>
    <cellStyle name="Normal 24 2 2 3 2 2 3" xfId="47378" xr:uid="{5D0E2F75-43B0-4D4C-9213-FF3ADB6AE5ED}"/>
    <cellStyle name="Normal 24 2 2 3 2 3" xfId="22239" xr:uid="{E8258F38-ABCF-47A4-AD0F-48E97185D76C}"/>
    <cellStyle name="Normal 24 2 2 3 2 4" xfId="38998" xr:uid="{4F6A4391-BDE6-4D45-8FD3-20CB388CE64E}"/>
    <cellStyle name="Normal 24 2 2 3 3" xfId="7166" xr:uid="{181A8AC4-792B-4A62-85EB-973E90998559}"/>
    <cellStyle name="Normal 24 2 2 3 3 2" xfId="15546" xr:uid="{1D4A7B1D-AF84-4D87-80CE-703089308141}"/>
    <cellStyle name="Normal 24 2 2 3 3 2 2" xfId="32306" xr:uid="{D9F6086F-5824-419A-BF13-836754DA26C8}"/>
    <cellStyle name="Normal 24 2 2 3 3 2 3" xfId="49065" xr:uid="{639452F9-C6B0-4C9F-9752-7BACEC809E78}"/>
    <cellStyle name="Normal 24 2 2 3 3 3" xfId="23926" xr:uid="{641627CD-A669-4134-A819-510A2CCA1419}"/>
    <cellStyle name="Normal 24 2 2 3 3 4" xfId="40685" xr:uid="{28EBFAEF-5913-454C-813E-2176534C6E30}"/>
    <cellStyle name="Normal 24 2 2 3 4" xfId="3906" xr:uid="{03D1596A-B52A-46E5-AA7C-5A7AD6FC936F}"/>
    <cellStyle name="Normal 24 2 2 3 4 2" xfId="12282" xr:uid="{81AE0FBE-5685-42B3-A9BD-DF16198B3A4A}"/>
    <cellStyle name="Normal 24 2 2 3 4 2 2" xfId="29042" xr:uid="{E54BB0CD-700D-4B3E-BD91-9F9EF573BB00}"/>
    <cellStyle name="Normal 24 2 2 3 4 2 3" xfId="45801" xr:uid="{BEAACCB5-D67E-45BF-A28C-B8A614312BEF}"/>
    <cellStyle name="Normal 24 2 2 3 4 3" xfId="20662" xr:uid="{B483754A-E3DF-40B9-9266-D61E8AD08F5D}"/>
    <cellStyle name="Normal 24 2 2 3 4 4" xfId="37421" xr:uid="{4AEB66D2-4D3C-432B-8F3E-315C4C36DCB6}"/>
    <cellStyle name="Normal 24 2 2 3 5" xfId="10479" xr:uid="{40288E4C-2D2B-4809-82A8-9D27DB0B1493}"/>
    <cellStyle name="Normal 24 2 2 3 5 2" xfId="27239" xr:uid="{9F409334-D9C8-49B1-AE6F-0C0591A89138}"/>
    <cellStyle name="Normal 24 2 2 3 5 3" xfId="43998" xr:uid="{E8B7F74A-4730-41B0-8CD6-97AFDE1C9D86}"/>
    <cellStyle name="Normal 24 2 2 3 6" xfId="18859" xr:uid="{BAEA0B98-DDDE-4D97-B360-A9DB04EB8B52}"/>
    <cellStyle name="Normal 24 2 2 3 7" xfId="35618" xr:uid="{ADD3A478-0C59-41E4-B85F-40F571741F99}"/>
    <cellStyle name="Normal 24 2 2 4" xfId="4922" xr:uid="{A93E72E3-5B33-4623-B935-C5008A0648FF}"/>
    <cellStyle name="Normal 24 2 2 4 2" xfId="13298" xr:uid="{AEC467DF-5C66-4E64-A650-D8E64793D6A4}"/>
    <cellStyle name="Normal 24 2 2 4 2 2" xfId="30058" xr:uid="{B976775D-6A25-4E78-8696-8FD31B34684F}"/>
    <cellStyle name="Normal 24 2 2 4 2 3" xfId="46817" xr:uid="{81AE74F5-4D17-4F0D-A924-6E7B2E66D783}"/>
    <cellStyle name="Normal 24 2 2 4 3" xfId="21678" xr:uid="{50C61AB7-4E58-4530-8985-2F70630030BA}"/>
    <cellStyle name="Normal 24 2 2 4 4" xfId="38437" xr:uid="{1B114569-E951-43C4-A24F-10C465E53540}"/>
    <cellStyle name="Normal 24 2 2 5" xfId="6312" xr:uid="{ED81950F-4B6A-49D8-ACB3-F4B42E37468A}"/>
    <cellStyle name="Normal 24 2 2 5 2" xfId="14692" xr:uid="{2805EDEA-BA77-4133-A953-FF6DC2FB7ACB}"/>
    <cellStyle name="Normal 24 2 2 5 2 2" xfId="31452" xr:uid="{9BF8B106-AFC4-4D83-9C8C-A4FA8875739E}"/>
    <cellStyle name="Normal 24 2 2 5 2 3" xfId="48211" xr:uid="{19B2BD28-E99F-400E-A061-574DE23EC622}"/>
    <cellStyle name="Normal 24 2 2 5 3" xfId="23072" xr:uid="{A75C189E-61B6-4F9F-898F-D35C6EF6DC2E}"/>
    <cellStyle name="Normal 24 2 2 5 4" xfId="39831" xr:uid="{4C27B4F3-5D20-41C1-B535-93ABD1A02B54}"/>
    <cellStyle name="Normal 24 2 2 6" xfId="3049" xr:uid="{DC1E6961-187C-4533-91A0-0A0BAEFE77CE}"/>
    <cellStyle name="Normal 24 2 2 6 2" xfId="11428" xr:uid="{CDB2D87D-5403-4B47-8162-162CC790A351}"/>
    <cellStyle name="Normal 24 2 2 6 2 2" xfId="28188" xr:uid="{CA3B42E9-A48A-4B30-A299-76F44196BDF0}"/>
    <cellStyle name="Normal 24 2 2 6 2 3" xfId="44947" xr:uid="{ABAA3EB3-DE0B-48CA-8C2B-D219ACCDB280}"/>
    <cellStyle name="Normal 24 2 2 6 3" xfId="19808" xr:uid="{13CC0490-E89A-47F2-94D7-CAA61C48A5E7}"/>
    <cellStyle name="Normal 24 2 2 6 4" xfId="36567" xr:uid="{EB5465B8-213B-4A37-AE9A-C6E5E219E361}"/>
    <cellStyle name="Normal 24 2 2 7" xfId="9625" xr:uid="{A62BD492-B8D7-4F06-B9AB-D7C5B9A1218E}"/>
    <cellStyle name="Normal 24 2 2 7 2" xfId="26385" xr:uid="{5DE078FB-93F2-415B-8D38-6A40FB64718B}"/>
    <cellStyle name="Normal 24 2 2 7 3" xfId="43144" xr:uid="{8B11813D-615F-4792-8B36-D78303577B69}"/>
    <cellStyle name="Normal 24 2 2 8" xfId="18005" xr:uid="{D9C932C2-A1B6-414B-AAE2-F1BD20F056FC}"/>
    <cellStyle name="Normal 24 2 2 9" xfId="34764" xr:uid="{DBC2CEA1-CDD8-49DB-82F9-72DCF0D1E563}"/>
    <cellStyle name="Normal 24 2 3" xfId="1600" xr:uid="{61476942-9E53-4212-9C16-2C5987C87978}"/>
    <cellStyle name="Normal 24 2 3 2" xfId="4981" xr:uid="{58E140FF-C59F-4310-B458-B9A795111086}"/>
    <cellStyle name="Normal 24 2 3 2 2" xfId="13357" xr:uid="{464A52A3-190F-4435-B657-1B9007C33151}"/>
    <cellStyle name="Normal 24 2 3 2 2 2" xfId="30117" xr:uid="{DB5DBE06-CE32-4E84-9B14-F900FA48DDC5}"/>
    <cellStyle name="Normal 24 2 3 2 2 3" xfId="46876" xr:uid="{7D608AA6-30F3-4A24-996D-F588B07622F5}"/>
    <cellStyle name="Normal 24 2 3 2 3" xfId="21737" xr:uid="{3B94ABDA-C6D2-408F-B6F1-CF3C2A7178E1}"/>
    <cellStyle name="Normal 24 2 3 2 4" xfId="38496" xr:uid="{4522797C-C197-4DC0-9D07-E65151627BCC}"/>
    <cellStyle name="Normal 24 2 3 3" xfId="6664" xr:uid="{D396C663-914A-4BBB-BEF2-845246663374}"/>
    <cellStyle name="Normal 24 2 3 3 2" xfId="15044" xr:uid="{DC0F2CB7-D495-4587-8544-71EA3F5296B6}"/>
    <cellStyle name="Normal 24 2 3 3 2 2" xfId="31804" xr:uid="{7E977403-466E-4C8F-8294-4EFB1F00D764}"/>
    <cellStyle name="Normal 24 2 3 3 2 3" xfId="48563" xr:uid="{1D03133E-7490-4BB9-BFAF-36B32C160724}"/>
    <cellStyle name="Normal 24 2 3 3 3" xfId="23424" xr:uid="{FE3F6941-806E-4024-A0AC-D23572CFBA9C}"/>
    <cellStyle name="Normal 24 2 3 3 4" xfId="40183" xr:uid="{6BDA0BFD-A194-49B3-8D31-DAFA74521B1F}"/>
    <cellStyle name="Normal 24 2 3 4" xfId="3404" xr:uid="{4713A160-B62B-4215-A37C-95B5A22784FB}"/>
    <cellStyle name="Normal 24 2 3 4 2" xfId="11780" xr:uid="{077CFF17-CB43-41AE-96C3-B5ED9B244407}"/>
    <cellStyle name="Normal 24 2 3 4 2 2" xfId="28540" xr:uid="{036E51DD-8B76-4740-910D-C98CA2DCEF12}"/>
    <cellStyle name="Normal 24 2 3 4 2 3" xfId="45299" xr:uid="{72B04C78-D014-478E-9D9D-65E940331817}"/>
    <cellStyle name="Normal 24 2 3 4 3" xfId="20160" xr:uid="{203E61DE-8C59-4342-9AFE-6AFB624EC2C7}"/>
    <cellStyle name="Normal 24 2 3 4 4" xfId="36919" xr:uid="{31BF0FFA-91AD-43A1-86A4-E963CB78480A}"/>
    <cellStyle name="Normal 24 2 3 5" xfId="9977" xr:uid="{DDFC3B37-C368-48DD-830C-8E43592E125B}"/>
    <cellStyle name="Normal 24 2 3 5 2" xfId="26737" xr:uid="{84267C5C-4152-455B-93FA-AC1F58A00FFF}"/>
    <cellStyle name="Normal 24 2 3 5 3" xfId="43496" xr:uid="{D76BED2A-C58F-4395-A448-67BBB9A1F2D2}"/>
    <cellStyle name="Normal 24 2 3 6" xfId="18357" xr:uid="{FF5392F8-FD6C-4CF7-892C-B5AA33A342AD}"/>
    <cellStyle name="Normal 24 2 3 7" xfId="35116" xr:uid="{856AF7B8-6808-4F69-B30B-448BB25DDAB9}"/>
    <cellStyle name="Normal 24 2 4" xfId="2026" xr:uid="{70D21814-0408-45AB-8123-B73509911587}"/>
    <cellStyle name="Normal 24 2 4 2" xfId="5405" xr:uid="{BE02B65F-D3CB-45C4-9554-71F6C1E86E13}"/>
    <cellStyle name="Normal 24 2 4 2 2" xfId="13785" xr:uid="{0BDB0315-4424-4877-ABD1-BBC987FC1BF3}"/>
    <cellStyle name="Normal 24 2 4 2 2 2" xfId="30545" xr:uid="{897392F0-A69E-42CD-A679-4F9F9FD5E1B4}"/>
    <cellStyle name="Normal 24 2 4 2 2 3" xfId="47304" xr:uid="{986E9FD4-2324-4E57-980C-A5F78978882B}"/>
    <cellStyle name="Normal 24 2 4 2 3" xfId="22165" xr:uid="{EAB769ED-54E0-4C9C-9A68-F8435BE96726}"/>
    <cellStyle name="Normal 24 2 4 2 4" xfId="38924" xr:uid="{4BE02B5D-629C-4BD9-9453-5082B5BAD4F5}"/>
    <cellStyle name="Normal 24 2 4 3" xfId="7092" xr:uid="{8EB7E9D1-316B-4D4B-AB92-59FCFB8B4856}"/>
    <cellStyle name="Normal 24 2 4 3 2" xfId="15472" xr:uid="{AECEE335-356D-4BFA-89CE-3CDD5F0E39F7}"/>
    <cellStyle name="Normal 24 2 4 3 2 2" xfId="32232" xr:uid="{5704E253-A0C2-44F2-96D8-5BCF476B5AE2}"/>
    <cellStyle name="Normal 24 2 4 3 2 3" xfId="48991" xr:uid="{2C1CBE03-7EE9-43CA-9AE8-99A8E733F452}"/>
    <cellStyle name="Normal 24 2 4 3 3" xfId="23852" xr:uid="{466AEDF6-DC88-46CE-854F-A8946A81CE44}"/>
    <cellStyle name="Normal 24 2 4 3 4" xfId="40611" xr:uid="{0203CE27-E407-47E7-8C12-20DD915970F9}"/>
    <cellStyle name="Normal 24 2 4 4" xfId="3832" xr:uid="{4DF6BDBF-7CC4-442E-8390-C470E5787CED}"/>
    <cellStyle name="Normal 24 2 4 4 2" xfId="12208" xr:uid="{F9D329E5-1CC7-462C-B977-CB2B1DF0A1E3}"/>
    <cellStyle name="Normal 24 2 4 4 2 2" xfId="28968" xr:uid="{BC66DD2A-512F-4305-BFD6-27FDCAAD30D1}"/>
    <cellStyle name="Normal 24 2 4 4 2 3" xfId="45727" xr:uid="{90C7AA2D-7050-42C2-9211-B16DAD560F4E}"/>
    <cellStyle name="Normal 24 2 4 4 3" xfId="20588" xr:uid="{9E8EFC2D-8EB5-416F-9F4F-CA73E0CD3650}"/>
    <cellStyle name="Normal 24 2 4 4 4" xfId="37347" xr:uid="{F6CF84D9-A008-4122-AEC6-E2744C6E6285}"/>
    <cellStyle name="Normal 24 2 4 5" xfId="10405" xr:uid="{33CE6E4C-B7E3-40AB-8673-0894F01F6FA9}"/>
    <cellStyle name="Normal 24 2 4 5 2" xfId="27165" xr:uid="{200F8CF2-E5FC-42DC-A25A-D8B5630A70A9}"/>
    <cellStyle name="Normal 24 2 4 5 3" xfId="43924" xr:uid="{342DBF3F-A8D1-40B8-9826-4DB8D6DF401A}"/>
    <cellStyle name="Normal 24 2 4 6" xfId="18785" xr:uid="{6CB129A7-2DCC-462F-82A9-D08F9FB21C9A}"/>
    <cellStyle name="Normal 24 2 4 7" xfId="35544" xr:uid="{0102EA3E-FD56-4585-BE1D-2827035733C5}"/>
    <cellStyle name="Normal 24 2 5" xfId="2638" xr:uid="{8C255EA4-1C76-4363-B021-AAB1067AADBB}"/>
    <cellStyle name="Normal 24 2 5 2" xfId="6020" xr:uid="{04892406-189F-471F-9D82-E5F815FEA086}"/>
    <cellStyle name="Normal 24 2 5 2 2" xfId="14400" xr:uid="{76B5F969-1F61-4ECD-BA04-34CA1CCBA743}"/>
    <cellStyle name="Normal 24 2 5 2 2 2" xfId="31160" xr:uid="{7E584571-0873-4E78-A0FE-51F6589044C1}"/>
    <cellStyle name="Normal 24 2 5 2 2 3" xfId="47919" xr:uid="{B2AB1BDB-C932-4C03-9027-5E84E4ED8B9D}"/>
    <cellStyle name="Normal 24 2 5 2 3" xfId="22780" xr:uid="{6400CBB3-3B6A-49F6-90E4-3F498D82BECA}"/>
    <cellStyle name="Normal 24 2 5 2 4" xfId="39539" xr:uid="{A4D5ACB3-7BA6-46AC-B77C-4C2D81C0495C}"/>
    <cellStyle name="Normal 24 2 5 3" xfId="7707" xr:uid="{AB24FB39-99AB-4160-89E8-AE9BFC84496F}"/>
    <cellStyle name="Normal 24 2 5 3 2" xfId="16087" xr:uid="{1962EAA7-034F-402F-A84B-536A7F5750A4}"/>
    <cellStyle name="Normal 24 2 5 3 2 2" xfId="32847" xr:uid="{918DD949-592B-4240-8237-59E7E98DB040}"/>
    <cellStyle name="Normal 24 2 5 3 2 3" xfId="49606" xr:uid="{665F8065-60FD-440D-B986-611F39B5DEED}"/>
    <cellStyle name="Normal 24 2 5 3 3" xfId="24467" xr:uid="{108A12DE-C6F9-4BC7-B5FC-85984CDBB9AC}"/>
    <cellStyle name="Normal 24 2 5 3 4" xfId="41226" xr:uid="{D234C3C4-D656-4F00-BFF0-B5F5C4D522A2}"/>
    <cellStyle name="Normal 24 2 5 4" xfId="4334" xr:uid="{EA5541E7-13E8-4A4E-A6DD-554385CD4D83}"/>
    <cellStyle name="Normal 24 2 5 4 2" xfId="12710" xr:uid="{C25072A1-DC77-4E40-9973-0EE5FA1C54E4}"/>
    <cellStyle name="Normal 24 2 5 4 2 2" xfId="29470" xr:uid="{F15EFEDD-C989-466A-A76B-ABDFD0D08D40}"/>
    <cellStyle name="Normal 24 2 5 4 2 3" xfId="46229" xr:uid="{BAE0F2D0-07D3-4329-9B5B-BDCFD33719BE}"/>
    <cellStyle name="Normal 24 2 5 4 3" xfId="21090" xr:uid="{2E8DDCAE-3E3A-464F-93D9-8384C82F5658}"/>
    <cellStyle name="Normal 24 2 5 4 4" xfId="37849" xr:uid="{C1F28349-126C-458F-B1BA-2BE9BBC0D269}"/>
    <cellStyle name="Normal 24 2 5 5" xfId="11020" xr:uid="{5B98A14A-DB0B-4050-93C4-2EB93C74D293}"/>
    <cellStyle name="Normal 24 2 5 5 2" xfId="27780" xr:uid="{8D28BACB-62C5-404D-9053-138D1E49F909}"/>
    <cellStyle name="Normal 24 2 5 5 3" xfId="44539" xr:uid="{110E9F02-31E4-4D5C-9ABC-D3EBEC864EF5}"/>
    <cellStyle name="Normal 24 2 5 6" xfId="19400" xr:uid="{70251861-A68B-4303-8C50-6950CA1F90E6}"/>
    <cellStyle name="Normal 24 2 5 7" xfId="36159" xr:uid="{09888240-591F-4E3C-8181-5B374187AC14}"/>
    <cellStyle name="Normal 24 2 6" xfId="4754" xr:uid="{F591B342-E249-49EA-9574-660D4FDA9517}"/>
    <cellStyle name="Normal 24 2 6 2" xfId="13130" xr:uid="{2873CA1D-A9A9-4198-A739-60A748D35AB2}"/>
    <cellStyle name="Normal 24 2 6 2 2" xfId="29890" xr:uid="{5CDB138F-0CD1-460A-88E1-7198C5256BDA}"/>
    <cellStyle name="Normal 24 2 6 2 3" xfId="46649" xr:uid="{1F7837D6-41A7-4761-8997-BEC53A8E48CB}"/>
    <cellStyle name="Normal 24 2 6 3" xfId="21510" xr:uid="{303EEB53-6F7D-46EF-979B-5066695A4740}"/>
    <cellStyle name="Normal 24 2 6 4" xfId="38269" xr:uid="{6B3D2D2F-56F9-4D44-BC0A-80045A52DFCD}"/>
    <cellStyle name="Normal 24 2 7" xfId="6238" xr:uid="{CB68FB70-BE68-4C5D-A183-DAF26FF97B2B}"/>
    <cellStyle name="Normal 24 2 7 2" xfId="14618" xr:uid="{84646E8A-B780-4848-BB15-F1AC557635AA}"/>
    <cellStyle name="Normal 24 2 7 2 2" xfId="31378" xr:uid="{90A1D26D-63B2-4BCA-99A9-CF2866ADD52D}"/>
    <cellStyle name="Normal 24 2 7 2 3" xfId="48137" xr:uid="{9D8479F0-7D65-440D-A8CD-05121C0EBE47}"/>
    <cellStyle name="Normal 24 2 7 3" xfId="22998" xr:uid="{C810FCDF-4DE6-4044-8B46-C4D6999989B3}"/>
    <cellStyle name="Normal 24 2 7 4" xfId="39757" xr:uid="{5065BEB5-4891-4194-8C6B-5D3A9FF055C3}"/>
    <cellStyle name="Normal 24 2 8" xfId="8113" xr:uid="{F2FAE999-932C-433D-9614-3A1665E85B9A}"/>
    <cellStyle name="Normal 24 2 8 2" xfId="16493" xr:uid="{E6DC41DC-2795-4DB0-B4C0-8C7F067B7521}"/>
    <cellStyle name="Normal 24 2 8 2 2" xfId="33253" xr:uid="{A45E8C49-22BC-44EE-AE78-1BBAAF4C0E25}"/>
    <cellStyle name="Normal 24 2 8 2 3" xfId="50012" xr:uid="{7D4C5286-273B-4ACF-A99B-E17A48F9B218}"/>
    <cellStyle name="Normal 24 2 8 3" xfId="24873" xr:uid="{19AE7C9E-E220-4EAB-A88B-3C4FE1198FF7}"/>
    <cellStyle name="Normal 24 2 8 4" xfId="41632" xr:uid="{07D2B0B0-A781-457C-90BF-C047D98A61DD}"/>
    <cellStyle name="Normal 24 2 9" xfId="8519" xr:uid="{DB6B00E2-9665-46AE-A6C8-FAB2C491E2D3}"/>
    <cellStyle name="Normal 24 2 9 2" xfId="16899" xr:uid="{BDD70D74-93C3-4202-91E1-16C70BB81DE1}"/>
    <cellStyle name="Normal 24 2 9 2 2" xfId="33659" xr:uid="{8F8CE8D4-9FBD-4EB1-B77E-BFB670A52767}"/>
    <cellStyle name="Normal 24 2 9 2 3" xfId="50418" xr:uid="{39A69CD9-9302-425F-A19D-9CDFA3AD96C7}"/>
    <cellStyle name="Normal 24 2 9 3" xfId="25279" xr:uid="{5D1CD443-5517-4D7C-B7CA-2E3FB092A292}"/>
    <cellStyle name="Normal 24 2 9 4" xfId="42038" xr:uid="{A8DC6777-19F4-4597-B15F-D5A7749665F7}"/>
    <cellStyle name="Normal 24 3" xfId="885" xr:uid="{35997557-CC21-4C54-88E8-9EC374149701}"/>
    <cellStyle name="Normal 24 3 10" xfId="9471" xr:uid="{2001CF06-1F2A-48D0-8D6D-2E91774C2ED9}"/>
    <cellStyle name="Normal 24 3 10 2" xfId="17851" xr:uid="{6EE876B8-F5FD-40F6-BF11-C374FBB878A9}"/>
    <cellStyle name="Normal 24 3 10 2 2" xfId="34611" xr:uid="{BCA5765B-8B5F-45F3-BDE5-9D5B63D3E5AC}"/>
    <cellStyle name="Normal 24 3 10 2 3" xfId="51370" xr:uid="{356A6FAE-BC35-44D2-BA24-EB09087F0B84}"/>
    <cellStyle name="Normal 24 3 10 3" xfId="26231" xr:uid="{5C615E0C-70F6-41B7-B28D-EA974CC29CDD}"/>
    <cellStyle name="Normal 24 3 10 4" xfId="42990" xr:uid="{A9D1EBE3-8EAB-4779-BFB7-56E6306C12F1}"/>
    <cellStyle name="Normal 24 3 11" xfId="3021" xr:uid="{6BC57CC9-1636-4D75-9FD2-E4B0915D0B77}"/>
    <cellStyle name="Normal 24 3 11 2" xfId="11400" xr:uid="{B81CA0AF-2C75-4832-855D-A84EA8ABD705}"/>
    <cellStyle name="Normal 24 3 11 2 2" xfId="28160" xr:uid="{AC9D41DB-F906-405F-8432-62754B4E2004}"/>
    <cellStyle name="Normal 24 3 11 2 3" xfId="44919" xr:uid="{F6D0C01B-F8C7-4567-94D7-95904E905146}"/>
    <cellStyle name="Normal 24 3 11 3" xfId="19780" xr:uid="{4611410F-E796-4285-9AE3-ABF6F1A22557}"/>
    <cellStyle name="Normal 24 3 11 4" xfId="36539" xr:uid="{16B32A6A-4CD4-438C-9688-FB7AF97189E9}"/>
    <cellStyle name="Normal 24 3 12" xfId="9597" xr:uid="{2483CD9D-B6AF-4194-966F-83F412049412}"/>
    <cellStyle name="Normal 24 3 12 2" xfId="26357" xr:uid="{B9590A35-9562-4BCD-80F8-922918E1A28E}"/>
    <cellStyle name="Normal 24 3 12 3" xfId="43116" xr:uid="{782B6206-0669-4BCC-8CBB-04F5988095F8}"/>
    <cellStyle name="Normal 24 3 13" xfId="17977" xr:uid="{39B622F3-5D11-4B55-A0C8-E05DAF563699}"/>
    <cellStyle name="Normal 24 3 14" xfId="34736" xr:uid="{BEA0F152-F473-4CE7-AE39-53CF85B054ED}"/>
    <cellStyle name="Normal 24 3 2" xfId="1643" xr:uid="{7C89296F-46C2-4330-96B3-5938CC53EA93}"/>
    <cellStyle name="Normal 24 3 2 2" xfId="5025" xr:uid="{442E93C1-593D-4651-9622-09E6074227F9}"/>
    <cellStyle name="Normal 24 3 2 2 2" xfId="13403" xr:uid="{E744AAFC-6B5B-41E3-B3F5-C28CB32C3CA8}"/>
    <cellStyle name="Normal 24 3 2 2 2 2" xfId="30163" xr:uid="{C735FE83-7948-491F-AC6B-464A852F8B5A}"/>
    <cellStyle name="Normal 24 3 2 2 2 3" xfId="46922" xr:uid="{31D60184-5E8B-422B-AFBE-48D4E9DAE004}"/>
    <cellStyle name="Normal 24 3 2 2 3" xfId="21783" xr:uid="{24E585BA-4D5E-43BC-8D16-7FAE73423C1A}"/>
    <cellStyle name="Normal 24 3 2 2 4" xfId="38542" xr:uid="{5A9692D2-B0E4-4758-A933-E76052992368}"/>
    <cellStyle name="Normal 24 3 2 3" xfId="6710" xr:uid="{18A05B4F-30A3-4ADB-8F6C-831AB7AA3425}"/>
    <cellStyle name="Normal 24 3 2 3 2" xfId="15090" xr:uid="{938053F8-FEC3-4BB7-908C-F46F7229EFA3}"/>
    <cellStyle name="Normal 24 3 2 3 2 2" xfId="31850" xr:uid="{3497FA21-7F5C-491D-83CF-37F4F49128C9}"/>
    <cellStyle name="Normal 24 3 2 3 2 3" xfId="48609" xr:uid="{25B95C52-6E1E-4D38-B5D8-CEA415C8AAEB}"/>
    <cellStyle name="Normal 24 3 2 3 3" xfId="23470" xr:uid="{CB83F5D6-97CB-4C32-97D7-3118661C87BE}"/>
    <cellStyle name="Normal 24 3 2 3 4" xfId="40229" xr:uid="{617E2030-A097-4ED4-B266-7C0C5AD5CB1B}"/>
    <cellStyle name="Normal 24 3 2 4" xfId="3450" xr:uid="{69145ED3-54FF-4D21-8F62-AC5C95C6D914}"/>
    <cellStyle name="Normal 24 3 2 4 2" xfId="11826" xr:uid="{24613CB6-C131-47E4-B386-BC243AC770AC}"/>
    <cellStyle name="Normal 24 3 2 4 2 2" xfId="28586" xr:uid="{DC87CAAB-2AEA-4339-AD3A-4EF6E2E7C58A}"/>
    <cellStyle name="Normal 24 3 2 4 2 3" xfId="45345" xr:uid="{0E798F33-5AE0-46A5-8FE7-E00AF703F204}"/>
    <cellStyle name="Normal 24 3 2 4 3" xfId="20206" xr:uid="{DDBEE94F-ECBD-402B-94C4-65655FAA6DE5}"/>
    <cellStyle name="Normal 24 3 2 4 4" xfId="36965" xr:uid="{E5A7187B-25AD-4583-A96A-43A0C6CCD63E}"/>
    <cellStyle name="Normal 24 3 2 5" xfId="10023" xr:uid="{862212CB-045D-46C7-9268-208695B69B12}"/>
    <cellStyle name="Normal 24 3 2 5 2" xfId="26783" xr:uid="{55234054-9DB0-4D32-907F-CFED347782D5}"/>
    <cellStyle name="Normal 24 3 2 5 3" xfId="43542" xr:uid="{61EB92E7-11E9-4A02-A538-D156D59C6333}"/>
    <cellStyle name="Normal 24 3 2 6" xfId="18403" xr:uid="{11888188-5A68-42E1-97C2-566A5E09C33D}"/>
    <cellStyle name="Normal 24 3 2 7" xfId="35162" xr:uid="{F7A8D148-900C-4181-BD4D-80238B2FD63D}"/>
    <cellStyle name="Normal 24 3 3" xfId="2071" xr:uid="{CE830DBB-C9DC-46C0-B7FA-3606A86F544D}"/>
    <cellStyle name="Normal 24 3 3 2" xfId="5451" xr:uid="{3114A16D-A368-43C2-A4FF-783AB7A22666}"/>
    <cellStyle name="Normal 24 3 3 2 2" xfId="13831" xr:uid="{EB247E84-5BDC-493A-92B2-2A830BA120B5}"/>
    <cellStyle name="Normal 24 3 3 2 2 2" xfId="30591" xr:uid="{62C52055-A8CB-449D-94C2-51D51CEA4775}"/>
    <cellStyle name="Normal 24 3 3 2 2 3" xfId="47350" xr:uid="{F73DE01E-4276-4CDF-A869-2BCC64807D81}"/>
    <cellStyle name="Normal 24 3 3 2 3" xfId="22211" xr:uid="{D42D2AC2-9D85-49BC-8D9F-3F5D1B816487}"/>
    <cellStyle name="Normal 24 3 3 2 4" xfId="38970" xr:uid="{DB4FA2D0-093F-4605-96AB-A96D6B4190ED}"/>
    <cellStyle name="Normal 24 3 3 3" xfId="7138" xr:uid="{5003644A-28A8-43A8-8B27-6B3CF5CA5DEB}"/>
    <cellStyle name="Normal 24 3 3 3 2" xfId="15518" xr:uid="{258A3C11-10E1-4E75-AFDD-9C7EEE4F4237}"/>
    <cellStyle name="Normal 24 3 3 3 2 2" xfId="32278" xr:uid="{3E69EEA2-0A57-42C0-BEDF-241E7EB89F13}"/>
    <cellStyle name="Normal 24 3 3 3 2 3" xfId="49037" xr:uid="{986986DF-5B47-4BDC-AF5D-58F478040539}"/>
    <cellStyle name="Normal 24 3 3 3 3" xfId="23898" xr:uid="{B03B8679-8CC9-4114-8CAC-7B2FCDA1D734}"/>
    <cellStyle name="Normal 24 3 3 3 4" xfId="40657" xr:uid="{EB3E1F42-1299-4A15-839D-D55E60851929}"/>
    <cellStyle name="Normal 24 3 3 4" xfId="3878" xr:uid="{4002E86D-3AEF-444B-9A4A-F8F53245CB0C}"/>
    <cellStyle name="Normal 24 3 3 4 2" xfId="12254" xr:uid="{D881CEC4-A5FC-4A78-899D-7371B9AB42C6}"/>
    <cellStyle name="Normal 24 3 3 4 2 2" xfId="29014" xr:uid="{1D225489-DA19-49B9-871B-8728EE8B1287}"/>
    <cellStyle name="Normal 24 3 3 4 2 3" xfId="45773" xr:uid="{C82A4EAB-A109-43AA-9671-A73D828797C6}"/>
    <cellStyle name="Normal 24 3 3 4 3" xfId="20634" xr:uid="{90900CE0-099D-410E-9A67-9CACA759F083}"/>
    <cellStyle name="Normal 24 3 3 4 4" xfId="37393" xr:uid="{7B4941AE-5291-4899-A843-F9D3A09FA92E}"/>
    <cellStyle name="Normal 24 3 3 5" xfId="10451" xr:uid="{1F1AFBA4-FBA3-47A4-BA70-45EEC81F42A0}"/>
    <cellStyle name="Normal 24 3 3 5 2" xfId="27211" xr:uid="{E1D37995-6A80-4BBA-8482-41FE2C415092}"/>
    <cellStyle name="Normal 24 3 3 5 3" xfId="43970" xr:uid="{B1104AD1-F589-4A61-8732-CDC03958EFA0}"/>
    <cellStyle name="Normal 24 3 3 6" xfId="18831" xr:uid="{63B998F0-8472-459C-93F0-0B67690E9627}"/>
    <cellStyle name="Normal 24 3 3 7" xfId="35590" xr:uid="{D8BE54A4-2B56-4FF7-8340-679C8EA871A2}"/>
    <cellStyle name="Normal 24 3 4" xfId="2778" xr:uid="{70611F1B-0A57-405D-88B9-F9604C763237}"/>
    <cellStyle name="Normal 24 3 4 2" xfId="6160" xr:uid="{5398EA89-0D75-4513-A719-9EADFBEDAF1E}"/>
    <cellStyle name="Normal 24 3 4 2 2" xfId="14540" xr:uid="{A3CD5FF2-978D-43B2-A041-5D79A064D17C}"/>
    <cellStyle name="Normal 24 3 4 2 2 2" xfId="31300" xr:uid="{AC753A0B-E550-45BB-A5C0-70527DEF9EBE}"/>
    <cellStyle name="Normal 24 3 4 2 2 3" xfId="48059" xr:uid="{CAB4D40E-5588-4305-9D12-B0486458E634}"/>
    <cellStyle name="Normal 24 3 4 2 3" xfId="22920" xr:uid="{98CFE05A-4384-431E-81D8-BFDC9609CF30}"/>
    <cellStyle name="Normal 24 3 4 2 4" xfId="39679" xr:uid="{411AB710-C165-418B-9C8C-A05AC71073AE}"/>
    <cellStyle name="Normal 24 3 4 3" xfId="7847" xr:uid="{B8AFCDBA-18ED-4677-9CE2-F4D1743BC974}"/>
    <cellStyle name="Normal 24 3 4 3 2" xfId="16227" xr:uid="{198E2F57-3507-4559-B089-DD0179FADE82}"/>
    <cellStyle name="Normal 24 3 4 3 2 2" xfId="32987" xr:uid="{3410EFFD-1D5A-4B9F-BE43-3912C59DEC88}"/>
    <cellStyle name="Normal 24 3 4 3 2 3" xfId="49746" xr:uid="{63179B36-6735-47AB-8837-451E3AC43D41}"/>
    <cellStyle name="Normal 24 3 4 3 3" xfId="24607" xr:uid="{65BB8F10-019F-41FC-A9D7-1C6E1D4AF5BA}"/>
    <cellStyle name="Normal 24 3 4 3 4" xfId="41366" xr:uid="{161319F9-794E-4363-82F6-534A7C14048C}"/>
    <cellStyle name="Normal 24 3 4 4" xfId="4474" xr:uid="{58D31C84-F6FB-442F-8761-733218738746}"/>
    <cellStyle name="Normal 24 3 4 4 2" xfId="12850" xr:uid="{1D1F79DB-153A-48C0-AE4A-FA7F7A02773E}"/>
    <cellStyle name="Normal 24 3 4 4 2 2" xfId="29610" xr:uid="{7D3884DB-4064-4735-87E2-E7A559FFDADB}"/>
    <cellStyle name="Normal 24 3 4 4 2 3" xfId="46369" xr:uid="{6DB860EA-962A-4937-B924-DD29B0E74249}"/>
    <cellStyle name="Normal 24 3 4 4 3" xfId="21230" xr:uid="{B60F949F-3813-4D04-8245-12319C8E6FD8}"/>
    <cellStyle name="Normal 24 3 4 4 4" xfId="37989" xr:uid="{40D5A996-5D80-4F5D-8A2C-63669A062C63}"/>
    <cellStyle name="Normal 24 3 4 5" xfId="11160" xr:uid="{58C7355C-0F1C-49C4-ADD3-13C6B12DB04F}"/>
    <cellStyle name="Normal 24 3 4 5 2" xfId="27920" xr:uid="{09946513-06EF-48C6-B1D6-E8DA759BC849}"/>
    <cellStyle name="Normal 24 3 4 5 3" xfId="44679" xr:uid="{8FEC61F5-1944-401E-9A8C-7D24F80D41FF}"/>
    <cellStyle name="Normal 24 3 4 6" xfId="19540" xr:uid="{E0C6BEC3-D224-449D-AAA1-7159174C13DD}"/>
    <cellStyle name="Normal 24 3 4 7" xfId="36299" xr:uid="{A5855AD4-E410-41BD-9658-A955BD8B25F9}"/>
    <cellStyle name="Normal 24 3 5" xfId="4894" xr:uid="{5ABA68FB-0CF5-4943-8317-86872D022E30}"/>
    <cellStyle name="Normal 24 3 5 2" xfId="13270" xr:uid="{1FA6BD5B-284C-4E75-9473-696D1C84CD72}"/>
    <cellStyle name="Normal 24 3 5 2 2" xfId="30030" xr:uid="{91A55E66-2050-462F-8A91-93BBB0E089A4}"/>
    <cellStyle name="Normal 24 3 5 2 3" xfId="46789" xr:uid="{AEFBF93D-1C25-4274-A463-25D478876037}"/>
    <cellStyle name="Normal 24 3 5 3" xfId="21650" xr:uid="{2F150DAF-11AB-40AD-B2E7-0FD58F0BDFE1}"/>
    <cellStyle name="Normal 24 3 5 4" xfId="38409" xr:uid="{684B6C93-1593-40F7-81E2-786682EA1491}"/>
    <cellStyle name="Normal 24 3 6" xfId="6284" xr:uid="{8B322D42-9AC1-4D61-B48D-6B70F085CF3F}"/>
    <cellStyle name="Normal 24 3 6 2" xfId="14664" xr:uid="{1516B0CC-53E3-403A-923E-1E70FBBCABE3}"/>
    <cellStyle name="Normal 24 3 6 2 2" xfId="31424" xr:uid="{0DA8B403-0096-4CE7-9CA1-073F9176DF39}"/>
    <cellStyle name="Normal 24 3 6 2 3" xfId="48183" xr:uid="{8F8C4904-17D5-40A1-B972-BD2F34E2A436}"/>
    <cellStyle name="Normal 24 3 6 3" xfId="23044" xr:uid="{8510F825-5CBE-4B89-B727-DFD3BB7043AF}"/>
    <cellStyle name="Normal 24 3 6 4" xfId="39803" xr:uid="{08A26357-EA8F-4150-B2E3-A568D5689C07}"/>
    <cellStyle name="Normal 24 3 7" xfId="8253" xr:uid="{845B44E3-07C3-4D78-99BA-36A17862FEEF}"/>
    <cellStyle name="Normal 24 3 7 2" xfId="16633" xr:uid="{E6089C34-CEBF-4625-BE08-873F1466054E}"/>
    <cellStyle name="Normal 24 3 7 2 2" xfId="33393" xr:uid="{29DEF815-6CBB-4AA2-9E57-EB93D7A18308}"/>
    <cellStyle name="Normal 24 3 7 2 3" xfId="50152" xr:uid="{770219E3-8FD9-4688-9722-FA66B72F22D2}"/>
    <cellStyle name="Normal 24 3 7 3" xfId="25013" xr:uid="{C4C6ABD5-A6D0-4C35-9D64-BCB96E55BC4D}"/>
    <cellStyle name="Normal 24 3 7 4" xfId="41772" xr:uid="{64D30B74-9111-4088-B566-9BD01B32CE06}"/>
    <cellStyle name="Normal 24 3 8" xfId="8659" xr:uid="{CAECCBC9-E899-4C77-9BBD-A4944C1C4D95}"/>
    <cellStyle name="Normal 24 3 8 2" xfId="17039" xr:uid="{8D0ED13A-85DD-4300-962D-77C9C19B1066}"/>
    <cellStyle name="Normal 24 3 8 2 2" xfId="33799" xr:uid="{80C6A019-3C25-4A0F-8693-421CF6FACEF5}"/>
    <cellStyle name="Normal 24 3 8 2 3" xfId="50558" xr:uid="{7CAABA3F-00F7-416F-9AB2-4151AC2D70EA}"/>
    <cellStyle name="Normal 24 3 8 3" xfId="25419" xr:uid="{0A5AD0E1-9941-4839-B59A-01E85751B3C3}"/>
    <cellStyle name="Normal 24 3 8 4" xfId="42178" xr:uid="{7F3CD953-16EA-4BD2-AA21-F89489758AA4}"/>
    <cellStyle name="Normal 24 3 9" xfId="9065" xr:uid="{52B40E08-6B2A-49A4-B743-540F02619983}"/>
    <cellStyle name="Normal 24 3 9 2" xfId="17445" xr:uid="{6E00AA5A-11C3-4F3E-8AA7-F3D852876660}"/>
    <cellStyle name="Normal 24 3 9 2 2" xfId="34205" xr:uid="{2155B9B3-B9C0-460F-AAA2-650BC31B52D6}"/>
    <cellStyle name="Normal 24 3 9 2 3" xfId="50964" xr:uid="{91FD9509-3E6C-4741-A61B-10063302EA16}"/>
    <cellStyle name="Normal 24 3 9 3" xfId="25825" xr:uid="{F46F3F9B-8ED5-4FBE-93A1-0D24A37F90DA}"/>
    <cellStyle name="Normal 24 3 9 4" xfId="42584" xr:uid="{9C27D1D1-7B1E-4F3E-91A3-E346B91F72C1}"/>
    <cellStyle name="Normal 24 4" xfId="1573" xr:uid="{7B54705B-F96D-446E-96A5-228863DD3400}"/>
    <cellStyle name="Normal 24 4 2" xfId="4953" xr:uid="{CD01260B-E602-4249-99EC-4BB59AC56B79}"/>
    <cellStyle name="Normal 24 4 2 2" xfId="13329" xr:uid="{2AB61325-E4C2-46FB-B8D7-DD4D6D5C9E76}"/>
    <cellStyle name="Normal 24 4 2 2 2" xfId="30089" xr:uid="{A637810B-F599-4806-8761-B7A57B5232F3}"/>
    <cellStyle name="Normal 24 4 2 2 3" xfId="46848" xr:uid="{9134C428-E6C5-4214-8B67-08F6B123BA20}"/>
    <cellStyle name="Normal 24 4 2 3" xfId="21709" xr:uid="{FE22BC54-595B-4198-83E1-E04A53BB1909}"/>
    <cellStyle name="Normal 24 4 2 4" xfId="38468" xr:uid="{186601F5-1481-4622-B898-0D2533F43004}"/>
    <cellStyle name="Normal 24 4 3" xfId="6636" xr:uid="{898A7486-4E6B-4476-AD07-504F4C7236F6}"/>
    <cellStyle name="Normal 24 4 3 2" xfId="15016" xr:uid="{B7EF4A17-161A-4A6D-84CB-718BEA9A6120}"/>
    <cellStyle name="Normal 24 4 3 2 2" xfId="31776" xr:uid="{30830778-5573-4A49-BED3-90ADFEC63381}"/>
    <cellStyle name="Normal 24 4 3 2 3" xfId="48535" xr:uid="{7FCC803F-921C-4454-836E-FC633F2CD644}"/>
    <cellStyle name="Normal 24 4 3 3" xfId="23396" xr:uid="{C0398136-1735-47CA-B9D8-C86A6B163F63}"/>
    <cellStyle name="Normal 24 4 3 4" xfId="40155" xr:uid="{7CCA2AA9-ADC1-48D3-8DD1-A1BCCD1F7902}"/>
    <cellStyle name="Normal 24 4 4" xfId="3376" xr:uid="{EE30845F-4C66-46E9-9007-878DDF17427F}"/>
    <cellStyle name="Normal 24 4 4 2" xfId="11752" xr:uid="{B4681E7A-5E1A-4CF7-B78A-FEA5C083F3FD}"/>
    <cellStyle name="Normal 24 4 4 2 2" xfId="28512" xr:uid="{10075CAD-14CB-488B-964D-D31B73BDFAD2}"/>
    <cellStyle name="Normal 24 4 4 2 3" xfId="45271" xr:uid="{9DFE0E74-EB02-49BD-84AE-AA9D0D398E14}"/>
    <cellStyle name="Normal 24 4 4 3" xfId="20132" xr:uid="{FBA3710B-621F-48AF-A531-2CC052E14A25}"/>
    <cellStyle name="Normal 24 4 4 4" xfId="36891" xr:uid="{5E18330A-BFA5-49BE-9959-46EE66A3A1B4}"/>
    <cellStyle name="Normal 24 4 5" xfId="9949" xr:uid="{40FB1655-C536-46D1-B82B-F7FDC33277F2}"/>
    <cellStyle name="Normal 24 4 5 2" xfId="26709" xr:uid="{05AA16A3-93F1-4C6B-9F09-8977BC106191}"/>
    <cellStyle name="Normal 24 4 5 3" xfId="43468" xr:uid="{3E439BDF-5766-4F7F-AC55-26982C629F1F}"/>
    <cellStyle name="Normal 24 4 6" xfId="18329" xr:uid="{A4BF0071-BE10-467B-AAAA-D45D4BB89C1A}"/>
    <cellStyle name="Normal 24 4 7" xfId="35088" xr:uid="{3533E240-5993-43EC-B897-BE6AB3D19B89}"/>
    <cellStyle name="Normal 24 5" xfId="1998" xr:uid="{62B67D71-9250-4DD2-9DB3-390233067999}"/>
    <cellStyle name="Normal 24 5 2" xfId="5377" xr:uid="{2EB07149-CE74-4299-8E36-F3BB801CD571}"/>
    <cellStyle name="Normal 24 5 2 2" xfId="13757" xr:uid="{DCA111BC-D21D-4597-98CA-1C05C9CDBC1C}"/>
    <cellStyle name="Normal 24 5 2 2 2" xfId="30517" xr:uid="{7E595393-252E-4286-B4F8-963B698A439D}"/>
    <cellStyle name="Normal 24 5 2 2 3" xfId="47276" xr:uid="{0062FF43-B9A1-409C-B367-46050BDC8F3F}"/>
    <cellStyle name="Normal 24 5 2 3" xfId="22137" xr:uid="{00E62887-1548-4592-99FA-2603DBB19C6A}"/>
    <cellStyle name="Normal 24 5 2 4" xfId="38896" xr:uid="{9F3DCEE2-99BC-445E-B9C8-51EE6323E7D5}"/>
    <cellStyle name="Normal 24 5 3" xfId="7064" xr:uid="{0916CC83-FEAB-4602-9912-284465F9C43C}"/>
    <cellStyle name="Normal 24 5 3 2" xfId="15444" xr:uid="{E85DD416-7AD7-49E0-AE43-782CC042C42D}"/>
    <cellStyle name="Normal 24 5 3 2 2" xfId="32204" xr:uid="{208868F2-9BFB-4AFF-B347-31FC1B1C705E}"/>
    <cellStyle name="Normal 24 5 3 2 3" xfId="48963" xr:uid="{E16BD62C-9321-4A36-AB5F-C6964DDA9832}"/>
    <cellStyle name="Normal 24 5 3 3" xfId="23824" xr:uid="{F25B844D-A77B-46D9-B1EB-D4F583E5BC1D}"/>
    <cellStyle name="Normal 24 5 3 4" xfId="40583" xr:uid="{21F64849-BFE9-4987-BC48-11599E30A3EE}"/>
    <cellStyle name="Normal 24 5 4" xfId="3804" xr:uid="{60F1F719-FA57-4E06-90FD-019B69309BB6}"/>
    <cellStyle name="Normal 24 5 4 2" xfId="12180" xr:uid="{F50DF40A-EC3A-47DF-A70C-120EB37A1649}"/>
    <cellStyle name="Normal 24 5 4 2 2" xfId="28940" xr:uid="{AD30FF8C-471E-47FE-8CF0-38A741B17A46}"/>
    <cellStyle name="Normal 24 5 4 2 3" xfId="45699" xr:uid="{A9890E4E-7DAA-46AB-A8F1-38B25F57407F}"/>
    <cellStyle name="Normal 24 5 4 3" xfId="20560" xr:uid="{4BDBC87F-9014-4560-A96A-C7C10048A222}"/>
    <cellStyle name="Normal 24 5 4 4" xfId="37319" xr:uid="{580CAB27-51A3-48C3-A1F5-8CDD8C852330}"/>
    <cellStyle name="Normal 24 5 5" xfId="10377" xr:uid="{28699C70-EDBB-431B-B209-615E79D5F8F3}"/>
    <cellStyle name="Normal 24 5 5 2" xfId="27137" xr:uid="{D3E7AF93-708B-4908-B916-0373A5C78B80}"/>
    <cellStyle name="Normal 24 5 5 3" xfId="43896" xr:uid="{2DC53982-5589-46BB-952E-932A23888969}"/>
    <cellStyle name="Normal 24 5 6" xfId="18757" xr:uid="{E77AE8DF-1830-4CF6-9E3D-9BA976E94339}"/>
    <cellStyle name="Normal 24 5 7" xfId="35516" xr:uid="{420D0DDB-9206-4EA7-AAD9-34EBE8CC7ABB}"/>
    <cellStyle name="Normal 24 6" xfId="2507" xr:uid="{FFC361D0-5A8A-4480-96C4-66EA83B90001}"/>
    <cellStyle name="Normal 24 6 2" xfId="5889" xr:uid="{04D3E24F-2A6F-42D5-A98A-79B576552634}"/>
    <cellStyle name="Normal 24 6 2 2" xfId="14269" xr:uid="{86D65EDF-24A4-4D50-AE20-030E3672B6F1}"/>
    <cellStyle name="Normal 24 6 2 2 2" xfId="31029" xr:uid="{C08A06EA-70AD-4F14-969C-0C9AB898874D}"/>
    <cellStyle name="Normal 24 6 2 2 3" xfId="47788" xr:uid="{C38C828E-F968-4B82-A8B1-D474D4B53E1E}"/>
    <cellStyle name="Normal 24 6 2 3" xfId="22649" xr:uid="{B447EE05-B4B5-4F54-9353-25C62BB9C7F7}"/>
    <cellStyle name="Normal 24 6 2 4" xfId="39408" xr:uid="{2F04A06D-BB00-4EFB-A78D-699C97D4020C}"/>
    <cellStyle name="Normal 24 6 3" xfId="7576" xr:uid="{24564F46-F798-4B80-B0EB-DFA8FEA57973}"/>
    <cellStyle name="Normal 24 6 3 2" xfId="15956" xr:uid="{2796762F-3239-4870-8FF6-94FC2DE746A4}"/>
    <cellStyle name="Normal 24 6 3 2 2" xfId="32716" xr:uid="{EC48A960-898D-4E10-AF8A-A52E0C77AECD}"/>
    <cellStyle name="Normal 24 6 3 2 3" xfId="49475" xr:uid="{AA73A39E-4CE9-4609-B423-6985E47D6D1F}"/>
    <cellStyle name="Normal 24 6 3 3" xfId="24336" xr:uid="{A9295FF7-5EA9-408F-955E-5C32B040A74F}"/>
    <cellStyle name="Normal 24 6 3 4" xfId="41095" xr:uid="{7EC0FD6F-F16D-4477-8FE0-19BA039B1D85}"/>
    <cellStyle name="Normal 24 6 4" xfId="4227" xr:uid="{52872BE7-231A-4969-91B8-961E261012A7}"/>
    <cellStyle name="Normal 24 6 4 2" xfId="12603" xr:uid="{E9793E53-2E9A-42C1-B90E-BF92BDC721E9}"/>
    <cellStyle name="Normal 24 6 4 2 2" xfId="29363" xr:uid="{FE17DC97-E905-4717-AD8D-08FCE3F28296}"/>
    <cellStyle name="Normal 24 6 4 2 3" xfId="46122" xr:uid="{EDA6A579-7B3B-4B6E-9402-F796AA3EAF55}"/>
    <cellStyle name="Normal 24 6 4 3" xfId="20983" xr:uid="{BB37C84B-1890-4276-8330-D1E847F933AC}"/>
    <cellStyle name="Normal 24 6 4 4" xfId="37742" xr:uid="{0A5EAFC2-7294-4001-9674-1CC7F2368329}"/>
    <cellStyle name="Normal 24 6 5" xfId="10889" xr:uid="{0D477E08-0861-45AE-B2FD-8ACE1D5658AF}"/>
    <cellStyle name="Normal 24 6 5 2" xfId="27649" xr:uid="{453F4819-7CE6-433E-B51C-303230DCDB54}"/>
    <cellStyle name="Normal 24 6 5 3" xfId="44408" xr:uid="{F7336FB3-C0C4-49BB-95E2-00BBE4ADD7D7}"/>
    <cellStyle name="Normal 24 6 6" xfId="19269" xr:uid="{CCBD62B9-142F-4D1D-8CBD-5DAE09536C14}"/>
    <cellStyle name="Normal 24 6 7" xfId="36028" xr:uid="{75A1F0ED-1924-4A4C-98D1-3900EA43111C}"/>
    <cellStyle name="Normal 24 7" xfId="4623" xr:uid="{34F3301B-760F-4E5A-92C0-7D7A1CC89959}"/>
    <cellStyle name="Normal 24 7 2" xfId="12999" xr:uid="{46E68D7E-60AA-49F4-A9EB-DC451A9E2EC4}"/>
    <cellStyle name="Normal 24 7 2 2" xfId="29759" xr:uid="{20B0C42F-2456-4BD1-8C45-907CDBD6AD4D}"/>
    <cellStyle name="Normal 24 7 2 3" xfId="46518" xr:uid="{9515DEEC-D127-45B6-9704-1271FB1F5BCA}"/>
    <cellStyle name="Normal 24 7 3" xfId="21379" xr:uid="{25E3D19B-E220-4A83-9E4E-AC3272B0AFB7}"/>
    <cellStyle name="Normal 24 7 4" xfId="38138" xr:uid="{D1EBD5D3-7C59-4493-A222-E3DCDE6F517B}"/>
    <cellStyle name="Normal 24 8" xfId="6210" xr:uid="{8CFD3056-8BF0-40E3-BCD0-1A3BC0C3C46A}"/>
    <cellStyle name="Normal 24 8 2" xfId="14590" xr:uid="{6F074534-A264-4853-9884-1DE0BBD795EB}"/>
    <cellStyle name="Normal 24 8 2 2" xfId="31350" xr:uid="{C3DB1D43-335F-4F7E-842B-058241B6247D}"/>
    <cellStyle name="Normal 24 8 2 3" xfId="48109" xr:uid="{9D0F2AA7-0428-41FB-9F7F-2259DB393633}"/>
    <cellStyle name="Normal 24 8 3" xfId="22970" xr:uid="{182EB66C-24BD-4C6C-A1D6-228B4E9C1F9E}"/>
    <cellStyle name="Normal 24 8 4" xfId="39729" xr:uid="{C77E72B9-D890-4F9C-9711-61E7575BFF0C}"/>
    <cellStyle name="Normal 24 9" xfId="7982" xr:uid="{5A5D4FA6-0136-48F5-BCFD-E5FDF44FC81B}"/>
    <cellStyle name="Normal 24 9 2" xfId="16362" xr:uid="{7904CF3C-403B-4442-A1C6-ECA1E3697D7D}"/>
    <cellStyle name="Normal 24 9 2 2" xfId="33122" xr:uid="{FA0FD4EF-365B-4AD5-8180-7DC2BEFFC111}"/>
    <cellStyle name="Normal 24 9 2 3" xfId="49881" xr:uid="{BB33092D-AC13-46F6-8A49-0FA9243AC502}"/>
    <cellStyle name="Normal 24 9 3" xfId="24742" xr:uid="{345DECF7-9EB8-4B8F-8039-744EA21A16CA}"/>
    <cellStyle name="Normal 24 9 4" xfId="41501" xr:uid="{3409E8B6-2C4C-43CE-BC47-CBDA5838B541}"/>
    <cellStyle name="Normal 25" xfId="244" xr:uid="{279850E5-254C-4AEA-A927-8C8B7A8D6702}"/>
    <cellStyle name="Normal 25 10" xfId="8413" xr:uid="{18B7C479-D6D4-4333-983E-0592AD62A92F}"/>
    <cellStyle name="Normal 25 10 2" xfId="16793" xr:uid="{3990FF88-A597-45F9-AD0A-FE348F28027A}"/>
    <cellStyle name="Normal 25 10 2 2" xfId="33553" xr:uid="{F5055E40-83D1-4545-97BD-4549A6A498FA}"/>
    <cellStyle name="Normal 25 10 2 3" xfId="50312" xr:uid="{78B4C5F5-1C97-45AC-A17E-BD9FECA6ACD2}"/>
    <cellStyle name="Normal 25 10 3" xfId="25173" xr:uid="{12318CF2-39EB-460A-8DE6-6AFD1F2B4DFA}"/>
    <cellStyle name="Normal 25 10 4" xfId="41932" xr:uid="{5CD00C0C-C2CB-48EC-84F3-D592895D61D8}"/>
    <cellStyle name="Normal 25 11" xfId="8819" xr:uid="{AE961DA8-79D1-4DCF-A8F3-CEFC5293774F}"/>
    <cellStyle name="Normal 25 11 2" xfId="17199" xr:uid="{BE4EAFE2-AD16-434D-AAA2-8EFAF12FB43F}"/>
    <cellStyle name="Normal 25 11 2 2" xfId="33959" xr:uid="{3CF616BE-C3DA-4697-8D4A-E078DEAF1191}"/>
    <cellStyle name="Normal 25 11 2 3" xfId="50718" xr:uid="{37522D72-556E-4EF7-976C-6764AC7D38AB}"/>
    <cellStyle name="Normal 25 11 3" xfId="25579" xr:uid="{38EF48A9-180F-4BEC-8A30-FCD515C875BD}"/>
    <cellStyle name="Normal 25 11 4" xfId="42338" xr:uid="{F7F34804-DF4D-4CDA-B476-4D7024E09E0E}"/>
    <cellStyle name="Normal 25 12" xfId="9225" xr:uid="{EDB7642C-2135-481D-8561-5135D37E5C12}"/>
    <cellStyle name="Normal 25 12 2" xfId="17605" xr:uid="{01857B49-3A5C-43AF-92BA-A76978D8F4ED}"/>
    <cellStyle name="Normal 25 12 2 2" xfId="34365" xr:uid="{2699048A-24C9-42C7-A4E5-A7C517FD6C87}"/>
    <cellStyle name="Normal 25 12 2 3" xfId="51124" xr:uid="{58DB65B4-FFFC-4290-A352-3FD8CAD67477}"/>
    <cellStyle name="Normal 25 12 3" xfId="25985" xr:uid="{581F8403-1985-4774-98A7-BECA5D513998}"/>
    <cellStyle name="Normal 25 12 4" xfId="42744" xr:uid="{0CD9DA3C-FA3F-45F5-92EB-DD28E6AECDF7}"/>
    <cellStyle name="Normal 25 13" xfId="2945" xr:uid="{C4C7AE6E-1C55-4B53-B4ED-D45A05243069}"/>
    <cellStyle name="Normal 25 13 2" xfId="11327" xr:uid="{3B34929F-54B0-4FC5-A207-AE92C5C34F04}"/>
    <cellStyle name="Normal 25 13 2 2" xfId="28087" xr:uid="{AF23EF45-E2C8-49BB-A6FC-2D2F1E524060}"/>
    <cellStyle name="Normal 25 13 2 3" xfId="44846" xr:uid="{5F884CFF-FB89-4D73-B41D-C959186FE12E}"/>
    <cellStyle name="Normal 25 13 3" xfId="19707" xr:uid="{A3C82A85-02A5-4124-AAA4-9D3850D22D8C}"/>
    <cellStyle name="Normal 25 13 4" xfId="36466" xr:uid="{6204B686-34C4-4CBE-925E-DF96495D273C}"/>
    <cellStyle name="Normal 25 14" xfId="9524" xr:uid="{9BB284D4-04FF-47EF-8CFB-58A2DA7E5317}"/>
    <cellStyle name="Normal 25 14 2" xfId="26284" xr:uid="{3725BC18-F985-4069-86F6-A151EEBAB438}"/>
    <cellStyle name="Normal 25 14 3" xfId="43043" xr:uid="{8358070A-17B2-40C9-9336-7E1F5D5AFDC6}"/>
    <cellStyle name="Normal 25 15" xfId="17904" xr:uid="{435F91C8-BB04-46E2-A4EC-CE2BCDC1E353}"/>
    <cellStyle name="Normal 25 16" xfId="34663" xr:uid="{8BBCD996-EDCC-45EB-99D5-2B49451EDD7C}"/>
    <cellStyle name="Normal 25 17" xfId="1257" xr:uid="{8A99008D-D227-4308-BA16-AD72774358C0}"/>
    <cellStyle name="Normal 25 18" xfId="886" xr:uid="{9ECF6C52-97D8-4CC2-A96F-1502CF210883}"/>
    <cellStyle name="Normal 25 2" xfId="887" xr:uid="{74095C77-CB1D-42C8-B3E7-C4758ECEA1EE}"/>
    <cellStyle name="Normal 25 2 10" xfId="34691" xr:uid="{EDA02913-18B0-401A-A2D9-E27A9CB68D8B}"/>
    <cellStyle name="Normal 25 2 11" xfId="1262" xr:uid="{546AA80F-176C-49CB-8F6A-E5B250B29A03}"/>
    <cellStyle name="Normal 25 2 2" xfId="1293" xr:uid="{CBDD09E2-9431-46A3-9F23-C21E354A029A}"/>
    <cellStyle name="Normal 25 2 2 2" xfId="1672" xr:uid="{9622D991-A628-47DD-83A8-C2801BA5A10D}"/>
    <cellStyle name="Normal 25 2 2 2 2" xfId="5054" xr:uid="{81240DD5-3C3A-4AFB-A1F2-DB496D5591B4}"/>
    <cellStyle name="Normal 25 2 2 2 2 2" xfId="13432" xr:uid="{0BB92E46-F513-4500-B587-CF1B9D2A5CF4}"/>
    <cellStyle name="Normal 25 2 2 2 2 2 2" xfId="30192" xr:uid="{AC96384C-7536-43F8-8B6C-0BD0D0EFE9F8}"/>
    <cellStyle name="Normal 25 2 2 2 2 2 3" xfId="46951" xr:uid="{4D9C7A12-9065-43ED-BDB3-FB78F0E98CDF}"/>
    <cellStyle name="Normal 25 2 2 2 2 3" xfId="21812" xr:uid="{6A90D50A-C8DC-4D4A-95E5-869854FCABA4}"/>
    <cellStyle name="Normal 25 2 2 2 2 4" xfId="38571" xr:uid="{765BF8AB-39BD-470A-8AA6-6DB471B97C77}"/>
    <cellStyle name="Normal 25 2 2 2 3" xfId="6739" xr:uid="{A597F975-523B-4FE3-BB4D-51142231E9B6}"/>
    <cellStyle name="Normal 25 2 2 2 3 2" xfId="15119" xr:uid="{FD121A35-5258-47AB-B885-B1339540D296}"/>
    <cellStyle name="Normal 25 2 2 2 3 2 2" xfId="31879" xr:uid="{86B5E4DC-4522-4E7B-8A53-59C48B7EACFB}"/>
    <cellStyle name="Normal 25 2 2 2 3 2 3" xfId="48638" xr:uid="{C57F998C-9A1E-480A-86A8-9AD3493A62D3}"/>
    <cellStyle name="Normal 25 2 2 2 3 3" xfId="23499" xr:uid="{9FF20F71-7832-48DB-87B4-A4769CD33C92}"/>
    <cellStyle name="Normal 25 2 2 2 3 4" xfId="40258" xr:uid="{83321AF3-A572-4A12-B2EB-3E5A11D4DDA0}"/>
    <cellStyle name="Normal 25 2 2 2 4" xfId="3479" xr:uid="{0D4FF307-35C5-47AA-8DCF-B8955F03F704}"/>
    <cellStyle name="Normal 25 2 2 2 4 2" xfId="11855" xr:uid="{D4A199E8-75FC-43FC-9105-2C2EEEF211CD}"/>
    <cellStyle name="Normal 25 2 2 2 4 2 2" xfId="28615" xr:uid="{7F115625-0F1C-4C81-9D49-96F97F824F91}"/>
    <cellStyle name="Normal 25 2 2 2 4 2 3" xfId="45374" xr:uid="{C30E560D-E239-4668-B9F8-B58DD71DA4BB}"/>
    <cellStyle name="Normal 25 2 2 2 4 3" xfId="20235" xr:uid="{6E279FAF-0708-4339-B999-D0E390E0E828}"/>
    <cellStyle name="Normal 25 2 2 2 4 4" xfId="36994" xr:uid="{9B47E505-97EC-4E7E-AE72-111E23F7B4D9}"/>
    <cellStyle name="Normal 25 2 2 2 5" xfId="10052" xr:uid="{E203B644-2613-4661-842A-DD38E5D99258}"/>
    <cellStyle name="Normal 25 2 2 2 5 2" xfId="26812" xr:uid="{77D52143-968F-4261-BF07-B31DDDC77A1F}"/>
    <cellStyle name="Normal 25 2 2 2 5 3" xfId="43571" xr:uid="{EAE6EA07-35E8-4537-98C8-2D9496A687E6}"/>
    <cellStyle name="Normal 25 2 2 2 6" xfId="18432" xr:uid="{6CB2E2C9-DD9E-4505-82E6-AC5026474DB7}"/>
    <cellStyle name="Normal 25 2 2 2 7" xfId="35191" xr:uid="{1F5C3757-36DA-47F8-8426-7AD2CCCFA684}"/>
    <cellStyle name="Normal 25 2 2 3" xfId="2100" xr:uid="{24B11B8E-AF22-4105-A970-44DD7F0FF717}"/>
    <cellStyle name="Normal 25 2 2 3 2" xfId="5480" xr:uid="{3C5CB59B-AD00-448D-947C-BB152095815D}"/>
    <cellStyle name="Normal 25 2 2 3 2 2" xfId="13860" xr:uid="{740549DC-C9BD-45C4-BCA4-B41ACFEAFD8A}"/>
    <cellStyle name="Normal 25 2 2 3 2 2 2" xfId="30620" xr:uid="{315FA6C0-3791-412C-BCBD-FFFC91DE911B}"/>
    <cellStyle name="Normal 25 2 2 3 2 2 3" xfId="47379" xr:uid="{54CD28CD-0F9F-4C8C-B067-74253C1AEC94}"/>
    <cellStyle name="Normal 25 2 2 3 2 3" xfId="22240" xr:uid="{3BAD53E3-210F-4B03-B72F-BDA3D7F0520F}"/>
    <cellStyle name="Normal 25 2 2 3 2 4" xfId="38999" xr:uid="{25E5DC18-96A2-4171-87BD-F47E7505F67C}"/>
    <cellStyle name="Normal 25 2 2 3 3" xfId="7167" xr:uid="{C1DA01CC-4698-4910-AF18-751AB1EF0856}"/>
    <cellStyle name="Normal 25 2 2 3 3 2" xfId="15547" xr:uid="{C3F03EDB-7DD0-4CBC-9F41-6836CB648B58}"/>
    <cellStyle name="Normal 25 2 2 3 3 2 2" xfId="32307" xr:uid="{CFD8AC50-4222-426E-9383-0C43793FF3E2}"/>
    <cellStyle name="Normal 25 2 2 3 3 2 3" xfId="49066" xr:uid="{818223CA-5672-4097-928F-11F07448C07F}"/>
    <cellStyle name="Normal 25 2 2 3 3 3" xfId="23927" xr:uid="{E0885CE2-5BAA-417F-BC13-86A75ED30E86}"/>
    <cellStyle name="Normal 25 2 2 3 3 4" xfId="40686" xr:uid="{F06173C0-423B-4115-9D9D-7B0E30AF3ABA}"/>
    <cellStyle name="Normal 25 2 2 3 4" xfId="3907" xr:uid="{A9AD585A-5DE0-4BE9-9B54-8A2C0C146642}"/>
    <cellStyle name="Normal 25 2 2 3 4 2" xfId="12283" xr:uid="{3878D288-F9DF-496E-AB02-D66F870F24C8}"/>
    <cellStyle name="Normal 25 2 2 3 4 2 2" xfId="29043" xr:uid="{E1D51EB8-17AB-4CD1-BFB2-3795609A0986}"/>
    <cellStyle name="Normal 25 2 2 3 4 2 3" xfId="45802" xr:uid="{894C747F-E6AF-4760-9F1C-3703723442AE}"/>
    <cellStyle name="Normal 25 2 2 3 4 3" xfId="20663" xr:uid="{66944475-9798-467B-A510-723F89142970}"/>
    <cellStyle name="Normal 25 2 2 3 4 4" xfId="37422" xr:uid="{F6773C0B-45AC-4B4C-9434-4A5D41720C4D}"/>
    <cellStyle name="Normal 25 2 2 3 5" xfId="10480" xr:uid="{CDAFB9DC-FFD4-424C-87A0-7E9C3591AA4B}"/>
    <cellStyle name="Normal 25 2 2 3 5 2" xfId="27240" xr:uid="{032DD406-150A-4FAC-8EE7-F692DB59CF0B}"/>
    <cellStyle name="Normal 25 2 2 3 5 3" xfId="43999" xr:uid="{7EBB7D01-4811-48A9-BDFB-E11C112583EF}"/>
    <cellStyle name="Normal 25 2 2 3 6" xfId="18860" xr:uid="{BA753DDB-A78B-4635-8729-8AECCD080F4F}"/>
    <cellStyle name="Normal 25 2 2 3 7" xfId="35619" xr:uid="{79C2ECD7-12DB-44BE-9533-31AE01BF18DB}"/>
    <cellStyle name="Normal 25 2 2 4" xfId="4923" xr:uid="{2A0FECA3-DF2A-4991-AC4B-D5A418363C17}"/>
    <cellStyle name="Normal 25 2 2 4 2" xfId="13299" xr:uid="{BE66A018-87D5-472D-955E-C2162E6A233C}"/>
    <cellStyle name="Normal 25 2 2 4 2 2" xfId="30059" xr:uid="{EB81789F-D94A-44EC-AA14-A23E50362614}"/>
    <cellStyle name="Normal 25 2 2 4 2 3" xfId="46818" xr:uid="{BC3E0616-CAAE-4F94-9969-CEFE1E4027AB}"/>
    <cellStyle name="Normal 25 2 2 4 3" xfId="21679" xr:uid="{20F96C34-C466-4D20-B11F-945B88D922D6}"/>
    <cellStyle name="Normal 25 2 2 4 4" xfId="38438" xr:uid="{27C7356B-C89B-4A30-A1FC-CD6DA18FAC98}"/>
    <cellStyle name="Normal 25 2 2 5" xfId="6313" xr:uid="{280493CF-5097-481F-AC41-5B7732453442}"/>
    <cellStyle name="Normal 25 2 2 5 2" xfId="14693" xr:uid="{FC7FBB67-7728-43A4-A1FE-FC499B394733}"/>
    <cellStyle name="Normal 25 2 2 5 2 2" xfId="31453" xr:uid="{1E643C79-1F4C-45A9-9374-CC2E6D688781}"/>
    <cellStyle name="Normal 25 2 2 5 2 3" xfId="48212" xr:uid="{7DE21CD7-BA10-4D1B-B14D-6ED4B6B6B271}"/>
    <cellStyle name="Normal 25 2 2 5 3" xfId="23073" xr:uid="{63846DCE-B810-4AF6-BE39-3BAD4A062F6E}"/>
    <cellStyle name="Normal 25 2 2 5 4" xfId="39832" xr:uid="{B4F37A26-6AF1-419B-9BF2-5F0D17BFDFC2}"/>
    <cellStyle name="Normal 25 2 2 6" xfId="3050" xr:uid="{F417CEE9-26BC-49F6-8AE5-CE96B64A6B9B}"/>
    <cellStyle name="Normal 25 2 2 6 2" xfId="11429" xr:uid="{BB167490-09F4-43B1-9D09-9FC409232FF7}"/>
    <cellStyle name="Normal 25 2 2 6 2 2" xfId="28189" xr:uid="{0B20F858-EE58-4E5E-A93A-8D36D3B65D79}"/>
    <cellStyle name="Normal 25 2 2 6 2 3" xfId="44948" xr:uid="{2118D981-5795-4455-86AA-B6CDA1317506}"/>
    <cellStyle name="Normal 25 2 2 6 3" xfId="19809" xr:uid="{8CB28D47-39E0-419E-8CCC-99C2DC017D46}"/>
    <cellStyle name="Normal 25 2 2 6 4" xfId="36568" xr:uid="{3D0F993D-1063-4837-9504-0E337D35C692}"/>
    <cellStyle name="Normal 25 2 2 7" xfId="9626" xr:uid="{2E1E62C2-81CB-41ED-ABEE-31578C48C619}"/>
    <cellStyle name="Normal 25 2 2 7 2" xfId="26386" xr:uid="{4F16FC28-D9E0-4AFA-A3DF-08D0C5CED194}"/>
    <cellStyle name="Normal 25 2 2 7 3" xfId="43145" xr:uid="{621566FE-50F6-43DF-B743-F698D697E6B8}"/>
    <cellStyle name="Normal 25 2 2 8" xfId="18006" xr:uid="{665CC7F2-F7A4-4C14-8D83-A9BDF3847E8C}"/>
    <cellStyle name="Normal 25 2 2 9" xfId="34765" xr:uid="{43CA7E50-F34D-415A-84A7-49F0DA838211}"/>
    <cellStyle name="Normal 25 2 3" xfId="1601" xr:uid="{83012C07-47A1-4D98-AE69-F10D276EAEBA}"/>
    <cellStyle name="Normal 25 2 3 2" xfId="4982" xr:uid="{FDBB7CD0-7B84-4B88-A623-8DED64F7CC18}"/>
    <cellStyle name="Normal 25 2 3 2 2" xfId="13358" xr:uid="{4668E0CC-95E4-48DD-BDC6-FBD496E0D76A}"/>
    <cellStyle name="Normal 25 2 3 2 2 2" xfId="30118" xr:uid="{9831EFBC-C0F7-42EF-9440-2CE77399CC41}"/>
    <cellStyle name="Normal 25 2 3 2 2 3" xfId="46877" xr:uid="{00A7CE07-7B46-4280-8463-AC6CA868EC38}"/>
    <cellStyle name="Normal 25 2 3 2 3" xfId="21738" xr:uid="{5325D207-3B0D-4D0D-B492-513EA2CC62E7}"/>
    <cellStyle name="Normal 25 2 3 2 4" xfId="38497" xr:uid="{B6648D06-20E6-43AE-9F4D-2B69B14FF365}"/>
    <cellStyle name="Normal 25 2 3 3" xfId="6665" xr:uid="{B4E5BE1C-7018-4F4F-943B-90A3BD98B713}"/>
    <cellStyle name="Normal 25 2 3 3 2" xfId="15045" xr:uid="{697420DF-5CF6-4581-BCA2-5FBF24B2FAFD}"/>
    <cellStyle name="Normal 25 2 3 3 2 2" xfId="31805" xr:uid="{2DD9564D-C648-4825-9F4B-50896906D3CA}"/>
    <cellStyle name="Normal 25 2 3 3 2 3" xfId="48564" xr:uid="{AA4589CE-41C5-4C16-A343-73052434FD62}"/>
    <cellStyle name="Normal 25 2 3 3 3" xfId="23425" xr:uid="{BF6154F5-56AD-49E8-90C6-25A351BC548C}"/>
    <cellStyle name="Normal 25 2 3 3 4" xfId="40184" xr:uid="{77EE7F27-D029-4842-A99D-0140C961417C}"/>
    <cellStyle name="Normal 25 2 3 4" xfId="3405" xr:uid="{6B2ADD86-D09E-4FC0-8809-A7D480C2FFD1}"/>
    <cellStyle name="Normal 25 2 3 4 2" xfId="11781" xr:uid="{AC88A1F2-3A7F-4A72-9D9C-3C313887A5C4}"/>
    <cellStyle name="Normal 25 2 3 4 2 2" xfId="28541" xr:uid="{9B22821B-DBE8-4A05-85E1-C3E66308F940}"/>
    <cellStyle name="Normal 25 2 3 4 2 3" xfId="45300" xr:uid="{A1E4EC6B-333F-47FE-A9AD-B00A426635D2}"/>
    <cellStyle name="Normal 25 2 3 4 3" xfId="20161" xr:uid="{2DB42DF0-15D1-47BF-99C2-D58ADFB4E590}"/>
    <cellStyle name="Normal 25 2 3 4 4" xfId="36920" xr:uid="{4C4951BC-F1CD-41F5-97EB-C70EE7979070}"/>
    <cellStyle name="Normal 25 2 3 5" xfId="9978" xr:uid="{CDEB4C18-968F-4DA9-B013-CEF05ABD218A}"/>
    <cellStyle name="Normal 25 2 3 5 2" xfId="26738" xr:uid="{88881563-1DE8-480F-812A-D3EE90FC207D}"/>
    <cellStyle name="Normal 25 2 3 5 3" xfId="43497" xr:uid="{02B5C69F-9D36-48B1-91A3-AB85C9C98E8F}"/>
    <cellStyle name="Normal 25 2 3 6" xfId="18358" xr:uid="{D2A72180-5C36-4BF7-AF38-8265D3220D5C}"/>
    <cellStyle name="Normal 25 2 3 7" xfId="35117" xr:uid="{641DDD6D-C03C-426B-8374-73D811AB9A16}"/>
    <cellStyle name="Normal 25 2 4" xfId="2027" xr:uid="{5B3A0A16-8825-429B-B87B-01C3CFBDB530}"/>
    <cellStyle name="Normal 25 2 4 2" xfId="5406" xr:uid="{EA0FF317-7FE5-4510-BAB6-1150426AB5C2}"/>
    <cellStyle name="Normal 25 2 4 2 2" xfId="13786" xr:uid="{3BE48572-C22D-40BB-8D34-C149D4F5F038}"/>
    <cellStyle name="Normal 25 2 4 2 2 2" xfId="30546" xr:uid="{60972A55-AE0F-4098-9AC8-A2DE996C6AF9}"/>
    <cellStyle name="Normal 25 2 4 2 2 3" xfId="47305" xr:uid="{CDA6C63D-6D8E-42E3-93CE-99EF811048AE}"/>
    <cellStyle name="Normal 25 2 4 2 3" xfId="22166" xr:uid="{3260D14E-3E6D-4C83-A98B-7BCD15EA041A}"/>
    <cellStyle name="Normal 25 2 4 2 4" xfId="38925" xr:uid="{BA0ED90C-706B-4E60-97D2-DD9CCCB8F319}"/>
    <cellStyle name="Normal 25 2 4 3" xfId="7093" xr:uid="{40041EF3-7FBC-4715-AC8B-3F2A6B38D2F2}"/>
    <cellStyle name="Normal 25 2 4 3 2" xfId="15473" xr:uid="{18F2988D-DCCF-4632-BBB5-AC299066F390}"/>
    <cellStyle name="Normal 25 2 4 3 2 2" xfId="32233" xr:uid="{559807E1-77FD-496F-A09A-9B5F19508469}"/>
    <cellStyle name="Normal 25 2 4 3 2 3" xfId="48992" xr:uid="{A9C1D3B4-8B48-4744-8343-435BEBB3EFEE}"/>
    <cellStyle name="Normal 25 2 4 3 3" xfId="23853" xr:uid="{A387A755-581C-4B1F-882B-562410AE6D20}"/>
    <cellStyle name="Normal 25 2 4 3 4" xfId="40612" xr:uid="{7E8720AD-B514-4AF7-808C-F0DAABB65D62}"/>
    <cellStyle name="Normal 25 2 4 4" xfId="3833" xr:uid="{3F68A799-B0A5-422A-A942-9845D737C91C}"/>
    <cellStyle name="Normal 25 2 4 4 2" xfId="12209" xr:uid="{1BF3DDA1-F8E8-4C95-A768-D02C1237B03F}"/>
    <cellStyle name="Normal 25 2 4 4 2 2" xfId="28969" xr:uid="{811C0B07-9BE6-4995-B890-FB44A54E6C94}"/>
    <cellStyle name="Normal 25 2 4 4 2 3" xfId="45728" xr:uid="{E82894EB-22CD-461F-9919-05FE623538C5}"/>
    <cellStyle name="Normal 25 2 4 4 3" xfId="20589" xr:uid="{BC4A9D71-A1AF-4A40-802F-9FA8B94A4696}"/>
    <cellStyle name="Normal 25 2 4 4 4" xfId="37348" xr:uid="{914C53FC-4591-4A2C-96CE-ED7D4958E732}"/>
    <cellStyle name="Normal 25 2 4 5" xfId="10406" xr:uid="{EE8D9549-67DE-4023-BD89-F80F1121C2A2}"/>
    <cellStyle name="Normal 25 2 4 5 2" xfId="27166" xr:uid="{056462C0-ED4C-4261-9422-31CA6B716077}"/>
    <cellStyle name="Normal 25 2 4 5 3" xfId="43925" xr:uid="{2A9F1452-FC54-4B97-A27C-2174A9BCD8CA}"/>
    <cellStyle name="Normal 25 2 4 6" xfId="18786" xr:uid="{92C1FF94-090C-46E1-B3AE-193FBDD1D470}"/>
    <cellStyle name="Normal 25 2 4 7" xfId="35545" xr:uid="{DCEC0F72-2983-4447-A9B0-05AAAA3C466F}"/>
    <cellStyle name="Normal 25 2 5" xfId="4535" xr:uid="{4B25D1BE-57AF-49E9-8E98-1161B90BCAC6}"/>
    <cellStyle name="Normal 25 2 5 2" xfId="12911" xr:uid="{E0CB9E6D-2552-4249-8C21-536DC0D188AF}"/>
    <cellStyle name="Normal 25 2 5 2 2" xfId="29671" xr:uid="{6C4FBD92-5BAD-4FD2-BB9E-A6FD324B1740}"/>
    <cellStyle name="Normal 25 2 5 2 3" xfId="46430" xr:uid="{0158B851-412B-492F-AD43-4730E293A3F5}"/>
    <cellStyle name="Normal 25 2 5 3" xfId="21291" xr:uid="{15FA0B98-6ABF-4873-BAF0-D9C08FB9857A}"/>
    <cellStyle name="Normal 25 2 5 4" xfId="38050" xr:uid="{A738B393-8213-4597-B675-718FCB06CF46}"/>
    <cellStyle name="Normal 25 2 6" xfId="6239" xr:uid="{0A2C7CF0-FA21-4946-9352-E01ADA124D57}"/>
    <cellStyle name="Normal 25 2 6 2" xfId="14619" xr:uid="{DCDCAEC1-C10D-41CF-8994-74501B099465}"/>
    <cellStyle name="Normal 25 2 6 2 2" xfId="31379" xr:uid="{2C0519EB-75C6-4D42-AAA1-CE5E51F1A516}"/>
    <cellStyle name="Normal 25 2 6 2 3" xfId="48138" xr:uid="{0925C9B9-20E9-4F93-855D-3344EF7E32E7}"/>
    <cellStyle name="Normal 25 2 6 3" xfId="22999" xr:uid="{13599B7B-1DD4-48E4-B9E7-1EC246E9A2A0}"/>
    <cellStyle name="Normal 25 2 6 4" xfId="39758" xr:uid="{35163E3E-8E8F-453B-8BEE-4A793178FAC8}"/>
    <cellStyle name="Normal 25 2 7" xfId="2974" xr:uid="{29BFAD19-1474-4783-9F60-5880669783A4}"/>
    <cellStyle name="Normal 25 2 7 2" xfId="11355" xr:uid="{6A9B760F-37A7-4D29-92BD-A9376ABAAF99}"/>
    <cellStyle name="Normal 25 2 7 2 2" xfId="28115" xr:uid="{62813A76-63BA-428A-A445-2DF2A9AC1BE9}"/>
    <cellStyle name="Normal 25 2 7 2 3" xfId="44874" xr:uid="{91FC25D2-43F0-4DD4-A89A-3FB3FA62EB7D}"/>
    <cellStyle name="Normal 25 2 7 3" xfId="19735" xr:uid="{1F3A4C8B-C395-441E-AB81-AC71D3F68FFF}"/>
    <cellStyle name="Normal 25 2 7 4" xfId="36494" xr:uid="{FF5F45F3-7168-4BEA-9A3C-83A8BC96FB32}"/>
    <cellStyle name="Normal 25 2 8" xfId="9552" xr:uid="{5B3F5254-BED5-402A-879A-2040F203777A}"/>
    <cellStyle name="Normal 25 2 8 2" xfId="26312" xr:uid="{CA34E247-A8BB-42BA-8212-879D24FBB0A3}"/>
    <cellStyle name="Normal 25 2 8 3" xfId="43071" xr:uid="{5406949B-A1FB-4935-ABA5-C6741581D332}"/>
    <cellStyle name="Normal 25 2 9" xfId="17932" xr:uid="{835C9F23-E0A8-4108-928B-86432C13D86E}"/>
    <cellStyle name="Normal 25 3" xfId="888" xr:uid="{54E560E1-5768-4A2F-9A4F-C85410D53330}"/>
    <cellStyle name="Normal 25 3 10" xfId="1280" xr:uid="{06CB82EF-6C25-44E9-9E6F-D5CE405C17CE}"/>
    <cellStyle name="Normal 25 3 2" xfId="889" xr:uid="{02AFE879-BEA5-4F48-8494-E8C8E731B868}"/>
    <cellStyle name="Normal 25 3 2 2" xfId="5026" xr:uid="{348F0041-A5B1-426E-B7B2-9A7FA430189A}"/>
    <cellStyle name="Normal 25 3 2 2 2" xfId="13404" xr:uid="{5D85B475-C412-43C5-BB47-41DCF00A8E1D}"/>
    <cellStyle name="Normal 25 3 2 2 2 2" xfId="30164" xr:uid="{23AC3639-F74A-42A9-A4B2-A6C0401B7BAE}"/>
    <cellStyle name="Normal 25 3 2 2 2 3" xfId="46923" xr:uid="{A51B645C-455C-4C76-8727-5B61F39956E0}"/>
    <cellStyle name="Normal 25 3 2 2 3" xfId="21784" xr:uid="{675E86D4-47D1-42B8-90BA-858E83F728C8}"/>
    <cellStyle name="Normal 25 3 2 2 4" xfId="38543" xr:uid="{69CC872B-77C9-4912-BEA1-34E547E07C50}"/>
    <cellStyle name="Normal 25 3 2 3" xfId="6711" xr:uid="{B87F9ED8-6B96-483A-9137-BDFEB4E79BD1}"/>
    <cellStyle name="Normal 25 3 2 3 2" xfId="15091" xr:uid="{53D006F8-1A42-47DC-990F-E7300F6F15D7}"/>
    <cellStyle name="Normal 25 3 2 3 2 2" xfId="31851" xr:uid="{AEECC164-7E7B-4707-83E0-1275772DFDEF}"/>
    <cellStyle name="Normal 25 3 2 3 2 3" xfId="48610" xr:uid="{C524DC93-ACD3-45F9-9BB6-7E94D200F64A}"/>
    <cellStyle name="Normal 25 3 2 3 3" xfId="23471" xr:uid="{AB619555-4353-4C62-80A9-491D1C675590}"/>
    <cellStyle name="Normal 25 3 2 3 4" xfId="40230" xr:uid="{31DB655D-8DEF-4668-A3C0-6008AA7FC3F3}"/>
    <cellStyle name="Normal 25 3 2 4" xfId="3451" xr:uid="{C877C14A-4A9A-4322-970C-0BDC046D16DA}"/>
    <cellStyle name="Normal 25 3 2 4 2" xfId="11827" xr:uid="{908114C4-471A-43C6-8180-FB7267A5FDF1}"/>
    <cellStyle name="Normal 25 3 2 4 2 2" xfId="28587" xr:uid="{C9EB9875-9B36-4825-81FC-4B2136199CD3}"/>
    <cellStyle name="Normal 25 3 2 4 2 3" xfId="45346" xr:uid="{EF42BA34-7D83-4DCD-81CB-EADD5F45E896}"/>
    <cellStyle name="Normal 25 3 2 4 3" xfId="20207" xr:uid="{FE52E500-2534-4395-865C-30CCA39F3B6F}"/>
    <cellStyle name="Normal 25 3 2 4 4" xfId="36966" xr:uid="{D90E538D-D0C4-4FF1-AE27-1C2BE49A4A57}"/>
    <cellStyle name="Normal 25 3 2 5" xfId="10024" xr:uid="{B3A32395-6B6D-4394-B3F7-56BE01BFFC5B}"/>
    <cellStyle name="Normal 25 3 2 5 2" xfId="26784" xr:uid="{9E95208D-F0DE-4B13-ABC2-15E6149D8E41}"/>
    <cellStyle name="Normal 25 3 2 5 3" xfId="43543" xr:uid="{BE913E03-8E39-42DF-8FAA-D0E5C5838120}"/>
    <cellStyle name="Normal 25 3 2 6" xfId="18404" xr:uid="{BE50F59E-08D7-4002-83AD-0E0737278CEE}"/>
    <cellStyle name="Normal 25 3 2 7" xfId="35163" xr:uid="{17E2E701-9260-439F-95B4-7FA5D29F90B0}"/>
    <cellStyle name="Normal 25 3 2 8" xfId="1644" xr:uid="{AFD3C17D-204F-4842-ACEA-1A22EC6023B5}"/>
    <cellStyle name="Normal 25 3 3" xfId="2072" xr:uid="{3C3FD011-F37A-43D3-868D-EC7E840D690A}"/>
    <cellStyle name="Normal 25 3 3 2" xfId="5452" xr:uid="{D275FEAA-DCA0-4275-9EE9-AA43196E2715}"/>
    <cellStyle name="Normal 25 3 3 2 2" xfId="13832" xr:uid="{89F4E160-9B2C-4436-9D06-6B1A7A183109}"/>
    <cellStyle name="Normal 25 3 3 2 2 2" xfId="30592" xr:uid="{F41B6760-DBED-489E-B3F1-7E1B6C03F2AA}"/>
    <cellStyle name="Normal 25 3 3 2 2 3" xfId="47351" xr:uid="{6D7CD35F-98CE-4775-A69D-BAF83DD90220}"/>
    <cellStyle name="Normal 25 3 3 2 3" xfId="22212" xr:uid="{403E27D3-BD95-4D69-A28C-E7564CD08DCD}"/>
    <cellStyle name="Normal 25 3 3 2 4" xfId="38971" xr:uid="{AE6C321A-E06C-4A16-B5BF-49BB6CF15027}"/>
    <cellStyle name="Normal 25 3 3 3" xfId="7139" xr:uid="{7DC84951-1F43-413C-AE0D-473F5A62F8A5}"/>
    <cellStyle name="Normal 25 3 3 3 2" xfId="15519" xr:uid="{4356086B-114B-453D-B60B-52963FBD6560}"/>
    <cellStyle name="Normal 25 3 3 3 2 2" xfId="32279" xr:uid="{EA85BEED-DE7E-40CC-90F3-5248441E663E}"/>
    <cellStyle name="Normal 25 3 3 3 2 3" xfId="49038" xr:uid="{9A4DC6AD-474F-4EAB-BFFA-12D4A0D3607C}"/>
    <cellStyle name="Normal 25 3 3 3 3" xfId="23899" xr:uid="{936B6D2E-6AA6-428B-AC7B-D2137172EAAE}"/>
    <cellStyle name="Normal 25 3 3 3 4" xfId="40658" xr:uid="{89EFC587-F39B-43D2-92CB-C310CCB9CA56}"/>
    <cellStyle name="Normal 25 3 3 4" xfId="3879" xr:uid="{26155E90-1A0B-4401-8704-5E7BD8AA1242}"/>
    <cellStyle name="Normal 25 3 3 4 2" xfId="12255" xr:uid="{AFA96F15-C948-40A5-B38D-979904DC2637}"/>
    <cellStyle name="Normal 25 3 3 4 2 2" xfId="29015" xr:uid="{8F27F11F-81A8-4DF8-9BB9-355BA395EB1A}"/>
    <cellStyle name="Normal 25 3 3 4 2 3" xfId="45774" xr:uid="{D58714F0-DC57-4EB7-B51A-285BF01E43F1}"/>
    <cellStyle name="Normal 25 3 3 4 3" xfId="20635" xr:uid="{E220FC06-7BE2-4E0F-8046-1C625C2ADCBB}"/>
    <cellStyle name="Normal 25 3 3 4 4" xfId="37394" xr:uid="{81C5E0CF-16D8-455C-90BE-64DA1FC3E749}"/>
    <cellStyle name="Normal 25 3 3 5" xfId="10452" xr:uid="{38070161-B59D-4036-8BC1-D74B818300A0}"/>
    <cellStyle name="Normal 25 3 3 5 2" xfId="27212" xr:uid="{0AAFAAED-54F6-4E12-AC41-9E09C5AD7C9F}"/>
    <cellStyle name="Normal 25 3 3 5 3" xfId="43971" xr:uid="{3A09C443-7DA0-4427-9689-7B2511EE6E2D}"/>
    <cellStyle name="Normal 25 3 3 6" xfId="18832" xr:uid="{9EA3A8B1-D32E-46D7-AB8C-F0AB51F3F780}"/>
    <cellStyle name="Normal 25 3 3 7" xfId="35591" xr:uid="{29BBA049-F2CC-4DF0-9DCC-1772757F0860}"/>
    <cellStyle name="Normal 25 3 4" xfId="4919" xr:uid="{E6BFD28A-D9BE-41D3-B0DB-98D7495959B8}"/>
    <cellStyle name="Normal 25 3 4 2" xfId="13295" xr:uid="{557D8CFF-6E42-4404-883E-0EB5B06D62AC}"/>
    <cellStyle name="Normal 25 3 4 2 2" xfId="30055" xr:uid="{3EE82926-9C73-43D3-9D93-6B7C13C3B50A}"/>
    <cellStyle name="Normal 25 3 4 2 3" xfId="46814" xr:uid="{6F6B7E8A-8DF0-4ECB-B2D1-E7B6262547E2}"/>
    <cellStyle name="Normal 25 3 4 3" xfId="21675" xr:uid="{48728D75-48FB-4F47-A760-BFD12140DC01}"/>
    <cellStyle name="Normal 25 3 4 4" xfId="38434" xr:uid="{F5B78C3B-CF31-49AF-A76C-ABC56E85180D}"/>
    <cellStyle name="Normal 25 3 5" xfId="6285" xr:uid="{E0FBB0E0-5B6C-45E5-96E9-C17F62407651}"/>
    <cellStyle name="Normal 25 3 5 2" xfId="14665" xr:uid="{63D34EB9-C43B-4731-8040-EE13FC4190B4}"/>
    <cellStyle name="Normal 25 3 5 2 2" xfId="31425" xr:uid="{2672A6B5-0B7F-4319-A8D6-82EA2732BCFE}"/>
    <cellStyle name="Normal 25 3 5 2 3" xfId="48184" xr:uid="{581FAAB9-F60A-4060-9F98-585046A74AB7}"/>
    <cellStyle name="Normal 25 3 5 3" xfId="23045" xr:uid="{05A07451-B2EC-4963-8CB2-84FC9DCE5E90}"/>
    <cellStyle name="Normal 25 3 5 4" xfId="39804" xr:uid="{FB0B2461-812D-41A1-8B96-F1F9D6DEBCC9}"/>
    <cellStyle name="Normal 25 3 6" xfId="3022" xr:uid="{660BEB34-9D33-48E0-8BFA-9FF0B8323D2C}"/>
    <cellStyle name="Normal 25 3 6 2" xfId="11401" xr:uid="{9090F7B1-B37C-42EF-92B1-938E4808BA33}"/>
    <cellStyle name="Normal 25 3 6 2 2" xfId="28161" xr:uid="{E85B5E85-541F-4706-A758-3E14576688A0}"/>
    <cellStyle name="Normal 25 3 6 2 3" xfId="44920" xr:uid="{22F859A4-47FE-4839-9BDA-F92E07346984}"/>
    <cellStyle name="Normal 25 3 6 3" xfId="19781" xr:uid="{8EF1A00B-ACE9-4FD8-BF23-00D0688D4AA6}"/>
    <cellStyle name="Normal 25 3 6 4" xfId="36540" xr:uid="{DC92509D-15D9-4F8F-A1BC-2586A5D28687}"/>
    <cellStyle name="Normal 25 3 7" xfId="9598" xr:uid="{2F2D8AED-0ABA-4FCC-B059-119AC7E1FB8C}"/>
    <cellStyle name="Normal 25 3 7 2" xfId="26358" xr:uid="{A772B059-2F36-4DE6-9542-0D07DE778FEC}"/>
    <cellStyle name="Normal 25 3 7 3" xfId="43117" xr:uid="{127BC0AE-2B60-4DCE-8D66-68D809D2CAEF}"/>
    <cellStyle name="Normal 25 3 8" xfId="17978" xr:uid="{028B099A-A511-4E45-8DB9-8F3D491555F6}"/>
    <cellStyle name="Normal 25 3 9" xfId="34737" xr:uid="{F1B4C10A-9A86-4B25-B93C-1A0BF1BCC663}"/>
    <cellStyle name="Normal 25 4" xfId="890" xr:uid="{F6AA5EFD-F5E1-4D98-8D6C-4B2A9302594C}"/>
    <cellStyle name="Normal 25 4 2" xfId="891" xr:uid="{BD9DAF27-F101-4895-8774-D11AEF9DCFA8}"/>
    <cellStyle name="Normal 25 4 2 2" xfId="13330" xr:uid="{84563AC7-DA9A-4E49-8FDF-A7603BCF6DF8}"/>
    <cellStyle name="Normal 25 4 2 2 2" xfId="30090" xr:uid="{4FA87ED5-1AFC-4892-B1E6-236FDD002E5E}"/>
    <cellStyle name="Normal 25 4 2 2 3" xfId="46849" xr:uid="{C7B66341-C6FE-426D-B0D0-01CA81F4AFAB}"/>
    <cellStyle name="Normal 25 4 2 3" xfId="21710" xr:uid="{7B99244E-7D71-4BDF-8FCD-B7DB7D6E6570}"/>
    <cellStyle name="Normal 25 4 2 4" xfId="38469" xr:uid="{F37475E8-F8A5-4EF8-A2A5-7525DE0C6F50}"/>
    <cellStyle name="Normal 25 4 2 5" xfId="4954" xr:uid="{C6A57E1E-933A-4275-8811-26A52863F6FE}"/>
    <cellStyle name="Normal 25 4 3" xfId="892" xr:uid="{FB80D60C-047B-4ABE-8A13-086B289ED7EC}"/>
    <cellStyle name="Normal 25 4 3 2" xfId="15017" xr:uid="{F5BAC4FF-BCFA-48AF-B009-47D69DB5444C}"/>
    <cellStyle name="Normal 25 4 3 2 2" xfId="31777" xr:uid="{36EE392B-C539-486C-97AA-4DEB898393F6}"/>
    <cellStyle name="Normal 25 4 3 2 3" xfId="48536" xr:uid="{CF4F1A6A-BB07-473B-BA25-6340CAD8D7E1}"/>
    <cellStyle name="Normal 25 4 3 3" xfId="23397" xr:uid="{1D225407-AD39-4381-B6EC-AC08DE6B3367}"/>
    <cellStyle name="Normal 25 4 3 4" xfId="40156" xr:uid="{0BF72A68-D1E4-4AD1-AC63-4CFCF94A25A0}"/>
    <cellStyle name="Normal 25 4 3 5" xfId="6637" xr:uid="{9395B37A-7743-4740-9F93-534D0F504058}"/>
    <cellStyle name="Normal 25 4 4" xfId="3377" xr:uid="{38B0316B-D37C-470D-9A6D-1AB314DC3706}"/>
    <cellStyle name="Normal 25 4 4 2" xfId="11753" xr:uid="{30B8F742-3C22-434E-A5C1-D15D5C87D1D2}"/>
    <cellStyle name="Normal 25 4 4 2 2" xfId="28513" xr:uid="{118E9D68-435D-4AC8-8ED2-E1F2A3E88F21}"/>
    <cellStyle name="Normal 25 4 4 2 3" xfId="45272" xr:uid="{0B35A19C-1828-4CFF-A286-A52A3816BE63}"/>
    <cellStyle name="Normal 25 4 4 3" xfId="20133" xr:uid="{4EB72940-3F88-40B4-9DB9-65712264EE94}"/>
    <cellStyle name="Normal 25 4 4 4" xfId="36892" xr:uid="{6D946EFF-43BB-48F1-A504-A39A0D6EC7C5}"/>
    <cellStyle name="Normal 25 4 5" xfId="9950" xr:uid="{D8A74D68-B341-4E9A-BD93-C71E51AEFDE4}"/>
    <cellStyle name="Normal 25 4 5 2" xfId="26710" xr:uid="{DAD2E20D-72A0-46F9-BA71-B7379D98D8CD}"/>
    <cellStyle name="Normal 25 4 5 3" xfId="43469" xr:uid="{8A71E239-A573-4A70-9C20-77B291A65690}"/>
    <cellStyle name="Normal 25 4 6" xfId="18330" xr:uid="{B366F2ED-C1E5-4F9D-B8E3-3456C97AE4DF}"/>
    <cellStyle name="Normal 25 4 7" xfId="35089" xr:uid="{A1E26096-CE3C-431F-A765-A4AA3FC89D6F}"/>
    <cellStyle name="Normal 25 4 8" xfId="1574" xr:uid="{3247EAC1-91EC-4E1C-B039-68DF3CE21B62}"/>
    <cellStyle name="Normal 25 5" xfId="893" xr:uid="{DE51B81A-ECFC-499B-A2BA-AA37CDB17449}"/>
    <cellStyle name="Normal 25 5 2" xfId="894" xr:uid="{2DF347E1-CDE8-402D-BA89-87A8FBC45CC7}"/>
    <cellStyle name="Normal 25 5 2 2" xfId="13758" xr:uid="{66A3739D-2564-4577-BF68-82E74A011AAB}"/>
    <cellStyle name="Normal 25 5 2 2 2" xfId="30518" xr:uid="{D77CD87C-295D-42EA-8334-D9F4A7D77E7D}"/>
    <cellStyle name="Normal 25 5 2 2 3" xfId="47277" xr:uid="{789CD8DC-C73B-42B4-97C4-5D142F37D8EF}"/>
    <cellStyle name="Normal 25 5 2 3" xfId="22138" xr:uid="{97234C6A-2935-40B9-A1C5-221399977C2F}"/>
    <cellStyle name="Normal 25 5 2 4" xfId="38897" xr:uid="{DB15B888-9CF0-4EB2-96B2-7ECDA41DFEB7}"/>
    <cellStyle name="Normal 25 5 2 5" xfId="5378" xr:uid="{4B65CB6F-BC7C-40E6-AD22-F2CA1A24167B}"/>
    <cellStyle name="Normal 25 5 3" xfId="895" xr:uid="{C5699C86-060F-4C9A-AAE4-5DE1E0E9FB75}"/>
    <cellStyle name="Normal 25 5 3 2" xfId="15445" xr:uid="{AD3FBCEB-50B6-434C-BDD1-AAD50ADBD23A}"/>
    <cellStyle name="Normal 25 5 3 2 2" xfId="32205" xr:uid="{7A59A82A-91A6-4A7B-8D2C-F3A530E5C797}"/>
    <cellStyle name="Normal 25 5 3 2 3" xfId="48964" xr:uid="{0B88B4E9-4CBC-4DD7-A46A-93240980FCF4}"/>
    <cellStyle name="Normal 25 5 3 3" xfId="23825" xr:uid="{CD438924-6B32-4A4E-A8A1-67BE4B2AB69C}"/>
    <cellStyle name="Normal 25 5 3 4" xfId="40584" xr:uid="{79ECC94E-2914-40E1-A74E-0AB7B07E1FE3}"/>
    <cellStyle name="Normal 25 5 3 5" xfId="7065" xr:uid="{DCA858CD-1367-4119-AE6A-F08329851CF0}"/>
    <cellStyle name="Normal 25 5 4" xfId="3805" xr:uid="{311C165F-6408-400F-8E25-199447580A1F}"/>
    <cellStyle name="Normal 25 5 4 2" xfId="12181" xr:uid="{9516B00D-FEC5-483C-8D86-B8ACCAE579FD}"/>
    <cellStyle name="Normal 25 5 4 2 2" xfId="28941" xr:uid="{5E18C812-E13F-40E8-974B-20582D853FFF}"/>
    <cellStyle name="Normal 25 5 4 2 3" xfId="45700" xr:uid="{1DD71FAA-9D6D-45FD-9208-6A178FF1F643}"/>
    <cellStyle name="Normal 25 5 4 3" xfId="20561" xr:uid="{EAF9CB4A-898B-4BF9-B6AF-B8D8C415C2A3}"/>
    <cellStyle name="Normal 25 5 4 4" xfId="37320" xr:uid="{C475E16D-9BD7-4D09-9FE8-CF3A99CA7E2A}"/>
    <cellStyle name="Normal 25 5 5" xfId="10378" xr:uid="{32AA7EAD-BFDB-47C0-8A5C-B956423A8135}"/>
    <cellStyle name="Normal 25 5 5 2" xfId="27138" xr:uid="{9C0E9A87-2044-4CC1-982C-A9410D427180}"/>
    <cellStyle name="Normal 25 5 5 3" xfId="43897" xr:uid="{50537F83-8BBC-4F73-8EB3-295E231B5D24}"/>
    <cellStyle name="Normal 25 5 6" xfId="18758" xr:uid="{D84269F2-C08B-47D3-830E-1987791536AD}"/>
    <cellStyle name="Normal 25 5 7" xfId="35517" xr:uid="{D4BB718C-BEC4-4E50-8B3E-AE2189F619E6}"/>
    <cellStyle name="Normal 25 5 8" xfId="1999" xr:uid="{AC9F5936-7FBF-49D2-B0E1-E62BBD872918}"/>
    <cellStyle name="Normal 25 6" xfId="2532" xr:uid="{8AC05B7F-3824-4484-B7FC-A8A0CD855430}"/>
    <cellStyle name="Normal 25 6 2" xfId="5914" xr:uid="{AD94B664-51D2-4E8E-BCB0-9CFBC47D0BB2}"/>
    <cellStyle name="Normal 25 6 2 2" xfId="14294" xr:uid="{758A30A2-2642-440A-A2E9-65D2B11A1331}"/>
    <cellStyle name="Normal 25 6 2 2 2" xfId="31054" xr:uid="{65F07EA3-1ACD-468D-9422-A6E50CCC0221}"/>
    <cellStyle name="Normal 25 6 2 2 3" xfId="47813" xr:uid="{7FA111F4-EF27-4D7F-B315-A1FFF0AA761A}"/>
    <cellStyle name="Normal 25 6 2 3" xfId="22674" xr:uid="{131B0EAE-5C9E-4E63-8514-3F31FDC94CE1}"/>
    <cellStyle name="Normal 25 6 2 4" xfId="39433" xr:uid="{3E658E91-9FDE-4FDF-A330-B3AFECD7A824}"/>
    <cellStyle name="Normal 25 6 3" xfId="7601" xr:uid="{56604380-F986-4E81-9269-CC184FCCE3C2}"/>
    <cellStyle name="Normal 25 6 3 2" xfId="15981" xr:uid="{AFFAF5EE-54D4-4C88-A311-C50094529067}"/>
    <cellStyle name="Normal 25 6 3 2 2" xfId="32741" xr:uid="{177DE259-B96F-4D0F-A243-8C976D6A693C}"/>
    <cellStyle name="Normal 25 6 3 2 3" xfId="49500" xr:uid="{6602DACA-EC2D-41A7-96B2-7B693117E24E}"/>
    <cellStyle name="Normal 25 6 3 3" xfId="24361" xr:uid="{98AF50C1-2075-4AEE-8977-FC0779C568B8}"/>
    <cellStyle name="Normal 25 6 3 4" xfId="41120" xr:uid="{385A1D37-9986-4B38-9D7E-98B042FD4EA6}"/>
    <cellStyle name="Normal 25 6 4" xfId="4229" xr:uid="{B36EBD17-E34A-4902-A58C-EC2B1281EC3C}"/>
    <cellStyle name="Normal 25 6 4 2" xfId="12605" xr:uid="{83DC81A9-7B72-4C88-95C8-7C97DDF3E9F4}"/>
    <cellStyle name="Normal 25 6 4 2 2" xfId="29365" xr:uid="{9BD43F49-5947-437C-AEFA-7B0830A0B35B}"/>
    <cellStyle name="Normal 25 6 4 2 3" xfId="46124" xr:uid="{E86942CE-6F03-4CB2-A18F-4EBFB1540E9E}"/>
    <cellStyle name="Normal 25 6 4 3" xfId="20985" xr:uid="{DDC23D5B-EF3D-456D-B8BF-6F071CD118DD}"/>
    <cellStyle name="Normal 25 6 4 4" xfId="37744" xr:uid="{200F59CA-4036-4C2C-BF91-2E421FD6C9A2}"/>
    <cellStyle name="Normal 25 6 5" xfId="10914" xr:uid="{353CCD55-29F0-44EC-81EC-43CD06A2AC7C}"/>
    <cellStyle name="Normal 25 6 5 2" xfId="27674" xr:uid="{AC374FD6-35F3-4013-850D-457C2E8AC43F}"/>
    <cellStyle name="Normal 25 6 5 3" xfId="44433" xr:uid="{08666CD2-A6F3-4000-AE38-BF60332D9258}"/>
    <cellStyle name="Normal 25 6 6" xfId="19294" xr:uid="{01BF0BE2-140C-47CC-913B-81879F5AA0BE}"/>
    <cellStyle name="Normal 25 6 7" xfId="36053" xr:uid="{CB24539D-0B6B-4C66-A7C2-3BFFDDEBFA35}"/>
    <cellStyle name="Normal 25 7" xfId="4648" xr:uid="{AACE8428-77BB-4591-82DA-C10A43A7A88D}"/>
    <cellStyle name="Normal 25 7 2" xfId="13024" xr:uid="{AB3828E4-6499-42DE-B4CE-2F3F54A015D6}"/>
    <cellStyle name="Normal 25 7 2 2" xfId="29784" xr:uid="{0469888B-C47F-48C9-9ED7-B21421A64B8E}"/>
    <cellStyle name="Normal 25 7 2 3" xfId="46543" xr:uid="{AFD5663F-0994-4331-A688-880539C1B934}"/>
    <cellStyle name="Normal 25 7 3" xfId="21404" xr:uid="{0419D125-066C-4E8E-8BA4-1A4FBF11D75F}"/>
    <cellStyle name="Normal 25 7 4" xfId="38163" xr:uid="{E73203E8-85F0-4224-950D-EBF1B7222CE5}"/>
    <cellStyle name="Normal 25 8" xfId="6211" xr:uid="{F74A331F-EC74-4A19-AE9B-E24D52DF5AA2}"/>
    <cellStyle name="Normal 25 8 2" xfId="14591" xr:uid="{988761E8-E118-4420-A7D7-9C1EC38CD172}"/>
    <cellStyle name="Normal 25 8 2 2" xfId="31351" xr:uid="{67F05D30-7EC2-4075-AD4F-0CC244D3A95C}"/>
    <cellStyle name="Normal 25 8 2 3" xfId="48110" xr:uid="{CE92D8FC-B5DB-43C3-9797-1B61D1FD4623}"/>
    <cellStyle name="Normal 25 8 3" xfId="22971" xr:uid="{80C9509F-5703-410C-8D2F-9513ACC59C29}"/>
    <cellStyle name="Normal 25 8 4" xfId="39730" xr:uid="{CD4359F1-CECC-4896-B218-0E9AA6876E47}"/>
    <cellStyle name="Normal 25 9" xfId="8007" xr:uid="{81B0A4C9-61B4-4EAD-BFDA-FB2EA5BEB179}"/>
    <cellStyle name="Normal 25 9 2" xfId="16387" xr:uid="{A57FCF4C-E008-421F-9F99-A707F992C413}"/>
    <cellStyle name="Normal 25 9 2 2" xfId="33147" xr:uid="{F78B37F1-E24F-4B87-9B7F-399FFBBDD785}"/>
    <cellStyle name="Normal 25 9 2 3" xfId="49906" xr:uid="{3899F58B-F6D6-4146-B69D-DABCD87E7658}"/>
    <cellStyle name="Normal 25 9 3" xfId="24767" xr:uid="{B9D894C7-B1EC-45F3-8CBE-A9C13FED1A13}"/>
    <cellStyle name="Normal 25 9 4" xfId="41526" xr:uid="{20102DB5-BE2B-4FBF-8CC6-8261DF718234}"/>
    <cellStyle name="Normal 26" xfId="245" xr:uid="{43FB4BB7-FF66-42F9-87DB-AA7F12E2EBCA}"/>
    <cellStyle name="Normal 26 10" xfId="17905" xr:uid="{19CE5FDE-1BD9-4F42-8712-2F506FBC01D6}"/>
    <cellStyle name="Normal 26 11" xfId="34664" xr:uid="{963817CF-DA18-4C07-8D42-D8D6893365CB}"/>
    <cellStyle name="Normal 26 12" xfId="896" xr:uid="{13751D38-E083-48F3-9170-96BED4F65074}"/>
    <cellStyle name="Normal 26 2" xfId="897" xr:uid="{03FCE6A1-EDD2-44A1-B00D-89248390DF2C}"/>
    <cellStyle name="Normal 26 2 10" xfId="34692" xr:uid="{673D9C76-1276-4D50-A3DE-B056AD1DDFD9}"/>
    <cellStyle name="Normal 26 2 11" xfId="1263" xr:uid="{5726EF2F-CB88-4BEC-BF0B-C3C06D3555FB}"/>
    <cellStyle name="Normal 26 2 2" xfId="1294" xr:uid="{BDBA3742-CCC3-4C35-AB48-B9114A79AD13}"/>
    <cellStyle name="Normal 26 2 2 2" xfId="1673" xr:uid="{9B683A25-45C8-41D1-87CD-348B753184CB}"/>
    <cellStyle name="Normal 26 2 2 2 2" xfId="5055" xr:uid="{45EB9822-105F-42B9-AC20-6D7DC5028620}"/>
    <cellStyle name="Normal 26 2 2 2 2 2" xfId="13433" xr:uid="{D56ED2A6-DD02-4BE6-B60D-B713C1CBB55C}"/>
    <cellStyle name="Normal 26 2 2 2 2 2 2" xfId="30193" xr:uid="{22EFE793-0024-4403-877A-9948C97E0FAA}"/>
    <cellStyle name="Normal 26 2 2 2 2 2 3" xfId="46952" xr:uid="{B5BC32ED-7282-496D-92C7-30A5FE77A89B}"/>
    <cellStyle name="Normal 26 2 2 2 2 3" xfId="21813" xr:uid="{8373E95A-893A-45E3-986E-58FF3C7589DA}"/>
    <cellStyle name="Normal 26 2 2 2 2 4" xfId="38572" xr:uid="{540FB11C-C2F8-4CA5-9D4A-5910BEE4BDE0}"/>
    <cellStyle name="Normal 26 2 2 2 3" xfId="6740" xr:uid="{4B6FE98F-37DD-40D9-B828-B69EA899EF6E}"/>
    <cellStyle name="Normal 26 2 2 2 3 2" xfId="15120" xr:uid="{B2EB5707-BA5E-4C1D-9800-F056DD71F063}"/>
    <cellStyle name="Normal 26 2 2 2 3 2 2" xfId="31880" xr:uid="{456DB0A6-0952-40A7-8336-0ECCB1C3E9C2}"/>
    <cellStyle name="Normal 26 2 2 2 3 2 3" xfId="48639" xr:uid="{FE3905DC-B256-4210-A47F-9ACDE94C691F}"/>
    <cellStyle name="Normal 26 2 2 2 3 3" xfId="23500" xr:uid="{06677EE6-BBAF-45BE-BAC0-F65B8F11845C}"/>
    <cellStyle name="Normal 26 2 2 2 3 4" xfId="40259" xr:uid="{11ACFC94-9D8D-469E-A086-1C219E8941AB}"/>
    <cellStyle name="Normal 26 2 2 2 4" xfId="3480" xr:uid="{A3C2B9AA-E4EC-4EF5-A436-A3FD2DB1E103}"/>
    <cellStyle name="Normal 26 2 2 2 4 2" xfId="11856" xr:uid="{6D1AF22A-3A1E-4823-B609-EF0447A106FB}"/>
    <cellStyle name="Normal 26 2 2 2 4 2 2" xfId="28616" xr:uid="{1226E7A8-D811-430D-836F-8E6273C1C181}"/>
    <cellStyle name="Normal 26 2 2 2 4 2 3" xfId="45375" xr:uid="{1ECC39B3-3A98-4985-9BD0-41DD21694C37}"/>
    <cellStyle name="Normal 26 2 2 2 4 3" xfId="20236" xr:uid="{A7321CA5-86B3-4B98-9E3F-31A7D39B76A8}"/>
    <cellStyle name="Normal 26 2 2 2 4 4" xfId="36995" xr:uid="{5EBCF377-9A9C-4EBA-9165-09717EC74347}"/>
    <cellStyle name="Normal 26 2 2 2 5" xfId="10053" xr:uid="{1B225FAE-A1F4-4C6E-A5CC-BAB925B39334}"/>
    <cellStyle name="Normal 26 2 2 2 5 2" xfId="26813" xr:uid="{B1E44F49-3BB1-4E5C-963A-6F797F4AA8FF}"/>
    <cellStyle name="Normal 26 2 2 2 5 3" xfId="43572" xr:uid="{44A0A0AD-DD0C-4767-9DFF-5579065716F4}"/>
    <cellStyle name="Normal 26 2 2 2 6" xfId="18433" xr:uid="{519E80C1-9015-4B9D-9CFE-E121DA10B28E}"/>
    <cellStyle name="Normal 26 2 2 2 7" xfId="35192" xr:uid="{1105D3C2-5F84-4326-A540-B6E375D2A698}"/>
    <cellStyle name="Normal 26 2 2 3" xfId="2101" xr:uid="{50583222-FA6C-497D-8D8C-92744611B433}"/>
    <cellStyle name="Normal 26 2 2 3 2" xfId="5481" xr:uid="{AFC5E278-C66B-43E8-8B5E-57A8B2059B3B}"/>
    <cellStyle name="Normal 26 2 2 3 2 2" xfId="13861" xr:uid="{77F094A2-D3AE-49E9-8C81-B7A446A2961E}"/>
    <cellStyle name="Normal 26 2 2 3 2 2 2" xfId="30621" xr:uid="{A1C534BE-BFED-43AB-9F75-7CD5B2D804AB}"/>
    <cellStyle name="Normal 26 2 2 3 2 2 3" xfId="47380" xr:uid="{3E0B3CCE-1D7D-45CB-AAC8-5FB339454B54}"/>
    <cellStyle name="Normal 26 2 2 3 2 3" xfId="22241" xr:uid="{BA0457F8-F1A8-4D8E-BBA6-FAE716D17902}"/>
    <cellStyle name="Normal 26 2 2 3 2 4" xfId="39000" xr:uid="{FCDF6DF9-D661-4798-B1FA-53C5498CB270}"/>
    <cellStyle name="Normal 26 2 2 3 3" xfId="7168" xr:uid="{A8B99304-C468-4BBB-B32C-E7385D4BDC5F}"/>
    <cellStyle name="Normal 26 2 2 3 3 2" xfId="15548" xr:uid="{5806E0E4-A023-4247-B683-6B4494BC06FD}"/>
    <cellStyle name="Normal 26 2 2 3 3 2 2" xfId="32308" xr:uid="{2CE60413-10D3-4CF7-82C0-6A4DA8D12867}"/>
    <cellStyle name="Normal 26 2 2 3 3 2 3" xfId="49067" xr:uid="{2249FEA9-C3DD-490D-B4A6-3C1879ABE937}"/>
    <cellStyle name="Normal 26 2 2 3 3 3" xfId="23928" xr:uid="{2DDA4DB6-BAA3-471A-A73A-2C492D22F195}"/>
    <cellStyle name="Normal 26 2 2 3 3 4" xfId="40687" xr:uid="{4AF9CB9A-AA48-41AF-9E49-4F18AFEA0CAC}"/>
    <cellStyle name="Normal 26 2 2 3 4" xfId="3908" xr:uid="{0C1ADCFA-F6A3-4DA3-B240-2FB51189CAE4}"/>
    <cellStyle name="Normal 26 2 2 3 4 2" xfId="12284" xr:uid="{BFF2C673-570D-4976-99B1-3476C35FF50C}"/>
    <cellStyle name="Normal 26 2 2 3 4 2 2" xfId="29044" xr:uid="{B9C6246D-932B-4196-B4DA-D4552A8A7799}"/>
    <cellStyle name="Normal 26 2 2 3 4 2 3" xfId="45803" xr:uid="{8EF6179E-7BD7-4D7F-BEA1-5F36602D0545}"/>
    <cellStyle name="Normal 26 2 2 3 4 3" xfId="20664" xr:uid="{2A68A3D3-AA03-418F-8F81-13FBB9E5E04B}"/>
    <cellStyle name="Normal 26 2 2 3 4 4" xfId="37423" xr:uid="{23AD9DA1-6921-4D75-A75C-DE168CC3BDA5}"/>
    <cellStyle name="Normal 26 2 2 3 5" xfId="10481" xr:uid="{2F717633-E3EE-486E-8D2A-787453516F26}"/>
    <cellStyle name="Normal 26 2 2 3 5 2" xfId="27241" xr:uid="{D1114B87-211F-4ACF-902C-B2603355EEDF}"/>
    <cellStyle name="Normal 26 2 2 3 5 3" xfId="44000" xr:uid="{1497D650-D744-4BAC-8259-DCEC5752E254}"/>
    <cellStyle name="Normal 26 2 2 3 6" xfId="18861" xr:uid="{E6BB65BC-8688-47CB-8720-C65C372CF3E6}"/>
    <cellStyle name="Normal 26 2 2 3 7" xfId="35620" xr:uid="{260E3357-333A-4D59-A2A9-AD6D1F2446D1}"/>
    <cellStyle name="Normal 26 2 2 4" xfId="4924" xr:uid="{232B33D9-4F04-4BB6-9565-23EA9A84D339}"/>
    <cellStyle name="Normal 26 2 2 4 2" xfId="13300" xr:uid="{DAEB28B1-B30F-47DC-9CE3-69046BC7F924}"/>
    <cellStyle name="Normal 26 2 2 4 2 2" xfId="30060" xr:uid="{91E90E52-6D0B-405E-AB54-6E55D8F35114}"/>
    <cellStyle name="Normal 26 2 2 4 2 3" xfId="46819" xr:uid="{A408EE9E-8AED-40C1-B708-35E44461045B}"/>
    <cellStyle name="Normal 26 2 2 4 3" xfId="21680" xr:uid="{9694C669-BD95-4D01-8008-FBC1979323E8}"/>
    <cellStyle name="Normal 26 2 2 4 4" xfId="38439" xr:uid="{FFC9CC3D-3274-4BC8-B0A9-C69696CDC821}"/>
    <cellStyle name="Normal 26 2 2 5" xfId="6314" xr:uid="{9DCDE170-9C00-4B26-8C8C-3ED9F2EB1807}"/>
    <cellStyle name="Normal 26 2 2 5 2" xfId="14694" xr:uid="{2BBFB851-7C96-46D0-9429-C364ED36C7B5}"/>
    <cellStyle name="Normal 26 2 2 5 2 2" xfId="31454" xr:uid="{3AC45AB8-61F1-41B0-9E21-7C656F7860F3}"/>
    <cellStyle name="Normal 26 2 2 5 2 3" xfId="48213" xr:uid="{74C3E832-3273-4325-9ED2-954E0CFD1922}"/>
    <cellStyle name="Normal 26 2 2 5 3" xfId="23074" xr:uid="{DD649764-C83C-436D-A07B-225BC66C7484}"/>
    <cellStyle name="Normal 26 2 2 5 4" xfId="39833" xr:uid="{0644D503-B91B-46EE-8A78-369AE906B65C}"/>
    <cellStyle name="Normal 26 2 2 6" xfId="3051" xr:uid="{97C8E624-67FE-411B-B92D-921CD495437B}"/>
    <cellStyle name="Normal 26 2 2 6 2" xfId="11430" xr:uid="{EF0FAE64-A382-4673-B301-7AC4ADEEC070}"/>
    <cellStyle name="Normal 26 2 2 6 2 2" xfId="28190" xr:uid="{226AD0F6-E82B-46D4-960B-E8CB1C11055A}"/>
    <cellStyle name="Normal 26 2 2 6 2 3" xfId="44949" xr:uid="{F34790D2-E045-4F7C-A962-49CAEB8F594A}"/>
    <cellStyle name="Normal 26 2 2 6 3" xfId="19810" xr:uid="{41015467-DBF5-4A93-ABF3-4CD7B331DFC1}"/>
    <cellStyle name="Normal 26 2 2 6 4" xfId="36569" xr:uid="{4638F111-A2F6-4C74-8369-7085C0533CBC}"/>
    <cellStyle name="Normal 26 2 2 7" xfId="9627" xr:uid="{A164841B-AF1D-4BDA-B844-D066BBF3658A}"/>
    <cellStyle name="Normal 26 2 2 7 2" xfId="26387" xr:uid="{10B88214-8505-4E60-82D7-E883996A0E18}"/>
    <cellStyle name="Normal 26 2 2 7 3" xfId="43146" xr:uid="{DA36FA1C-DBFD-4A7B-A6BB-823B90B0BA76}"/>
    <cellStyle name="Normal 26 2 2 8" xfId="18007" xr:uid="{3A32A01C-5711-46C6-A13F-D561DD10BE12}"/>
    <cellStyle name="Normal 26 2 2 9" xfId="34766" xr:uid="{9AF1A07D-2B09-4B97-86FA-213FDD6B291F}"/>
    <cellStyle name="Normal 26 2 3" xfId="1602" xr:uid="{0EBD47E4-A34A-4F3F-9ED6-7B08B0AAEDEB}"/>
    <cellStyle name="Normal 26 2 3 2" xfId="4983" xr:uid="{740921F2-0B77-40BE-97CF-3C6C7686B194}"/>
    <cellStyle name="Normal 26 2 3 2 2" xfId="13359" xr:uid="{508DE2E5-E018-49D8-89E4-7BA144B0FAD2}"/>
    <cellStyle name="Normal 26 2 3 2 2 2" xfId="30119" xr:uid="{2C14DD34-CEE8-4C72-AB28-4CF6EFC78E6D}"/>
    <cellStyle name="Normal 26 2 3 2 2 3" xfId="46878" xr:uid="{90A8A200-5D35-4E64-B41A-E88E30ACD222}"/>
    <cellStyle name="Normal 26 2 3 2 3" xfId="21739" xr:uid="{9098F9CC-2B0E-490B-8083-43B2D55C7C8B}"/>
    <cellStyle name="Normal 26 2 3 2 4" xfId="38498" xr:uid="{9E126BC4-13F1-4267-8838-3F3A5821292A}"/>
    <cellStyle name="Normal 26 2 3 3" xfId="6666" xr:uid="{A14F0FF3-9558-48F8-AA32-EE75B251D9E4}"/>
    <cellStyle name="Normal 26 2 3 3 2" xfId="15046" xr:uid="{68D8AB96-3544-4F56-AD33-F8DE9A36929F}"/>
    <cellStyle name="Normal 26 2 3 3 2 2" xfId="31806" xr:uid="{0D35CB1F-F6C5-48D9-B026-D2D723F65C02}"/>
    <cellStyle name="Normal 26 2 3 3 2 3" xfId="48565" xr:uid="{07AA2AFA-928C-4941-8771-11C8636406AC}"/>
    <cellStyle name="Normal 26 2 3 3 3" xfId="23426" xr:uid="{7A35D33C-ABC3-4721-AFCD-A667DDFF1FE9}"/>
    <cellStyle name="Normal 26 2 3 3 4" xfId="40185" xr:uid="{4B23765D-D889-428F-8653-C7B5054F176A}"/>
    <cellStyle name="Normal 26 2 3 4" xfId="3406" xr:uid="{47C1CB20-2A16-4CDD-A7D0-9D7AD4D466CA}"/>
    <cellStyle name="Normal 26 2 3 4 2" xfId="11782" xr:uid="{CCCC80C4-5984-423E-AE35-C9CA45CF291B}"/>
    <cellStyle name="Normal 26 2 3 4 2 2" xfId="28542" xr:uid="{18EE17EB-B3E2-4FF1-A514-E084A57E53BB}"/>
    <cellStyle name="Normal 26 2 3 4 2 3" xfId="45301" xr:uid="{2EDE9DEB-49F1-427E-B96D-D8152123BD28}"/>
    <cellStyle name="Normal 26 2 3 4 3" xfId="20162" xr:uid="{1EE98694-7ECD-444A-A038-48F830190CC2}"/>
    <cellStyle name="Normal 26 2 3 4 4" xfId="36921" xr:uid="{660CEAE6-AD4C-4021-8EC7-0721A1490A89}"/>
    <cellStyle name="Normal 26 2 3 5" xfId="9979" xr:uid="{45404E2A-E01C-4976-B9DB-874D3744D86E}"/>
    <cellStyle name="Normal 26 2 3 5 2" xfId="26739" xr:uid="{03F21143-5567-477C-B59A-126AB1264101}"/>
    <cellStyle name="Normal 26 2 3 5 3" xfId="43498" xr:uid="{CFA73AF4-B236-4565-9E89-67FC40268BA3}"/>
    <cellStyle name="Normal 26 2 3 6" xfId="18359" xr:uid="{A9D44465-2D6B-41A5-AE47-4E01055EBD99}"/>
    <cellStyle name="Normal 26 2 3 7" xfId="35118" xr:uid="{08B76FCB-34EA-4EA4-983F-3FF9BB7B68B7}"/>
    <cellStyle name="Normal 26 2 4" xfId="2028" xr:uid="{0C8276AC-68C8-4FA4-AA54-5A5E1800B0EC}"/>
    <cellStyle name="Normal 26 2 4 2" xfId="5407" xr:uid="{47BD69E7-6D9D-4819-9A4D-FE4520140E13}"/>
    <cellStyle name="Normal 26 2 4 2 2" xfId="13787" xr:uid="{A9C8E57E-9B63-48F9-886A-0F6B8CAFB9C5}"/>
    <cellStyle name="Normal 26 2 4 2 2 2" xfId="30547" xr:uid="{E7DD5FFB-612A-475D-8B3B-AC522B8B8A24}"/>
    <cellStyle name="Normal 26 2 4 2 2 3" xfId="47306" xr:uid="{789DC204-3061-4C45-AB3B-125477F6A01A}"/>
    <cellStyle name="Normal 26 2 4 2 3" xfId="22167" xr:uid="{FD823526-3743-47CF-A24E-087A7913AA9B}"/>
    <cellStyle name="Normal 26 2 4 2 4" xfId="38926" xr:uid="{666E3C7A-EE79-4BD1-A49D-88A7D155256B}"/>
    <cellStyle name="Normal 26 2 4 3" xfId="7094" xr:uid="{49E21C55-A2C7-4E89-9892-E1D85D89526C}"/>
    <cellStyle name="Normal 26 2 4 3 2" xfId="15474" xr:uid="{8B164851-CD42-4316-84E3-AD6D71A28F41}"/>
    <cellStyle name="Normal 26 2 4 3 2 2" xfId="32234" xr:uid="{F9D76DAD-8269-4EE9-8250-67463B82160F}"/>
    <cellStyle name="Normal 26 2 4 3 2 3" xfId="48993" xr:uid="{D9C04999-EF51-4336-B2F6-730A8E6A21E7}"/>
    <cellStyle name="Normal 26 2 4 3 3" xfId="23854" xr:uid="{157B7656-6438-49C3-BBEA-0D4E47FD6637}"/>
    <cellStyle name="Normal 26 2 4 3 4" xfId="40613" xr:uid="{175AD163-38C3-4C93-A671-A4120CF35338}"/>
    <cellStyle name="Normal 26 2 4 4" xfId="3834" xr:uid="{884B714D-A48D-4D41-BF0C-38B26045F294}"/>
    <cellStyle name="Normal 26 2 4 4 2" xfId="12210" xr:uid="{1A75C42C-28D6-42D3-9E74-65FDC3A3A9C0}"/>
    <cellStyle name="Normal 26 2 4 4 2 2" xfId="28970" xr:uid="{02E9B5C1-C709-4C44-98F8-7EA2A56B88FF}"/>
    <cellStyle name="Normal 26 2 4 4 2 3" xfId="45729" xr:uid="{754D6243-621D-4AD6-875C-511DD9AD389F}"/>
    <cellStyle name="Normal 26 2 4 4 3" xfId="20590" xr:uid="{6054B9DF-6AE2-4B6B-B070-521BA713D68D}"/>
    <cellStyle name="Normal 26 2 4 4 4" xfId="37349" xr:uid="{8AA05264-D68F-49D1-887E-E17B62A6DF6A}"/>
    <cellStyle name="Normal 26 2 4 5" xfId="10407" xr:uid="{3F78C5D8-442F-4436-AA45-E875AA0A6F9F}"/>
    <cellStyle name="Normal 26 2 4 5 2" xfId="27167" xr:uid="{57DBFCDC-5D56-48BE-AF90-16D3A0104E82}"/>
    <cellStyle name="Normal 26 2 4 5 3" xfId="43926" xr:uid="{277D9442-938C-4E36-AD11-A4C07B879A6D}"/>
    <cellStyle name="Normal 26 2 4 6" xfId="18787" xr:uid="{AC1E3825-2B0C-497E-8A46-9EBBD448F132}"/>
    <cellStyle name="Normal 26 2 4 7" xfId="35546" xr:uid="{183128C2-F5B9-43FC-9A7C-F50F0A574D7D}"/>
    <cellStyle name="Normal 26 2 5" xfId="4534" xr:uid="{8FDE2248-EB23-4299-9319-F23AE1CC06D5}"/>
    <cellStyle name="Normal 26 2 5 2" xfId="12910" xr:uid="{0EF801CE-D04C-4664-9E17-BE3193CD5377}"/>
    <cellStyle name="Normal 26 2 5 2 2" xfId="29670" xr:uid="{7A8BD66F-5BE9-4F9B-950A-333EAEDE0C5E}"/>
    <cellStyle name="Normal 26 2 5 2 3" xfId="46429" xr:uid="{4C87F96E-0A67-41EE-B535-D0940684BCFD}"/>
    <cellStyle name="Normal 26 2 5 3" xfId="21290" xr:uid="{67D2457C-FE53-4202-AD71-D995E723AD15}"/>
    <cellStyle name="Normal 26 2 5 4" xfId="38049" xr:uid="{A51B2918-7AE8-4BDC-AA29-DCCA103CABA2}"/>
    <cellStyle name="Normal 26 2 6" xfId="6240" xr:uid="{C98E223D-8BC6-4015-987B-986DC4C82A39}"/>
    <cellStyle name="Normal 26 2 6 2" xfId="14620" xr:uid="{14B56F60-8D8E-4AD2-80D3-C9EDEC1D423E}"/>
    <cellStyle name="Normal 26 2 6 2 2" xfId="31380" xr:uid="{E3A384B0-2478-43F5-B413-9FF3E1FFF8EC}"/>
    <cellStyle name="Normal 26 2 6 2 3" xfId="48139" xr:uid="{F257B71A-EB88-43F9-8716-CA0BD80D34FD}"/>
    <cellStyle name="Normal 26 2 6 3" xfId="23000" xr:uid="{ADE61A6D-3929-4D68-B4C3-968B5B45866B}"/>
    <cellStyle name="Normal 26 2 6 4" xfId="39759" xr:uid="{522D6F13-3ECF-4D8A-A022-F1FFB75AB4FE}"/>
    <cellStyle name="Normal 26 2 7" xfId="2975" xr:uid="{3F05EBAD-DE4B-43CC-AAA1-D69C4FAD3412}"/>
    <cellStyle name="Normal 26 2 7 2" xfId="11356" xr:uid="{E1BE1800-C5C9-48EE-AF8B-A6B122361F0C}"/>
    <cellStyle name="Normal 26 2 7 2 2" xfId="28116" xr:uid="{3F63237A-1E54-4761-AFF8-97008DDD082A}"/>
    <cellStyle name="Normal 26 2 7 2 3" xfId="44875" xr:uid="{D46A4109-E61C-46AD-A7F0-F02A69D82D54}"/>
    <cellStyle name="Normal 26 2 7 3" xfId="19736" xr:uid="{76B7818C-BC01-4A1C-A9CB-5FC4D9DB5111}"/>
    <cellStyle name="Normal 26 2 7 4" xfId="36495" xr:uid="{4CA1AFC1-2C54-4217-9CAC-3218575E4CA2}"/>
    <cellStyle name="Normal 26 2 8" xfId="9553" xr:uid="{38B40A13-46F0-449B-BFB7-9A1F23420563}"/>
    <cellStyle name="Normal 26 2 8 2" xfId="26313" xr:uid="{24B3A252-5F9F-4955-BFCD-EFE763A85D98}"/>
    <cellStyle name="Normal 26 2 8 3" xfId="43072" xr:uid="{3936643D-29E9-4992-8353-FAA8843CA464}"/>
    <cellStyle name="Normal 26 2 9" xfId="17933" xr:uid="{6F515C53-43C4-49B2-BFA2-BDAF0114C378}"/>
    <cellStyle name="Normal 26 3" xfId="898" xr:uid="{C0CF2BD9-02E5-4862-84A6-B7DD604DA0EA}"/>
    <cellStyle name="Normal 26 3 10" xfId="1281" xr:uid="{A207396B-9683-432E-862D-73C487CC546F}"/>
    <cellStyle name="Normal 26 3 2" xfId="1645" xr:uid="{5B876CC7-B4CD-41E2-A028-055CD2413A06}"/>
    <cellStyle name="Normal 26 3 2 2" xfId="5027" xr:uid="{AE9E3162-1D1D-4FCD-8DDD-500C2F24519F}"/>
    <cellStyle name="Normal 26 3 2 2 2" xfId="13405" xr:uid="{90B48F37-3F02-4DFC-A80B-80351B777E57}"/>
    <cellStyle name="Normal 26 3 2 2 2 2" xfId="30165" xr:uid="{697C0CBE-F982-44FD-B98B-6799DDF6877D}"/>
    <cellStyle name="Normal 26 3 2 2 2 3" xfId="46924" xr:uid="{DB245F01-7FB7-4E2A-A65D-2A055A434553}"/>
    <cellStyle name="Normal 26 3 2 2 3" xfId="21785" xr:uid="{D94E0614-B029-44E3-9069-E9188A62CEA0}"/>
    <cellStyle name="Normal 26 3 2 2 4" xfId="38544" xr:uid="{6E159C0C-65A8-4770-BECC-65ECC6AE8260}"/>
    <cellStyle name="Normal 26 3 2 3" xfId="6712" xr:uid="{2544DCD5-745A-4301-B970-DC6398AF35F7}"/>
    <cellStyle name="Normal 26 3 2 3 2" xfId="15092" xr:uid="{EF9354B2-48EA-44FB-A0B8-D7313C211BFE}"/>
    <cellStyle name="Normal 26 3 2 3 2 2" xfId="31852" xr:uid="{E0C87A02-FBBE-4C91-A257-4C5CA5BD289F}"/>
    <cellStyle name="Normal 26 3 2 3 2 3" xfId="48611" xr:uid="{109D6615-56FD-4333-9F3C-EF76DB282430}"/>
    <cellStyle name="Normal 26 3 2 3 3" xfId="23472" xr:uid="{1FACD0CC-F1B1-46BB-90ED-89F94DA2AC69}"/>
    <cellStyle name="Normal 26 3 2 3 4" xfId="40231" xr:uid="{34BFF799-6732-4563-86DD-4B2C376150C2}"/>
    <cellStyle name="Normal 26 3 2 4" xfId="3452" xr:uid="{AA9923B7-3D67-4E7E-BB88-27BB47D72A5B}"/>
    <cellStyle name="Normal 26 3 2 4 2" xfId="11828" xr:uid="{BDDD20DA-01D4-4FB6-907B-F5A1A0B8F7C3}"/>
    <cellStyle name="Normal 26 3 2 4 2 2" xfId="28588" xr:uid="{18972C1E-B522-4A3D-B238-15932931B1D4}"/>
    <cellStyle name="Normal 26 3 2 4 2 3" xfId="45347" xr:uid="{5DBA13AC-FABF-4683-81B1-55FEC24EB730}"/>
    <cellStyle name="Normal 26 3 2 4 3" xfId="20208" xr:uid="{CFB516D3-C850-4E18-990F-BA666F0B08EE}"/>
    <cellStyle name="Normal 26 3 2 4 4" xfId="36967" xr:uid="{047E91DC-DB31-4935-8A11-A7FE682BCC8F}"/>
    <cellStyle name="Normal 26 3 2 5" xfId="10025" xr:uid="{04833ACE-7990-45CE-A5A6-E11226BEA947}"/>
    <cellStyle name="Normal 26 3 2 5 2" xfId="26785" xr:uid="{1A2EFAEB-04E6-4694-A453-1F09E99B2DA7}"/>
    <cellStyle name="Normal 26 3 2 5 3" xfId="43544" xr:uid="{98E55F18-3E4D-4D21-B675-CF992CA9DD28}"/>
    <cellStyle name="Normal 26 3 2 6" xfId="18405" xr:uid="{8827DDAB-9D68-4BCF-B8E5-6EC4402DDADC}"/>
    <cellStyle name="Normal 26 3 2 7" xfId="35164" xr:uid="{E6359F81-A499-472F-BB74-71B51AC62D7C}"/>
    <cellStyle name="Normal 26 3 3" xfId="2073" xr:uid="{61BA3692-67DB-4845-A336-69176AC73A97}"/>
    <cellStyle name="Normal 26 3 3 2" xfId="5453" xr:uid="{093B5310-1C09-4F31-94F2-599665CBA316}"/>
    <cellStyle name="Normal 26 3 3 2 2" xfId="13833" xr:uid="{ED6DE831-CBDC-4268-B01C-67747B821292}"/>
    <cellStyle name="Normal 26 3 3 2 2 2" xfId="30593" xr:uid="{53E4BEDF-2391-491C-A3C8-14277580DCA6}"/>
    <cellStyle name="Normal 26 3 3 2 2 3" xfId="47352" xr:uid="{A9CF3D0A-3190-4830-943C-CE1EF5EC65EF}"/>
    <cellStyle name="Normal 26 3 3 2 3" xfId="22213" xr:uid="{07FCDFCD-25F3-4B70-B95B-26DB6EEEEFD8}"/>
    <cellStyle name="Normal 26 3 3 2 4" xfId="38972" xr:uid="{30BE3024-B070-4C15-8F11-EBF711A119D6}"/>
    <cellStyle name="Normal 26 3 3 3" xfId="7140" xr:uid="{EAD330AF-AC9D-4E32-8D53-D0C541D367AA}"/>
    <cellStyle name="Normal 26 3 3 3 2" xfId="15520" xr:uid="{43B4C04C-A85E-4296-B770-7F92EF6344DE}"/>
    <cellStyle name="Normal 26 3 3 3 2 2" xfId="32280" xr:uid="{64D0AED8-B384-4FC1-B3A0-2AB1F0D7EF88}"/>
    <cellStyle name="Normal 26 3 3 3 2 3" xfId="49039" xr:uid="{2AB4F335-C249-43E4-9AB8-E5FF9E0D7085}"/>
    <cellStyle name="Normal 26 3 3 3 3" xfId="23900" xr:uid="{7BF6B512-A4D5-41AA-94CA-D4144D8C1240}"/>
    <cellStyle name="Normal 26 3 3 3 4" xfId="40659" xr:uid="{41989B0E-42E8-4AF6-912E-B4772CBCA2D6}"/>
    <cellStyle name="Normal 26 3 3 4" xfId="3880" xr:uid="{0C442017-42E7-43BE-A370-4C47A8757422}"/>
    <cellStyle name="Normal 26 3 3 4 2" xfId="12256" xr:uid="{BA6C0762-3FAD-4B9F-9227-E01AB4EDDA25}"/>
    <cellStyle name="Normal 26 3 3 4 2 2" xfId="29016" xr:uid="{20BC5565-A5A6-45EE-8D27-E3C2E204F5EC}"/>
    <cellStyle name="Normal 26 3 3 4 2 3" xfId="45775" xr:uid="{879B0574-52E7-48C9-8258-3590BB00AA2B}"/>
    <cellStyle name="Normal 26 3 3 4 3" xfId="20636" xr:uid="{B2182C78-417E-4A15-9663-CE5BBE5A228C}"/>
    <cellStyle name="Normal 26 3 3 4 4" xfId="37395" xr:uid="{6A84559A-D0AC-431E-AFD9-5FD4324D4E4E}"/>
    <cellStyle name="Normal 26 3 3 5" xfId="10453" xr:uid="{E02CE5C0-9627-4F32-AD43-2684D8E4620E}"/>
    <cellStyle name="Normal 26 3 3 5 2" xfId="27213" xr:uid="{ABDFF01F-A6ED-42C4-A899-2576396A1716}"/>
    <cellStyle name="Normal 26 3 3 5 3" xfId="43972" xr:uid="{A2088DD1-83ED-4FA3-B5F1-278B50CD439A}"/>
    <cellStyle name="Normal 26 3 3 6" xfId="18833" xr:uid="{AD537798-DBA4-41B8-8978-E2350F2D9BE5}"/>
    <cellStyle name="Normal 26 3 3 7" xfId="35592" xr:uid="{D1E9EF87-E797-40A2-A2F9-804F35A54928}"/>
    <cellStyle name="Normal 26 3 4" xfId="4920" xr:uid="{813B596C-1341-49D3-9D9E-2E466CA667ED}"/>
    <cellStyle name="Normal 26 3 4 2" xfId="13296" xr:uid="{14F057D4-2040-40F7-9595-C99D25EB15BD}"/>
    <cellStyle name="Normal 26 3 4 2 2" xfId="30056" xr:uid="{FF4C51D6-0EED-426C-AF54-ABEACA34C629}"/>
    <cellStyle name="Normal 26 3 4 2 3" xfId="46815" xr:uid="{0C107DF4-50A1-49F0-B473-66C944AEF9CF}"/>
    <cellStyle name="Normal 26 3 4 3" xfId="21676" xr:uid="{6C1C03A4-68A3-460A-B8E0-AC5F5CD77A86}"/>
    <cellStyle name="Normal 26 3 4 4" xfId="38435" xr:uid="{03A48BC4-9214-487B-AA0D-ECAA889E8395}"/>
    <cellStyle name="Normal 26 3 5" xfId="6286" xr:uid="{894CDA8B-4DE0-4997-8FA7-1779433E39C2}"/>
    <cellStyle name="Normal 26 3 5 2" xfId="14666" xr:uid="{4D762D87-CBCE-4EED-AC9B-B924E1E64CCE}"/>
    <cellStyle name="Normal 26 3 5 2 2" xfId="31426" xr:uid="{7E36280E-4A87-410A-B32C-EF3896F28DD8}"/>
    <cellStyle name="Normal 26 3 5 2 3" xfId="48185" xr:uid="{04AF0D0C-C02D-4C8A-A9C7-1DE8CC413E51}"/>
    <cellStyle name="Normal 26 3 5 3" xfId="23046" xr:uid="{96A51C1E-96F3-41FF-A43E-7B5D908D1C90}"/>
    <cellStyle name="Normal 26 3 5 4" xfId="39805" xr:uid="{C479A476-FF28-4607-B931-95A9CA557008}"/>
    <cellStyle name="Normal 26 3 6" xfId="3023" xr:uid="{B9BD02DA-617F-4DD7-910C-39B3A52C09AF}"/>
    <cellStyle name="Normal 26 3 6 2" xfId="11402" xr:uid="{E5B395DC-51CC-4398-B836-6EF21796E8E9}"/>
    <cellStyle name="Normal 26 3 6 2 2" xfId="28162" xr:uid="{8DA64505-6C84-4CBC-990D-018ADBE9BCCD}"/>
    <cellStyle name="Normal 26 3 6 2 3" xfId="44921" xr:uid="{0FB7BFBB-9760-41C1-98AD-890336D01069}"/>
    <cellStyle name="Normal 26 3 6 3" xfId="19782" xr:uid="{8E42DD9F-4C28-4724-9081-0D8011FCEC60}"/>
    <cellStyle name="Normal 26 3 6 4" xfId="36541" xr:uid="{200ECADC-E524-4D7E-915A-3C461413F15F}"/>
    <cellStyle name="Normal 26 3 7" xfId="9599" xr:uid="{1D1F9DBD-0106-401D-A1E3-BBD6E67FE5C5}"/>
    <cellStyle name="Normal 26 3 7 2" xfId="26359" xr:uid="{97A4BBA3-AAAD-42AD-8FA9-3B6D0AE9532F}"/>
    <cellStyle name="Normal 26 3 7 3" xfId="43118" xr:uid="{695299AE-E59A-4DAA-B811-2E50BFAA7CD0}"/>
    <cellStyle name="Normal 26 3 8" xfId="17979" xr:uid="{604FCF02-7AF7-4A7F-BCC4-30297C156508}"/>
    <cellStyle name="Normal 26 3 9" xfId="34738" xr:uid="{7E803BDC-F92B-453F-8C2B-DAAF6D44FC6E}"/>
    <cellStyle name="Normal 26 4" xfId="1240" xr:uid="{BF5B0B0B-65D0-4884-AD79-F0FFF250EB1B}"/>
    <cellStyle name="Normal 26 4 2" xfId="4955" xr:uid="{B7CDDF96-DB1C-422F-8A23-CD36F215F14F}"/>
    <cellStyle name="Normal 26 4 2 2" xfId="13331" xr:uid="{1BD56B0B-4931-4670-A349-D759EB65172D}"/>
    <cellStyle name="Normal 26 4 2 2 2" xfId="30091" xr:uid="{D762A3AE-A7AC-4F34-AB12-9D9877E1AA02}"/>
    <cellStyle name="Normal 26 4 2 2 3" xfId="46850" xr:uid="{36EA0B4F-3F89-4B80-8421-EB15BA4902F6}"/>
    <cellStyle name="Normal 26 4 2 3" xfId="21711" xr:uid="{4209D8B7-9874-4FFB-BBE1-853C75EDB9BC}"/>
    <cellStyle name="Normal 26 4 2 4" xfId="38470" xr:uid="{0B7D4ABA-5253-4A2B-879E-A82BD99452DE}"/>
    <cellStyle name="Normal 26 4 3" xfId="6638" xr:uid="{EA19CE80-8C5E-42EC-A1DE-E006073E9A73}"/>
    <cellStyle name="Normal 26 4 3 2" xfId="15018" xr:uid="{A4F0975C-4047-4560-BDD5-815CA5E01CC5}"/>
    <cellStyle name="Normal 26 4 3 2 2" xfId="31778" xr:uid="{E825DBBF-6AA2-4A8E-98F0-FA0036E72429}"/>
    <cellStyle name="Normal 26 4 3 2 3" xfId="48537" xr:uid="{D5845480-2A0E-43E5-B944-7FE036D17F59}"/>
    <cellStyle name="Normal 26 4 3 3" xfId="23398" xr:uid="{4A1C462F-9F10-46C7-A701-8F8C3062600E}"/>
    <cellStyle name="Normal 26 4 3 4" xfId="40157" xr:uid="{8EC4A863-3742-4F8F-B381-09FD95545428}"/>
    <cellStyle name="Normal 26 4 4" xfId="3378" xr:uid="{14794E02-F316-4A41-84D0-FA8594142A07}"/>
    <cellStyle name="Normal 26 4 4 2" xfId="11754" xr:uid="{99B9BFBE-DFBF-4466-8C6E-5340DB84AF74}"/>
    <cellStyle name="Normal 26 4 4 2 2" xfId="28514" xr:uid="{DF13B5D3-0212-45C0-8BE9-1DE80D50ADFA}"/>
    <cellStyle name="Normal 26 4 4 2 3" xfId="45273" xr:uid="{6CA91C18-249A-4E54-85E8-CA578F88A171}"/>
    <cellStyle name="Normal 26 4 4 3" xfId="20134" xr:uid="{F4FAC4EA-4DD1-4759-B344-B43B00B560A3}"/>
    <cellStyle name="Normal 26 4 4 4" xfId="36893" xr:uid="{C12A2508-C924-4FD6-A05B-B972546B4527}"/>
    <cellStyle name="Normal 26 4 5" xfId="9951" xr:uid="{714B2ECD-9000-49C5-8655-251753807ACE}"/>
    <cellStyle name="Normal 26 4 5 2" xfId="26711" xr:uid="{662A4D6B-F166-430F-BD9A-AC31E1B6627D}"/>
    <cellStyle name="Normal 26 4 5 3" xfId="43470" xr:uid="{85BC8184-51C8-4C1E-8E6C-0C3AB9FA8421}"/>
    <cellStyle name="Normal 26 4 6" xfId="18331" xr:uid="{775570D6-8AFB-473A-AF19-487553C9CFA7}"/>
    <cellStyle name="Normal 26 4 7" xfId="35090" xr:uid="{3CEF1C48-99B1-4276-AA8B-3DA081673EFF}"/>
    <cellStyle name="Normal 26 5" xfId="2000" xr:uid="{C8E55C55-5267-4A72-8DE7-87A7175DED40}"/>
    <cellStyle name="Normal 26 5 2" xfId="5379" xr:uid="{D93CD9F0-7C9C-4776-AED2-BD5BA6DB1CEE}"/>
    <cellStyle name="Normal 26 5 2 2" xfId="13759" xr:uid="{6FF269FA-18E3-4DF2-B4D6-8D8CAC6023F3}"/>
    <cellStyle name="Normal 26 5 2 2 2" xfId="30519" xr:uid="{2C0EAFCD-E409-48BF-92DC-1E25982FECC3}"/>
    <cellStyle name="Normal 26 5 2 2 3" xfId="47278" xr:uid="{120EB701-979B-40C5-8351-888A6C5628DC}"/>
    <cellStyle name="Normal 26 5 2 3" xfId="22139" xr:uid="{C73EC728-1F58-4DDE-8F90-49F0490D0E31}"/>
    <cellStyle name="Normal 26 5 2 4" xfId="38898" xr:uid="{39B2DA01-3D59-4C9B-93D6-B41D39DA8519}"/>
    <cellStyle name="Normal 26 5 3" xfId="7066" xr:uid="{99A9366A-D692-4D4A-AD1A-ACA576D9D829}"/>
    <cellStyle name="Normal 26 5 3 2" xfId="15446" xr:uid="{8E2D8834-64D2-4085-9237-6852132607BD}"/>
    <cellStyle name="Normal 26 5 3 2 2" xfId="32206" xr:uid="{889A97A2-A471-4545-BDA1-10C6AAF2C896}"/>
    <cellStyle name="Normal 26 5 3 2 3" xfId="48965" xr:uid="{048F6380-5D74-4175-AFCC-139C5C944754}"/>
    <cellStyle name="Normal 26 5 3 3" xfId="23826" xr:uid="{F1B7A372-2EAB-422E-B41C-81935136EA9D}"/>
    <cellStyle name="Normal 26 5 3 4" xfId="40585" xr:uid="{FD9DFE20-4DAF-48C1-98B6-7DDF4A6C2D5B}"/>
    <cellStyle name="Normal 26 5 4" xfId="3806" xr:uid="{AD42B688-9E6D-40ED-9497-3D3F8A830388}"/>
    <cellStyle name="Normal 26 5 4 2" xfId="12182" xr:uid="{C1E9F2C7-3D7B-420A-A34C-B1810217068C}"/>
    <cellStyle name="Normal 26 5 4 2 2" xfId="28942" xr:uid="{ADDC6A05-264D-4ADB-8405-54347D0F1C25}"/>
    <cellStyle name="Normal 26 5 4 2 3" xfId="45701" xr:uid="{F341127D-0F4B-49B1-AFD1-24AE80139427}"/>
    <cellStyle name="Normal 26 5 4 3" xfId="20562" xr:uid="{2EB10238-6D03-452B-8760-0A1D8A734B43}"/>
    <cellStyle name="Normal 26 5 4 4" xfId="37321" xr:uid="{00A3B7DE-D025-4B5D-9308-F8A2DBBCAA95}"/>
    <cellStyle name="Normal 26 5 5" xfId="10379" xr:uid="{1AF44171-2E8B-427E-A9F2-1642C0F46889}"/>
    <cellStyle name="Normal 26 5 5 2" xfId="27139" xr:uid="{383F2C99-1133-4381-BC4F-6913BF429C71}"/>
    <cellStyle name="Normal 26 5 5 3" xfId="43898" xr:uid="{A3AF3BFA-0A6B-49BC-8F1E-D14B1C483832}"/>
    <cellStyle name="Normal 26 5 6" xfId="18759" xr:uid="{138CCFE6-9868-45DE-ACF8-7992D4331D82}"/>
    <cellStyle name="Normal 26 5 7" xfId="35518" xr:uid="{460D62C2-AF1C-4497-83BA-8E1B26B0C62D}"/>
    <cellStyle name="Normal 26 6" xfId="4604" xr:uid="{105ED3A2-3E34-41DF-959A-DB259BF31DD9}"/>
    <cellStyle name="Normal 26 6 2" xfId="12980" xr:uid="{06EB05C9-6AAC-43AC-8690-266E0C229958}"/>
    <cellStyle name="Normal 26 6 2 2" xfId="29740" xr:uid="{62A48299-9711-4B66-AB76-BA76E0BA16CA}"/>
    <cellStyle name="Normal 26 6 2 3" xfId="46499" xr:uid="{2164613A-EBE4-422A-ABCB-A9E0086F9A0A}"/>
    <cellStyle name="Normal 26 6 3" xfId="21360" xr:uid="{D3B5BBB9-1719-48FE-BA5D-365A5D7B434E}"/>
    <cellStyle name="Normal 26 6 4" xfId="38119" xr:uid="{2D3D9FCC-95A2-4F48-9CB9-37C3BE869804}"/>
    <cellStyle name="Normal 26 7" xfId="6212" xr:uid="{08C29A68-BB78-4DCA-AC9A-A0BD3320FDDF}"/>
    <cellStyle name="Normal 26 7 2" xfId="14592" xr:uid="{AFC08A85-9274-41BE-BC65-F497B0B435D0}"/>
    <cellStyle name="Normal 26 7 2 2" xfId="31352" xr:uid="{A36AF4D9-BB01-41D8-B8A8-30F0E13120B0}"/>
    <cellStyle name="Normal 26 7 2 3" xfId="48111" xr:uid="{F4B57852-2F9E-4624-9CE5-9901B6221E2D}"/>
    <cellStyle name="Normal 26 7 3" xfId="22972" xr:uid="{DB72DAAD-31AD-4B4D-AD74-471979AEAC9D}"/>
    <cellStyle name="Normal 26 7 4" xfId="39731" xr:uid="{3C334CB4-C783-4FCC-BCC1-8C1B19174B63}"/>
    <cellStyle name="Normal 26 8" xfId="2946" xr:uid="{61810221-10B3-4376-880C-69289A58E24B}"/>
    <cellStyle name="Normal 26 8 2" xfId="11328" xr:uid="{C09206DD-3E8F-4C18-B34C-1D9C720C8E8F}"/>
    <cellStyle name="Normal 26 8 2 2" xfId="28088" xr:uid="{C5FA7B84-1ABB-4F99-B57E-989F2E4A3BA4}"/>
    <cellStyle name="Normal 26 8 2 3" xfId="44847" xr:uid="{650AF548-758F-4A98-A340-9C8E6DAD40F5}"/>
    <cellStyle name="Normal 26 8 3" xfId="19708" xr:uid="{49E4903D-518D-4333-8061-894D7A8BE172}"/>
    <cellStyle name="Normal 26 8 4" xfId="36467" xr:uid="{DC6EBAD2-19E6-4001-AD10-E30F4D93B3A0}"/>
    <cellStyle name="Normal 26 9" xfId="9525" xr:uid="{5A0F3BF3-7796-4C78-95BD-296889F5EB21}"/>
    <cellStyle name="Normal 26 9 2" xfId="26285" xr:uid="{8E98EDD3-766B-4710-9186-EF6C1ABA4664}"/>
    <cellStyle name="Normal 26 9 3" xfId="43044" xr:uid="{421D5BB9-2F91-42C6-9C4A-92D070B72E16}"/>
    <cellStyle name="Normal 27" xfId="246" xr:uid="{FCA9079D-B76D-453E-9063-ABF2BC2B4A9E}"/>
    <cellStyle name="Normal 27 10" xfId="34693" xr:uid="{CD9A6F11-534E-487A-A27A-905B73620A51}"/>
    <cellStyle name="Normal 27 11" xfId="1264" xr:uid="{4C1FBFC9-4248-4388-ADDD-FA7818E0852D}"/>
    <cellStyle name="Normal 27 12" xfId="899" xr:uid="{63C920CF-188E-4D03-89FD-AF2A6A0ED9C1}"/>
    <cellStyle name="Normal 27 2" xfId="900" xr:uid="{D4C422F6-B41C-4499-A663-50565164EC9D}"/>
    <cellStyle name="Normal 27 2 10" xfId="1295" xr:uid="{E3BDCA24-0231-407F-A0A3-98400F937BE4}"/>
    <cellStyle name="Normal 27 2 2" xfId="1674" xr:uid="{FA6A0C6D-52E8-46A5-9CBD-0AE31E2045DA}"/>
    <cellStyle name="Normal 27 2 2 2" xfId="5056" xr:uid="{87B0167B-A396-469E-8B52-B5D2AEE88FFA}"/>
    <cellStyle name="Normal 27 2 2 2 2" xfId="13434" xr:uid="{0E9379A7-080F-4D9F-94DB-32D80124B44A}"/>
    <cellStyle name="Normal 27 2 2 2 2 2" xfId="30194" xr:uid="{70F49193-E942-4222-AF4C-713706C26C05}"/>
    <cellStyle name="Normal 27 2 2 2 2 3" xfId="46953" xr:uid="{88E325CF-5026-4814-80FD-885203870C50}"/>
    <cellStyle name="Normal 27 2 2 2 3" xfId="21814" xr:uid="{F3FE0FEC-BC87-4C11-BCD1-9D498368B769}"/>
    <cellStyle name="Normal 27 2 2 2 4" xfId="38573" xr:uid="{2E32A68D-8155-4DA8-9228-CCD1F6F06F99}"/>
    <cellStyle name="Normal 27 2 2 3" xfId="6741" xr:uid="{5605C510-9AC9-4DF2-B222-853193755486}"/>
    <cellStyle name="Normal 27 2 2 3 2" xfId="15121" xr:uid="{648B13B7-9A3D-4221-9A73-0DCD56FB33A5}"/>
    <cellStyle name="Normal 27 2 2 3 2 2" xfId="31881" xr:uid="{CC35B474-35E3-4AFC-8C04-6DDF3903FAF7}"/>
    <cellStyle name="Normal 27 2 2 3 2 3" xfId="48640" xr:uid="{4DC24430-4D8B-4900-9E20-BD8E079F978D}"/>
    <cellStyle name="Normal 27 2 2 3 3" xfId="23501" xr:uid="{A97EE6DD-8AC9-4B5F-A3E2-7E6C7F1514CC}"/>
    <cellStyle name="Normal 27 2 2 3 4" xfId="40260" xr:uid="{1CD36EDF-6C11-4E6E-BF2D-417878BF8F20}"/>
    <cellStyle name="Normal 27 2 2 4" xfId="3481" xr:uid="{B93F1FF9-2650-49F8-A876-291C3E1AB000}"/>
    <cellStyle name="Normal 27 2 2 4 2" xfId="11857" xr:uid="{CCAF9999-6F9B-44E4-B0FF-27369A41E295}"/>
    <cellStyle name="Normal 27 2 2 4 2 2" xfId="28617" xr:uid="{7F307449-8B34-47A5-BE0B-25672C5200D5}"/>
    <cellStyle name="Normal 27 2 2 4 2 3" xfId="45376" xr:uid="{2B24FE4A-3FFC-40F7-9EA8-00248866358C}"/>
    <cellStyle name="Normal 27 2 2 4 3" xfId="20237" xr:uid="{F8E54F48-1111-4FE3-B29C-BCBC2BAEE113}"/>
    <cellStyle name="Normal 27 2 2 4 4" xfId="36996" xr:uid="{A790FC4C-CEBB-4A3A-ABC0-F3C8B03DCC09}"/>
    <cellStyle name="Normal 27 2 2 5" xfId="10054" xr:uid="{B360E260-76C2-4EDE-8C60-73D744BC2164}"/>
    <cellStyle name="Normal 27 2 2 5 2" xfId="26814" xr:uid="{6B981701-C2DD-4B8E-A47D-A434DEB4DF38}"/>
    <cellStyle name="Normal 27 2 2 5 3" xfId="43573" xr:uid="{1C6AD77C-A0D6-4BFF-80EC-81FA2B75D2EA}"/>
    <cellStyle name="Normal 27 2 2 6" xfId="18434" xr:uid="{867E29BF-4CD6-47D7-9990-4DCC297FA893}"/>
    <cellStyle name="Normal 27 2 2 7" xfId="35193" xr:uid="{0907E53A-6644-4DFB-8ECD-ED6B4CF94E2D}"/>
    <cellStyle name="Normal 27 2 3" xfId="2102" xr:uid="{80A27D5C-C849-4836-9EAE-BFFC3BF89B58}"/>
    <cellStyle name="Normal 27 2 3 2" xfId="5482" xr:uid="{56F88085-6739-47E1-8327-84406F489D51}"/>
    <cellStyle name="Normal 27 2 3 2 2" xfId="13862" xr:uid="{8782D854-AC6C-424E-9A18-13DDB87F3C96}"/>
    <cellStyle name="Normal 27 2 3 2 2 2" xfId="30622" xr:uid="{07FE4123-6A96-4FD2-90F1-6BF7D61D72F8}"/>
    <cellStyle name="Normal 27 2 3 2 2 3" xfId="47381" xr:uid="{7E197778-C1DF-4A5F-BE3C-7FB307DCF3F1}"/>
    <cellStyle name="Normal 27 2 3 2 3" xfId="22242" xr:uid="{8EDD3330-7542-4C90-9D4B-E0BC54D8BF61}"/>
    <cellStyle name="Normal 27 2 3 2 4" xfId="39001" xr:uid="{11FA0DE2-B98C-433A-9805-9D57F76DF46D}"/>
    <cellStyle name="Normal 27 2 3 3" xfId="7169" xr:uid="{E24263FF-F0C3-4524-BCEA-BDFC98C66414}"/>
    <cellStyle name="Normal 27 2 3 3 2" xfId="15549" xr:uid="{7CA47952-41D1-4236-9AE1-34DF8CA3E3CE}"/>
    <cellStyle name="Normal 27 2 3 3 2 2" xfId="32309" xr:uid="{F550B21C-B49B-463F-AC04-EE8C578BAD67}"/>
    <cellStyle name="Normal 27 2 3 3 2 3" xfId="49068" xr:uid="{68EDC57D-37D1-4BFF-A3B6-90099BF63B1F}"/>
    <cellStyle name="Normal 27 2 3 3 3" xfId="23929" xr:uid="{D35FD3B3-D5C8-4950-A13B-E08BADDC3FF2}"/>
    <cellStyle name="Normal 27 2 3 3 4" xfId="40688" xr:uid="{C1BFD500-711D-45BA-BEE9-1FBAD25E910F}"/>
    <cellStyle name="Normal 27 2 3 4" xfId="3909" xr:uid="{ED8A070E-7110-4535-9865-7A1E36F5521C}"/>
    <cellStyle name="Normal 27 2 3 4 2" xfId="12285" xr:uid="{65F4FA7A-6F77-4871-9495-F5AD4D716BA6}"/>
    <cellStyle name="Normal 27 2 3 4 2 2" xfId="29045" xr:uid="{3BFEE1FC-886C-4049-A9B0-B58F168CCA10}"/>
    <cellStyle name="Normal 27 2 3 4 2 3" xfId="45804" xr:uid="{6828057A-7175-4EC7-84AA-0E6D8F3301A9}"/>
    <cellStyle name="Normal 27 2 3 4 3" xfId="20665" xr:uid="{95953EB8-CA86-44F2-A859-36DB6156F43D}"/>
    <cellStyle name="Normal 27 2 3 4 4" xfId="37424" xr:uid="{D7E14297-2CF8-4F61-8471-464FEEBE7E8A}"/>
    <cellStyle name="Normal 27 2 3 5" xfId="10482" xr:uid="{B191AB59-5691-4CCF-9A78-855345B29802}"/>
    <cellStyle name="Normal 27 2 3 5 2" xfId="27242" xr:uid="{EF7CFE17-5771-49BD-850F-B3B2946567E0}"/>
    <cellStyle name="Normal 27 2 3 5 3" xfId="44001" xr:uid="{00393207-535B-4392-A08C-3B7569719CFF}"/>
    <cellStyle name="Normal 27 2 3 6" xfId="18862" xr:uid="{34D49DD0-E7F2-4D84-BBE9-91C2C3BB60B2}"/>
    <cellStyle name="Normal 27 2 3 7" xfId="35621" xr:uid="{D9E174CC-FE78-4A31-8936-5FCE7A7B9333}"/>
    <cellStyle name="Normal 27 2 4" xfId="4925" xr:uid="{9877A0A1-63B6-426A-9D09-23CF5E2649A6}"/>
    <cellStyle name="Normal 27 2 4 2" xfId="13301" xr:uid="{9C0B1380-C026-466A-8948-1EF8B03D2187}"/>
    <cellStyle name="Normal 27 2 4 2 2" xfId="30061" xr:uid="{9EC0769F-3C2E-4F92-B4F3-657B3651EC72}"/>
    <cellStyle name="Normal 27 2 4 2 3" xfId="46820" xr:uid="{FF14229D-E843-49E1-BF5A-53B0690CEF8A}"/>
    <cellStyle name="Normal 27 2 4 3" xfId="21681" xr:uid="{3DF4E4DA-4A5D-4246-BEC8-9422E6B71654}"/>
    <cellStyle name="Normal 27 2 4 4" xfId="38440" xr:uid="{77B0F179-FE57-47CB-A6E7-D3068047B97C}"/>
    <cellStyle name="Normal 27 2 5" xfId="6315" xr:uid="{FAF8E2AC-BD08-4F37-AB8C-65ACB88C2851}"/>
    <cellStyle name="Normal 27 2 5 2" xfId="14695" xr:uid="{7E353A0B-88F8-4607-A8FA-B52D5865250F}"/>
    <cellStyle name="Normal 27 2 5 2 2" xfId="31455" xr:uid="{C5D16299-CA26-41DC-B138-CEA25FE2B447}"/>
    <cellStyle name="Normal 27 2 5 2 3" xfId="48214" xr:uid="{FCA586D2-F769-47F1-A3E7-582AAB5DA1E1}"/>
    <cellStyle name="Normal 27 2 5 3" xfId="23075" xr:uid="{E99FC791-1150-402E-B0FF-69C1A026F614}"/>
    <cellStyle name="Normal 27 2 5 4" xfId="39834" xr:uid="{E6A95BA6-6385-4C64-A4DA-FCE3172486B6}"/>
    <cellStyle name="Normal 27 2 6" xfId="3052" xr:uid="{1DEAAC27-4C5C-4330-A41E-2B2CC343E23E}"/>
    <cellStyle name="Normal 27 2 6 2" xfId="11431" xr:uid="{EBDADA85-A302-4BD0-83D9-03523714A2F2}"/>
    <cellStyle name="Normal 27 2 6 2 2" xfId="28191" xr:uid="{255E5BBF-26A6-4E69-A1A1-7EFE573D12DC}"/>
    <cellStyle name="Normal 27 2 6 2 3" xfId="44950" xr:uid="{0F106416-E579-4625-8D94-6E4375795999}"/>
    <cellStyle name="Normal 27 2 6 3" xfId="19811" xr:uid="{2EA67556-31EC-4B7A-88E3-3E02880FBF71}"/>
    <cellStyle name="Normal 27 2 6 4" xfId="36570" xr:uid="{219BD565-92CB-428E-A6AC-41EFA17FCE8E}"/>
    <cellStyle name="Normal 27 2 7" xfId="9628" xr:uid="{8B03A9A6-1EDE-41FB-9682-4D0C04326C54}"/>
    <cellStyle name="Normal 27 2 7 2" xfId="26388" xr:uid="{242D7AFC-FF03-4A8F-8D18-29E6EE96E531}"/>
    <cellStyle name="Normal 27 2 7 3" xfId="43147" xr:uid="{C91DCD9C-6142-491B-8E0A-912E89143F79}"/>
    <cellStyle name="Normal 27 2 8" xfId="18008" xr:uid="{C9D67E94-1C5C-4C74-9A96-8765CBACD4B0}"/>
    <cellStyle name="Normal 27 2 9" xfId="34767" xr:uid="{70C23EAC-CCE7-4809-8E38-1554600A3788}"/>
    <cellStyle name="Normal 27 3" xfId="901" xr:uid="{D9CF2F99-92EA-4686-A41A-A888E647CAC1}"/>
    <cellStyle name="Normal 27 3 2" xfId="4984" xr:uid="{25BE3928-E1C8-49BB-93B5-195F04BCFFAD}"/>
    <cellStyle name="Normal 27 3 2 2" xfId="13360" xr:uid="{9C20E5C0-6A29-4AA8-B0E8-DF9AABD4587F}"/>
    <cellStyle name="Normal 27 3 2 2 2" xfId="30120" xr:uid="{01C19789-2104-41FC-B3A6-53F95796B76B}"/>
    <cellStyle name="Normal 27 3 2 2 3" xfId="46879" xr:uid="{590930A6-555F-40B7-8143-C210921AC3A4}"/>
    <cellStyle name="Normal 27 3 2 3" xfId="21740" xr:uid="{5114301B-093D-4F71-9512-080400746D4E}"/>
    <cellStyle name="Normal 27 3 2 4" xfId="38499" xr:uid="{81E498B0-D520-4DE8-A3C1-5B526C1BEA96}"/>
    <cellStyle name="Normal 27 3 3" xfId="6667" xr:uid="{8195A289-A59A-488B-82B8-D05B3633833D}"/>
    <cellStyle name="Normal 27 3 3 2" xfId="15047" xr:uid="{F7390F5A-468B-4AB5-AE71-C8DC0CDDF336}"/>
    <cellStyle name="Normal 27 3 3 2 2" xfId="31807" xr:uid="{562BA204-7429-4641-8CE3-F3FAC59BD263}"/>
    <cellStyle name="Normal 27 3 3 2 3" xfId="48566" xr:uid="{82AF7F39-5F1F-4ADC-A528-8DC4132E74C4}"/>
    <cellStyle name="Normal 27 3 3 3" xfId="23427" xr:uid="{325447AE-9A15-4ECA-B394-0E6D229EF5FE}"/>
    <cellStyle name="Normal 27 3 3 4" xfId="40186" xr:uid="{D75869C1-0323-46C3-8E7C-8A1B1EBED38A}"/>
    <cellStyle name="Normal 27 3 4" xfId="3407" xr:uid="{D04F2B23-7697-434F-BA9F-C4484CA8236C}"/>
    <cellStyle name="Normal 27 3 4 2" xfId="11783" xr:uid="{E6DCD4BD-15DB-4599-AD6A-AFE3D48B2B79}"/>
    <cellStyle name="Normal 27 3 4 2 2" xfId="28543" xr:uid="{88059E47-A0D8-47ED-B038-B95170E170BA}"/>
    <cellStyle name="Normal 27 3 4 2 3" xfId="45302" xr:uid="{36B77934-7288-41BC-B249-3BD4A9CC8FB3}"/>
    <cellStyle name="Normal 27 3 4 3" xfId="20163" xr:uid="{5C65AD75-3C1C-4145-88CC-3B62C07ED18C}"/>
    <cellStyle name="Normal 27 3 4 4" xfId="36922" xr:uid="{E13D7C0F-F48F-450D-B967-C4523245B7A9}"/>
    <cellStyle name="Normal 27 3 5" xfId="9980" xr:uid="{0DD54A59-CFF1-4718-8FF4-43ECCB32C82A}"/>
    <cellStyle name="Normal 27 3 5 2" xfId="26740" xr:uid="{FDB6028A-148C-4302-A74D-1C44720BE738}"/>
    <cellStyle name="Normal 27 3 5 3" xfId="43499" xr:uid="{0754D758-D558-4AFA-85F9-D897B5B7CBD3}"/>
    <cellStyle name="Normal 27 3 6" xfId="18360" xr:uid="{155CA452-1501-4BB4-A2E8-B65FF4554273}"/>
    <cellStyle name="Normal 27 3 7" xfId="35119" xr:uid="{58A17D4B-D5C7-41E9-A65B-82C7D71A9473}"/>
    <cellStyle name="Normal 27 3 8" xfId="1603" xr:uid="{3E993636-CC51-4205-A31C-2D92B0D2B41C}"/>
    <cellStyle name="Normal 27 4" xfId="2029" xr:uid="{B9230374-0A46-4635-BCA4-82A1398250E0}"/>
    <cellStyle name="Normal 27 4 2" xfId="5408" xr:uid="{65474EFA-40EE-4EA1-BAB2-1EB3412C0CAC}"/>
    <cellStyle name="Normal 27 4 2 2" xfId="13788" xr:uid="{4BCED420-17B0-4389-A9E0-A9DC4B522310}"/>
    <cellStyle name="Normal 27 4 2 2 2" xfId="30548" xr:uid="{14A23BC5-C44E-4507-9BFE-C25815ECAB51}"/>
    <cellStyle name="Normal 27 4 2 2 3" xfId="47307" xr:uid="{076C2BCD-F7F1-4C7D-87FD-8CB00D253D68}"/>
    <cellStyle name="Normal 27 4 2 3" xfId="22168" xr:uid="{85350276-A68C-455A-BA18-0C5BA50045A4}"/>
    <cellStyle name="Normal 27 4 2 4" xfId="38927" xr:uid="{A627E1A8-0C5E-4319-9208-828C1389CB75}"/>
    <cellStyle name="Normal 27 4 3" xfId="7095" xr:uid="{CFDD41A8-211C-4F7A-9635-F78FF153FA80}"/>
    <cellStyle name="Normal 27 4 3 2" xfId="15475" xr:uid="{7DA2400F-9833-4456-8EB1-E2DAB100997C}"/>
    <cellStyle name="Normal 27 4 3 2 2" xfId="32235" xr:uid="{24527247-1BF4-47B3-B6BF-4183D6112C47}"/>
    <cellStyle name="Normal 27 4 3 2 3" xfId="48994" xr:uid="{83C2CD5D-2AA6-427D-8717-8A6D2E8DF001}"/>
    <cellStyle name="Normal 27 4 3 3" xfId="23855" xr:uid="{27229856-F3BD-4609-93C1-8E7B855E4268}"/>
    <cellStyle name="Normal 27 4 3 4" xfId="40614" xr:uid="{790A718D-6068-4733-838B-9DB6C551ACF2}"/>
    <cellStyle name="Normal 27 4 4" xfId="3835" xr:uid="{590E1ACD-700F-4FF7-B025-A04DC77A591D}"/>
    <cellStyle name="Normal 27 4 4 2" xfId="12211" xr:uid="{2E7485DD-3DFA-4FC8-A2B9-51B92099F146}"/>
    <cellStyle name="Normal 27 4 4 2 2" xfId="28971" xr:uid="{F658BA85-19DB-4E3F-B400-5BF0A186E999}"/>
    <cellStyle name="Normal 27 4 4 2 3" xfId="45730" xr:uid="{B860862C-2D32-49CC-8C02-4F710D6A2B29}"/>
    <cellStyle name="Normal 27 4 4 3" xfId="20591" xr:uid="{DEC4F52E-1434-464D-A29B-BC7AB6F82889}"/>
    <cellStyle name="Normal 27 4 4 4" xfId="37350" xr:uid="{A1171BB4-066E-49BC-AF23-748522FE7AC7}"/>
    <cellStyle name="Normal 27 4 5" xfId="10408" xr:uid="{BB3FD9EF-2595-4B29-B769-D10F67C8F9C6}"/>
    <cellStyle name="Normal 27 4 5 2" xfId="27168" xr:uid="{630CC77E-6192-4D4F-A718-4DA713A09165}"/>
    <cellStyle name="Normal 27 4 5 3" xfId="43927" xr:uid="{D1001644-3292-4995-A2D5-81008FE3F125}"/>
    <cellStyle name="Normal 27 4 6" xfId="18788" xr:uid="{86E8876B-888D-4405-99AC-42F33E8382E6}"/>
    <cellStyle name="Normal 27 4 7" xfId="35547" xr:uid="{CE0F877C-5E17-47B6-ACDC-33FEC50B95CA}"/>
    <cellStyle name="Normal 27 5" xfId="4533" xr:uid="{558D2D99-6A1D-4FFC-9D57-F05EFDDAD594}"/>
    <cellStyle name="Normal 27 5 2" xfId="12909" xr:uid="{19FDEBCA-E328-4AB5-B749-D2B737711301}"/>
    <cellStyle name="Normal 27 5 2 2" xfId="29669" xr:uid="{8B248D38-428B-4A83-A171-B74AC0EC0E35}"/>
    <cellStyle name="Normal 27 5 2 3" xfId="46428" xr:uid="{3977CEE3-B772-499D-ABFD-006657818F89}"/>
    <cellStyle name="Normal 27 5 3" xfId="21289" xr:uid="{7732E158-1FC0-431A-80C7-2FF95BBED9EE}"/>
    <cellStyle name="Normal 27 5 4" xfId="38048" xr:uid="{3D52734E-3D31-4B54-BCA9-EE4D52552FD3}"/>
    <cellStyle name="Normal 27 6" xfId="6241" xr:uid="{458304F0-2ECA-4B4F-B0F2-58FB78B09793}"/>
    <cellStyle name="Normal 27 6 2" xfId="14621" xr:uid="{32831C70-BB77-4A5B-85B0-88595FF75CEB}"/>
    <cellStyle name="Normal 27 6 2 2" xfId="31381" xr:uid="{E48638E5-0B87-493E-AD7D-69A161828400}"/>
    <cellStyle name="Normal 27 6 2 3" xfId="48140" xr:uid="{5E9E98C5-CB7F-42DE-889B-7AE507932D26}"/>
    <cellStyle name="Normal 27 6 3" xfId="23001" xr:uid="{A3A8EFB4-0F17-405A-A1E0-79A606CEEC07}"/>
    <cellStyle name="Normal 27 6 4" xfId="39760" xr:uid="{68227E82-4661-43CC-B238-B100AE8D9BF3}"/>
    <cellStyle name="Normal 27 7" xfId="2976" xr:uid="{633E1644-833A-4F18-825D-18ACD334BF0B}"/>
    <cellStyle name="Normal 27 7 2" xfId="11357" xr:uid="{0BB4E468-C9BA-4643-AC07-DC07728BA5E6}"/>
    <cellStyle name="Normal 27 7 2 2" xfId="28117" xr:uid="{CCC39786-AD20-4B44-8A19-38CE2D615AF9}"/>
    <cellStyle name="Normal 27 7 2 3" xfId="44876" xr:uid="{B53B08A8-38F8-48F9-988C-F4C03B317B27}"/>
    <cellStyle name="Normal 27 7 3" xfId="19737" xr:uid="{CEBF4900-9976-4028-93F7-DD12D92B3A0B}"/>
    <cellStyle name="Normal 27 7 4" xfId="36496" xr:uid="{78D4F0EE-06B7-4C5D-9E3D-FBA5C6AD7FAA}"/>
    <cellStyle name="Normal 27 8" xfId="9554" xr:uid="{AAC468B2-75E7-41FE-96B9-B6A0423FA7C1}"/>
    <cellStyle name="Normal 27 8 2" xfId="26314" xr:uid="{B5742211-EDFA-4069-949F-C24F59043CD3}"/>
    <cellStyle name="Normal 27 8 3" xfId="43073" xr:uid="{11F0D406-8531-40BC-9E5A-288FFE205D09}"/>
    <cellStyle name="Normal 27 9" xfId="17934" xr:uid="{CCAB413E-D470-4A64-A954-AED915263A2C}"/>
    <cellStyle name="Normal 28" xfId="247" xr:uid="{38206813-CB7C-483B-BD8D-FD50C9D61431}"/>
    <cellStyle name="Normal 28 10" xfId="34694" xr:uid="{59B48F30-6FC1-47EF-B87F-F4318D2DCFD8}"/>
    <cellStyle name="Normal 28 11" xfId="1265" xr:uid="{3CE93D40-12E0-43AF-BC3A-DC7A12DDAAEF}"/>
    <cellStyle name="Normal 28 12" xfId="902" xr:uid="{57C465F1-789D-45DC-B04D-1B79EE2E393D}"/>
    <cellStyle name="Normal 28 2" xfId="903" xr:uid="{9B688A7E-97EA-4460-B0C8-1F653FB91495}"/>
    <cellStyle name="Normal 28 2 10" xfId="1296" xr:uid="{07EBAFE7-BCFE-41C6-8671-FB391A064A8F}"/>
    <cellStyle name="Normal 28 2 2" xfId="1675" xr:uid="{4CAA6806-FBDA-4BE8-9F43-F16A4AA6FD20}"/>
    <cellStyle name="Normal 28 2 2 2" xfId="5057" xr:uid="{85AD1CB1-1865-4C63-ACB4-9D406E07A5FE}"/>
    <cellStyle name="Normal 28 2 2 2 2" xfId="13435" xr:uid="{91E163A7-C1F3-43DC-826D-2247A7F18AC3}"/>
    <cellStyle name="Normal 28 2 2 2 2 2" xfId="30195" xr:uid="{30619BF8-1785-4453-BFAF-1E5F582A72C8}"/>
    <cellStyle name="Normal 28 2 2 2 2 3" xfId="46954" xr:uid="{DF02A82F-40CA-43A2-81F3-9F81F4F80943}"/>
    <cellStyle name="Normal 28 2 2 2 3" xfId="21815" xr:uid="{FF9107AB-ADA0-4D5D-BE67-A9783EDFCBE9}"/>
    <cellStyle name="Normal 28 2 2 2 4" xfId="38574" xr:uid="{4C789A51-68D3-416B-9CAB-0252D13F8D2B}"/>
    <cellStyle name="Normal 28 2 2 3" xfId="6742" xr:uid="{E1EBC3E7-0B22-450E-B5AC-A0B52DD93C79}"/>
    <cellStyle name="Normal 28 2 2 3 2" xfId="15122" xr:uid="{44DE1D62-1C14-4FCC-8CED-2394CFC306D8}"/>
    <cellStyle name="Normal 28 2 2 3 2 2" xfId="31882" xr:uid="{0892B578-3F11-4E33-A8F7-A0B7C738793B}"/>
    <cellStyle name="Normal 28 2 2 3 2 3" xfId="48641" xr:uid="{CEB71F2B-9356-4F79-8A43-34C91762F278}"/>
    <cellStyle name="Normal 28 2 2 3 3" xfId="23502" xr:uid="{14DCFC0E-7033-4E20-A9B4-E32E4B5ACD6E}"/>
    <cellStyle name="Normal 28 2 2 3 4" xfId="40261" xr:uid="{C17EBEFC-F9B5-43A2-87D1-58465489538C}"/>
    <cellStyle name="Normal 28 2 2 4" xfId="3482" xr:uid="{883D1AB3-145E-4463-ACDB-EAA3B034990B}"/>
    <cellStyle name="Normal 28 2 2 4 2" xfId="11858" xr:uid="{EF5871A1-8F4D-4AE0-8F66-40F3E79FD5A3}"/>
    <cellStyle name="Normal 28 2 2 4 2 2" xfId="28618" xr:uid="{F3CE6196-9F98-47EC-88C0-9FF78C5816DD}"/>
    <cellStyle name="Normal 28 2 2 4 2 3" xfId="45377" xr:uid="{DE1C8277-D52F-4535-81E4-A9406B25D3F0}"/>
    <cellStyle name="Normal 28 2 2 4 3" xfId="20238" xr:uid="{EA71F0DD-803D-46CE-A164-75EB85DC4F38}"/>
    <cellStyle name="Normal 28 2 2 4 4" xfId="36997" xr:uid="{A5021080-704A-4BF1-AE7B-9610CAA27D77}"/>
    <cellStyle name="Normal 28 2 2 5" xfId="10055" xr:uid="{A28A638F-72F6-4336-A0EE-1AEEB393D610}"/>
    <cellStyle name="Normal 28 2 2 5 2" xfId="26815" xr:uid="{1BD1C9B8-835E-4583-B0D2-98D8E97B5EE1}"/>
    <cellStyle name="Normal 28 2 2 5 3" xfId="43574" xr:uid="{4B17D70E-1771-4DDC-AFBB-D3EBA4BD3957}"/>
    <cellStyle name="Normal 28 2 2 6" xfId="18435" xr:uid="{9846D84A-DEEB-4B3A-8769-2410761455AA}"/>
    <cellStyle name="Normal 28 2 2 7" xfId="35194" xr:uid="{2AA6FED5-B369-49FD-8C0C-F0CEA9872E0A}"/>
    <cellStyle name="Normal 28 2 3" xfId="2103" xr:uid="{2E966057-51DB-4A82-944D-F602AE8079A7}"/>
    <cellStyle name="Normal 28 2 3 2" xfId="5483" xr:uid="{80B94540-44F5-4B37-8621-3FFE0142AA66}"/>
    <cellStyle name="Normal 28 2 3 2 2" xfId="13863" xr:uid="{0D93EACE-BC62-4437-891D-CB9C404DA010}"/>
    <cellStyle name="Normal 28 2 3 2 2 2" xfId="30623" xr:uid="{83AD67F2-1EE0-495E-AEE3-51676E28F756}"/>
    <cellStyle name="Normal 28 2 3 2 2 3" xfId="47382" xr:uid="{F302BAF3-1CF2-40AD-A449-F709161E5282}"/>
    <cellStyle name="Normal 28 2 3 2 3" xfId="22243" xr:uid="{957FD3B8-8DCB-475D-A6AB-B5E1D0BC9268}"/>
    <cellStyle name="Normal 28 2 3 2 4" xfId="39002" xr:uid="{06ADAB4A-8C32-4911-A99C-3B2E04E4DD2D}"/>
    <cellStyle name="Normal 28 2 3 3" xfId="7170" xr:uid="{FBE13E9C-18B8-4B95-A349-62D20D22C80F}"/>
    <cellStyle name="Normal 28 2 3 3 2" xfId="15550" xr:uid="{D9093225-2508-4593-80AC-3CC1DDB22EBD}"/>
    <cellStyle name="Normal 28 2 3 3 2 2" xfId="32310" xr:uid="{E83E496E-298D-40F7-93FB-C29C2E5A6BEE}"/>
    <cellStyle name="Normal 28 2 3 3 2 3" xfId="49069" xr:uid="{C86E95FC-A5F2-43E2-A98E-96C94E9413E1}"/>
    <cellStyle name="Normal 28 2 3 3 3" xfId="23930" xr:uid="{0292A1F2-AEC0-487E-9C59-175F5377EA18}"/>
    <cellStyle name="Normal 28 2 3 3 4" xfId="40689" xr:uid="{6FC5B85E-22C6-40A1-9965-36D85F87A620}"/>
    <cellStyle name="Normal 28 2 3 4" xfId="3910" xr:uid="{D6A413AA-0FF5-412A-BED2-252AB97E21F5}"/>
    <cellStyle name="Normal 28 2 3 4 2" xfId="12286" xr:uid="{A7824599-6A6F-4F59-B3F9-30ABB0B22FA6}"/>
    <cellStyle name="Normal 28 2 3 4 2 2" xfId="29046" xr:uid="{D9729466-E19D-4975-B741-8AA501892A8A}"/>
    <cellStyle name="Normal 28 2 3 4 2 3" xfId="45805" xr:uid="{A78DD505-D17F-4114-8EDD-98F4A5D77C7F}"/>
    <cellStyle name="Normal 28 2 3 4 3" xfId="20666" xr:uid="{2540C7DB-1156-4FDC-A2DA-D53E37F3059D}"/>
    <cellStyle name="Normal 28 2 3 4 4" xfId="37425" xr:uid="{EBD4F6E5-8952-4870-8E87-D7D87D9FCBCF}"/>
    <cellStyle name="Normal 28 2 3 5" xfId="10483" xr:uid="{3E9B6422-C4DF-4EDA-AFEA-ED0966B86E46}"/>
    <cellStyle name="Normal 28 2 3 5 2" xfId="27243" xr:uid="{9448CEEC-7962-4289-896A-234AD50ECA16}"/>
    <cellStyle name="Normal 28 2 3 5 3" xfId="44002" xr:uid="{B34FB124-558A-44DE-BE1D-DAD596448409}"/>
    <cellStyle name="Normal 28 2 3 6" xfId="18863" xr:uid="{9A840451-1B5D-4F55-BC2A-BF18319867D7}"/>
    <cellStyle name="Normal 28 2 3 7" xfId="35622" xr:uid="{79871EA0-FA94-47C5-849E-DD7C702F1407}"/>
    <cellStyle name="Normal 28 2 4" xfId="4926" xr:uid="{FB00202F-1ADA-4E7A-B392-8D10671A33B8}"/>
    <cellStyle name="Normal 28 2 4 2" xfId="13302" xr:uid="{70F3B2D5-C271-4EB8-AF25-341D1AD1461B}"/>
    <cellStyle name="Normal 28 2 4 2 2" xfId="30062" xr:uid="{D18B5DAB-317A-4117-BE4D-794B1AA47D0D}"/>
    <cellStyle name="Normal 28 2 4 2 3" xfId="46821" xr:uid="{A1055E57-3DFC-4FA1-A7DD-027C59FC8D29}"/>
    <cellStyle name="Normal 28 2 4 3" xfId="21682" xr:uid="{38231835-7811-49D4-B9A2-366A45D048EF}"/>
    <cellStyle name="Normal 28 2 4 4" xfId="38441" xr:uid="{0DA1CD78-36BD-4BA3-856B-13405C9246D7}"/>
    <cellStyle name="Normal 28 2 5" xfId="6316" xr:uid="{92BB8BDA-B64E-4340-A862-99488BFFDD91}"/>
    <cellStyle name="Normal 28 2 5 2" xfId="14696" xr:uid="{D93DCE20-8C72-4B72-882E-8FB73C5D9926}"/>
    <cellStyle name="Normal 28 2 5 2 2" xfId="31456" xr:uid="{D0096E8F-599E-4ED3-B5DE-53A3516CC668}"/>
    <cellStyle name="Normal 28 2 5 2 3" xfId="48215" xr:uid="{741E9BA9-0072-4997-9976-345772B703A0}"/>
    <cellStyle name="Normal 28 2 5 3" xfId="23076" xr:uid="{CB637586-CF04-461B-9349-0BF799358A6F}"/>
    <cellStyle name="Normal 28 2 5 4" xfId="39835" xr:uid="{97A37D46-0F4F-4823-BE10-1B8D8010D11F}"/>
    <cellStyle name="Normal 28 2 6" xfId="3053" xr:uid="{8C1D446C-E2EC-4459-B4F2-1631A73905CC}"/>
    <cellStyle name="Normal 28 2 6 2" xfId="11432" xr:uid="{24A51B71-0C71-4EDB-9A87-7D0EEE44864C}"/>
    <cellStyle name="Normal 28 2 6 2 2" xfId="28192" xr:uid="{F010D03E-31FF-486E-BC47-80630113B635}"/>
    <cellStyle name="Normal 28 2 6 2 3" xfId="44951" xr:uid="{C930B986-A46B-4CC3-85DF-D4A2CF8F21BB}"/>
    <cellStyle name="Normal 28 2 6 3" xfId="19812" xr:uid="{5CA325F4-F320-4C1D-8B8E-975B48773EB5}"/>
    <cellStyle name="Normal 28 2 6 4" xfId="36571" xr:uid="{5220CEA1-7D7A-453D-B53C-F239E197B958}"/>
    <cellStyle name="Normal 28 2 7" xfId="9629" xr:uid="{92913482-9A37-4039-9DED-63124308640C}"/>
    <cellStyle name="Normal 28 2 7 2" xfId="26389" xr:uid="{5E29D6CA-AA95-4CE0-B01A-DF89A5453A44}"/>
    <cellStyle name="Normal 28 2 7 3" xfId="43148" xr:uid="{4EC631A4-B76B-41F2-99EB-95A4F21F50E5}"/>
    <cellStyle name="Normal 28 2 8" xfId="18009" xr:uid="{5E04362B-CC78-4370-B137-3856CB0140F3}"/>
    <cellStyle name="Normal 28 2 9" xfId="34768" xr:uid="{A1F8727C-ABC1-4E14-B6A1-82FEB784F0FE}"/>
    <cellStyle name="Normal 28 3" xfId="904" xr:uid="{8BA86893-6BA5-49F2-8BE1-9BE189F90B1F}"/>
    <cellStyle name="Normal 28 3 2" xfId="4985" xr:uid="{E0D28176-546C-4E3F-898B-D4ECCA8ECA20}"/>
    <cellStyle name="Normal 28 3 2 2" xfId="13361" xr:uid="{07B38DFE-D7B8-426B-8C9D-CC962B1E9352}"/>
    <cellStyle name="Normal 28 3 2 2 2" xfId="30121" xr:uid="{1464E29E-D0A3-427B-8EA2-D79AE0E3FB11}"/>
    <cellStyle name="Normal 28 3 2 2 3" xfId="46880" xr:uid="{CBF7EAC2-B087-40CE-A703-F266CEE74065}"/>
    <cellStyle name="Normal 28 3 2 3" xfId="21741" xr:uid="{13EC49E6-EA60-4DDF-98A9-79E0A0298193}"/>
    <cellStyle name="Normal 28 3 2 4" xfId="38500" xr:uid="{EB4A7522-7632-4AC0-8225-220960A91B59}"/>
    <cellStyle name="Normal 28 3 3" xfId="6668" xr:uid="{A5C610B1-50E3-4251-B669-3F50088AE4EF}"/>
    <cellStyle name="Normal 28 3 3 2" xfId="15048" xr:uid="{B937F850-3CD0-4CA4-B423-40B3D3EE9CA4}"/>
    <cellStyle name="Normal 28 3 3 2 2" xfId="31808" xr:uid="{DE147C37-610D-45FC-B11A-D148F519F809}"/>
    <cellStyle name="Normal 28 3 3 2 3" xfId="48567" xr:uid="{3B090481-5356-4649-A585-854AE27FBB6E}"/>
    <cellStyle name="Normal 28 3 3 3" xfId="23428" xr:uid="{9907D392-724D-4BDF-ACBA-F384222605B1}"/>
    <cellStyle name="Normal 28 3 3 4" xfId="40187" xr:uid="{69B61D1B-969B-4DE5-903A-7A2702991420}"/>
    <cellStyle name="Normal 28 3 4" xfId="3408" xr:uid="{83A2844D-5758-4906-8DE9-A08E3136DDC1}"/>
    <cellStyle name="Normal 28 3 4 2" xfId="11784" xr:uid="{22D0FC33-2276-44E6-8E69-76271776CCBF}"/>
    <cellStyle name="Normal 28 3 4 2 2" xfId="28544" xr:uid="{522E64F6-23E9-488B-8BBC-686928525AB6}"/>
    <cellStyle name="Normal 28 3 4 2 3" xfId="45303" xr:uid="{BE708F11-24D2-4566-98B5-1CD08AB9D7D3}"/>
    <cellStyle name="Normal 28 3 4 3" xfId="20164" xr:uid="{84655B7A-78BE-4910-A952-D719CB8B2FE9}"/>
    <cellStyle name="Normal 28 3 4 4" xfId="36923" xr:uid="{F705AE36-0756-4C63-831F-7C514C13A192}"/>
    <cellStyle name="Normal 28 3 5" xfId="9981" xr:uid="{2986ABDD-F5E9-41D3-9665-24F080C59647}"/>
    <cellStyle name="Normal 28 3 5 2" xfId="26741" xr:uid="{9B424F5B-64EA-4FFB-969C-384B9C0D91FB}"/>
    <cellStyle name="Normal 28 3 5 3" xfId="43500" xr:uid="{042F0D4A-1EC1-4A4E-99C1-E9A97F7C44C2}"/>
    <cellStyle name="Normal 28 3 6" xfId="18361" xr:uid="{ABF470F6-3B92-4276-8241-A1F2DE8C6727}"/>
    <cellStyle name="Normal 28 3 7" xfId="35120" xr:uid="{DE23A782-E423-47E5-BF63-72C77C8730E0}"/>
    <cellStyle name="Normal 28 3 8" xfId="1604" xr:uid="{970FB5A7-E81F-44F7-BA06-F17ED5A64412}"/>
    <cellStyle name="Normal 28 4" xfId="2030" xr:uid="{A2188280-761C-413E-BC49-3DCAAB851640}"/>
    <cellStyle name="Normal 28 4 2" xfId="5409" xr:uid="{F3D20076-E384-496A-9C47-512A8452EF55}"/>
    <cellStyle name="Normal 28 4 2 2" xfId="13789" xr:uid="{643C5481-EFEF-452B-A89E-B4268DE815DC}"/>
    <cellStyle name="Normal 28 4 2 2 2" xfId="30549" xr:uid="{1E4C7AD8-593C-4B0A-9EBC-D5AE60C3AB65}"/>
    <cellStyle name="Normal 28 4 2 2 3" xfId="47308" xr:uid="{AA8D21D8-5DD0-4ADC-988E-1C374FAF8D4D}"/>
    <cellStyle name="Normal 28 4 2 3" xfId="22169" xr:uid="{B11EC853-41C7-426C-92FB-8794CCF7D8A4}"/>
    <cellStyle name="Normal 28 4 2 4" xfId="38928" xr:uid="{B21C9527-2C51-4D8C-B40D-424F48F0B008}"/>
    <cellStyle name="Normal 28 4 3" xfId="7096" xr:uid="{76233207-F4EE-4DD0-BEF8-28686B311D15}"/>
    <cellStyle name="Normal 28 4 3 2" xfId="15476" xr:uid="{F0B61B0F-1D93-461A-A17D-446893A6D41B}"/>
    <cellStyle name="Normal 28 4 3 2 2" xfId="32236" xr:uid="{FCA02425-FC20-4CB1-B1B5-8D227394DA3C}"/>
    <cellStyle name="Normal 28 4 3 2 3" xfId="48995" xr:uid="{1F3B7D87-44AD-4F53-A13E-51B213A4732B}"/>
    <cellStyle name="Normal 28 4 3 3" xfId="23856" xr:uid="{0EF35925-0B05-46A4-9ED5-8645FC8AE6A5}"/>
    <cellStyle name="Normal 28 4 3 4" xfId="40615" xr:uid="{E423A921-980D-41EF-9525-667B8D101374}"/>
    <cellStyle name="Normal 28 4 4" xfId="3836" xr:uid="{4C225D34-E625-43A1-A677-913A9E05E8BB}"/>
    <cellStyle name="Normal 28 4 4 2" xfId="12212" xr:uid="{39E3EF33-AEE8-4A77-8FBB-E842B2AE0F7C}"/>
    <cellStyle name="Normal 28 4 4 2 2" xfId="28972" xr:uid="{FD0B4B14-59E7-4CEC-84FF-79C5A40E15A5}"/>
    <cellStyle name="Normal 28 4 4 2 3" xfId="45731" xr:uid="{CAE9B00E-21C6-429B-8557-D5FEED9415BB}"/>
    <cellStyle name="Normal 28 4 4 3" xfId="20592" xr:uid="{A43ED099-696F-4664-9790-245D50ED4D0F}"/>
    <cellStyle name="Normal 28 4 4 4" xfId="37351" xr:uid="{E4BBD55F-A55F-4E1F-93F2-6B94F6BD2870}"/>
    <cellStyle name="Normal 28 4 5" xfId="10409" xr:uid="{099CEEAB-4A90-4992-AD00-C4A150F9ECE2}"/>
    <cellStyle name="Normal 28 4 5 2" xfId="27169" xr:uid="{C54E9F65-BF52-4311-8E9F-5E0D0ADF29CC}"/>
    <cellStyle name="Normal 28 4 5 3" xfId="43928" xr:uid="{0A041994-6410-4D5C-B12C-ABC65FBE57B2}"/>
    <cellStyle name="Normal 28 4 6" xfId="18789" xr:uid="{3CCA4A16-F946-4230-A8CB-0B5A142F3FB7}"/>
    <cellStyle name="Normal 28 4 7" xfId="35548" xr:uid="{302CA3C2-FD7F-458C-AFDA-3F81EF760888}"/>
    <cellStyle name="Normal 28 5" xfId="4532" xr:uid="{713D3388-AC92-423B-A265-C60E48A13B68}"/>
    <cellStyle name="Normal 28 5 2" xfId="12908" xr:uid="{9A8DBC07-BF41-42A8-B8F0-120E2FA88DA2}"/>
    <cellStyle name="Normal 28 5 2 2" xfId="29668" xr:uid="{EACA91D9-27FC-4972-837A-FFD675277DA3}"/>
    <cellStyle name="Normal 28 5 2 3" xfId="46427" xr:uid="{AB35C53D-005C-484D-A8D6-80FFE7A54189}"/>
    <cellStyle name="Normal 28 5 3" xfId="21288" xr:uid="{DC5ABAE1-B55B-415A-BBB9-3BE1FB832E8E}"/>
    <cellStyle name="Normal 28 5 4" xfId="38047" xr:uid="{1B5CAAB0-AF85-49CC-B666-9F9F1528F715}"/>
    <cellStyle name="Normal 28 6" xfId="6242" xr:uid="{A8AD6FA5-1CA4-4028-A046-7F6DDCDF7641}"/>
    <cellStyle name="Normal 28 6 2" xfId="14622" xr:uid="{47BE994B-69EE-4917-BC2F-27EEEE42B39B}"/>
    <cellStyle name="Normal 28 6 2 2" xfId="31382" xr:uid="{17B55263-A28E-43C2-8752-1E3B7B0D2680}"/>
    <cellStyle name="Normal 28 6 2 3" xfId="48141" xr:uid="{6C3BA7EC-1089-46AD-83AF-98D4E186C21D}"/>
    <cellStyle name="Normal 28 6 3" xfId="23002" xr:uid="{251D0319-3A02-4E0D-929F-5F293A7A3A8D}"/>
    <cellStyle name="Normal 28 6 4" xfId="39761" xr:uid="{3B72C435-6117-4872-9734-401D26F04FDD}"/>
    <cellStyle name="Normal 28 7" xfId="2977" xr:uid="{5986DFC2-AF78-4BFD-8EB6-9B1F1439B2E2}"/>
    <cellStyle name="Normal 28 7 2" xfId="11358" xr:uid="{CF619CE2-480C-4F9F-BA24-4FE80496CEDA}"/>
    <cellStyle name="Normal 28 7 2 2" xfId="28118" xr:uid="{22336C57-FF44-4F8E-BF40-9F889450A3A3}"/>
    <cellStyle name="Normal 28 7 2 3" xfId="44877" xr:uid="{56B59229-2F57-4EA4-A0F3-006F93391B14}"/>
    <cellStyle name="Normal 28 7 3" xfId="19738" xr:uid="{45EB3B02-D724-4B5A-A8E6-CA58739FAA4A}"/>
    <cellStyle name="Normal 28 7 4" xfId="36497" xr:uid="{9FFB44F9-A58B-46F2-87B2-271E8067D7D4}"/>
    <cellStyle name="Normal 28 8" xfId="9555" xr:uid="{29495C1E-33FB-4E4D-B8AA-13655F8D7EA3}"/>
    <cellStyle name="Normal 28 8 2" xfId="26315" xr:uid="{0E7A87DA-A7DC-456A-AB6B-FE057217A6F7}"/>
    <cellStyle name="Normal 28 8 3" xfId="43074" xr:uid="{7D27840A-C649-4E73-B298-4530157891F1}"/>
    <cellStyle name="Normal 28 9" xfId="17935" xr:uid="{8FDA7731-929E-40F5-B7DD-9ABDD8CECA53}"/>
    <cellStyle name="Normal 29" xfId="248" xr:uid="{556987D4-C1FB-4DD2-9FC4-D254D56B5792}"/>
    <cellStyle name="Normal 29 10" xfId="1297" xr:uid="{A6B9BBA7-9B53-4EA6-9C2A-1138EAE4FA2E}"/>
    <cellStyle name="Normal 29 11" xfId="905" xr:uid="{1A729A5F-DE90-41AC-8F0D-195AEA55E36D}"/>
    <cellStyle name="Normal 29 2" xfId="906" xr:uid="{C41ED44B-0F95-44B8-88FD-1D9554F74DD2}"/>
    <cellStyle name="Normal 29 2 2" xfId="5058" xr:uid="{1FBE196D-5DA7-4F4A-832A-27B9E5C99D02}"/>
    <cellStyle name="Normal 29 2 2 2" xfId="13436" xr:uid="{6D96DFB5-A15E-46D1-8101-8EF57B83FDD6}"/>
    <cellStyle name="Normal 29 2 2 2 2" xfId="30196" xr:uid="{98D6B768-64D8-4D85-A208-189B555579C9}"/>
    <cellStyle name="Normal 29 2 2 2 3" xfId="46955" xr:uid="{A8ACABB1-778E-4479-87EE-D40AD07D3E8F}"/>
    <cellStyle name="Normal 29 2 2 3" xfId="21816" xr:uid="{0F8D17BE-E9E3-499B-8C96-3FC0EF522BD2}"/>
    <cellStyle name="Normal 29 2 2 4" xfId="38575" xr:uid="{46427599-3A8E-4C87-A2FC-F7753E3E91AA}"/>
    <cellStyle name="Normal 29 2 3" xfId="6743" xr:uid="{6A5939AB-EDA8-4924-9827-6485EE0DF7F1}"/>
    <cellStyle name="Normal 29 2 3 2" xfId="15123" xr:uid="{F3AFE8F3-833F-4B7F-85A9-89CE1B093F47}"/>
    <cellStyle name="Normal 29 2 3 2 2" xfId="31883" xr:uid="{762DE68D-9528-466B-9DCA-6A1A14D22076}"/>
    <cellStyle name="Normal 29 2 3 2 3" xfId="48642" xr:uid="{99C559BC-96BC-4B5D-8360-6AFB729DCB92}"/>
    <cellStyle name="Normal 29 2 3 3" xfId="23503" xr:uid="{53FD5A8C-3272-452D-95E0-C912E88345F6}"/>
    <cellStyle name="Normal 29 2 3 4" xfId="40262" xr:uid="{829F9F09-340B-45C7-A9E1-6049F892922F}"/>
    <cellStyle name="Normal 29 2 4" xfId="3483" xr:uid="{0544C858-6407-4100-96FB-634632A3FB96}"/>
    <cellStyle name="Normal 29 2 4 2" xfId="11859" xr:uid="{76F96742-1F3E-43C2-BC77-4773435AEA1C}"/>
    <cellStyle name="Normal 29 2 4 2 2" xfId="28619" xr:uid="{0F2EF48F-3510-41F2-B04D-58E37EF99EBE}"/>
    <cellStyle name="Normal 29 2 4 2 3" xfId="45378" xr:uid="{FC09CE59-107F-4F38-AD59-200E1B6F6926}"/>
    <cellStyle name="Normal 29 2 4 3" xfId="20239" xr:uid="{218F5893-1762-4A6C-860B-56E6D6D4FB68}"/>
    <cellStyle name="Normal 29 2 4 4" xfId="36998" xr:uid="{73C8A65F-F8D1-4887-9601-7A011BAFF7B7}"/>
    <cellStyle name="Normal 29 2 5" xfId="10056" xr:uid="{6E287FE8-2A26-4AD6-8BC2-9559DDC55D14}"/>
    <cellStyle name="Normal 29 2 5 2" xfId="26816" xr:uid="{0A6E1BA9-DEE9-434F-B480-A9E8D0DA62FF}"/>
    <cellStyle name="Normal 29 2 5 3" xfId="43575" xr:uid="{0040145A-1408-4864-9ECC-4DFCC05B58C3}"/>
    <cellStyle name="Normal 29 2 6" xfId="18436" xr:uid="{695E4445-D20D-477D-B256-404405CF8B76}"/>
    <cellStyle name="Normal 29 2 7" xfId="35195" xr:uid="{C5B40C1F-6BAF-4664-B22B-7E532DD28B7A}"/>
    <cellStyle name="Normal 29 2 8" xfId="1676" xr:uid="{48F55F06-9352-463C-9974-015CC0674E7A}"/>
    <cellStyle name="Normal 29 3" xfId="907" xr:uid="{87D44DAA-787D-4B51-95D9-FA12BAE3B9E8}"/>
    <cellStyle name="Normal 29 3 2" xfId="5484" xr:uid="{94B6824D-BE9B-4242-AC1B-4EE6FDDD89ED}"/>
    <cellStyle name="Normal 29 3 2 2" xfId="13864" xr:uid="{9369F36B-E493-4B32-B482-3B429168144B}"/>
    <cellStyle name="Normal 29 3 2 2 2" xfId="30624" xr:uid="{CBD56109-D772-4D11-AF89-4FFBB84C77EC}"/>
    <cellStyle name="Normal 29 3 2 2 3" xfId="47383" xr:uid="{EE6FC33C-A847-4B59-AD6E-1A37E4A3B843}"/>
    <cellStyle name="Normal 29 3 2 3" xfId="22244" xr:uid="{E2E60E3A-14DD-4086-B49F-05209A9C823B}"/>
    <cellStyle name="Normal 29 3 2 4" xfId="39003" xr:uid="{B75021FA-E1DB-479B-92E6-7E8EAD5263EE}"/>
    <cellStyle name="Normal 29 3 3" xfId="7171" xr:uid="{0D581B1A-9DB0-4083-A833-2E9B5476557F}"/>
    <cellStyle name="Normal 29 3 3 2" xfId="15551" xr:uid="{B6712A25-4B52-4FBA-A934-562A3509A659}"/>
    <cellStyle name="Normal 29 3 3 2 2" xfId="32311" xr:uid="{51F404DD-0D2C-42FE-B408-D4ED10595343}"/>
    <cellStyle name="Normal 29 3 3 2 3" xfId="49070" xr:uid="{42F53BD5-55D6-4450-98EE-886A443E46E9}"/>
    <cellStyle name="Normal 29 3 3 3" xfId="23931" xr:uid="{84D78762-0117-475C-9888-D8B8E8DA1007}"/>
    <cellStyle name="Normal 29 3 3 4" xfId="40690" xr:uid="{3CC036AB-4049-44A2-8FA8-5C1B8F4BAF75}"/>
    <cellStyle name="Normal 29 3 4" xfId="3911" xr:uid="{EE7FCEB7-B9AC-48AE-AED3-259EA31AA2C3}"/>
    <cellStyle name="Normal 29 3 4 2" xfId="12287" xr:uid="{DBBF00B9-CC9D-4730-ABD6-490E6B9C2BB8}"/>
    <cellStyle name="Normal 29 3 4 2 2" xfId="29047" xr:uid="{A63AC727-26E4-4E03-87E8-5008D0B4F0D7}"/>
    <cellStyle name="Normal 29 3 4 2 3" xfId="45806" xr:uid="{90B3FE96-84C1-468C-A64D-B093C8223C87}"/>
    <cellStyle name="Normal 29 3 4 3" xfId="20667" xr:uid="{A9AC53E2-0E08-47FE-83B7-A0949D0732BE}"/>
    <cellStyle name="Normal 29 3 4 4" xfId="37426" xr:uid="{D9187F67-0D4E-49B0-9065-06F0A99F85F4}"/>
    <cellStyle name="Normal 29 3 5" xfId="10484" xr:uid="{A131CA77-CE07-41E1-A2D2-0228DC2D1728}"/>
    <cellStyle name="Normal 29 3 5 2" xfId="27244" xr:uid="{21107FA3-F272-4704-868E-5F27939D0E61}"/>
    <cellStyle name="Normal 29 3 5 3" xfId="44003" xr:uid="{13787757-C52B-4119-811F-940DFF3620D5}"/>
    <cellStyle name="Normal 29 3 6" xfId="18864" xr:uid="{D8C5F27A-BF00-415B-ACFE-B6BA075CB339}"/>
    <cellStyle name="Normal 29 3 7" xfId="35623" xr:uid="{75607EB5-3D0A-4D20-82A2-290ED460C38D}"/>
    <cellStyle name="Normal 29 3 8" xfId="2104" xr:uid="{733D9F28-7F6F-48EF-A984-7C5DF59BFED8}"/>
    <cellStyle name="Normal 29 4" xfId="4927" xr:uid="{37E9EC62-8A49-4056-AA08-BDAD48263520}"/>
    <cellStyle name="Normal 29 4 2" xfId="13303" xr:uid="{C9C56E83-5A2A-42C6-A001-90CFCEF079B4}"/>
    <cellStyle name="Normal 29 4 2 2" xfId="30063" xr:uid="{F5DA50E5-2257-49F4-806A-9F95B847AFAF}"/>
    <cellStyle name="Normal 29 4 2 3" xfId="46822" xr:uid="{17F0F6DA-7918-4EEB-BCE1-6AC9759C66CC}"/>
    <cellStyle name="Normal 29 4 3" xfId="21683" xr:uid="{C0B0D0F9-B071-4596-AEF5-D32F0FA97ABA}"/>
    <cellStyle name="Normal 29 4 4" xfId="38442" xr:uid="{C3E19E22-0A95-450C-9533-F6BEE8C49E17}"/>
    <cellStyle name="Normal 29 5" xfId="6317" xr:uid="{2E7A3163-5249-4839-BE69-0D02A05FFE09}"/>
    <cellStyle name="Normal 29 5 2" xfId="14697" xr:uid="{14000CD1-36B6-491E-A5C8-4F29F7FAE35C}"/>
    <cellStyle name="Normal 29 5 2 2" xfId="31457" xr:uid="{D121324F-3413-4B46-B272-C4B306156410}"/>
    <cellStyle name="Normal 29 5 2 3" xfId="48216" xr:uid="{5E75D54D-87CF-4D0C-A164-6520242F52FE}"/>
    <cellStyle name="Normal 29 5 3" xfId="23077" xr:uid="{E515004C-BF12-4623-8093-AE51BBB0E907}"/>
    <cellStyle name="Normal 29 5 4" xfId="39836" xr:uid="{D4C67935-58A8-4622-B092-E034D2D8F577}"/>
    <cellStyle name="Normal 29 6" xfId="3054" xr:uid="{8E9B76A2-BD55-4A35-9EE3-9C6AE89D95D2}"/>
    <cellStyle name="Normal 29 6 2" xfId="11433" xr:uid="{0BFB40A3-FC7C-4083-B72D-A93640370A27}"/>
    <cellStyle name="Normal 29 6 2 2" xfId="28193" xr:uid="{AF7CC18C-276F-44E5-8E36-1A14A979DA4C}"/>
    <cellStyle name="Normal 29 6 2 3" xfId="44952" xr:uid="{0F577B27-6335-43C1-8C45-7475FAA2DC09}"/>
    <cellStyle name="Normal 29 6 3" xfId="19813" xr:uid="{E214230E-1F29-47E8-84C1-8D0E52108245}"/>
    <cellStyle name="Normal 29 6 4" xfId="36572" xr:uid="{ADEBD48C-685B-4DEA-BB39-C3C01271A90F}"/>
    <cellStyle name="Normal 29 7" xfId="9630" xr:uid="{6B83B979-334D-45CB-8FDD-62FEDE786DBD}"/>
    <cellStyle name="Normal 29 7 2" xfId="26390" xr:uid="{3B64188A-9062-46F5-9F2D-593E01E46411}"/>
    <cellStyle name="Normal 29 7 3" xfId="43149" xr:uid="{D2BD616A-472C-4DD9-A353-EAC3FBDE0C18}"/>
    <cellStyle name="Normal 29 8" xfId="18010" xr:uid="{FCC5A3C1-FAC1-4B54-BA5B-6FFA46840AA8}"/>
    <cellStyle name="Normal 29 9" xfId="34769" xr:uid="{FE8E9DF9-67DA-4F33-93EB-544CA14C80B9}"/>
    <cellStyle name="Normal 3" xfId="8" xr:uid="{9D630741-33EE-4C8A-8F37-3260DAB11D87}"/>
    <cellStyle name="Normal 3 10" xfId="909" xr:uid="{FCD43725-8955-4B74-9F27-3772E7A55FC2}"/>
    <cellStyle name="Normal 3 10 2" xfId="51866" xr:uid="{229F45BB-CFF8-44BE-B6AD-9A57B55A797E}"/>
    <cellStyle name="Normal 3 10 2 2" xfId="52339" xr:uid="{5B8A3DCF-785E-4A96-9A43-9EDA754F0791}"/>
    <cellStyle name="Normal 3 10 2 3" xfId="52818" xr:uid="{6EFD26B0-F935-49B3-8265-82273882BDCA}"/>
    <cellStyle name="Normal 3 10 3" xfId="52103" xr:uid="{A8EA661B-B939-40E1-9372-553BFD4AF9A6}"/>
    <cellStyle name="Normal 3 10 4" xfId="52619" xr:uid="{866ECF68-0860-4A18-A77C-06BDE808AF2A}"/>
    <cellStyle name="Normal 3 11" xfId="910" xr:uid="{D5E065FB-2E03-48DB-A8D9-87F8702222E1}"/>
    <cellStyle name="Normal 3 11 2" xfId="52192" xr:uid="{40278A36-CACE-4C5B-8F27-F2D9A596D11B}"/>
    <cellStyle name="Normal 3 11 3" xfId="52481" xr:uid="{C4B31426-827C-4CFB-B33F-2CD0BADF061E}"/>
    <cellStyle name="Normal 3 12" xfId="911" xr:uid="{6829E9B0-3DA4-423C-B5BE-2A6920E9D2BE}"/>
    <cellStyle name="Normal 3 12 2" xfId="51507" xr:uid="{B97F265F-E2D8-404A-968B-F5B3048DEAB7}"/>
    <cellStyle name="Normal 3 13" xfId="908" xr:uid="{C32CC264-C22B-4EE7-BCF0-9EDE9A8ABDD0}"/>
    <cellStyle name="Normal 3 13 2" xfId="51956" xr:uid="{6775BC8E-3BF1-402C-8FD0-F52D041F0A4A}"/>
    <cellStyle name="Normal 3 14" xfId="68" xr:uid="{E0A33D2B-7F49-4A2F-A0EF-3B45578188F5}"/>
    <cellStyle name="Normal 3 2" xfId="86" xr:uid="{93729F21-E97F-410E-A259-090CB958FD27}"/>
    <cellStyle name="Normal 3 2 10" xfId="52448" xr:uid="{4E28B186-BC84-4779-93DD-7BD55D358A38}"/>
    <cellStyle name="Normal 3 2 11" xfId="1248" xr:uid="{6EA38EAB-76DD-4A4C-94B5-2B4ACFA9804C}"/>
    <cellStyle name="Normal 3 2 2" xfId="158" xr:uid="{A8E5F361-D48C-4BB0-9305-614C7D4081A9}"/>
    <cellStyle name="Normal 3 2 2 2" xfId="914" xr:uid="{A44D67A5-718E-4882-B55D-A2F62266BD8D}"/>
    <cellStyle name="Normal 3 2 2 2 2" xfId="915" xr:uid="{CC513C15-1356-42B0-AC0B-B3F2C0ACD7B3}"/>
    <cellStyle name="Normal 3 2 2 2 2 2" xfId="51746" xr:uid="{6D25CBCB-D2DF-4B1D-981B-E99188F779F0}"/>
    <cellStyle name="Normal 3 2 2 2 2 3" xfId="52214" xr:uid="{17AF62BE-D97B-4D6E-AC29-027A7FC68D2E}"/>
    <cellStyle name="Normal 3 2 2 2 2 4" xfId="52503" xr:uid="{3B2AD2F4-E726-4E58-B99B-256D1C36DF52}"/>
    <cellStyle name="Normal 3 2 2 2 3" xfId="51481" xr:uid="{DD20A2B8-98E2-4BD3-B46A-BB90F31C28AE}"/>
    <cellStyle name="Normal 3 2 2 2 4" xfId="51522" xr:uid="{F875F9AD-0680-4F82-AE42-A8B275E83599}"/>
    <cellStyle name="Normal 3 2 2 2 5" xfId="51978" xr:uid="{0C1C3583-B2FD-4737-9DB1-B938611EFBDB}"/>
    <cellStyle name="Normal 3 2 2 2 6" xfId="52450" xr:uid="{90B1832D-B598-4D56-BD46-8980FF125C06}"/>
    <cellStyle name="Normal 3 2 2 3" xfId="916" xr:uid="{EBF04A85-EB5F-4EEE-9C39-8B584CE8D6E9}"/>
    <cellStyle name="Normal 3 2 2 3 2" xfId="917" xr:uid="{BDD9BD06-8894-4CFB-B87B-814E649BC955}"/>
    <cellStyle name="Normal 3 2 2 3 3" xfId="52200" xr:uid="{1B77F561-B106-46DE-9893-8B438C132BA6}"/>
    <cellStyle name="Normal 3 2 2 3 4" xfId="52489" xr:uid="{EBA3D1ED-4654-447C-A2BE-48769C3D3707}"/>
    <cellStyle name="Normal 3 2 2 4" xfId="918" xr:uid="{5776084F-F3DA-49D1-8FF7-5AF8FDA36518}"/>
    <cellStyle name="Normal 3 2 2 5" xfId="51480" xr:uid="{D0264264-FF27-499E-8EBA-62D32E935D89}"/>
    <cellStyle name="Normal 3 2 2 6" xfId="51511" xr:uid="{FFA56AD6-93F5-4820-AAA2-3DFF5CC49FAB}"/>
    <cellStyle name="Normal 3 2 2 7" xfId="51964" xr:uid="{DA12F885-BC5D-4B5B-A905-2E43EAF45ED2}"/>
    <cellStyle name="Normal 3 2 2 8" xfId="52449" xr:uid="{55610BC4-9FBB-4CD3-9A14-2DFE8BF09502}"/>
    <cellStyle name="Normal 3 2 2 9" xfId="913" xr:uid="{7EB9D6DE-4F75-4B11-A5BF-B3359F4C007A}"/>
    <cellStyle name="Normal 3 2 3" xfId="919" xr:uid="{D49F297B-A3DA-4AE1-9897-1BDA6F98F63E}"/>
    <cellStyle name="Normal 3 2 3 2" xfId="920" xr:uid="{74EF93C8-0459-4404-9CBE-8F0823FC63BB}"/>
    <cellStyle name="Normal 3 2 3 2 2" xfId="51740" xr:uid="{C3620F5C-CC91-4006-B954-C4C5BC35FBB7}"/>
    <cellStyle name="Normal 3 2 3 2 3" xfId="52208" xr:uid="{D8E0FDE7-6B04-451E-97CE-3D0A2FCC5010}"/>
    <cellStyle name="Normal 3 2 3 2 4" xfId="52497" xr:uid="{DDA413AD-E169-49E5-AF61-922BDB4B1420}"/>
    <cellStyle name="Normal 3 2 3 3" xfId="51448" xr:uid="{B408E47B-CB82-47C1-95E2-34A0BB641E01}"/>
    <cellStyle name="Normal 3 2 3 4" xfId="51482" xr:uid="{1485285D-9E45-46AA-A3BA-F5FCF1D3CCE7}"/>
    <cellStyle name="Normal 3 2 3 5" xfId="51518" xr:uid="{91D5E8DE-E849-4EDA-BE1D-62D717E07312}"/>
    <cellStyle name="Normal 3 2 3 6" xfId="51972" xr:uid="{076CA049-EA32-459C-8F89-AACBF00F5FBD}"/>
    <cellStyle name="Normal 3 2 3 7" xfId="52451" xr:uid="{F24F60F3-DC18-40F9-B367-2A88F760DD98}"/>
    <cellStyle name="Normal 3 2 3 8" xfId="1548" xr:uid="{12B2C995-1709-4D39-84BE-096E61A4FD62}"/>
    <cellStyle name="Normal 3 2 4" xfId="921" xr:uid="{58D0C919-D374-4F18-8059-2A3D6552CF41}"/>
    <cellStyle name="Normal 3 2 4 2" xfId="922" xr:uid="{B4A04B8C-56E0-4A87-A4BB-6E28E0440D50}"/>
    <cellStyle name="Normal 3 2 4 2 2" xfId="51752" xr:uid="{CF6853C9-427A-416F-BE8F-BCF08264CCA0}"/>
    <cellStyle name="Normal 3 2 4 2 3" xfId="52220" xr:uid="{0A320B74-4B9C-44CA-BA22-4922D1BF0FF4}"/>
    <cellStyle name="Normal 3 2 4 2 4" xfId="52509" xr:uid="{72D9105B-F4A8-485B-A7AA-EDD5A78BAA8E}"/>
    <cellStyle name="Normal 3 2 4 3" xfId="51483" xr:uid="{5D1797A4-761B-4D42-AA84-4720F1651196}"/>
    <cellStyle name="Normal 3 2 4 4" xfId="51527" xr:uid="{B0CB138E-2A18-420B-9F60-0094A9640E79}"/>
    <cellStyle name="Normal 3 2 4 5" xfId="51984" xr:uid="{2D690ABB-827E-4428-BBC2-A38DDC3AA515}"/>
    <cellStyle name="Normal 3 2 4 6" xfId="52452" xr:uid="{8FF4BA06-588F-40FB-826D-C275D8E816DD}"/>
    <cellStyle name="Normal 3 2 4 7" xfId="2804" xr:uid="{68EC152B-C3CD-49D0-BD51-B5297D602FEF}"/>
    <cellStyle name="Normal 3 2 5" xfId="923" xr:uid="{AE076CDC-18F3-4F20-8EFC-107EE480EB28}"/>
    <cellStyle name="Normal 3 2 5 2" xfId="924" xr:uid="{C06615D1-74EE-4F62-855A-9BEDB78A6FB0}"/>
    <cellStyle name="Normal 3 2 5 2 2" xfId="51870" xr:uid="{A188A461-9922-4549-B77E-65E7853CDE9A}"/>
    <cellStyle name="Normal 3 2 5 2 3" xfId="52343" xr:uid="{AAE8D06C-5AB8-47D1-BB57-6ADA156FC210}"/>
    <cellStyle name="Normal 3 2 5 2 4" xfId="52623" xr:uid="{321A5402-EE02-4410-8A0A-E2A9A22058FC}"/>
    <cellStyle name="Normal 3 2 5 3" xfId="51484" xr:uid="{D05FADF8-A7EE-4C39-A0F6-4FCB9E19EDB3}"/>
    <cellStyle name="Normal 3 2 5 4" xfId="51625" xr:uid="{4AD475BE-5397-471B-85AE-A2E30BE68524}"/>
    <cellStyle name="Normal 3 2 5 5" xfId="52107" xr:uid="{15BA9968-2806-413C-A6DE-87CE13C79B7B}"/>
    <cellStyle name="Normal 3 2 5 6" xfId="52453" xr:uid="{CE1C2AB7-FF98-498F-AA10-AD984E797926}"/>
    <cellStyle name="Normal 3 2 6" xfId="925" xr:uid="{D8BC9ACF-384C-443A-A62B-B6B02B235159}"/>
    <cellStyle name="Normal 3 2 6 2" xfId="51878" xr:uid="{3E6FC355-A27D-4D3F-B46D-3A0465928F73}"/>
    <cellStyle name="Normal 3 2 6 2 2" xfId="52352" xr:uid="{413E5064-5870-4133-B643-CDFC5FC730CC}"/>
    <cellStyle name="Normal 3 2 6 2 3" xfId="52829" xr:uid="{520D852E-E233-46C9-B736-519BC4964530}"/>
    <cellStyle name="Normal 3 2 6 3" xfId="51649" xr:uid="{CD908E67-033C-4C37-80C8-87C54991C6F8}"/>
    <cellStyle name="Normal 3 2 6 4" xfId="52116" xr:uid="{8729A4B5-52EA-411E-9639-5B32E44E671E}"/>
    <cellStyle name="Normal 3 2 6 5" xfId="52632" xr:uid="{936AFD82-989C-4A28-A36C-D296BFD2B178}"/>
    <cellStyle name="Normal 3 2 7" xfId="926" xr:uid="{D066AF62-4057-4985-B3E7-B773A718468A}"/>
    <cellStyle name="Normal 3 2 7 2" xfId="51727" xr:uid="{7243395F-821D-42AB-AD80-96D029A035C0}"/>
    <cellStyle name="Normal 3 2 7 3" xfId="52194" xr:uid="{2BD11127-F912-4639-8A30-7384105D2D28}"/>
    <cellStyle name="Normal 3 2 7 4" xfId="52483" xr:uid="{8EEA4238-B268-42A3-9119-87C9EABC6148}"/>
    <cellStyle name="Normal 3 2 8" xfId="927" xr:uid="{0CE5A1C8-17AC-4E78-A18E-A829B4CE68BB}"/>
    <cellStyle name="Normal 3 2 8 2" xfId="51508" xr:uid="{DDFA6BC2-63C1-4F14-A5B1-F3F71B0A5535}"/>
    <cellStyle name="Normal 3 2 9" xfId="912" xr:uid="{52F9B71C-AFB6-4070-B393-C4044551DDF2}"/>
    <cellStyle name="Normal 3 2 9 2" xfId="51958" xr:uid="{229F4231-BC5E-441A-B38B-0BDAEAB3BCAE}"/>
    <cellStyle name="Normal 3 3" xfId="216" xr:uid="{E3444126-831F-41C4-A316-E9754FD7EB47}"/>
    <cellStyle name="Normal 3 3 10" xfId="8356" xr:uid="{40FBDDC2-7659-4E1C-8C89-A05AF56A2ACD}"/>
    <cellStyle name="Normal 3 3 10 2" xfId="16736" xr:uid="{328EC210-D5F6-4D97-BC07-C397458415F8}"/>
    <cellStyle name="Normal 3 3 10 2 2" xfId="33496" xr:uid="{C21335EE-6FCF-4F63-9972-C647A10DFD63}"/>
    <cellStyle name="Normal 3 3 10 2 3" xfId="50255" xr:uid="{8E82DEEA-AA24-4217-B585-89A8D8C64112}"/>
    <cellStyle name="Normal 3 3 10 3" xfId="25116" xr:uid="{8FCB6518-E0E8-457A-B64F-4576C030F1E5}"/>
    <cellStyle name="Normal 3 3 10 4" xfId="41875" xr:uid="{A2F2C986-CF48-4CE4-8B27-6607023FE4BB}"/>
    <cellStyle name="Normal 3 3 11" xfId="8762" xr:uid="{2EFFD54B-9029-4CFE-B018-466A1FCAFDC9}"/>
    <cellStyle name="Normal 3 3 11 2" xfId="17142" xr:uid="{FB418A76-5145-4B4F-8023-1BB6DA682D2D}"/>
    <cellStyle name="Normal 3 3 11 2 2" xfId="33902" xr:uid="{7EC3C3DB-2ED9-4611-86B1-C400DAEB15C5}"/>
    <cellStyle name="Normal 3 3 11 2 3" xfId="50661" xr:uid="{1EEEC0E1-B6E8-476D-851D-06139D8DE78D}"/>
    <cellStyle name="Normal 3 3 11 3" xfId="25522" xr:uid="{ECB052FB-56EB-44DB-8B98-9B307C15202C}"/>
    <cellStyle name="Normal 3 3 11 4" xfId="42281" xr:uid="{E2F831A6-8E87-4AB3-A940-496DE26A8E6F}"/>
    <cellStyle name="Normal 3 3 12" xfId="9168" xr:uid="{8B853467-85F5-459E-A2E7-9297FE5F0E46}"/>
    <cellStyle name="Normal 3 3 12 2" xfId="17548" xr:uid="{166F73A3-44DC-4F5F-8C78-1C89E73BB269}"/>
    <cellStyle name="Normal 3 3 12 2 2" xfId="34308" xr:uid="{548BDCD5-9E78-4723-AC6C-3CA2358218C7}"/>
    <cellStyle name="Normal 3 3 12 2 3" xfId="51067" xr:uid="{F47BF5A7-81D3-46CE-A3B0-27120E82F27B}"/>
    <cellStyle name="Normal 3 3 12 3" xfId="25928" xr:uid="{BE958D9E-2260-4E3C-8AF9-5733DDA5C6F9}"/>
    <cellStyle name="Normal 3 3 12 4" xfId="42687" xr:uid="{9F4D5A7D-166A-4CA0-BB2E-EAF8E001F564}"/>
    <cellStyle name="Normal 3 3 13" xfId="2871" xr:uid="{63A58DC3-73C4-468C-AE7B-FD522D7574CF}"/>
    <cellStyle name="Normal 3 3 13 2" xfId="11253" xr:uid="{2082C48A-7380-4232-A6B5-F1F1D0F589E9}"/>
    <cellStyle name="Normal 3 3 13 2 2" xfId="28013" xr:uid="{0151CE98-39F4-4314-BCF8-8975B3164C3A}"/>
    <cellStyle name="Normal 3 3 13 2 3" xfId="44772" xr:uid="{EBCB23A3-A101-4B9F-94C4-134F95B4CA3D}"/>
    <cellStyle name="Normal 3 3 13 3" xfId="19633" xr:uid="{5FDF1EEB-B28D-4953-8D05-9CDECD2BCC53}"/>
    <cellStyle name="Normal 3 3 13 4" xfId="36392" xr:uid="{3DD62E3B-B7DB-4969-B570-A2C10177EAAC}"/>
    <cellStyle name="Normal 3 3 14" xfId="9857" xr:uid="{4029ED2F-A54A-4C55-A798-13BC77C91A18}"/>
    <cellStyle name="Normal 3 3 14 2" xfId="26617" xr:uid="{B4B6CA89-B1E9-4761-BA3C-DDB10E6AC6E0}"/>
    <cellStyle name="Normal 3 3 14 3" xfId="43376" xr:uid="{6D43AA31-A283-44CB-A238-FB3BB148E1A8}"/>
    <cellStyle name="Normal 3 3 15" xfId="18237" xr:uid="{C38B1589-AA11-4A91-A81B-1BA5905F98E2}"/>
    <cellStyle name="Normal 3 3 16" xfId="34996" xr:uid="{4EA1C00D-9CFD-4163-84F1-1235F9606CDF}"/>
    <cellStyle name="Normal 3 3 17" xfId="51416" xr:uid="{A68211CF-5842-487B-8EE5-1EA1E0002CFE}"/>
    <cellStyle name="Normal 3 3 18" xfId="51449" xr:uid="{BC56AF34-3E22-44AF-BBBC-017DE73404AF}"/>
    <cellStyle name="Normal 3 3 19" xfId="51485" xr:uid="{9FF49979-D51F-4502-8F21-145346295EC8}"/>
    <cellStyle name="Normal 3 3 2" xfId="929" xr:uid="{984FE49F-5EF1-4615-AEF3-2AF3AD80D4D4}"/>
    <cellStyle name="Normal 3 3 2 10" xfId="9332" xr:uid="{E31E54B5-7819-4DFF-91BF-24E42AD0011B}"/>
    <cellStyle name="Normal 3 3 2 10 2" xfId="17712" xr:uid="{AF1B8BDD-084C-487F-9834-C781A3D63DDF}"/>
    <cellStyle name="Normal 3 3 2 10 2 2" xfId="34472" xr:uid="{ABF80AB4-858D-4DD6-9670-139CF7190F0D}"/>
    <cellStyle name="Normal 3 3 2 10 2 3" xfId="51231" xr:uid="{57E3DE8D-AA5D-4F52-9ABB-5D5AE0EF021D}"/>
    <cellStyle name="Normal 3 3 2 10 3" xfId="26092" xr:uid="{1077860E-089F-4DD5-BA77-6370E3E2297D}"/>
    <cellStyle name="Normal 3 3 2 10 4" xfId="42851" xr:uid="{7B45F275-6FCA-43A4-9209-AD41FBD18F33}"/>
    <cellStyle name="Normal 3 3 2 11" xfId="3284" xr:uid="{EA4D819A-AB33-4FA7-AC4E-93CF114872FD}"/>
    <cellStyle name="Normal 3 3 2 11 2" xfId="11661" xr:uid="{2AE2637C-9ECB-412A-B666-4AE7D62A446A}"/>
    <cellStyle name="Normal 3 3 2 11 2 2" xfId="28421" xr:uid="{38C7B68F-4412-4817-981D-6650B0FB5557}"/>
    <cellStyle name="Normal 3 3 2 11 2 3" xfId="45180" xr:uid="{EEA475E7-A220-4110-A534-05D3C8389ABA}"/>
    <cellStyle name="Normal 3 3 2 11 3" xfId="20041" xr:uid="{436E3F4F-7E29-459A-91A5-3149BEE2BEF8}"/>
    <cellStyle name="Normal 3 3 2 11 4" xfId="36800" xr:uid="{9B66A493-C6CA-488C-941D-A377341D0B87}"/>
    <cellStyle name="Normal 3 3 2 12" xfId="9858" xr:uid="{B017CEDE-2F76-469B-90B7-7CC5FA8D3A15}"/>
    <cellStyle name="Normal 3 3 2 12 2" xfId="26618" xr:uid="{D4B9597D-9FCD-4220-9731-D2FB46DD3D41}"/>
    <cellStyle name="Normal 3 3 2 12 3" xfId="43377" xr:uid="{3B68EF21-3F0C-4D42-9DDC-6B7B49CA1797}"/>
    <cellStyle name="Normal 3 3 2 13" xfId="18238" xr:uid="{680A9AEE-25B4-43FC-A742-A5E2BC895CA6}"/>
    <cellStyle name="Normal 3 3 2 14" xfId="34997" xr:uid="{10FBADD7-621C-4F99-AED0-6ED84110401C}"/>
    <cellStyle name="Normal 3 3 2 15" xfId="51417" xr:uid="{2B1917C2-D821-4F10-BB08-17D06A732037}"/>
    <cellStyle name="Normal 3 3 2 16" xfId="51450" xr:uid="{0D0CAA32-255F-454C-BDF5-8FDB0DCB28CE}"/>
    <cellStyle name="Normal 3 3 2 17" xfId="51486" xr:uid="{DFA467A1-C46F-4490-9FA8-9FF55BC0FB53}"/>
    <cellStyle name="Normal 3 3 2 18" xfId="51513" xr:uid="{D2F2AE0F-3AC4-4C7D-828F-CD39DD2188EC}"/>
    <cellStyle name="Normal 3 3 2 19" xfId="51966" xr:uid="{54D81F57-4E51-4DDA-8FC1-6B08DB9778CD}"/>
    <cellStyle name="Normal 3 3 2 2" xfId="930" xr:uid="{6F144027-144D-4BEA-9D9B-C4D9BD8FDB8D}"/>
    <cellStyle name="Normal 3 3 2 2 10" xfId="51524" xr:uid="{EB1B6298-31F8-455F-8B0F-2165ECD8F3A5}"/>
    <cellStyle name="Normal 3 3 2 2 11" xfId="51980" xr:uid="{BD09FDF9-60B8-481F-9301-9B52B65FDE29}"/>
    <cellStyle name="Normal 3 3 2 2 12" xfId="52456" xr:uid="{D2652259-5405-4C08-871D-4E05ED100D02}"/>
    <cellStyle name="Normal 3 3 2 2 2" xfId="931" xr:uid="{C68C8F4E-007F-4D57-8C99-A3E581406E3D}"/>
    <cellStyle name="Normal 3 3 2 2 2 2" xfId="13664" xr:uid="{EDB2C374-4116-4EDA-95C2-7D64CDCBDB39}"/>
    <cellStyle name="Normal 3 3 2 2 2 2 2" xfId="30424" xr:uid="{0C423A51-D494-47CC-B7B6-E0FC22A5BF61}"/>
    <cellStyle name="Normal 3 3 2 2 2 2 3" xfId="47183" xr:uid="{EF369167-85F4-4AA5-99A6-A3E0DCE733CC}"/>
    <cellStyle name="Normal 3 3 2 2 2 3" xfId="22044" xr:uid="{6E73CDB8-AEAC-4A5E-8F6C-2DB12EB7E2D5}"/>
    <cellStyle name="Normal 3 3 2 2 2 4" xfId="38803" xr:uid="{56B41654-86F1-4AB0-9FFF-2DC863143138}"/>
    <cellStyle name="Normal 3 3 2 2 2 5" xfId="51748" xr:uid="{01293F4E-CD2A-4C38-BBEE-65DCED49CBCB}"/>
    <cellStyle name="Normal 3 3 2 2 2 6" xfId="52216" xr:uid="{4D98C2F3-481C-4A39-9AB2-9C58FA30B03F}"/>
    <cellStyle name="Normal 3 3 2 2 2 7" xfId="52505" xr:uid="{7C0C0659-8AF5-4D81-ADA7-2C965B42C47B}"/>
    <cellStyle name="Normal 3 3 2 2 3" xfId="6971" xr:uid="{673294F7-13C0-42A6-BCCC-EB948A4E23FD}"/>
    <cellStyle name="Normal 3 3 2 2 3 2" xfId="15351" xr:uid="{0CE55A35-EF31-48E2-AC91-55F2151D2CB3}"/>
    <cellStyle name="Normal 3 3 2 2 3 2 2" xfId="32111" xr:uid="{CFA86BB4-D425-48D4-A8FB-D43B643088F5}"/>
    <cellStyle name="Normal 3 3 2 2 3 2 3" xfId="48870" xr:uid="{B87F627C-9D85-4EBB-A853-9378A489A052}"/>
    <cellStyle name="Normal 3 3 2 2 3 3" xfId="23731" xr:uid="{3D572512-753C-4D3A-BA12-9CFD591768A3}"/>
    <cellStyle name="Normal 3 3 2 2 3 4" xfId="40490" xr:uid="{53AC45C6-4126-4573-965B-452DAC1E2EE4}"/>
    <cellStyle name="Normal 3 3 2 2 4" xfId="3711" xr:uid="{A78C60F3-B33B-40F2-B0B4-DE8F0435A81F}"/>
    <cellStyle name="Normal 3 3 2 2 4 2" xfId="12087" xr:uid="{9FCACFB3-2530-48BB-B070-316A46DEEC37}"/>
    <cellStyle name="Normal 3 3 2 2 4 2 2" xfId="28847" xr:uid="{D1AFD6CF-0488-49EC-B33D-10A2BD15DB82}"/>
    <cellStyle name="Normal 3 3 2 2 4 2 3" xfId="45606" xr:uid="{EF536646-C913-47DD-9BBB-47F2457920C9}"/>
    <cellStyle name="Normal 3 3 2 2 4 3" xfId="20467" xr:uid="{A89D24B7-EC73-4CE6-B5B0-43C093D09557}"/>
    <cellStyle name="Normal 3 3 2 2 4 4" xfId="37226" xr:uid="{817C2F7A-B076-4692-ABD5-3614250F2265}"/>
    <cellStyle name="Normal 3 3 2 2 5" xfId="10284" xr:uid="{A490A82B-24B7-457D-AA0C-2F3F4147AA53}"/>
    <cellStyle name="Normal 3 3 2 2 5 2" xfId="27044" xr:uid="{89C11E0B-118A-4F14-8D63-381E791608B0}"/>
    <cellStyle name="Normal 3 3 2 2 5 3" xfId="43803" xr:uid="{28FF4F0E-9DE3-4595-95D0-5871B9671BC2}"/>
    <cellStyle name="Normal 3 3 2 2 6" xfId="18664" xr:uid="{7ACF1D78-A952-48EA-9C53-A126BECBCF22}"/>
    <cellStyle name="Normal 3 3 2 2 7" xfId="35423" xr:uid="{B6EA5453-26A3-4625-A2FD-55ABAEC06579}"/>
    <cellStyle name="Normal 3 3 2 2 8" xfId="51451" xr:uid="{D3AECC06-64F5-4CBD-9EFC-537260AC77F8}"/>
    <cellStyle name="Normal 3 3 2 2 9" xfId="51487" xr:uid="{5688F748-8E0B-4B87-B854-6A80B09F8A42}"/>
    <cellStyle name="Normal 3 3 2 20" xfId="52455" xr:uid="{0D82D851-AC6F-4E8F-A81F-89C0384C14B7}"/>
    <cellStyle name="Normal 3 3 2 3" xfId="932" xr:uid="{054D5F32-BBEE-4F9D-9B01-7FE88D8A0BD6}"/>
    <cellStyle name="Normal 3 3 2 3 10" xfId="52491" xr:uid="{923EE50B-ADF8-497D-88C8-B574BDB64270}"/>
    <cellStyle name="Normal 3 3 2 3 2" xfId="5712" xr:uid="{3D6D6F99-16D7-44C0-AC26-E45889962B9A}"/>
    <cellStyle name="Normal 3 3 2 3 2 2" xfId="14092" xr:uid="{B0596970-18E2-4EC5-AE47-27826244A29A}"/>
    <cellStyle name="Normal 3 3 2 3 2 2 2" xfId="30852" xr:uid="{DEC79CC4-A870-4646-B5DE-3111C0CBC12D}"/>
    <cellStyle name="Normal 3 3 2 3 2 2 3" xfId="47611" xr:uid="{7D098621-DB79-4514-BF58-D21DCB85347E}"/>
    <cellStyle name="Normal 3 3 2 3 2 3" xfId="22472" xr:uid="{A1AC149A-34BC-42E5-8D15-8413BC39FBBB}"/>
    <cellStyle name="Normal 3 3 2 3 2 4" xfId="39231" xr:uid="{146C86CC-8430-44E2-8A69-E3EC977B7674}"/>
    <cellStyle name="Normal 3 3 2 3 3" xfId="7399" xr:uid="{6342C688-8517-443B-9642-86BBA86AB952}"/>
    <cellStyle name="Normal 3 3 2 3 3 2" xfId="15779" xr:uid="{FCA72ECF-C857-4020-9734-FB15DD9D329F}"/>
    <cellStyle name="Normal 3 3 2 3 3 2 2" xfId="32539" xr:uid="{99BA2D8A-03FA-4A18-A7C0-7F2E23C2E0E9}"/>
    <cellStyle name="Normal 3 3 2 3 3 2 3" xfId="49298" xr:uid="{5B13D5C5-C767-4775-A290-A1E3EEC0D221}"/>
    <cellStyle name="Normal 3 3 2 3 3 3" xfId="24159" xr:uid="{B8F71D1F-2446-44A1-ACCB-4ACB75BF17F9}"/>
    <cellStyle name="Normal 3 3 2 3 3 4" xfId="40918" xr:uid="{FF871010-CE6F-4D73-AB96-1996B6085E68}"/>
    <cellStyle name="Normal 3 3 2 3 4" xfId="4139" xr:uid="{626BA608-941F-4096-8D1F-A33D2CB4D35E}"/>
    <cellStyle name="Normal 3 3 2 3 4 2" xfId="12515" xr:uid="{9F8E1647-AEBB-4068-9EF9-CD7C37853FE2}"/>
    <cellStyle name="Normal 3 3 2 3 4 2 2" xfId="29275" xr:uid="{8E131D83-A477-48D4-BF3E-72D7E4B9010B}"/>
    <cellStyle name="Normal 3 3 2 3 4 2 3" xfId="46034" xr:uid="{8CB2C5A9-C762-42A0-B674-8B1DAE70F6AF}"/>
    <cellStyle name="Normal 3 3 2 3 4 3" xfId="20895" xr:uid="{371F420B-657A-4EA9-9582-7C6FC7F7E3DD}"/>
    <cellStyle name="Normal 3 3 2 3 4 4" xfId="37654" xr:uid="{68481DC5-EB4F-4B39-8D6C-B9DD3FF5C7D9}"/>
    <cellStyle name="Normal 3 3 2 3 5" xfId="10712" xr:uid="{FF1BEEEF-032B-44CC-BC49-20C4E9FEABB8}"/>
    <cellStyle name="Normal 3 3 2 3 5 2" xfId="27472" xr:uid="{18F31C79-2E5A-4D34-9289-386B72B391B4}"/>
    <cellStyle name="Normal 3 3 2 3 5 3" xfId="44231" xr:uid="{F10D536D-B8F3-411F-B96A-5E4832779347}"/>
    <cellStyle name="Normal 3 3 2 3 6" xfId="19092" xr:uid="{769BC94D-323F-4C33-9B52-F20B8267C4D7}"/>
    <cellStyle name="Normal 3 3 2 3 7" xfId="35851" xr:uid="{809D18F6-AA9E-49FB-8088-48009D173E1B}"/>
    <cellStyle name="Normal 3 3 2 3 8" xfId="51734" xr:uid="{5DC39A30-06EA-47A6-B021-070418CEF77F}"/>
    <cellStyle name="Normal 3 3 2 3 9" xfId="52202" xr:uid="{82C005C7-652E-41E9-9142-CB7585302868}"/>
    <cellStyle name="Normal 3 3 2 4" xfId="2639" xr:uid="{4F93F315-D706-4CA9-89EB-A87FA6C10EDE}"/>
    <cellStyle name="Normal 3 3 2 4 2" xfId="6021" xr:uid="{1847AE8D-2CF1-4D90-8988-6923E672B795}"/>
    <cellStyle name="Normal 3 3 2 4 2 2" xfId="14401" xr:uid="{5C12B97F-0CE3-47D4-94D7-2DC9946DCFB6}"/>
    <cellStyle name="Normal 3 3 2 4 2 2 2" xfId="31161" xr:uid="{3D1EE447-A967-41E5-9FF8-584EC2961212}"/>
    <cellStyle name="Normal 3 3 2 4 2 2 3" xfId="47920" xr:uid="{F05D6739-3A2B-438A-BC71-70199E8C04D5}"/>
    <cellStyle name="Normal 3 3 2 4 2 3" xfId="22781" xr:uid="{83D48429-D26C-4B2E-B604-00B41E1235D4}"/>
    <cellStyle name="Normal 3 3 2 4 2 4" xfId="39540" xr:uid="{91BB4F14-B34A-4287-AA0C-3141F78E3EFB}"/>
    <cellStyle name="Normal 3 3 2 4 3" xfId="7708" xr:uid="{1DB2FBAE-9E27-4593-8503-B3D283DF993B}"/>
    <cellStyle name="Normal 3 3 2 4 3 2" xfId="16088" xr:uid="{12D69E80-717D-4064-96F9-5FC3CC1313FD}"/>
    <cellStyle name="Normal 3 3 2 4 3 2 2" xfId="32848" xr:uid="{1387E77E-BACA-4D37-BAB4-B7328DF90C7A}"/>
    <cellStyle name="Normal 3 3 2 4 3 2 3" xfId="49607" xr:uid="{CD756206-E74D-4006-A3E1-D837AEF1778B}"/>
    <cellStyle name="Normal 3 3 2 4 3 3" xfId="24468" xr:uid="{D0A898F5-B6CA-420D-9DB8-0B18B10F0F23}"/>
    <cellStyle name="Normal 3 3 2 4 3 4" xfId="41227" xr:uid="{D1CFEBFA-219A-436F-972A-90E4614C0670}"/>
    <cellStyle name="Normal 3 3 2 4 4" xfId="4335" xr:uid="{E138A88C-000A-4CE3-899A-535323940A90}"/>
    <cellStyle name="Normal 3 3 2 4 4 2" xfId="12711" xr:uid="{E5BBBC47-A9B2-4459-8CFE-64467DFDA563}"/>
    <cellStyle name="Normal 3 3 2 4 4 2 2" xfId="29471" xr:uid="{677D80B2-B07D-4FEF-BBCA-22595D9B8CE6}"/>
    <cellStyle name="Normal 3 3 2 4 4 2 3" xfId="46230" xr:uid="{C88D3036-BE11-4C8B-A93C-6639E0E64D0A}"/>
    <cellStyle name="Normal 3 3 2 4 4 3" xfId="21091" xr:uid="{5B18EED8-C2AA-4308-A16F-DC60BBBA4739}"/>
    <cellStyle name="Normal 3 3 2 4 4 4" xfId="37850" xr:uid="{DA077F31-0B01-4553-8CBC-2F4508C539BC}"/>
    <cellStyle name="Normal 3 3 2 4 5" xfId="11021" xr:uid="{4019C875-9CA9-469C-8709-E198DDB695E4}"/>
    <cellStyle name="Normal 3 3 2 4 5 2" xfId="27781" xr:uid="{4D98468B-08A5-44E6-8482-C9CC35DCAE63}"/>
    <cellStyle name="Normal 3 3 2 4 5 3" xfId="44540" xr:uid="{2673B3EC-CCF1-4030-B982-6D7AC1026B79}"/>
    <cellStyle name="Normal 3 3 2 4 6" xfId="19401" xr:uid="{BC72207F-A98B-46C7-8515-BCED2931B3BA}"/>
    <cellStyle name="Normal 3 3 2 4 7" xfId="36160" xr:uid="{D743E0D3-0544-4928-8EA5-A68ABE0C253B}"/>
    <cellStyle name="Normal 3 3 2 5" xfId="4755" xr:uid="{988B9AD5-7163-41A0-91EF-7606E430FC3F}"/>
    <cellStyle name="Normal 3 3 2 5 2" xfId="13131" xr:uid="{111BCB35-29E0-43CC-A80F-BC226ACC1501}"/>
    <cellStyle name="Normal 3 3 2 5 2 2" xfId="29891" xr:uid="{D2ED94D0-EF65-469A-BB9D-DDDC6B048D25}"/>
    <cellStyle name="Normal 3 3 2 5 2 3" xfId="46650" xr:uid="{82CC64AD-20B1-4E7D-9B4F-83C022A88E70}"/>
    <cellStyle name="Normal 3 3 2 5 3" xfId="21511" xr:uid="{11B88CB1-A1D2-4805-BC8F-A1E1654E2BFE}"/>
    <cellStyle name="Normal 3 3 2 5 4" xfId="38270" xr:uid="{2784788B-64D7-46A2-910A-F2922D5D0D16}"/>
    <cellStyle name="Normal 3 3 2 6" xfId="6545" xr:uid="{8D267ACE-8695-4997-8F9A-878E6C5731E8}"/>
    <cellStyle name="Normal 3 3 2 6 2" xfId="14925" xr:uid="{7EA5A0C5-C40E-469B-9A96-CCD2A7C675AF}"/>
    <cellStyle name="Normal 3 3 2 6 2 2" xfId="31685" xr:uid="{AF00B0D3-BE71-478C-A2BC-EFB76BA0F644}"/>
    <cellStyle name="Normal 3 3 2 6 2 3" xfId="48444" xr:uid="{813F410D-562A-4C2F-A13F-8378FE3D1287}"/>
    <cellStyle name="Normal 3 3 2 6 3" xfId="23305" xr:uid="{B2398688-4127-49AA-B84D-A73C6DE9D63E}"/>
    <cellStyle name="Normal 3 3 2 6 4" xfId="40064" xr:uid="{515C29F1-6841-4AD2-A647-353E00F1693E}"/>
    <cellStyle name="Normal 3 3 2 7" xfId="8114" xr:uid="{5A8B6972-E1DF-47FF-9E53-FE6766C438EF}"/>
    <cellStyle name="Normal 3 3 2 7 2" xfId="16494" xr:uid="{53E37871-C30A-421D-A317-EF04E10DD0B0}"/>
    <cellStyle name="Normal 3 3 2 7 2 2" xfId="33254" xr:uid="{9A2AB110-2845-4B01-AA28-CFEEEF273573}"/>
    <cellStyle name="Normal 3 3 2 7 2 3" xfId="50013" xr:uid="{CC30E83F-72E3-49DA-A0AE-5E58FD2FF0FB}"/>
    <cellStyle name="Normal 3 3 2 7 3" xfId="24874" xr:uid="{D504D9D8-CFFE-4EDE-BB2D-44428B6D46C0}"/>
    <cellStyle name="Normal 3 3 2 7 4" xfId="41633" xr:uid="{02819B5D-A2B6-4FBF-9883-28CFE1D0C5B5}"/>
    <cellStyle name="Normal 3 3 2 8" xfId="8520" xr:uid="{5169877E-5BAA-4F6B-B327-EA2D2FB13B16}"/>
    <cellStyle name="Normal 3 3 2 8 2" xfId="16900" xr:uid="{55F97F0D-86B3-4182-BE64-68BA37BD989E}"/>
    <cellStyle name="Normal 3 3 2 8 2 2" xfId="33660" xr:uid="{0B42378B-1F35-42BA-B4B6-330B02111CC3}"/>
    <cellStyle name="Normal 3 3 2 8 2 3" xfId="50419" xr:uid="{A1CC98EF-4DFA-4C07-ABA5-234900B3166C}"/>
    <cellStyle name="Normal 3 3 2 8 3" xfId="25280" xr:uid="{EE513585-D62C-4AA5-978E-D7CA4E668F45}"/>
    <cellStyle name="Normal 3 3 2 8 4" xfId="42039" xr:uid="{5C5EDF34-9C73-487B-B825-529A4B75D7C9}"/>
    <cellStyle name="Normal 3 3 2 9" xfId="8926" xr:uid="{A88A93E5-DDD1-427C-BDD9-218B99C98071}"/>
    <cellStyle name="Normal 3 3 2 9 2" xfId="17306" xr:uid="{4EB6F7BF-B27F-44BB-A276-CCEB5AA3C34B}"/>
    <cellStyle name="Normal 3 3 2 9 2 2" xfId="34066" xr:uid="{857AE5D2-32DC-4096-A8B9-DB4F7CEE27A7}"/>
    <cellStyle name="Normal 3 3 2 9 2 3" xfId="50825" xr:uid="{48597F11-CEA5-4153-860B-4963C21C8751}"/>
    <cellStyle name="Normal 3 3 2 9 3" xfId="25686" xr:uid="{FAD26B8E-487F-4702-BDAE-A32462D9C6D2}"/>
    <cellStyle name="Normal 3 3 2 9 4" xfId="42445" xr:uid="{3113AD7D-B306-4A32-9E25-3C1BA8D2F509}"/>
    <cellStyle name="Normal 3 3 20" xfId="51509" xr:uid="{1F7F7D2A-17A8-4353-A566-77E16A07C455}"/>
    <cellStyle name="Normal 3 3 21" xfId="51960" xr:uid="{C1B0D056-3D0D-4D82-AF53-4CF6DB37B82E}"/>
    <cellStyle name="Normal 3 3 22" xfId="52454" xr:uid="{6775970C-C176-4B32-97DB-296E064810AC}"/>
    <cellStyle name="Normal 3 3 23" xfId="928" xr:uid="{3EA2E6AB-58DA-4308-8132-0B7147CB436F}"/>
    <cellStyle name="Normal 3 3 3" xfId="933" xr:uid="{243AE907-80A4-4E7E-AA7B-16CCF3A17864}"/>
    <cellStyle name="Normal 3 3 3 10" xfId="9439" xr:uid="{A724A928-5D07-4E1C-80DE-3749DC5FBF4F}"/>
    <cellStyle name="Normal 3 3 3 10 2" xfId="17819" xr:uid="{91473EFF-1E24-4312-B123-1BCC035C2E41}"/>
    <cellStyle name="Normal 3 3 3 10 2 2" xfId="34579" xr:uid="{3F08388A-20C8-4807-9593-CAE0566134A6}"/>
    <cellStyle name="Normal 3 3 3 10 2 3" xfId="51338" xr:uid="{D811C7F2-68B7-48EE-B654-9CF9D605E359}"/>
    <cellStyle name="Normal 3 3 3 10 3" xfId="26199" xr:uid="{FFCD56CA-CFB3-4297-8CAF-8CE10EAFA95D}"/>
    <cellStyle name="Normal 3 3 3 10 4" xfId="42958" xr:uid="{C19F4EE8-8B59-4F1F-AEC2-FE21BC64BCCA}"/>
    <cellStyle name="Normal 3 3 3 11" xfId="3285" xr:uid="{B502AF79-D8D5-4B4B-AEBF-FCF8EDC4EAED}"/>
    <cellStyle name="Normal 3 3 3 11 2" xfId="11662" xr:uid="{1F547DBC-CDC9-44E2-B3CE-5BB2956DC03E}"/>
    <cellStyle name="Normal 3 3 3 11 2 2" xfId="28422" xr:uid="{AFBEE071-32B9-4CE4-BDD9-D8187CC6CFEE}"/>
    <cellStyle name="Normal 3 3 3 11 2 3" xfId="45181" xr:uid="{59DA75E3-E708-4E78-A8E8-DACC3541EA23}"/>
    <cellStyle name="Normal 3 3 3 11 3" xfId="20042" xr:uid="{E12C24C3-A980-4253-8968-A7955D3CE474}"/>
    <cellStyle name="Normal 3 3 3 11 4" xfId="36801" xr:uid="{7D0B5F96-7778-4A57-981D-5D203E8E3FC7}"/>
    <cellStyle name="Normal 3 3 3 12" xfId="9859" xr:uid="{155DFD70-42CC-4468-A0B8-B64B8E1CA7AB}"/>
    <cellStyle name="Normal 3 3 3 12 2" xfId="26619" xr:uid="{A240B536-2EBF-4665-A2E8-17BE05C73710}"/>
    <cellStyle name="Normal 3 3 3 12 3" xfId="43378" xr:uid="{B9F3A25A-D5F6-4546-A577-781C42679AA7}"/>
    <cellStyle name="Normal 3 3 3 13" xfId="18239" xr:uid="{FEF22C25-3819-423A-8E4D-1742CDECF811}"/>
    <cellStyle name="Normal 3 3 3 14" xfId="34998" xr:uid="{24C35BAF-0353-41B1-9401-66BA0666EFAE}"/>
    <cellStyle name="Normal 3 3 3 15" xfId="51452" xr:uid="{25AE01E5-94A1-478F-B864-75CC45CECD2D}"/>
    <cellStyle name="Normal 3 3 3 16" xfId="51488" xr:uid="{C3BC93C1-FBCE-4667-BE79-836D70E7250E}"/>
    <cellStyle name="Normal 3 3 3 17" xfId="51520" xr:uid="{F95E304A-1AD8-42A3-9F10-8711825270FB}"/>
    <cellStyle name="Normal 3 3 3 18" xfId="51974" xr:uid="{A3B08B2C-CAC3-46A6-B028-912275E78058}"/>
    <cellStyle name="Normal 3 3 3 19" xfId="52457" xr:uid="{891CE747-097E-4580-A1E0-30E1F56596BC}"/>
    <cellStyle name="Normal 3 3 3 2" xfId="934" xr:uid="{90AC367A-9E06-45E7-BC08-F35EEFB2E339}"/>
    <cellStyle name="Normal 3 3 3 2 10" xfId="52499" xr:uid="{AB200712-8162-4F34-9D59-6BF829460D89}"/>
    <cellStyle name="Normal 3 3 3 2 2" xfId="5285" xr:uid="{A8BF67C9-518D-4A80-ADD9-CFC209368264}"/>
    <cellStyle name="Normal 3 3 3 2 2 2" xfId="13665" xr:uid="{5513A90A-00B9-4B0B-8F82-E1DFC3BA9145}"/>
    <cellStyle name="Normal 3 3 3 2 2 2 2" xfId="30425" xr:uid="{FCB9364F-9C9D-4386-BB89-89AA63DEB2B9}"/>
    <cellStyle name="Normal 3 3 3 2 2 2 3" xfId="47184" xr:uid="{36D9DBDC-80C2-4AA6-9096-D37B50F3BEC3}"/>
    <cellStyle name="Normal 3 3 3 2 2 3" xfId="22045" xr:uid="{EDAFA965-2E81-40DA-89CD-87B3076DDA85}"/>
    <cellStyle name="Normal 3 3 3 2 2 4" xfId="38804" xr:uid="{2387DD8E-D948-4BB4-BBCB-725FD4E500EC}"/>
    <cellStyle name="Normal 3 3 3 2 3" xfId="6972" xr:uid="{8F6B3608-D150-47F1-816A-DA3CB070EE98}"/>
    <cellStyle name="Normal 3 3 3 2 3 2" xfId="15352" xr:uid="{A1932247-51DE-4E97-9B97-720D2ABE7CB3}"/>
    <cellStyle name="Normal 3 3 3 2 3 2 2" xfId="32112" xr:uid="{7D56E8C2-E680-4E6F-9C48-B3364045ABF3}"/>
    <cellStyle name="Normal 3 3 3 2 3 2 3" xfId="48871" xr:uid="{D2715CAE-B114-451D-8B92-C32DDCD6485B}"/>
    <cellStyle name="Normal 3 3 3 2 3 3" xfId="23732" xr:uid="{23B7B417-730D-4846-A585-B61BAA1CAA30}"/>
    <cellStyle name="Normal 3 3 3 2 3 4" xfId="40491" xr:uid="{2C116A0A-583F-46CB-8B6B-92A128E798EC}"/>
    <cellStyle name="Normal 3 3 3 2 4" xfId="3712" xr:uid="{075DB8E2-6324-424B-AEB4-51C2497D9B60}"/>
    <cellStyle name="Normal 3 3 3 2 4 2" xfId="12088" xr:uid="{CC814D79-0145-4C38-B9B1-CE12DD6FD385}"/>
    <cellStyle name="Normal 3 3 3 2 4 2 2" xfId="28848" xr:uid="{A1F84F8A-31BB-42A0-9BB9-AC2D2F6233F1}"/>
    <cellStyle name="Normal 3 3 3 2 4 2 3" xfId="45607" xr:uid="{3309AF09-52E1-41D7-AEEA-B9F1BA0B8AC3}"/>
    <cellStyle name="Normal 3 3 3 2 4 3" xfId="20468" xr:uid="{592D799F-6142-4096-A6CE-247E29E12FD7}"/>
    <cellStyle name="Normal 3 3 3 2 4 4" xfId="37227" xr:uid="{29F7D22C-28E1-4D1E-BA1C-85754684A0D2}"/>
    <cellStyle name="Normal 3 3 3 2 5" xfId="10285" xr:uid="{E888AEFA-BA7C-44BC-9D60-68F2BEDE7E23}"/>
    <cellStyle name="Normal 3 3 3 2 5 2" xfId="27045" xr:uid="{9FB9B78D-E0AD-4084-BC5B-81BD812FAA80}"/>
    <cellStyle name="Normal 3 3 3 2 5 3" xfId="43804" xr:uid="{4B50F79C-70B4-4845-9E2C-02367A649F58}"/>
    <cellStyle name="Normal 3 3 3 2 6" xfId="18665" xr:uid="{27C03853-F4E4-4537-85D7-5257AE4A0F32}"/>
    <cellStyle name="Normal 3 3 3 2 7" xfId="35424" xr:uid="{8477EDAF-38F2-4289-A226-106AF36E9CB5}"/>
    <cellStyle name="Normal 3 3 3 2 8" xfId="51742" xr:uid="{C6A8731D-B135-435E-A107-32FC21136135}"/>
    <cellStyle name="Normal 3 3 3 2 9" xfId="52210" xr:uid="{17D50C82-C590-475F-9995-518BA1EBF7D9}"/>
    <cellStyle name="Normal 3 3 3 3" xfId="2332" xr:uid="{864C9464-FCEE-4AEF-88ED-82D33C7412CF}"/>
    <cellStyle name="Normal 3 3 3 3 2" xfId="5713" xr:uid="{FB098CAF-1B00-4AE8-AD6C-C2E400974C57}"/>
    <cellStyle name="Normal 3 3 3 3 2 2" xfId="14093" xr:uid="{99745145-0CF2-4DED-B6FB-E5FF2811B8AD}"/>
    <cellStyle name="Normal 3 3 3 3 2 2 2" xfId="30853" xr:uid="{DDD57875-4934-4246-9568-5235EA2C23BC}"/>
    <cellStyle name="Normal 3 3 3 3 2 2 3" xfId="47612" xr:uid="{13072ABB-018F-404A-96FE-39C47C9D578C}"/>
    <cellStyle name="Normal 3 3 3 3 2 3" xfId="22473" xr:uid="{96AF303C-D3E4-4AC1-9515-DE4742350AD7}"/>
    <cellStyle name="Normal 3 3 3 3 2 4" xfId="39232" xr:uid="{946ECB60-5946-47F8-99E1-E93F1B1F6BD2}"/>
    <cellStyle name="Normal 3 3 3 3 3" xfId="7400" xr:uid="{B1D9F20F-7CB4-466C-B917-E84FE454F4EC}"/>
    <cellStyle name="Normal 3 3 3 3 3 2" xfId="15780" xr:uid="{54595E76-6BC3-4035-906D-2D3C722B6F4D}"/>
    <cellStyle name="Normal 3 3 3 3 3 2 2" xfId="32540" xr:uid="{AD6202BA-39D6-4A2E-96EF-3831157143EF}"/>
    <cellStyle name="Normal 3 3 3 3 3 2 3" xfId="49299" xr:uid="{F71C38CE-3F3B-4C6E-AEBC-85E4CA8ECCD4}"/>
    <cellStyle name="Normal 3 3 3 3 3 3" xfId="24160" xr:uid="{971EB4A8-B8A8-434B-B7FE-800954B30F54}"/>
    <cellStyle name="Normal 3 3 3 3 3 4" xfId="40919" xr:uid="{E14E33F5-2AE9-465D-9731-1D17C99B659D}"/>
    <cellStyle name="Normal 3 3 3 3 4" xfId="4140" xr:uid="{C00C2FEA-00E7-4C68-B263-4E492FBD8491}"/>
    <cellStyle name="Normal 3 3 3 3 4 2" xfId="12516" xr:uid="{FF2009A1-EDC4-4DEC-B4A5-C7045A9E6193}"/>
    <cellStyle name="Normal 3 3 3 3 4 2 2" xfId="29276" xr:uid="{39B112E6-8F47-4317-BEF2-5C531E70A938}"/>
    <cellStyle name="Normal 3 3 3 3 4 2 3" xfId="46035" xr:uid="{26974905-45DA-4E5A-A5D2-181E59F19C30}"/>
    <cellStyle name="Normal 3 3 3 3 4 3" xfId="20896" xr:uid="{6BCA439C-0E12-4CE7-BAA1-58F0C022AAAC}"/>
    <cellStyle name="Normal 3 3 3 3 4 4" xfId="37655" xr:uid="{7D84FE0A-49E2-476B-B472-017BDF23BFB1}"/>
    <cellStyle name="Normal 3 3 3 3 5" xfId="10713" xr:uid="{B781A63C-6961-4F41-A99B-7B8FB2B78246}"/>
    <cellStyle name="Normal 3 3 3 3 5 2" xfId="27473" xr:uid="{0F701641-9C91-4CC5-B93D-B3A7A6F0E3CF}"/>
    <cellStyle name="Normal 3 3 3 3 5 3" xfId="44232" xr:uid="{CD1032C5-A53F-4B88-AD36-16F247FDBAAE}"/>
    <cellStyle name="Normal 3 3 3 3 6" xfId="19093" xr:uid="{D87A6484-F309-4BE6-AEFE-8BDD924395C6}"/>
    <cellStyle name="Normal 3 3 3 3 7" xfId="35852" xr:uid="{3BD31407-7B9D-44AA-8E23-29C6E41E271B}"/>
    <cellStyle name="Normal 3 3 3 4" xfId="2746" xr:uid="{A42314FB-3A29-45CA-86BB-6D121D8C386B}"/>
    <cellStyle name="Normal 3 3 3 4 2" xfId="6128" xr:uid="{250B982A-037B-4FD6-AEBD-83265C089B7D}"/>
    <cellStyle name="Normal 3 3 3 4 2 2" xfId="14508" xr:uid="{6AF0D712-94EB-487B-BE36-586DD5C3046A}"/>
    <cellStyle name="Normal 3 3 3 4 2 2 2" xfId="31268" xr:uid="{76F1189F-0F80-4EF7-82CE-4AD1CD80CC68}"/>
    <cellStyle name="Normal 3 3 3 4 2 2 3" xfId="48027" xr:uid="{B1308B7C-4997-411B-B217-01440C9B987F}"/>
    <cellStyle name="Normal 3 3 3 4 2 3" xfId="22888" xr:uid="{57980AA6-4755-4286-B64B-900519A527A9}"/>
    <cellStyle name="Normal 3 3 3 4 2 4" xfId="39647" xr:uid="{A275D46E-8F1E-4732-A54B-5EEA82E3B3ED}"/>
    <cellStyle name="Normal 3 3 3 4 3" xfId="7815" xr:uid="{28BD2B14-1B14-41FD-A1F3-EE483507F06B}"/>
    <cellStyle name="Normal 3 3 3 4 3 2" xfId="16195" xr:uid="{2634AE5F-0E35-40CF-8F73-609A82F4C84C}"/>
    <cellStyle name="Normal 3 3 3 4 3 2 2" xfId="32955" xr:uid="{D01011EB-39DB-42FF-96BB-1BE2E4AB26FE}"/>
    <cellStyle name="Normal 3 3 3 4 3 2 3" xfId="49714" xr:uid="{F4D331E8-4983-4E6A-8421-D77A19720242}"/>
    <cellStyle name="Normal 3 3 3 4 3 3" xfId="24575" xr:uid="{E4345D08-BEEC-455C-9A5C-327AC7834ACD}"/>
    <cellStyle name="Normal 3 3 3 4 3 4" xfId="41334" xr:uid="{A13BA7E7-933F-4C72-935E-089C20473206}"/>
    <cellStyle name="Normal 3 3 3 4 4" xfId="4442" xr:uid="{56F2AD10-007A-4C4D-A079-F8824C374388}"/>
    <cellStyle name="Normal 3 3 3 4 4 2" xfId="12818" xr:uid="{9035DFC2-FB33-4B34-84FD-EDCB9CC57B1D}"/>
    <cellStyle name="Normal 3 3 3 4 4 2 2" xfId="29578" xr:uid="{95F574F3-D960-40DA-80F4-85168AF3EDAF}"/>
    <cellStyle name="Normal 3 3 3 4 4 2 3" xfId="46337" xr:uid="{D4090A8E-7689-4DF6-A911-0F5A81A28BD8}"/>
    <cellStyle name="Normal 3 3 3 4 4 3" xfId="21198" xr:uid="{BF0A69B7-72A8-4751-81C5-1D71F3F7AAD4}"/>
    <cellStyle name="Normal 3 3 3 4 4 4" xfId="37957" xr:uid="{7773A6B9-A5BD-4C5F-844E-B70039F569A5}"/>
    <cellStyle name="Normal 3 3 3 4 5" xfId="11128" xr:uid="{32AF3377-5538-4F98-B57D-D2D28A9BD2BB}"/>
    <cellStyle name="Normal 3 3 3 4 5 2" xfId="27888" xr:uid="{A9B38055-1776-48FD-95E9-FDE6F63D5C48}"/>
    <cellStyle name="Normal 3 3 3 4 5 3" xfId="44647" xr:uid="{2AB37B01-6223-4BCD-9F5E-961D8E26422D}"/>
    <cellStyle name="Normal 3 3 3 4 6" xfId="19508" xr:uid="{E2215A0E-6971-4F55-9178-8E50A22A0506}"/>
    <cellStyle name="Normal 3 3 3 4 7" xfId="36267" xr:uid="{79683D6F-D1B5-4BD0-8165-13D56047D1E4}"/>
    <cellStyle name="Normal 3 3 3 5" xfId="4862" xr:uid="{61F111B6-0C96-4909-97E6-93ED7FA85FF2}"/>
    <cellStyle name="Normal 3 3 3 5 2" xfId="13238" xr:uid="{983A26E6-3B8E-4F9E-B88C-A2DC714F43F1}"/>
    <cellStyle name="Normal 3 3 3 5 2 2" xfId="29998" xr:uid="{90679BB6-DEC0-44E5-A680-82A10C90A171}"/>
    <cellStyle name="Normal 3 3 3 5 2 3" xfId="46757" xr:uid="{C88AE6EC-1883-4EDE-8853-1511D3364795}"/>
    <cellStyle name="Normal 3 3 3 5 3" xfId="21618" xr:uid="{14DA601E-7312-4A42-9F6E-05FDA3F8CE32}"/>
    <cellStyle name="Normal 3 3 3 5 4" xfId="38377" xr:uid="{FF49959C-DA29-4A38-8774-DA6DD784982F}"/>
    <cellStyle name="Normal 3 3 3 6" xfId="6546" xr:uid="{3EB2A54C-9969-480D-871C-5BE8894EDDE6}"/>
    <cellStyle name="Normal 3 3 3 6 2" xfId="14926" xr:uid="{FAC4E566-FA7D-499A-88D3-63D45796AA90}"/>
    <cellStyle name="Normal 3 3 3 6 2 2" xfId="31686" xr:uid="{81BAD347-66C1-4E6D-A9F0-CF5BAF67CDDC}"/>
    <cellStyle name="Normal 3 3 3 6 2 3" xfId="48445" xr:uid="{AE44F600-9263-43C3-B32E-47A346B5CB0E}"/>
    <cellStyle name="Normal 3 3 3 6 3" xfId="23306" xr:uid="{FC985E14-6B73-4E74-BF21-9169736E1785}"/>
    <cellStyle name="Normal 3 3 3 6 4" xfId="40065" xr:uid="{25611073-7826-40C2-B66D-19633475F4D8}"/>
    <cellStyle name="Normal 3 3 3 7" xfId="8221" xr:uid="{DA8A6E7E-8B0D-4FA1-AA80-74A7EA8F9EAB}"/>
    <cellStyle name="Normal 3 3 3 7 2" xfId="16601" xr:uid="{696AD9F5-6E76-45C6-B5BB-C35AD75FA4D2}"/>
    <cellStyle name="Normal 3 3 3 7 2 2" xfId="33361" xr:uid="{86A8BD9B-1B4B-4675-80B3-36D5F2DE99BD}"/>
    <cellStyle name="Normal 3 3 3 7 2 3" xfId="50120" xr:uid="{C88D0190-A966-48D3-A9E6-1DDED89B6D31}"/>
    <cellStyle name="Normal 3 3 3 7 3" xfId="24981" xr:uid="{702416EA-C26C-4749-8810-5FC6453F7FD8}"/>
    <cellStyle name="Normal 3 3 3 7 4" xfId="41740" xr:uid="{FFBB84AD-4331-4D74-BFDE-218F406E7E5E}"/>
    <cellStyle name="Normal 3 3 3 8" xfId="8627" xr:uid="{867F4790-E2A4-49E3-928B-AE83D3FF7314}"/>
    <cellStyle name="Normal 3 3 3 8 2" xfId="17007" xr:uid="{251DA515-AD88-4A5F-84B6-D7BDDBE0DF57}"/>
    <cellStyle name="Normal 3 3 3 8 2 2" xfId="33767" xr:uid="{3BD72532-A6F4-45C9-8486-898813FD3455}"/>
    <cellStyle name="Normal 3 3 3 8 2 3" xfId="50526" xr:uid="{EB7CAC19-11D0-4B5E-987A-321CC112C8D4}"/>
    <cellStyle name="Normal 3 3 3 8 3" xfId="25387" xr:uid="{E80C8550-2D05-4774-9027-A3F28CC3520C}"/>
    <cellStyle name="Normal 3 3 3 8 4" xfId="42146" xr:uid="{009E4C19-6463-43D3-95F9-50AF234D13A1}"/>
    <cellStyle name="Normal 3 3 3 9" xfId="9033" xr:uid="{E76217C6-DBFE-4DFB-8F5A-693576221C1D}"/>
    <cellStyle name="Normal 3 3 3 9 2" xfId="17413" xr:uid="{E99FB042-4BFC-4293-BDC9-7DEF988A3412}"/>
    <cellStyle name="Normal 3 3 3 9 2 2" xfId="34173" xr:uid="{40544490-42AE-4D03-A557-B6F2CD9F9A72}"/>
    <cellStyle name="Normal 3 3 3 9 2 3" xfId="50932" xr:uid="{17983606-6715-41F4-8665-D0A649426087}"/>
    <cellStyle name="Normal 3 3 3 9 3" xfId="25793" xr:uid="{A7AA49F5-5713-48EA-B027-66746C9F7F83}"/>
    <cellStyle name="Normal 3 3 3 9 4" xfId="42552" xr:uid="{CCDCF770-366B-4465-9342-A72ABA2E57C4}"/>
    <cellStyle name="Normal 3 3 4" xfId="935" xr:uid="{36381CF6-3F0C-4C5F-B2A8-8E22BCA4E89D}"/>
    <cellStyle name="Normal 3 3 4 10" xfId="51528" xr:uid="{E76E5726-F35A-41D6-A7C8-D4D91E044386}"/>
    <cellStyle name="Normal 3 3 4 11" xfId="51986" xr:uid="{BB3049E6-47AC-45AB-851B-682721B8F4ED}"/>
    <cellStyle name="Normal 3 3 4 12" xfId="52458" xr:uid="{1543C4ED-88AC-4099-B082-B03F3B7F8DBF}"/>
    <cellStyle name="Normal 3 3 4 2" xfId="936" xr:uid="{99D68263-1618-46C1-8CD5-C0455571BB86}"/>
    <cellStyle name="Normal 3 3 4 2 2" xfId="13663" xr:uid="{8E1A0FB8-8875-44F4-835D-E62AF71A6E0A}"/>
    <cellStyle name="Normal 3 3 4 2 2 2" xfId="30423" xr:uid="{5D7A972B-23AB-4850-90B8-64023540373F}"/>
    <cellStyle name="Normal 3 3 4 2 2 3" xfId="47182" xr:uid="{23B9A688-0044-4BAB-84FE-0E92EEC99851}"/>
    <cellStyle name="Normal 3 3 4 2 3" xfId="22043" xr:uid="{31E19F66-7173-4568-BF17-D1963D2D1160}"/>
    <cellStyle name="Normal 3 3 4 2 4" xfId="38802" xr:uid="{5A98511D-AE08-46D0-8D70-A0CECAC7134E}"/>
    <cellStyle name="Normal 3 3 4 2 5" xfId="51754" xr:uid="{BA107EEA-D836-46D4-B7B7-3C9F4893A3AC}"/>
    <cellStyle name="Normal 3 3 4 2 6" xfId="52222" xr:uid="{5ECE80AF-2419-4F61-BD95-28F4C1BB3121}"/>
    <cellStyle name="Normal 3 3 4 2 7" xfId="52511" xr:uid="{7221332A-E5C7-4000-888C-B40E6AFB55A3}"/>
    <cellStyle name="Normal 3 3 4 3" xfId="6970" xr:uid="{38E6403D-6281-49E4-B456-5AC441AB0A30}"/>
    <cellStyle name="Normal 3 3 4 3 2" xfId="15350" xr:uid="{735B4400-DB76-47E1-ABE7-4A1B7A570F71}"/>
    <cellStyle name="Normal 3 3 4 3 2 2" xfId="32110" xr:uid="{3C8AC83C-A023-4292-9A56-A1CC403EE382}"/>
    <cellStyle name="Normal 3 3 4 3 2 3" xfId="48869" xr:uid="{FED0D03D-22D2-4FBE-A4CF-F6745EFA20C1}"/>
    <cellStyle name="Normal 3 3 4 3 3" xfId="23730" xr:uid="{C2B2CC22-EFD3-401A-B3D7-2540734DFA45}"/>
    <cellStyle name="Normal 3 3 4 3 4" xfId="40489" xr:uid="{CD5F1B88-E545-4DDF-B550-6AEBA7F91389}"/>
    <cellStyle name="Normal 3 3 4 4" xfId="3710" xr:uid="{07D8081D-912E-460E-8C93-56BC69883693}"/>
    <cellStyle name="Normal 3 3 4 4 2" xfId="12086" xr:uid="{0B5E1326-71CE-4C49-9E6C-E583604CB15D}"/>
    <cellStyle name="Normal 3 3 4 4 2 2" xfId="28846" xr:uid="{EE01CE7C-4B8B-4B07-B3FF-F4F03A0996F8}"/>
    <cellStyle name="Normal 3 3 4 4 2 3" xfId="45605" xr:uid="{980E583B-9374-414B-A2C2-A91B62B19E08}"/>
    <cellStyle name="Normal 3 3 4 4 3" xfId="20466" xr:uid="{73FDD6F2-EFF9-473B-9474-928BB256B4AE}"/>
    <cellStyle name="Normal 3 3 4 4 4" xfId="37225" xr:uid="{B42F09E2-019A-4C8E-91A5-838AEB5F22AF}"/>
    <cellStyle name="Normal 3 3 4 5" xfId="10283" xr:uid="{7A28AAE1-127E-40D2-9E10-22389A23A42F}"/>
    <cellStyle name="Normal 3 3 4 5 2" xfId="27043" xr:uid="{E10D178D-A4AC-4164-985D-C3148BB41964}"/>
    <cellStyle name="Normal 3 3 4 5 3" xfId="43802" xr:uid="{8D87C715-3134-4C2E-BF2F-C419ECD6CEED}"/>
    <cellStyle name="Normal 3 3 4 6" xfId="18663" xr:uid="{FD8C2C81-5E25-4C53-9396-9F2ED67ED105}"/>
    <cellStyle name="Normal 3 3 4 7" xfId="35422" xr:uid="{BEF5BE17-E828-48D7-95D7-0CF095A3DC26}"/>
    <cellStyle name="Normal 3 3 4 8" xfId="51453" xr:uid="{2D36F30F-1E60-45F5-BEE3-0BB0F546CB21}"/>
    <cellStyle name="Normal 3 3 4 9" xfId="51489" xr:uid="{470FBE15-5CBC-4433-9984-0D155CC18EB4}"/>
    <cellStyle name="Normal 3 3 5" xfId="937" xr:uid="{A3C1D14F-AA1C-4FAB-9C33-95F68276BCFB}"/>
    <cellStyle name="Normal 3 3 5 2" xfId="5711" xr:uid="{70ED012F-3FA1-43D6-806D-42308244BF6B}"/>
    <cellStyle name="Normal 3 3 5 2 2" xfId="14091" xr:uid="{1025746B-A06B-451B-B609-70DAAA1B0969}"/>
    <cellStyle name="Normal 3 3 5 2 2 2" xfId="30851" xr:uid="{08CFB197-6682-43BF-9CF2-A3B7B6C8B0D7}"/>
    <cellStyle name="Normal 3 3 5 2 2 3" xfId="47610" xr:uid="{698080F3-2B94-498F-BA9E-70F207B1C617}"/>
    <cellStyle name="Normal 3 3 5 2 3" xfId="22471" xr:uid="{A79B0161-C37C-4C1C-B1A2-2EF58454A5F6}"/>
    <cellStyle name="Normal 3 3 5 2 4" xfId="39230" xr:uid="{034C5823-1717-4B2F-AC79-6BB4DBA4F2FD}"/>
    <cellStyle name="Normal 3 3 5 3" xfId="7398" xr:uid="{FD623704-A027-4EE4-9BB3-6AB7AFEED593}"/>
    <cellStyle name="Normal 3 3 5 3 2" xfId="15778" xr:uid="{BD3EBAED-EE42-4E8E-BD36-450BE39A5552}"/>
    <cellStyle name="Normal 3 3 5 3 2 2" xfId="32538" xr:uid="{AE2FBF85-5D77-4F18-89F5-57FC420CD00F}"/>
    <cellStyle name="Normal 3 3 5 3 2 3" xfId="49297" xr:uid="{0A078C34-8366-4EE6-92EE-47F68E337D77}"/>
    <cellStyle name="Normal 3 3 5 3 3" xfId="24158" xr:uid="{04B3B39C-D015-40DA-BE9A-C34054C89BBB}"/>
    <cellStyle name="Normal 3 3 5 3 4" xfId="40917" xr:uid="{AF47C0C9-34E8-44C2-BBA1-A9D4A70A7649}"/>
    <cellStyle name="Normal 3 3 5 4" xfId="4138" xr:uid="{600D1909-6F7C-4402-9B6E-EE22BCB73B37}"/>
    <cellStyle name="Normal 3 3 5 4 2" xfId="12514" xr:uid="{D40E1E63-B309-4D0B-A53E-33A7B8BDE15C}"/>
    <cellStyle name="Normal 3 3 5 4 2 2" xfId="29274" xr:uid="{84662BFE-0603-4352-A0C9-82ACF0BD22D6}"/>
    <cellStyle name="Normal 3 3 5 4 2 3" xfId="46033" xr:uid="{7F280DAE-0E5D-4055-A3FD-D40F863D5CBE}"/>
    <cellStyle name="Normal 3 3 5 4 3" xfId="20894" xr:uid="{0ACC307B-73EA-4C04-91F0-0AF37AE73E61}"/>
    <cellStyle name="Normal 3 3 5 4 4" xfId="37653" xr:uid="{56ACF195-16F3-459F-9F13-6FDD89CE5F88}"/>
    <cellStyle name="Normal 3 3 5 5" xfId="10711" xr:uid="{18C1D342-439A-4E4B-A3C1-2F335FDA1180}"/>
    <cellStyle name="Normal 3 3 5 5 2" xfId="27471" xr:uid="{C7755AC0-1AC7-481E-AC2B-108FE7225269}"/>
    <cellStyle name="Normal 3 3 5 5 3" xfId="44230" xr:uid="{A95D4D72-FACD-49D8-87E0-B671570E043A}"/>
    <cellStyle name="Normal 3 3 5 6" xfId="19091" xr:uid="{821CEFB6-CE6F-4399-8D4E-727F1EAD9932}"/>
    <cellStyle name="Normal 3 3 5 7" xfId="35850" xr:uid="{785A5B7A-7093-4789-B78D-7F1A9CF83394}"/>
    <cellStyle name="Normal 3 3 5 8" xfId="51629" xr:uid="{25C3F5C7-30C5-44B8-93B7-C839F0B2A44D}"/>
    <cellStyle name="Normal 3 3 5 9" xfId="2331" xr:uid="{5D769677-29AE-4E24-8F83-3B024AB1B73F}"/>
    <cellStyle name="Normal 3 3 6" xfId="938" xr:uid="{EE8A6C28-5329-49B4-97F3-5F5E27822BF6}"/>
    <cellStyle name="Normal 3 3 6 10" xfId="52485" xr:uid="{5DE3326D-FDC7-4B0A-A80D-1FAE7B1AA2A2}"/>
    <cellStyle name="Normal 3 3 6 2" xfId="5857" xr:uid="{811142EE-E2DF-4798-87F9-C71139237085}"/>
    <cellStyle name="Normal 3 3 6 2 2" xfId="14237" xr:uid="{DFE1D0E0-369E-4004-AA9F-2CF612F487FB}"/>
    <cellStyle name="Normal 3 3 6 2 2 2" xfId="30997" xr:uid="{AAEA4377-67D8-4B22-84BA-1923A749BE91}"/>
    <cellStyle name="Normal 3 3 6 2 2 3" xfId="47756" xr:uid="{6CFB53D8-31B9-4DD9-A81B-8F61233C9B4E}"/>
    <cellStyle name="Normal 3 3 6 2 3" xfId="22617" xr:uid="{74C1F481-AAA9-4444-A8A4-E98AFA70FFAE}"/>
    <cellStyle name="Normal 3 3 6 2 4" xfId="39376" xr:uid="{0B5786D7-9A96-40B8-8B0A-60DAD921C2D7}"/>
    <cellStyle name="Normal 3 3 6 3" xfId="7544" xr:uid="{D6E6A5F8-0465-491A-894B-97B43EC17CF0}"/>
    <cellStyle name="Normal 3 3 6 3 2" xfId="15924" xr:uid="{085D781E-3608-4F35-8EBF-37429183E2DA}"/>
    <cellStyle name="Normal 3 3 6 3 2 2" xfId="32684" xr:uid="{338545A5-6128-4815-84EC-4A401B4C29F1}"/>
    <cellStyle name="Normal 3 3 6 3 2 3" xfId="49443" xr:uid="{8BD9635C-D6CC-4C5C-A1BA-CFB8346AC19C}"/>
    <cellStyle name="Normal 3 3 6 3 3" xfId="24304" xr:uid="{B967AEF1-443C-4A72-B010-91CDBB8DAF5A}"/>
    <cellStyle name="Normal 3 3 6 3 4" xfId="41063" xr:uid="{43A661E4-446B-4A55-A7A6-8E887D3E8F15}"/>
    <cellStyle name="Normal 3 3 6 4" xfId="3283" xr:uid="{2A8B3FDA-F648-42CE-8C44-AF07A088ECDB}"/>
    <cellStyle name="Normal 3 3 6 4 2" xfId="11660" xr:uid="{C7DB402A-8B90-400A-9D51-7135BFEE9E10}"/>
    <cellStyle name="Normal 3 3 6 4 2 2" xfId="28420" xr:uid="{6F1A5438-F6E1-4A24-AA95-9A6B9C55BB3D}"/>
    <cellStyle name="Normal 3 3 6 4 2 3" xfId="45179" xr:uid="{4DE650CE-74C7-4D79-A0A3-6B003C87DBCB}"/>
    <cellStyle name="Normal 3 3 6 4 3" xfId="20040" xr:uid="{1A38C03C-8EB8-4CAD-A24C-9A32A1F9D814}"/>
    <cellStyle name="Normal 3 3 6 4 4" xfId="36799" xr:uid="{DF8B9725-DC81-47B5-A6C2-B62E10390733}"/>
    <cellStyle name="Normal 3 3 6 5" xfId="10857" xr:uid="{E38E27CF-4FD5-4FC5-B46B-11D651B21627}"/>
    <cellStyle name="Normal 3 3 6 5 2" xfId="27617" xr:uid="{44B90AA8-4ABC-4A38-BB57-7AD7CAFE2CE8}"/>
    <cellStyle name="Normal 3 3 6 5 3" xfId="44376" xr:uid="{99669501-B76C-4CA1-AAE0-3B6D26A1F344}"/>
    <cellStyle name="Normal 3 3 6 6" xfId="19237" xr:uid="{2DC36F13-432A-40E8-B25C-CA02B334344B}"/>
    <cellStyle name="Normal 3 3 6 7" xfId="35996" xr:uid="{614C3A86-4332-4765-9C71-7848428A541D}"/>
    <cellStyle name="Normal 3 3 6 8" xfId="51729" xr:uid="{1AC81AA4-4FE5-4428-84F0-48F8B6C6D61B}"/>
    <cellStyle name="Normal 3 3 6 9" xfId="52196" xr:uid="{025025AE-2F93-4028-A05B-D9D9DD18909E}"/>
    <cellStyle name="Normal 3 3 7" xfId="4590" xr:uid="{41391C1D-A25D-472D-89B1-50B9848DFC2F}"/>
    <cellStyle name="Normal 3 3 7 2" xfId="12966" xr:uid="{DCE1A153-9F00-463C-9886-6D2E034A02E8}"/>
    <cellStyle name="Normal 3 3 7 2 2" xfId="29726" xr:uid="{28CA8E1A-037C-4F5F-8210-87B90C6D6E33}"/>
    <cellStyle name="Normal 3 3 7 2 3" xfId="46485" xr:uid="{7EC2F9B7-A5A4-4D90-9109-B4B4BE6CE982}"/>
    <cellStyle name="Normal 3 3 7 3" xfId="21346" xr:uid="{0C49BADA-265D-4371-890F-ABDBA2E4E225}"/>
    <cellStyle name="Normal 3 3 7 4" xfId="38105" xr:uid="{22D17DC9-2283-4AE0-B636-31ED03F18838}"/>
    <cellStyle name="Normal 3 3 8" xfId="6544" xr:uid="{8E0283BD-B885-48CE-9DD8-F2F2E699C87B}"/>
    <cellStyle name="Normal 3 3 8 2" xfId="14924" xr:uid="{1E8D22FB-CD41-4902-95DE-99CD8ED4023D}"/>
    <cellStyle name="Normal 3 3 8 2 2" xfId="31684" xr:uid="{E53E191F-436C-44F1-8166-C40C2869F47A}"/>
    <cellStyle name="Normal 3 3 8 2 3" xfId="48443" xr:uid="{A13926EE-AB23-4BE4-BEDC-A48DFB64C088}"/>
    <cellStyle name="Normal 3 3 8 3" xfId="23304" xr:uid="{FFC4A3D4-9250-45CF-8619-452D24F0D8B4}"/>
    <cellStyle name="Normal 3 3 8 4" xfId="40063" xr:uid="{127259B3-3022-47C8-A9E1-2D81969911E9}"/>
    <cellStyle name="Normal 3 3 9" xfId="7950" xr:uid="{1A5A97F6-E8D4-44EA-BC92-0DE6205AE8A0}"/>
    <cellStyle name="Normal 3 3 9 2" xfId="16330" xr:uid="{4A39C27E-E276-406F-A557-6134A618B641}"/>
    <cellStyle name="Normal 3 3 9 2 2" xfId="33090" xr:uid="{F13ED739-7E21-46BC-BD96-FEEE381A7A19}"/>
    <cellStyle name="Normal 3 3 9 2 3" xfId="49849" xr:uid="{47D45CE0-9F83-4B79-9A32-AC8C9786ED40}"/>
    <cellStyle name="Normal 3 3 9 3" xfId="24710" xr:uid="{F69304D7-592D-4E51-B5EF-377E5A6465FF}"/>
    <cellStyle name="Normal 3 3 9 4" xfId="41469" xr:uid="{AA66C09A-A11A-43B0-9698-944F14E4D213}"/>
    <cellStyle name="Normal 3 4" xfId="92" xr:uid="{ACF9C00E-4BB5-46D3-AB4E-125C4228FC7D}"/>
    <cellStyle name="Normal 3 4 10" xfId="8381" xr:uid="{FF7896F4-B2B3-441A-AAFD-550EBE2A373F}"/>
    <cellStyle name="Normal 3 4 10 2" xfId="16761" xr:uid="{21CBF56A-DF1D-4364-85D1-C02194C3A5C3}"/>
    <cellStyle name="Normal 3 4 10 2 2" xfId="33521" xr:uid="{7BAAFABF-E5E6-4C79-B421-78C5327D0335}"/>
    <cellStyle name="Normal 3 4 10 2 3" xfId="50280" xr:uid="{41BD5A52-A2C3-4564-A700-C05851745AB3}"/>
    <cellStyle name="Normal 3 4 10 3" xfId="25141" xr:uid="{F371E194-E6C5-4D94-B81B-B261D3CAB63D}"/>
    <cellStyle name="Normal 3 4 10 4" xfId="41900" xr:uid="{C5C872EF-DF73-417D-BC1D-5CC2C099C181}"/>
    <cellStyle name="Normal 3 4 11" xfId="8787" xr:uid="{7B059DA8-6B44-4300-9195-B1D79ED32694}"/>
    <cellStyle name="Normal 3 4 11 2" xfId="17167" xr:uid="{0807F832-DE36-49BD-BEB6-54CA89AAB878}"/>
    <cellStyle name="Normal 3 4 11 2 2" xfId="33927" xr:uid="{7D6F34E7-AF1B-48A4-B32E-80DB077B7088}"/>
    <cellStyle name="Normal 3 4 11 2 3" xfId="50686" xr:uid="{444F7CE8-3EA2-444F-A877-FA71A7CC06D4}"/>
    <cellStyle name="Normal 3 4 11 3" xfId="25547" xr:uid="{4E7916D6-9A3C-4B57-8641-21133E7D7B0D}"/>
    <cellStyle name="Normal 3 4 11 4" xfId="42306" xr:uid="{361D8166-4B4E-4597-9BCE-18D5414134E5}"/>
    <cellStyle name="Normal 3 4 12" xfId="9193" xr:uid="{00EBE097-B482-4021-AE62-DA0C93904598}"/>
    <cellStyle name="Normal 3 4 12 2" xfId="17573" xr:uid="{AE4A1454-68AB-4823-B554-CBF0749332C9}"/>
    <cellStyle name="Normal 3 4 12 2 2" xfId="34333" xr:uid="{29E3F5CA-40CA-40C3-A68A-8F8C0D54EED9}"/>
    <cellStyle name="Normal 3 4 12 2 3" xfId="51092" xr:uid="{4901B23B-E013-40F7-AE90-4C2B6E07A5F9}"/>
    <cellStyle name="Normal 3 4 12 3" xfId="25953" xr:uid="{045221BF-EDA7-48D4-96DE-863DA21FB59C}"/>
    <cellStyle name="Normal 3 4 12 4" xfId="42712" xr:uid="{B93D8867-1440-418A-A828-A1D525E4E091}"/>
    <cellStyle name="Normal 3 4 13" xfId="3286" xr:uid="{10CE31AF-6DEC-4C02-B68C-FCD229D366D3}"/>
    <cellStyle name="Normal 3 4 13 2" xfId="11663" xr:uid="{9D8EE711-7D16-41E3-A647-04A6103FA3D9}"/>
    <cellStyle name="Normal 3 4 13 2 2" xfId="28423" xr:uid="{1492389F-1FDD-4D05-8877-27107B067681}"/>
    <cellStyle name="Normal 3 4 13 2 3" xfId="45182" xr:uid="{A6FE0F30-4FB2-4199-ACEC-845919EC1FD3}"/>
    <cellStyle name="Normal 3 4 13 3" xfId="20043" xr:uid="{B981F386-C6AC-4492-9128-E7A306FA6CEC}"/>
    <cellStyle name="Normal 3 4 13 4" xfId="36802" xr:uid="{0BA52EA8-8F74-46DA-9F61-6C802551FC6A}"/>
    <cellStyle name="Normal 3 4 14" xfId="9860" xr:uid="{2038D5DF-EC22-4574-9C65-1A76B5CFAB80}"/>
    <cellStyle name="Normal 3 4 14 2" xfId="26620" xr:uid="{3F1E940C-130B-44C1-8E64-CC9A426C24AF}"/>
    <cellStyle name="Normal 3 4 14 3" xfId="43379" xr:uid="{0C6438C0-FECE-4D94-B5B8-0B8D5141057F}"/>
    <cellStyle name="Normal 3 4 15" xfId="18240" xr:uid="{99E03560-4E58-438A-9F85-18BA190572C7}"/>
    <cellStyle name="Normal 3 4 16" xfId="34999" xr:uid="{83C54C3F-B3F4-4449-BDC3-E5B24F038A32}"/>
    <cellStyle name="Normal 3 4 17" xfId="51418" xr:uid="{9497759C-F2CC-49E8-8CC4-0658D1279F44}"/>
    <cellStyle name="Normal 3 4 18" xfId="51454" xr:uid="{E4D78426-0C6C-42B5-BC4C-B87F7E9C91A8}"/>
    <cellStyle name="Normal 3 4 19" xfId="51490" xr:uid="{B0C53571-31A5-49BD-9FE3-280CEB873C64}"/>
    <cellStyle name="Normal 3 4 2" xfId="940" xr:uid="{C35FE174-3EF4-462B-A447-3A4ADE901A0E}"/>
    <cellStyle name="Normal 3 4 2 10" xfId="9333" xr:uid="{8503A731-B117-4E93-B83B-C1B748FCE385}"/>
    <cellStyle name="Normal 3 4 2 10 2" xfId="17713" xr:uid="{85244B6E-8DA3-4C78-81CF-D43F80FE2F19}"/>
    <cellStyle name="Normal 3 4 2 10 2 2" xfId="34473" xr:uid="{8D987D38-3063-46C1-BEFB-38333E2678EA}"/>
    <cellStyle name="Normal 3 4 2 10 2 3" xfId="51232" xr:uid="{2BCFE9B5-1CDB-42AB-9099-5F90F68997EB}"/>
    <cellStyle name="Normal 3 4 2 10 3" xfId="26093" xr:uid="{AABA0193-07C3-421E-8E2F-72BDAFB4209E}"/>
    <cellStyle name="Normal 3 4 2 10 4" xfId="42852" xr:uid="{0C152C75-8CC1-458B-A9C3-895A46BFA071}"/>
    <cellStyle name="Normal 3 4 2 11" xfId="3287" xr:uid="{7B8B4786-C1B1-41A8-BD93-D3078219660D}"/>
    <cellStyle name="Normal 3 4 2 11 2" xfId="11664" xr:uid="{A7CE4FF2-856B-4E19-A5A6-2E9CF2C4256D}"/>
    <cellStyle name="Normal 3 4 2 11 2 2" xfId="28424" xr:uid="{C894C170-508D-4692-A925-D2A9FBFA75B3}"/>
    <cellStyle name="Normal 3 4 2 11 2 3" xfId="45183" xr:uid="{22DB74CD-F190-4B02-8CDF-E6656605C685}"/>
    <cellStyle name="Normal 3 4 2 11 3" xfId="20044" xr:uid="{CAA195F4-D1E1-4B56-8BED-7564FD38B365}"/>
    <cellStyle name="Normal 3 4 2 11 4" xfId="36803" xr:uid="{17E8431C-141F-4FCC-9FE6-FF215B8DB9E3}"/>
    <cellStyle name="Normal 3 4 2 12" xfId="9861" xr:uid="{F6D7247B-8335-40F4-927C-D6D6431E6A05}"/>
    <cellStyle name="Normal 3 4 2 12 2" xfId="26621" xr:uid="{295C5502-1241-4914-B26A-9907B5B17972}"/>
    <cellStyle name="Normal 3 4 2 12 3" xfId="43380" xr:uid="{01AB6E37-3897-492D-A769-E687A2A34812}"/>
    <cellStyle name="Normal 3 4 2 13" xfId="18241" xr:uid="{617E628A-F122-4DA2-9BE1-E064DDF43F32}"/>
    <cellStyle name="Normal 3 4 2 14" xfId="35000" xr:uid="{87646B94-A474-4D08-9F9F-82C085A7E63E}"/>
    <cellStyle name="Normal 3 4 2 15" xfId="51455" xr:uid="{1A1A3A61-FE99-41A3-866F-5FAB3511F086}"/>
    <cellStyle name="Normal 3 4 2 16" xfId="51491" xr:uid="{C349ADD4-24E9-4ACA-9C5D-24C8DF621E84}"/>
    <cellStyle name="Normal 3 4 2 17" xfId="51521" xr:uid="{E93CE275-B533-4C2B-AB5F-3F11334E3F1A}"/>
    <cellStyle name="Normal 3 4 2 18" xfId="51976" xr:uid="{C6FA2596-14EB-4BCB-A9D9-996FA0DABAA0}"/>
    <cellStyle name="Normal 3 4 2 19" xfId="52460" xr:uid="{982BAA2A-3C7E-42E7-BD1C-A840153D0EC9}"/>
    <cellStyle name="Normal 3 4 2 2" xfId="941" xr:uid="{6B506AAB-2B56-496B-A9FD-BED0F864C1E6}"/>
    <cellStyle name="Normal 3 4 2 2 10" xfId="52501" xr:uid="{D7427BB9-08F1-4A6E-B54F-2CE386AB27F8}"/>
    <cellStyle name="Normal 3 4 2 2 2" xfId="5287" xr:uid="{C4ABB3C5-BEF6-4B5F-B027-29952247B995}"/>
    <cellStyle name="Normal 3 4 2 2 2 2" xfId="13667" xr:uid="{53A51898-A7CF-4CA0-9AB3-B1E9DB82A1CE}"/>
    <cellStyle name="Normal 3 4 2 2 2 2 2" xfId="30427" xr:uid="{B4AA7F13-3905-4F83-8DEB-95897B438A46}"/>
    <cellStyle name="Normal 3 4 2 2 2 2 3" xfId="47186" xr:uid="{6AAD10B7-6B32-4BBF-92A9-7CAC7423133B}"/>
    <cellStyle name="Normal 3 4 2 2 2 3" xfId="22047" xr:uid="{3F007765-A388-41E2-A131-C292731C382D}"/>
    <cellStyle name="Normal 3 4 2 2 2 4" xfId="38806" xr:uid="{52FA3D71-99F8-433E-A9C8-EFFA59254740}"/>
    <cellStyle name="Normal 3 4 2 2 3" xfId="6974" xr:uid="{AA4274E0-5576-4DC8-AF35-57D1E8B0E315}"/>
    <cellStyle name="Normal 3 4 2 2 3 2" xfId="15354" xr:uid="{B4645D76-5C31-4732-9DFA-A0D4418FDD0E}"/>
    <cellStyle name="Normal 3 4 2 2 3 2 2" xfId="32114" xr:uid="{10314541-F533-4880-989F-967208B48933}"/>
    <cellStyle name="Normal 3 4 2 2 3 2 3" xfId="48873" xr:uid="{2FD2201E-7681-47A3-9E32-5EAA4816DD1D}"/>
    <cellStyle name="Normal 3 4 2 2 3 3" xfId="23734" xr:uid="{3549F667-1120-4BA0-92EB-01F440780EBF}"/>
    <cellStyle name="Normal 3 4 2 2 3 4" xfId="40493" xr:uid="{34C0F99B-93A5-4EF9-90D6-D64473D085F7}"/>
    <cellStyle name="Normal 3 4 2 2 4" xfId="3714" xr:uid="{DC956213-751B-48A3-8FEF-C0B1E866F5AA}"/>
    <cellStyle name="Normal 3 4 2 2 4 2" xfId="12090" xr:uid="{7A0174F0-7D98-4D19-8D48-F6815D7D7AB4}"/>
    <cellStyle name="Normal 3 4 2 2 4 2 2" xfId="28850" xr:uid="{20721433-198B-4871-BDBA-8EE1835BF6F1}"/>
    <cellStyle name="Normal 3 4 2 2 4 2 3" xfId="45609" xr:uid="{04701608-7F2E-429A-9E57-C31F192F6A40}"/>
    <cellStyle name="Normal 3 4 2 2 4 3" xfId="20470" xr:uid="{1654020E-7065-457E-8720-9AB96EAC4F8E}"/>
    <cellStyle name="Normal 3 4 2 2 4 4" xfId="37229" xr:uid="{92C58836-5FF9-4BBB-9504-42707D083747}"/>
    <cellStyle name="Normal 3 4 2 2 5" xfId="10287" xr:uid="{EC6D5F36-34FE-40F6-8F76-F5986D2B40A1}"/>
    <cellStyle name="Normal 3 4 2 2 5 2" xfId="27047" xr:uid="{7F4FAC7C-E1C3-4A6E-9AE1-AD1B6FE2E75C}"/>
    <cellStyle name="Normal 3 4 2 2 5 3" xfId="43806" xr:uid="{FF19AC5C-64DA-4E91-A06E-02851AFDEC81}"/>
    <cellStyle name="Normal 3 4 2 2 6" xfId="18667" xr:uid="{44CE4BE0-C70D-4E25-AC95-67300965A25E}"/>
    <cellStyle name="Normal 3 4 2 2 7" xfId="35426" xr:uid="{57627C33-EFAE-4BCA-8C3A-AA8228D8D7F3}"/>
    <cellStyle name="Normal 3 4 2 2 8" xfId="51744" xr:uid="{9FA5C4F9-A4A7-402B-8DB6-1187C76E3F65}"/>
    <cellStyle name="Normal 3 4 2 2 9" xfId="52212" xr:uid="{58493D9F-1065-47CB-AA46-CF741817654A}"/>
    <cellStyle name="Normal 3 4 2 3" xfId="2334" xr:uid="{AE936592-51E2-4950-A052-BDEB9146C12E}"/>
    <cellStyle name="Normal 3 4 2 3 2" xfId="5715" xr:uid="{9D512223-39C3-4DD8-A892-B495C3421720}"/>
    <cellStyle name="Normal 3 4 2 3 2 2" xfId="14095" xr:uid="{6ED0FFE6-A584-473C-9FD9-64C5492BA383}"/>
    <cellStyle name="Normal 3 4 2 3 2 2 2" xfId="30855" xr:uid="{2635BA38-11F3-4559-BB3B-DC70452D5B6A}"/>
    <cellStyle name="Normal 3 4 2 3 2 2 3" xfId="47614" xr:uid="{F145BC94-E34F-467E-8256-4FCBB8FCEF9F}"/>
    <cellStyle name="Normal 3 4 2 3 2 3" xfId="22475" xr:uid="{E8D299A2-292B-4C68-A4C2-E3E2A1F33E5A}"/>
    <cellStyle name="Normal 3 4 2 3 2 4" xfId="39234" xr:uid="{E03A7828-89CC-47F0-BFE3-DF8F2BB45D77}"/>
    <cellStyle name="Normal 3 4 2 3 3" xfId="7402" xr:uid="{F752A2E6-0982-46D9-89DA-39562E09EE50}"/>
    <cellStyle name="Normal 3 4 2 3 3 2" xfId="15782" xr:uid="{4379A69C-62C0-49D5-904E-EB1DF0A8908E}"/>
    <cellStyle name="Normal 3 4 2 3 3 2 2" xfId="32542" xr:uid="{8B8F7ACA-B82A-4754-B3D4-21C72AA60DAA}"/>
    <cellStyle name="Normal 3 4 2 3 3 2 3" xfId="49301" xr:uid="{7F4240F4-9CCF-4327-8321-3BD9A97756AA}"/>
    <cellStyle name="Normal 3 4 2 3 3 3" xfId="24162" xr:uid="{36927A1F-511C-495D-B4FC-F1126D6DE51D}"/>
    <cellStyle name="Normal 3 4 2 3 3 4" xfId="40921" xr:uid="{C7DBFE39-19FC-4DBB-A424-4287A0B8B885}"/>
    <cellStyle name="Normal 3 4 2 3 4" xfId="4142" xr:uid="{DC5338A1-9DF6-41CA-9ECC-70319E3464B2}"/>
    <cellStyle name="Normal 3 4 2 3 4 2" xfId="12518" xr:uid="{4367136C-B784-4F8D-881E-4DEC3747A53D}"/>
    <cellStyle name="Normal 3 4 2 3 4 2 2" xfId="29278" xr:uid="{9EA46A1B-CAE6-4195-8A7A-F55539F0BDCF}"/>
    <cellStyle name="Normal 3 4 2 3 4 2 3" xfId="46037" xr:uid="{87D87CDE-32FB-4B91-A324-245944468DE1}"/>
    <cellStyle name="Normal 3 4 2 3 4 3" xfId="20898" xr:uid="{A1AA7B04-6946-4640-A1F0-0CBFC1296759}"/>
    <cellStyle name="Normal 3 4 2 3 4 4" xfId="37657" xr:uid="{80C345C8-C99A-43CF-A989-5B14F8569895}"/>
    <cellStyle name="Normal 3 4 2 3 5" xfId="10715" xr:uid="{B2F6329E-4099-4299-854A-EFF0F817AE60}"/>
    <cellStyle name="Normal 3 4 2 3 5 2" xfId="27475" xr:uid="{0C35A092-D463-47A1-AA96-D7AB6E6F9E79}"/>
    <cellStyle name="Normal 3 4 2 3 5 3" xfId="44234" xr:uid="{A44A1423-C2D2-41DB-8F0A-F80EA9AA6A9F}"/>
    <cellStyle name="Normal 3 4 2 3 6" xfId="19095" xr:uid="{E46ADBA0-99B7-47AF-B3E3-64147EB9B75A}"/>
    <cellStyle name="Normal 3 4 2 3 7" xfId="35854" xr:uid="{19027D32-90EF-428A-BEEA-8C365C7A4867}"/>
    <cellStyle name="Normal 3 4 2 4" xfId="2640" xr:uid="{00909D7D-A81A-4B79-AEF3-8F597DA3E2DB}"/>
    <cellStyle name="Normal 3 4 2 4 2" xfId="6022" xr:uid="{D2CF7710-C152-407D-AB92-41ED2AE28B9F}"/>
    <cellStyle name="Normal 3 4 2 4 2 2" xfId="14402" xr:uid="{B476C333-7D01-49BB-A2BF-C0A4AD06F99B}"/>
    <cellStyle name="Normal 3 4 2 4 2 2 2" xfId="31162" xr:uid="{039EE535-C986-444C-B85B-C06EF49102F9}"/>
    <cellStyle name="Normal 3 4 2 4 2 2 3" xfId="47921" xr:uid="{23CB1D4E-A1EB-4C4D-8813-62F5ED3704F7}"/>
    <cellStyle name="Normal 3 4 2 4 2 3" xfId="22782" xr:uid="{09D8F5E5-1CB7-4582-8471-D76774D45195}"/>
    <cellStyle name="Normal 3 4 2 4 2 4" xfId="39541" xr:uid="{3310DF97-B0C2-4168-9512-3E0F123921F0}"/>
    <cellStyle name="Normal 3 4 2 4 3" xfId="7709" xr:uid="{5A3AEF5F-9800-4693-B420-65EC04C09FBA}"/>
    <cellStyle name="Normal 3 4 2 4 3 2" xfId="16089" xr:uid="{741EFFCD-03CB-454C-9541-36375B06242F}"/>
    <cellStyle name="Normal 3 4 2 4 3 2 2" xfId="32849" xr:uid="{EE77F69C-B0DD-4EE0-86B2-9DB08C2940D0}"/>
    <cellStyle name="Normal 3 4 2 4 3 2 3" xfId="49608" xr:uid="{B7B01D05-A9F8-4DFF-9FBC-5371CD9F9491}"/>
    <cellStyle name="Normal 3 4 2 4 3 3" xfId="24469" xr:uid="{B9A7A354-9466-44AC-85CB-B85E7B43BACB}"/>
    <cellStyle name="Normal 3 4 2 4 3 4" xfId="41228" xr:uid="{30B8CB4E-30F1-4139-B473-864CC4EDF85C}"/>
    <cellStyle name="Normal 3 4 2 4 4" xfId="4336" xr:uid="{A94685C6-7521-451C-B2C0-0CAF48BA8F8B}"/>
    <cellStyle name="Normal 3 4 2 4 4 2" xfId="12712" xr:uid="{089CCA95-0727-4C7D-908E-EE68C120B86E}"/>
    <cellStyle name="Normal 3 4 2 4 4 2 2" xfId="29472" xr:uid="{24BD05FC-0420-4062-992C-0C24A7958A0B}"/>
    <cellStyle name="Normal 3 4 2 4 4 2 3" xfId="46231" xr:uid="{A2F1DDFD-ED20-4CEF-A0DA-73C4AD84C137}"/>
    <cellStyle name="Normal 3 4 2 4 4 3" xfId="21092" xr:uid="{6AD85A6F-43B2-450A-876A-A8B8BE6A929D}"/>
    <cellStyle name="Normal 3 4 2 4 4 4" xfId="37851" xr:uid="{CDB1407A-23FB-4E6F-9AA5-DD92D141896B}"/>
    <cellStyle name="Normal 3 4 2 4 5" xfId="11022" xr:uid="{8D50F40A-C4AA-407B-9EBE-0C8771193E6A}"/>
    <cellStyle name="Normal 3 4 2 4 5 2" xfId="27782" xr:uid="{BD4CD09F-97D8-46C7-B195-7134F15E747F}"/>
    <cellStyle name="Normal 3 4 2 4 5 3" xfId="44541" xr:uid="{A6DD0A06-051F-40D2-9300-C24F2C021538}"/>
    <cellStyle name="Normal 3 4 2 4 6" xfId="19402" xr:uid="{B4CE1CCC-1A6E-4502-8F8C-601C917C1C92}"/>
    <cellStyle name="Normal 3 4 2 4 7" xfId="36161" xr:uid="{833E56DC-135C-4712-B052-027660617FC9}"/>
    <cellStyle name="Normal 3 4 2 5" xfId="4756" xr:uid="{A88D6A0C-14AE-4657-8990-051D0AD12430}"/>
    <cellStyle name="Normal 3 4 2 5 2" xfId="13132" xr:uid="{270763C8-1C2E-4ED7-904E-9BC101D3F2E2}"/>
    <cellStyle name="Normal 3 4 2 5 2 2" xfId="29892" xr:uid="{804AD543-8B42-4333-BFE6-15390E091F7F}"/>
    <cellStyle name="Normal 3 4 2 5 2 3" xfId="46651" xr:uid="{9A10A03C-B674-4D6E-AF40-573DBDE87554}"/>
    <cellStyle name="Normal 3 4 2 5 3" xfId="21512" xr:uid="{9C40FABA-C638-4388-8FBF-9ADEDF5C380D}"/>
    <cellStyle name="Normal 3 4 2 5 4" xfId="38271" xr:uid="{9C30F6E7-EAC9-43EB-B999-E771653C6C62}"/>
    <cellStyle name="Normal 3 4 2 6" xfId="6548" xr:uid="{8947056C-E00B-4009-BEEB-2BACAF9932F5}"/>
    <cellStyle name="Normal 3 4 2 6 2" xfId="14928" xr:uid="{39885EC8-8CD3-4C1B-B2B6-B7612328349B}"/>
    <cellStyle name="Normal 3 4 2 6 2 2" xfId="31688" xr:uid="{E92382AF-D796-4E15-ACAF-966D49E46567}"/>
    <cellStyle name="Normal 3 4 2 6 2 3" xfId="48447" xr:uid="{1F8AE41C-E891-416B-BCEB-06B4D81B4EB1}"/>
    <cellStyle name="Normal 3 4 2 6 3" xfId="23308" xr:uid="{E26E02DB-0CF9-441F-9E9E-832F73EC8F9C}"/>
    <cellStyle name="Normal 3 4 2 6 4" xfId="40067" xr:uid="{A258BD25-5256-4368-86F8-56BCD521F780}"/>
    <cellStyle name="Normal 3 4 2 7" xfId="8115" xr:uid="{E37E50A9-F993-4B9A-99A5-8233E32809D8}"/>
    <cellStyle name="Normal 3 4 2 7 2" xfId="16495" xr:uid="{4CDD4E8C-FBE3-412E-A02B-E915AB1142FF}"/>
    <cellStyle name="Normal 3 4 2 7 2 2" xfId="33255" xr:uid="{F19EA2FF-C6F5-43C6-BC6D-96C632EF064A}"/>
    <cellStyle name="Normal 3 4 2 7 2 3" xfId="50014" xr:uid="{239B576D-758C-43F5-BE82-AA16EBA8F01C}"/>
    <cellStyle name="Normal 3 4 2 7 3" xfId="24875" xr:uid="{DE70E127-C05F-4ACF-9794-7991E51ECF6C}"/>
    <cellStyle name="Normal 3 4 2 7 4" xfId="41634" xr:uid="{79408895-A25E-4594-907C-1B5FD21F5AF5}"/>
    <cellStyle name="Normal 3 4 2 8" xfId="8521" xr:uid="{32F45D90-FB17-402F-8473-D13F3FD53A26}"/>
    <cellStyle name="Normal 3 4 2 8 2" xfId="16901" xr:uid="{8458D478-04F4-466A-ADB9-FE6366E75DA1}"/>
    <cellStyle name="Normal 3 4 2 8 2 2" xfId="33661" xr:uid="{DA8A1C30-4D9C-4BA7-988B-EE1DC6D9E0C5}"/>
    <cellStyle name="Normal 3 4 2 8 2 3" xfId="50420" xr:uid="{502CE02E-08C2-4380-B0DD-E111E6865B5F}"/>
    <cellStyle name="Normal 3 4 2 8 3" xfId="25281" xr:uid="{210705FD-902A-45F0-9A8A-E99D2C06596B}"/>
    <cellStyle name="Normal 3 4 2 8 4" xfId="42040" xr:uid="{BBF68AA7-60DD-4A73-B265-94FF6A5FA27B}"/>
    <cellStyle name="Normal 3 4 2 9" xfId="8927" xr:uid="{BD221C48-E1BF-4DE9-B082-489CEC4B39D2}"/>
    <cellStyle name="Normal 3 4 2 9 2" xfId="17307" xr:uid="{3DB596E4-9676-4B34-89E8-9F08361972B6}"/>
    <cellStyle name="Normal 3 4 2 9 2 2" xfId="34067" xr:uid="{F403BF00-BA6E-4174-8034-7E86772C5D58}"/>
    <cellStyle name="Normal 3 4 2 9 2 3" xfId="50826" xr:uid="{D2D979E4-8972-4094-835B-DBDE50005A54}"/>
    <cellStyle name="Normal 3 4 2 9 3" xfId="25687" xr:uid="{0C7081EA-974E-4C46-B2C9-E7CC9B22E725}"/>
    <cellStyle name="Normal 3 4 2 9 4" xfId="42446" xr:uid="{DFAC8936-F888-42CE-BE93-2AED3C1B5CCC}"/>
    <cellStyle name="Normal 3 4 20" xfId="51510" xr:uid="{CAC07D83-B2FE-45A9-B81E-539364D849E3}"/>
    <cellStyle name="Normal 3 4 21" xfId="51962" xr:uid="{F743FE9E-BA49-43FE-9415-F269D70AE2FB}"/>
    <cellStyle name="Normal 3 4 22" xfId="52459" xr:uid="{6A14BAF5-1B4E-4EA9-AED5-0EF378B7B3DC}"/>
    <cellStyle name="Normal 3 4 23" xfId="939" xr:uid="{52E43D39-7293-4267-B832-E5B995B0547A}"/>
    <cellStyle name="Normal 3 4 3" xfId="942" xr:uid="{155D1A90-59E2-4D0D-930C-3420EF8D1819}"/>
    <cellStyle name="Normal 3 4 3 10" xfId="9464" xr:uid="{02E46711-0E38-4F23-9A35-C0002A47A09C}"/>
    <cellStyle name="Normal 3 4 3 10 2" xfId="17844" xr:uid="{26205065-AF75-4CEF-92B9-8F3D7352DDDA}"/>
    <cellStyle name="Normal 3 4 3 10 2 2" xfId="34604" xr:uid="{46F36C06-F606-476D-86C0-D5A801101BDB}"/>
    <cellStyle name="Normal 3 4 3 10 2 3" xfId="51363" xr:uid="{7E493CB3-5D6F-4B58-8715-EB108BC8DCC6}"/>
    <cellStyle name="Normal 3 4 3 10 3" xfId="26224" xr:uid="{8B9BD210-E1FF-4A1B-9232-6420E3488126}"/>
    <cellStyle name="Normal 3 4 3 10 4" xfId="42983" xr:uid="{E66877CD-D904-4EC8-81D1-90CA04323046}"/>
    <cellStyle name="Normal 3 4 3 11" xfId="3288" xr:uid="{C60C20F3-90FA-40BF-AFBD-ED3375CE51FE}"/>
    <cellStyle name="Normal 3 4 3 11 2" xfId="11665" xr:uid="{81971C90-5D65-4EA9-8D0B-996AF11A666C}"/>
    <cellStyle name="Normal 3 4 3 11 2 2" xfId="28425" xr:uid="{DE501DF1-DD56-4C3F-BF95-7B2A52A6F224}"/>
    <cellStyle name="Normal 3 4 3 11 2 3" xfId="45184" xr:uid="{167ED0FD-9775-4FB5-9438-29A57D0AA4B5}"/>
    <cellStyle name="Normal 3 4 3 11 3" xfId="20045" xr:uid="{95D97415-BE92-4D15-A2A8-726C009A01AA}"/>
    <cellStyle name="Normal 3 4 3 11 4" xfId="36804" xr:uid="{788272A3-9326-4A72-8147-25375F6DA452}"/>
    <cellStyle name="Normal 3 4 3 12" xfId="9862" xr:uid="{81C1F803-89F9-4874-A14D-F66E3EEE4FE0}"/>
    <cellStyle name="Normal 3 4 3 12 2" xfId="26622" xr:uid="{8054F528-F028-4D39-BEAA-8D757909FE61}"/>
    <cellStyle name="Normal 3 4 3 12 3" xfId="43381" xr:uid="{B8ECC83F-6269-44BF-BD95-9D6F633F3ED3}"/>
    <cellStyle name="Normal 3 4 3 13" xfId="18242" xr:uid="{4CEEA1D6-C1DE-46F8-858B-F8F79B689A8A}"/>
    <cellStyle name="Normal 3 4 3 14" xfId="35001" xr:uid="{24A21738-02B3-4508-AA7E-630F54566D44}"/>
    <cellStyle name="Normal 3 4 3 15" xfId="51731" xr:uid="{07B29939-D38F-495F-88C0-22968C52CBD7}"/>
    <cellStyle name="Normal 3 4 3 16" xfId="52198" xr:uid="{686310D8-5444-47B3-9278-BC648AD80AA1}"/>
    <cellStyle name="Normal 3 4 3 17" xfId="52487" xr:uid="{B4C579E2-463B-46B4-9E1C-5124609AB80E}"/>
    <cellStyle name="Normal 3 4 3 2" xfId="1904" xr:uid="{99A78C2D-1D11-4AB5-8C76-9427D4BCD8FB}"/>
    <cellStyle name="Normal 3 4 3 2 2" xfId="5288" xr:uid="{57E5B943-C4A3-4CCC-A94A-2E9F01F2E8E4}"/>
    <cellStyle name="Normal 3 4 3 2 2 2" xfId="13668" xr:uid="{9106A39F-AF6E-46A9-8660-DD889D120428}"/>
    <cellStyle name="Normal 3 4 3 2 2 2 2" xfId="30428" xr:uid="{6797ECA9-3444-4189-9A25-D5172210E28B}"/>
    <cellStyle name="Normal 3 4 3 2 2 2 3" xfId="47187" xr:uid="{F4EAC6EB-A61C-4AEF-8D64-E9EB55EDB245}"/>
    <cellStyle name="Normal 3 4 3 2 2 3" xfId="22048" xr:uid="{2A5C98A0-BA6B-4474-84D6-B934273D667A}"/>
    <cellStyle name="Normal 3 4 3 2 2 4" xfId="38807" xr:uid="{A118EEC0-D373-4E99-BE86-4C6B10502553}"/>
    <cellStyle name="Normal 3 4 3 2 3" xfId="6975" xr:uid="{0605DF5D-B4C0-4F8C-9EB1-E6542B4D8DFC}"/>
    <cellStyle name="Normal 3 4 3 2 3 2" xfId="15355" xr:uid="{E0C15D7E-30B5-4C64-B4B0-4133DB818DEC}"/>
    <cellStyle name="Normal 3 4 3 2 3 2 2" xfId="32115" xr:uid="{0935433C-0F66-4AE3-BDC4-3947AEA20737}"/>
    <cellStyle name="Normal 3 4 3 2 3 2 3" xfId="48874" xr:uid="{A2656D24-3981-45A9-8535-5A82E9C2137E}"/>
    <cellStyle name="Normal 3 4 3 2 3 3" xfId="23735" xr:uid="{AA3BCA70-1B36-4ADE-A046-E0CF0E0D9441}"/>
    <cellStyle name="Normal 3 4 3 2 3 4" xfId="40494" xr:uid="{02750254-D734-48B5-8D93-D614DE6F3B9F}"/>
    <cellStyle name="Normal 3 4 3 2 4" xfId="3715" xr:uid="{C27D5CA1-DDB0-4FB3-89E3-8D497E6DE3C5}"/>
    <cellStyle name="Normal 3 4 3 2 4 2" xfId="12091" xr:uid="{33BE087B-C59C-4091-BC5F-27ACC616879A}"/>
    <cellStyle name="Normal 3 4 3 2 4 2 2" xfId="28851" xr:uid="{16E579DB-F28A-4D5F-9253-2B847C191547}"/>
    <cellStyle name="Normal 3 4 3 2 4 2 3" xfId="45610" xr:uid="{95B135D2-A791-4081-A0B5-BDB20E890073}"/>
    <cellStyle name="Normal 3 4 3 2 4 3" xfId="20471" xr:uid="{2ACCBF6B-F1CD-4AE8-84E7-5AD41E525905}"/>
    <cellStyle name="Normal 3 4 3 2 4 4" xfId="37230" xr:uid="{BC663B22-38FD-4C14-BFAE-0960172E4B55}"/>
    <cellStyle name="Normal 3 4 3 2 5" xfId="10288" xr:uid="{90128C20-C944-45FC-886F-026C163F02FF}"/>
    <cellStyle name="Normal 3 4 3 2 5 2" xfId="27048" xr:uid="{94B9FB58-F938-4215-8E17-33CA06A5B310}"/>
    <cellStyle name="Normal 3 4 3 2 5 3" xfId="43807" xr:uid="{FBEA4E5D-182D-4472-8780-69EA52D59BD5}"/>
    <cellStyle name="Normal 3 4 3 2 6" xfId="18668" xr:uid="{73AE8C63-D848-46F1-89BA-BAA93BAB0BDD}"/>
    <cellStyle name="Normal 3 4 3 2 7" xfId="35427" xr:uid="{5518442C-DF59-4395-982F-52623A636A32}"/>
    <cellStyle name="Normal 3 4 3 3" xfId="2335" xr:uid="{1DEEF5A9-94D0-4088-9876-AE68E3C67A99}"/>
    <cellStyle name="Normal 3 4 3 3 2" xfId="5716" xr:uid="{4C93EE01-0825-4B80-8E3C-C3587CA56CF4}"/>
    <cellStyle name="Normal 3 4 3 3 2 2" xfId="14096" xr:uid="{E12B45A7-1054-433A-84D7-F18910E7255D}"/>
    <cellStyle name="Normal 3 4 3 3 2 2 2" xfId="30856" xr:uid="{00AC7FA0-18F2-427A-BB95-8EBEAEFD0FA3}"/>
    <cellStyle name="Normal 3 4 3 3 2 2 3" xfId="47615" xr:uid="{46437164-2EE5-46E6-968C-F811753F8693}"/>
    <cellStyle name="Normal 3 4 3 3 2 3" xfId="22476" xr:uid="{73CB6587-0991-48DD-8429-405C06394D6D}"/>
    <cellStyle name="Normal 3 4 3 3 2 4" xfId="39235" xr:uid="{4447BA79-1282-4121-BE5B-CEEC9ADEA51B}"/>
    <cellStyle name="Normal 3 4 3 3 3" xfId="7403" xr:uid="{2C57271E-96C2-44B9-974A-0A49BA616C7F}"/>
    <cellStyle name="Normal 3 4 3 3 3 2" xfId="15783" xr:uid="{041CA8C0-78D4-4EF8-96D6-C70B95BBEF5A}"/>
    <cellStyle name="Normal 3 4 3 3 3 2 2" xfId="32543" xr:uid="{F3DF8AA4-0A15-418C-AE66-256572F4936B}"/>
    <cellStyle name="Normal 3 4 3 3 3 2 3" xfId="49302" xr:uid="{5ACD900B-3640-4F63-88B3-4CEC36BC2DAC}"/>
    <cellStyle name="Normal 3 4 3 3 3 3" xfId="24163" xr:uid="{A31C16C2-227E-49B5-8F61-1E8F02D50F9A}"/>
    <cellStyle name="Normal 3 4 3 3 3 4" xfId="40922" xr:uid="{CF1AAA59-1368-488E-9288-ED8B7DA188A8}"/>
    <cellStyle name="Normal 3 4 3 3 4" xfId="4143" xr:uid="{C4B32943-F62C-412A-AF9E-9B1FB81C94E6}"/>
    <cellStyle name="Normal 3 4 3 3 4 2" xfId="12519" xr:uid="{BA2333C2-CA69-4B70-A4BC-39D67CA5E528}"/>
    <cellStyle name="Normal 3 4 3 3 4 2 2" xfId="29279" xr:uid="{10C9446A-7DA8-4C94-9783-2FBFDCD4EBEE}"/>
    <cellStyle name="Normal 3 4 3 3 4 2 3" xfId="46038" xr:uid="{03091A79-190D-493C-8CDB-E7106D17970B}"/>
    <cellStyle name="Normal 3 4 3 3 4 3" xfId="20899" xr:uid="{5B7BC0B4-627E-470A-A9E5-6075286557F8}"/>
    <cellStyle name="Normal 3 4 3 3 4 4" xfId="37658" xr:uid="{23E89E0A-F69C-4813-9C4B-09D5B3ED134E}"/>
    <cellStyle name="Normal 3 4 3 3 5" xfId="10716" xr:uid="{B004C7ED-9131-4045-BC8B-557E36F1342B}"/>
    <cellStyle name="Normal 3 4 3 3 5 2" xfId="27476" xr:uid="{2C2484FE-600D-4202-82D2-48A89340C8C2}"/>
    <cellStyle name="Normal 3 4 3 3 5 3" xfId="44235" xr:uid="{F2AA4D16-3644-46EC-959D-D334D66E27B8}"/>
    <cellStyle name="Normal 3 4 3 3 6" xfId="19096" xr:uid="{21EF8569-9031-436F-94E6-67EE95F5D156}"/>
    <cellStyle name="Normal 3 4 3 3 7" xfId="35855" xr:uid="{710CEDF2-C70F-4AE6-8819-25761DD4AD82}"/>
    <cellStyle name="Normal 3 4 3 4" xfId="2771" xr:uid="{3D653938-67F6-4440-A9B2-4698E3F8E635}"/>
    <cellStyle name="Normal 3 4 3 4 2" xfId="6153" xr:uid="{6A013533-9FA0-4C90-B3E7-5C5AA76B461E}"/>
    <cellStyle name="Normal 3 4 3 4 2 2" xfId="14533" xr:uid="{BBD8DBB1-D84F-440B-A3A6-12851BDD597F}"/>
    <cellStyle name="Normal 3 4 3 4 2 2 2" xfId="31293" xr:uid="{915450FB-F512-4AF5-82BA-7DE2500441D0}"/>
    <cellStyle name="Normal 3 4 3 4 2 2 3" xfId="48052" xr:uid="{B3C04D79-42E8-48F3-8BB3-2DF65F5C84FE}"/>
    <cellStyle name="Normal 3 4 3 4 2 3" xfId="22913" xr:uid="{D8830BA9-47FE-486F-90DA-86D941305300}"/>
    <cellStyle name="Normal 3 4 3 4 2 4" xfId="39672" xr:uid="{8AB0BEC6-B30B-4BF9-975D-953206FE6B9E}"/>
    <cellStyle name="Normal 3 4 3 4 3" xfId="7840" xr:uid="{E4E60AB3-2279-410B-850A-42D59CD597BE}"/>
    <cellStyle name="Normal 3 4 3 4 3 2" xfId="16220" xr:uid="{09EBC7F2-6429-4060-9FEC-06D62ED3F509}"/>
    <cellStyle name="Normal 3 4 3 4 3 2 2" xfId="32980" xr:uid="{8A353CFB-DC84-4F0F-B940-3518462FB524}"/>
    <cellStyle name="Normal 3 4 3 4 3 2 3" xfId="49739" xr:uid="{ECFA013C-72F4-454A-8549-F29E6A1379A4}"/>
    <cellStyle name="Normal 3 4 3 4 3 3" xfId="24600" xr:uid="{BF183AFE-9473-42FD-80B8-857BF6E242DA}"/>
    <cellStyle name="Normal 3 4 3 4 3 4" xfId="41359" xr:uid="{8669CD7C-C74C-4E1D-B435-D063F4225EEC}"/>
    <cellStyle name="Normal 3 4 3 4 4" xfId="4467" xr:uid="{888E8EF7-85FD-4735-A009-C1D9D2F52361}"/>
    <cellStyle name="Normal 3 4 3 4 4 2" xfId="12843" xr:uid="{0FBAC2E7-7F0A-4915-8422-FB780DA4CD20}"/>
    <cellStyle name="Normal 3 4 3 4 4 2 2" xfId="29603" xr:uid="{7E83B58B-FCD5-4E52-B1B5-62B3D37DA42F}"/>
    <cellStyle name="Normal 3 4 3 4 4 2 3" xfId="46362" xr:uid="{BBEE1C7D-D9EA-4C0D-BC20-4331FA83C803}"/>
    <cellStyle name="Normal 3 4 3 4 4 3" xfId="21223" xr:uid="{0B81BACA-C277-49B3-92E4-08134289841E}"/>
    <cellStyle name="Normal 3 4 3 4 4 4" xfId="37982" xr:uid="{14AE3AAC-5E8C-4B79-A89F-01A498763D2E}"/>
    <cellStyle name="Normal 3 4 3 4 5" xfId="11153" xr:uid="{2BC90E51-C856-4088-94CB-C2C3DB4A24BD}"/>
    <cellStyle name="Normal 3 4 3 4 5 2" xfId="27913" xr:uid="{9B605C30-D3DD-48E3-AB0A-849DBEEF5804}"/>
    <cellStyle name="Normal 3 4 3 4 5 3" xfId="44672" xr:uid="{5EAF8156-BAD5-47D9-B757-AB3115AFB43C}"/>
    <cellStyle name="Normal 3 4 3 4 6" xfId="19533" xr:uid="{7E1BB1D1-6141-4EF2-9BA0-8923ED25062F}"/>
    <cellStyle name="Normal 3 4 3 4 7" xfId="36292" xr:uid="{668E1764-99A6-458F-9A8D-116FE6E9CAF5}"/>
    <cellStyle name="Normal 3 4 3 5" xfId="4887" xr:uid="{07BF57D1-0DD0-49B4-808A-66BB2A28A47E}"/>
    <cellStyle name="Normal 3 4 3 5 2" xfId="13263" xr:uid="{57D90293-FD7F-4C20-A489-19E79AD318D0}"/>
    <cellStyle name="Normal 3 4 3 5 2 2" xfId="30023" xr:uid="{8BEE6DA5-AF47-41F8-89AC-6D3A5BAE8704}"/>
    <cellStyle name="Normal 3 4 3 5 2 3" xfId="46782" xr:uid="{6B936D79-2371-4E68-9343-F37D9DB3C952}"/>
    <cellStyle name="Normal 3 4 3 5 3" xfId="21643" xr:uid="{BC6A3DFE-D65B-45BC-BC61-DB6343F47D3C}"/>
    <cellStyle name="Normal 3 4 3 5 4" xfId="38402" xr:uid="{C9D49651-9950-4486-B487-6A3136579FDC}"/>
    <cellStyle name="Normal 3 4 3 6" xfId="6549" xr:uid="{D5DE3AC3-415B-4C3E-869C-48E24F05DD66}"/>
    <cellStyle name="Normal 3 4 3 6 2" xfId="14929" xr:uid="{EAEB578D-24CD-4775-87DC-87A6936A81E3}"/>
    <cellStyle name="Normal 3 4 3 6 2 2" xfId="31689" xr:uid="{C33AC8E9-2D5F-4952-9F19-7051D63D68E3}"/>
    <cellStyle name="Normal 3 4 3 6 2 3" xfId="48448" xr:uid="{9E765424-3BC9-411C-A96B-278AEADB982C}"/>
    <cellStyle name="Normal 3 4 3 6 3" xfId="23309" xr:uid="{204AA898-5A2E-404C-8947-6650D1EC50CB}"/>
    <cellStyle name="Normal 3 4 3 6 4" xfId="40068" xr:uid="{96F54E2B-1BE5-4C28-A00B-1787F666E6A9}"/>
    <cellStyle name="Normal 3 4 3 7" xfId="8246" xr:uid="{25189346-0432-4323-8310-7DF303C7D898}"/>
    <cellStyle name="Normal 3 4 3 7 2" xfId="16626" xr:uid="{844174F2-059C-44A5-8062-456E7FE144DE}"/>
    <cellStyle name="Normal 3 4 3 7 2 2" xfId="33386" xr:uid="{6A0BC0C8-A2A6-4E71-8CC1-89FC65C6BA58}"/>
    <cellStyle name="Normal 3 4 3 7 2 3" xfId="50145" xr:uid="{2A7B548D-CF2F-4CCB-8B76-94666CDCE299}"/>
    <cellStyle name="Normal 3 4 3 7 3" xfId="25006" xr:uid="{C09BD3EA-D1E7-42FA-B44A-BEB29D2CF6FB}"/>
    <cellStyle name="Normal 3 4 3 7 4" xfId="41765" xr:uid="{5D0B180C-3D33-41FD-A9E3-EFDB5854C169}"/>
    <cellStyle name="Normal 3 4 3 8" xfId="8652" xr:uid="{C8BF3948-E4C1-43E3-9B0C-19E9E0B99E44}"/>
    <cellStyle name="Normal 3 4 3 8 2" xfId="17032" xr:uid="{32C22AD2-10C1-497A-8A36-46DB76E8E5C3}"/>
    <cellStyle name="Normal 3 4 3 8 2 2" xfId="33792" xr:uid="{EC0EDDB0-39D8-4EA7-A751-49C10136671E}"/>
    <cellStyle name="Normal 3 4 3 8 2 3" xfId="50551" xr:uid="{5087D59C-8EF4-4232-9DFA-0128EDBDE1A0}"/>
    <cellStyle name="Normal 3 4 3 8 3" xfId="25412" xr:uid="{828C6A42-2279-4708-87BB-9497E8774FA2}"/>
    <cellStyle name="Normal 3 4 3 8 4" xfId="42171" xr:uid="{33B0A297-F563-4220-B65A-58D0B26DF0B6}"/>
    <cellStyle name="Normal 3 4 3 9" xfId="9058" xr:uid="{3B50EF42-7783-4C68-863A-04520C2CE9C4}"/>
    <cellStyle name="Normal 3 4 3 9 2" xfId="17438" xr:uid="{8E256A0D-DC77-4A8E-9DFF-31E95F7AB0EE}"/>
    <cellStyle name="Normal 3 4 3 9 2 2" xfId="34198" xr:uid="{AAF7F053-4776-4C4F-A34D-9CC77FA6868D}"/>
    <cellStyle name="Normal 3 4 3 9 2 3" xfId="50957" xr:uid="{F1A7143E-C473-46DC-A720-79FFEADBFEAE}"/>
    <cellStyle name="Normal 3 4 3 9 3" xfId="25818" xr:uid="{07FFACCE-A9F4-4A31-83BC-1B935DD0CE05}"/>
    <cellStyle name="Normal 3 4 3 9 4" xfId="42577" xr:uid="{1502BEE5-5F37-4D0D-A9DE-EF70FFFA1CFF}"/>
    <cellStyle name="Normal 3 4 4" xfId="1903" xr:uid="{08C91930-674D-4980-93C2-6F769F259B47}"/>
    <cellStyle name="Normal 3 4 4 2" xfId="5286" xr:uid="{93169FBE-D61C-4BBA-B3F3-A7D032A88112}"/>
    <cellStyle name="Normal 3 4 4 2 2" xfId="13666" xr:uid="{B691D724-C662-4D03-9722-E975DD48B620}"/>
    <cellStyle name="Normal 3 4 4 2 2 2" xfId="30426" xr:uid="{AAEC88CD-E17B-408B-BB3C-FE68C1181E42}"/>
    <cellStyle name="Normal 3 4 4 2 2 3" xfId="47185" xr:uid="{51A5A473-A48B-40CD-B4A1-6A081BDE54D7}"/>
    <cellStyle name="Normal 3 4 4 2 3" xfId="22046" xr:uid="{A376C62D-3800-4CB9-97AE-391161E3AABA}"/>
    <cellStyle name="Normal 3 4 4 2 4" xfId="38805" xr:uid="{E597BD31-6479-4668-9B8C-B48A332E6EB3}"/>
    <cellStyle name="Normal 3 4 4 3" xfId="6973" xr:uid="{8E7CF719-6777-4F91-B1A1-0F2080421AB3}"/>
    <cellStyle name="Normal 3 4 4 3 2" xfId="15353" xr:uid="{62E84E77-0DB2-4B37-863A-A4553848348F}"/>
    <cellStyle name="Normal 3 4 4 3 2 2" xfId="32113" xr:uid="{0F9A15D5-A3BB-469D-ADAC-90A473A4CE7D}"/>
    <cellStyle name="Normal 3 4 4 3 2 3" xfId="48872" xr:uid="{E34FD9FD-7BD5-40D5-A8BE-05FEE3F93E13}"/>
    <cellStyle name="Normal 3 4 4 3 3" xfId="23733" xr:uid="{9809D4DE-CE54-4998-9F9E-5E8AD26372B1}"/>
    <cellStyle name="Normal 3 4 4 3 4" xfId="40492" xr:uid="{41D6E986-41ED-4525-A16B-533279D921FA}"/>
    <cellStyle name="Normal 3 4 4 4" xfId="3713" xr:uid="{9B630FED-2D53-4A9E-9312-1F18C38FDC24}"/>
    <cellStyle name="Normal 3 4 4 4 2" xfId="12089" xr:uid="{879D0F02-F2F8-4D5A-AD7B-EB6020FCF84D}"/>
    <cellStyle name="Normal 3 4 4 4 2 2" xfId="28849" xr:uid="{DCE64F8D-B7F9-49B2-8417-29EF46988185}"/>
    <cellStyle name="Normal 3 4 4 4 2 3" xfId="45608" xr:uid="{19A0F986-6E38-46D3-9AFE-524DA90D798C}"/>
    <cellStyle name="Normal 3 4 4 4 3" xfId="20469" xr:uid="{EA726EF4-F91F-44C4-81AB-B95DB9C9F5CC}"/>
    <cellStyle name="Normal 3 4 4 4 4" xfId="37228" xr:uid="{30EC36F7-6A5A-4E24-86E5-13990EFE5FAD}"/>
    <cellStyle name="Normal 3 4 4 5" xfId="10286" xr:uid="{13C9268F-39DC-4B9D-AC98-CF7F4141F2F8}"/>
    <cellStyle name="Normal 3 4 4 5 2" xfId="27046" xr:uid="{F42B66C5-2B07-4D40-A26F-0E3CF7454C73}"/>
    <cellStyle name="Normal 3 4 4 5 3" xfId="43805" xr:uid="{1D51CEF9-6595-4BFE-94ED-460ADE54D3DD}"/>
    <cellStyle name="Normal 3 4 4 6" xfId="18666" xr:uid="{4DE02E00-3E1B-46F1-805F-39B6A330123D}"/>
    <cellStyle name="Normal 3 4 4 7" xfId="35425" xr:uid="{8AF22777-B871-4041-BF6E-EEDD81E2FDA8}"/>
    <cellStyle name="Normal 3 4 5" xfId="2333" xr:uid="{DF355F6B-1B8B-4319-B5CB-683CB9A0C8A6}"/>
    <cellStyle name="Normal 3 4 5 2" xfId="5714" xr:uid="{DCB3DF22-CAC8-4827-A42F-96A306E708F4}"/>
    <cellStyle name="Normal 3 4 5 2 2" xfId="14094" xr:uid="{79F58F8B-B2FC-4108-AFEA-AF9A19674751}"/>
    <cellStyle name="Normal 3 4 5 2 2 2" xfId="30854" xr:uid="{35068530-8004-4DD9-AECD-D10484496520}"/>
    <cellStyle name="Normal 3 4 5 2 2 3" xfId="47613" xr:uid="{3233FD67-474A-439E-BB60-46161BEC8938}"/>
    <cellStyle name="Normal 3 4 5 2 3" xfId="22474" xr:uid="{1E7A7AE1-48AD-4CDE-9114-CE7296A3BE96}"/>
    <cellStyle name="Normal 3 4 5 2 4" xfId="39233" xr:uid="{BDCFE8E2-269C-457C-AF17-1DB7697E0183}"/>
    <cellStyle name="Normal 3 4 5 3" xfId="7401" xr:uid="{0062AFB1-15DB-4858-B506-CB923FEDDC1C}"/>
    <cellStyle name="Normal 3 4 5 3 2" xfId="15781" xr:uid="{9CBF7085-CE61-4888-91C3-FE84C10FD33A}"/>
    <cellStyle name="Normal 3 4 5 3 2 2" xfId="32541" xr:uid="{B8984351-DDAC-471B-A43D-A3D8ABEE31C8}"/>
    <cellStyle name="Normal 3 4 5 3 2 3" xfId="49300" xr:uid="{2E4AC99B-A152-418C-B75E-1227A29B4E7B}"/>
    <cellStyle name="Normal 3 4 5 3 3" xfId="24161" xr:uid="{1BED3E53-A66E-4820-B62A-6BFDEE058273}"/>
    <cellStyle name="Normal 3 4 5 3 4" xfId="40920" xr:uid="{23889323-FB30-4B2D-BECD-2600F2E05965}"/>
    <cellStyle name="Normal 3 4 5 4" xfId="4141" xr:uid="{DF8513B4-4494-4E1D-914B-9CDCA78889E9}"/>
    <cellStyle name="Normal 3 4 5 4 2" xfId="12517" xr:uid="{39B3BB7B-4E4D-4CA0-BB17-272A91319477}"/>
    <cellStyle name="Normal 3 4 5 4 2 2" xfId="29277" xr:uid="{60D323D1-1775-4CEE-A4CD-DAAEDF9D68EA}"/>
    <cellStyle name="Normal 3 4 5 4 2 3" xfId="46036" xr:uid="{0D5386B8-654D-46A4-97AC-E10409E096E2}"/>
    <cellStyle name="Normal 3 4 5 4 3" xfId="20897" xr:uid="{52AF1B0C-B4E8-4C5E-9A15-23C6655C289A}"/>
    <cellStyle name="Normal 3 4 5 4 4" xfId="37656" xr:uid="{2529F77E-67B4-40A5-93F6-703BC7F98AC8}"/>
    <cellStyle name="Normal 3 4 5 5" xfId="10714" xr:uid="{7E1A2C09-2301-41E6-A7BD-39A4F2FD1D77}"/>
    <cellStyle name="Normal 3 4 5 5 2" xfId="27474" xr:uid="{B6C39015-87B5-4186-87BB-D4FB2E424645}"/>
    <cellStyle name="Normal 3 4 5 5 3" xfId="44233" xr:uid="{7CC1C917-2ADC-47FF-BF73-7ED90E77106C}"/>
    <cellStyle name="Normal 3 4 5 6" xfId="19094" xr:uid="{48E2F115-D85F-42F8-96C6-C312761D16C1}"/>
    <cellStyle name="Normal 3 4 5 7" xfId="35853" xr:uid="{D124A114-CE71-44A1-9257-2846355E9F24}"/>
    <cellStyle name="Normal 3 4 6" xfId="2500" xr:uid="{BE044324-0572-4811-93CE-5838338F2A57}"/>
    <cellStyle name="Normal 3 4 6 2" xfId="5882" xr:uid="{9C8F3C63-E4D6-4E12-B5E4-D593A2D93C01}"/>
    <cellStyle name="Normal 3 4 6 2 2" xfId="14262" xr:uid="{D6DE6B2F-D9E9-460A-8007-4D9E751F1F83}"/>
    <cellStyle name="Normal 3 4 6 2 2 2" xfId="31022" xr:uid="{D1427DD8-D09B-44CE-85BA-6BE06DF9A703}"/>
    <cellStyle name="Normal 3 4 6 2 2 3" xfId="47781" xr:uid="{EC9B7FAB-D305-4EDD-818E-653BDEC29BB8}"/>
    <cellStyle name="Normal 3 4 6 2 3" xfId="22642" xr:uid="{46DE5C31-1EE4-4B62-B52B-E862EB73EC72}"/>
    <cellStyle name="Normal 3 4 6 2 4" xfId="39401" xr:uid="{6B991BA3-25A1-45E9-9310-EE84DC923E67}"/>
    <cellStyle name="Normal 3 4 6 3" xfId="7569" xr:uid="{59561515-695D-414A-949D-D9476CF9FF25}"/>
    <cellStyle name="Normal 3 4 6 3 2" xfId="15949" xr:uid="{FF687EAB-AA52-4752-BFD9-6A3A24672E63}"/>
    <cellStyle name="Normal 3 4 6 3 2 2" xfId="32709" xr:uid="{808D6579-9B00-4EEA-A5C1-920E94969B3F}"/>
    <cellStyle name="Normal 3 4 6 3 2 3" xfId="49468" xr:uid="{2A653B3B-07F8-4445-B38F-354A8166BE19}"/>
    <cellStyle name="Normal 3 4 6 3 3" xfId="24329" xr:uid="{9471B6D9-BDC3-41BD-84A3-D6E49CC80208}"/>
    <cellStyle name="Normal 3 4 6 3 4" xfId="41088" xr:uid="{14335135-8990-46A1-87D8-9B98723B3163}"/>
    <cellStyle name="Normal 3 4 6 4" xfId="4220" xr:uid="{2394FC63-ED82-4C5A-BEA2-B9E8B9C1E495}"/>
    <cellStyle name="Normal 3 4 6 4 2" xfId="12596" xr:uid="{31D18EF2-8BF2-4D68-8DA3-979C07DC2D0D}"/>
    <cellStyle name="Normal 3 4 6 4 2 2" xfId="29356" xr:uid="{81509E9B-A94A-4957-9485-F81DDAB099F9}"/>
    <cellStyle name="Normal 3 4 6 4 2 3" xfId="46115" xr:uid="{D5692E9B-0584-489D-BE8F-086CB1DF3046}"/>
    <cellStyle name="Normal 3 4 6 4 3" xfId="20976" xr:uid="{79183E74-CBFC-4A47-A305-D31076FB68F5}"/>
    <cellStyle name="Normal 3 4 6 4 4" xfId="37735" xr:uid="{A93D7702-61AB-4D6E-9FEA-BF42EBB658F6}"/>
    <cellStyle name="Normal 3 4 6 5" xfId="10882" xr:uid="{55D0FF31-097D-46DB-A648-43F44BDB35AD}"/>
    <cellStyle name="Normal 3 4 6 5 2" xfId="27642" xr:uid="{162FC78A-77C9-481C-AB56-8DF87FE0ED55}"/>
    <cellStyle name="Normal 3 4 6 5 3" xfId="44401" xr:uid="{FBB608BD-20ED-4DC5-830D-FFCE11458F55}"/>
    <cellStyle name="Normal 3 4 6 6" xfId="19262" xr:uid="{87AF35FE-E9DF-4A9E-B1DD-B65CE8C0CF5A}"/>
    <cellStyle name="Normal 3 4 6 7" xfId="36021" xr:uid="{86AAB14F-115A-4E04-90FA-3C03A5FDA543}"/>
    <cellStyle name="Normal 3 4 7" xfId="4616" xr:uid="{EAC8DB3A-57E0-4FF4-B6E3-B3F430F364F7}"/>
    <cellStyle name="Normal 3 4 7 2" xfId="12992" xr:uid="{FCEB00BE-B69A-4EE4-AC84-815E836A69AE}"/>
    <cellStyle name="Normal 3 4 7 2 2" xfId="29752" xr:uid="{33BF12FB-9F16-4011-8A47-50B60C873C55}"/>
    <cellStyle name="Normal 3 4 7 2 3" xfId="46511" xr:uid="{98EFE35C-C2AB-4537-9EAC-A7932315E41A}"/>
    <cellStyle name="Normal 3 4 7 3" xfId="21372" xr:uid="{61A907DD-FBBB-4986-A161-0336B58F1C7A}"/>
    <cellStyle name="Normal 3 4 7 4" xfId="38131" xr:uid="{69EBB96C-BFD7-40E5-A6C4-065989C60196}"/>
    <cellStyle name="Normal 3 4 8" xfId="6547" xr:uid="{605DAB97-39A3-43BA-9526-8950DDDBB03A}"/>
    <cellStyle name="Normal 3 4 8 2" xfId="14927" xr:uid="{651C4864-3F9C-47AF-8911-C43C66209C54}"/>
    <cellStyle name="Normal 3 4 8 2 2" xfId="31687" xr:uid="{C0DE5AFD-10EB-464C-B413-3F6A7D3800CE}"/>
    <cellStyle name="Normal 3 4 8 2 3" xfId="48446" xr:uid="{175576C6-E8B9-428B-B9CE-7C7327D56597}"/>
    <cellStyle name="Normal 3 4 8 3" xfId="23307" xr:uid="{0991D1DC-06BE-4EEF-A052-F5CC1105D544}"/>
    <cellStyle name="Normal 3 4 8 4" xfId="40066" xr:uid="{40741299-C701-42C0-BED7-02503DFC2BE1}"/>
    <cellStyle name="Normal 3 4 9" xfId="7975" xr:uid="{ED718BAE-3B73-4F0C-BF68-7DEE452D93D2}"/>
    <cellStyle name="Normal 3 4 9 2" xfId="16355" xr:uid="{148A8FC6-EFE3-4756-AC51-21C502BD1F8D}"/>
    <cellStyle name="Normal 3 4 9 2 2" xfId="33115" xr:uid="{3A8F3C6C-E04B-44B4-90E8-382629A14622}"/>
    <cellStyle name="Normal 3 4 9 2 3" xfId="49874" xr:uid="{62AC14F2-84FD-4C5E-AF58-220FAF99063E}"/>
    <cellStyle name="Normal 3 4 9 3" xfId="24735" xr:uid="{42DDE29D-B306-4046-A1E1-6BCBD109CABF}"/>
    <cellStyle name="Normal 3 4 9 4" xfId="41494" xr:uid="{803142F2-1E22-4691-892D-9C49B4529D3F}"/>
    <cellStyle name="Normal 3 5" xfId="943" xr:uid="{386ED48B-A046-4AAC-9EE6-D88FEFB9F068}"/>
    <cellStyle name="Normal 3 5 10" xfId="8382" xr:uid="{A0740BA5-B6A0-4403-979B-276C04EA9AA0}"/>
    <cellStyle name="Normal 3 5 10 2" xfId="16762" xr:uid="{C761518E-B2ED-465D-AE48-D116E864CB4B}"/>
    <cellStyle name="Normal 3 5 10 2 2" xfId="33522" xr:uid="{5541F85C-182F-436B-9E0E-89C6DB064845}"/>
    <cellStyle name="Normal 3 5 10 2 3" xfId="50281" xr:uid="{3AF78AF7-1B7B-41A9-93E2-714276CC66E8}"/>
    <cellStyle name="Normal 3 5 10 3" xfId="25142" xr:uid="{77F71C35-7D6D-46C5-B530-14D10650BDA9}"/>
    <cellStyle name="Normal 3 5 10 4" xfId="41901" xr:uid="{8A716A0B-9D01-4262-887B-C776EFF130F7}"/>
    <cellStyle name="Normal 3 5 11" xfId="8788" xr:uid="{78314159-4BB6-42E2-8EA5-0CC5BF0D80CC}"/>
    <cellStyle name="Normal 3 5 11 2" xfId="17168" xr:uid="{A2C72127-68B5-472C-8952-397F491F1F65}"/>
    <cellStyle name="Normal 3 5 11 2 2" xfId="33928" xr:uid="{E1564B77-8F05-4143-9CBF-13A4988D3E6E}"/>
    <cellStyle name="Normal 3 5 11 2 3" xfId="50687" xr:uid="{A33E8FC6-C91F-4824-832C-849AA0ED6B23}"/>
    <cellStyle name="Normal 3 5 11 3" xfId="25548" xr:uid="{F989E455-48A1-48BE-B937-7F3E2D6BA520}"/>
    <cellStyle name="Normal 3 5 11 4" xfId="42307" xr:uid="{DE6CA05B-11C1-49BF-A530-7AE634634265}"/>
    <cellStyle name="Normal 3 5 12" xfId="9194" xr:uid="{9FE18F3B-DF53-448F-A291-B27703B3BABF}"/>
    <cellStyle name="Normal 3 5 12 2" xfId="17574" xr:uid="{DD29C667-3926-4443-9FDA-8DBEB3BE233A}"/>
    <cellStyle name="Normal 3 5 12 2 2" xfId="34334" xr:uid="{FAFDB3AA-4B1F-4753-AA34-0B0733D9E17C}"/>
    <cellStyle name="Normal 3 5 12 2 3" xfId="51093" xr:uid="{CB5CF43F-9DA0-43AD-9FEE-BE04126DC764}"/>
    <cellStyle name="Normal 3 5 12 3" xfId="25954" xr:uid="{4C66B4BD-C8A1-42C5-B2C3-943F3E11BC28}"/>
    <cellStyle name="Normal 3 5 12 4" xfId="42713" xr:uid="{5333AB3C-9A4A-49D4-9788-91E4412FE778}"/>
    <cellStyle name="Normal 3 5 13" xfId="3289" xr:uid="{E0DB10AF-596F-4C38-AA65-BEB269F9A141}"/>
    <cellStyle name="Normal 3 5 13 2" xfId="11666" xr:uid="{83088804-0C5D-4FA7-83AE-980DB10850F1}"/>
    <cellStyle name="Normal 3 5 13 2 2" xfId="28426" xr:uid="{B21E97A7-B3D7-408C-B0E6-59A746B3C47B}"/>
    <cellStyle name="Normal 3 5 13 2 3" xfId="45185" xr:uid="{424490F2-4C79-4FB8-97F2-1C018838B077}"/>
    <cellStyle name="Normal 3 5 13 3" xfId="20046" xr:uid="{C02A7495-47BD-47EC-BD23-513DD0A67219}"/>
    <cellStyle name="Normal 3 5 13 4" xfId="36805" xr:uid="{741D929C-DA6C-4E1D-A1A7-524E6A7F60AC}"/>
    <cellStyle name="Normal 3 5 14" xfId="9863" xr:uid="{E33396BD-7321-4324-84B8-599D90B6266C}"/>
    <cellStyle name="Normal 3 5 14 2" xfId="26623" xr:uid="{C3C6558B-9DBD-479D-9E73-CA1BAEA4D29E}"/>
    <cellStyle name="Normal 3 5 14 3" xfId="43382" xr:uid="{20EC1402-D633-4FCB-92C4-F3F0C2C5586B}"/>
    <cellStyle name="Normal 3 5 15" xfId="18243" xr:uid="{DDACCF92-E018-4DEF-BABD-C7A88BCC446A}"/>
    <cellStyle name="Normal 3 5 16" xfId="35002" xr:uid="{5DC48EA6-1C5F-4612-B78D-23872C49053B}"/>
    <cellStyle name="Normal 3 5 17" xfId="51419" xr:uid="{3206D370-906A-49B0-84FE-93DFE57BFA9B}"/>
    <cellStyle name="Normal 3 5 18" xfId="51456" xr:uid="{47EE32F3-F601-447D-BCEB-7DD957FC871E}"/>
    <cellStyle name="Normal 3 5 19" xfId="51492" xr:uid="{E34D9DE1-8C1D-4B5E-86F3-A2CBE1A0218D}"/>
    <cellStyle name="Normal 3 5 2" xfId="944" xr:uid="{EE9B9ACC-AE4B-4AC8-88D8-C188A7967380}"/>
    <cellStyle name="Normal 3 5 2 10" xfId="9334" xr:uid="{80CF6086-2947-4127-925C-BF85C81FB36A}"/>
    <cellStyle name="Normal 3 5 2 10 2" xfId="17714" xr:uid="{03269474-9D08-4668-A764-5094B9EE68EF}"/>
    <cellStyle name="Normal 3 5 2 10 2 2" xfId="34474" xr:uid="{D25724E3-25A1-417B-AE23-19D14D53F7F8}"/>
    <cellStyle name="Normal 3 5 2 10 2 3" xfId="51233" xr:uid="{68897D5F-8AEF-4880-8576-7CC0A84A8CC3}"/>
    <cellStyle name="Normal 3 5 2 10 3" xfId="26094" xr:uid="{520BE6D1-F4D5-4422-82B2-7D15AEFEE9D9}"/>
    <cellStyle name="Normal 3 5 2 10 4" xfId="42853" xr:uid="{92C285FB-C862-4BE0-BE45-0483DC6FF85B}"/>
    <cellStyle name="Normal 3 5 2 11" xfId="3290" xr:uid="{5ABF95FD-B30A-45C3-9B63-2CB42B9882E9}"/>
    <cellStyle name="Normal 3 5 2 11 2" xfId="11667" xr:uid="{639AC293-9CD6-4C65-ADE0-C47764627171}"/>
    <cellStyle name="Normal 3 5 2 11 2 2" xfId="28427" xr:uid="{F67C5E50-4966-4853-85FD-EEFE98713340}"/>
    <cellStyle name="Normal 3 5 2 11 2 3" xfId="45186" xr:uid="{0C7F32AB-0ADD-4545-9F64-AEC7FC14CA86}"/>
    <cellStyle name="Normal 3 5 2 11 3" xfId="20047" xr:uid="{193EF2FD-6FD4-4881-AA95-5FD7C0AC2846}"/>
    <cellStyle name="Normal 3 5 2 11 4" xfId="36806" xr:uid="{79D4467A-A51D-429C-B75C-B37B2A064FF4}"/>
    <cellStyle name="Normal 3 5 2 12" xfId="9864" xr:uid="{B8184463-FAC6-4F62-8D9E-95D796B27872}"/>
    <cellStyle name="Normal 3 5 2 12 2" xfId="26624" xr:uid="{F1BDF9EC-9360-4786-85DD-2DD6F5C54843}"/>
    <cellStyle name="Normal 3 5 2 12 3" xfId="43383" xr:uid="{519BC1B8-EE5B-4FE7-A30D-AC2285135543}"/>
    <cellStyle name="Normal 3 5 2 13" xfId="18244" xr:uid="{BC2A948C-699D-4EE2-A82A-2FC917903D92}"/>
    <cellStyle name="Normal 3 5 2 14" xfId="35003" xr:uid="{9E08D4BF-BFA6-4C4F-A390-93373C4E1314}"/>
    <cellStyle name="Normal 3 5 2 15" xfId="51736" xr:uid="{A327802D-9DDE-4D86-8C6A-398EA7DCD35E}"/>
    <cellStyle name="Normal 3 5 2 16" xfId="52204" xr:uid="{D2D2D388-D4E7-4531-9823-D4D078BC7F58}"/>
    <cellStyle name="Normal 3 5 2 17" xfId="52493" xr:uid="{041B77CB-D419-4269-99CB-81B7CDECBA12}"/>
    <cellStyle name="Normal 3 5 2 2" xfId="1906" xr:uid="{16F1A3C0-0886-4FC7-B7A0-FE10453FEF09}"/>
    <cellStyle name="Normal 3 5 2 2 2" xfId="5290" xr:uid="{7A3DD337-9870-403D-B378-81F5A6C61687}"/>
    <cellStyle name="Normal 3 5 2 2 2 2" xfId="13670" xr:uid="{AE6F4F75-2F33-42E3-8DEE-EB4E1942B284}"/>
    <cellStyle name="Normal 3 5 2 2 2 2 2" xfId="30430" xr:uid="{BCC38FDC-72E9-442C-9321-DB4830D90688}"/>
    <cellStyle name="Normal 3 5 2 2 2 2 3" xfId="47189" xr:uid="{855476DE-C7DC-4441-B8BE-8C215FD8D8F6}"/>
    <cellStyle name="Normal 3 5 2 2 2 3" xfId="22050" xr:uid="{7AB0490D-1567-42E0-BBF4-5A813D4F259E}"/>
    <cellStyle name="Normal 3 5 2 2 2 4" xfId="38809" xr:uid="{BFF1E2E1-873F-4965-B305-1BD46E27B68C}"/>
    <cellStyle name="Normal 3 5 2 2 3" xfId="6977" xr:uid="{B2D1DB30-8339-4A49-872E-51250660ADC9}"/>
    <cellStyle name="Normal 3 5 2 2 3 2" xfId="15357" xr:uid="{C0779D85-1640-4514-8980-CDEC2C5895E8}"/>
    <cellStyle name="Normal 3 5 2 2 3 2 2" xfId="32117" xr:uid="{F1C001DF-C6C5-41C4-9F25-BF84548D52F2}"/>
    <cellStyle name="Normal 3 5 2 2 3 2 3" xfId="48876" xr:uid="{A0094F24-260C-4E03-A2EA-877957B0715B}"/>
    <cellStyle name="Normal 3 5 2 2 3 3" xfId="23737" xr:uid="{7F28EA3C-8515-46C8-8FCE-91B98517CFEA}"/>
    <cellStyle name="Normal 3 5 2 2 3 4" xfId="40496" xr:uid="{96A2530C-9DDC-4656-B29E-C429DA28ECE3}"/>
    <cellStyle name="Normal 3 5 2 2 4" xfId="3717" xr:uid="{93E14D6C-0E01-4B0E-BD7C-37CCD4C3018D}"/>
    <cellStyle name="Normal 3 5 2 2 4 2" xfId="12093" xr:uid="{24E13B21-1FB2-40B9-9920-6259B9025B86}"/>
    <cellStyle name="Normal 3 5 2 2 4 2 2" xfId="28853" xr:uid="{8D545779-B498-4256-A4F6-17D12FFAEEFC}"/>
    <cellStyle name="Normal 3 5 2 2 4 2 3" xfId="45612" xr:uid="{023F9D4B-B5DC-4443-8FEB-5E25B7813F77}"/>
    <cellStyle name="Normal 3 5 2 2 4 3" xfId="20473" xr:uid="{125E3E31-3E2A-4E51-BA7A-00269456F692}"/>
    <cellStyle name="Normal 3 5 2 2 4 4" xfId="37232" xr:uid="{3CFA073D-8CCA-4D08-AEE2-7B5F9E3980FC}"/>
    <cellStyle name="Normal 3 5 2 2 5" xfId="10290" xr:uid="{32C98A46-9A13-4665-83B1-16B6A6F92486}"/>
    <cellStyle name="Normal 3 5 2 2 5 2" xfId="27050" xr:uid="{833520DE-BFCD-47B2-A9B2-08FC3BA907D6}"/>
    <cellStyle name="Normal 3 5 2 2 5 3" xfId="43809" xr:uid="{50785C10-7479-47E7-98B9-1F1EA6E51646}"/>
    <cellStyle name="Normal 3 5 2 2 6" xfId="18670" xr:uid="{ADAF37D8-B36C-4308-8357-F5532049141D}"/>
    <cellStyle name="Normal 3 5 2 2 7" xfId="35429" xr:uid="{2CD45003-26C5-473C-9C08-7E8062A551F7}"/>
    <cellStyle name="Normal 3 5 2 3" xfId="2337" xr:uid="{52B67F13-CA11-40E2-843D-26ECB64B7F70}"/>
    <cellStyle name="Normal 3 5 2 3 2" xfId="5718" xr:uid="{55C58919-04C1-499A-BA4C-3D0B030443FE}"/>
    <cellStyle name="Normal 3 5 2 3 2 2" xfId="14098" xr:uid="{01633FB7-E254-4CCB-8C1A-141B5F46D42F}"/>
    <cellStyle name="Normal 3 5 2 3 2 2 2" xfId="30858" xr:uid="{C3F5367E-A05F-4D77-9EFE-E4C3DC04706A}"/>
    <cellStyle name="Normal 3 5 2 3 2 2 3" xfId="47617" xr:uid="{F6A1AFF6-9019-4431-88C2-3977F8F78466}"/>
    <cellStyle name="Normal 3 5 2 3 2 3" xfId="22478" xr:uid="{D156CE58-DFD0-47A1-9E91-040AF4B5400C}"/>
    <cellStyle name="Normal 3 5 2 3 2 4" xfId="39237" xr:uid="{3B69AE61-2E50-407F-827F-2DAA14C23F79}"/>
    <cellStyle name="Normal 3 5 2 3 3" xfId="7405" xr:uid="{815A8F5E-26BE-4C60-92FF-E0CC525C27B1}"/>
    <cellStyle name="Normal 3 5 2 3 3 2" xfId="15785" xr:uid="{FB9EA13F-1386-4B75-BE08-50F7087D1FD3}"/>
    <cellStyle name="Normal 3 5 2 3 3 2 2" xfId="32545" xr:uid="{1E8FE5D6-D4CA-4A52-AA22-4CC70319777B}"/>
    <cellStyle name="Normal 3 5 2 3 3 2 3" xfId="49304" xr:uid="{FC1CC501-CC73-4F60-A6E9-D5CC5585972B}"/>
    <cellStyle name="Normal 3 5 2 3 3 3" xfId="24165" xr:uid="{5E68A2BD-0B30-47CD-9009-EACD975FEC5B}"/>
    <cellStyle name="Normal 3 5 2 3 3 4" xfId="40924" xr:uid="{22361C8F-8392-420C-9EDC-76A1B7B5845F}"/>
    <cellStyle name="Normal 3 5 2 3 4" xfId="4145" xr:uid="{91558EE6-FA9C-4FF6-BDE9-2719181F4ADE}"/>
    <cellStyle name="Normal 3 5 2 3 4 2" xfId="12521" xr:uid="{EB037200-EF42-4E35-9204-852C4A869329}"/>
    <cellStyle name="Normal 3 5 2 3 4 2 2" xfId="29281" xr:uid="{1AA8F93E-4543-40EE-9833-A4BF98A64C8D}"/>
    <cellStyle name="Normal 3 5 2 3 4 2 3" xfId="46040" xr:uid="{F64E2CF1-C815-405E-8D63-9E173F28DA65}"/>
    <cellStyle name="Normal 3 5 2 3 4 3" xfId="20901" xr:uid="{D7DC4500-15D3-40A5-8BAD-64EF91CEBBEE}"/>
    <cellStyle name="Normal 3 5 2 3 4 4" xfId="37660" xr:uid="{7C799B9C-E27A-49B8-AEAB-9546B302A44C}"/>
    <cellStyle name="Normal 3 5 2 3 5" xfId="10718" xr:uid="{C0A6DB51-1768-4FC9-BFA4-7035D7E3903F}"/>
    <cellStyle name="Normal 3 5 2 3 5 2" xfId="27478" xr:uid="{095B126C-3301-46CD-B9B7-2743733D3C6E}"/>
    <cellStyle name="Normal 3 5 2 3 5 3" xfId="44237" xr:uid="{C440C7FE-4CAB-4903-B57A-6DD95DC6F059}"/>
    <cellStyle name="Normal 3 5 2 3 6" xfId="19098" xr:uid="{25E2BF65-CD89-4B2E-BE8B-6DA6A571A978}"/>
    <cellStyle name="Normal 3 5 2 3 7" xfId="35857" xr:uid="{2FED9E0E-96A7-4E15-BEFA-0FB2F55D320B}"/>
    <cellStyle name="Normal 3 5 2 4" xfId="2641" xr:uid="{2EBC5085-6CEA-418D-BA61-DACE1B526FEB}"/>
    <cellStyle name="Normal 3 5 2 4 2" xfId="6023" xr:uid="{158713B9-68F4-4189-BB21-D744A5162C48}"/>
    <cellStyle name="Normal 3 5 2 4 2 2" xfId="14403" xr:uid="{CB228DDA-22DB-4883-AF3C-F640569BC8A5}"/>
    <cellStyle name="Normal 3 5 2 4 2 2 2" xfId="31163" xr:uid="{3F4EC4E0-43D0-4E8D-BF3A-87FC7843A00E}"/>
    <cellStyle name="Normal 3 5 2 4 2 2 3" xfId="47922" xr:uid="{DF1BB3CD-CA7C-4249-9638-6FB282852F99}"/>
    <cellStyle name="Normal 3 5 2 4 2 3" xfId="22783" xr:uid="{460576F0-BFC1-42B3-888D-8FDD7E7B400E}"/>
    <cellStyle name="Normal 3 5 2 4 2 4" xfId="39542" xr:uid="{5DF1C54F-9C85-4F90-8AB4-007940AEF06D}"/>
    <cellStyle name="Normal 3 5 2 4 3" xfId="7710" xr:uid="{D3E6B47F-5EAC-40CB-A3D3-492500485DB2}"/>
    <cellStyle name="Normal 3 5 2 4 3 2" xfId="16090" xr:uid="{4324A5ED-54FA-468C-AE05-FE8715EDE14E}"/>
    <cellStyle name="Normal 3 5 2 4 3 2 2" xfId="32850" xr:uid="{BB785162-C2EA-444F-B3D1-B41DEDDB6F27}"/>
    <cellStyle name="Normal 3 5 2 4 3 2 3" xfId="49609" xr:uid="{98BCD51C-6141-4233-87D4-A59276608028}"/>
    <cellStyle name="Normal 3 5 2 4 3 3" xfId="24470" xr:uid="{F83DCC12-71DA-4B2E-BA4E-40826E31B3C8}"/>
    <cellStyle name="Normal 3 5 2 4 3 4" xfId="41229" xr:uid="{AA910177-6F5E-4259-BB35-D0AF4CACC542}"/>
    <cellStyle name="Normal 3 5 2 4 4" xfId="4337" xr:uid="{11AB39BB-A930-4060-925C-02FA6AB007B5}"/>
    <cellStyle name="Normal 3 5 2 4 4 2" xfId="12713" xr:uid="{3003F152-AFA5-40EB-822A-8C22B9E60908}"/>
    <cellStyle name="Normal 3 5 2 4 4 2 2" xfId="29473" xr:uid="{6805692E-506B-446E-9669-952F20BA870F}"/>
    <cellStyle name="Normal 3 5 2 4 4 2 3" xfId="46232" xr:uid="{94C04F11-14C3-425F-9E06-986BADF94B1F}"/>
    <cellStyle name="Normal 3 5 2 4 4 3" xfId="21093" xr:uid="{A8FE08A3-4BCD-4911-8E81-579319BB50AA}"/>
    <cellStyle name="Normal 3 5 2 4 4 4" xfId="37852" xr:uid="{E82159EE-AA91-4B31-B58A-8446109AD720}"/>
    <cellStyle name="Normal 3 5 2 4 5" xfId="11023" xr:uid="{DD237A31-35C4-4906-90CD-2F657FC65268}"/>
    <cellStyle name="Normal 3 5 2 4 5 2" xfId="27783" xr:uid="{A591317B-F194-4D5A-93BC-CF2D7183ECDE}"/>
    <cellStyle name="Normal 3 5 2 4 5 3" xfId="44542" xr:uid="{71A15FEB-5BB0-490D-8F46-478225B67083}"/>
    <cellStyle name="Normal 3 5 2 4 6" xfId="19403" xr:uid="{77D5990E-0404-4733-8153-2530BE98DA00}"/>
    <cellStyle name="Normal 3 5 2 4 7" xfId="36162" xr:uid="{BF4D9D09-2580-4C51-AB55-57D0C77FF708}"/>
    <cellStyle name="Normal 3 5 2 5" xfId="4757" xr:uid="{2AA324D9-A6EF-4FE2-96C6-40DD0AAB988C}"/>
    <cellStyle name="Normal 3 5 2 5 2" xfId="13133" xr:uid="{1AAA2619-0523-4FEA-A67E-B0FA15CC61C1}"/>
    <cellStyle name="Normal 3 5 2 5 2 2" xfId="29893" xr:uid="{F611F3F3-FCF7-47FF-8B13-03CDC2B97DC6}"/>
    <cellStyle name="Normal 3 5 2 5 2 3" xfId="46652" xr:uid="{59DB3A73-6BDF-44CE-B33D-D31F9FD26398}"/>
    <cellStyle name="Normal 3 5 2 5 3" xfId="21513" xr:uid="{B5268346-0AE3-4E72-A8C9-F0658688D96E}"/>
    <cellStyle name="Normal 3 5 2 5 4" xfId="38272" xr:uid="{8176D66A-FF09-4875-8011-795E3776EF50}"/>
    <cellStyle name="Normal 3 5 2 6" xfId="6551" xr:uid="{20E8EF07-4923-4F29-B3FE-FA8574F0AEC6}"/>
    <cellStyle name="Normal 3 5 2 6 2" xfId="14931" xr:uid="{31A824D3-BC4A-427C-8F8C-0505E7B95DEC}"/>
    <cellStyle name="Normal 3 5 2 6 2 2" xfId="31691" xr:uid="{12AC6B4C-4DAF-48C8-8F5A-6A7717FE7A33}"/>
    <cellStyle name="Normal 3 5 2 6 2 3" xfId="48450" xr:uid="{ACFD4EE7-2BA2-4F55-9EF3-957F28202734}"/>
    <cellStyle name="Normal 3 5 2 6 3" xfId="23311" xr:uid="{605A0EFD-C07E-4248-B0CA-6ABFE33D1531}"/>
    <cellStyle name="Normal 3 5 2 6 4" xfId="40070" xr:uid="{67DCF9C5-176B-464E-B7A4-08AFA80A9805}"/>
    <cellStyle name="Normal 3 5 2 7" xfId="8116" xr:uid="{E5C33318-93AD-44D9-A9C2-5723F6362F6B}"/>
    <cellStyle name="Normal 3 5 2 7 2" xfId="16496" xr:uid="{E27C10D5-6B3E-4377-B1EA-0942C6410FBF}"/>
    <cellStyle name="Normal 3 5 2 7 2 2" xfId="33256" xr:uid="{4ACBCA21-0703-49DF-9993-9D4728466FEE}"/>
    <cellStyle name="Normal 3 5 2 7 2 3" xfId="50015" xr:uid="{0373CEF8-2BF9-4CA0-A45B-82076A5D7AA1}"/>
    <cellStyle name="Normal 3 5 2 7 3" xfId="24876" xr:uid="{7C99F572-1DCE-4CBE-A75C-F2D59F06C047}"/>
    <cellStyle name="Normal 3 5 2 7 4" xfId="41635" xr:uid="{8FE6D37F-1728-4DDD-9D02-1B882CAE9FF5}"/>
    <cellStyle name="Normal 3 5 2 8" xfId="8522" xr:uid="{142665A1-A707-4CE3-87FA-0203D8C36263}"/>
    <cellStyle name="Normal 3 5 2 8 2" xfId="16902" xr:uid="{0AFE8DBF-EDF2-4337-83FF-789CB4FCD707}"/>
    <cellStyle name="Normal 3 5 2 8 2 2" xfId="33662" xr:uid="{276A46F8-3858-4864-A817-D540F4D8B79E}"/>
    <cellStyle name="Normal 3 5 2 8 2 3" xfId="50421" xr:uid="{D82103DB-88C3-4EFF-9BB3-0FB24BC376E6}"/>
    <cellStyle name="Normal 3 5 2 8 3" xfId="25282" xr:uid="{DC8E7128-80D1-4F4A-9068-6614A97622CB}"/>
    <cellStyle name="Normal 3 5 2 8 4" xfId="42041" xr:uid="{1807DE31-80EA-4684-AD45-55B4E5638846}"/>
    <cellStyle name="Normal 3 5 2 9" xfId="8928" xr:uid="{DA1DC99C-58BE-446D-8CCB-03CACFE21CD1}"/>
    <cellStyle name="Normal 3 5 2 9 2" xfId="17308" xr:uid="{D8EDA0E4-FA15-4D58-AACC-2D3A187DD35C}"/>
    <cellStyle name="Normal 3 5 2 9 2 2" xfId="34068" xr:uid="{6844B22D-8729-454E-A577-C567A54B14A9}"/>
    <cellStyle name="Normal 3 5 2 9 2 3" xfId="50827" xr:uid="{5DCD9F8D-2120-4836-871F-E8BF1A63A506}"/>
    <cellStyle name="Normal 3 5 2 9 3" xfId="25688" xr:uid="{E2D490DE-1AE3-467A-8556-E14C710F5A2F}"/>
    <cellStyle name="Normal 3 5 2 9 4" xfId="42447" xr:uid="{0BC7A703-839A-4FFD-90B1-EAC6AC8619D8}"/>
    <cellStyle name="Normal 3 5 20" xfId="51515" xr:uid="{4A53111C-BA0F-40BB-8B7C-08B3D5B14DC5}"/>
    <cellStyle name="Normal 3 5 21" xfId="51968" xr:uid="{B3A26F06-9A46-408E-B8C3-F7217C9A5C24}"/>
    <cellStyle name="Normal 3 5 22" xfId="52461" xr:uid="{16D63DA3-4948-4678-9702-C60731C13412}"/>
    <cellStyle name="Normal 3 5 3" xfId="1497" xr:uid="{2D219E41-9E6C-4462-81CC-5CA612F6A464}"/>
    <cellStyle name="Normal 3 5 3 10" xfId="9465" xr:uid="{69AC5EE2-37F9-4850-AE28-EE72AA3F97A0}"/>
    <cellStyle name="Normal 3 5 3 10 2" xfId="17845" xr:uid="{66EF2B5A-644E-43DE-AA59-00499C959D42}"/>
    <cellStyle name="Normal 3 5 3 10 2 2" xfId="34605" xr:uid="{5CC41068-6415-4E05-BF9E-C2E157074F18}"/>
    <cellStyle name="Normal 3 5 3 10 2 3" xfId="51364" xr:uid="{DAF9190A-7622-4824-87F8-40E969A7EB53}"/>
    <cellStyle name="Normal 3 5 3 10 3" xfId="26225" xr:uid="{37BD4CE2-89D0-44B0-B219-F3CF22CB2DBD}"/>
    <cellStyle name="Normal 3 5 3 10 4" xfId="42984" xr:uid="{F78EF7F8-A198-494E-9079-CB7CE3073601}"/>
    <cellStyle name="Normal 3 5 3 11" xfId="3291" xr:uid="{D9C99291-2CD2-48F3-8AEB-34C9CDDDD864}"/>
    <cellStyle name="Normal 3 5 3 11 2" xfId="11668" xr:uid="{982F81F2-1076-4E5D-A0F7-89A7C621E31B}"/>
    <cellStyle name="Normal 3 5 3 11 2 2" xfId="28428" xr:uid="{F6ED7BA1-6A5A-4CC1-ABB3-368F58E9783A}"/>
    <cellStyle name="Normal 3 5 3 11 2 3" xfId="45187" xr:uid="{D21453DF-16CD-4890-ACF6-C272AE1D8EBB}"/>
    <cellStyle name="Normal 3 5 3 11 3" xfId="20048" xr:uid="{BB448148-C327-48E0-B9D4-2DE55762C3E2}"/>
    <cellStyle name="Normal 3 5 3 11 4" xfId="36807" xr:uid="{0B0DC114-1205-4AF8-AF3E-B762BBE1E5BD}"/>
    <cellStyle name="Normal 3 5 3 12" xfId="9865" xr:uid="{541B7DA8-D6C0-4C35-AA4C-0E95DDE6BF71}"/>
    <cellStyle name="Normal 3 5 3 12 2" xfId="26625" xr:uid="{1EBDAA63-D7E2-4EAF-94BE-95AD4A6B3EA8}"/>
    <cellStyle name="Normal 3 5 3 12 3" xfId="43384" xr:uid="{897C67D8-90CC-43E9-9D60-DC405C108623}"/>
    <cellStyle name="Normal 3 5 3 13" xfId="18245" xr:uid="{E62D0E44-2F3D-4967-A381-BBED370CCDA4}"/>
    <cellStyle name="Normal 3 5 3 14" xfId="35004" xr:uid="{F4BFF4DD-C51C-4D0F-87E6-A71CCC72939E}"/>
    <cellStyle name="Normal 3 5 3 15" xfId="51953" xr:uid="{AD422631-B0F3-47E1-9B87-3B8439DB1E17}"/>
    <cellStyle name="Normal 3 5 3 2" xfId="1907" xr:uid="{966D477E-8E90-4FBC-ACC7-110F2273D0AD}"/>
    <cellStyle name="Normal 3 5 3 2 2" xfId="5291" xr:uid="{E787B754-1E5D-4502-BC84-64CFAFCECF4C}"/>
    <cellStyle name="Normal 3 5 3 2 2 2" xfId="13671" xr:uid="{4319BF69-EA03-46FE-80FB-5A3131F4846C}"/>
    <cellStyle name="Normal 3 5 3 2 2 2 2" xfId="30431" xr:uid="{44C5892E-A81B-4B9C-BDF3-95EFAC5BA705}"/>
    <cellStyle name="Normal 3 5 3 2 2 2 3" xfId="47190" xr:uid="{F681BD43-38B0-41C1-B8C7-73AD763597CF}"/>
    <cellStyle name="Normal 3 5 3 2 2 3" xfId="22051" xr:uid="{4541BAF1-2D65-470F-A26D-B685E1049E39}"/>
    <cellStyle name="Normal 3 5 3 2 2 4" xfId="38810" xr:uid="{EA75D61C-BCCE-40C1-BF65-F217B8EBC5D9}"/>
    <cellStyle name="Normal 3 5 3 2 3" xfId="6978" xr:uid="{0A5C7969-CC40-4AC0-BCBC-3D2C5FA13F6C}"/>
    <cellStyle name="Normal 3 5 3 2 3 2" xfId="15358" xr:uid="{4F7177D5-C37A-4F03-B354-EA1C8CAEB0A2}"/>
    <cellStyle name="Normal 3 5 3 2 3 2 2" xfId="32118" xr:uid="{E5E5D88B-FB7B-445C-BF92-79C6278402FA}"/>
    <cellStyle name="Normal 3 5 3 2 3 2 3" xfId="48877" xr:uid="{FF8D0608-CEB3-4574-9B0F-3FC16D525BD7}"/>
    <cellStyle name="Normal 3 5 3 2 3 3" xfId="23738" xr:uid="{299444FD-E1A6-45D5-A598-E16AE5AC32C0}"/>
    <cellStyle name="Normal 3 5 3 2 3 4" xfId="40497" xr:uid="{A669657F-6DCF-4035-8A2D-6B8D8968141D}"/>
    <cellStyle name="Normal 3 5 3 2 4" xfId="3718" xr:uid="{5C9FBCE0-510B-4E75-85AD-19DFB37D5104}"/>
    <cellStyle name="Normal 3 5 3 2 4 2" xfId="12094" xr:uid="{E392F889-C94D-453A-8AD5-3E0C3089AA55}"/>
    <cellStyle name="Normal 3 5 3 2 4 2 2" xfId="28854" xr:uid="{B9B97B0C-17A6-41E9-96F4-F2E3544F1597}"/>
    <cellStyle name="Normal 3 5 3 2 4 2 3" xfId="45613" xr:uid="{01B6F8A7-2DC8-4747-A323-CC53942C325D}"/>
    <cellStyle name="Normal 3 5 3 2 4 3" xfId="20474" xr:uid="{BACB1E75-DABE-4B97-87D7-A2B593016A82}"/>
    <cellStyle name="Normal 3 5 3 2 4 4" xfId="37233" xr:uid="{FC02D7A9-391A-4DC8-8EE7-9DF60D7B43DB}"/>
    <cellStyle name="Normal 3 5 3 2 5" xfId="10291" xr:uid="{1DD2021C-5310-43B0-A282-E8ECCD71158E}"/>
    <cellStyle name="Normal 3 5 3 2 5 2" xfId="27051" xr:uid="{55B2BDC8-D84A-4CDE-82FE-009070272950}"/>
    <cellStyle name="Normal 3 5 3 2 5 3" xfId="43810" xr:uid="{E911092C-73C9-47C1-9F20-77F0D30885FD}"/>
    <cellStyle name="Normal 3 5 3 2 6" xfId="18671" xr:uid="{67D5933F-158F-4633-8F14-0E4DEB74C67B}"/>
    <cellStyle name="Normal 3 5 3 2 7" xfId="35430" xr:uid="{DCDF3BBA-64EC-442C-84A4-C6BE47D682DA}"/>
    <cellStyle name="Normal 3 5 3 3" xfId="2338" xr:uid="{09DE3AF6-14F7-4D6A-95B6-01757C24867F}"/>
    <cellStyle name="Normal 3 5 3 3 2" xfId="5719" xr:uid="{D038FD54-78D0-4A22-89BC-84E39C1495AB}"/>
    <cellStyle name="Normal 3 5 3 3 2 2" xfId="14099" xr:uid="{4B50A754-4897-4BDB-905E-237E3F8E9525}"/>
    <cellStyle name="Normal 3 5 3 3 2 2 2" xfId="30859" xr:uid="{F4128B12-8C64-4E0B-AA2A-60E5B994F7D6}"/>
    <cellStyle name="Normal 3 5 3 3 2 2 3" xfId="47618" xr:uid="{0AD39BC1-7D26-43DE-9D29-CC83F4560409}"/>
    <cellStyle name="Normal 3 5 3 3 2 3" xfId="22479" xr:uid="{9879CE72-7D5D-4770-A9BD-CBDB6C63202D}"/>
    <cellStyle name="Normal 3 5 3 3 2 4" xfId="39238" xr:uid="{036827EB-9D24-4B95-BE0D-00A6CD3CD591}"/>
    <cellStyle name="Normal 3 5 3 3 3" xfId="7406" xr:uid="{E50240E7-A5A3-4DB1-920E-0B1059B144C5}"/>
    <cellStyle name="Normal 3 5 3 3 3 2" xfId="15786" xr:uid="{EF445C8E-DD6E-43E6-955F-5FE92CFE1952}"/>
    <cellStyle name="Normal 3 5 3 3 3 2 2" xfId="32546" xr:uid="{65781B3C-D6B3-4188-B78F-7CE6F986F3AD}"/>
    <cellStyle name="Normal 3 5 3 3 3 2 3" xfId="49305" xr:uid="{69DF3D5C-EB68-4ADA-BB58-93060D872D8D}"/>
    <cellStyle name="Normal 3 5 3 3 3 3" xfId="24166" xr:uid="{82353D0D-EF28-4E32-9536-4CBAF16804C5}"/>
    <cellStyle name="Normal 3 5 3 3 3 4" xfId="40925" xr:uid="{F729CEDC-926F-4D55-9F18-6AADF28C2137}"/>
    <cellStyle name="Normal 3 5 3 3 4" xfId="4146" xr:uid="{9B3B02E9-D2C9-4AED-A785-442847DE8328}"/>
    <cellStyle name="Normal 3 5 3 3 4 2" xfId="12522" xr:uid="{49DE02D2-6813-4010-A068-4E34CDCA00D8}"/>
    <cellStyle name="Normal 3 5 3 3 4 2 2" xfId="29282" xr:uid="{6FBA159F-0DB2-432C-91DD-50BD40A481A4}"/>
    <cellStyle name="Normal 3 5 3 3 4 2 3" xfId="46041" xr:uid="{717761FD-B5E8-40FB-9F58-AFA5B5C00647}"/>
    <cellStyle name="Normal 3 5 3 3 4 3" xfId="20902" xr:uid="{D58F68BB-44F7-40D9-A03D-2BF4DD547D2D}"/>
    <cellStyle name="Normal 3 5 3 3 4 4" xfId="37661" xr:uid="{3DBC2470-8C3D-4598-9784-D741F90AD58A}"/>
    <cellStyle name="Normal 3 5 3 3 5" xfId="10719" xr:uid="{10108925-7537-4C59-904E-C76610D349F7}"/>
    <cellStyle name="Normal 3 5 3 3 5 2" xfId="27479" xr:uid="{46E92310-06CB-4884-9399-D1005A000EEF}"/>
    <cellStyle name="Normal 3 5 3 3 5 3" xfId="44238" xr:uid="{0611DC1E-AA1A-4052-9AA6-E32665C48A4D}"/>
    <cellStyle name="Normal 3 5 3 3 6" xfId="19099" xr:uid="{C1BD24E1-9117-42FA-85CC-5022BF746140}"/>
    <cellStyle name="Normal 3 5 3 3 7" xfId="35858" xr:uid="{67E646F6-CEB8-4776-BA94-65A056B01279}"/>
    <cellStyle name="Normal 3 5 3 4" xfId="2772" xr:uid="{FA31810E-CC95-443D-B78C-6613F255CE34}"/>
    <cellStyle name="Normal 3 5 3 4 2" xfId="6154" xr:uid="{0C51142F-E7FC-4EE2-A644-F7EA270AC49F}"/>
    <cellStyle name="Normal 3 5 3 4 2 2" xfId="14534" xr:uid="{A73EFDC7-A226-4CE4-B35A-4463AFF904A7}"/>
    <cellStyle name="Normal 3 5 3 4 2 2 2" xfId="31294" xr:uid="{47ED539C-7D91-40AC-A20C-2691C4060322}"/>
    <cellStyle name="Normal 3 5 3 4 2 2 3" xfId="48053" xr:uid="{8B95CD2B-98CF-4B4F-947C-E98A77B31FC1}"/>
    <cellStyle name="Normal 3 5 3 4 2 3" xfId="22914" xr:uid="{D33B59E5-E820-4914-9183-8B3A76AA9B96}"/>
    <cellStyle name="Normal 3 5 3 4 2 4" xfId="39673" xr:uid="{D783EED6-166E-4535-A09B-56C934738759}"/>
    <cellStyle name="Normal 3 5 3 4 3" xfId="7841" xr:uid="{B15B84C6-0C7D-4CBA-9A58-2F4BC46201CF}"/>
    <cellStyle name="Normal 3 5 3 4 3 2" xfId="16221" xr:uid="{934CF1FA-9D00-4189-92E5-1450A3B83E32}"/>
    <cellStyle name="Normal 3 5 3 4 3 2 2" xfId="32981" xr:uid="{6C0C2358-A6A8-49FC-B433-AF95AA725D00}"/>
    <cellStyle name="Normal 3 5 3 4 3 2 3" xfId="49740" xr:uid="{311A898A-2F8A-4F12-94E9-F87666C50E88}"/>
    <cellStyle name="Normal 3 5 3 4 3 3" xfId="24601" xr:uid="{A01B3079-308E-4C87-A17C-B0FD5A67F462}"/>
    <cellStyle name="Normal 3 5 3 4 3 4" xfId="41360" xr:uid="{E9A572A0-6618-47FC-82D9-21D20E852F0D}"/>
    <cellStyle name="Normal 3 5 3 4 4" xfId="4468" xr:uid="{1C6E34E6-9EBA-4171-A8F5-0DE2AC75B8CD}"/>
    <cellStyle name="Normal 3 5 3 4 4 2" xfId="12844" xr:uid="{77D7CEA6-E555-45F2-BE4B-A4FE0213C283}"/>
    <cellStyle name="Normal 3 5 3 4 4 2 2" xfId="29604" xr:uid="{CF0A0263-AC46-4FBE-A88F-D17B8D7CBB96}"/>
    <cellStyle name="Normal 3 5 3 4 4 2 3" xfId="46363" xr:uid="{B318DDCF-3108-4C75-AA30-5BC0EB40AC67}"/>
    <cellStyle name="Normal 3 5 3 4 4 3" xfId="21224" xr:uid="{BBBD84F8-17E3-4088-8FF4-6898164F33F3}"/>
    <cellStyle name="Normal 3 5 3 4 4 4" xfId="37983" xr:uid="{BA3DE8CF-A00B-4AB5-B53C-030CA7499CD8}"/>
    <cellStyle name="Normal 3 5 3 4 5" xfId="11154" xr:uid="{4ADE88EC-C5DC-459E-9C6E-E0D9C4813D5E}"/>
    <cellStyle name="Normal 3 5 3 4 5 2" xfId="27914" xr:uid="{CEC01302-F3FE-4EC3-93AD-AD907E73925D}"/>
    <cellStyle name="Normal 3 5 3 4 5 3" xfId="44673" xr:uid="{94379B54-F8F0-4613-B436-9E439FD42343}"/>
    <cellStyle name="Normal 3 5 3 4 6" xfId="19534" xr:uid="{D1619764-D82E-428E-BF4C-1A56433C9FCB}"/>
    <cellStyle name="Normal 3 5 3 4 7" xfId="36293" xr:uid="{0940A2DD-E0A6-4E72-9B4E-30D39C0163CE}"/>
    <cellStyle name="Normal 3 5 3 5" xfId="4888" xr:uid="{6C0531D2-A6A6-4C17-A3C3-9D7DA2FF61C1}"/>
    <cellStyle name="Normal 3 5 3 5 2" xfId="13264" xr:uid="{931B4F7B-9882-4644-998F-6B9889854508}"/>
    <cellStyle name="Normal 3 5 3 5 2 2" xfId="30024" xr:uid="{4C9DACD7-6C42-47B0-80A6-F564AFFC203C}"/>
    <cellStyle name="Normal 3 5 3 5 2 3" xfId="46783" xr:uid="{9835B463-D520-41E6-9535-3E762E602549}"/>
    <cellStyle name="Normal 3 5 3 5 3" xfId="21644" xr:uid="{865A15EA-E2EB-437A-9ECC-4EE3C37CBFF3}"/>
    <cellStyle name="Normal 3 5 3 5 4" xfId="38403" xr:uid="{6CCD7C3D-0B5A-40CE-B26D-439B64CBA5BD}"/>
    <cellStyle name="Normal 3 5 3 6" xfId="6552" xr:uid="{E637C10D-7D61-4ED3-B8A5-B6C6BE6798AC}"/>
    <cellStyle name="Normal 3 5 3 6 2" xfId="14932" xr:uid="{D9BF7F9B-63B3-48F9-A412-89E623A046B8}"/>
    <cellStyle name="Normal 3 5 3 6 2 2" xfId="31692" xr:uid="{A694D099-9B0B-4C1C-A1C4-268B7FB28860}"/>
    <cellStyle name="Normal 3 5 3 6 2 3" xfId="48451" xr:uid="{53894BD2-3014-452B-95F1-CC2B46C19298}"/>
    <cellStyle name="Normal 3 5 3 6 3" xfId="23312" xr:uid="{23754AEA-50B9-46A0-B242-325016FF697E}"/>
    <cellStyle name="Normal 3 5 3 6 4" xfId="40071" xr:uid="{E548E0C2-443E-4DBF-9F04-2414287DC737}"/>
    <cellStyle name="Normal 3 5 3 7" xfId="8247" xr:uid="{0D5C2173-123E-4871-A48E-AA8627D3E352}"/>
    <cellStyle name="Normal 3 5 3 7 2" xfId="16627" xr:uid="{323F9EC3-1527-4A69-94E8-A1672FA02851}"/>
    <cellStyle name="Normal 3 5 3 7 2 2" xfId="33387" xr:uid="{CD79345D-A13C-4AE4-8406-86A4E87AC4E2}"/>
    <cellStyle name="Normal 3 5 3 7 2 3" xfId="50146" xr:uid="{BE644556-BC68-48E6-B464-004C656DF023}"/>
    <cellStyle name="Normal 3 5 3 7 3" xfId="25007" xr:uid="{BD54DE12-2BDE-4DF2-8193-D45107D6AFE5}"/>
    <cellStyle name="Normal 3 5 3 7 4" xfId="41766" xr:uid="{F035F96F-721F-4FFE-9904-50345D28C0F7}"/>
    <cellStyle name="Normal 3 5 3 8" xfId="8653" xr:uid="{A9BEDAEF-2F52-467C-913F-185C737FF2F2}"/>
    <cellStyle name="Normal 3 5 3 8 2" xfId="17033" xr:uid="{E9FFD7B7-1AEE-4245-9CA3-799B9CC73699}"/>
    <cellStyle name="Normal 3 5 3 8 2 2" xfId="33793" xr:uid="{3B4A98CE-F6B3-4DAC-94B6-D6A8CAFA2C91}"/>
    <cellStyle name="Normal 3 5 3 8 2 3" xfId="50552" xr:uid="{80B5B928-E448-41BD-BB45-701F2CD1EC74}"/>
    <cellStyle name="Normal 3 5 3 8 3" xfId="25413" xr:uid="{A12018CD-B24D-48E9-A836-1EA0981B389A}"/>
    <cellStyle name="Normal 3 5 3 8 4" xfId="42172" xr:uid="{8D15289E-6A44-4E67-9709-3B737D321189}"/>
    <cellStyle name="Normal 3 5 3 9" xfId="9059" xr:uid="{CEDF9933-1B66-4CA7-9EB1-F577CD879192}"/>
    <cellStyle name="Normal 3 5 3 9 2" xfId="17439" xr:uid="{E8F26064-49F8-4E01-BD9E-761533C52F6D}"/>
    <cellStyle name="Normal 3 5 3 9 2 2" xfId="34199" xr:uid="{4F8CFFCD-3787-469A-A10C-EEDD1224320E}"/>
    <cellStyle name="Normal 3 5 3 9 2 3" xfId="50958" xr:uid="{29873901-E42D-4EBE-84FC-312636A4AF36}"/>
    <cellStyle name="Normal 3 5 3 9 3" xfId="25819" xr:uid="{8F26C2D0-2BCF-4E13-B2FF-64426714658F}"/>
    <cellStyle name="Normal 3 5 3 9 4" xfId="42578" xr:uid="{1D197AE1-9E1C-4D12-AC9C-C750FFB9DA2E}"/>
    <cellStyle name="Normal 3 5 4" xfId="1905" xr:uid="{8D036B6A-119B-4527-AB87-2033B40EBD89}"/>
    <cellStyle name="Normal 3 5 4 2" xfId="5289" xr:uid="{6C934618-6127-4DCA-ADF9-B7300E3E47F2}"/>
    <cellStyle name="Normal 3 5 4 2 2" xfId="13669" xr:uid="{FFDD3245-75EB-4422-A339-C65995B7EC20}"/>
    <cellStyle name="Normal 3 5 4 2 2 2" xfId="30429" xr:uid="{1A1F216E-8994-4E39-A20C-34C47A499236}"/>
    <cellStyle name="Normal 3 5 4 2 2 3" xfId="47188" xr:uid="{9A4B03D2-AA7B-4717-9279-DDA5E75B6167}"/>
    <cellStyle name="Normal 3 5 4 2 3" xfId="22049" xr:uid="{1413254D-5518-45A2-AB85-02C11C092FC1}"/>
    <cellStyle name="Normal 3 5 4 2 4" xfId="38808" xr:uid="{8159F8FB-80AF-478E-A463-684B6A9DB720}"/>
    <cellStyle name="Normal 3 5 4 3" xfId="6976" xr:uid="{FD754BBB-7778-4305-9700-88EE2ACBE066}"/>
    <cellStyle name="Normal 3 5 4 3 2" xfId="15356" xr:uid="{052DD8C7-EF89-4721-823F-E4B2A4D81557}"/>
    <cellStyle name="Normal 3 5 4 3 2 2" xfId="32116" xr:uid="{DD92C514-293F-4D32-B329-08EC49D29F97}"/>
    <cellStyle name="Normal 3 5 4 3 2 3" xfId="48875" xr:uid="{00E40BF9-3623-4759-A82F-DC14F1B8E8A1}"/>
    <cellStyle name="Normal 3 5 4 3 3" xfId="23736" xr:uid="{AE4DC809-8E9A-43DA-8EB1-866842A46D2C}"/>
    <cellStyle name="Normal 3 5 4 3 4" xfId="40495" xr:uid="{140BD140-484A-4BAE-8B1B-FCF79442D5B7}"/>
    <cellStyle name="Normal 3 5 4 4" xfId="3716" xr:uid="{6A9AC7A6-6A5F-4A94-B8A8-C6F58221535E}"/>
    <cellStyle name="Normal 3 5 4 4 2" xfId="12092" xr:uid="{FE258DF8-4D9D-457E-9FC2-8B4E5AECB898}"/>
    <cellStyle name="Normal 3 5 4 4 2 2" xfId="28852" xr:uid="{F7309ABF-E4A6-48C5-AF5B-D582AF1D27C5}"/>
    <cellStyle name="Normal 3 5 4 4 2 3" xfId="45611" xr:uid="{E5205BFD-414A-481F-BD9A-9727D216E8CA}"/>
    <cellStyle name="Normal 3 5 4 4 3" xfId="20472" xr:uid="{A3679CB9-F477-4BF4-B484-2CEBD49EDA00}"/>
    <cellStyle name="Normal 3 5 4 4 4" xfId="37231" xr:uid="{C5E5E895-FD61-4E61-97DE-E91E9ADC2059}"/>
    <cellStyle name="Normal 3 5 4 5" xfId="10289" xr:uid="{97507B49-5187-4C42-8593-8E978FD3A621}"/>
    <cellStyle name="Normal 3 5 4 5 2" xfId="27049" xr:uid="{0070559D-DD16-4F38-9531-3D46F5B851D4}"/>
    <cellStyle name="Normal 3 5 4 5 3" xfId="43808" xr:uid="{C96B35A3-AA82-4139-A0AA-039683477F08}"/>
    <cellStyle name="Normal 3 5 4 6" xfId="18669" xr:uid="{38BDA82C-CDE9-4223-8CE3-3BE1F8A3A5BB}"/>
    <cellStyle name="Normal 3 5 4 7" xfId="35428" xr:uid="{966B96DC-E058-45E2-BF4E-7F3EE5128371}"/>
    <cellStyle name="Normal 3 5 5" xfId="2336" xr:uid="{E75453AF-70DB-4FF1-9730-EDCA91966B73}"/>
    <cellStyle name="Normal 3 5 5 2" xfId="5717" xr:uid="{650BA526-B1A8-47A2-8439-1033862A051F}"/>
    <cellStyle name="Normal 3 5 5 2 2" xfId="14097" xr:uid="{F2F47C86-3609-4168-85AD-0AB4810AA29E}"/>
    <cellStyle name="Normal 3 5 5 2 2 2" xfId="30857" xr:uid="{16A68D0A-2A3D-4FCB-BFAA-2825AE04E60E}"/>
    <cellStyle name="Normal 3 5 5 2 2 3" xfId="47616" xr:uid="{5D4C9F07-9B6F-4168-93DB-5CE12DB150C3}"/>
    <cellStyle name="Normal 3 5 5 2 3" xfId="22477" xr:uid="{B7EF757D-79A4-4589-A61A-B312720B10AC}"/>
    <cellStyle name="Normal 3 5 5 2 4" xfId="39236" xr:uid="{BC0D730D-0BD3-4733-A12E-708EE35FB985}"/>
    <cellStyle name="Normal 3 5 5 3" xfId="7404" xr:uid="{E1C313B3-CA34-4D49-873A-B420D80F0F96}"/>
    <cellStyle name="Normal 3 5 5 3 2" xfId="15784" xr:uid="{B615B5D5-33D7-48EB-A07F-F1AB4305F3A8}"/>
    <cellStyle name="Normal 3 5 5 3 2 2" xfId="32544" xr:uid="{26914BD5-60BF-42C1-8B8F-B93D370614A8}"/>
    <cellStyle name="Normal 3 5 5 3 2 3" xfId="49303" xr:uid="{DBD73C22-385E-4D66-8461-CEC30E34108E}"/>
    <cellStyle name="Normal 3 5 5 3 3" xfId="24164" xr:uid="{299D2DEC-716E-4A92-93D1-C65F2A62B909}"/>
    <cellStyle name="Normal 3 5 5 3 4" xfId="40923" xr:uid="{A0CFCBFD-1EB8-40ED-BDF1-EF6EE1912C18}"/>
    <cellStyle name="Normal 3 5 5 4" xfId="4144" xr:uid="{C108442B-655C-445D-A693-BABF542212E2}"/>
    <cellStyle name="Normal 3 5 5 4 2" xfId="12520" xr:uid="{2F2CB5A9-EEB4-47E4-9D35-9F0D661B75CD}"/>
    <cellStyle name="Normal 3 5 5 4 2 2" xfId="29280" xr:uid="{74ECC4E7-F6F7-4CD9-9D76-0847B077A4B8}"/>
    <cellStyle name="Normal 3 5 5 4 2 3" xfId="46039" xr:uid="{B392463C-1BCB-4FC1-ACFF-741F14FB0265}"/>
    <cellStyle name="Normal 3 5 5 4 3" xfId="20900" xr:uid="{3A28B04E-6807-4D58-9FCE-082362EC15AA}"/>
    <cellStyle name="Normal 3 5 5 4 4" xfId="37659" xr:uid="{2CDC04B8-FF6D-4EA1-9C69-0CB06770C82E}"/>
    <cellStyle name="Normal 3 5 5 5" xfId="10717" xr:uid="{6C8F621B-A8C7-462F-9134-C6AB2FF6726A}"/>
    <cellStyle name="Normal 3 5 5 5 2" xfId="27477" xr:uid="{C79298EA-0A2C-44C6-ABF3-B56534A58ABE}"/>
    <cellStyle name="Normal 3 5 5 5 3" xfId="44236" xr:uid="{BD1308FA-6F88-4DE7-8259-2380BD7F4F45}"/>
    <cellStyle name="Normal 3 5 5 6" xfId="19097" xr:uid="{DA3B3AFF-D2E3-4C55-8349-4DDCE8113E73}"/>
    <cellStyle name="Normal 3 5 5 7" xfId="35856" xr:uid="{DEB1BF4D-A237-4A6C-BA20-463DCFA90670}"/>
    <cellStyle name="Normal 3 5 6" xfId="2501" xr:uid="{B72A26F4-6B50-4EB0-9FEC-7028D299361A}"/>
    <cellStyle name="Normal 3 5 6 2" xfId="5883" xr:uid="{D419DE61-7A32-4677-87AC-98F9B232E07E}"/>
    <cellStyle name="Normal 3 5 6 2 2" xfId="14263" xr:uid="{71BFBF45-1C8F-4DFC-A513-67B0547A4CE3}"/>
    <cellStyle name="Normal 3 5 6 2 2 2" xfId="31023" xr:uid="{ECE9FDC9-1599-4A0F-8779-C3BCAFAE5444}"/>
    <cellStyle name="Normal 3 5 6 2 2 3" xfId="47782" xr:uid="{510EB254-C46C-4F18-BB94-4AEA64191371}"/>
    <cellStyle name="Normal 3 5 6 2 3" xfId="22643" xr:uid="{4B894BEC-82C5-4CEE-B0C2-ED52EDB46206}"/>
    <cellStyle name="Normal 3 5 6 2 4" xfId="39402" xr:uid="{E42C5AC0-ABD0-465D-8B38-E0F6AACCB2CF}"/>
    <cellStyle name="Normal 3 5 6 3" xfId="7570" xr:uid="{7B04DCD7-A79C-48F4-A7B5-FBC43BE3B30A}"/>
    <cellStyle name="Normal 3 5 6 3 2" xfId="15950" xr:uid="{E7511155-C9A5-44D7-B75E-852FEC023474}"/>
    <cellStyle name="Normal 3 5 6 3 2 2" xfId="32710" xr:uid="{73D5F98F-761B-47ED-8E58-80A69C54638B}"/>
    <cellStyle name="Normal 3 5 6 3 2 3" xfId="49469" xr:uid="{0E384987-CD77-4F50-93EF-DCD3C5E869C8}"/>
    <cellStyle name="Normal 3 5 6 3 3" xfId="24330" xr:uid="{ECFFAE5F-FC1F-4C96-A76E-13A8B5FE3F03}"/>
    <cellStyle name="Normal 3 5 6 3 4" xfId="41089" xr:uid="{6F1D818E-698C-4E58-92F0-4F4EE1B2DB71}"/>
    <cellStyle name="Normal 3 5 6 4" xfId="4221" xr:uid="{53A8706D-B478-4728-95B9-8D18278E5B0B}"/>
    <cellStyle name="Normal 3 5 6 4 2" xfId="12597" xr:uid="{88EDF53B-B235-45C4-9EA9-3EDB2D3C82F9}"/>
    <cellStyle name="Normal 3 5 6 4 2 2" xfId="29357" xr:uid="{FD9BC6F2-BADD-4981-A50A-1C0135AFAEBD}"/>
    <cellStyle name="Normal 3 5 6 4 2 3" xfId="46116" xr:uid="{542CE30C-B9FE-497C-934B-AA5892E4E492}"/>
    <cellStyle name="Normal 3 5 6 4 3" xfId="20977" xr:uid="{DE61D78C-392A-455B-9D70-34E6BCE21D75}"/>
    <cellStyle name="Normal 3 5 6 4 4" xfId="37736" xr:uid="{402247F1-2485-48CB-BBE7-09401045227E}"/>
    <cellStyle name="Normal 3 5 6 5" xfId="10883" xr:uid="{8078E493-4FDA-4922-B34B-B01720193CE1}"/>
    <cellStyle name="Normal 3 5 6 5 2" xfId="27643" xr:uid="{5F8610D3-F1E5-48B3-AC58-A4EC156F5CEF}"/>
    <cellStyle name="Normal 3 5 6 5 3" xfId="44402" xr:uid="{683D8E0F-175A-426B-8BFC-AD725D2F25DC}"/>
    <cellStyle name="Normal 3 5 6 6" xfId="19263" xr:uid="{240B5576-C587-4CB3-923D-E13A7AE41A23}"/>
    <cellStyle name="Normal 3 5 6 7" xfId="36022" xr:uid="{34405C28-DA2C-4FEA-9E7A-E8AD1999F2EF}"/>
    <cellStyle name="Normal 3 5 7" xfId="4617" xr:uid="{65B6E4B1-3D90-48E7-B743-502F0CBA9C18}"/>
    <cellStyle name="Normal 3 5 7 2" xfId="12993" xr:uid="{3F82A32F-BC2F-4180-9817-D88F61652947}"/>
    <cellStyle name="Normal 3 5 7 2 2" xfId="29753" xr:uid="{808FB07A-5D7B-4260-B306-A45FC83E286C}"/>
    <cellStyle name="Normal 3 5 7 2 3" xfId="46512" xr:uid="{D12B8832-8E28-4585-B7B3-DB6FCFDF27AA}"/>
    <cellStyle name="Normal 3 5 7 3" xfId="21373" xr:uid="{9261BE9D-DD2A-427D-A8A8-D36B972D51B1}"/>
    <cellStyle name="Normal 3 5 7 4" xfId="38132" xr:uid="{09E737DB-9525-4612-9618-A655C0F36E6D}"/>
    <cellStyle name="Normal 3 5 8" xfId="6550" xr:uid="{F8438E85-AFF8-4B59-83D6-5461C1243077}"/>
    <cellStyle name="Normal 3 5 8 2" xfId="14930" xr:uid="{D33FA1D2-8301-4F68-A109-4FC1A0967814}"/>
    <cellStyle name="Normal 3 5 8 2 2" xfId="31690" xr:uid="{39FB4760-EBEA-4DDA-979F-326D42F4801F}"/>
    <cellStyle name="Normal 3 5 8 2 3" xfId="48449" xr:uid="{7E7DD141-E73C-450F-8AF3-A4D1CA51245C}"/>
    <cellStyle name="Normal 3 5 8 3" xfId="23310" xr:uid="{76749C96-3D7E-42A4-98B9-686C5523DA0F}"/>
    <cellStyle name="Normal 3 5 8 4" xfId="40069" xr:uid="{F22970B2-E6D0-4F2C-BEF3-44CA77AAD53D}"/>
    <cellStyle name="Normal 3 5 9" xfId="7976" xr:uid="{1745DCFA-7BEB-4B2D-9B88-09EAF6F1E93C}"/>
    <cellStyle name="Normal 3 5 9 2" xfId="16356" xr:uid="{794A82BC-1560-4E9F-B95D-3E80448A36C6}"/>
    <cellStyle name="Normal 3 5 9 2 2" xfId="33116" xr:uid="{380AA641-5241-4B28-93A1-973FBBAB4131}"/>
    <cellStyle name="Normal 3 5 9 2 3" xfId="49875" xr:uid="{AF9F49EE-DB31-415A-B8F2-EBC9BEB42D55}"/>
    <cellStyle name="Normal 3 5 9 3" xfId="24736" xr:uid="{29469056-8765-4B8D-8CF6-B4401BAD9100}"/>
    <cellStyle name="Normal 3 5 9 4" xfId="41495" xr:uid="{A362402E-F59C-49AE-88F5-EE5A91327872}"/>
    <cellStyle name="Normal 3 6" xfId="945" xr:uid="{78AA3D38-3D16-4A14-9F76-D767F5EAAD34}"/>
    <cellStyle name="Normal 3 6 2" xfId="946" xr:uid="{EA2DBC66-9E90-4C34-A883-844E5C0CB420}"/>
    <cellStyle name="Normal 3 6 2 2" xfId="51738" xr:uid="{5A954908-0E18-43C3-9FBC-85D1AB5857B7}"/>
    <cellStyle name="Normal 3 6 2 3" xfId="52206" xr:uid="{A493FB2C-FF2B-4A6D-A798-175A1FD6241A}"/>
    <cellStyle name="Normal 3 6 2 4" xfId="52495" xr:uid="{31C4306B-D6FE-40AF-A9E0-F73B2EAD7992}"/>
    <cellStyle name="Normal 3 6 3" xfId="51516" xr:uid="{6447475A-EEB1-49AC-9936-2D08272C9400}"/>
    <cellStyle name="Normal 3 6 4" xfId="51970" xr:uid="{D38ECBD1-E00B-4DA7-83AF-666A7966C6AF}"/>
    <cellStyle name="Normal 3 6 5" xfId="52462" xr:uid="{DFF6122D-C199-4FCA-813E-3AB2589DCD69}"/>
    <cellStyle name="Normal 3 7" xfId="947" xr:uid="{72734C95-C078-4E0D-BCDC-10EA53BFA3B6}"/>
    <cellStyle name="Normal 3 7 2" xfId="948" xr:uid="{A1DF13C1-DE07-4AA6-AD0D-512074CFD25B}"/>
    <cellStyle name="Normal 3 7 2 2" xfId="51750" xr:uid="{407978A6-99E6-4707-A5CC-44AFFBD5B60C}"/>
    <cellStyle name="Normal 3 7 2 3" xfId="52218" xr:uid="{C6B03A34-EAFA-49CE-9D2B-FC00B33312C3}"/>
    <cellStyle name="Normal 3 7 2 4" xfId="52507" xr:uid="{8CDA77A4-C07C-4284-9A30-E7F8BBC328E7}"/>
    <cellStyle name="Normal 3 7 3" xfId="51525" xr:uid="{9EE57A5D-4899-4F3C-BB1B-4E285F4D90FE}"/>
    <cellStyle name="Normal 3 7 4" xfId="51982" xr:uid="{9DC89AD4-060C-49D5-97D2-ABE016EE6214}"/>
    <cellStyle name="Normal 3 7 5" xfId="52463" xr:uid="{A69AAA98-E49F-4D6B-B9F0-835892BF5D6A}"/>
    <cellStyle name="Normal 3 8" xfId="949" xr:uid="{CB90C273-A9CE-4D39-AE37-BF23CB10AA7B}"/>
    <cellStyle name="Normal 3 8 2" xfId="950" xr:uid="{957E2B98-EE9A-470D-852E-D933C22BC333}"/>
    <cellStyle name="Normal 3 8 2 2" xfId="51755" xr:uid="{C30A0A0D-B433-466F-A36F-E8758390517B}"/>
    <cellStyle name="Normal 3 8 2 3" xfId="52223" xr:uid="{D25A466C-7E51-4EB1-95DD-5F509C43A300}"/>
    <cellStyle name="Normal 3 8 2 4" xfId="52512" xr:uid="{0DC5BC2E-FFCD-40EE-85FA-17A85964E6F3}"/>
    <cellStyle name="Normal 3 8 3" xfId="51529" xr:uid="{E6238336-81FA-4D5C-94D6-31880D890872}"/>
    <cellStyle name="Normal 3 8 4" xfId="51987" xr:uid="{701392B8-33E2-4E97-B480-F31BF283D3B9}"/>
    <cellStyle name="Normal 3 8 5" xfId="52464" xr:uid="{1C7A1FD3-B5D2-4163-95E7-207D85CFE0FC}"/>
    <cellStyle name="Normal 3 9" xfId="951" xr:uid="{90650373-D3FF-4259-A914-70B6D95F96C2}"/>
    <cellStyle name="Normal 3_Cash Flows w.o FAS 95" xfId="952" xr:uid="{F69157F6-F8EE-4A42-8C58-A58C89062A7F}"/>
    <cellStyle name="Normal 30" xfId="249" xr:uid="{51118B89-D5BB-46A5-A0A8-21571E084007}"/>
    <cellStyle name="Normal 30 2" xfId="954" xr:uid="{26C45330-B6AA-4391-B29E-F7D88119D183}"/>
    <cellStyle name="Normal 30 2 2" xfId="13731" xr:uid="{D882830B-7CC4-4BB1-83CF-84BE381B3148}"/>
    <cellStyle name="Normal 30 2 2 2" xfId="30491" xr:uid="{5A2A5239-5BEA-4E26-9CC5-B8C19AD060B1}"/>
    <cellStyle name="Normal 30 2 2 3" xfId="47250" xr:uid="{14AC6EF8-C690-42FF-BA7E-51707C37DC0E}"/>
    <cellStyle name="Normal 30 2 3" xfId="22111" xr:uid="{A13E5B4A-0089-4ED6-B535-4949FA796EBA}"/>
    <cellStyle name="Normal 30 2 4" xfId="38870" xr:uid="{F47F027C-15D1-430E-8AD9-7C21C225149D}"/>
    <cellStyle name="Normal 30 2 5" xfId="5351" xr:uid="{3E9F35F9-4220-499F-86CB-9313E5A60457}"/>
    <cellStyle name="Normal 30 3" xfId="955" xr:uid="{EF4E0C3C-B9C1-467B-BD33-E59FDB5343E8}"/>
    <cellStyle name="Normal 30 3 2" xfId="15418" xr:uid="{B1241312-63FB-46CD-A062-9070B97207AC}"/>
    <cellStyle name="Normal 30 3 2 2" xfId="32178" xr:uid="{6AD7F1CD-484D-4B0E-B59A-5BB57911930A}"/>
    <cellStyle name="Normal 30 3 2 3" xfId="48937" xr:uid="{A610CA0E-7268-4DB5-B46A-E4190186E3DA}"/>
    <cellStyle name="Normal 30 3 3" xfId="23798" xr:uid="{F8593C08-F456-42F8-9A5B-BEF0EFD727DE}"/>
    <cellStyle name="Normal 30 3 4" xfId="40557" xr:uid="{B8C7C321-AC24-4025-BD03-D9DDA87246B1}"/>
    <cellStyle name="Normal 30 3 5" xfId="7038" xr:uid="{C29DAC8C-726A-4417-A0A3-F4459D4A92A5}"/>
    <cellStyle name="Normal 30 4" xfId="3778" xr:uid="{B0A7C0D7-A1EC-41A7-9577-37654858D273}"/>
    <cellStyle name="Normal 30 4 2" xfId="12154" xr:uid="{2256482B-22E1-4CAE-A530-E9123276DB48}"/>
    <cellStyle name="Normal 30 4 2 2" xfId="28914" xr:uid="{368E641F-D565-4EC4-AD14-F80A09AF545C}"/>
    <cellStyle name="Normal 30 4 2 3" xfId="45673" xr:uid="{AE7C17C3-C404-4010-99C6-EBB16215B5BE}"/>
    <cellStyle name="Normal 30 4 3" xfId="20534" xr:uid="{829A7407-71AB-4F7F-B2EA-497BCA3D6D12}"/>
    <cellStyle name="Normal 30 4 4" xfId="37293" xr:uid="{D0FE72C8-D577-434B-8B74-859A53BB7545}"/>
    <cellStyle name="Normal 30 5" xfId="10351" xr:uid="{72CBCE69-5B72-4FF4-89C1-CA760BBF8F45}"/>
    <cellStyle name="Normal 30 5 2" xfId="27111" xr:uid="{EA943F37-2B94-4AF7-BE75-AB4FB6D403B3}"/>
    <cellStyle name="Normal 30 5 3" xfId="43870" xr:uid="{BF8D9503-E658-4C31-958A-91FB77F62709}"/>
    <cellStyle name="Normal 30 6" xfId="18731" xr:uid="{F64AA558-7A79-4D73-8897-E9D358AD01A2}"/>
    <cellStyle name="Normal 30 7" xfId="35490" xr:uid="{E6D7A6D2-01E4-415D-A3DB-1918FDA7C96A}"/>
    <cellStyle name="Normal 30 8" xfId="1972" xr:uid="{9510231F-102D-448C-8FCC-84F2055B3DCC}"/>
    <cellStyle name="Normal 30 9" xfId="953" xr:uid="{D0B7025D-5373-486C-991B-4D653FC4EABE}"/>
    <cellStyle name="Normal 31" xfId="250" xr:uid="{3F2013C0-22C0-452E-9423-60E12C8294E3}"/>
    <cellStyle name="Normal 31 2" xfId="957" xr:uid="{7B7E3B1E-A80A-4AE8-8CD4-9FAF737A2A0E}"/>
    <cellStyle name="Normal 31 2 2" xfId="14158" xr:uid="{4E1CBB74-512B-4601-9B1D-256DC61DE285}"/>
    <cellStyle name="Normal 31 2 2 2" xfId="30918" xr:uid="{BE1C2CBD-FE77-4227-BD8A-5735B25E7121}"/>
    <cellStyle name="Normal 31 2 2 3" xfId="47677" xr:uid="{0DFE7AC5-144A-4177-A4F3-9D1D8DA32FB5}"/>
    <cellStyle name="Normal 31 2 3" xfId="22538" xr:uid="{BD9E90CF-F28A-4589-BF1F-ED14A55CB9B1}"/>
    <cellStyle name="Normal 31 2 4" xfId="39297" xr:uid="{D93F965E-0E04-4505-B01E-F7B5D9CB6D29}"/>
    <cellStyle name="Normal 31 2 5" xfId="5778" xr:uid="{CFD48BA5-A52D-4C68-BA8D-3C357EE54A78}"/>
    <cellStyle name="Normal 31 3" xfId="958" xr:uid="{2FCD7BCF-9B49-434C-B4E0-4035BAE918BF}"/>
    <cellStyle name="Normal 31 3 2" xfId="15845" xr:uid="{F9BC6B01-1F55-4CD8-884E-51A206DDB69F}"/>
    <cellStyle name="Normal 31 3 2 2" xfId="32605" xr:uid="{14EF1942-68DC-4B0C-AE2F-AE395D1964B2}"/>
    <cellStyle name="Normal 31 3 2 3" xfId="49364" xr:uid="{14220303-40F6-4F7B-8EA9-FEB694800F5D}"/>
    <cellStyle name="Normal 31 3 3" xfId="24225" xr:uid="{9CB82C99-7D4E-4F0A-BB49-378E12183D29}"/>
    <cellStyle name="Normal 31 3 4" xfId="40984" xr:uid="{2A40DAA0-17A4-40B9-86BB-CDE69B571455}"/>
    <cellStyle name="Normal 31 3 5" xfId="7465" xr:uid="{B3331177-4798-47CA-B523-0987AF82C003}"/>
    <cellStyle name="Normal 31 4" xfId="4205" xr:uid="{F200C877-138F-4F10-A2E6-64CE0DB5FAEA}"/>
    <cellStyle name="Normal 31 4 2" xfId="12581" xr:uid="{B3E9B694-E0E8-4A0A-AC53-C7FFF7F4BC6E}"/>
    <cellStyle name="Normal 31 4 2 2" xfId="29341" xr:uid="{E9365500-8052-4E7A-8027-E9F162B8D433}"/>
    <cellStyle name="Normal 31 4 2 3" xfId="46100" xr:uid="{C500E4D7-BEB2-4AE7-A4BB-6D6F7ED49936}"/>
    <cellStyle name="Normal 31 4 3" xfId="20961" xr:uid="{D9ED1487-E437-4EFF-93AD-F08CA0D578A7}"/>
    <cellStyle name="Normal 31 4 4" xfId="37720" xr:uid="{02F3F3F9-0008-42DB-9CEE-59CC97FC74CE}"/>
    <cellStyle name="Normal 31 5" xfId="10778" xr:uid="{8A1DC980-B03A-46F5-9D66-A50B884D55DC}"/>
    <cellStyle name="Normal 31 5 2" xfId="27538" xr:uid="{E8C15548-1403-4A85-90D1-A628C1BE5223}"/>
    <cellStyle name="Normal 31 5 3" xfId="44297" xr:uid="{80223163-4DF2-41DE-A5F8-E468095A2370}"/>
    <cellStyle name="Normal 31 6" xfId="19158" xr:uid="{E99B58E7-7B7F-4209-A968-756E3317B1CD}"/>
    <cellStyle name="Normal 31 7" xfId="35917" xr:uid="{4ADEBDB3-642C-46C3-A353-B565A849C25C}"/>
    <cellStyle name="Normal 31 8" xfId="2397" xr:uid="{F108CE1A-240F-4444-BE6D-DBCC832A6811}"/>
    <cellStyle name="Normal 31 9" xfId="956" xr:uid="{2CF617AE-A6EA-4AC7-94DF-B96AF8BE1960}"/>
    <cellStyle name="Normal 32" xfId="251" xr:uid="{142125B0-EB69-40FB-9A4B-C8E4B6915BD4}"/>
    <cellStyle name="Normal 32 2" xfId="960" xr:uid="{F4517854-C34B-42C1-B372-7252E70FA4C3}"/>
    <cellStyle name="Normal 32 2 2" xfId="26257" xr:uid="{534F7DCD-7BBF-48CE-A048-507076EBCE0D}"/>
    <cellStyle name="Normal 32 3" xfId="961" xr:uid="{6F681E8F-0909-4DEC-BC15-35961790BE45}"/>
    <cellStyle name="Normal 32 3 2" xfId="43016" xr:uid="{2DD258C9-1686-4BF6-85EF-943A9A32BA91}"/>
    <cellStyle name="Normal 32 4" xfId="9497" xr:uid="{5DD91C62-9BB8-445C-8114-F86FF94C456F}"/>
    <cellStyle name="Normal 32 5" xfId="959" xr:uid="{B25995CE-E89E-4191-A1E2-ED7A86E948CA}"/>
    <cellStyle name="Normal 33" xfId="252" xr:uid="{C817780D-09C0-4477-AA43-788C3427030E}"/>
    <cellStyle name="Normal 33 2" xfId="963" xr:uid="{D67AE1E0-C63C-4EF9-BFFB-AC569E106EE1}"/>
    <cellStyle name="Normal 33 3" xfId="964" xr:uid="{68863A71-B663-4F4F-A895-97B2834C9A67}"/>
    <cellStyle name="Normal 33 4" xfId="17877" xr:uid="{BDBE1B19-903B-4F27-B1A5-D30F2AFA4FD9}"/>
    <cellStyle name="Normal 33 5" xfId="962" xr:uid="{1AABD075-7373-4169-BE69-12D3F0237E8B}"/>
    <cellStyle name="Normal 34" xfId="965" xr:uid="{73C3CAAA-4202-460B-8581-7BE8DB9AA3FC}"/>
    <cellStyle name="Normal 34 2" xfId="966" xr:uid="{9D0A1B02-A1BC-404C-AD38-4E20AE9EA781}"/>
    <cellStyle name="Normal 34 3" xfId="967" xr:uid="{17E7EFAC-1314-4557-AE8F-EC6D6952795F}"/>
    <cellStyle name="Normal 34 4" xfId="51396" xr:uid="{58DB51B9-D75E-45E1-A069-F8FF0641B575}"/>
    <cellStyle name="Normal 35" xfId="968" xr:uid="{20A8AEA5-ECFB-48A9-8A15-3B730B2E6BFC}"/>
    <cellStyle name="Normal 35 2" xfId="969" xr:uid="{448B65EE-F3C8-4677-B863-DF189853EA35}"/>
    <cellStyle name="Normal 35 3" xfId="970" xr:uid="{D6F64BD0-4133-4167-9B88-9E93C07ACD4C}"/>
    <cellStyle name="Normal 35 4" xfId="1244" xr:uid="{457B9A9C-CF09-4B75-8F99-F25B9E1F1676}"/>
    <cellStyle name="Normal 36" xfId="971" xr:uid="{589AFE45-401F-4D79-9123-3B1864E7A150}"/>
    <cellStyle name="Normal 36 2" xfId="972" xr:uid="{15394445-E9DA-4F16-929B-42EF8CD7C48E}"/>
    <cellStyle name="Normal 36 3" xfId="973" xr:uid="{ADB4D972-6ECF-42B2-BD23-C8078E772F29}"/>
    <cellStyle name="Normal 36 4" xfId="51397" xr:uid="{54AF4AB7-5A6C-4E1D-9D18-67DE2FD4133B}"/>
    <cellStyle name="Normal 37" xfId="974" xr:uid="{1D96CBE5-E335-44EA-BAFA-F92638F5920C}"/>
    <cellStyle name="Normal 37 2" xfId="975" xr:uid="{622C1FB2-95E6-43A3-AA77-44060033B7DC}"/>
    <cellStyle name="Normal 37 3" xfId="976" xr:uid="{4A51BC4E-FA0A-42FE-B98C-089E9215CEC2}"/>
    <cellStyle name="Normal 37 4" xfId="51398" xr:uid="{73F424E4-DCC3-4155-BBF4-0E520C8D333D}"/>
    <cellStyle name="Normal 38" xfId="977" xr:uid="{9D355FC1-9A7E-4F74-B8A4-DC9FD424AFF4}"/>
    <cellStyle name="Normal 38 2" xfId="978" xr:uid="{C7DD0563-A42F-4344-AFD9-6A4F705280FF}"/>
    <cellStyle name="Normal 38 3" xfId="979" xr:uid="{2880AB74-A0D3-4BC6-A685-7BE06C8865F9}"/>
    <cellStyle name="Normal 38 4" xfId="51399" xr:uid="{58C66271-77E3-4132-9E1D-7BAEB146B052}"/>
    <cellStyle name="Normal 39" xfId="980" xr:uid="{E7EC2F34-F202-492B-AD3D-49DB3DFE8C6A}"/>
    <cellStyle name="Normal 39 2" xfId="981" xr:uid="{28048B58-757C-42FB-98EA-DAF1F86B0C51}"/>
    <cellStyle name="Normal 39 3" xfId="982" xr:uid="{CD8B066A-42AB-48A4-BE8B-4DA50DE238FD}"/>
    <cellStyle name="Normal 39 4" xfId="51400" xr:uid="{ED6DC4C4-D802-4654-AC2F-D3DD776758CC}"/>
    <cellStyle name="Normal 4" xfId="10" xr:uid="{7AC4602B-E34B-4562-90DD-61D2EB48D303}"/>
    <cellStyle name="Normal 4 2" xfId="82" xr:uid="{BF1F32F9-5BAD-4B45-B0B9-0AE3A1D16EB7}"/>
    <cellStyle name="Normal 4 2 10" xfId="34701" xr:uid="{2CAD2F3F-1D6B-46CF-ABBC-2B8839030679}"/>
    <cellStyle name="Normal 4 2 11" xfId="51457" xr:uid="{490FC77E-3475-406B-A958-AED80279382E}"/>
    <cellStyle name="Normal 4 2 12" xfId="51493" xr:uid="{7EA1C1E4-1763-47BD-8F73-F6A9F2833D44}"/>
    <cellStyle name="Normal 4 2 13" xfId="51530" xr:uid="{824ABE34-5D86-4538-B7F7-4D61824591D3}"/>
    <cellStyle name="Normal 4 2 14" xfId="51988" xr:uid="{33FDFA42-0999-42EE-BF5A-40236B052AE9}"/>
    <cellStyle name="Normal 4 2 15" xfId="52465" xr:uid="{EAA1A477-7CA4-4BBB-B1D0-783B4C2479DC}"/>
    <cellStyle name="Normal 4 2 16" xfId="1271" xr:uid="{A75738C5-8A4D-4F0C-B64B-304FB6B97652}"/>
    <cellStyle name="Normal 4 2 2" xfId="217" xr:uid="{E0994B41-9EF7-4112-934A-322AEB826838}"/>
    <cellStyle name="Normal 4 2 2 10" xfId="52624" xr:uid="{718E012F-D507-4FBF-9AF6-4413A2D6BA59}"/>
    <cellStyle name="Normal 4 2 2 11" xfId="985" xr:uid="{1D7BB91A-1179-4B28-908E-FCF0C0D274E9}"/>
    <cellStyle name="Normal 4 2 2 2" xfId="986" xr:uid="{2200661F-24DA-4012-849E-469B4C6BC1EE}"/>
    <cellStyle name="Normal 4 2 2 2 2" xfId="13368" xr:uid="{94779594-1804-4A42-A44B-C18C297CF803}"/>
    <cellStyle name="Normal 4 2 2 2 2 2" xfId="30128" xr:uid="{2C635F6C-C41C-4153-B760-3857E309E511}"/>
    <cellStyle name="Normal 4 2 2 2 2 3" xfId="46887" xr:uid="{09E4AC97-91E9-41D0-95C4-C38865FC1FE0}"/>
    <cellStyle name="Normal 4 2 2 2 3" xfId="21748" xr:uid="{747082D8-18AA-4A41-A856-A8BE6B8ADDF7}"/>
    <cellStyle name="Normal 4 2 2 2 4" xfId="38507" xr:uid="{1F159EE5-B6B4-4F08-AD8F-D98348F774F1}"/>
    <cellStyle name="Normal 4 2 2 2 5" xfId="51871" xr:uid="{957FA1D4-C211-44D5-A01B-78795AE93DE9}"/>
    <cellStyle name="Normal 4 2 2 2 6" xfId="52344" xr:uid="{A6146846-A8CE-47D2-877D-E2F8DDBEFE73}"/>
    <cellStyle name="Normal 4 2 2 2 7" xfId="52821" xr:uid="{80599D24-43C9-4DA7-B96F-E6282AECD28D}"/>
    <cellStyle name="Normal 4 2 2 3" xfId="6675" xr:uid="{04D93A89-7557-4409-9E86-6B32C3D1B9B0}"/>
    <cellStyle name="Normal 4 2 2 3 2" xfId="15055" xr:uid="{236BE81C-B623-4733-A424-C5A849C87744}"/>
    <cellStyle name="Normal 4 2 2 3 2 2" xfId="31815" xr:uid="{D07567EB-4F82-4E3D-9FC3-D0CE63DD6959}"/>
    <cellStyle name="Normal 4 2 2 3 2 3" xfId="48574" xr:uid="{242FD6AD-233E-45EB-AF66-BCBF72BAFDA4}"/>
    <cellStyle name="Normal 4 2 2 3 3" xfId="23435" xr:uid="{59AA4D37-6DF9-4F76-B5DF-36DAD9F51176}"/>
    <cellStyle name="Normal 4 2 2 3 4" xfId="40194" xr:uid="{2BCE3C5B-C7F3-4BDF-87FA-91AF6B2F59F9}"/>
    <cellStyle name="Normal 4 2 2 4" xfId="3415" xr:uid="{15930A12-50F7-4897-B8D1-3F7609FA3D5E}"/>
    <cellStyle name="Normal 4 2 2 4 2" xfId="11791" xr:uid="{11A2900F-08F9-44FE-B8FB-26BF9A8301F3}"/>
    <cellStyle name="Normal 4 2 2 4 2 2" xfId="28551" xr:uid="{5BA6C523-DCDE-4ABD-AD28-A06DAF3AD65E}"/>
    <cellStyle name="Normal 4 2 2 4 2 3" xfId="45310" xr:uid="{A2988306-1119-4899-B2A4-A29150372AC5}"/>
    <cellStyle name="Normal 4 2 2 4 3" xfId="20171" xr:uid="{C7417680-D8A7-473A-BB48-B7CA24AB9B0A}"/>
    <cellStyle name="Normal 4 2 2 4 4" xfId="36930" xr:uid="{79F882E8-C4F0-43EE-8CB6-3F923F2B748F}"/>
    <cellStyle name="Normal 4 2 2 5" xfId="9988" xr:uid="{F11757B9-26BD-4815-9EC5-A9F3B1FDDB80}"/>
    <cellStyle name="Normal 4 2 2 5 2" xfId="26748" xr:uid="{CB46237D-A202-41E8-8F53-BCFAB55881EE}"/>
    <cellStyle name="Normal 4 2 2 5 3" xfId="43507" xr:uid="{28BFA56E-0A53-41DF-A4E2-91F2AA541202}"/>
    <cellStyle name="Normal 4 2 2 6" xfId="18368" xr:uid="{E888CBBC-0623-4A48-B35A-9648B0B3A7CC}"/>
    <cellStyle name="Normal 4 2 2 7" xfId="35127" xr:uid="{D145A442-4948-4A8F-B837-99B3EEFFC9D0}"/>
    <cellStyle name="Normal 4 2 2 8" xfId="51626" xr:uid="{A0C5C3F2-844D-4FB3-9E9B-E39CA08FB727}"/>
    <cellStyle name="Normal 4 2 2 9" xfId="52108" xr:uid="{92259EF5-E856-4ADE-99A6-7ED043AC572B}"/>
    <cellStyle name="Normal 4 2 3" xfId="987" xr:uid="{7550DE86-5846-417C-9485-6BAA485BCA4F}"/>
    <cellStyle name="Normal 4 2 3 2" xfId="988" xr:uid="{A69941EB-EC45-4B43-B264-AEC6741BD6AA}"/>
    <cellStyle name="Normal 4 2 3 3" xfId="1968" xr:uid="{64693E25-FB88-4273-90F2-2BDF4AF839C4}"/>
    <cellStyle name="Normal 4 2 4" xfId="989" xr:uid="{C179F39D-E53C-4FA6-9C1D-524D28B7F8C0}"/>
    <cellStyle name="Normal 4 2 4 10" xfId="52513" xr:uid="{2F22715E-EB06-4ED1-9745-7D491A4E644A}"/>
    <cellStyle name="Normal 4 2 4 2" xfId="5416" xr:uid="{0AD8A878-DEB1-4EC1-A787-E02D49CC5A43}"/>
    <cellStyle name="Normal 4 2 4 2 2" xfId="13796" xr:uid="{38DCF663-66BD-4DB4-ABD0-E8D15FE71E1A}"/>
    <cellStyle name="Normal 4 2 4 2 2 2" xfId="30556" xr:uid="{D50DE888-157C-4544-B15E-33E67BF9344B}"/>
    <cellStyle name="Normal 4 2 4 2 2 3" xfId="47315" xr:uid="{B91A8DF6-0E42-45BA-9CAB-F037740EA682}"/>
    <cellStyle name="Normal 4 2 4 2 3" xfId="22176" xr:uid="{3B8E1DD3-3169-45A0-843D-C74A2E25672F}"/>
    <cellStyle name="Normal 4 2 4 2 4" xfId="38935" xr:uid="{0DD960C4-95EF-45AA-B170-893F7F5C1ADB}"/>
    <cellStyle name="Normal 4 2 4 3" xfId="7103" xr:uid="{759E0BC2-D5CC-42A7-AD04-11879088F164}"/>
    <cellStyle name="Normal 4 2 4 3 2" xfId="15483" xr:uid="{ECD631EB-142F-4D82-80A4-02FFDECA9916}"/>
    <cellStyle name="Normal 4 2 4 3 2 2" xfId="32243" xr:uid="{210AB688-6AEA-4A4C-A560-2DBF13A2C3AF}"/>
    <cellStyle name="Normal 4 2 4 3 2 3" xfId="49002" xr:uid="{DD0E3D0C-4C80-4855-918A-D561B2F2D25D}"/>
    <cellStyle name="Normal 4 2 4 3 3" xfId="23863" xr:uid="{ACBA8E31-6850-4120-920D-540D3914A564}"/>
    <cellStyle name="Normal 4 2 4 3 4" xfId="40622" xr:uid="{AFF1FC1E-0C62-454C-BC10-CD9ABBAB86BA}"/>
    <cellStyle name="Normal 4 2 4 4" xfId="3843" xr:uid="{52FD095A-030F-4DCC-A70F-6B48744FC650}"/>
    <cellStyle name="Normal 4 2 4 4 2" xfId="12219" xr:uid="{ECAB4CB6-1C3B-4F24-9596-2806029CC381}"/>
    <cellStyle name="Normal 4 2 4 4 2 2" xfId="28979" xr:uid="{7D07EBFD-859E-46E5-81C5-08CAED100226}"/>
    <cellStyle name="Normal 4 2 4 4 2 3" xfId="45738" xr:uid="{2F04A132-8577-44B6-9A2D-720DD970A6A2}"/>
    <cellStyle name="Normal 4 2 4 4 3" xfId="20599" xr:uid="{46C4C476-E68F-4770-9022-CAD404564368}"/>
    <cellStyle name="Normal 4 2 4 4 4" xfId="37358" xr:uid="{A3575A1A-857B-44EE-88EB-760D80BBB689}"/>
    <cellStyle name="Normal 4 2 4 5" xfId="10416" xr:uid="{07D9D868-35AA-490C-85C0-BFE73993C9C1}"/>
    <cellStyle name="Normal 4 2 4 5 2" xfId="27176" xr:uid="{8E8F5055-CC02-4A7F-B45F-B96DB95F72F1}"/>
    <cellStyle name="Normal 4 2 4 5 3" xfId="43935" xr:uid="{E7CACFBA-EAAF-4D66-867C-02D816FF6386}"/>
    <cellStyle name="Normal 4 2 4 6" xfId="18796" xr:uid="{799FECA4-4F86-432A-A654-B2E98FE65ACA}"/>
    <cellStyle name="Normal 4 2 4 7" xfId="35555" xr:uid="{B61C4E98-4BFB-424B-A59C-A0C4FD3E0822}"/>
    <cellStyle name="Normal 4 2 4 8" xfId="51756" xr:uid="{5FC035CD-3B21-4FE1-B486-83B84FBF529E}"/>
    <cellStyle name="Normal 4 2 4 9" xfId="52224" xr:uid="{6B29BBC3-66DF-49EA-ABC1-818BE44B38A8}"/>
    <cellStyle name="Normal 4 2 5" xfId="990" xr:uid="{3A96F2D9-45F4-4C12-92CA-73668A0C4DA7}"/>
    <cellStyle name="Normal 4 2 5 2" xfId="11365" xr:uid="{D590087B-F77D-490D-806B-C65792DF3FC0}"/>
    <cellStyle name="Normal 4 2 5 2 2" xfId="28125" xr:uid="{AF960995-0AA6-4621-B47F-012A317B27B6}"/>
    <cellStyle name="Normal 4 2 5 2 3" xfId="44884" xr:uid="{EABE629F-F42B-4583-9D35-164A45AF754E}"/>
    <cellStyle name="Normal 4 2 5 3" xfId="19745" xr:uid="{FC454B96-CBD9-43F7-AD6E-9EC2226D727F}"/>
    <cellStyle name="Normal 4 2 5 4" xfId="36504" xr:uid="{4F08143C-9978-4CC4-A170-DCF89E7CA6C0}"/>
    <cellStyle name="Normal 4 2 5 5" xfId="2987" xr:uid="{0EA648B5-5340-49D0-B61F-7ACD83FFC5DF}"/>
    <cellStyle name="Normal 4 2 6" xfId="984" xr:uid="{B3588B77-FD9D-4C82-B4BA-CE1BE18A27AE}"/>
    <cellStyle name="Normal 4 2 6 2" xfId="12903" xr:uid="{8CAB72F2-C39F-47C0-B7FD-90981C7D75F7}"/>
    <cellStyle name="Normal 4 2 6 2 2" xfId="29663" xr:uid="{D19D1BF0-D146-440D-84FC-6A944EE73C2E}"/>
    <cellStyle name="Normal 4 2 6 2 3" xfId="46422" xr:uid="{AF7EB9E9-AB96-4D61-B9E2-AF6E28EF7BD8}"/>
    <cellStyle name="Normal 4 2 6 3" xfId="21283" xr:uid="{724998D8-A803-4AF5-9EAB-266CDD151BD5}"/>
    <cellStyle name="Normal 4 2 6 4" xfId="38042" xr:uid="{35CA778B-F0EA-4EAF-93C0-E70A2EBA1F65}"/>
    <cellStyle name="Normal 4 2 6 5" xfId="4527" xr:uid="{998D31DB-8AB7-4CDA-9741-0DA191EBB006}"/>
    <cellStyle name="Normal 4 2 7" xfId="6249" xr:uid="{A78FB18B-687D-43F3-BFFF-FFD8E99DFB8E}"/>
    <cellStyle name="Normal 4 2 7 2" xfId="14629" xr:uid="{00CE340B-5CFD-4D89-B413-85F61E4EA51F}"/>
    <cellStyle name="Normal 4 2 7 2 2" xfId="31389" xr:uid="{6B590E53-3A58-4020-9AF2-04037F932734}"/>
    <cellStyle name="Normal 4 2 7 2 3" xfId="48148" xr:uid="{64215B4F-23FB-4574-84B7-AF039AE0ECAB}"/>
    <cellStyle name="Normal 4 2 7 3" xfId="23009" xr:uid="{81440BFA-E1ED-4CC3-A619-F2228D7393E4}"/>
    <cellStyle name="Normal 4 2 7 4" xfId="39768" xr:uid="{17AC59CE-3421-4EDA-94B4-17D330F8BF8E}"/>
    <cellStyle name="Normal 4 2 8" xfId="9562" xr:uid="{CA0BBEC7-7598-478D-B072-48BBB29492F3}"/>
    <cellStyle name="Normal 4 2 8 2" xfId="26322" xr:uid="{D0B2CE29-DD18-4DD0-AD20-BECD131CB9C1}"/>
    <cellStyle name="Normal 4 2 8 3" xfId="43081" xr:uid="{4B11C465-7589-483F-8CAC-35C26F3F47C6}"/>
    <cellStyle name="Normal 4 2 9" xfId="17942" xr:uid="{E0633DB2-869A-4776-B04B-77A448BB1964}"/>
    <cellStyle name="Normal 4 3" xfId="159" xr:uid="{858F062D-2638-4C02-92E4-064B74146512}"/>
    <cellStyle name="Normal 4 3 10" xfId="8383" xr:uid="{CF523858-9F4A-400B-9C70-600B8142A28D}"/>
    <cellStyle name="Normal 4 3 10 2" xfId="16763" xr:uid="{88CB0182-8758-4300-AC8B-F5AAFC6620A1}"/>
    <cellStyle name="Normal 4 3 10 2 2" xfId="33523" xr:uid="{C96387AE-8715-45DF-B7BC-D2B6A1A2DB4A}"/>
    <cellStyle name="Normal 4 3 10 2 3" xfId="50282" xr:uid="{83B519C0-6577-411B-A3A0-1773C11D4A19}"/>
    <cellStyle name="Normal 4 3 10 3" xfId="25143" xr:uid="{FD2D7C1E-27C0-4370-A4AB-09CDA30CF1A3}"/>
    <cellStyle name="Normal 4 3 10 4" xfId="41902" xr:uid="{E71A73AE-2C89-4306-B4DB-E805611AB906}"/>
    <cellStyle name="Normal 4 3 11" xfId="8789" xr:uid="{4F8E8DE6-5FA5-4DB8-B111-EA85E4017266}"/>
    <cellStyle name="Normal 4 3 11 2" xfId="17169" xr:uid="{6FFAA08C-9DDB-4E08-A4AF-DC50A21080A1}"/>
    <cellStyle name="Normal 4 3 11 2 2" xfId="33929" xr:uid="{2D758868-CA10-4E30-A853-D8A4A6B50B92}"/>
    <cellStyle name="Normal 4 3 11 2 3" xfId="50688" xr:uid="{7D2E2CD5-202C-4C0D-A181-CE170D018DFC}"/>
    <cellStyle name="Normal 4 3 11 3" xfId="25549" xr:uid="{3BA222BA-2651-43A1-9177-BC2A3805DD1C}"/>
    <cellStyle name="Normal 4 3 11 4" xfId="42308" xr:uid="{095EEA95-865E-474F-B181-5C107978B12B}"/>
    <cellStyle name="Normal 4 3 12" xfId="9195" xr:uid="{38FD6A3F-5D95-4823-B362-0ED89AC404CB}"/>
    <cellStyle name="Normal 4 3 12 2" xfId="17575" xr:uid="{0CD0FB0E-7D43-4F50-B13D-C1A208BAC3B6}"/>
    <cellStyle name="Normal 4 3 12 2 2" xfId="34335" xr:uid="{37BE41BB-3DB0-4FEA-A26D-86496D591056}"/>
    <cellStyle name="Normal 4 3 12 2 3" xfId="51094" xr:uid="{E73AA499-780E-478E-BC74-DBC94412DDA1}"/>
    <cellStyle name="Normal 4 3 12 3" xfId="25955" xr:uid="{9707CC45-1FAE-40A6-9E91-601B02BC3F7F}"/>
    <cellStyle name="Normal 4 3 12 4" xfId="42714" xr:uid="{256B49AD-5026-4DE0-B159-95E15EADCB39}"/>
    <cellStyle name="Normal 4 3 13" xfId="2986" xr:uid="{10BCC9F6-E0A1-442A-82E5-A411FAEB0799}"/>
    <cellStyle name="Normal 4 3 13 2" xfId="11364" xr:uid="{BE672F7D-2A43-4942-9380-550F24BA9041}"/>
    <cellStyle name="Normal 4 3 13 2 2" xfId="28124" xr:uid="{63796E15-7755-40EA-80FA-372A6B1785ED}"/>
    <cellStyle name="Normal 4 3 13 2 3" xfId="44883" xr:uid="{19B3B063-DC99-4AF2-B2B0-60B984D9A545}"/>
    <cellStyle name="Normal 4 3 13 3" xfId="19744" xr:uid="{3AA2FFF1-1A57-4699-866C-8906DE8D8392}"/>
    <cellStyle name="Normal 4 3 13 4" xfId="36503" xr:uid="{C082A7DA-5CF0-4816-9849-B6FA037D0224}"/>
    <cellStyle name="Normal 4 3 14" xfId="9561" xr:uid="{71A2BFE4-83AE-45B7-987F-C3388E2BECE7}"/>
    <cellStyle name="Normal 4 3 14 2" xfId="26321" xr:uid="{81A1E79E-140D-449C-BF8C-69516F0FCFC1}"/>
    <cellStyle name="Normal 4 3 14 3" xfId="43080" xr:uid="{28C9E2D4-7BDF-4F83-AB04-1CF2D2E632BB}"/>
    <cellStyle name="Normal 4 3 15" xfId="17941" xr:uid="{017824A7-8056-4209-A27D-B67B35D27ACE}"/>
    <cellStyle name="Normal 4 3 16" xfId="34700" xr:uid="{87549F66-7E4A-43C1-8407-A44C8DA387A8}"/>
    <cellStyle name="Normal 4 3 17" xfId="51458" xr:uid="{DEC57852-5F11-42C7-9592-4FC07D099537}"/>
    <cellStyle name="Normal 4 3 18" xfId="51494" xr:uid="{9E527E24-38EF-4AF1-8640-78B634788B84}"/>
    <cellStyle name="Normal 4 3 19" xfId="51622" xr:uid="{95345E5F-4E6B-4F88-A1AC-72A03E5EC4EC}"/>
    <cellStyle name="Normal 4 3 2" xfId="992" xr:uid="{F008B9E7-1B37-4E26-9B7C-F1008A672A0D}"/>
    <cellStyle name="Normal 4 3 2 10" xfId="9335" xr:uid="{FB892326-1E76-4A38-B713-C70C1121E36B}"/>
    <cellStyle name="Normal 4 3 2 10 2" xfId="17715" xr:uid="{7C93345B-1D41-4D9B-8272-8545D38604E7}"/>
    <cellStyle name="Normal 4 3 2 10 2 2" xfId="34475" xr:uid="{93DD636A-EE2C-4ADD-8988-25900C92D458}"/>
    <cellStyle name="Normal 4 3 2 10 2 3" xfId="51234" xr:uid="{AF8BC44F-F52C-4391-8154-51E9B5619EC5}"/>
    <cellStyle name="Normal 4 3 2 10 3" xfId="26095" xr:uid="{70B0B99D-C552-45F3-882D-2C2757184EF1}"/>
    <cellStyle name="Normal 4 3 2 10 4" xfId="42854" xr:uid="{E84F2DC3-42A8-4E1D-883C-564F82D0E842}"/>
    <cellStyle name="Normal 4 3 2 11" xfId="3292" xr:uid="{9848B7C2-4E74-4919-905E-D6B3B6A2483D}"/>
    <cellStyle name="Normal 4 3 2 11 2" xfId="11669" xr:uid="{DCFDB438-A54B-4FB2-AC79-526DFBF7A9DD}"/>
    <cellStyle name="Normal 4 3 2 11 2 2" xfId="28429" xr:uid="{DCD3C831-D655-4998-90C4-2010EFACD388}"/>
    <cellStyle name="Normal 4 3 2 11 2 3" xfId="45188" xr:uid="{DB1F6606-7869-4657-922C-436F9066FD9E}"/>
    <cellStyle name="Normal 4 3 2 11 3" xfId="20049" xr:uid="{C8433247-A52E-47F0-B41F-96CC7F62A9A6}"/>
    <cellStyle name="Normal 4 3 2 11 4" xfId="36808" xr:uid="{F41FE3E9-9872-43F6-9D19-5C3811788095}"/>
    <cellStyle name="Normal 4 3 2 12" xfId="9866" xr:uid="{FED68CE2-4C9F-4E9A-B92E-25A77A95A515}"/>
    <cellStyle name="Normal 4 3 2 12 2" xfId="26626" xr:uid="{5A3C09CB-C6E5-4A2D-B86A-A10D2C4C2A39}"/>
    <cellStyle name="Normal 4 3 2 12 3" xfId="43385" xr:uid="{ED978851-987F-4178-91A9-36786A11D05F}"/>
    <cellStyle name="Normal 4 3 2 13" xfId="18246" xr:uid="{6804F5C3-AAE0-4140-AFEE-668EE02FBEFD}"/>
    <cellStyle name="Normal 4 3 2 14" xfId="35005" xr:uid="{8B9EB66E-BEAC-4524-8B29-5234F4B73B4F}"/>
    <cellStyle name="Normal 4 3 2 15" xfId="51722" xr:uid="{5F99E3B6-C207-4A96-B3CB-F65B1579545D}"/>
    <cellStyle name="Normal 4 3 2 16" xfId="52189" xr:uid="{962A9847-2AD1-4805-A96D-19C0F2DF95E5}"/>
    <cellStyle name="Normal 4 3 2 17" xfId="52705" xr:uid="{15E772EA-73FF-43E8-A922-E3E78A5855C3}"/>
    <cellStyle name="Normal 4 3 2 2" xfId="1908" xr:uid="{A98B4EF5-0F55-4CC4-B44C-9E2CA617466C}"/>
    <cellStyle name="Normal 4 3 2 2 10" xfId="52902" xr:uid="{707CDED6-C41A-4E12-A6C3-DF0C2067CF4A}"/>
    <cellStyle name="Normal 4 3 2 2 2" xfId="5292" xr:uid="{A8BE7535-3F30-48AB-97EE-A821F4D35DD0}"/>
    <cellStyle name="Normal 4 3 2 2 2 2" xfId="13672" xr:uid="{AEF00C33-3801-4DFE-B786-FC045EBAE59C}"/>
    <cellStyle name="Normal 4 3 2 2 2 2 2" xfId="30432" xr:uid="{D0E860EA-E389-4C40-8F1E-0F87C76A1453}"/>
    <cellStyle name="Normal 4 3 2 2 2 2 3" xfId="47191" xr:uid="{050FFECA-0C9A-424F-BA5B-FE69078F9F85}"/>
    <cellStyle name="Normal 4 3 2 2 2 3" xfId="22052" xr:uid="{5EC1AC0A-EF59-4768-B942-FF73C35E08BE}"/>
    <cellStyle name="Normal 4 3 2 2 2 4" xfId="38811" xr:uid="{DF897D73-0E4C-4B47-B628-DCDC03336E7D}"/>
    <cellStyle name="Normal 4 3 2 2 3" xfId="6979" xr:uid="{E89ECEA3-F758-44A2-8D42-C8EDEF8B69AA}"/>
    <cellStyle name="Normal 4 3 2 2 3 2" xfId="15359" xr:uid="{42FBAF68-53E3-49D4-952A-C2303A2DD125}"/>
    <cellStyle name="Normal 4 3 2 2 3 2 2" xfId="32119" xr:uid="{6E705CBE-AFCD-456B-BE4D-C174818140EA}"/>
    <cellStyle name="Normal 4 3 2 2 3 2 3" xfId="48878" xr:uid="{32CA2935-EC65-4C8C-8B1B-D67EB8CD278A}"/>
    <cellStyle name="Normal 4 3 2 2 3 3" xfId="23739" xr:uid="{CCA3BE1F-C7FE-4576-96D8-36F122E1244C}"/>
    <cellStyle name="Normal 4 3 2 2 3 4" xfId="40498" xr:uid="{155386FC-BCC8-4DFC-81F7-DFB77775A1D3}"/>
    <cellStyle name="Normal 4 3 2 2 4" xfId="3719" xr:uid="{2091A6F2-1E09-423D-A702-24860F18E1D3}"/>
    <cellStyle name="Normal 4 3 2 2 4 2" xfId="12095" xr:uid="{C367AC2A-4AB2-4716-874C-55569B52D60E}"/>
    <cellStyle name="Normal 4 3 2 2 4 2 2" xfId="28855" xr:uid="{39FE0737-19A2-404B-A2D2-F777BDC31255}"/>
    <cellStyle name="Normal 4 3 2 2 4 2 3" xfId="45614" xr:uid="{6D2D7BA0-CF1A-4EE0-87B9-0BCF61A7AC59}"/>
    <cellStyle name="Normal 4 3 2 2 4 3" xfId="20475" xr:uid="{F2EB702C-BC2C-49A2-8391-7FD11770E6F2}"/>
    <cellStyle name="Normal 4 3 2 2 4 4" xfId="37234" xr:uid="{8071FBC6-F823-46E2-92F3-D8CDB6514887}"/>
    <cellStyle name="Normal 4 3 2 2 5" xfId="10292" xr:uid="{677324ED-A2CC-46F7-981F-3F450D8F23D7}"/>
    <cellStyle name="Normal 4 3 2 2 5 2" xfId="27052" xr:uid="{B2BF156C-40B2-4B25-959D-1D74C3E25C42}"/>
    <cellStyle name="Normal 4 3 2 2 5 3" xfId="43811" xr:uid="{51B9A81A-B1F9-489E-83DE-2E25984677F9}"/>
    <cellStyle name="Normal 4 3 2 2 6" xfId="18672" xr:uid="{6BC1F1AD-C9B4-4D7D-82A0-7113672E414F}"/>
    <cellStyle name="Normal 4 3 2 2 7" xfId="35431" xr:uid="{1D2CDA24-5FBC-4190-B7BE-4C1B7C17D198}"/>
    <cellStyle name="Normal 4 3 2 2 8" xfId="51951" xr:uid="{079955DC-3E99-4A54-8E1D-0F958A8350F9}"/>
    <cellStyle name="Normal 4 3 2 2 9" xfId="52425" xr:uid="{122B436F-88FC-420F-B349-E45A020BF902}"/>
    <cellStyle name="Normal 4 3 2 3" xfId="2339" xr:uid="{653ACD9A-253B-4CF4-81DA-81F20A9CA05A}"/>
    <cellStyle name="Normal 4 3 2 3 2" xfId="5720" xr:uid="{0CAE04EC-D097-456B-9B85-8632DE730D16}"/>
    <cellStyle name="Normal 4 3 2 3 2 2" xfId="14100" xr:uid="{B70261FD-7658-48C0-9F61-378A1A2D13DC}"/>
    <cellStyle name="Normal 4 3 2 3 2 2 2" xfId="30860" xr:uid="{E30071B9-4C88-49F8-B03D-4FCD81AA7B18}"/>
    <cellStyle name="Normal 4 3 2 3 2 2 3" xfId="47619" xr:uid="{D2F5E16C-D02A-4646-99E9-215D4CA32656}"/>
    <cellStyle name="Normal 4 3 2 3 2 3" xfId="22480" xr:uid="{BF4E4F4F-A9E0-4572-8872-2EB78DE2D29D}"/>
    <cellStyle name="Normal 4 3 2 3 2 4" xfId="39239" xr:uid="{77413F6C-2D05-4E21-9CBE-E20D9DAE564E}"/>
    <cellStyle name="Normal 4 3 2 3 3" xfId="7407" xr:uid="{ACEF9A5B-F37F-4388-915E-E4D0FD4DD907}"/>
    <cellStyle name="Normal 4 3 2 3 3 2" xfId="15787" xr:uid="{423CB2A5-E6D5-4A2A-BE36-0AFCEA7E6461}"/>
    <cellStyle name="Normal 4 3 2 3 3 2 2" xfId="32547" xr:uid="{7842AE14-3A99-49C0-8D1A-846875F8ABC5}"/>
    <cellStyle name="Normal 4 3 2 3 3 2 3" xfId="49306" xr:uid="{9C777B4A-2999-4625-92DC-242E040C99EB}"/>
    <cellStyle name="Normal 4 3 2 3 3 3" xfId="24167" xr:uid="{2B8304B5-0118-4528-B5F1-61FDA686A010}"/>
    <cellStyle name="Normal 4 3 2 3 3 4" xfId="40926" xr:uid="{C63ACDD7-B7E0-46DE-B5E8-70F8BA2927C3}"/>
    <cellStyle name="Normal 4 3 2 3 4" xfId="4147" xr:uid="{D2C3BE18-401B-4120-8956-5E38A48874C7}"/>
    <cellStyle name="Normal 4 3 2 3 4 2" xfId="12523" xr:uid="{E0D222EE-53FB-4559-A031-528D083BAC34}"/>
    <cellStyle name="Normal 4 3 2 3 4 2 2" xfId="29283" xr:uid="{D8F50184-3EAA-4081-9D68-727297BD9F36}"/>
    <cellStyle name="Normal 4 3 2 3 4 2 3" xfId="46042" xr:uid="{53EF1196-F27C-4FCD-87A4-F1A2E3105624}"/>
    <cellStyle name="Normal 4 3 2 3 4 3" xfId="20903" xr:uid="{7B8B328D-7C87-46BB-8143-152379ACB116}"/>
    <cellStyle name="Normal 4 3 2 3 4 4" xfId="37662" xr:uid="{D3479D3C-713A-40E6-8F19-6196123D6DF0}"/>
    <cellStyle name="Normal 4 3 2 3 5" xfId="10720" xr:uid="{9897548F-3293-4F33-9A3B-D821D9BAE1F6}"/>
    <cellStyle name="Normal 4 3 2 3 5 2" xfId="27480" xr:uid="{6ABE59DD-329C-417A-82FB-AF5733A3FE83}"/>
    <cellStyle name="Normal 4 3 2 3 5 3" xfId="44239" xr:uid="{06AB0DCA-FCC0-496E-818F-F3F41F46973D}"/>
    <cellStyle name="Normal 4 3 2 3 6" xfId="19100" xr:uid="{F03F8F33-D420-437A-8F36-0322802EBD2E}"/>
    <cellStyle name="Normal 4 3 2 3 7" xfId="35859" xr:uid="{9FAF01F2-340A-41B0-920E-32A1960EC053}"/>
    <cellStyle name="Normal 4 3 2 4" xfId="2642" xr:uid="{D17F7202-28BE-4EA6-9650-3E2E7E66CD2C}"/>
    <cellStyle name="Normal 4 3 2 4 2" xfId="6024" xr:uid="{E66AA2A3-9AC8-48DD-93F9-7392D494FAB5}"/>
    <cellStyle name="Normal 4 3 2 4 2 2" xfId="14404" xr:uid="{915BA822-552F-4190-ACE3-B3AC4681A05A}"/>
    <cellStyle name="Normal 4 3 2 4 2 2 2" xfId="31164" xr:uid="{C85006B8-0184-4F01-94FB-D7DEDF155F5C}"/>
    <cellStyle name="Normal 4 3 2 4 2 2 3" xfId="47923" xr:uid="{D53081EC-BD81-4E24-83BB-1A4365A61832}"/>
    <cellStyle name="Normal 4 3 2 4 2 3" xfId="22784" xr:uid="{845BDDDF-CE7C-46AA-B1E7-F1F7830CC8B8}"/>
    <cellStyle name="Normal 4 3 2 4 2 4" xfId="39543" xr:uid="{70D661F8-29E7-4CF2-A078-34006B7D60D4}"/>
    <cellStyle name="Normal 4 3 2 4 3" xfId="7711" xr:uid="{025B8371-4C6A-4A2D-98AE-48018387C8AB}"/>
    <cellStyle name="Normal 4 3 2 4 3 2" xfId="16091" xr:uid="{7ADA8EDC-5541-42AD-85F5-95AEA89FB7DF}"/>
    <cellStyle name="Normal 4 3 2 4 3 2 2" xfId="32851" xr:uid="{C287A6C6-B2F4-4480-BF13-C4B26FEE850C}"/>
    <cellStyle name="Normal 4 3 2 4 3 2 3" xfId="49610" xr:uid="{F6554FF5-AE3B-43BC-8220-36F3BCC062A4}"/>
    <cellStyle name="Normal 4 3 2 4 3 3" xfId="24471" xr:uid="{4DA1A119-7F17-4AEB-AB6F-D0046D82FD28}"/>
    <cellStyle name="Normal 4 3 2 4 3 4" xfId="41230" xr:uid="{B72B8167-2087-4F6F-A23B-E7C4FAA4D81E}"/>
    <cellStyle name="Normal 4 3 2 4 4" xfId="4338" xr:uid="{4C9D93C5-7F8E-496D-8D54-2545B056D3F5}"/>
    <cellStyle name="Normal 4 3 2 4 4 2" xfId="12714" xr:uid="{F501F80C-E3DD-4EDD-98BF-3537B5426BBA}"/>
    <cellStyle name="Normal 4 3 2 4 4 2 2" xfId="29474" xr:uid="{E83E89F8-D09B-47DD-B728-7275A720A020}"/>
    <cellStyle name="Normal 4 3 2 4 4 2 3" xfId="46233" xr:uid="{F0936EC7-7A51-4FEF-8C25-0A025E7EB8C8}"/>
    <cellStyle name="Normal 4 3 2 4 4 3" xfId="21094" xr:uid="{32D8421F-C874-4F40-AB5F-8E0530A01444}"/>
    <cellStyle name="Normal 4 3 2 4 4 4" xfId="37853" xr:uid="{2CEE649A-2454-4DDB-953A-F33CD195CD35}"/>
    <cellStyle name="Normal 4 3 2 4 5" xfId="11024" xr:uid="{FCA9926B-D2BF-4E3C-8A5E-A0300BE29EE5}"/>
    <cellStyle name="Normal 4 3 2 4 5 2" xfId="27784" xr:uid="{BB0F4B1C-56A3-4887-8886-6705B01FC5C6}"/>
    <cellStyle name="Normal 4 3 2 4 5 3" xfId="44543" xr:uid="{FBD72E44-5142-4D79-A577-A7D69D2E98B1}"/>
    <cellStyle name="Normal 4 3 2 4 6" xfId="19404" xr:uid="{09B0A870-0FE0-466B-9717-60BB2D630B18}"/>
    <cellStyle name="Normal 4 3 2 4 7" xfId="36163" xr:uid="{944763AA-F750-4965-8B6B-CF1CF770E82C}"/>
    <cellStyle name="Normal 4 3 2 5" xfId="4758" xr:uid="{0B6A8DA7-D01B-491A-98A3-73203534E38B}"/>
    <cellStyle name="Normal 4 3 2 5 2" xfId="13134" xr:uid="{B2979C04-0777-4589-B533-65D55AFAA57A}"/>
    <cellStyle name="Normal 4 3 2 5 2 2" xfId="29894" xr:uid="{25E34E83-3DEA-4277-B3CC-302F08533279}"/>
    <cellStyle name="Normal 4 3 2 5 2 3" xfId="46653" xr:uid="{CACDF8CA-36F6-4B5D-99B9-9B5C1D1C8F4C}"/>
    <cellStyle name="Normal 4 3 2 5 3" xfId="21514" xr:uid="{8ACC6143-E851-4DA9-8B8E-738638BF85F9}"/>
    <cellStyle name="Normal 4 3 2 5 4" xfId="38273" xr:uid="{BDFAF48C-D67A-42E3-9D23-D2271F97385C}"/>
    <cellStyle name="Normal 4 3 2 6" xfId="6553" xr:uid="{BCA94E86-8484-4514-A58E-E020C7D803C6}"/>
    <cellStyle name="Normal 4 3 2 6 2" xfId="14933" xr:uid="{39B764F1-D34C-4FA9-869B-C2FDA2678327}"/>
    <cellStyle name="Normal 4 3 2 6 2 2" xfId="31693" xr:uid="{A21115CE-D13E-40FF-B39C-9838DA285D65}"/>
    <cellStyle name="Normal 4 3 2 6 2 3" xfId="48452" xr:uid="{024F63DF-E3EA-4D90-ADDD-45A3C21C1D6B}"/>
    <cellStyle name="Normal 4 3 2 6 3" xfId="23313" xr:uid="{D40CCD98-B586-4D78-9579-B921D6D44BF6}"/>
    <cellStyle name="Normal 4 3 2 6 4" xfId="40072" xr:uid="{8357735D-B5FC-4A56-B51D-0743DF5EB21A}"/>
    <cellStyle name="Normal 4 3 2 7" xfId="8117" xr:uid="{BFFDAF8E-00F2-4B05-9592-818C0CB49118}"/>
    <cellStyle name="Normal 4 3 2 7 2" xfId="16497" xr:uid="{4A125D91-A613-41E6-A599-0F6EB50A13A0}"/>
    <cellStyle name="Normal 4 3 2 7 2 2" xfId="33257" xr:uid="{3228979B-162F-4456-AAFA-E19C04B3DCBE}"/>
    <cellStyle name="Normal 4 3 2 7 2 3" xfId="50016" xr:uid="{872D4872-52ED-4E3C-BBB3-BD46E6D3877F}"/>
    <cellStyle name="Normal 4 3 2 7 3" xfId="24877" xr:uid="{332C4CCD-F47D-44F2-BAA4-E66867F91352}"/>
    <cellStyle name="Normal 4 3 2 7 4" xfId="41636" xr:uid="{1C4DE734-E411-4AA9-BFD8-13C77C10D4BF}"/>
    <cellStyle name="Normal 4 3 2 8" xfId="8523" xr:uid="{1968D7E0-EA8E-4EBF-A2D5-25D2751940B5}"/>
    <cellStyle name="Normal 4 3 2 8 2" xfId="16903" xr:uid="{48C369DC-4D12-43E0-8521-727025751644}"/>
    <cellStyle name="Normal 4 3 2 8 2 2" xfId="33663" xr:uid="{662D2DA8-AF1A-4DCC-A830-919183A410C3}"/>
    <cellStyle name="Normal 4 3 2 8 2 3" xfId="50422" xr:uid="{BC2C927B-AE38-450D-8972-8C51DCAC60E3}"/>
    <cellStyle name="Normal 4 3 2 8 3" xfId="25283" xr:uid="{E290D45F-1DA1-4D4B-A97E-843415FC5DC9}"/>
    <cellStyle name="Normal 4 3 2 8 4" xfId="42042" xr:uid="{A7DC292F-B8E3-492E-BB5C-E1011A0B60A5}"/>
    <cellStyle name="Normal 4 3 2 9" xfId="8929" xr:uid="{A4A71499-8646-420C-9B6F-011E4C73E3BB}"/>
    <cellStyle name="Normal 4 3 2 9 2" xfId="17309" xr:uid="{F21CF62A-FD66-438A-AD7E-581D7EAEE0A2}"/>
    <cellStyle name="Normal 4 3 2 9 2 2" xfId="34069" xr:uid="{5A092671-DCB5-4F7E-804D-EA1B5B081B90}"/>
    <cellStyle name="Normal 4 3 2 9 2 3" xfId="50828" xr:uid="{24E5B449-CD63-4078-995A-E5DE1DB65385}"/>
    <cellStyle name="Normal 4 3 2 9 3" xfId="25689" xr:uid="{D136E870-EBC0-4664-AC2E-4E91AD3319A2}"/>
    <cellStyle name="Normal 4 3 2 9 4" xfId="42448" xr:uid="{A0016507-7FF8-472A-8917-EDAE0C5B684A}"/>
    <cellStyle name="Normal 4 3 20" xfId="52104" xr:uid="{20561311-4D08-48A4-96BC-08EE20A3B5EC}"/>
    <cellStyle name="Normal 4 3 21" xfId="52466" xr:uid="{1C81AD66-5827-451B-8033-526615866501}"/>
    <cellStyle name="Normal 4 3 22" xfId="991" xr:uid="{6B472484-939A-45E9-8DEC-4AD35F39923E}"/>
    <cellStyle name="Normal 4 3 3" xfId="993" xr:uid="{EC009D8B-254A-4AB4-92C5-92309ED95F9F}"/>
    <cellStyle name="Normal 4 3 3 10" xfId="9466" xr:uid="{EBF13019-7D0A-4DD4-8230-0A834FF11A54}"/>
    <cellStyle name="Normal 4 3 3 10 2" xfId="17846" xr:uid="{BBA58C4A-B61E-4AF1-B07C-4F01F5AC4A6D}"/>
    <cellStyle name="Normal 4 3 3 10 2 2" xfId="34606" xr:uid="{40F8BCEE-654E-4D1F-BA60-F7D32C1D88AD}"/>
    <cellStyle name="Normal 4 3 3 10 2 3" xfId="51365" xr:uid="{A054C54F-2DBB-4471-83D3-A4D1D3C650B9}"/>
    <cellStyle name="Normal 4 3 3 10 3" xfId="26226" xr:uid="{E8F59D99-FA20-4176-B291-EA106042E038}"/>
    <cellStyle name="Normal 4 3 3 10 4" xfId="42985" xr:uid="{1BE96DFF-DE96-44BF-AECF-2012E6F344A0}"/>
    <cellStyle name="Normal 4 3 3 11" xfId="3293" xr:uid="{4C23F89F-B78D-41A7-9917-61EF56FD3DEC}"/>
    <cellStyle name="Normal 4 3 3 11 2" xfId="11670" xr:uid="{F83C03F6-AB8D-4DA1-8C84-05A10109CDB4}"/>
    <cellStyle name="Normal 4 3 3 11 2 2" xfId="28430" xr:uid="{E84F1A3D-F26A-428B-AFF0-DAC1136BBAAF}"/>
    <cellStyle name="Normal 4 3 3 11 2 3" xfId="45189" xr:uid="{3CA4DB60-4A01-428F-A789-FF350BAB3CBF}"/>
    <cellStyle name="Normal 4 3 3 11 3" xfId="20050" xr:uid="{38621591-C68D-4E53-81B2-B23B0C18F891}"/>
    <cellStyle name="Normal 4 3 3 11 4" xfId="36809" xr:uid="{DA690AE4-6F74-4D28-9018-A62062816B9D}"/>
    <cellStyle name="Normal 4 3 3 12" xfId="9867" xr:uid="{BAFD6B6F-22A7-44B1-9EE4-1B4703E70ED8}"/>
    <cellStyle name="Normal 4 3 3 12 2" xfId="26627" xr:uid="{E4586E4E-DDDA-4CC5-861B-BD2D785A6C0B}"/>
    <cellStyle name="Normal 4 3 3 12 3" xfId="43386" xr:uid="{F57A09FA-721B-40B4-85EE-4069424CA6CE}"/>
    <cellStyle name="Normal 4 3 3 13" xfId="18247" xr:uid="{85A14E27-4A56-4184-9D5F-537FCC8758BB}"/>
    <cellStyle name="Normal 4 3 3 14" xfId="35006" xr:uid="{680A42BE-F79E-4FA6-ADEF-895F0BE533D0}"/>
    <cellStyle name="Normal 4 3 3 15" xfId="51867" xr:uid="{CE06584C-5284-40B8-92C4-129A1FEFEBE3}"/>
    <cellStyle name="Normal 4 3 3 16" xfId="52340" xr:uid="{94039910-F708-4CDF-9674-411C0A46F4FC}"/>
    <cellStyle name="Normal 4 3 3 17" xfId="52620" xr:uid="{4C731AB6-72A4-4E68-A32C-0BA4B1778D9A}"/>
    <cellStyle name="Normal 4 3 3 2" xfId="1909" xr:uid="{F16A2E24-6268-4A93-89E7-755B7EE375B2}"/>
    <cellStyle name="Normal 4 3 3 2 2" xfId="5293" xr:uid="{F011D5E6-587D-4BFE-906F-66D78D8D4FDE}"/>
    <cellStyle name="Normal 4 3 3 2 2 2" xfId="13673" xr:uid="{24F62767-8DFE-4A92-A505-1EC64623486D}"/>
    <cellStyle name="Normal 4 3 3 2 2 2 2" xfId="30433" xr:uid="{F10ED4ED-F387-447C-9579-84988C4168F4}"/>
    <cellStyle name="Normal 4 3 3 2 2 2 3" xfId="47192" xr:uid="{88A6B5CB-A87C-47D7-B51B-A6F1F07DB2C0}"/>
    <cellStyle name="Normal 4 3 3 2 2 3" xfId="22053" xr:uid="{ADBAC1D4-2383-43DC-9883-FB67143907EC}"/>
    <cellStyle name="Normal 4 3 3 2 2 4" xfId="38812" xr:uid="{E133C9A8-C10E-4C1A-AC69-C3B0B18915D8}"/>
    <cellStyle name="Normal 4 3 3 2 3" xfId="6980" xr:uid="{EA3946E2-F07D-4CD5-9DD5-CC658C6223CB}"/>
    <cellStyle name="Normal 4 3 3 2 3 2" xfId="15360" xr:uid="{B3A44E21-C5A2-48B4-BAED-BEA4B4BC1475}"/>
    <cellStyle name="Normal 4 3 3 2 3 2 2" xfId="32120" xr:uid="{6AF36491-99EA-43C6-9C52-4C86BECFEF12}"/>
    <cellStyle name="Normal 4 3 3 2 3 2 3" xfId="48879" xr:uid="{CFE1FDE2-329C-413E-8019-C7C56D84A981}"/>
    <cellStyle name="Normal 4 3 3 2 3 3" xfId="23740" xr:uid="{2AB56E9F-493E-4C51-BBBB-9EF0BA11374A}"/>
    <cellStyle name="Normal 4 3 3 2 3 4" xfId="40499" xr:uid="{774527D8-A16C-4CA3-A833-B2EBAF8BD64D}"/>
    <cellStyle name="Normal 4 3 3 2 4" xfId="3720" xr:uid="{16AB70AB-B2EE-44EC-86E1-4494B2A66CED}"/>
    <cellStyle name="Normal 4 3 3 2 4 2" xfId="12096" xr:uid="{5A86B011-00D3-49F5-BCE6-D3A8E92F4524}"/>
    <cellStyle name="Normal 4 3 3 2 4 2 2" xfId="28856" xr:uid="{D71C8FDD-2465-47FF-A64F-075A9B18B180}"/>
    <cellStyle name="Normal 4 3 3 2 4 2 3" xfId="45615" xr:uid="{E4FE45EE-11CE-4F09-9025-7B87C26559C6}"/>
    <cellStyle name="Normal 4 3 3 2 4 3" xfId="20476" xr:uid="{E6A615A9-80C9-4D2C-8C31-87044E502BE0}"/>
    <cellStyle name="Normal 4 3 3 2 4 4" xfId="37235" xr:uid="{DBC67517-FE89-4E4D-8CCF-CAD5EDB16051}"/>
    <cellStyle name="Normal 4 3 3 2 5" xfId="10293" xr:uid="{184523D6-E4C3-4A55-ACC4-FFF99F9FA686}"/>
    <cellStyle name="Normal 4 3 3 2 5 2" xfId="27053" xr:uid="{31D1EF8D-845E-44F5-A2A9-3E28F2D8B079}"/>
    <cellStyle name="Normal 4 3 3 2 5 3" xfId="43812" xr:uid="{4B1C48C8-EDA4-46C2-A5B2-C6CE854B205F}"/>
    <cellStyle name="Normal 4 3 3 2 6" xfId="18673" xr:uid="{E19067A5-3077-45F3-A7AD-81EFEB440876}"/>
    <cellStyle name="Normal 4 3 3 2 7" xfId="35432" xr:uid="{C539DE1F-3364-4BC7-A717-A6BA23B64653}"/>
    <cellStyle name="Normal 4 3 3 3" xfId="2340" xr:uid="{B2D73B33-74EE-4E77-A5A5-F87F04115FAD}"/>
    <cellStyle name="Normal 4 3 3 3 2" xfId="5721" xr:uid="{102AD72C-C44A-46F1-9DE9-1632F9A5CD5F}"/>
    <cellStyle name="Normal 4 3 3 3 2 2" xfId="14101" xr:uid="{9B91095B-8122-4ED7-86B3-D89150477A0A}"/>
    <cellStyle name="Normal 4 3 3 3 2 2 2" xfId="30861" xr:uid="{9F79242D-A801-4FE0-8FC2-F2679058F330}"/>
    <cellStyle name="Normal 4 3 3 3 2 2 3" xfId="47620" xr:uid="{DDB4715D-E343-4545-A105-27891AFB4EE7}"/>
    <cellStyle name="Normal 4 3 3 3 2 3" xfId="22481" xr:uid="{488CCC13-5AB5-48C5-B72E-22AC912C1A21}"/>
    <cellStyle name="Normal 4 3 3 3 2 4" xfId="39240" xr:uid="{5372A6B5-67C4-46B0-8E41-4F7C54CB05FD}"/>
    <cellStyle name="Normal 4 3 3 3 3" xfId="7408" xr:uid="{0C9ADDF4-0FB9-4166-B8E5-8B440985C925}"/>
    <cellStyle name="Normal 4 3 3 3 3 2" xfId="15788" xr:uid="{799EF0E5-6811-4642-B581-9CDCA7C6DA8D}"/>
    <cellStyle name="Normal 4 3 3 3 3 2 2" xfId="32548" xr:uid="{2BF66AE1-7501-4884-BEF2-B992EEFD24E6}"/>
    <cellStyle name="Normal 4 3 3 3 3 2 3" xfId="49307" xr:uid="{1D9D444D-1397-48A9-986C-AF7BC43068DA}"/>
    <cellStyle name="Normal 4 3 3 3 3 3" xfId="24168" xr:uid="{C067E47D-811F-468E-B58C-E75C733FC8D7}"/>
    <cellStyle name="Normal 4 3 3 3 3 4" xfId="40927" xr:uid="{7FF73835-43BF-4B90-AE55-A1704E2ACD32}"/>
    <cellStyle name="Normal 4 3 3 3 4" xfId="4148" xr:uid="{E022980A-69D6-4419-9F6A-1059EF29AF66}"/>
    <cellStyle name="Normal 4 3 3 3 4 2" xfId="12524" xr:uid="{333FFFF9-D679-435E-A0E1-6F5FA7BC0DA3}"/>
    <cellStyle name="Normal 4 3 3 3 4 2 2" xfId="29284" xr:uid="{52D28D43-2DAC-46F4-B437-EF9A80DF22CD}"/>
    <cellStyle name="Normal 4 3 3 3 4 2 3" xfId="46043" xr:uid="{0F19769E-F44F-4ADC-BDF0-5201AE2536B0}"/>
    <cellStyle name="Normal 4 3 3 3 4 3" xfId="20904" xr:uid="{A125CCE5-69AD-4B49-A067-AA6F030BE5DA}"/>
    <cellStyle name="Normal 4 3 3 3 4 4" xfId="37663" xr:uid="{8E902238-55D6-40F8-8096-0E7B88E527AB}"/>
    <cellStyle name="Normal 4 3 3 3 5" xfId="10721" xr:uid="{EF7556AB-7827-4889-98AD-D16A0649E047}"/>
    <cellStyle name="Normal 4 3 3 3 5 2" xfId="27481" xr:uid="{E3E53170-BE55-412F-8C4C-1526DEFA0668}"/>
    <cellStyle name="Normal 4 3 3 3 5 3" xfId="44240" xr:uid="{B4C5F7E3-47AD-438A-BB32-800929BFFB60}"/>
    <cellStyle name="Normal 4 3 3 3 6" xfId="19101" xr:uid="{145A7F17-B11F-4437-BCE5-F1A4BECCC04D}"/>
    <cellStyle name="Normal 4 3 3 3 7" xfId="35860" xr:uid="{12CDB3F9-70D8-46D3-BD57-5956720C9E1D}"/>
    <cellStyle name="Normal 4 3 3 4" xfId="2773" xr:uid="{3E936330-95A6-498F-8FBC-735D78AB278C}"/>
    <cellStyle name="Normal 4 3 3 4 2" xfId="6155" xr:uid="{0B2152E8-5E67-493C-8E59-F8ACC8C8B046}"/>
    <cellStyle name="Normal 4 3 3 4 2 2" xfId="14535" xr:uid="{CC1110FE-C71C-4504-8E56-CE169DEDA753}"/>
    <cellStyle name="Normal 4 3 3 4 2 2 2" xfId="31295" xr:uid="{4782901E-BEDE-4924-9F35-143CD31DA7A7}"/>
    <cellStyle name="Normal 4 3 3 4 2 2 3" xfId="48054" xr:uid="{9AC04334-AC8B-4431-BF6F-2BE9500F77DA}"/>
    <cellStyle name="Normal 4 3 3 4 2 3" xfId="22915" xr:uid="{E7FD90A5-F1CF-4C14-8D02-22DEA8F34009}"/>
    <cellStyle name="Normal 4 3 3 4 2 4" xfId="39674" xr:uid="{402E02CA-8578-42AC-AEFE-B7823C1B0068}"/>
    <cellStyle name="Normal 4 3 3 4 3" xfId="7842" xr:uid="{E1B142C4-9F78-4D83-8A43-2AA50885F964}"/>
    <cellStyle name="Normal 4 3 3 4 3 2" xfId="16222" xr:uid="{9D8B326F-CE9C-43E7-9CF8-4406956FEE8F}"/>
    <cellStyle name="Normal 4 3 3 4 3 2 2" xfId="32982" xr:uid="{2BF5ACAA-F7B8-4B3C-B623-C7E4185E1B06}"/>
    <cellStyle name="Normal 4 3 3 4 3 2 3" xfId="49741" xr:uid="{DBAC1A91-ED2D-442D-BC5B-130892CFE768}"/>
    <cellStyle name="Normal 4 3 3 4 3 3" xfId="24602" xr:uid="{56D6816C-3DA3-4625-AFF0-79BF6E48AF78}"/>
    <cellStyle name="Normal 4 3 3 4 3 4" xfId="41361" xr:uid="{D147EB0E-6B59-45C3-848F-12CBBACAFB70}"/>
    <cellStyle name="Normal 4 3 3 4 4" xfId="4469" xr:uid="{C4E4DE80-E427-4C9F-9AAA-64C1C588EDD1}"/>
    <cellStyle name="Normal 4 3 3 4 4 2" xfId="12845" xr:uid="{E2B1D97F-5403-4F38-A8D2-F96E6974A522}"/>
    <cellStyle name="Normal 4 3 3 4 4 2 2" xfId="29605" xr:uid="{D48B1255-DA13-4350-8E71-2814EBEAC090}"/>
    <cellStyle name="Normal 4 3 3 4 4 2 3" xfId="46364" xr:uid="{1F0C177C-B1B6-40A1-A9EA-36B4EF7FA1E0}"/>
    <cellStyle name="Normal 4 3 3 4 4 3" xfId="21225" xr:uid="{FDFC1A85-BC9D-4F0C-B7E3-AE57DF9F0064}"/>
    <cellStyle name="Normal 4 3 3 4 4 4" xfId="37984" xr:uid="{067D3EB6-60BE-475E-AD4F-C1DF79CD8A99}"/>
    <cellStyle name="Normal 4 3 3 4 5" xfId="11155" xr:uid="{100794BA-1288-4533-A27E-C6C5C8A08FB7}"/>
    <cellStyle name="Normal 4 3 3 4 5 2" xfId="27915" xr:uid="{8D3B7E20-700E-4FF8-9BA2-94E1550D265B}"/>
    <cellStyle name="Normal 4 3 3 4 5 3" xfId="44674" xr:uid="{B1FFC5D8-5E7F-46B9-A080-6C09D985FD9A}"/>
    <cellStyle name="Normal 4 3 3 4 6" xfId="19535" xr:uid="{78152CD6-D3DC-43A8-A232-D1ABF98F2934}"/>
    <cellStyle name="Normal 4 3 3 4 7" xfId="36294" xr:uid="{3AF2FCBA-31A8-4AF0-95EB-09661CE2B139}"/>
    <cellStyle name="Normal 4 3 3 5" xfId="4889" xr:uid="{19216FD6-1C6D-4472-A9FA-9257B0880BC6}"/>
    <cellStyle name="Normal 4 3 3 5 2" xfId="13265" xr:uid="{3E06D262-86A5-4EDE-9F65-220B2B1E08ED}"/>
    <cellStyle name="Normal 4 3 3 5 2 2" xfId="30025" xr:uid="{C49A72B4-AC4A-4529-BE8B-CE9F4244656C}"/>
    <cellStyle name="Normal 4 3 3 5 2 3" xfId="46784" xr:uid="{2FBC862A-9FC0-4150-ADDA-4BC921F95217}"/>
    <cellStyle name="Normal 4 3 3 5 3" xfId="21645" xr:uid="{FE939B16-724B-4E1C-B547-A280B3A8ED0F}"/>
    <cellStyle name="Normal 4 3 3 5 4" xfId="38404" xr:uid="{5228281F-3B9C-4E12-8991-E2EF0332F6F2}"/>
    <cellStyle name="Normal 4 3 3 6" xfId="6554" xr:uid="{5E652DB6-B189-4184-B282-78C494397BF1}"/>
    <cellStyle name="Normal 4 3 3 6 2" xfId="14934" xr:uid="{F098A152-4C01-4211-80FB-A3C197CA5868}"/>
    <cellStyle name="Normal 4 3 3 6 2 2" xfId="31694" xr:uid="{9D6FF23B-4E53-42B8-B4FA-71E978DA3EBF}"/>
    <cellStyle name="Normal 4 3 3 6 2 3" xfId="48453" xr:uid="{B2860454-C9E2-4E44-A061-ECA54B1A0159}"/>
    <cellStyle name="Normal 4 3 3 6 3" xfId="23314" xr:uid="{4F80CA6A-6A01-468C-8F03-94E01AC42077}"/>
    <cellStyle name="Normal 4 3 3 6 4" xfId="40073" xr:uid="{5CEC0CFF-88CB-4F9A-920D-4E21263500F9}"/>
    <cellStyle name="Normal 4 3 3 7" xfId="8248" xr:uid="{12D70049-120B-4D0C-ADB9-E3206A2081AE}"/>
    <cellStyle name="Normal 4 3 3 7 2" xfId="16628" xr:uid="{CEC6604D-76AF-45D1-844B-27288FBAC96B}"/>
    <cellStyle name="Normal 4 3 3 7 2 2" xfId="33388" xr:uid="{30CD12AA-9087-4CC8-9A40-CA79EB92E1F9}"/>
    <cellStyle name="Normal 4 3 3 7 2 3" xfId="50147" xr:uid="{0BA0DD91-5723-4858-A1F9-7C24F7D05255}"/>
    <cellStyle name="Normal 4 3 3 7 3" xfId="25008" xr:uid="{83BCF63F-70C9-47BB-A697-2A270CA519EA}"/>
    <cellStyle name="Normal 4 3 3 7 4" xfId="41767" xr:uid="{F808FD13-ED05-437A-801C-C944EFE9E541}"/>
    <cellStyle name="Normal 4 3 3 8" xfId="8654" xr:uid="{93FB2607-8460-4439-A4F2-1B5B19E720B5}"/>
    <cellStyle name="Normal 4 3 3 8 2" xfId="17034" xr:uid="{911A4353-0056-4D07-A5F3-89FBBD3D88E9}"/>
    <cellStyle name="Normal 4 3 3 8 2 2" xfId="33794" xr:uid="{1C363510-E82B-4281-A369-5D2D51C7C3C7}"/>
    <cellStyle name="Normal 4 3 3 8 2 3" xfId="50553" xr:uid="{1194815D-38A0-4AC2-BE4D-B3888A596D3A}"/>
    <cellStyle name="Normal 4 3 3 8 3" xfId="25414" xr:uid="{DE332A96-0B38-48B3-AB2A-43682C01FD08}"/>
    <cellStyle name="Normal 4 3 3 8 4" xfId="42173" xr:uid="{8C3EB9E4-6263-44C6-B2AF-E4F9DCA30DEE}"/>
    <cellStyle name="Normal 4 3 3 9" xfId="9060" xr:uid="{6E5F0483-134E-48C8-B197-3CA2D08E47C4}"/>
    <cellStyle name="Normal 4 3 3 9 2" xfId="17440" xr:uid="{9425299D-7DAB-4576-85A8-4D23CD9626B2}"/>
    <cellStyle name="Normal 4 3 3 9 2 2" xfId="34200" xr:uid="{88D2C9B6-24FE-461B-861D-34C22CA3801B}"/>
    <cellStyle name="Normal 4 3 3 9 2 3" xfId="50959" xr:uid="{D6CB1C28-2DA6-45C5-8E2C-9F5030841D16}"/>
    <cellStyle name="Normal 4 3 3 9 3" xfId="25820" xr:uid="{9615413A-5FC8-412F-A715-612019D77DCA}"/>
    <cellStyle name="Normal 4 3 3 9 4" xfId="42579" xr:uid="{37DFAC60-3C3B-4C1D-BB17-B91C27769D5A}"/>
    <cellStyle name="Normal 4 3 4" xfId="1609" xr:uid="{47C99316-E185-4EDD-B43D-614B4F33B839}"/>
    <cellStyle name="Normal 4 3 4 2" xfId="4991" xr:uid="{47A563E1-4E79-47DB-870F-691EE026451E}"/>
    <cellStyle name="Normal 4 3 4 2 2" xfId="13367" xr:uid="{74D4A577-2D22-4AF1-AECA-E8C042268E4B}"/>
    <cellStyle name="Normal 4 3 4 2 2 2" xfId="30127" xr:uid="{6BD42151-E678-4648-97DB-5F044AA1F387}"/>
    <cellStyle name="Normal 4 3 4 2 2 3" xfId="46886" xr:uid="{7403E0C0-56AC-49E4-A472-86FCA0A2702A}"/>
    <cellStyle name="Normal 4 3 4 2 3" xfId="21747" xr:uid="{266DA766-4EE1-4FD9-80D5-1ACB8F6DC21C}"/>
    <cellStyle name="Normal 4 3 4 2 4" xfId="38506" xr:uid="{45E65ABD-6F1A-4B98-B72C-3C6C28C9A491}"/>
    <cellStyle name="Normal 4 3 4 3" xfId="6674" xr:uid="{2FA0CAB9-C68F-4226-A7E5-069C951C60C6}"/>
    <cellStyle name="Normal 4 3 4 3 2" xfId="15054" xr:uid="{27A5F6E2-BB9C-4D62-B622-EE03412F97F5}"/>
    <cellStyle name="Normal 4 3 4 3 2 2" xfId="31814" xr:uid="{C306560A-010F-422C-B0D2-DA0EFB892DE5}"/>
    <cellStyle name="Normal 4 3 4 3 2 3" xfId="48573" xr:uid="{5076B988-E144-466D-98CF-D0858BB25E95}"/>
    <cellStyle name="Normal 4 3 4 3 3" xfId="23434" xr:uid="{4B581E10-5C36-44D3-9CD1-C4F3EF68776E}"/>
    <cellStyle name="Normal 4 3 4 3 4" xfId="40193" xr:uid="{6FA2924A-975D-4A3E-B7CF-C59F119F9606}"/>
    <cellStyle name="Normal 4 3 4 4" xfId="3414" xr:uid="{3C0F6354-CA1C-42EE-97BA-130E0C84E5FB}"/>
    <cellStyle name="Normal 4 3 4 4 2" xfId="11790" xr:uid="{97E6726A-5BAB-4C45-9F7D-B6406846A590}"/>
    <cellStyle name="Normal 4 3 4 4 2 2" xfId="28550" xr:uid="{B0EEAF47-473A-4243-BBB6-2142B5278551}"/>
    <cellStyle name="Normal 4 3 4 4 2 3" xfId="45309" xr:uid="{986B3109-FF4F-4175-84B3-4E6C2C60EF82}"/>
    <cellStyle name="Normal 4 3 4 4 3" xfId="20170" xr:uid="{BA26B20C-C5C4-4C5B-9A10-0867F20B3A4E}"/>
    <cellStyle name="Normal 4 3 4 4 4" xfId="36929" xr:uid="{B1B293E0-5759-4ECD-9695-7ECDFAC3469D}"/>
    <cellStyle name="Normal 4 3 4 5" xfId="9987" xr:uid="{86CD3C73-9165-408E-A69A-FE5DBD95AC19}"/>
    <cellStyle name="Normal 4 3 4 5 2" xfId="26747" xr:uid="{E7BC503C-E1A6-4776-95F6-6E066C37E491}"/>
    <cellStyle name="Normal 4 3 4 5 3" xfId="43506" xr:uid="{5A06DBD6-5EAB-4E0C-9803-9CC094664541}"/>
    <cellStyle name="Normal 4 3 4 6" xfId="18367" xr:uid="{8BE92655-6DE7-4994-A34D-C8BF9A2F5941}"/>
    <cellStyle name="Normal 4 3 4 7" xfId="35126" xr:uid="{FD92FCE1-908B-4670-B99B-F3557E675925}"/>
    <cellStyle name="Normal 4 3 5" xfId="2036" xr:uid="{44365F2D-AAF0-4029-8F41-234C566BD8CF}"/>
    <cellStyle name="Normal 4 3 5 2" xfId="5415" xr:uid="{CE8AB27B-BF7F-469E-AC29-8E0C0C55666D}"/>
    <cellStyle name="Normal 4 3 5 2 2" xfId="13795" xr:uid="{FF915343-1F75-473D-9FAC-781F0762A718}"/>
    <cellStyle name="Normal 4 3 5 2 2 2" xfId="30555" xr:uid="{96F7E2E0-ADD2-4B0F-BBF2-7E380330CC59}"/>
    <cellStyle name="Normal 4 3 5 2 2 3" xfId="47314" xr:uid="{3FCA2028-CD7F-4E2E-AFC2-017F70C265E7}"/>
    <cellStyle name="Normal 4 3 5 2 3" xfId="22175" xr:uid="{2E425C7F-D646-4021-9C3C-FE0210B3C91B}"/>
    <cellStyle name="Normal 4 3 5 2 4" xfId="38934" xr:uid="{A904D05B-003C-4319-A24D-D1A6361E6803}"/>
    <cellStyle name="Normal 4 3 5 3" xfId="7102" xr:uid="{5C622A8F-9A19-4058-BFD3-F70682B46E5E}"/>
    <cellStyle name="Normal 4 3 5 3 2" xfId="15482" xr:uid="{C3EE6696-871E-46A1-B45B-28E89A41F2F0}"/>
    <cellStyle name="Normal 4 3 5 3 2 2" xfId="32242" xr:uid="{6F7ED2D8-156E-442E-A2A9-09C5A9ED73A9}"/>
    <cellStyle name="Normal 4 3 5 3 2 3" xfId="49001" xr:uid="{7C0AB749-CE25-452A-A74F-4773EFC86E93}"/>
    <cellStyle name="Normal 4 3 5 3 3" xfId="23862" xr:uid="{45A6CBDB-3AB3-4BAC-A0FB-AAB13D92A5AC}"/>
    <cellStyle name="Normal 4 3 5 3 4" xfId="40621" xr:uid="{B2ECBEB3-317F-496A-A786-A911351FCEFA}"/>
    <cellStyle name="Normal 4 3 5 4" xfId="3842" xr:uid="{EABB5BA9-947B-40F0-9EBB-96985DCF9CEE}"/>
    <cellStyle name="Normal 4 3 5 4 2" xfId="12218" xr:uid="{30E979EE-C69B-4DF3-AA15-02F967024528}"/>
    <cellStyle name="Normal 4 3 5 4 2 2" xfId="28978" xr:uid="{CBC9AA93-13C2-4AC6-B07E-6EB02B95A6AE}"/>
    <cellStyle name="Normal 4 3 5 4 2 3" xfId="45737" xr:uid="{941BA465-A724-467E-BAC0-44771ED55387}"/>
    <cellStyle name="Normal 4 3 5 4 3" xfId="20598" xr:uid="{A85888D8-540C-4D57-9FF3-72083E9D573B}"/>
    <cellStyle name="Normal 4 3 5 4 4" xfId="37357" xr:uid="{C8C5C79F-A494-48E1-9B7D-F2F5234310AF}"/>
    <cellStyle name="Normal 4 3 5 5" xfId="10415" xr:uid="{9D599F33-68B8-4E8C-84BA-390C6FC5BF33}"/>
    <cellStyle name="Normal 4 3 5 5 2" xfId="27175" xr:uid="{48F01CD2-393A-458B-B0E1-2D2F81AE0E94}"/>
    <cellStyle name="Normal 4 3 5 5 3" xfId="43934" xr:uid="{FB30BACA-15FB-423A-9CF2-870668B2C96C}"/>
    <cellStyle name="Normal 4 3 5 6" xfId="18795" xr:uid="{06CA550F-A448-49C9-A8FC-51A936B1826D}"/>
    <cellStyle name="Normal 4 3 5 7" xfId="35554" xr:uid="{3FF87D98-AF03-4D1F-9649-89D6FFBFC489}"/>
    <cellStyle name="Normal 4 3 6" xfId="2502" xr:uid="{A4BA6DA2-49C7-440B-AE9D-9E6746516E99}"/>
    <cellStyle name="Normal 4 3 6 2" xfId="5884" xr:uid="{09BA736D-5ADD-4D75-876A-8E3330B87A7D}"/>
    <cellStyle name="Normal 4 3 6 2 2" xfId="14264" xr:uid="{0C036A45-74D4-4DF1-BA8B-A90831D6B49B}"/>
    <cellStyle name="Normal 4 3 6 2 2 2" xfId="31024" xr:uid="{542730C9-8288-455F-BD79-9E9E92C4D546}"/>
    <cellStyle name="Normal 4 3 6 2 2 3" xfId="47783" xr:uid="{40263EC7-944A-4E82-B5C6-25BC1E66713F}"/>
    <cellStyle name="Normal 4 3 6 2 3" xfId="22644" xr:uid="{EF1959E1-BA4D-4B27-93DD-A3CC6B85153A}"/>
    <cellStyle name="Normal 4 3 6 2 4" xfId="39403" xr:uid="{6A504F1C-9ADB-45A5-B977-7C05BA5F92F5}"/>
    <cellStyle name="Normal 4 3 6 3" xfId="7571" xr:uid="{4AC6130A-A153-4776-B9BE-0855D8B4738C}"/>
    <cellStyle name="Normal 4 3 6 3 2" xfId="15951" xr:uid="{4D84F815-72D5-4C26-B613-58EF1E51B2D9}"/>
    <cellStyle name="Normal 4 3 6 3 2 2" xfId="32711" xr:uid="{8B2F2257-551C-4876-B1BF-9314D2783D30}"/>
    <cellStyle name="Normal 4 3 6 3 2 3" xfId="49470" xr:uid="{BA3CC00D-2498-4B81-8DF5-E3DBCFEF84AA}"/>
    <cellStyle name="Normal 4 3 6 3 3" xfId="24331" xr:uid="{ACE39D07-E5B8-4453-A54B-041B0A74733C}"/>
    <cellStyle name="Normal 4 3 6 3 4" xfId="41090" xr:uid="{11005ED9-3D77-4F67-B4CD-C1E8157F5FCA}"/>
    <cellStyle name="Normal 4 3 6 4" xfId="4222" xr:uid="{915E8969-0FDB-42BD-AB7E-25879C7FB2DF}"/>
    <cellStyle name="Normal 4 3 6 4 2" xfId="12598" xr:uid="{BA7FD94F-5046-4AAB-A37A-4161A61FB3AD}"/>
    <cellStyle name="Normal 4 3 6 4 2 2" xfId="29358" xr:uid="{75D98FFA-FBD6-4FE2-A40C-05F1976CFC48}"/>
    <cellStyle name="Normal 4 3 6 4 2 3" xfId="46117" xr:uid="{A7C6C099-9E1B-42A5-AAC3-BF52F024A351}"/>
    <cellStyle name="Normal 4 3 6 4 3" xfId="20978" xr:uid="{0E03C182-9F22-4374-A92E-DCA95F3D96EE}"/>
    <cellStyle name="Normal 4 3 6 4 4" xfId="37737" xr:uid="{4B573738-D580-446E-89D7-158172DD74A0}"/>
    <cellStyle name="Normal 4 3 6 5" xfId="10884" xr:uid="{CC4A5097-CF9B-4D94-B14D-D9A1AFB769A4}"/>
    <cellStyle name="Normal 4 3 6 5 2" xfId="27644" xr:uid="{1770A8FD-A032-4065-8085-1E7666721089}"/>
    <cellStyle name="Normal 4 3 6 5 3" xfId="44403" xr:uid="{86CAF877-E9B0-4050-BC1F-7FCD0B9C2508}"/>
    <cellStyle name="Normal 4 3 6 6" xfId="19264" xr:uid="{FD2DEFE7-69E4-417E-B788-EA9092B2FDC2}"/>
    <cellStyle name="Normal 4 3 6 7" xfId="36023" xr:uid="{6ED41B27-773B-4E83-A968-727490C89E9D}"/>
    <cellStyle name="Normal 4 3 7" xfId="4618" xr:uid="{AE62795D-3CF7-4555-A73D-28C05F3C5772}"/>
    <cellStyle name="Normal 4 3 7 2" xfId="12994" xr:uid="{1BD77885-8BCD-42FF-9208-8B284BC55F88}"/>
    <cellStyle name="Normal 4 3 7 2 2" xfId="29754" xr:uid="{F93923C0-3CE0-49CC-B1F3-1BC8B3F023C8}"/>
    <cellStyle name="Normal 4 3 7 2 3" xfId="46513" xr:uid="{92881AA9-AA85-491C-AC6F-19A034660B87}"/>
    <cellStyle name="Normal 4 3 7 3" xfId="21374" xr:uid="{17D1F1B8-809D-4F58-AE30-B3CFB183A6F5}"/>
    <cellStyle name="Normal 4 3 7 4" xfId="38133" xr:uid="{A3CC8D0F-F861-41C1-AB9F-1CB8E3C09E38}"/>
    <cellStyle name="Normal 4 3 8" xfId="6248" xr:uid="{73DD8BB3-5E0A-4959-A5B4-CAEAB0B6F2BD}"/>
    <cellStyle name="Normal 4 3 8 2" xfId="14628" xr:uid="{3159A353-9654-4225-9DAF-D3F99036F206}"/>
    <cellStyle name="Normal 4 3 8 2 2" xfId="31388" xr:uid="{17F8EA1E-6613-4E6A-9D85-F2C58554FAE2}"/>
    <cellStyle name="Normal 4 3 8 2 3" xfId="48147" xr:uid="{B5515C47-32EB-420E-9216-1ED96F8250A2}"/>
    <cellStyle name="Normal 4 3 8 3" xfId="23008" xr:uid="{E4222EA9-5DA7-4B91-8CF7-0F3C4FA4A436}"/>
    <cellStyle name="Normal 4 3 8 4" xfId="39767" xr:uid="{75B0FB75-9C73-4A51-B52F-A2C6A8247AD7}"/>
    <cellStyle name="Normal 4 3 9" xfId="7977" xr:uid="{CAAA72C8-AACA-4489-A305-D3617995EEE7}"/>
    <cellStyle name="Normal 4 3 9 2" xfId="16357" xr:uid="{6C315CA0-A7C7-4B57-809D-C6EF243CD456}"/>
    <cellStyle name="Normal 4 3 9 2 2" xfId="33117" xr:uid="{BDD901A1-166D-4141-BFDD-8F4A3E2107D0}"/>
    <cellStyle name="Normal 4 3 9 2 3" xfId="49876" xr:uid="{1C992ACC-6C67-4743-9631-752C5495D782}"/>
    <cellStyle name="Normal 4 3 9 3" xfId="24737" xr:uid="{67A81D8E-0656-41B2-852D-E4ECD2828185}"/>
    <cellStyle name="Normal 4 3 9 4" xfId="41496" xr:uid="{32AF4A22-1EC2-43C8-9654-69B66C2C31B7}"/>
    <cellStyle name="Normal 4 4" xfId="994" xr:uid="{E9207F01-B7B2-4291-B65D-48B31A487CF6}"/>
    <cellStyle name="Normal 4 4 2" xfId="995" xr:uid="{449D542A-84B6-4420-AD0B-1B3F352A5296}"/>
    <cellStyle name="Normal 4 4 2 2" xfId="1971" xr:uid="{39A57D02-83DB-41B0-9865-C4CC32F7A142}"/>
    <cellStyle name="Normal 4 4 3" xfId="51650" xr:uid="{856538A7-75BC-4442-8A5E-0C2B6B5CEFEC}"/>
    <cellStyle name="Normal 4 4 4" xfId="1276" xr:uid="{78BEF10E-F750-43FB-B8F9-40B5515F3093}"/>
    <cellStyle name="Normal 4 5" xfId="996" xr:uid="{56507E61-75DC-41F2-9EB2-BDC000FE5B52}"/>
    <cellStyle name="Normal 4 5 10" xfId="51651" xr:uid="{19E881AB-9903-4A06-8B2C-F494AC3E9968}"/>
    <cellStyle name="Normal 4 5 11" xfId="52117" xr:uid="{0A0EF63A-E07E-4164-8828-98F4943E6A5C}"/>
    <cellStyle name="Normal 4 5 12" xfId="52633" xr:uid="{CC514468-4195-4CB1-BD7C-0570FD20A4BC}"/>
    <cellStyle name="Normal 4 5 2" xfId="997" xr:uid="{3F754C10-6646-4037-A5B7-B9E3B13ACBC0}"/>
    <cellStyle name="Normal 4 5 2 10" xfId="52830" xr:uid="{DE59932A-7A08-4F74-929C-059A304EB709}"/>
    <cellStyle name="Normal 4 5 2 2" xfId="4986" xr:uid="{66D4AE71-45FA-49DC-AFBC-55DB1EFB9AAD}"/>
    <cellStyle name="Normal 4 5 2 2 2" xfId="13362" xr:uid="{61F5AD81-AE96-41A8-B643-3A0161E2960D}"/>
    <cellStyle name="Normal 4 5 2 2 2 2" xfId="30122" xr:uid="{A7033936-FF76-4969-9F00-D6FFB7788AB6}"/>
    <cellStyle name="Normal 4 5 2 2 2 3" xfId="46881" xr:uid="{08FD5751-F12A-4B48-A86E-CF2EB098D3B5}"/>
    <cellStyle name="Normal 4 5 2 2 3" xfId="21742" xr:uid="{AE8C169A-8DDE-4D91-8DD5-4A3384FC2460}"/>
    <cellStyle name="Normal 4 5 2 2 4" xfId="38501" xr:uid="{56908B03-57E6-4E8B-BA94-B27EC5893D0F}"/>
    <cellStyle name="Normal 4 5 2 3" xfId="6669" xr:uid="{74BAC822-7E6C-47DA-B725-167382C48A93}"/>
    <cellStyle name="Normal 4 5 2 3 2" xfId="15049" xr:uid="{593F0886-F6AD-4398-B143-84169FA888BE}"/>
    <cellStyle name="Normal 4 5 2 3 2 2" xfId="31809" xr:uid="{347069A5-5EEE-47AF-877F-05179D44DE8A}"/>
    <cellStyle name="Normal 4 5 2 3 2 3" xfId="48568" xr:uid="{A716D2F4-B43A-443A-B3F3-EDA5A7BC4D44}"/>
    <cellStyle name="Normal 4 5 2 3 3" xfId="23429" xr:uid="{71270074-AF96-43F3-9369-06E49176BF1E}"/>
    <cellStyle name="Normal 4 5 2 3 4" xfId="40188" xr:uid="{8E5418EE-3475-4C2F-885F-18DDFD9DE547}"/>
    <cellStyle name="Normal 4 5 2 4" xfId="3409" xr:uid="{7DF53D3F-4412-4720-BA39-3FA628DEA3C6}"/>
    <cellStyle name="Normal 4 5 2 4 2" xfId="11785" xr:uid="{30AFEF22-541D-48F9-B4DB-962AD59D4DC6}"/>
    <cellStyle name="Normal 4 5 2 4 2 2" xfId="28545" xr:uid="{3655CEC8-1CA0-4150-B1CD-49AE9601A86C}"/>
    <cellStyle name="Normal 4 5 2 4 2 3" xfId="45304" xr:uid="{66B07E5F-1D0C-4E66-88A1-E1AC1F13263A}"/>
    <cellStyle name="Normal 4 5 2 4 3" xfId="20165" xr:uid="{2E1EBDCA-7CBE-4DB1-A003-864928B455FB}"/>
    <cellStyle name="Normal 4 5 2 4 4" xfId="36924" xr:uid="{DE0FE2CC-9645-40BA-B0F5-F51173A23ADB}"/>
    <cellStyle name="Normal 4 5 2 5" xfId="9982" xr:uid="{35C4FC41-6142-4DB0-9B75-B61CED35408E}"/>
    <cellStyle name="Normal 4 5 2 5 2" xfId="26742" xr:uid="{754862FE-B20C-495A-B179-6205E7AD2571}"/>
    <cellStyle name="Normal 4 5 2 5 3" xfId="43501" xr:uid="{F38102B7-1D47-4E6F-A18B-9F8AC9631DE1}"/>
    <cellStyle name="Normal 4 5 2 6" xfId="18362" xr:uid="{43673582-3AE6-4B0A-AF61-E72483EFD28C}"/>
    <cellStyle name="Normal 4 5 2 7" xfId="35121" xr:uid="{88D05FF5-8B9F-40A0-A0B2-D47A68B87721}"/>
    <cellStyle name="Normal 4 5 2 8" xfId="51879" xr:uid="{6A0468AF-61AF-4FC6-8433-019B55F02415}"/>
    <cellStyle name="Normal 4 5 2 9" xfId="52353" xr:uid="{B5731CF5-5BBD-45DA-9CCD-228307F61109}"/>
    <cellStyle name="Normal 4 5 3" xfId="2031" xr:uid="{13690D2E-0FD8-47BB-9A7F-BE837C70B472}"/>
    <cellStyle name="Normal 4 5 3 2" xfId="5410" xr:uid="{2A96C136-A6E4-41F6-8762-647CBFFEE91F}"/>
    <cellStyle name="Normal 4 5 3 2 2" xfId="13790" xr:uid="{D432932B-5B20-45A3-826E-E0FC4A95DD0B}"/>
    <cellStyle name="Normal 4 5 3 2 2 2" xfId="30550" xr:uid="{6AB5B217-22ED-4601-8D03-35B21410CA4B}"/>
    <cellStyle name="Normal 4 5 3 2 2 3" xfId="47309" xr:uid="{9A24DDE7-2FDE-4899-A159-204E83D5B000}"/>
    <cellStyle name="Normal 4 5 3 2 3" xfId="22170" xr:uid="{BF7E0F6B-F54A-44EF-8BF3-71E9A31D2CA8}"/>
    <cellStyle name="Normal 4 5 3 2 4" xfId="38929" xr:uid="{94E9B47C-D258-498B-84C4-C7B4652D6763}"/>
    <cellStyle name="Normal 4 5 3 3" xfId="7097" xr:uid="{9974BDE2-4F6D-47BF-A475-FAFA1B5137D9}"/>
    <cellStyle name="Normal 4 5 3 3 2" xfId="15477" xr:uid="{07DFAE55-AC5A-43E3-AEDA-B3F40EAA6A88}"/>
    <cellStyle name="Normal 4 5 3 3 2 2" xfId="32237" xr:uid="{FF9FB637-B3DD-4525-964F-F0B812B88BD0}"/>
    <cellStyle name="Normal 4 5 3 3 2 3" xfId="48996" xr:uid="{7EB6D32C-D0D2-4491-8115-8F4B78591B7E}"/>
    <cellStyle name="Normal 4 5 3 3 3" xfId="23857" xr:uid="{5BE798FF-2872-4A16-9416-743B34F79D44}"/>
    <cellStyle name="Normal 4 5 3 3 4" xfId="40616" xr:uid="{2D9A3456-BD21-4581-A8E3-4D602448E1EA}"/>
    <cellStyle name="Normal 4 5 3 4" xfId="3837" xr:uid="{F006276F-CD2B-4F8E-8647-CF8FBBD9952D}"/>
    <cellStyle name="Normal 4 5 3 4 2" xfId="12213" xr:uid="{D517F462-3717-44BC-A06B-2493CB7AECC1}"/>
    <cellStyle name="Normal 4 5 3 4 2 2" xfId="28973" xr:uid="{541D2ECF-803B-46C3-B50D-8F664E112232}"/>
    <cellStyle name="Normal 4 5 3 4 2 3" xfId="45732" xr:uid="{A6A847B4-8808-4BA1-8A13-8C2853F05B08}"/>
    <cellStyle name="Normal 4 5 3 4 3" xfId="20593" xr:uid="{AB77DB8D-96CD-4F9E-BBEE-2BBA0D449979}"/>
    <cellStyle name="Normal 4 5 3 4 4" xfId="37352" xr:uid="{3B1919A9-203C-4C5A-B437-AA9C2959D988}"/>
    <cellStyle name="Normal 4 5 3 5" xfId="10410" xr:uid="{EFEF8E90-067C-4BEB-A733-4C0FA4C0E2D4}"/>
    <cellStyle name="Normal 4 5 3 5 2" xfId="27170" xr:uid="{12AC255B-C0BE-48A8-A9EE-00454C9E1438}"/>
    <cellStyle name="Normal 4 5 3 5 3" xfId="43929" xr:uid="{07461A64-9AD0-448C-83E3-B03C490504EA}"/>
    <cellStyle name="Normal 4 5 3 6" xfId="18790" xr:uid="{0C552C5E-CF22-4D4D-8581-0E2E21898495}"/>
    <cellStyle name="Normal 4 5 3 7" xfId="35549" xr:uid="{2D234403-FE08-494F-9EF3-AF4D99088162}"/>
    <cellStyle name="Normal 4 5 4" xfId="4531" xr:uid="{FA09C5D1-DEE6-4FA8-B34A-DECB15F17635}"/>
    <cellStyle name="Normal 4 5 4 2" xfId="12907" xr:uid="{42716627-9A89-4B02-8B92-378A782B335A}"/>
    <cellStyle name="Normal 4 5 4 2 2" xfId="29667" xr:uid="{6451283E-216D-4667-A87A-3FAED5451DA5}"/>
    <cellStyle name="Normal 4 5 4 2 3" xfId="46426" xr:uid="{3600240B-5295-4BEF-AA06-AAFEF61DF390}"/>
    <cellStyle name="Normal 4 5 4 3" xfId="21287" xr:uid="{732ECE25-31AE-4320-B83C-FE2EC379C1AF}"/>
    <cellStyle name="Normal 4 5 4 4" xfId="38046" xr:uid="{36EEB385-5C9B-46D7-9745-17FAD592E782}"/>
    <cellStyle name="Normal 4 5 5" xfId="6243" xr:uid="{B9369D5B-B288-42D9-BC19-8AC4A01D3511}"/>
    <cellStyle name="Normal 4 5 5 2" xfId="14623" xr:uid="{9B718070-99FD-4AF7-A6F9-446BC52ECE0D}"/>
    <cellStyle name="Normal 4 5 5 2 2" xfId="31383" xr:uid="{55FCAA17-2B2A-496D-927B-FCB0A94F67A5}"/>
    <cellStyle name="Normal 4 5 5 2 3" xfId="48142" xr:uid="{D58B33C3-FB1F-4F0C-A1CF-D13BF24C467B}"/>
    <cellStyle name="Normal 4 5 5 3" xfId="23003" xr:uid="{685E7CD8-7024-4BF3-9017-083D963AD08C}"/>
    <cellStyle name="Normal 4 5 5 4" xfId="39762" xr:uid="{78BCA1F4-2BDF-4075-A3A9-30C603C84C6E}"/>
    <cellStyle name="Normal 4 5 6" xfId="2981" xr:uid="{D323F720-E12A-4B6E-82A6-7277839F1889}"/>
    <cellStyle name="Normal 4 5 6 2" xfId="11359" xr:uid="{CC779CC8-FF1B-4F3A-8C45-FD87F9385C44}"/>
    <cellStyle name="Normal 4 5 6 2 2" xfId="28119" xr:uid="{93671EFB-80AF-4001-A7B2-012A8933B4E8}"/>
    <cellStyle name="Normal 4 5 6 2 3" xfId="44878" xr:uid="{A1C0F7CD-00AE-4A1D-94C0-00D56902A95C}"/>
    <cellStyle name="Normal 4 5 6 3" xfId="19739" xr:uid="{533C36B0-E485-437D-BAC9-5D301D7438E2}"/>
    <cellStyle name="Normal 4 5 6 4" xfId="36498" xr:uid="{DF20C9C1-AAB5-462C-A2F2-CE5BA18B32EF}"/>
    <cellStyle name="Normal 4 5 7" xfId="9556" xr:uid="{3418F91F-12D9-4431-9012-CF31F1AB3F6F}"/>
    <cellStyle name="Normal 4 5 7 2" xfId="26316" xr:uid="{E6D7207F-0919-4418-85DE-79E6FD5600FD}"/>
    <cellStyle name="Normal 4 5 7 3" xfId="43075" xr:uid="{E2D416D4-FD45-4A1F-AAAA-E02D269C4824}"/>
    <cellStyle name="Normal 4 5 8" xfId="17936" xr:uid="{A61FBEF7-C35E-40DA-BCE8-275006B8953F}"/>
    <cellStyle name="Normal 4 5 9" xfId="34695" xr:uid="{963BC37A-CD79-4F83-9C21-835B42EB431D}"/>
    <cellStyle name="Normal 4 6" xfId="998" xr:uid="{E87E5758-FC86-42EF-97A6-998271CDF369}"/>
    <cellStyle name="Normal 4 6 2" xfId="11185" xr:uid="{566349B2-2083-4794-9F00-3BD7428FAF9F}"/>
    <cellStyle name="Normal 4 6 2 2" xfId="27945" xr:uid="{E92088E7-6AAD-4655-BC79-19902B58E131}"/>
    <cellStyle name="Normal 4 6 2 3" xfId="44704" xr:uid="{F194C277-BF96-4557-9A5E-009FF1AC0718}"/>
    <cellStyle name="Normal 4 6 2 4" xfId="51936" xr:uid="{3905C0EA-BAE8-4BF0-8BC6-17D0B956C06C}"/>
    <cellStyle name="Normal 4 6 2 5" xfId="52410" xr:uid="{4CF257D9-D078-4CD7-AE3F-80F42F3E67C0}"/>
    <cellStyle name="Normal 4 6 2 6" xfId="52887" xr:uid="{771047BF-54F0-4C79-9959-00BCAE6202C9}"/>
    <cellStyle name="Normal 4 6 3" xfId="19565" xr:uid="{B9055EB1-64C8-407A-9444-75FF7E451AAD}"/>
    <cellStyle name="Normal 4 6 4" xfId="36324" xr:uid="{BF2B118A-D223-4C2C-BC6B-AB9E4B423638}"/>
    <cellStyle name="Normal 4 6 5" xfId="51707" xr:uid="{8D02BCD9-4DD9-4EFA-83A8-1B74C49913E4}"/>
    <cellStyle name="Normal 4 6 6" xfId="52174" xr:uid="{60068C27-914E-4689-9507-BF80C02B0C14}"/>
    <cellStyle name="Normal 4 6 7" xfId="52690" xr:uid="{1A1F7F27-C4F5-42B5-8F4F-0E2C05F722CA}"/>
    <cellStyle name="Normal 4 7" xfId="983" xr:uid="{D8D344EB-32AD-4478-B3A4-47D925A2A574}"/>
    <cellStyle name="Normal 4 7 2" xfId="1251" xr:uid="{9DE6089B-7A03-41DD-A9FF-81F0D98FD13C}"/>
    <cellStyle name="Normal 4 8" xfId="71" xr:uid="{A879000E-65B3-487C-B09B-FEBD843B8562}"/>
    <cellStyle name="Normal 40" xfId="999" xr:uid="{860C367F-C263-403C-8037-EAA6989A478E}"/>
    <cellStyle name="Normal 40 2" xfId="1000" xr:uid="{5BE5BA9C-0D01-4225-AF6F-C4928B1CCB7E}"/>
    <cellStyle name="Normal 40 3" xfId="1001" xr:uid="{AE3B7F77-F162-4529-B7FF-BA8B55BA8AA1}"/>
    <cellStyle name="Normal 40 4" xfId="51401" xr:uid="{4491B6D2-D6A0-4482-9C2A-57DD65B03C21}"/>
    <cellStyle name="Normal 41" xfId="1002" xr:uid="{57FFD597-0711-46CC-B775-F0E398C710A3}"/>
    <cellStyle name="Normal 41 2" xfId="1003" xr:uid="{C651F205-9C43-4F90-8B47-5E7B8F893AEA}"/>
    <cellStyle name="Normal 41 3" xfId="1004" xr:uid="{1B4A9B81-BBB6-422D-9792-EF0B920B5546}"/>
    <cellStyle name="Normal 41 4" xfId="51402" xr:uid="{CA5AAD0D-6D9B-43EE-B69D-80CE3ECC965C}"/>
    <cellStyle name="Normal 42" xfId="1005" xr:uid="{4D4D96B0-7413-4352-97F3-3632E9E943E7}"/>
    <cellStyle name="Normal 42 2" xfId="1006" xr:uid="{883F57F7-0893-4620-A317-0D0AAAF28F6C}"/>
    <cellStyle name="Normal 42 3" xfId="1007" xr:uid="{63F1BDD6-DCD7-4EAC-8897-5FB632CAF285}"/>
    <cellStyle name="Normal 42 4" xfId="51403" xr:uid="{436C1798-18B7-4B9F-BB01-8E92C072D825}"/>
    <cellStyle name="Normal 43" xfId="1008" xr:uid="{6B80AE17-CBEC-4D91-85E0-2A8AD7048320}"/>
    <cellStyle name="Normal 43 2" xfId="1009" xr:uid="{17E06E82-F9B6-4017-B4C5-D4E5243CCFEA}"/>
    <cellStyle name="Normal 43 3" xfId="1010" xr:uid="{FB508C16-92B1-43B6-BC11-63EA45411A29}"/>
    <cellStyle name="Normal 43 4" xfId="51404" xr:uid="{DBC02EE6-1C33-4F3E-A95E-0FCCCFA5D57B}"/>
    <cellStyle name="Normal 44" xfId="1011" xr:uid="{45FC10F6-BCD3-475C-AA49-63821E9E8E6E}"/>
    <cellStyle name="Normal 44 2" xfId="1012" xr:uid="{7625795F-3788-44D9-A443-3F6453898E21}"/>
    <cellStyle name="Normal 44 3" xfId="1013" xr:uid="{FED4B691-7347-40D4-93AE-178C333AAD0C}"/>
    <cellStyle name="Normal 44 4" xfId="51405" xr:uid="{724E4462-55C1-4030-92B0-B9CA3E1D17E4}"/>
    <cellStyle name="Normal 45" xfId="1014" xr:uid="{EEADE7B0-5E26-417F-8FC7-84F0FA49413A}"/>
    <cellStyle name="Normal 45 2" xfId="1015" xr:uid="{2765F25D-E29F-4549-92D1-4E01F6AEBAA1}"/>
    <cellStyle name="Normal 45 3" xfId="1016" xr:uid="{20189C34-7D7C-4A31-88A5-FBD2AA66E7F2}"/>
    <cellStyle name="Normal 45 4" xfId="51406" xr:uid="{7A99EFFE-86B6-4255-B6FB-A31EEC8C8F79}"/>
    <cellStyle name="Normal 46" xfId="1017" xr:uid="{C7DD5673-FAF7-4192-AF97-4BC35B371F72}"/>
    <cellStyle name="Normal 46 2" xfId="1018" xr:uid="{7D1B46CB-E933-4739-87E9-376A71AFB1A9}"/>
    <cellStyle name="Normal 46 3" xfId="1019" xr:uid="{EFBE65EA-5A63-43F5-8523-861E4F44E8B0}"/>
    <cellStyle name="Normal 46 4" xfId="51407" xr:uid="{A7191620-B83E-40AC-A88C-30FA0E3EA8D4}"/>
    <cellStyle name="Normal 47" xfId="1020" xr:uid="{D0F73914-15BC-4454-9CC7-C56A9570C266}"/>
    <cellStyle name="Normal 47 2" xfId="1021" xr:uid="{ABAC3D2F-D945-4B6B-93ED-54A81C2EA5DA}"/>
    <cellStyle name="Normal 47 3" xfId="1022" xr:uid="{97C24730-ED5E-4329-BB2A-1ADBE7892845}"/>
    <cellStyle name="Normal 47 4" xfId="51408" xr:uid="{3D8CC4CA-662C-473B-B2D5-5C081C05744F}"/>
    <cellStyle name="Normal 48" xfId="1023" xr:uid="{BA59DCAB-9EDD-4688-ACB9-72342BD39C98}"/>
    <cellStyle name="Normal 48 2" xfId="1024" xr:uid="{2C0F6D3A-1DC3-45E2-B0E3-3E15905B6C51}"/>
    <cellStyle name="Normal 48 3" xfId="1025" xr:uid="{C3A64177-726A-44D8-AA62-BCE00190621C}"/>
    <cellStyle name="Normal 48 4" xfId="51409" xr:uid="{87E9DFB9-B082-4151-982E-E13C47B787E3}"/>
    <cellStyle name="Normal 49" xfId="1026" xr:uid="{EF2E5B1D-88FB-4EA0-A61B-A1457EB002FF}"/>
    <cellStyle name="Normal 49 2" xfId="1027" xr:uid="{62BEDC58-4795-461C-82E8-590B543F94FE}"/>
    <cellStyle name="Normal 49 3" xfId="1028" xr:uid="{A13B10A9-F6C0-49C4-BA11-D500DC685151}"/>
    <cellStyle name="Normal 49 4" xfId="51410" xr:uid="{EB1B6108-CEF2-4DBD-8EE6-EAA1DA173EEE}"/>
    <cellStyle name="Normal 5" xfId="12" xr:uid="{FB7A6F2F-F363-4CE7-84E0-678505B23C13}"/>
    <cellStyle name="Normal 5 2" xfId="87" xr:uid="{BF33A377-016B-4F23-9B51-B87405407F30}"/>
    <cellStyle name="Normal 5 2 10" xfId="34702" xr:uid="{D29192A7-8054-497A-896E-D42F70DAC384}"/>
    <cellStyle name="Normal 5 2 11" xfId="51652" xr:uid="{FDC811D4-F60B-4C64-A49E-756295889205}"/>
    <cellStyle name="Normal 5 2 12" xfId="1272" xr:uid="{BE4F8467-D406-4C39-86F9-9D1388BC588D}"/>
    <cellStyle name="Normal 5 2 2" xfId="161" xr:uid="{1442D946-7B2C-4C60-A160-EAFB9532644C}"/>
    <cellStyle name="Normal 5 2 2 2" xfId="1031" xr:uid="{06DAC2A5-84A3-468D-8F15-DB95B1910F05}"/>
    <cellStyle name="Normal 5 2 2 2 2" xfId="13369" xr:uid="{7AF3ECE0-CE6B-49E7-A3C6-D3FFBB6862C6}"/>
    <cellStyle name="Normal 5 2 2 2 2 2" xfId="30129" xr:uid="{D99E9E7E-1488-425C-A4F8-51F137CCD5AA}"/>
    <cellStyle name="Normal 5 2 2 2 2 3" xfId="46888" xr:uid="{057DEB32-326D-41A7-A215-948370DA5D5C}"/>
    <cellStyle name="Normal 5 2 2 2 3" xfId="21749" xr:uid="{C7EE8E9C-B7C8-476C-BF0B-6ADFFAC1F806}"/>
    <cellStyle name="Normal 5 2 2 2 4" xfId="38508" xr:uid="{E648779F-832D-44BE-AD3C-6C4263F0D1FC}"/>
    <cellStyle name="Normal 5 2 2 3" xfId="6676" xr:uid="{1272E8BC-DCE0-49DB-8E4A-07027ECDF535}"/>
    <cellStyle name="Normal 5 2 2 3 2" xfId="15056" xr:uid="{F86DABEE-6364-4037-8CEF-3120AFA0B133}"/>
    <cellStyle name="Normal 5 2 2 3 2 2" xfId="31816" xr:uid="{A140B81B-7FEF-4925-A038-3287AED41324}"/>
    <cellStyle name="Normal 5 2 2 3 2 3" xfId="48575" xr:uid="{5F82990E-8ABA-45AA-AA73-DE7EEDFA5D75}"/>
    <cellStyle name="Normal 5 2 2 3 3" xfId="23436" xr:uid="{946D1CD6-43CF-4417-91FF-3318A24B199D}"/>
    <cellStyle name="Normal 5 2 2 3 4" xfId="40195" xr:uid="{5BAC2E8E-0A7A-4BC5-B0CA-2DA36E0825E4}"/>
    <cellStyle name="Normal 5 2 2 4" xfId="3416" xr:uid="{EE8906A8-5884-4291-A0BF-55C6F437BC71}"/>
    <cellStyle name="Normal 5 2 2 4 2" xfId="11792" xr:uid="{3E421137-92A1-4D52-8B52-AEBFE0CBB128}"/>
    <cellStyle name="Normal 5 2 2 4 2 2" xfId="28552" xr:uid="{E7CF614C-F624-413E-9F93-B2D9E3803DCB}"/>
    <cellStyle name="Normal 5 2 2 4 2 3" xfId="45311" xr:uid="{4A459D34-016C-4771-9005-53DD045AB7A9}"/>
    <cellStyle name="Normal 5 2 2 4 3" xfId="20172" xr:uid="{50494663-1455-4A17-94D4-584C061D622E}"/>
    <cellStyle name="Normal 5 2 2 4 4" xfId="36931" xr:uid="{5275D8C9-33BC-4FF3-AD19-0E3FFF033F46}"/>
    <cellStyle name="Normal 5 2 2 5" xfId="9989" xr:uid="{7B3D30A3-C8A7-4123-8ED2-2822AA63D603}"/>
    <cellStyle name="Normal 5 2 2 5 2" xfId="26749" xr:uid="{4BDD4A84-BFC3-45B0-937F-563277D90B87}"/>
    <cellStyle name="Normal 5 2 2 5 3" xfId="43508" xr:uid="{165F57E1-0801-4A46-8357-1271D1241A10}"/>
    <cellStyle name="Normal 5 2 2 6" xfId="18369" xr:uid="{598B10F7-E349-461D-84DA-402805E4611B}"/>
    <cellStyle name="Normal 5 2 2 7" xfId="35128" xr:uid="{98CE610F-3F20-4EC3-A776-31DDF7847B5D}"/>
    <cellStyle name="Normal 5 2 2 8" xfId="1030" xr:uid="{13AF4E9C-0890-4402-8409-20D853E660D8}"/>
    <cellStyle name="Normal 5 2 3" xfId="1032" xr:uid="{7A323006-E54A-46B1-99A3-EC2EBD4612AB}"/>
    <cellStyle name="Normal 5 2 3 2" xfId="1969" xr:uid="{33F4CC68-0C5D-449D-AD37-55F03409DCB9}"/>
    <cellStyle name="Normal 5 2 4" xfId="1033" xr:uid="{EF8AF410-6AA1-479E-9CAF-59DA9E395399}"/>
    <cellStyle name="Normal 5 2 4 2" xfId="5417" xr:uid="{42AE304C-644B-4E2E-A731-A445FB989DE1}"/>
    <cellStyle name="Normal 5 2 4 2 2" xfId="13797" xr:uid="{EFA1AB13-99A5-414B-94D1-ACB84FF6CA1B}"/>
    <cellStyle name="Normal 5 2 4 2 2 2" xfId="30557" xr:uid="{292C4237-C0CF-43EA-8CD1-1897755781ED}"/>
    <cellStyle name="Normal 5 2 4 2 2 3" xfId="47316" xr:uid="{A65E4967-E94C-41F6-B990-89BB851F98C5}"/>
    <cellStyle name="Normal 5 2 4 2 3" xfId="22177" xr:uid="{B5B9A417-0A82-4225-ADDB-1899DA8C34AD}"/>
    <cellStyle name="Normal 5 2 4 2 4" xfId="38936" xr:uid="{E52700DF-C2FF-4F71-AB97-2514C4C1EF00}"/>
    <cellStyle name="Normal 5 2 4 3" xfId="7104" xr:uid="{7D12D15C-49B9-4FC3-B427-D7873C72CE9C}"/>
    <cellStyle name="Normal 5 2 4 3 2" xfId="15484" xr:uid="{C187318F-FE45-47F3-81DF-C389216438A3}"/>
    <cellStyle name="Normal 5 2 4 3 2 2" xfId="32244" xr:uid="{4437C37A-3141-49D3-8DBC-505A0319A9ED}"/>
    <cellStyle name="Normal 5 2 4 3 2 3" xfId="49003" xr:uid="{81631AB7-5C01-4063-A909-8881B1A1A3FC}"/>
    <cellStyle name="Normal 5 2 4 3 3" xfId="23864" xr:uid="{DB72147B-603A-429E-8DA8-80456A12456B}"/>
    <cellStyle name="Normal 5 2 4 3 4" xfId="40623" xr:uid="{BCC0CCC4-608A-4ABB-B538-3C428279B540}"/>
    <cellStyle name="Normal 5 2 4 4" xfId="3844" xr:uid="{0701D611-AE50-4638-A322-3C20CB2BC5D7}"/>
    <cellStyle name="Normal 5 2 4 4 2" xfId="12220" xr:uid="{6005DB8D-DBDD-45FA-BEED-6AA4C44DD1AA}"/>
    <cellStyle name="Normal 5 2 4 4 2 2" xfId="28980" xr:uid="{5E82673F-14D1-46D4-9214-EE93B3CA5DA4}"/>
    <cellStyle name="Normal 5 2 4 4 2 3" xfId="45739" xr:uid="{CBF7DA7B-E426-4674-A44D-DE2B4E8A301D}"/>
    <cellStyle name="Normal 5 2 4 4 3" xfId="20600" xr:uid="{5D89C438-9D6F-4C3D-B781-BB57BA6DEAC6}"/>
    <cellStyle name="Normal 5 2 4 4 4" xfId="37359" xr:uid="{836E61D3-2B48-4ED6-BE11-B5CD38D504AF}"/>
    <cellStyle name="Normal 5 2 4 5" xfId="10417" xr:uid="{2116746E-CF74-41AC-9129-B519842EB3B8}"/>
    <cellStyle name="Normal 5 2 4 5 2" xfId="27177" xr:uid="{1BAD5518-425C-474D-AEEE-C398A6CCFAAC}"/>
    <cellStyle name="Normal 5 2 4 5 3" xfId="43936" xr:uid="{42867E01-329C-4419-B7F8-D4A4B227B9C5}"/>
    <cellStyle name="Normal 5 2 4 6" xfId="18797" xr:uid="{5F6DF132-728D-422D-A641-2C4D3F0E757F}"/>
    <cellStyle name="Normal 5 2 4 7" xfId="35556" xr:uid="{9AF4803E-8B71-448D-B41D-7DF061F56CE0}"/>
    <cellStyle name="Normal 5 2 4 8" xfId="2037" xr:uid="{BDE525C4-9030-4167-B3F5-ACB3DDD8C355}"/>
    <cellStyle name="Normal 5 2 5" xfId="1034" xr:uid="{49C24897-4602-42F8-A8E5-4896E5583E4F}"/>
    <cellStyle name="Normal 5 2 5 2" xfId="12902" xr:uid="{8C7B3C04-DAF6-45B0-A716-0D48BE0062C7}"/>
    <cellStyle name="Normal 5 2 5 2 2" xfId="29662" xr:uid="{6BFF14FB-928F-43D5-89E4-2742F86129EC}"/>
    <cellStyle name="Normal 5 2 5 2 3" xfId="46421" xr:uid="{8B42D486-56D2-49A4-A3B3-CD3F995B8BC2}"/>
    <cellStyle name="Normal 5 2 5 3" xfId="21282" xr:uid="{1A88483A-64EF-4195-B4EF-DD330D49314A}"/>
    <cellStyle name="Normal 5 2 5 4" xfId="38041" xr:uid="{3D708F49-ED92-4896-A24C-2A560916487D}"/>
    <cellStyle name="Normal 5 2 5 5" xfId="4526" xr:uid="{DD7EEF80-26C2-4482-84EA-8C9CE75CC860}"/>
    <cellStyle name="Normal 5 2 6" xfId="1035" xr:uid="{2EEDC4AC-13A1-4BC8-A20E-AD37049BD801}"/>
    <cellStyle name="Normal 5 2 6 2" xfId="14630" xr:uid="{402D78DA-DA0C-48E7-B2D2-68FDF2AFC436}"/>
    <cellStyle name="Normal 5 2 6 2 2" xfId="31390" xr:uid="{C84075B6-E976-4A33-9D6A-7296E0DA6841}"/>
    <cellStyle name="Normal 5 2 6 2 3" xfId="48149" xr:uid="{B7C5F84A-2F29-4C12-8FCB-399E5C424B4C}"/>
    <cellStyle name="Normal 5 2 6 3" xfId="23010" xr:uid="{BC64AC67-74C4-4903-A7D8-E9EE217C1B94}"/>
    <cellStyle name="Normal 5 2 6 4" xfId="39769" xr:uid="{5DB1570E-CB55-474E-9520-169FEC00DA41}"/>
    <cellStyle name="Normal 5 2 6 5" xfId="6250" xr:uid="{D63AD0B5-3EA5-423A-A3AD-64F60111F194}"/>
    <cellStyle name="Normal 5 2 7" xfId="1029" xr:uid="{934A5501-4C91-49A6-A7F0-CC857AA3CCC8}"/>
    <cellStyle name="Normal 5 2 7 2" xfId="11366" xr:uid="{38A370AB-2E0B-4C92-9648-8851471A529F}"/>
    <cellStyle name="Normal 5 2 7 2 2" xfId="28126" xr:uid="{F4B6B71F-A8CE-40C7-9548-EE4779A20758}"/>
    <cellStyle name="Normal 5 2 7 2 3" xfId="44885" xr:uid="{78C5ACD4-5493-4F35-A238-B8462BAA049C}"/>
    <cellStyle name="Normal 5 2 7 3" xfId="19746" xr:uid="{EE836B75-5D3A-45C4-B9AB-78810A2E93F5}"/>
    <cellStyle name="Normal 5 2 7 4" xfId="36505" xr:uid="{9AF86047-D91A-461E-9A51-C98E05714A09}"/>
    <cellStyle name="Normal 5 2 8" xfId="9563" xr:uid="{F0B2FB4B-7B9D-4DB9-A03F-F1A66E868ACB}"/>
    <cellStyle name="Normal 5 2 8 2" xfId="26323" xr:uid="{FD018D1C-150A-42BF-AB84-BCB140DCA304}"/>
    <cellStyle name="Normal 5 2 8 3" xfId="43082" xr:uid="{8ACC0F41-0721-4034-84DD-9CF321417868}"/>
    <cellStyle name="Normal 5 2 9" xfId="17943" xr:uid="{B4B8B522-5948-4333-A804-8ECA1ECC7336}"/>
    <cellStyle name="Normal 5 3" xfId="218" xr:uid="{7A09F01D-6707-48C5-B609-57A453FACA49}"/>
    <cellStyle name="Normal 5 3 2" xfId="1037" xr:uid="{0FFFAB93-4B46-416D-9449-6A7FE17F6508}"/>
    <cellStyle name="Normal 5 3 3" xfId="1036" xr:uid="{620294D0-3A10-44B9-AD28-2678107A1E72}"/>
    <cellStyle name="Normal 5 4" xfId="160" xr:uid="{CD7F3430-132C-4B75-8B76-DA7A41A279CB}"/>
    <cellStyle name="Normal 5 4 10" xfId="1267" xr:uid="{BCC05CDD-6214-43E0-9A92-21E74A581B55}"/>
    <cellStyle name="Normal 5 4 11" xfId="1038" xr:uid="{92D57436-EEBA-428D-A4FE-EA2F9D076BF7}"/>
    <cellStyle name="Normal 5 4 2" xfId="1605" xr:uid="{3028BF36-BC62-4EE0-99AD-E54AE4874D74}"/>
    <cellStyle name="Normal 5 4 2 2" xfId="4987" xr:uid="{44B81ED9-2F5B-45E5-A535-E8F384892018}"/>
    <cellStyle name="Normal 5 4 2 2 2" xfId="13363" xr:uid="{247EA0CA-3A0D-4C68-9252-95E4B18D781D}"/>
    <cellStyle name="Normal 5 4 2 2 2 2" xfId="30123" xr:uid="{9ADA0EFA-2D35-4D52-BE2D-19FA8CC3774D}"/>
    <cellStyle name="Normal 5 4 2 2 2 3" xfId="46882" xr:uid="{AD78BAE3-FBF7-4E3A-9DE5-97B1B1A135B8}"/>
    <cellStyle name="Normal 5 4 2 2 3" xfId="21743" xr:uid="{70EACAB7-3736-4BAD-B5E6-465020E2349C}"/>
    <cellStyle name="Normal 5 4 2 2 4" xfId="38502" xr:uid="{97F69971-D4F4-4524-AED5-30977222918F}"/>
    <cellStyle name="Normal 5 4 2 3" xfId="6670" xr:uid="{CC98E1AC-8D88-486F-919B-C3638405A7E6}"/>
    <cellStyle name="Normal 5 4 2 3 2" xfId="15050" xr:uid="{D679B5AB-3ADF-4994-B5BC-990AA656AE82}"/>
    <cellStyle name="Normal 5 4 2 3 2 2" xfId="31810" xr:uid="{F709AD19-4090-44F5-9962-1924C972E3C6}"/>
    <cellStyle name="Normal 5 4 2 3 2 3" xfId="48569" xr:uid="{A9840256-3429-4CD8-BC93-0047D48A1D37}"/>
    <cellStyle name="Normal 5 4 2 3 3" xfId="23430" xr:uid="{D5FD71E0-A443-4F91-9B49-C5B7EC11B8AA}"/>
    <cellStyle name="Normal 5 4 2 3 4" xfId="40189" xr:uid="{F7266B21-119A-4FAA-9D8B-69EDE2AC393D}"/>
    <cellStyle name="Normal 5 4 2 4" xfId="3410" xr:uid="{9A804A4A-EB79-4304-A85B-7043C5F10DFF}"/>
    <cellStyle name="Normal 5 4 2 4 2" xfId="11786" xr:uid="{7629C806-FC21-4E76-AE20-E106B4331911}"/>
    <cellStyle name="Normal 5 4 2 4 2 2" xfId="28546" xr:uid="{3210B705-6D93-44E8-A314-C6D9A7BF2744}"/>
    <cellStyle name="Normal 5 4 2 4 2 3" xfId="45305" xr:uid="{E9F40364-5610-4198-B10E-EE02D347878C}"/>
    <cellStyle name="Normal 5 4 2 4 3" xfId="20166" xr:uid="{5BC74470-4B17-4D89-924A-411ED0DF0BE7}"/>
    <cellStyle name="Normal 5 4 2 4 4" xfId="36925" xr:uid="{FC95DB64-09AB-4DEF-BF6D-64E753245A3A}"/>
    <cellStyle name="Normal 5 4 2 5" xfId="9983" xr:uid="{44CA34B8-767E-43A3-97A8-82A141F934BD}"/>
    <cellStyle name="Normal 5 4 2 5 2" xfId="26743" xr:uid="{669EAF6A-0283-4509-BD46-A5EF226C2FE7}"/>
    <cellStyle name="Normal 5 4 2 5 3" xfId="43502" xr:uid="{0D6A77B2-00AE-46DF-BC47-281643574498}"/>
    <cellStyle name="Normal 5 4 2 6" xfId="18363" xr:uid="{23D7FC52-1EC8-4134-8E63-ADEA282A88FD}"/>
    <cellStyle name="Normal 5 4 2 7" xfId="35122" xr:uid="{166781E7-16F8-4C6E-A9E5-5D87BD1E5DA4}"/>
    <cellStyle name="Normal 5 4 3" xfId="2032" xr:uid="{A8D31D07-251C-4A86-BB7D-9BC9E3CF88A3}"/>
    <cellStyle name="Normal 5 4 3 2" xfId="5411" xr:uid="{55E381C3-E0B1-47B3-8134-BAE0E93CA8FA}"/>
    <cellStyle name="Normal 5 4 3 2 2" xfId="13791" xr:uid="{2EFAD8CE-4720-44F6-8647-FD4E04FE5A5E}"/>
    <cellStyle name="Normal 5 4 3 2 2 2" xfId="30551" xr:uid="{C392A67D-FFA4-4A9B-AF38-75AE96BA28E4}"/>
    <cellStyle name="Normal 5 4 3 2 2 3" xfId="47310" xr:uid="{B2BB6CAB-92A2-452A-A2C3-79F6FAAF3E5F}"/>
    <cellStyle name="Normal 5 4 3 2 3" xfId="22171" xr:uid="{7DD0EA16-F3A0-455A-840B-9D34359E5BD7}"/>
    <cellStyle name="Normal 5 4 3 2 4" xfId="38930" xr:uid="{E4506F45-E561-432E-9AF1-219CEE2B9241}"/>
    <cellStyle name="Normal 5 4 3 3" xfId="7098" xr:uid="{3F371796-9BA9-4FD6-A964-29012793ED63}"/>
    <cellStyle name="Normal 5 4 3 3 2" xfId="15478" xr:uid="{39557205-FBC9-4EB5-B4A2-A8C8E020A066}"/>
    <cellStyle name="Normal 5 4 3 3 2 2" xfId="32238" xr:uid="{B0E061C7-9B03-4F00-A4BE-C9A1BD10E764}"/>
    <cellStyle name="Normal 5 4 3 3 2 3" xfId="48997" xr:uid="{A02F645C-54F4-48B5-8E2B-2279E145810E}"/>
    <cellStyle name="Normal 5 4 3 3 3" xfId="23858" xr:uid="{B96998DC-30F8-479C-9DC9-736BF1DBEBAA}"/>
    <cellStyle name="Normal 5 4 3 3 4" xfId="40617" xr:uid="{FCD9E833-8ED8-4205-B3F4-CDBDE035B505}"/>
    <cellStyle name="Normal 5 4 3 4" xfId="3838" xr:uid="{255AB574-53E5-4CBE-9664-BD6DC8EF9CA1}"/>
    <cellStyle name="Normal 5 4 3 4 2" xfId="12214" xr:uid="{BCA1F442-F647-4ADD-82E9-B3FD0E8E46F0}"/>
    <cellStyle name="Normal 5 4 3 4 2 2" xfId="28974" xr:uid="{70A3FBAF-168D-46F0-A84B-A3D6C9B5105A}"/>
    <cellStyle name="Normal 5 4 3 4 2 3" xfId="45733" xr:uid="{CED9AED8-708F-432F-8BAD-847A185A911B}"/>
    <cellStyle name="Normal 5 4 3 4 3" xfId="20594" xr:uid="{9D54E9C4-8F40-46F7-A3F7-5DBB8F18378D}"/>
    <cellStyle name="Normal 5 4 3 4 4" xfId="37353" xr:uid="{EFBF607B-4E8A-4482-9897-ABDF94AE4577}"/>
    <cellStyle name="Normal 5 4 3 5" xfId="10411" xr:uid="{4FF84A0A-FCDA-4EA1-8710-101590E6ADAB}"/>
    <cellStyle name="Normal 5 4 3 5 2" xfId="27171" xr:uid="{48F4DB30-35A9-482C-A7F1-9CDC27A96E16}"/>
    <cellStyle name="Normal 5 4 3 5 3" xfId="43930" xr:uid="{43654D6F-449F-4A40-AD71-C15C4B81AA41}"/>
    <cellStyle name="Normal 5 4 3 6" xfId="18791" xr:uid="{8E36B4A2-1395-4953-B2D3-2109D1EAB35D}"/>
    <cellStyle name="Normal 5 4 3 7" xfId="35550" xr:uid="{E7F2C8A4-F6B4-4773-887C-4A090312186C}"/>
    <cellStyle name="Normal 5 4 4" xfId="4530" xr:uid="{978E3617-5F65-4888-A3E5-7B7DBEC86ABD}"/>
    <cellStyle name="Normal 5 4 4 2" xfId="12906" xr:uid="{2F547F5A-9E22-47F5-A817-2D61DF133439}"/>
    <cellStyle name="Normal 5 4 4 2 2" xfId="29666" xr:uid="{D9C8AAFD-1B7D-47E7-9DE4-C44398C2BC09}"/>
    <cellStyle name="Normal 5 4 4 2 3" xfId="46425" xr:uid="{D9D0C07E-8412-4D99-B974-B37556ABE004}"/>
    <cellStyle name="Normal 5 4 4 3" xfId="21286" xr:uid="{34F03A2F-4692-492D-9159-188304AD9061}"/>
    <cellStyle name="Normal 5 4 4 4" xfId="38045" xr:uid="{EB9423D9-D25B-414A-AE95-5209040122C1}"/>
    <cellStyle name="Normal 5 4 5" xfId="6244" xr:uid="{5FD7D18E-2A16-432A-8102-FD22F8277E3C}"/>
    <cellStyle name="Normal 5 4 5 2" xfId="14624" xr:uid="{8697D006-FDD0-4F8A-A45E-4AE658C530C3}"/>
    <cellStyle name="Normal 5 4 5 2 2" xfId="31384" xr:uid="{A90E4228-18D8-42EC-919B-508991313CFF}"/>
    <cellStyle name="Normal 5 4 5 2 3" xfId="48143" xr:uid="{9D4EEEE9-AF81-412B-8FF4-8FA22FB38E1E}"/>
    <cellStyle name="Normal 5 4 5 3" xfId="23004" xr:uid="{85C5E5F5-3F28-464C-AE14-043D9A2534BA}"/>
    <cellStyle name="Normal 5 4 5 4" xfId="39763" xr:uid="{3269A682-D5D5-42EC-A453-6DE04C6DB603}"/>
    <cellStyle name="Normal 5 4 6" xfId="2982" xr:uid="{66A4F6C2-4C7C-49ED-A914-11EC8DB327E3}"/>
    <cellStyle name="Normal 5 4 6 2" xfId="11360" xr:uid="{712A066C-6EE4-4FF9-B86D-E6A1755BF75E}"/>
    <cellStyle name="Normal 5 4 6 2 2" xfId="28120" xr:uid="{4A9745BD-C2DE-48E0-94CC-418B6FBFB733}"/>
    <cellStyle name="Normal 5 4 6 2 3" xfId="44879" xr:uid="{B9858FC1-EE0B-4A70-858A-438CEE21E0AA}"/>
    <cellStyle name="Normal 5 4 6 3" xfId="19740" xr:uid="{FF42C514-A524-4ED5-A52C-886ECE2366BC}"/>
    <cellStyle name="Normal 5 4 6 4" xfId="36499" xr:uid="{2EAC72D8-F18B-4CC4-BF75-0C47F3F38AEA}"/>
    <cellStyle name="Normal 5 4 7" xfId="9557" xr:uid="{E0D257AA-D6E9-4375-9D94-02BECC5BDE7E}"/>
    <cellStyle name="Normal 5 4 7 2" xfId="26317" xr:uid="{8851B197-CAC6-4A59-8D6A-B4009BF5D3F3}"/>
    <cellStyle name="Normal 5 4 7 3" xfId="43076" xr:uid="{E9C1DEE4-CF20-4950-9172-BC34BB24C349}"/>
    <cellStyle name="Normal 5 4 8" xfId="17937" xr:uid="{1A8D0820-0B58-4DA6-A4DD-0F2A17B56B9D}"/>
    <cellStyle name="Normal 5 4 9" xfId="34696" xr:uid="{9C24DF50-983B-459E-AE09-0C4809EB6920}"/>
    <cellStyle name="Normal 5 5" xfId="1254" xr:uid="{574C78E7-D49B-425A-8A46-627BB0F6E319}"/>
    <cellStyle name="Normal 5 6" xfId="72" xr:uid="{F9AF6FCB-406A-4326-8622-11951C069BF4}"/>
    <cellStyle name="Normal 50" xfId="1039" xr:uid="{E80B0FCF-FC16-41E0-842A-72B46B84DBED}"/>
    <cellStyle name="Normal 50 2" xfId="1040" xr:uid="{EB78EA60-4145-467F-9EFD-4A76FF4A278D}"/>
    <cellStyle name="Normal 50 3" xfId="1041" xr:uid="{09292B7A-B800-41C8-A026-1CC858644164}"/>
    <cellStyle name="Normal 50 4" xfId="51421" xr:uid="{9B5D23E2-AB10-486D-9B90-4725DB0A3077}"/>
    <cellStyle name="Normal 51" xfId="1042" xr:uid="{80145A20-2269-4181-B592-DEDF8C77578A}"/>
    <cellStyle name="Normal 51 2" xfId="1043" xr:uid="{23B9C664-5EA7-4C08-B5B1-1278F2BFD8A5}"/>
    <cellStyle name="Normal 51 3" xfId="1044" xr:uid="{B9F23A45-9163-49E3-B012-D017750B1395}"/>
    <cellStyle name="Normal 51 4" xfId="51422" xr:uid="{CB036C21-72B6-443C-94CF-97078CFCF5DE}"/>
    <cellStyle name="Normal 52" xfId="1045" xr:uid="{5E032A7A-656B-4315-8D16-F792932AB897}"/>
    <cellStyle name="Normal 52 2" xfId="1046" xr:uid="{5E845845-E408-48A8-9444-F28278141810}"/>
    <cellStyle name="Normal 52 3" xfId="1047" xr:uid="{6423108A-2F5B-4306-934A-FF4F7029841B}"/>
    <cellStyle name="Normal 52 4" xfId="51423" xr:uid="{B8725929-FF42-4A9F-89A3-F6C246A9D9BA}"/>
    <cellStyle name="Normal 53" xfId="1048" xr:uid="{90B8A0BF-000A-4189-A172-46174B71A866}"/>
    <cellStyle name="Normal 53 2" xfId="1049" xr:uid="{11B9C137-34F6-4AA8-A1CA-EB64DEC2174E}"/>
    <cellStyle name="Normal 53 3" xfId="1050" xr:uid="{B9A832F5-EBF3-4569-8C0E-0645A1319E98}"/>
    <cellStyle name="Normal 53 4" xfId="51424" xr:uid="{50B9ACC8-DF82-4C59-8016-A6DC2DBE6D74}"/>
    <cellStyle name="Normal 54" xfId="1051" xr:uid="{10612508-53D9-43D7-8D08-1A786AF815F7}"/>
    <cellStyle name="Normal 54 2" xfId="1052" xr:uid="{B22F5797-9127-4DA2-8B3D-A2433952579E}"/>
    <cellStyle name="Normal 54 3" xfId="1053" xr:uid="{AED1DAEF-5BD3-4A3C-B60B-A6CE11B92FC9}"/>
    <cellStyle name="Normal 54 4" xfId="51425" xr:uid="{59974B66-5300-4A3D-A250-B723028635E1}"/>
    <cellStyle name="Normal 55" xfId="1054" xr:uid="{11E512B1-1D54-4474-89EF-04801B29C81E}"/>
    <cellStyle name="Normal 55 2" xfId="1055" xr:uid="{CB0D37F0-29D7-400A-8281-218A0E034245}"/>
    <cellStyle name="Normal 55 3" xfId="1056" xr:uid="{EE0C5865-2D89-4826-BFA4-B6FAC7E871DB}"/>
    <cellStyle name="Normal 55 4" xfId="51426" xr:uid="{5900C904-EA34-4818-B1E5-FD324B92AD02}"/>
    <cellStyle name="Normal 56" xfId="1057" xr:uid="{016F5398-D801-405F-AC2A-564C46B72036}"/>
    <cellStyle name="Normal 56 2" xfId="1058" xr:uid="{6B110506-B6FB-4473-BB25-DC4A3A329D04}"/>
    <cellStyle name="Normal 56 3" xfId="1059" xr:uid="{58C57A6E-324A-4058-B76E-11195F0B045E}"/>
    <cellStyle name="Normal 56 4" xfId="51427" xr:uid="{8AD45E97-138D-4855-9C08-687AAE41E2A7}"/>
    <cellStyle name="Normal 57" xfId="1060" xr:uid="{B071ECE1-6369-4FE4-97C6-07DD553FC87C}"/>
    <cellStyle name="Normal 57 2" xfId="1061" xr:uid="{8680A722-5C9A-4075-9D3D-E77CFC6972C9}"/>
    <cellStyle name="Normal 57 3" xfId="51428" xr:uid="{93CE5574-F5BD-428A-9758-4529F7AD7B7C}"/>
    <cellStyle name="Normal 58" xfId="1062" xr:uid="{66EE4D9E-44D7-4DC3-902B-8E049A8AD296}"/>
    <cellStyle name="Normal 58 2" xfId="1063" xr:uid="{DA33CFEF-BEB6-4198-B780-767175EDF35E}"/>
    <cellStyle name="Normal 58 3" xfId="51429" xr:uid="{8E1EC4A0-AB0B-400E-85C4-E22928A4F2D3}"/>
    <cellStyle name="Normal 59" xfId="1064" xr:uid="{B4E8FEF0-E796-4A45-ABEE-69AB90D57AAB}"/>
    <cellStyle name="Normal 59 2" xfId="1065" xr:uid="{5C75428A-291E-43F4-B3E1-B05A0224EB63}"/>
    <cellStyle name="Normal 59 2 2" xfId="1066" xr:uid="{2DA39596-2480-4A54-A077-7506101DF5CF}"/>
    <cellStyle name="Normal 59 3" xfId="1067" xr:uid="{665B4620-1974-49E5-B37A-18B918B8B01D}"/>
    <cellStyle name="Normal 59 4" xfId="51430" xr:uid="{BE59B210-B643-48E3-8675-1BA28D31256D}"/>
    <cellStyle name="Normal 6" xfId="14" xr:uid="{363B4999-F53C-4EED-9939-BAAE76F43C96}"/>
    <cellStyle name="Normal 6 2" xfId="88" xr:uid="{842518A2-C227-4171-994A-F7F0AD9F22B5}"/>
    <cellStyle name="Normal 6 2 2" xfId="162" xr:uid="{F18CF1ED-2FF7-4DE3-A88F-8C4CA0902440}"/>
    <cellStyle name="Normal 6 2 2 2" xfId="1070" xr:uid="{160E5A4B-3722-412E-84D5-65F25A909572}"/>
    <cellStyle name="Normal 6 2 2 3" xfId="1069" xr:uid="{D2203884-4C12-4D0C-BC56-74038D50C9F0}"/>
    <cellStyle name="Normal 6 2 3" xfId="1071" xr:uid="{9948C09E-0B36-4369-861D-34FC1D8523A0}"/>
    <cellStyle name="Normal 6 2 3 10" xfId="1273" xr:uid="{2174905A-A806-42B8-942A-CF715FF8FA63}"/>
    <cellStyle name="Normal 6 2 3 2" xfId="1611" xr:uid="{B157BC8E-3060-41D1-AE03-AC1E589177F1}"/>
    <cellStyle name="Normal 6 2 3 2 2" xfId="4993" xr:uid="{C0155193-7349-43D5-BB15-6EBFFD1A4D84}"/>
    <cellStyle name="Normal 6 2 3 2 2 2" xfId="13371" xr:uid="{24197276-F8F4-4AD5-9F89-3ABE13F290E9}"/>
    <cellStyle name="Normal 6 2 3 2 2 2 2" xfId="30131" xr:uid="{7585F635-0720-4719-B46F-1404101272F3}"/>
    <cellStyle name="Normal 6 2 3 2 2 2 3" xfId="46890" xr:uid="{1AC81651-702D-441F-8A22-D570B5921A14}"/>
    <cellStyle name="Normal 6 2 3 2 2 3" xfId="21751" xr:uid="{4209E16B-67AE-4E9C-A5D0-E5F808CA5EEE}"/>
    <cellStyle name="Normal 6 2 3 2 2 4" xfId="38510" xr:uid="{011CCAAF-90E8-40CC-A9B2-50471A12BEFF}"/>
    <cellStyle name="Normal 6 2 3 2 3" xfId="6678" xr:uid="{7B7FBE52-830E-4E98-BDF7-D4E85113D4DF}"/>
    <cellStyle name="Normal 6 2 3 2 3 2" xfId="15058" xr:uid="{879E3871-46C1-4EF8-93D4-7FD9D5A0FEF9}"/>
    <cellStyle name="Normal 6 2 3 2 3 2 2" xfId="31818" xr:uid="{5E5271BD-96C7-4526-B3E2-198FDD6E2058}"/>
    <cellStyle name="Normal 6 2 3 2 3 2 3" xfId="48577" xr:uid="{8927B5B2-A5EB-47C3-BC4B-8779F41F3ED3}"/>
    <cellStyle name="Normal 6 2 3 2 3 3" xfId="23438" xr:uid="{AE65D92C-FC8E-4A15-8FA4-17738C89B2CE}"/>
    <cellStyle name="Normal 6 2 3 2 3 4" xfId="40197" xr:uid="{DFCC385F-5A20-4FEB-9F12-04998B5590D1}"/>
    <cellStyle name="Normal 6 2 3 2 4" xfId="3418" xr:uid="{B06B298B-ECB6-40D9-A419-BD2DC3A21165}"/>
    <cellStyle name="Normal 6 2 3 2 4 2" xfId="11794" xr:uid="{39C5E765-F85B-4CBE-B06D-00DEABC71F01}"/>
    <cellStyle name="Normal 6 2 3 2 4 2 2" xfId="28554" xr:uid="{58DE95E4-2AC7-45F1-9A54-8F705A35C153}"/>
    <cellStyle name="Normal 6 2 3 2 4 2 3" xfId="45313" xr:uid="{2C561603-F650-45A2-BE59-97BC7830A9F6}"/>
    <cellStyle name="Normal 6 2 3 2 4 3" xfId="20174" xr:uid="{C36B3316-9162-4511-86C8-63FCC55EE972}"/>
    <cellStyle name="Normal 6 2 3 2 4 4" xfId="36933" xr:uid="{59720836-EBD6-43A3-918E-566329B3FADE}"/>
    <cellStyle name="Normal 6 2 3 2 5" xfId="9991" xr:uid="{9BA7098A-B2FA-4B37-8467-277FC5771896}"/>
    <cellStyle name="Normal 6 2 3 2 5 2" xfId="26751" xr:uid="{23CE827F-11BD-4E59-8CE4-7AB629824A1C}"/>
    <cellStyle name="Normal 6 2 3 2 5 3" xfId="43510" xr:uid="{01E8E2AC-99A0-4DA6-A50A-79B9FE0D32AB}"/>
    <cellStyle name="Normal 6 2 3 2 6" xfId="18371" xr:uid="{1244D6DD-F495-4EF6-A969-FF672921B6C0}"/>
    <cellStyle name="Normal 6 2 3 2 7" xfId="35130" xr:uid="{058EEB64-B62B-4BA2-BE0A-FE7555200D65}"/>
    <cellStyle name="Normal 6 2 3 3" xfId="2039" xr:uid="{5689CAE2-A20D-4566-8175-7B1A3F0F90E0}"/>
    <cellStyle name="Normal 6 2 3 3 2" xfId="5419" xr:uid="{E57F3A33-BB62-4C05-AC3C-748712508EED}"/>
    <cellStyle name="Normal 6 2 3 3 2 2" xfId="13799" xr:uid="{0DC69247-1021-401C-A782-301BE08D04C0}"/>
    <cellStyle name="Normal 6 2 3 3 2 2 2" xfId="30559" xr:uid="{F0AD3C34-D075-4C79-9319-C8154BEA0DA4}"/>
    <cellStyle name="Normal 6 2 3 3 2 2 3" xfId="47318" xr:uid="{5B533947-4D17-4853-9AD8-78485B8CF55C}"/>
    <cellStyle name="Normal 6 2 3 3 2 3" xfId="22179" xr:uid="{79129E57-8A9D-4D82-97DF-9E4009D421DB}"/>
    <cellStyle name="Normal 6 2 3 3 2 4" xfId="38938" xr:uid="{7E5F8582-2315-42E7-A0A1-B36BE2883CBC}"/>
    <cellStyle name="Normal 6 2 3 3 3" xfId="7106" xr:uid="{3CCE8A74-AC04-4F49-A356-BA138148B429}"/>
    <cellStyle name="Normal 6 2 3 3 3 2" xfId="15486" xr:uid="{6E2B249D-3D83-4100-B60A-6AED00C33344}"/>
    <cellStyle name="Normal 6 2 3 3 3 2 2" xfId="32246" xr:uid="{48B8CF5B-4560-4C21-A3DB-AD80AD7D60B5}"/>
    <cellStyle name="Normal 6 2 3 3 3 2 3" xfId="49005" xr:uid="{D4091F6F-0C96-4865-B156-33C856106AF8}"/>
    <cellStyle name="Normal 6 2 3 3 3 3" xfId="23866" xr:uid="{46C6F8DC-AAA6-47DD-93CA-E02F30807BC6}"/>
    <cellStyle name="Normal 6 2 3 3 3 4" xfId="40625" xr:uid="{F7D47A92-9E24-48F6-9F55-DFF7EF9D1B0A}"/>
    <cellStyle name="Normal 6 2 3 3 4" xfId="3846" xr:uid="{6BEF6F9F-823D-4019-9EEF-CA9240EEB88C}"/>
    <cellStyle name="Normal 6 2 3 3 4 2" xfId="12222" xr:uid="{6362EA3F-BA78-47E9-8F4F-1680EB37EFD4}"/>
    <cellStyle name="Normal 6 2 3 3 4 2 2" xfId="28982" xr:uid="{E920EB1F-877D-47A1-8D34-2721832BCB43}"/>
    <cellStyle name="Normal 6 2 3 3 4 2 3" xfId="45741" xr:uid="{63A7E432-2AAC-4124-B872-17E1AF5A9ABA}"/>
    <cellStyle name="Normal 6 2 3 3 4 3" xfId="20602" xr:uid="{21E52BF1-59E0-4315-A8DC-A0FBAE01D6CD}"/>
    <cellStyle name="Normal 6 2 3 3 4 4" xfId="37361" xr:uid="{02F69303-1F19-492B-A93C-4675DA6DE2FF}"/>
    <cellStyle name="Normal 6 2 3 3 5" xfId="10419" xr:uid="{A92F5B3D-A923-4709-AE08-B7ED6B4142E2}"/>
    <cellStyle name="Normal 6 2 3 3 5 2" xfId="27179" xr:uid="{977DBA07-6397-47FC-8EFB-C1ACB11F820A}"/>
    <cellStyle name="Normal 6 2 3 3 5 3" xfId="43938" xr:uid="{A4A99F4C-EE1A-4C46-92C1-76D5F85CA124}"/>
    <cellStyle name="Normal 6 2 3 3 6" xfId="18799" xr:uid="{FBF4853A-3415-4BA7-A43F-A2DEEB1D9C3C}"/>
    <cellStyle name="Normal 6 2 3 3 7" xfId="35558" xr:uid="{4A9E1675-53B2-4EBB-B325-08FA31EB0B08}"/>
    <cellStyle name="Normal 6 2 3 4" xfId="4525" xr:uid="{B5AEF30D-CC6E-4B78-8A6A-23D337E52488}"/>
    <cellStyle name="Normal 6 2 3 4 2" xfId="12901" xr:uid="{F82550C9-6DEA-4EEB-843C-6D7568BD285C}"/>
    <cellStyle name="Normal 6 2 3 4 2 2" xfId="29661" xr:uid="{41B9013A-9668-42BD-BFDD-92E21F071A02}"/>
    <cellStyle name="Normal 6 2 3 4 2 3" xfId="46420" xr:uid="{3B4FFB6C-57C3-4518-B749-EB32EC2109CB}"/>
    <cellStyle name="Normal 6 2 3 4 3" xfId="21281" xr:uid="{0A9B4048-406B-4782-A9B6-ACADB88641A5}"/>
    <cellStyle name="Normal 6 2 3 4 4" xfId="38040" xr:uid="{F9686DB7-FF38-4FED-89D4-50D8481AC856}"/>
    <cellStyle name="Normal 6 2 3 5" xfId="6252" xr:uid="{84CCD353-42CA-4C12-B376-497F5E531CA8}"/>
    <cellStyle name="Normal 6 2 3 5 2" xfId="14632" xr:uid="{29DEF63B-C1B5-4083-87C2-9959DEE36034}"/>
    <cellStyle name="Normal 6 2 3 5 2 2" xfId="31392" xr:uid="{AAA6E4C8-31FD-4114-ADCB-42EE49611F0D}"/>
    <cellStyle name="Normal 6 2 3 5 2 3" xfId="48151" xr:uid="{8A66F29A-68CD-4B18-9B9F-C7E093423991}"/>
    <cellStyle name="Normal 6 2 3 5 3" xfId="23012" xr:uid="{3B3FDA24-A410-4A5B-8665-C3A023CC3131}"/>
    <cellStyle name="Normal 6 2 3 5 4" xfId="39771" xr:uid="{8B4047D7-267A-40BA-AC24-2B532B4B983C}"/>
    <cellStyle name="Normal 6 2 3 6" xfId="2989" xr:uid="{E5FD98B6-DF34-47B2-8A80-2F10059D0D94}"/>
    <cellStyle name="Normal 6 2 3 6 2" xfId="11368" xr:uid="{CA63BA4F-B6E2-4198-BED4-E5F2984B2502}"/>
    <cellStyle name="Normal 6 2 3 6 2 2" xfId="28128" xr:uid="{6D52860F-85D8-4349-B150-57E9B9F77F2E}"/>
    <cellStyle name="Normal 6 2 3 6 2 3" xfId="44887" xr:uid="{499205E7-CAE9-4ECA-9DD8-80594E1F5D3F}"/>
    <cellStyle name="Normal 6 2 3 6 3" xfId="19748" xr:uid="{B2F6BA0C-8F31-4D62-979E-021ADD108CA0}"/>
    <cellStyle name="Normal 6 2 3 6 4" xfId="36507" xr:uid="{19171D88-AAA8-4384-86A9-53F0A1E5C7CE}"/>
    <cellStyle name="Normal 6 2 3 7" xfId="9565" xr:uid="{EF96CEBD-BCF5-4E8A-8267-7326993FF2B0}"/>
    <cellStyle name="Normal 6 2 3 7 2" xfId="26325" xr:uid="{C79C117F-7662-4775-8344-90C7E6EDDAA8}"/>
    <cellStyle name="Normal 6 2 3 7 3" xfId="43084" xr:uid="{4FBD09A0-58E0-48CF-9D9F-91A8EAE444FC}"/>
    <cellStyle name="Normal 6 2 3 8" xfId="17945" xr:uid="{D0C397D9-215B-4BA2-A2BC-A1EE06178B59}"/>
    <cellStyle name="Normal 6 2 3 9" xfId="34704" xr:uid="{60AC6454-1B70-4072-9E54-84C9B0FD9E59}"/>
    <cellStyle name="Normal 6 2 4" xfId="1072" xr:uid="{478B001D-99EF-4D75-B814-A7C220C8994D}"/>
    <cellStyle name="Normal 6 2 4 2" xfId="1255" xr:uid="{334D3319-79F7-46A0-93C9-526566AC3985}"/>
    <cellStyle name="Normal 6 2 5" xfId="1073" xr:uid="{A4057F37-A757-4683-998E-C9568CDEEAEB}"/>
    <cellStyle name="Normal 6 2 6" xfId="1068" xr:uid="{8484D640-E048-476E-831E-92D20934942F}"/>
    <cellStyle name="Normal 6 3" xfId="219" xr:uid="{BAFCEA20-847F-457B-BB23-A06498E7423E}"/>
    <cellStyle name="Normal 6 3 2" xfId="1075" xr:uid="{4D550DDA-3518-494C-B1F4-56AA262E0654}"/>
    <cellStyle name="Normal 6 3 3" xfId="1277" xr:uid="{164C57AB-2162-40FE-9305-F18CE1EFAE2D}"/>
    <cellStyle name="Normal 6 3 4" xfId="1074" xr:uid="{95DF2F5C-D8F9-42CC-94DA-53FE654C6325}"/>
    <cellStyle name="Normal 6 4" xfId="96" xr:uid="{82E54A87-B5E8-4B0B-8A6F-1D5A35C922DA}"/>
    <cellStyle name="Normal 6 4 10" xfId="1268" xr:uid="{CBF7906E-2F60-4024-B06D-E0B4871AF9FF}"/>
    <cellStyle name="Normal 6 4 11" xfId="1076" xr:uid="{413236D9-1BBC-47A4-8DE2-20B158FD181B}"/>
    <cellStyle name="Normal 6 4 2" xfId="1077" xr:uid="{FCBB6C64-6864-4A56-90B1-A03F54B977D3}"/>
    <cellStyle name="Normal 6 4 2 2" xfId="4989" xr:uid="{91A63FA6-1A4E-4121-B132-089E76A7A60D}"/>
    <cellStyle name="Normal 6 4 2 2 2" xfId="13365" xr:uid="{692C55FE-A007-4ABA-A241-07EEC35384DA}"/>
    <cellStyle name="Normal 6 4 2 2 2 2" xfId="30125" xr:uid="{1B0D5A1F-D87B-4602-84E0-AA9B1DFFDDA7}"/>
    <cellStyle name="Normal 6 4 2 2 2 3" xfId="46884" xr:uid="{5EB203F9-7A3D-42FC-8F7B-CAE1E44B8B05}"/>
    <cellStyle name="Normal 6 4 2 2 3" xfId="21745" xr:uid="{EEA80871-D16A-45B0-B2BC-00FF1D57306C}"/>
    <cellStyle name="Normal 6 4 2 2 4" xfId="38504" xr:uid="{66692BFA-2DC9-48FC-98DF-78D5BB63ED73}"/>
    <cellStyle name="Normal 6 4 2 3" xfId="6672" xr:uid="{BD4298B3-4C28-485D-88EA-AB249F8D7167}"/>
    <cellStyle name="Normal 6 4 2 3 2" xfId="15052" xr:uid="{1F5828D5-CA3A-42BA-833A-F6DA0ABE6010}"/>
    <cellStyle name="Normal 6 4 2 3 2 2" xfId="31812" xr:uid="{B4549EB3-7FC0-4BE7-894B-DE31D4F9F3F9}"/>
    <cellStyle name="Normal 6 4 2 3 2 3" xfId="48571" xr:uid="{29837E71-02C2-459E-9A59-838F91550665}"/>
    <cellStyle name="Normal 6 4 2 3 3" xfId="23432" xr:uid="{80BBF19B-ED0B-4A43-A44E-175912DC98FE}"/>
    <cellStyle name="Normal 6 4 2 3 4" xfId="40191" xr:uid="{C36F4AD2-339E-48D8-9026-6551C43DE4F1}"/>
    <cellStyle name="Normal 6 4 2 4" xfId="3412" xr:uid="{D8D620F3-3543-4F6C-A870-FB7C8BC6CC80}"/>
    <cellStyle name="Normal 6 4 2 4 2" xfId="11788" xr:uid="{64D22D9F-7820-433B-A461-5D2C89D25158}"/>
    <cellStyle name="Normal 6 4 2 4 2 2" xfId="28548" xr:uid="{D03101C2-5869-43EE-8BEC-D842EC5DE764}"/>
    <cellStyle name="Normal 6 4 2 4 2 3" xfId="45307" xr:uid="{C4018A75-B600-4E2E-83E2-4531FA0AB68F}"/>
    <cellStyle name="Normal 6 4 2 4 3" xfId="20168" xr:uid="{6BAF78CE-0660-4348-AC5A-117AD1C16CD9}"/>
    <cellStyle name="Normal 6 4 2 4 4" xfId="36927" xr:uid="{DD45A3F6-A308-4092-A88F-216D11889C42}"/>
    <cellStyle name="Normal 6 4 2 5" xfId="9985" xr:uid="{A5952A4A-85E4-4264-A297-5928253B897E}"/>
    <cellStyle name="Normal 6 4 2 5 2" xfId="26745" xr:uid="{E9637A70-6363-49C5-A7E7-B27BFBC89113}"/>
    <cellStyle name="Normal 6 4 2 5 3" xfId="43504" xr:uid="{EF103A1A-E455-4188-8A14-2FB0DEE54010}"/>
    <cellStyle name="Normal 6 4 2 6" xfId="18365" xr:uid="{775D90EC-0C6C-4177-A783-7208F5281BEE}"/>
    <cellStyle name="Normal 6 4 2 7" xfId="35124" xr:uid="{4689CD9D-E5BC-4D24-90D1-D0A8FAAC96AB}"/>
    <cellStyle name="Normal 6 4 2 8" xfId="1607" xr:uid="{BBFF9D67-5A38-4F29-A8D8-9241374076BD}"/>
    <cellStyle name="Normal 6 4 3" xfId="2034" xr:uid="{359AB634-0726-41F0-AA08-16FA5AAF11E4}"/>
    <cellStyle name="Normal 6 4 3 2" xfId="5413" xr:uid="{F63C8A93-F4BF-4560-8FCA-E85D99AF3544}"/>
    <cellStyle name="Normal 6 4 3 2 2" xfId="13793" xr:uid="{0E35905D-B931-423B-9CCB-061C388F58DB}"/>
    <cellStyle name="Normal 6 4 3 2 2 2" xfId="30553" xr:uid="{26F2B838-33E4-4882-9547-06F35E27EB08}"/>
    <cellStyle name="Normal 6 4 3 2 2 3" xfId="47312" xr:uid="{D2499F45-5FF5-40F6-8CCB-1B53C8B67EB2}"/>
    <cellStyle name="Normal 6 4 3 2 3" xfId="22173" xr:uid="{B7F5165B-C736-4528-8E62-1CA547EEA6BC}"/>
    <cellStyle name="Normal 6 4 3 2 4" xfId="38932" xr:uid="{C9A74049-5FE1-4EE4-B57B-D09EE728103C}"/>
    <cellStyle name="Normal 6 4 3 3" xfId="7100" xr:uid="{50AA6F0B-209F-4868-8215-600E4D391912}"/>
    <cellStyle name="Normal 6 4 3 3 2" xfId="15480" xr:uid="{0BE65D10-05A6-4140-95DA-F0AE38399725}"/>
    <cellStyle name="Normal 6 4 3 3 2 2" xfId="32240" xr:uid="{DFAC0E9C-2788-41CC-A929-54C6322A28E5}"/>
    <cellStyle name="Normal 6 4 3 3 2 3" xfId="48999" xr:uid="{44FD0E5F-237C-46EF-9B51-62E2570AB3F9}"/>
    <cellStyle name="Normal 6 4 3 3 3" xfId="23860" xr:uid="{A1C300A6-520D-4169-A85C-E3E6613FF3B1}"/>
    <cellStyle name="Normal 6 4 3 3 4" xfId="40619" xr:uid="{DA19A109-078D-4D81-A9A9-7379BACDDE22}"/>
    <cellStyle name="Normal 6 4 3 4" xfId="3840" xr:uid="{D540D02A-E341-4DD6-A14D-7A814F98F8F2}"/>
    <cellStyle name="Normal 6 4 3 4 2" xfId="12216" xr:uid="{824C94EF-1E13-443C-AFCC-4936E956F64C}"/>
    <cellStyle name="Normal 6 4 3 4 2 2" xfId="28976" xr:uid="{5613601C-B1AB-42B0-8C82-70C79C5598BC}"/>
    <cellStyle name="Normal 6 4 3 4 2 3" xfId="45735" xr:uid="{34D8C1F8-8996-4F36-ADD2-123E6D5751C4}"/>
    <cellStyle name="Normal 6 4 3 4 3" xfId="20596" xr:uid="{BD83F358-A2CC-4545-94D3-8AC91CD6DFF6}"/>
    <cellStyle name="Normal 6 4 3 4 4" xfId="37355" xr:uid="{E2E3673C-8CDC-4880-AE19-1ACFBCDC76B6}"/>
    <cellStyle name="Normal 6 4 3 5" xfId="10413" xr:uid="{F3984826-D220-4B6C-943C-90B3695002CA}"/>
    <cellStyle name="Normal 6 4 3 5 2" xfId="27173" xr:uid="{97DE001D-4627-461D-A33B-EC57AC1DAC8C}"/>
    <cellStyle name="Normal 6 4 3 5 3" xfId="43932" xr:uid="{B2C3E2B4-6973-42D6-BFD5-0768C125D579}"/>
    <cellStyle name="Normal 6 4 3 6" xfId="18793" xr:uid="{2DF11C60-E44E-43FF-A382-AEEB0BB4CB46}"/>
    <cellStyle name="Normal 6 4 3 7" xfId="35552" xr:uid="{56453E06-C329-456C-B846-B2827557E6AE}"/>
    <cellStyle name="Normal 6 4 4" xfId="4529" xr:uid="{AE0ADD07-EBBD-46C2-B790-8F314FA26484}"/>
    <cellStyle name="Normal 6 4 4 2" xfId="12905" xr:uid="{605F2F7B-8CFA-4235-BDCE-389EE16CA7DA}"/>
    <cellStyle name="Normal 6 4 4 2 2" xfId="29665" xr:uid="{47FB173B-7E49-4879-8F6D-20C9A2A1BE8B}"/>
    <cellStyle name="Normal 6 4 4 2 3" xfId="46424" xr:uid="{47BE1A01-DEBA-4C02-8464-43D450B0451B}"/>
    <cellStyle name="Normal 6 4 4 3" xfId="21285" xr:uid="{22002723-D1F5-4F40-99B6-9A8EB3F59991}"/>
    <cellStyle name="Normal 6 4 4 4" xfId="38044" xr:uid="{0C26C3A8-FEDC-4942-8CF6-5E556C125DEA}"/>
    <cellStyle name="Normal 6 4 5" xfId="6246" xr:uid="{00D42715-36E6-4386-B14F-C525DE5FA09A}"/>
    <cellStyle name="Normal 6 4 5 2" xfId="14626" xr:uid="{D1D3ADC7-BE95-4945-8673-6D1ECB09C351}"/>
    <cellStyle name="Normal 6 4 5 2 2" xfId="31386" xr:uid="{4D7EFA94-18EB-4C1E-A1E0-06E978660207}"/>
    <cellStyle name="Normal 6 4 5 2 3" xfId="48145" xr:uid="{48799618-A6E6-4640-B599-76D27CF1AE7A}"/>
    <cellStyle name="Normal 6 4 5 3" xfId="23006" xr:uid="{E9A31EFB-77E2-49E3-8A24-311732BAA263}"/>
    <cellStyle name="Normal 6 4 5 4" xfId="39765" xr:uid="{DF65EF04-C727-48CE-80AA-DF6B5C2DD798}"/>
    <cellStyle name="Normal 6 4 6" xfId="2984" xr:uid="{32FE36CF-E5D1-4B9F-8A1B-FE6C4CB756B1}"/>
    <cellStyle name="Normal 6 4 6 2" xfId="11362" xr:uid="{2CBB69C9-0612-4239-ABB1-F07BED5E629C}"/>
    <cellStyle name="Normal 6 4 6 2 2" xfId="28122" xr:uid="{A1E25149-9C28-4FA3-A151-61DA2A3B07BA}"/>
    <cellStyle name="Normal 6 4 6 2 3" xfId="44881" xr:uid="{328A217E-693B-4EF6-9230-078ECC32AAAE}"/>
    <cellStyle name="Normal 6 4 6 3" xfId="19742" xr:uid="{97D80C33-5C16-4830-A1C0-5E868044996A}"/>
    <cellStyle name="Normal 6 4 6 4" xfId="36501" xr:uid="{7890CA65-3572-42E6-8FA9-612CAF630191}"/>
    <cellStyle name="Normal 6 4 7" xfId="9559" xr:uid="{9243FCB1-FAD8-4D77-BBA3-9BB0D44D48A8}"/>
    <cellStyle name="Normal 6 4 7 2" xfId="26319" xr:uid="{7B5FD13B-8C17-4EE3-9F1B-B09E994612B4}"/>
    <cellStyle name="Normal 6 4 7 3" xfId="43078" xr:uid="{AE17F73E-4941-4E3E-B6F8-B7B776BCA459}"/>
    <cellStyle name="Normal 6 4 8" xfId="17939" xr:uid="{859857CF-AAF4-4F8C-A525-D7A4B00BD72E}"/>
    <cellStyle name="Normal 6 4 9" xfId="34698" xr:uid="{4060ED8F-7F58-40D2-8E3F-1FCA0B3B1AFC}"/>
    <cellStyle name="Normal 6 5" xfId="1078" xr:uid="{4B9D1F16-2717-4744-AED8-32CDE83058DD}"/>
    <cellStyle name="Normal 6 5 2" xfId="51653" xr:uid="{C751CABD-0871-4326-AF6C-EFF3AC2E997E}"/>
    <cellStyle name="Normal 6 6" xfId="1079" xr:uid="{0FE4C62B-2137-4D44-B3D3-74589CEC9E39}"/>
    <cellStyle name="Normal 6 6 2" xfId="1253" xr:uid="{E2E65953-3954-4938-A9AC-49B245937DC8}"/>
    <cellStyle name="Normal 6 7" xfId="1080" xr:uid="{CB38E7D4-C7BA-443A-8693-38FCD203B1F0}"/>
    <cellStyle name="Normal 6 8" xfId="1081" xr:uid="{4742A966-D700-4F78-90EA-36BD1D04A508}"/>
    <cellStyle name="Normal 6 9" xfId="74" xr:uid="{19ACCBEA-6214-40D5-AF45-6D8C8B745F77}"/>
    <cellStyle name="Normal 60" xfId="1082" xr:uid="{47DF4AEF-AD40-4C1E-9A4A-3AB9A5469CD3}"/>
    <cellStyle name="Normal 60 2" xfId="1083" xr:uid="{975D5935-11EE-4DD9-9089-F00E24AFFE4E}"/>
    <cellStyle name="Normal 60 2 2" xfId="1084" xr:uid="{537269C4-040D-4774-9CB0-D14ECA728731}"/>
    <cellStyle name="Normal 60 3" xfId="1085" xr:uid="{F4AF0A7B-DD83-494B-91D3-F636FC3441BE}"/>
    <cellStyle name="Normal 60 4" xfId="51431" xr:uid="{77E7C95B-FE54-485C-ADF6-440683EC6119}"/>
    <cellStyle name="Normal 61" xfId="1086" xr:uid="{2F09E07D-6D61-4864-A115-DFB8D009D23E}"/>
    <cellStyle name="Normal 61 2" xfId="51432" xr:uid="{9F4CB19E-5181-483E-95FF-8F89747DDB3F}"/>
    <cellStyle name="Normal 62" xfId="1087" xr:uid="{50917F12-3968-4024-A52A-60F7F51DC0BA}"/>
    <cellStyle name="Normal 63" xfId="1088" xr:uid="{96ABD581-270D-4199-84CA-E0BED0488ADB}"/>
    <cellStyle name="Normal 63 2" xfId="51459" xr:uid="{798622D8-0662-4A60-B038-5AF887262431}"/>
    <cellStyle name="Normal 64" xfId="256" xr:uid="{DD0A0312-5C6F-4D13-A765-55DA72C7073E}"/>
    <cellStyle name="Normal 64 2" xfId="51460" xr:uid="{2ECECCAF-A1FE-45F0-BBAC-FFFFC008F073}"/>
    <cellStyle name="Normal 65" xfId="1215" xr:uid="{6207142B-BBF9-43CE-ACF8-D02D19578260}"/>
    <cellStyle name="Normal 65 2" xfId="51461" xr:uid="{4BF1A75D-F24D-42E6-80F6-6940DAB904B4}"/>
    <cellStyle name="Normal 66" xfId="1218" xr:uid="{FAF99AFB-4F32-494C-82BA-544B8B8B9B45}"/>
    <cellStyle name="Normal 66 2" xfId="51462" xr:uid="{93FF28AD-8A99-40A3-AD22-0835D33F4DD5}"/>
    <cellStyle name="Normal 67" xfId="51463" xr:uid="{50066428-2894-46F7-9E36-B2AB52B6F56C}"/>
    <cellStyle name="Normal 68" xfId="51495" xr:uid="{F2E5AD47-CF95-4A97-8990-62C74F4BD189}"/>
    <cellStyle name="Normal 69" xfId="95" xr:uid="{A97AD785-6269-4495-8619-25272621D37D}"/>
    <cellStyle name="Normal 7" xfId="16" xr:uid="{0E04E97D-9598-4EFF-875B-349C7265DEF1}"/>
    <cellStyle name="Normal 7 2" xfId="220" xr:uid="{9A2E450A-BD87-454B-9C3C-303BEB628546}"/>
    <cellStyle name="Normal 7 2 2" xfId="1091" xr:uid="{54F132DB-D941-4E34-99B7-C82E9400E2CB}"/>
    <cellStyle name="Normal 7 2 2 2" xfId="1278" xr:uid="{5AEB0E77-76B0-437C-AC02-F294954D7FB1}"/>
    <cellStyle name="Normal 7 2 3" xfId="1092" xr:uid="{AA1F6197-508D-4AEC-BF1D-8047D0EC874A}"/>
    <cellStyle name="Normal 7 2 3 10" xfId="1274" xr:uid="{F8DD8406-89CF-48F2-950A-33681AF6DEE9}"/>
    <cellStyle name="Normal 7 2 3 2" xfId="1612" xr:uid="{E004673F-BA57-4A2B-AEFA-BBB1403CCDBD}"/>
    <cellStyle name="Normal 7 2 3 2 2" xfId="4994" xr:uid="{A015FD2F-E17D-417C-9A49-E3F49746E6FF}"/>
    <cellStyle name="Normal 7 2 3 2 2 2" xfId="13372" xr:uid="{7013C623-C295-4D8B-A242-CE931954FD3B}"/>
    <cellStyle name="Normal 7 2 3 2 2 2 2" xfId="30132" xr:uid="{575D2F94-08DD-45CB-8573-CBD0CA0D53C3}"/>
    <cellStyle name="Normal 7 2 3 2 2 2 3" xfId="46891" xr:uid="{8987FE0D-B5B6-456D-85F1-7BCD319D7B28}"/>
    <cellStyle name="Normal 7 2 3 2 2 3" xfId="21752" xr:uid="{4C76CC29-9F9C-483E-9F24-CD51C6C27332}"/>
    <cellStyle name="Normal 7 2 3 2 2 4" xfId="38511" xr:uid="{732B428D-2314-44AB-8516-036D008B949A}"/>
    <cellStyle name="Normal 7 2 3 2 3" xfId="6679" xr:uid="{8BA8AB97-C502-4331-89B1-ECF69C800542}"/>
    <cellStyle name="Normal 7 2 3 2 3 2" xfId="15059" xr:uid="{567649D3-7242-4602-9F7F-20F120FBB3E6}"/>
    <cellStyle name="Normal 7 2 3 2 3 2 2" xfId="31819" xr:uid="{C0BC52D0-C35C-4521-8E96-1F87BE71E3D1}"/>
    <cellStyle name="Normal 7 2 3 2 3 2 3" xfId="48578" xr:uid="{1066E925-074A-40C0-AC48-5D7DE78570B7}"/>
    <cellStyle name="Normal 7 2 3 2 3 3" xfId="23439" xr:uid="{B771CE00-E753-435A-B82D-2C15221CBC60}"/>
    <cellStyle name="Normal 7 2 3 2 3 4" xfId="40198" xr:uid="{5A1CFE54-7682-45FB-91B9-8A0839B9A248}"/>
    <cellStyle name="Normal 7 2 3 2 4" xfId="3419" xr:uid="{60796EE6-D114-40A1-ADD0-B26ECFF894D9}"/>
    <cellStyle name="Normal 7 2 3 2 4 2" xfId="11795" xr:uid="{3D6846D8-75F0-4B1F-AB90-47C7529920A3}"/>
    <cellStyle name="Normal 7 2 3 2 4 2 2" xfId="28555" xr:uid="{0726F652-A8E9-45CD-B473-E05590D14A2B}"/>
    <cellStyle name="Normal 7 2 3 2 4 2 3" xfId="45314" xr:uid="{CBE9750A-B408-46AE-BA6C-AA9A069FFF5F}"/>
    <cellStyle name="Normal 7 2 3 2 4 3" xfId="20175" xr:uid="{465532B3-3E16-4911-8B13-46E22628B129}"/>
    <cellStyle name="Normal 7 2 3 2 4 4" xfId="36934" xr:uid="{B12CE479-BF0A-4CAE-AE57-F478C2DC4ADB}"/>
    <cellStyle name="Normal 7 2 3 2 5" xfId="9992" xr:uid="{3EEBF485-07D9-4513-B52C-A32B608E560F}"/>
    <cellStyle name="Normal 7 2 3 2 5 2" xfId="26752" xr:uid="{68D710E7-452E-447F-A48B-283A54BF893C}"/>
    <cellStyle name="Normal 7 2 3 2 5 3" xfId="43511" xr:uid="{EC905DEE-876C-49E4-85EE-E1F9CB7CD381}"/>
    <cellStyle name="Normal 7 2 3 2 6" xfId="18372" xr:uid="{CC374FC8-5FA7-4314-A993-E43DEBACC4BA}"/>
    <cellStyle name="Normal 7 2 3 2 7" xfId="35131" xr:uid="{20437527-5FC4-4913-A551-633E09710604}"/>
    <cellStyle name="Normal 7 2 3 3" xfId="2040" xr:uid="{4AC965D0-E218-43B0-A924-0F02F317BADE}"/>
    <cellStyle name="Normal 7 2 3 3 2" xfId="5420" xr:uid="{58D79317-D1BB-40BF-998A-F2684567A714}"/>
    <cellStyle name="Normal 7 2 3 3 2 2" xfId="13800" xr:uid="{58DB2915-EBFC-4107-B3F9-FB9E0A79BBDB}"/>
    <cellStyle name="Normal 7 2 3 3 2 2 2" xfId="30560" xr:uid="{413DAB71-DA6B-46D4-8C49-3111D569F7E6}"/>
    <cellStyle name="Normal 7 2 3 3 2 2 3" xfId="47319" xr:uid="{3B2D28E1-3CC2-4B7A-BEE3-5883B8516787}"/>
    <cellStyle name="Normal 7 2 3 3 2 3" xfId="22180" xr:uid="{1DFD9451-4500-4C21-9871-942B05CFE1E5}"/>
    <cellStyle name="Normal 7 2 3 3 2 4" xfId="38939" xr:uid="{D404A1F4-CEFC-462A-9F2D-C764BCD5018A}"/>
    <cellStyle name="Normal 7 2 3 3 3" xfId="7107" xr:uid="{0645D9D3-EAC7-4350-9471-183B5F99733F}"/>
    <cellStyle name="Normal 7 2 3 3 3 2" xfId="15487" xr:uid="{36175735-CC25-4B22-93CD-75A1DCE48145}"/>
    <cellStyle name="Normal 7 2 3 3 3 2 2" xfId="32247" xr:uid="{5A3F96A7-A678-44A1-9783-698B541917ED}"/>
    <cellStyle name="Normal 7 2 3 3 3 2 3" xfId="49006" xr:uid="{14F9EC66-293F-4350-9EE6-A73CF6A7DB76}"/>
    <cellStyle name="Normal 7 2 3 3 3 3" xfId="23867" xr:uid="{86102F99-D2E7-4CAD-B6E7-19061D3EB114}"/>
    <cellStyle name="Normal 7 2 3 3 3 4" xfId="40626" xr:uid="{468F5DBD-E6CC-4C65-AB36-B533932C8AEA}"/>
    <cellStyle name="Normal 7 2 3 3 4" xfId="3847" xr:uid="{ECDE3568-4E26-4D67-A614-832ED3572CF4}"/>
    <cellStyle name="Normal 7 2 3 3 4 2" xfId="12223" xr:uid="{49F08753-204F-4CC6-8DE7-2304AEA77509}"/>
    <cellStyle name="Normal 7 2 3 3 4 2 2" xfId="28983" xr:uid="{BDAA1D99-46DC-4589-8FF8-5370A92A1499}"/>
    <cellStyle name="Normal 7 2 3 3 4 2 3" xfId="45742" xr:uid="{A1D6C853-DDEB-4A27-A624-2C6F078604EB}"/>
    <cellStyle name="Normal 7 2 3 3 4 3" xfId="20603" xr:uid="{2BCD16C6-E4FC-4973-9688-F4ECE4008732}"/>
    <cellStyle name="Normal 7 2 3 3 4 4" xfId="37362" xr:uid="{1956147B-6619-4AEF-A55B-454CF8C7D196}"/>
    <cellStyle name="Normal 7 2 3 3 5" xfId="10420" xr:uid="{41BE35CA-C689-466D-A520-779C44A97F37}"/>
    <cellStyle name="Normal 7 2 3 3 5 2" xfId="27180" xr:uid="{B0F1B583-AC76-496F-AB02-96A424D931F4}"/>
    <cellStyle name="Normal 7 2 3 3 5 3" xfId="43939" xr:uid="{1930B77D-D031-4E2A-9668-D2CC0113E0C2}"/>
    <cellStyle name="Normal 7 2 3 3 6" xfId="18800" xr:uid="{D73BC217-1C20-49F8-958B-9BBDC4F4499B}"/>
    <cellStyle name="Normal 7 2 3 3 7" xfId="35559" xr:uid="{50233586-A1E0-4B08-9D7C-A229835B2301}"/>
    <cellStyle name="Normal 7 2 3 4" xfId="4524" xr:uid="{377130A6-001A-4DDD-ABDC-977084E3D557}"/>
    <cellStyle name="Normal 7 2 3 4 2" xfId="12900" xr:uid="{216C5D82-9B5A-4C78-9459-E3EB395384EB}"/>
    <cellStyle name="Normal 7 2 3 4 2 2" xfId="29660" xr:uid="{7858A194-D65A-4205-8AA6-70429772EDBC}"/>
    <cellStyle name="Normal 7 2 3 4 2 3" xfId="46419" xr:uid="{879E2059-955E-4FAC-AF22-5E96324F3D67}"/>
    <cellStyle name="Normal 7 2 3 4 3" xfId="21280" xr:uid="{5E946E47-CEA7-4ABD-8EBF-84E23013957D}"/>
    <cellStyle name="Normal 7 2 3 4 4" xfId="38039" xr:uid="{E3D43878-DBDB-4DA5-9FDF-75AF95FE71BB}"/>
    <cellStyle name="Normal 7 2 3 5" xfId="6253" xr:uid="{2868828D-82F0-45FE-85BE-A42640857752}"/>
    <cellStyle name="Normal 7 2 3 5 2" xfId="14633" xr:uid="{C7DBD85F-60DE-4132-BEAF-8BC159CBAE19}"/>
    <cellStyle name="Normal 7 2 3 5 2 2" xfId="31393" xr:uid="{9D0738D4-4B2F-40EC-8FAB-0D1C3A460AAF}"/>
    <cellStyle name="Normal 7 2 3 5 2 3" xfId="48152" xr:uid="{E6C06710-73C2-4E3C-AFA1-3A5FA0296261}"/>
    <cellStyle name="Normal 7 2 3 5 3" xfId="23013" xr:uid="{10B91AE9-0222-4368-862C-BEA4273CF00F}"/>
    <cellStyle name="Normal 7 2 3 5 4" xfId="39772" xr:uid="{39E36137-7C65-4D83-B9A2-25F9AA950677}"/>
    <cellStyle name="Normal 7 2 3 6" xfId="2990" xr:uid="{191FD533-F7BE-4EDA-B695-5D09FF5FA2B9}"/>
    <cellStyle name="Normal 7 2 3 6 2" xfId="11369" xr:uid="{2B83B918-5147-4552-B2F2-9657DA709F7F}"/>
    <cellStyle name="Normal 7 2 3 6 2 2" xfId="28129" xr:uid="{04BE8218-EA28-4E22-AD25-462D4531D251}"/>
    <cellStyle name="Normal 7 2 3 6 2 3" xfId="44888" xr:uid="{ECAE900D-822E-451A-840D-9C78032D4CE3}"/>
    <cellStyle name="Normal 7 2 3 6 3" xfId="19749" xr:uid="{259D72B9-A61E-4CCE-8EDC-CF6CAD7D888B}"/>
    <cellStyle name="Normal 7 2 3 6 4" xfId="36508" xr:uid="{B956FB38-6BA5-4390-AE3E-A25E20C024BE}"/>
    <cellStyle name="Normal 7 2 3 7" xfId="9566" xr:uid="{898104B3-6A80-4F4C-BC8B-068BC8D24DE2}"/>
    <cellStyle name="Normal 7 2 3 7 2" xfId="26326" xr:uid="{8DB0AC70-52C9-4200-AF7A-11B9E24E8D81}"/>
    <cellStyle name="Normal 7 2 3 7 3" xfId="43085" xr:uid="{5829E6A5-1391-4DFB-88FD-CDA9A56880E6}"/>
    <cellStyle name="Normal 7 2 3 8" xfId="17946" xr:uid="{2489AED3-1488-4ED7-AB9B-F718FCFCBAAB}"/>
    <cellStyle name="Normal 7 2 3 9" xfId="34705" xr:uid="{E7B39691-CFF3-41A6-9074-A8B228A0CF0A}"/>
    <cellStyle name="Normal 7 2 4" xfId="1093" xr:uid="{4D761D91-0A55-40AC-9186-5EBD4ECFB9D8}"/>
    <cellStyle name="Normal 7 2 4 2" xfId="51705" xr:uid="{50AD2361-9D95-4A85-BA97-B8619C69AC8A}"/>
    <cellStyle name="Normal 7 2 5" xfId="1094" xr:uid="{62EB4C52-E70E-4FCF-9EA7-F6C9A00A2BA4}"/>
    <cellStyle name="Normal 7 2 6" xfId="1090" xr:uid="{A7839924-9B26-488F-A81E-6324FBDE0684}"/>
    <cellStyle name="Normal 7 3" xfId="163" xr:uid="{DF8FF205-83D1-4EAE-BFB6-B051B446AD79}"/>
    <cellStyle name="Normal 7 3 2" xfId="1096" xr:uid="{F5E915AB-601B-48DC-BC0F-238FEC7C209C}"/>
    <cellStyle name="Normal 7 3 3" xfId="1095" xr:uid="{FCBE7380-F9EF-42F1-B5D9-E1606DDD3F34}"/>
    <cellStyle name="Normal 7 4" xfId="1097" xr:uid="{45FF78D4-EE64-43D6-8605-AB3C76E3E177}"/>
    <cellStyle name="Normal 7 4 10" xfId="1269" xr:uid="{2BC621A5-85A1-43D8-A4FB-8FE0349708D3}"/>
    <cellStyle name="Normal 7 4 2" xfId="1608" xr:uid="{4D1044FA-9CE7-42D5-9BC7-F8A8405D8B29}"/>
    <cellStyle name="Normal 7 4 2 2" xfId="4990" xr:uid="{5355BCB8-3615-4163-86D9-A5329F5F13B3}"/>
    <cellStyle name="Normal 7 4 2 2 2" xfId="13366" xr:uid="{0045EB3A-C7E5-4589-9263-9CCC682727B0}"/>
    <cellStyle name="Normal 7 4 2 2 2 2" xfId="30126" xr:uid="{72455187-F58D-4521-AF7F-A3125B08DD72}"/>
    <cellStyle name="Normal 7 4 2 2 2 3" xfId="46885" xr:uid="{669FAB43-2C30-4CFA-A7EC-F153C1362D4A}"/>
    <cellStyle name="Normal 7 4 2 2 3" xfId="21746" xr:uid="{7D083D41-8131-428E-86C4-AF52EDFFE06D}"/>
    <cellStyle name="Normal 7 4 2 2 4" xfId="38505" xr:uid="{5108840B-A7A0-43F0-AA72-1BD92F7F365A}"/>
    <cellStyle name="Normal 7 4 2 3" xfId="6673" xr:uid="{DCAE4D5A-B0BD-41EC-B871-1F9A9723D5F9}"/>
    <cellStyle name="Normal 7 4 2 3 2" xfId="15053" xr:uid="{848AF572-5D1E-4098-9877-D48F892ACD35}"/>
    <cellStyle name="Normal 7 4 2 3 2 2" xfId="31813" xr:uid="{041183EF-EA83-45C1-BDEA-B838923A1049}"/>
    <cellStyle name="Normal 7 4 2 3 2 3" xfId="48572" xr:uid="{983183E3-0F82-4E75-8F3C-4557732A50A6}"/>
    <cellStyle name="Normal 7 4 2 3 3" xfId="23433" xr:uid="{8681AE66-5000-4E6B-8E71-722FC6C9530F}"/>
    <cellStyle name="Normal 7 4 2 3 4" xfId="40192" xr:uid="{A6DF43D6-71F4-4C6E-A0B6-3955FA68D149}"/>
    <cellStyle name="Normal 7 4 2 4" xfId="3413" xr:uid="{D392F391-C70B-4EE9-8095-A7FA8E38480D}"/>
    <cellStyle name="Normal 7 4 2 4 2" xfId="11789" xr:uid="{5465C4DB-AD4F-409E-905D-62D00606FBD6}"/>
    <cellStyle name="Normal 7 4 2 4 2 2" xfId="28549" xr:uid="{92FCEA88-F1E0-4BFD-A002-6830590E0C9A}"/>
    <cellStyle name="Normal 7 4 2 4 2 3" xfId="45308" xr:uid="{D1B0AD74-8B6D-4645-B153-948DBC3483FD}"/>
    <cellStyle name="Normal 7 4 2 4 3" xfId="20169" xr:uid="{195CB35B-94DE-450D-B71E-9CE665A53401}"/>
    <cellStyle name="Normal 7 4 2 4 4" xfId="36928" xr:uid="{A76F4F97-215F-4C6A-953E-C04B497B7FDF}"/>
    <cellStyle name="Normal 7 4 2 5" xfId="9986" xr:uid="{1A9B190F-7450-4C9F-BC70-88BA311A51E8}"/>
    <cellStyle name="Normal 7 4 2 5 2" xfId="26746" xr:uid="{F6BA28C7-CE63-47E9-852D-ECC78C4072B3}"/>
    <cellStyle name="Normal 7 4 2 5 3" xfId="43505" xr:uid="{9F9D9305-FEA6-46DB-B9E9-02D01C70B876}"/>
    <cellStyle name="Normal 7 4 2 6" xfId="18366" xr:uid="{D90C7070-3F9A-4D95-B58F-CF1BE68E0FAD}"/>
    <cellStyle name="Normal 7 4 2 7" xfId="35125" xr:uid="{D7F82803-1F7D-4C44-948B-738E7F2499F1}"/>
    <cellStyle name="Normal 7 4 3" xfId="2035" xr:uid="{A2164D37-A1EC-4A96-B56E-1A32AF61A377}"/>
    <cellStyle name="Normal 7 4 3 2" xfId="5414" xr:uid="{05B15939-1DA5-471E-83F8-A650E5B7643A}"/>
    <cellStyle name="Normal 7 4 3 2 2" xfId="13794" xr:uid="{22C5AD5B-5C15-4CF6-A43A-D825390B0931}"/>
    <cellStyle name="Normal 7 4 3 2 2 2" xfId="30554" xr:uid="{61998841-9608-4462-AE90-82FE969D5DC3}"/>
    <cellStyle name="Normal 7 4 3 2 2 3" xfId="47313" xr:uid="{84C6022B-5303-43F7-89A7-9EA958BFD007}"/>
    <cellStyle name="Normal 7 4 3 2 3" xfId="22174" xr:uid="{202AA61E-CC27-48ED-AC49-6AD27533D66C}"/>
    <cellStyle name="Normal 7 4 3 2 4" xfId="38933" xr:uid="{145E60C1-E5CF-45FE-9F61-BDB0CF158E46}"/>
    <cellStyle name="Normal 7 4 3 3" xfId="7101" xr:uid="{D3B6E725-59CB-4A8A-9545-99E3B188E4FD}"/>
    <cellStyle name="Normal 7 4 3 3 2" xfId="15481" xr:uid="{784CEE05-C9A1-44A7-85C7-40D57A685820}"/>
    <cellStyle name="Normal 7 4 3 3 2 2" xfId="32241" xr:uid="{F417553A-8708-4AAA-9C18-BE32B3D27034}"/>
    <cellStyle name="Normal 7 4 3 3 2 3" xfId="49000" xr:uid="{9B271F07-6796-4BFB-9499-F8322F50A72F}"/>
    <cellStyle name="Normal 7 4 3 3 3" xfId="23861" xr:uid="{069E2B73-0A7E-4162-A0AB-F80CE58ECBD5}"/>
    <cellStyle name="Normal 7 4 3 3 4" xfId="40620" xr:uid="{EA067595-1136-4263-9294-439F6C981D01}"/>
    <cellStyle name="Normal 7 4 3 4" xfId="3841" xr:uid="{B835DE07-096A-4FE1-A47F-AFF2D2559717}"/>
    <cellStyle name="Normal 7 4 3 4 2" xfId="12217" xr:uid="{7CF08113-EE3F-415D-B1A5-305DCA07443C}"/>
    <cellStyle name="Normal 7 4 3 4 2 2" xfId="28977" xr:uid="{C190E7F5-47B5-48AC-99B4-AD8A82531A5B}"/>
    <cellStyle name="Normal 7 4 3 4 2 3" xfId="45736" xr:uid="{5F5039C6-A287-4483-A776-2481FD6FCAC4}"/>
    <cellStyle name="Normal 7 4 3 4 3" xfId="20597" xr:uid="{1EA728E8-9A61-43D3-838B-DA8DDF12FBCA}"/>
    <cellStyle name="Normal 7 4 3 4 4" xfId="37356" xr:uid="{109178E0-4EA6-49CC-9CFA-FE828EFD4698}"/>
    <cellStyle name="Normal 7 4 3 5" xfId="10414" xr:uid="{24889914-0BE3-4571-BB58-14526E9503DE}"/>
    <cellStyle name="Normal 7 4 3 5 2" xfId="27174" xr:uid="{BA495DEC-C7FE-4421-B471-D80192CB433F}"/>
    <cellStyle name="Normal 7 4 3 5 3" xfId="43933" xr:uid="{A68799A1-BF14-4058-A0ED-103A1C99C687}"/>
    <cellStyle name="Normal 7 4 3 6" xfId="18794" xr:uid="{10B680F9-2718-4F4B-AA9E-6D5AC7E45C68}"/>
    <cellStyle name="Normal 7 4 3 7" xfId="35553" xr:uid="{CD553B5A-D949-47A8-814F-D14C671C8CDE}"/>
    <cellStyle name="Normal 7 4 4" xfId="4528" xr:uid="{95C232DC-BF50-454F-8571-5F95B7A80BF5}"/>
    <cellStyle name="Normal 7 4 4 2" xfId="12904" xr:uid="{E7C0895F-6EE7-40CB-885D-D617154E6533}"/>
    <cellStyle name="Normal 7 4 4 2 2" xfId="29664" xr:uid="{EE060E4B-3EBF-4105-AB30-33205614EB51}"/>
    <cellStyle name="Normal 7 4 4 2 3" xfId="46423" xr:uid="{A711A903-C51D-41BF-9B32-E3B544A617A3}"/>
    <cellStyle name="Normal 7 4 4 3" xfId="21284" xr:uid="{2C72B470-18C8-42CB-873C-86587F9F2739}"/>
    <cellStyle name="Normal 7 4 4 4" xfId="38043" xr:uid="{58347353-37B0-412D-A49E-794E78B04469}"/>
    <cellStyle name="Normal 7 4 5" xfId="6247" xr:uid="{72BCE83F-6828-4911-A703-899965EA9AF8}"/>
    <cellStyle name="Normal 7 4 5 2" xfId="14627" xr:uid="{653E7FC7-A496-4022-AFA4-E987CD352DA7}"/>
    <cellStyle name="Normal 7 4 5 2 2" xfId="31387" xr:uid="{B30041E9-28E4-4AD6-BA7F-F0E2AA32A97B}"/>
    <cellStyle name="Normal 7 4 5 2 3" xfId="48146" xr:uid="{590425BF-9FBB-4E47-B2C5-CF6704107338}"/>
    <cellStyle name="Normal 7 4 5 3" xfId="23007" xr:uid="{DAF6C51E-FBDE-4A70-ADDD-19F215732FF7}"/>
    <cellStyle name="Normal 7 4 5 4" xfId="39766" xr:uid="{5B31D4F6-3301-427F-BC5C-F60F089EA5B9}"/>
    <cellStyle name="Normal 7 4 6" xfId="2985" xr:uid="{2D044207-5C80-4489-8DA1-C57A65E979ED}"/>
    <cellStyle name="Normal 7 4 6 2" xfId="11363" xr:uid="{6D975AF7-0775-4E61-9A74-16C45F6F3B7B}"/>
    <cellStyle name="Normal 7 4 6 2 2" xfId="28123" xr:uid="{56958B81-D362-416D-A4D7-08D8879198A3}"/>
    <cellStyle name="Normal 7 4 6 2 3" xfId="44882" xr:uid="{48F025F1-24B3-47DB-93B4-EAB01686E4BA}"/>
    <cellStyle name="Normal 7 4 6 3" xfId="19743" xr:uid="{F5295D19-8B1E-4323-9A82-AD3EAD5185F4}"/>
    <cellStyle name="Normal 7 4 6 4" xfId="36502" xr:uid="{E80FBDA6-3A5F-4AE5-B7EE-B67666B578E6}"/>
    <cellStyle name="Normal 7 4 7" xfId="9560" xr:uid="{61A63632-B219-4AA0-85C4-BC8AF1FA136F}"/>
    <cellStyle name="Normal 7 4 7 2" xfId="26320" xr:uid="{CB105DF3-AD7A-4862-BDEA-EFBC3E40E678}"/>
    <cellStyle name="Normal 7 4 7 3" xfId="43079" xr:uid="{07D48288-B9CD-4E9A-A81D-AEF2FA72A2A3}"/>
    <cellStyle name="Normal 7 4 8" xfId="17940" xr:uid="{A5433DE1-46DB-4EC4-98D0-2910EB8EC28C}"/>
    <cellStyle name="Normal 7 4 9" xfId="34699" xr:uid="{AD6AF2B8-2A14-475E-B2A2-54C3EF6EF158}"/>
    <cellStyle name="Normal 7 5" xfId="1089" xr:uid="{9E87D0C2-65FB-48DE-853F-517CDBD8AA9E}"/>
    <cellStyle name="Normal 7 6" xfId="255" xr:uid="{B12B4B39-78CB-4294-9529-A4DAD45B4F5A}"/>
    <cellStyle name="Normal 7 7" xfId="254" xr:uid="{E4F6E599-11B9-407E-A87A-7C9C277A5F58}"/>
    <cellStyle name="Normal 7 8" xfId="79" xr:uid="{25FC3722-BBEF-4770-8CBA-3D1C12565D15}"/>
    <cellStyle name="Normal 70" xfId="51506" xr:uid="{AEC7782B-A905-42DE-8E19-2A88CB8109DE}"/>
    <cellStyle name="Normal 71" xfId="52467" xr:uid="{84C38BE6-E3E4-4487-96DF-614CF4593854}"/>
    <cellStyle name="Normal 72" xfId="63" xr:uid="{1918A1B6-0D0A-45F9-A86D-9699429C74E5}"/>
    <cellStyle name="Normal 73" xfId="52906" xr:uid="{50D14545-0C5A-42D9-9221-5E0DDDAF1CA9}"/>
    <cellStyle name="Normal 8" xfId="18" xr:uid="{0C47FD02-FBE1-4B74-A451-DEC49AE65739}"/>
    <cellStyle name="Normal 8 10" xfId="1978" xr:uid="{04612C46-B31C-480D-9E6A-C0080BA65D78}"/>
    <cellStyle name="Normal 8 10 2" xfId="5357" xr:uid="{69AD8743-ECFF-447E-B300-BDCE6CB77FDA}"/>
    <cellStyle name="Normal 8 10 2 2" xfId="13737" xr:uid="{52438865-0E75-47C5-B161-819DBFBB3A93}"/>
    <cellStyle name="Normal 8 10 2 2 2" xfId="30497" xr:uid="{D5CB74AC-CDBF-40F4-B5F9-26E6DA5338F1}"/>
    <cellStyle name="Normal 8 10 2 2 3" xfId="47256" xr:uid="{AB0EF72D-CB9B-4C2C-86EC-375512E3AD5E}"/>
    <cellStyle name="Normal 8 10 2 3" xfId="22117" xr:uid="{17A66B77-07EB-42FC-A4F1-6555A40165AF}"/>
    <cellStyle name="Normal 8 10 2 4" xfId="38876" xr:uid="{3698021B-DD48-4800-BC6E-1E2CEC3090AC}"/>
    <cellStyle name="Normal 8 10 3" xfId="7044" xr:uid="{E685E6FE-BF76-4C5E-BE12-9D8216BEC152}"/>
    <cellStyle name="Normal 8 10 3 2" xfId="15424" xr:uid="{2C932BF0-0822-468B-9F3A-6EC517AA80D3}"/>
    <cellStyle name="Normal 8 10 3 2 2" xfId="32184" xr:uid="{D89DD85A-3A94-4B28-9D42-52C13D656BA1}"/>
    <cellStyle name="Normal 8 10 3 2 3" xfId="48943" xr:uid="{D4AB1053-F929-4FDF-B331-FD358D1C3136}"/>
    <cellStyle name="Normal 8 10 3 3" xfId="23804" xr:uid="{EA63BAF9-DE72-4B6F-A93B-2984050F7896}"/>
    <cellStyle name="Normal 8 10 3 4" xfId="40563" xr:uid="{F69297ED-986B-40E8-A25C-0BEF133F3E40}"/>
    <cellStyle name="Normal 8 10 4" xfId="3784" xr:uid="{046FF0E5-2B3E-4785-94FD-7F0C9D8B8EDB}"/>
    <cellStyle name="Normal 8 10 4 2" xfId="12160" xr:uid="{F612BD29-37B4-4F83-9445-2412CF6AA7AE}"/>
    <cellStyle name="Normal 8 10 4 2 2" xfId="28920" xr:uid="{91DC71ED-4804-473C-BA52-442BFBAE0AB1}"/>
    <cellStyle name="Normal 8 10 4 2 3" xfId="45679" xr:uid="{F5A8A185-97BE-421E-BF77-049D581D08C3}"/>
    <cellStyle name="Normal 8 10 4 3" xfId="20540" xr:uid="{5DB433FB-4127-47BA-9D8E-2750788E9E4B}"/>
    <cellStyle name="Normal 8 10 4 4" xfId="37299" xr:uid="{168C957D-7C85-4A93-8511-473B8A208EDD}"/>
    <cellStyle name="Normal 8 10 5" xfId="10357" xr:uid="{213EDFF9-B73B-4037-848D-F184B6942A41}"/>
    <cellStyle name="Normal 8 10 5 2" xfId="27117" xr:uid="{B0CB50C6-045A-4A98-8490-F2993C955D03}"/>
    <cellStyle name="Normal 8 10 5 3" xfId="43876" xr:uid="{CCBF9A62-FC3F-4C11-96B9-D2DAF041B4EF}"/>
    <cellStyle name="Normal 8 10 6" xfId="18737" xr:uid="{E29CFC4F-6A32-4B1D-BF8B-875022B16C2A}"/>
    <cellStyle name="Normal 8 10 7" xfId="35496" xr:uid="{CAF6921D-EE27-4BA1-8DDE-0B5DAF39B142}"/>
    <cellStyle name="Normal 8 11" xfId="2418" xr:uid="{A0568567-0F8E-4B76-917A-1DAC08EC6EB4}"/>
    <cellStyle name="Normal 8 11 2" xfId="5799" xr:uid="{6247A0D8-693F-41AC-A729-CB0F2182DA9A}"/>
    <cellStyle name="Normal 8 11 2 2" xfId="14179" xr:uid="{E6230435-B696-444B-8FE8-2E4CBD6130E8}"/>
    <cellStyle name="Normal 8 11 2 2 2" xfId="30939" xr:uid="{98752CCD-959D-44BD-9365-8CC67354F5F5}"/>
    <cellStyle name="Normal 8 11 2 2 3" xfId="47698" xr:uid="{F450507F-1713-4F73-91BF-E6FA55C6C806}"/>
    <cellStyle name="Normal 8 11 2 3" xfId="22559" xr:uid="{1463116F-056A-4E4F-AFC5-62E653413E2F}"/>
    <cellStyle name="Normal 8 11 2 4" xfId="39318" xr:uid="{86C67448-EF71-48AF-A339-BBA1D80BEC1B}"/>
    <cellStyle name="Normal 8 11 3" xfId="7486" xr:uid="{63DE0E98-A936-4BDA-BA1E-A0DC72E0497A}"/>
    <cellStyle name="Normal 8 11 3 2" xfId="15866" xr:uid="{0A6ECE0F-82B8-4946-B238-F0DA99AF0F99}"/>
    <cellStyle name="Normal 8 11 3 2 2" xfId="32626" xr:uid="{638B8581-BD65-4B5B-A35A-C826D6AF238F}"/>
    <cellStyle name="Normal 8 11 3 2 3" xfId="49385" xr:uid="{B2B60E22-E540-4107-9077-DBDB6D80125D}"/>
    <cellStyle name="Normal 8 11 3 3" xfId="24246" xr:uid="{54105704-E0D8-43B6-B686-5832F3534798}"/>
    <cellStyle name="Normal 8 11 3 4" xfId="41005" xr:uid="{C5053B34-DBA4-4A65-BCB6-1C015D876BDE}"/>
    <cellStyle name="Normal 8 11 4" xfId="2924" xr:uid="{8CC19F31-5CD6-48A1-BFA3-576D6BA2B7B0}"/>
    <cellStyle name="Normal 8 11 4 2" xfId="11306" xr:uid="{6472601A-CF0F-413F-8BCC-BFF88A6FC065}"/>
    <cellStyle name="Normal 8 11 4 2 2" xfId="28066" xr:uid="{D4AA70AF-A9AF-4A1C-94D2-70DEA47A7434}"/>
    <cellStyle name="Normal 8 11 4 2 3" xfId="44825" xr:uid="{EE03D536-A4A1-49BB-BA2C-41FFA34ED7C6}"/>
    <cellStyle name="Normal 8 11 4 3" xfId="19686" xr:uid="{2E0CFF07-C0EC-4BCA-A4FB-9EA2526F88FB}"/>
    <cellStyle name="Normal 8 11 4 4" xfId="36445" xr:uid="{77C2C4D7-79E0-4FDC-80EE-87E10C5CAD6C}"/>
    <cellStyle name="Normal 8 11 5" xfId="10799" xr:uid="{17166DD6-878C-49DB-A62E-CB69B3E756B2}"/>
    <cellStyle name="Normal 8 11 5 2" xfId="27559" xr:uid="{C8775981-CF57-43A9-AD1B-36E68A54A7B9}"/>
    <cellStyle name="Normal 8 11 5 3" xfId="44318" xr:uid="{AEDD2A15-A1CD-44C5-B7E6-8795A567DF58}"/>
    <cellStyle name="Normal 8 11 6" xfId="19179" xr:uid="{4A5093E6-7B2B-48DD-9B86-D353646A138F}"/>
    <cellStyle name="Normal 8 11 7" xfId="35938" xr:uid="{7D1FF83E-AF2A-4AF4-8DB9-824CDFAD659D}"/>
    <cellStyle name="Normal 8 12" xfId="4519" xr:uid="{EEB9F4DC-4D19-44BA-8A9A-A0987DCA7797}"/>
    <cellStyle name="Normal 8 12 2" xfId="12895" xr:uid="{08BD9834-D22D-4B33-A534-259444C6B97A}"/>
    <cellStyle name="Normal 8 12 2 2" xfId="29655" xr:uid="{ABD9B83C-A787-4821-A2B4-80CAC4A0C7D8}"/>
    <cellStyle name="Normal 8 12 2 3" xfId="46414" xr:uid="{6640C4A2-9DA4-47F0-BA59-4D70CAAB7169}"/>
    <cellStyle name="Normal 8 12 3" xfId="21275" xr:uid="{32E388FD-E239-4132-B60E-492AA2C99A49}"/>
    <cellStyle name="Normal 8 12 4" xfId="38034" xr:uid="{B16BA918-0C9F-496C-8A5D-2B3EFD89A590}"/>
    <cellStyle name="Normal 8 13" xfId="6190" xr:uid="{205EEC99-AC53-4EA7-A36D-0750FB8B6DEE}"/>
    <cellStyle name="Normal 8 13 2" xfId="14570" xr:uid="{C3084D7E-3436-4513-A6CC-09F9C87CE04E}"/>
    <cellStyle name="Normal 8 13 2 2" xfId="31330" xr:uid="{8B36FE55-5F07-488C-AC78-C94E0BCC548D}"/>
    <cellStyle name="Normal 8 13 2 3" xfId="48089" xr:uid="{9C230EDF-7BCB-4A95-8A1D-E70D3CBC3E45}"/>
    <cellStyle name="Normal 8 13 3" xfId="22950" xr:uid="{334C6A3C-F416-407D-89BF-3CB278F7D4B4}"/>
    <cellStyle name="Normal 8 13 4" xfId="39709" xr:uid="{75BF1A2F-289E-48FA-B2BB-214AFBB6194B}"/>
    <cellStyle name="Normal 8 14" xfId="7892" xr:uid="{A3406071-2840-48C8-A862-FE927F66FB18}"/>
    <cellStyle name="Normal 8 14 2" xfId="16272" xr:uid="{AF4FC0F4-0254-47F5-8549-986831923D4D}"/>
    <cellStyle name="Normal 8 14 2 2" xfId="33032" xr:uid="{BDF037AF-4096-4D13-84B1-9F5A0B037660}"/>
    <cellStyle name="Normal 8 14 2 3" xfId="49791" xr:uid="{0995D8A0-2420-402D-ADB2-5BC602663907}"/>
    <cellStyle name="Normal 8 14 3" xfId="24652" xr:uid="{044AEDC9-7A77-4CC8-A41D-D5984BEAFB2F}"/>
    <cellStyle name="Normal 8 14 4" xfId="41411" xr:uid="{A972CD9A-C19C-43BD-B38A-BB26CCDD0E0E}"/>
    <cellStyle name="Normal 8 15" xfId="8298" xr:uid="{CA5DC911-3A65-4DD3-A4A9-FDB952144884}"/>
    <cellStyle name="Normal 8 15 2" xfId="16678" xr:uid="{E6C82B50-3EFA-466F-A0DE-910C5926BD8D}"/>
    <cellStyle name="Normal 8 15 2 2" xfId="33438" xr:uid="{B84584B2-5C63-41E3-8D12-5C28A24C1796}"/>
    <cellStyle name="Normal 8 15 2 3" xfId="50197" xr:uid="{DD03EAED-8317-4180-AF24-711CEDDEC642}"/>
    <cellStyle name="Normal 8 15 3" xfId="25058" xr:uid="{3D542F7E-2F86-48A2-868A-D3BFF1D078E4}"/>
    <cellStyle name="Normal 8 15 4" xfId="41817" xr:uid="{A027C52C-86F6-48E8-BDD8-62B3EB085FB6}"/>
    <cellStyle name="Normal 8 16" xfId="8704" xr:uid="{219BC59B-DC05-44EF-BEAA-1B9251871AA3}"/>
    <cellStyle name="Normal 8 16 2" xfId="17084" xr:uid="{DCA47BB9-8CD7-45E0-A8F2-0738560485D8}"/>
    <cellStyle name="Normal 8 16 2 2" xfId="33844" xr:uid="{13FBB061-0C4C-4622-B18D-002F89B59AE3}"/>
    <cellStyle name="Normal 8 16 2 3" xfId="50603" xr:uid="{60CCF94F-321B-449C-8B56-4BDEFAF470F4}"/>
    <cellStyle name="Normal 8 16 3" xfId="25464" xr:uid="{15BFEB32-BF66-47C0-B66F-F7D7C8A48DF7}"/>
    <cellStyle name="Normal 8 16 4" xfId="42223" xr:uid="{8458D02C-9A1E-4FCF-9AB0-73A666D7B3AB}"/>
    <cellStyle name="Normal 8 17" xfId="9110" xr:uid="{A0FF03A2-14DB-4E0A-BB8A-CE32A888114C}"/>
    <cellStyle name="Normal 8 17 2" xfId="17490" xr:uid="{C39BFD05-0AE4-40AD-9058-BA8B268934AE}"/>
    <cellStyle name="Normal 8 17 2 2" xfId="34250" xr:uid="{E7E1B9B4-4C1A-4675-914F-5ADE29AA3B15}"/>
    <cellStyle name="Normal 8 17 2 3" xfId="51009" xr:uid="{75E883A6-E66C-40B3-A85C-BBF755EB8689}"/>
    <cellStyle name="Normal 8 17 3" xfId="25870" xr:uid="{D1B37A1F-EE8C-4D18-8ADF-3EBAC2D90748}"/>
    <cellStyle name="Normal 8 17 4" xfId="42629" xr:uid="{AA6633A1-AEB2-4B3A-A821-73D02E8BF44F}"/>
    <cellStyle name="Normal 8 18" xfId="2812" xr:uid="{2BEA1FC7-8EC1-4151-9907-7892F9AEB9E8}"/>
    <cellStyle name="Normal 8 18 2" xfId="11194" xr:uid="{7D5FEB9E-3D50-4948-8D44-CEF05FB8ABE7}"/>
    <cellStyle name="Normal 8 18 2 2" xfId="27954" xr:uid="{761A05E4-ECE1-4B18-8323-052ECD5E7E20}"/>
    <cellStyle name="Normal 8 18 2 3" xfId="44713" xr:uid="{7F29D439-D703-434A-B3E5-BC77A9C533B3}"/>
    <cellStyle name="Normal 8 18 3" xfId="19574" xr:uid="{1D58284D-10B0-419A-870D-2B98397E46EC}"/>
    <cellStyle name="Normal 8 18 4" xfId="36333" xr:uid="{7CA8395A-FC8C-4F26-BE02-2CA9D4804CEF}"/>
    <cellStyle name="Normal 8 19" xfId="9503" xr:uid="{29A1253F-9601-44A3-BA14-DBE23903B9DF}"/>
    <cellStyle name="Normal 8 19 2" xfId="26263" xr:uid="{58F00965-F67D-4F94-8797-19456A3B098D}"/>
    <cellStyle name="Normal 8 19 3" xfId="43022" xr:uid="{C36CD67E-FC50-4FA0-B563-4A69EFA98044}"/>
    <cellStyle name="Normal 8 2" xfId="221" xr:uid="{1AE8493C-5E91-4B87-9A84-075FABA69BF2}"/>
    <cellStyle name="Normal 8 2 10" xfId="2419" xr:uid="{2A4C1FCF-9740-43D2-9596-6579EA9BCB89}"/>
    <cellStyle name="Normal 8 2 10 2" xfId="5800" xr:uid="{C075AD54-11F3-4A0E-B766-E9876EE705AC}"/>
    <cellStyle name="Normal 8 2 10 2 2" xfId="14180" xr:uid="{77AE1F95-92CE-4CA1-B866-6553EF549717}"/>
    <cellStyle name="Normal 8 2 10 2 2 2" xfId="30940" xr:uid="{E240CAE0-5A71-4996-9A33-2C3B3FC35AC5}"/>
    <cellStyle name="Normal 8 2 10 2 2 3" xfId="47699" xr:uid="{F5F81A8C-C95E-4919-B0F9-FB079A9843AC}"/>
    <cellStyle name="Normal 8 2 10 2 3" xfId="22560" xr:uid="{EB5B61C8-75D9-464B-9A50-245AD3D11DB8}"/>
    <cellStyle name="Normal 8 2 10 2 4" xfId="39319" xr:uid="{F1B4E0F7-283A-4597-9DC1-1880B73AC7F1}"/>
    <cellStyle name="Normal 8 2 10 3" xfId="7487" xr:uid="{4D8648CE-4329-4C75-85E1-98B8FF59AA0E}"/>
    <cellStyle name="Normal 8 2 10 3 2" xfId="15867" xr:uid="{2BFDA978-1BD9-4FA0-B904-9AE2857B235C}"/>
    <cellStyle name="Normal 8 2 10 3 2 2" xfId="32627" xr:uid="{1A3F792F-B7CE-427E-B4DC-B470BFABB11C}"/>
    <cellStyle name="Normal 8 2 10 3 2 3" xfId="49386" xr:uid="{9EB2069B-D001-4210-ACBC-3560032B5E14}"/>
    <cellStyle name="Normal 8 2 10 3 3" xfId="24247" xr:uid="{7D1FA56C-095F-4AA4-A601-FEEA715D9D9B}"/>
    <cellStyle name="Normal 8 2 10 3 4" xfId="41006" xr:uid="{45D3C12C-3FF5-4058-A653-ECE408F7CB0F}"/>
    <cellStyle name="Normal 8 2 10 4" xfId="2931" xr:uid="{7A65C718-9EB8-43E2-86C8-1631A094151F}"/>
    <cellStyle name="Normal 8 2 10 4 2" xfId="11313" xr:uid="{1CE1F976-82E0-47A2-BCA0-656CE5875174}"/>
    <cellStyle name="Normal 8 2 10 4 2 2" xfId="28073" xr:uid="{0C8EF558-597E-4095-B5FC-8738840E846D}"/>
    <cellStyle name="Normal 8 2 10 4 2 3" xfId="44832" xr:uid="{B72F94B9-480D-47C8-B3A5-7D1C6CC95AA4}"/>
    <cellStyle name="Normal 8 2 10 4 3" xfId="19693" xr:uid="{395B60A8-85F3-47E2-A434-4ADC3447FD86}"/>
    <cellStyle name="Normal 8 2 10 4 4" xfId="36452" xr:uid="{641CA85A-EFF9-4C90-8A95-CF27835ADDA0}"/>
    <cellStyle name="Normal 8 2 10 5" xfId="10800" xr:uid="{3D8029F1-5072-494C-A6AC-04950D99561B}"/>
    <cellStyle name="Normal 8 2 10 5 2" xfId="27560" xr:uid="{A2F62A00-F01C-4937-A1CA-908612718CFD}"/>
    <cellStyle name="Normal 8 2 10 5 3" xfId="44319" xr:uid="{CF681874-8FA1-4528-8DCD-6770C4E182ED}"/>
    <cellStyle name="Normal 8 2 10 6" xfId="19180" xr:uid="{3C8F1017-6211-4E5D-B9E3-D1D526CFD74B}"/>
    <cellStyle name="Normal 8 2 10 7" xfId="35939" xr:uid="{E555F92F-BD7E-4669-AB43-317513EB9D1E}"/>
    <cellStyle name="Normal 8 2 11" xfId="4520" xr:uid="{57BEB32A-3F1D-412E-9424-90857271147E}"/>
    <cellStyle name="Normal 8 2 11 2" xfId="12896" xr:uid="{0C718CB7-3212-44C5-8DA8-B6C864575F70}"/>
    <cellStyle name="Normal 8 2 11 2 2" xfId="29656" xr:uid="{C137F224-7BE2-4E2C-BF47-B133B451AA6B}"/>
    <cellStyle name="Normal 8 2 11 2 3" xfId="46415" xr:uid="{7FE11920-24E2-4B95-A3CB-8B016251E196}"/>
    <cellStyle name="Normal 8 2 11 3" xfId="21276" xr:uid="{0E1C3725-2C1D-4CFA-A871-4BC4303F4FEE}"/>
    <cellStyle name="Normal 8 2 11 4" xfId="38035" xr:uid="{D240CC34-8F39-4941-9939-EE1399E16F57}"/>
    <cellStyle name="Normal 8 2 12" xfId="6197" xr:uid="{BF427815-B26F-4F06-AACE-577F1E8FADA3}"/>
    <cellStyle name="Normal 8 2 12 2" xfId="14577" xr:uid="{C3CBAE33-A483-4D17-A7E7-9DB71F13DABF}"/>
    <cellStyle name="Normal 8 2 12 2 2" xfId="31337" xr:uid="{EFC6594B-B228-4EE4-8A8A-61AB68C13181}"/>
    <cellStyle name="Normal 8 2 12 2 3" xfId="48096" xr:uid="{9C446009-3B0E-41D6-8403-C64191C50DD9}"/>
    <cellStyle name="Normal 8 2 12 3" xfId="22957" xr:uid="{3A040C50-9960-4B71-ABF4-07FCBE0A6087}"/>
    <cellStyle name="Normal 8 2 12 4" xfId="39716" xr:uid="{DCDCF249-42BF-46B3-96A6-93720ADF94A6}"/>
    <cellStyle name="Normal 8 2 13" xfId="7893" xr:uid="{2A187415-78F0-451B-B56D-52C6522E482E}"/>
    <cellStyle name="Normal 8 2 13 2" xfId="16273" xr:uid="{00638D86-9762-4B00-B03E-39FAE84B4532}"/>
    <cellStyle name="Normal 8 2 13 2 2" xfId="33033" xr:uid="{60859969-CCB5-4ED1-9CEA-5A3680403A9A}"/>
    <cellStyle name="Normal 8 2 13 2 3" xfId="49792" xr:uid="{2294D763-EF32-4186-98C0-5E019ECF3656}"/>
    <cellStyle name="Normal 8 2 13 3" xfId="24653" xr:uid="{65C422BE-3BC5-4DA8-AE86-84DD64816499}"/>
    <cellStyle name="Normal 8 2 13 4" xfId="41412" xr:uid="{08CB64B9-4491-4C8C-8DCB-DE1B2B4A32C6}"/>
    <cellStyle name="Normal 8 2 14" xfId="8299" xr:uid="{EA32B18B-1EA9-458C-B3D7-13BFE0BEA150}"/>
    <cellStyle name="Normal 8 2 14 2" xfId="16679" xr:uid="{928B4C26-DE64-4E2C-B1AE-852317BADA23}"/>
    <cellStyle name="Normal 8 2 14 2 2" xfId="33439" xr:uid="{A4A19AF2-7C74-48E1-8513-D4E7AE129B15}"/>
    <cellStyle name="Normal 8 2 14 2 3" xfId="50198" xr:uid="{5E1C791B-9295-4267-A44D-AA738260E8E2}"/>
    <cellStyle name="Normal 8 2 14 3" xfId="25059" xr:uid="{5C8E108D-AD6F-451B-B7BE-8816E8AD31A5}"/>
    <cellStyle name="Normal 8 2 14 4" xfId="41818" xr:uid="{B673D1A8-213F-4CE8-A59C-AEBF7C49EFB3}"/>
    <cellStyle name="Normal 8 2 15" xfId="8705" xr:uid="{C3A51F6C-F052-4934-8632-5C575B9B6F1E}"/>
    <cellStyle name="Normal 8 2 15 2" xfId="17085" xr:uid="{210A816E-7F68-4A26-8A72-068788B18E99}"/>
    <cellStyle name="Normal 8 2 15 2 2" xfId="33845" xr:uid="{274FF99E-0F08-43CD-A5FF-65B97138DB55}"/>
    <cellStyle name="Normal 8 2 15 2 3" xfId="50604" xr:uid="{FBFD8BC3-8EEC-4198-934C-69684AE2AD8C}"/>
    <cellStyle name="Normal 8 2 15 3" xfId="25465" xr:uid="{56D133E6-0340-4B0F-88D8-8C53AA74857D}"/>
    <cellStyle name="Normal 8 2 15 4" xfId="42224" xr:uid="{7E4B7FDA-0FB5-4D80-A76B-FD9553D65433}"/>
    <cellStyle name="Normal 8 2 16" xfId="9111" xr:uid="{5ADFA33F-026E-4823-B401-3095379BDAE6}"/>
    <cellStyle name="Normal 8 2 16 2" xfId="17491" xr:uid="{3015544A-C426-4ED2-A5A0-D8F4F6489B6F}"/>
    <cellStyle name="Normal 8 2 16 2 2" xfId="34251" xr:uid="{39A2FCD5-14E0-4FB7-B265-926CD6AB51A2}"/>
    <cellStyle name="Normal 8 2 16 2 3" xfId="51010" xr:uid="{0F693BD7-DAB3-4398-89D1-7785F5E30787}"/>
    <cellStyle name="Normal 8 2 16 3" xfId="25871" xr:uid="{DE23B3EF-C518-46B4-A903-2671892D5ECC}"/>
    <cellStyle name="Normal 8 2 16 4" xfId="42630" xr:uid="{F9FF7EC3-03EE-4B77-9999-C17407C1EDDD}"/>
    <cellStyle name="Normal 8 2 17" xfId="2819" xr:uid="{9577365A-3A5A-4212-879C-87D693B32F84}"/>
    <cellStyle name="Normal 8 2 17 2" xfId="11201" xr:uid="{D250D8C6-6CB1-48AF-95F1-C0AC0781F13B}"/>
    <cellStyle name="Normal 8 2 17 2 2" xfId="27961" xr:uid="{AB01C838-4828-4AEB-97F5-FE9CAB1B60EE}"/>
    <cellStyle name="Normal 8 2 17 2 3" xfId="44720" xr:uid="{45EB10B3-D77C-4052-B854-232A5B248D83}"/>
    <cellStyle name="Normal 8 2 17 3" xfId="19581" xr:uid="{544F645A-E798-487A-AFE7-168A4DCB53EE}"/>
    <cellStyle name="Normal 8 2 17 4" xfId="36340" xr:uid="{02623F38-68C5-4FB0-A220-49C9E5452BC7}"/>
    <cellStyle name="Normal 8 2 18" xfId="9510" xr:uid="{BC288C5A-A870-46FF-8A64-6220DF25CC1C}"/>
    <cellStyle name="Normal 8 2 18 2" xfId="26270" xr:uid="{403C7D54-29A4-4F8A-A636-EEE8212150E6}"/>
    <cellStyle name="Normal 8 2 18 3" xfId="43029" xr:uid="{1898D05D-7159-49AA-B91A-8FC57C8FE9A8}"/>
    <cellStyle name="Normal 8 2 19" xfId="17890" xr:uid="{5F4A36B6-A4CF-487E-BD33-E21F13B07585}"/>
    <cellStyle name="Normal 8 2 2" xfId="1099" xr:uid="{1E937B4B-E903-47F0-A4C2-0E0CFD08ED75}"/>
    <cellStyle name="Normal 8 2 2 10" xfId="7951" xr:uid="{4166F136-F188-4D69-97DA-13C2B12DB371}"/>
    <cellStyle name="Normal 8 2 2 10 2" xfId="16331" xr:uid="{429FAE20-F343-4659-B97E-860ADAB96BD9}"/>
    <cellStyle name="Normal 8 2 2 10 2 2" xfId="33091" xr:uid="{3A6D3D8A-1F43-441A-B74D-E8A909F665CD}"/>
    <cellStyle name="Normal 8 2 2 10 2 3" xfId="49850" xr:uid="{4120B5EA-090E-4B44-9001-95F6AD644139}"/>
    <cellStyle name="Normal 8 2 2 10 3" xfId="24711" xr:uid="{66925A24-7701-416F-8D62-2D0FAA68CA26}"/>
    <cellStyle name="Normal 8 2 2 10 4" xfId="41470" xr:uid="{11394532-136E-4CB2-ADBB-7CDF36AF7427}"/>
    <cellStyle name="Normal 8 2 2 11" xfId="8357" xr:uid="{E2F44EF9-2878-4CF4-850A-229A92C1982A}"/>
    <cellStyle name="Normal 8 2 2 11 2" xfId="16737" xr:uid="{D4556049-7AC3-466E-BD6B-D499015B4914}"/>
    <cellStyle name="Normal 8 2 2 11 2 2" xfId="33497" xr:uid="{875D669B-A730-45FD-953A-761C74D65CCD}"/>
    <cellStyle name="Normal 8 2 2 11 2 3" xfId="50256" xr:uid="{B3C64943-338C-4A89-BABA-393E3072D470}"/>
    <cellStyle name="Normal 8 2 2 11 3" xfId="25117" xr:uid="{6B3325CA-6A79-4021-872C-AEC2A33F24F6}"/>
    <cellStyle name="Normal 8 2 2 11 4" xfId="41876" xr:uid="{6243FC9A-D3ED-4B70-B63A-D290739F1F27}"/>
    <cellStyle name="Normal 8 2 2 12" xfId="8763" xr:uid="{0D4FCD33-FAE2-49CA-B681-8B2CB93214E5}"/>
    <cellStyle name="Normal 8 2 2 12 2" xfId="17143" xr:uid="{0587BCF1-FA25-4BE4-B93F-7C6310A087BA}"/>
    <cellStyle name="Normal 8 2 2 12 2 2" xfId="33903" xr:uid="{AFFE8775-000E-4CA3-92F4-83B4D240CF2B}"/>
    <cellStyle name="Normal 8 2 2 12 2 3" xfId="50662" xr:uid="{488905DB-3FE7-4C38-A5BF-941CD137B20F}"/>
    <cellStyle name="Normal 8 2 2 12 3" xfId="25523" xr:uid="{4DFB8811-2ADE-42C7-A4C3-0BFC04AA2C7A}"/>
    <cellStyle name="Normal 8 2 2 12 4" xfId="42282" xr:uid="{ED64BF89-09B5-4D30-BBCF-127C2F6D7245}"/>
    <cellStyle name="Normal 8 2 2 13" xfId="9169" xr:uid="{DC0E725B-4B70-4188-B53A-92C8FADD7E64}"/>
    <cellStyle name="Normal 8 2 2 13 2" xfId="17549" xr:uid="{BAC83F36-4435-446F-BA02-631E5223294A}"/>
    <cellStyle name="Normal 8 2 2 13 2 2" xfId="34309" xr:uid="{43C6C932-8E8D-4EF3-80CC-D25876C8671D}"/>
    <cellStyle name="Normal 8 2 2 13 2 3" xfId="51068" xr:uid="{A786E22C-C7B0-4AA5-A209-C51F0FD7C7B1}"/>
    <cellStyle name="Normal 8 2 2 13 3" xfId="25929" xr:uid="{1FF829F9-C0F0-4065-8A0E-FDC6C462BC8A}"/>
    <cellStyle name="Normal 8 2 2 13 4" xfId="42688" xr:uid="{BA422F40-0E3C-4E7F-ABD3-3F5A8D577343}"/>
    <cellStyle name="Normal 8 2 2 14" xfId="2837" xr:uid="{54451919-90A2-450E-AE1C-A854B02B35D4}"/>
    <cellStyle name="Normal 8 2 2 14 2" xfId="11219" xr:uid="{9631BD0F-B30A-4CB3-8818-8A0703E2DC5A}"/>
    <cellStyle name="Normal 8 2 2 14 2 2" xfId="27979" xr:uid="{6EE1285D-A0E8-49E1-85BE-0DC65B210D46}"/>
    <cellStyle name="Normal 8 2 2 14 2 3" xfId="44738" xr:uid="{EBFA80B3-5718-41D9-A675-673653B348FA}"/>
    <cellStyle name="Normal 8 2 2 14 3" xfId="19599" xr:uid="{212233CD-12D1-453A-B679-5235E79DBB45}"/>
    <cellStyle name="Normal 8 2 2 14 4" xfId="36358" xr:uid="{C3F46733-0B81-4B89-AE85-FE5D28F3B1FD}"/>
    <cellStyle name="Normal 8 2 2 15" xfId="9538" xr:uid="{8AD7F82B-D5A1-4127-9770-0321C0A86E05}"/>
    <cellStyle name="Normal 8 2 2 15 2" xfId="26298" xr:uid="{3FB18F50-D132-4817-8047-B8FE8D5DCEEF}"/>
    <cellStyle name="Normal 8 2 2 15 3" xfId="43057" xr:uid="{77DF74D5-08D7-4AC3-B337-6BB3008CE68B}"/>
    <cellStyle name="Normal 8 2 2 16" xfId="17918" xr:uid="{F39DFA89-ADAB-4E8F-B571-9490D5D27A80}"/>
    <cellStyle name="Normal 8 2 2 17" xfId="34677" xr:uid="{7CD22366-3ADF-45C9-9FB7-ADA6FDDA5CE2}"/>
    <cellStyle name="Normal 8 2 2 2" xfId="1100" xr:uid="{36D87D15-31E0-49C8-985B-F945FF98D218}"/>
    <cellStyle name="Normal 8 2 2 2 10" xfId="8384" xr:uid="{7477EDF8-B937-4784-BE23-1F4A17043F41}"/>
    <cellStyle name="Normal 8 2 2 2 10 2" xfId="16764" xr:uid="{425DC1C9-CC7F-4844-9A49-8A445617852E}"/>
    <cellStyle name="Normal 8 2 2 2 10 2 2" xfId="33524" xr:uid="{2370B3D0-1F2F-41F2-BEC0-ECE8A75A06FE}"/>
    <cellStyle name="Normal 8 2 2 2 10 2 3" xfId="50283" xr:uid="{D8E7775B-2EC0-4EBD-AEC3-A71D15BCF9E4}"/>
    <cellStyle name="Normal 8 2 2 2 10 3" xfId="25144" xr:uid="{979FB700-BA31-49E5-B2E9-43A69260AE54}"/>
    <cellStyle name="Normal 8 2 2 2 10 4" xfId="41903" xr:uid="{1697C4A0-EB02-4619-8DC9-9CA2CE2F1E19}"/>
    <cellStyle name="Normal 8 2 2 2 11" xfId="8790" xr:uid="{988339F0-39D4-475C-AB88-2D3D4132691F}"/>
    <cellStyle name="Normal 8 2 2 2 11 2" xfId="17170" xr:uid="{55B6B310-BB85-40DD-BAA5-9C6283908B5A}"/>
    <cellStyle name="Normal 8 2 2 2 11 2 2" xfId="33930" xr:uid="{DA637932-C645-476D-B887-AEA7CC43763E}"/>
    <cellStyle name="Normal 8 2 2 2 11 2 3" xfId="50689" xr:uid="{637D821A-5F6C-47C6-B355-4ACFCD9FBDDB}"/>
    <cellStyle name="Normal 8 2 2 2 11 3" xfId="25550" xr:uid="{65F5EEA8-6B42-4F84-95B5-BBEB76BAFCEE}"/>
    <cellStyle name="Normal 8 2 2 2 11 4" xfId="42309" xr:uid="{03E3DBEE-769E-4099-8C89-4A5EC938A37A}"/>
    <cellStyle name="Normal 8 2 2 2 12" xfId="9196" xr:uid="{90BB7BFC-CA5F-426E-B870-F1B6E139A28C}"/>
    <cellStyle name="Normal 8 2 2 2 12 2" xfId="17576" xr:uid="{00D852FD-B99E-4AFE-91DB-69C21FD59129}"/>
    <cellStyle name="Normal 8 2 2 2 12 2 2" xfId="34336" xr:uid="{753A2FDE-1035-42AA-BDD6-4329D296F91B}"/>
    <cellStyle name="Normal 8 2 2 2 12 2 3" xfId="51095" xr:uid="{EFB42536-66E8-419B-A178-574A53A88CD7}"/>
    <cellStyle name="Normal 8 2 2 2 12 3" xfId="25956" xr:uid="{8148C846-7236-4246-92DC-422E258372AC}"/>
    <cellStyle name="Normal 8 2 2 2 12 4" xfId="42715" xr:uid="{320C9BCC-4CC2-4FA0-AA52-849DF2F25B3A}"/>
    <cellStyle name="Normal 8 2 2 2 13" xfId="3036" xr:uid="{E74DF11F-CDF6-46FE-87DF-0021A2F56EAD}"/>
    <cellStyle name="Normal 8 2 2 2 13 2" xfId="11415" xr:uid="{134CA28E-6D71-4DF3-9D74-EB8E78739911}"/>
    <cellStyle name="Normal 8 2 2 2 13 2 2" xfId="28175" xr:uid="{8CDE20F6-0AFC-4164-8B12-23C16A10E7BE}"/>
    <cellStyle name="Normal 8 2 2 2 13 2 3" xfId="44934" xr:uid="{EC0E1277-38AE-4927-9A70-85934C6C89C5}"/>
    <cellStyle name="Normal 8 2 2 2 13 3" xfId="19795" xr:uid="{43FA43BB-76C6-4543-88E6-0A528340FDEA}"/>
    <cellStyle name="Normal 8 2 2 2 13 4" xfId="36554" xr:uid="{E6530ADC-F626-434E-834C-73D3CF767F9E}"/>
    <cellStyle name="Normal 8 2 2 2 14" xfId="9612" xr:uid="{2F622B71-5B30-4B0B-B10A-25D2149F432C}"/>
    <cellStyle name="Normal 8 2 2 2 14 2" xfId="26372" xr:uid="{A0A70F9F-9E86-4817-ACA9-08AA7705B405}"/>
    <cellStyle name="Normal 8 2 2 2 14 3" xfId="43131" xr:uid="{FA9A9A3F-5E06-4F1A-BF8E-29906ADF42C4}"/>
    <cellStyle name="Normal 8 2 2 2 15" xfId="17992" xr:uid="{36CA5209-0170-4FC1-A2BB-F3136C913E82}"/>
    <cellStyle name="Normal 8 2 2 2 16" xfId="34751" xr:uid="{59D4F307-1A09-42FD-B45B-60AC92623B32}"/>
    <cellStyle name="Normal 8 2 2 2 2" xfId="1498" xr:uid="{218B1EC0-0679-49D5-A602-63F63E02E347}"/>
    <cellStyle name="Normal 8 2 2 2 2 10" xfId="9339" xr:uid="{0AB41444-A1E2-4D11-9B6A-7CDEFFF6DC75}"/>
    <cellStyle name="Normal 8 2 2 2 2 10 2" xfId="17719" xr:uid="{943CB398-95E6-4687-8E7F-7D093F5C4F94}"/>
    <cellStyle name="Normal 8 2 2 2 2 10 2 2" xfId="34479" xr:uid="{FB7CB31B-E4D7-4D33-879B-DB18AD75374C}"/>
    <cellStyle name="Normal 8 2 2 2 2 10 2 3" xfId="51238" xr:uid="{89A8D37C-E2A0-4698-94BB-C5CFA40CF753}"/>
    <cellStyle name="Normal 8 2 2 2 2 10 3" xfId="26099" xr:uid="{67B6A672-E254-4576-B1AA-4C6FB0C88BEC}"/>
    <cellStyle name="Normal 8 2 2 2 2 10 4" xfId="42858" xr:uid="{35383418-B9AA-46E1-8CA9-EB04A2CC17DD}"/>
    <cellStyle name="Normal 8 2 2 2 2 11" xfId="3294" xr:uid="{C6C0E825-5D6E-4CBD-B774-B2062A03D4DF}"/>
    <cellStyle name="Normal 8 2 2 2 2 11 2" xfId="11671" xr:uid="{FA9CAC5F-0611-4A6C-B27C-B96DED3FD838}"/>
    <cellStyle name="Normal 8 2 2 2 2 11 2 2" xfId="28431" xr:uid="{17E80100-E5D5-4C74-81C1-B70841B10B9B}"/>
    <cellStyle name="Normal 8 2 2 2 2 11 2 3" xfId="45190" xr:uid="{D66A202C-8A83-4C52-B180-E27E2342A0F7}"/>
    <cellStyle name="Normal 8 2 2 2 2 11 3" xfId="20051" xr:uid="{F3416C95-4368-410E-A5F2-CE07639AF5A9}"/>
    <cellStyle name="Normal 8 2 2 2 2 11 4" xfId="36810" xr:uid="{91B145AC-68FF-4D27-91FA-096114F8411C}"/>
    <cellStyle name="Normal 8 2 2 2 2 12" xfId="9868" xr:uid="{29F378FF-38ED-4F1A-B8F2-FA241538E66C}"/>
    <cellStyle name="Normal 8 2 2 2 2 12 2" xfId="26628" xr:uid="{BA6EAAC8-C9D9-4C6E-9027-126BCEC0BE87}"/>
    <cellStyle name="Normal 8 2 2 2 2 12 3" xfId="43387" xr:uid="{F9D5CECD-9EDC-4732-90C7-96A796757C9B}"/>
    <cellStyle name="Normal 8 2 2 2 2 13" xfId="18248" xr:uid="{CFAF80F4-949C-45C9-ABE2-40A7B7444A36}"/>
    <cellStyle name="Normal 8 2 2 2 2 14" xfId="35007" xr:uid="{ED89958E-48DD-407E-8469-CA3139A184BE}"/>
    <cellStyle name="Normal 8 2 2 2 2 2" xfId="1910" xr:uid="{CAF6ACE6-A361-46F7-A4C2-138BA2AD51EE}"/>
    <cellStyle name="Normal 8 2 2 2 2 2 2" xfId="5294" xr:uid="{055B5867-F7F2-428E-853C-087030711832}"/>
    <cellStyle name="Normal 8 2 2 2 2 2 2 2" xfId="13674" xr:uid="{CECDFACD-B06F-41EF-883B-1A09A2507841}"/>
    <cellStyle name="Normal 8 2 2 2 2 2 2 2 2" xfId="30434" xr:uid="{0576D70B-933A-4A83-96EA-326F55C637D9}"/>
    <cellStyle name="Normal 8 2 2 2 2 2 2 2 3" xfId="47193" xr:uid="{F4E11A50-348A-4A34-AD2F-175B4AAEB13B}"/>
    <cellStyle name="Normal 8 2 2 2 2 2 2 3" xfId="22054" xr:uid="{81DE8996-E6A8-47B7-AFA7-D098A7609373}"/>
    <cellStyle name="Normal 8 2 2 2 2 2 2 4" xfId="38813" xr:uid="{4CD25123-4806-455B-AB3E-4431E43ED605}"/>
    <cellStyle name="Normal 8 2 2 2 2 2 3" xfId="6981" xr:uid="{838DFF47-5B90-459A-9E87-812C1FE0C2B0}"/>
    <cellStyle name="Normal 8 2 2 2 2 2 3 2" xfId="15361" xr:uid="{7F329849-794F-4AC8-906A-C0B479B0AC26}"/>
    <cellStyle name="Normal 8 2 2 2 2 2 3 2 2" xfId="32121" xr:uid="{FC737418-CCED-4BAC-A3BA-7DCB41095B4F}"/>
    <cellStyle name="Normal 8 2 2 2 2 2 3 2 3" xfId="48880" xr:uid="{83763A59-71C3-4A7D-B412-60EE3F5B1E4C}"/>
    <cellStyle name="Normal 8 2 2 2 2 2 3 3" xfId="23741" xr:uid="{BCA97C04-DFF5-4393-950C-3593229A82E4}"/>
    <cellStyle name="Normal 8 2 2 2 2 2 3 4" xfId="40500" xr:uid="{B7B58EA1-51BB-48B2-9544-B56D64FCB0A6}"/>
    <cellStyle name="Normal 8 2 2 2 2 2 4" xfId="3721" xr:uid="{3C672892-B7AB-4BE8-96C5-58EF0E9D28F5}"/>
    <cellStyle name="Normal 8 2 2 2 2 2 4 2" xfId="12097" xr:uid="{44EDE3FE-D5E5-4C23-82BF-D6280762D7CD}"/>
    <cellStyle name="Normal 8 2 2 2 2 2 4 2 2" xfId="28857" xr:uid="{0907DF21-B046-4ECF-B339-D9ADFDDA0011}"/>
    <cellStyle name="Normal 8 2 2 2 2 2 4 2 3" xfId="45616" xr:uid="{CDA848E4-3B8D-4924-9D6A-DFE103303071}"/>
    <cellStyle name="Normal 8 2 2 2 2 2 4 3" xfId="20477" xr:uid="{ECC7A407-B3DB-4A4B-B65F-95E23FD55EB4}"/>
    <cellStyle name="Normal 8 2 2 2 2 2 4 4" xfId="37236" xr:uid="{49FC574A-0767-4449-A216-ABCE6842EDF0}"/>
    <cellStyle name="Normal 8 2 2 2 2 2 5" xfId="10294" xr:uid="{8771CCC4-8FC9-4BD8-BBB8-774DFAA0E470}"/>
    <cellStyle name="Normal 8 2 2 2 2 2 5 2" xfId="27054" xr:uid="{9B5DDAC2-3387-488B-9B76-EBFD4F1559AC}"/>
    <cellStyle name="Normal 8 2 2 2 2 2 5 3" xfId="43813" xr:uid="{4CAAD5D5-FDCA-4AA7-8E04-DB8133A7D103}"/>
    <cellStyle name="Normal 8 2 2 2 2 2 6" xfId="18674" xr:uid="{9541BBE4-FEB1-408A-9812-57CE69926818}"/>
    <cellStyle name="Normal 8 2 2 2 2 2 7" xfId="35433" xr:uid="{E13F757E-8A60-47F8-AF05-3798BAEFF812}"/>
    <cellStyle name="Normal 8 2 2 2 2 3" xfId="2341" xr:uid="{3B39DB64-916B-4024-9245-5F540542398D}"/>
    <cellStyle name="Normal 8 2 2 2 2 3 2" xfId="5722" xr:uid="{34D2D83F-26D7-4EBE-A8C4-DCAFF86C617F}"/>
    <cellStyle name="Normal 8 2 2 2 2 3 2 2" xfId="14102" xr:uid="{EBAA1DBA-1EF8-4DEA-9903-57FF9B26CAF1}"/>
    <cellStyle name="Normal 8 2 2 2 2 3 2 2 2" xfId="30862" xr:uid="{A9D05B9C-79CA-43EF-BADE-645DDFE3FCF9}"/>
    <cellStyle name="Normal 8 2 2 2 2 3 2 2 3" xfId="47621" xr:uid="{2071359F-1559-4A7E-A974-AB22C61D481A}"/>
    <cellStyle name="Normal 8 2 2 2 2 3 2 3" xfId="22482" xr:uid="{C3F7BD77-C758-4864-BDEE-6276967B44AB}"/>
    <cellStyle name="Normal 8 2 2 2 2 3 2 4" xfId="39241" xr:uid="{A3C6385A-DA51-404B-AB9C-E713EDCC049C}"/>
    <cellStyle name="Normal 8 2 2 2 2 3 3" xfId="7409" xr:uid="{3F668C2B-0672-47F2-8711-65CC0BCC378C}"/>
    <cellStyle name="Normal 8 2 2 2 2 3 3 2" xfId="15789" xr:uid="{9D72C7E6-8CFA-42A7-9FAD-2309F4A3E1D8}"/>
    <cellStyle name="Normal 8 2 2 2 2 3 3 2 2" xfId="32549" xr:uid="{CB69C683-5445-493F-B6B7-842DE72E8C8E}"/>
    <cellStyle name="Normal 8 2 2 2 2 3 3 2 3" xfId="49308" xr:uid="{85AB6E5F-C751-4E97-96A9-F303BED59F96}"/>
    <cellStyle name="Normal 8 2 2 2 2 3 3 3" xfId="24169" xr:uid="{8F75D21C-01D4-4394-B230-C4D9C20FC617}"/>
    <cellStyle name="Normal 8 2 2 2 2 3 3 4" xfId="40928" xr:uid="{F8FDDA4D-5BBF-4256-8E7C-10D00876A96D}"/>
    <cellStyle name="Normal 8 2 2 2 2 3 4" xfId="4149" xr:uid="{34A9E6F3-AD51-4BE1-804B-BB25B82FFD7F}"/>
    <cellStyle name="Normal 8 2 2 2 2 3 4 2" xfId="12525" xr:uid="{39C08338-E835-4D73-AC43-D638996BE4D2}"/>
    <cellStyle name="Normal 8 2 2 2 2 3 4 2 2" xfId="29285" xr:uid="{2CE11573-EE2B-448B-8541-F917EF40A082}"/>
    <cellStyle name="Normal 8 2 2 2 2 3 4 2 3" xfId="46044" xr:uid="{8FFA7AC9-C1CB-4D7B-A2AC-1DF271371D6E}"/>
    <cellStyle name="Normal 8 2 2 2 2 3 4 3" xfId="20905" xr:uid="{C32CBF75-B178-40D6-BCB3-C8BD7991983F}"/>
    <cellStyle name="Normal 8 2 2 2 2 3 4 4" xfId="37664" xr:uid="{04957DAC-56F4-45C6-93D8-93E78B76B42B}"/>
    <cellStyle name="Normal 8 2 2 2 2 3 5" xfId="10722" xr:uid="{30DE82C8-1BCC-4842-A0EC-5CAF3F8AA3D0}"/>
    <cellStyle name="Normal 8 2 2 2 2 3 5 2" xfId="27482" xr:uid="{11BF749F-2E8B-4187-B1AB-AE7290438CBA}"/>
    <cellStyle name="Normal 8 2 2 2 2 3 5 3" xfId="44241" xr:uid="{4CFC7C15-D53F-4209-B796-B70E6AA04DFA}"/>
    <cellStyle name="Normal 8 2 2 2 2 3 6" xfId="19102" xr:uid="{E574ED39-C114-42F9-840C-E1FE5AD0E07D}"/>
    <cellStyle name="Normal 8 2 2 2 2 3 7" xfId="35861" xr:uid="{B5AEF35A-F8C0-4D69-86AE-F2F275AE7CDD}"/>
    <cellStyle name="Normal 8 2 2 2 2 4" xfId="2646" xr:uid="{D73D6070-804F-4CFB-BA3E-EF304DD683EE}"/>
    <cellStyle name="Normal 8 2 2 2 2 4 2" xfId="6028" xr:uid="{6724C1A1-E087-42BF-94E0-6D70F0871146}"/>
    <cellStyle name="Normal 8 2 2 2 2 4 2 2" xfId="14408" xr:uid="{B9E5592D-F712-4CB6-8F54-2B5489CD19FB}"/>
    <cellStyle name="Normal 8 2 2 2 2 4 2 2 2" xfId="31168" xr:uid="{2F0A5480-260F-4120-99D4-63CCD9FBFD17}"/>
    <cellStyle name="Normal 8 2 2 2 2 4 2 2 3" xfId="47927" xr:uid="{891CFE40-B67A-4923-8406-194B812FACC1}"/>
    <cellStyle name="Normal 8 2 2 2 2 4 2 3" xfId="22788" xr:uid="{C6853D4C-65E8-480D-A17D-FFEEF2D2DA68}"/>
    <cellStyle name="Normal 8 2 2 2 2 4 2 4" xfId="39547" xr:uid="{112F1C32-2859-49F5-981F-BEEFC783DC92}"/>
    <cellStyle name="Normal 8 2 2 2 2 4 3" xfId="7715" xr:uid="{9D3EE22F-816A-4766-B80F-040DA2F915D1}"/>
    <cellStyle name="Normal 8 2 2 2 2 4 3 2" xfId="16095" xr:uid="{B65037D5-012E-496B-9396-578C1D691687}"/>
    <cellStyle name="Normal 8 2 2 2 2 4 3 2 2" xfId="32855" xr:uid="{7516C781-D5D1-497E-BF5E-DA8EA9C7BD0C}"/>
    <cellStyle name="Normal 8 2 2 2 2 4 3 2 3" xfId="49614" xr:uid="{7A3D2F3F-089C-44BF-ADD2-361A1801C1E4}"/>
    <cellStyle name="Normal 8 2 2 2 2 4 3 3" xfId="24475" xr:uid="{F3B4DEBE-6AD7-40B5-8960-B5FA18B66FF8}"/>
    <cellStyle name="Normal 8 2 2 2 2 4 3 4" xfId="41234" xr:uid="{75DC7A2F-493B-4022-967E-1A0E1A71D61F}"/>
    <cellStyle name="Normal 8 2 2 2 2 4 4" xfId="4342" xr:uid="{AAF6E518-9DAF-4BC5-96A7-9D486062EB71}"/>
    <cellStyle name="Normal 8 2 2 2 2 4 4 2" xfId="12718" xr:uid="{F1DC7F74-3209-4232-9910-E7EC98A2A738}"/>
    <cellStyle name="Normal 8 2 2 2 2 4 4 2 2" xfId="29478" xr:uid="{765BBF3B-CDE4-4D03-9223-4554D4CBFF75}"/>
    <cellStyle name="Normal 8 2 2 2 2 4 4 2 3" xfId="46237" xr:uid="{229D1D23-ABE3-4D76-B40B-4D3BE73659B1}"/>
    <cellStyle name="Normal 8 2 2 2 2 4 4 3" xfId="21098" xr:uid="{73F78941-9366-4E42-9CFF-020D4ABBA971}"/>
    <cellStyle name="Normal 8 2 2 2 2 4 4 4" xfId="37857" xr:uid="{E35C6C53-DF51-4163-B110-745589EC6B4B}"/>
    <cellStyle name="Normal 8 2 2 2 2 4 5" xfId="11028" xr:uid="{7D29871B-286F-4F84-998B-5B3F1D6754B1}"/>
    <cellStyle name="Normal 8 2 2 2 2 4 5 2" xfId="27788" xr:uid="{9A792010-7554-4A35-AE8A-E1DB38A37CEF}"/>
    <cellStyle name="Normal 8 2 2 2 2 4 5 3" xfId="44547" xr:uid="{0DF1F733-BD07-44A7-A81C-65FE59905250}"/>
    <cellStyle name="Normal 8 2 2 2 2 4 6" xfId="19408" xr:uid="{9D764C07-280D-44B3-9418-FCA918FBB934}"/>
    <cellStyle name="Normal 8 2 2 2 2 4 7" xfId="36167" xr:uid="{5B2BFC26-AA4A-41EF-9A90-69AD9474DF78}"/>
    <cellStyle name="Normal 8 2 2 2 2 5" xfId="4762" xr:uid="{3CC33FD1-14AE-498F-AE9F-5F6E1DEC9B12}"/>
    <cellStyle name="Normal 8 2 2 2 2 5 2" xfId="13138" xr:uid="{B186E55E-28E2-4F80-8C0C-8DEB29BC4A50}"/>
    <cellStyle name="Normal 8 2 2 2 2 5 2 2" xfId="29898" xr:uid="{9C224F68-20E0-4394-887B-C1AB097AF05A}"/>
    <cellStyle name="Normal 8 2 2 2 2 5 2 3" xfId="46657" xr:uid="{03AB9FE0-54CF-49CB-BBCA-81BC4F33170C}"/>
    <cellStyle name="Normal 8 2 2 2 2 5 3" xfId="21518" xr:uid="{0AEAFAC9-6329-4311-A344-A11722D10351}"/>
    <cellStyle name="Normal 8 2 2 2 2 5 4" xfId="38277" xr:uid="{4F7E09A6-A932-4522-B654-97869851F2CF}"/>
    <cellStyle name="Normal 8 2 2 2 2 6" xfId="6555" xr:uid="{BBBFE6F7-DB86-4B0F-9FCA-E85281200F2E}"/>
    <cellStyle name="Normal 8 2 2 2 2 6 2" xfId="14935" xr:uid="{C8F638C7-6914-4A6B-B861-AE8A3FF35146}"/>
    <cellStyle name="Normal 8 2 2 2 2 6 2 2" xfId="31695" xr:uid="{14EB4589-E0DF-4D35-8C56-035D2D21FF3C}"/>
    <cellStyle name="Normal 8 2 2 2 2 6 2 3" xfId="48454" xr:uid="{985C788C-3A1A-4713-8A94-80252DB6AD33}"/>
    <cellStyle name="Normal 8 2 2 2 2 6 3" xfId="23315" xr:uid="{25430EAA-9FCD-49E6-B1B2-C2A824A76E68}"/>
    <cellStyle name="Normal 8 2 2 2 2 6 4" xfId="40074" xr:uid="{076D2F53-A8A4-4F17-B2DE-42A5B15D543E}"/>
    <cellStyle name="Normal 8 2 2 2 2 7" xfId="8121" xr:uid="{C7D0DAA0-601B-4949-9FE3-DEB8DA0F7DE7}"/>
    <cellStyle name="Normal 8 2 2 2 2 7 2" xfId="16501" xr:uid="{A1121759-66A1-495C-8831-4AC81A8E4196}"/>
    <cellStyle name="Normal 8 2 2 2 2 7 2 2" xfId="33261" xr:uid="{28A8BAF8-F8C7-402C-821D-A65EDBE903A7}"/>
    <cellStyle name="Normal 8 2 2 2 2 7 2 3" xfId="50020" xr:uid="{C6C34A26-39AF-4708-B58F-E0265BA887DF}"/>
    <cellStyle name="Normal 8 2 2 2 2 7 3" xfId="24881" xr:uid="{1C5B291E-0145-4219-867D-24C5D9685045}"/>
    <cellStyle name="Normal 8 2 2 2 2 7 4" xfId="41640" xr:uid="{1BDDCAB8-06E7-438A-8167-6F3B375D5C61}"/>
    <cellStyle name="Normal 8 2 2 2 2 8" xfId="8527" xr:uid="{E07A9367-72AF-4FE4-B467-B569324CF1CE}"/>
    <cellStyle name="Normal 8 2 2 2 2 8 2" xfId="16907" xr:uid="{23846960-1F08-480B-901C-E5DD27A9949B}"/>
    <cellStyle name="Normal 8 2 2 2 2 8 2 2" xfId="33667" xr:uid="{C9AD4DE5-DAB2-4CBD-B6D8-A15E4CA974B2}"/>
    <cellStyle name="Normal 8 2 2 2 2 8 2 3" xfId="50426" xr:uid="{DB3D4C29-CB51-4827-B771-033F89DB9BA9}"/>
    <cellStyle name="Normal 8 2 2 2 2 8 3" xfId="25287" xr:uid="{9E18EAB4-B25D-4F55-91B9-64629F23607B}"/>
    <cellStyle name="Normal 8 2 2 2 2 8 4" xfId="42046" xr:uid="{C1EEAF02-B863-4EA6-AD44-5A6B55F58F1A}"/>
    <cellStyle name="Normal 8 2 2 2 2 9" xfId="8933" xr:uid="{17A1A5F6-D5F3-42AD-B78C-55CE09A10359}"/>
    <cellStyle name="Normal 8 2 2 2 2 9 2" xfId="17313" xr:uid="{84C76F4B-DC8B-42AC-A01C-E70715472B75}"/>
    <cellStyle name="Normal 8 2 2 2 2 9 2 2" xfId="34073" xr:uid="{596BFBEB-66ED-41AB-B5A4-DDE674061B5E}"/>
    <cellStyle name="Normal 8 2 2 2 2 9 2 3" xfId="50832" xr:uid="{3AE9E676-A69A-45A1-9889-4909DE433782}"/>
    <cellStyle name="Normal 8 2 2 2 2 9 3" xfId="25693" xr:uid="{80B92FA2-B55D-4CD6-8652-526A5E65699C}"/>
    <cellStyle name="Normal 8 2 2 2 2 9 4" xfId="42452" xr:uid="{41377105-A9CE-4798-95F9-9DA3AB86F25C}"/>
    <cellStyle name="Normal 8 2 2 2 3" xfId="1499" xr:uid="{41C3FAFF-680D-4341-BFEF-7E3C43F9D5E4}"/>
    <cellStyle name="Normal 8 2 2 2 3 10" xfId="9467" xr:uid="{D66D599C-8DF5-4399-909C-504FEA7E2C89}"/>
    <cellStyle name="Normal 8 2 2 2 3 10 2" xfId="17847" xr:uid="{FCF730BE-8017-4432-8AE1-93BA15802C33}"/>
    <cellStyle name="Normal 8 2 2 2 3 10 2 2" xfId="34607" xr:uid="{16100D16-BDF2-4C20-B85F-A66CC280A773}"/>
    <cellStyle name="Normal 8 2 2 2 3 10 2 3" xfId="51366" xr:uid="{1AE1C759-64AE-4942-8235-93DABC88CB1A}"/>
    <cellStyle name="Normal 8 2 2 2 3 10 3" xfId="26227" xr:uid="{2D67529F-FFC1-43C2-9D3B-45942F4C6D7B}"/>
    <cellStyle name="Normal 8 2 2 2 3 10 4" xfId="42986" xr:uid="{8C189282-231F-4E66-A11C-8976F966AA44}"/>
    <cellStyle name="Normal 8 2 2 2 3 11" xfId="3295" xr:uid="{ADA01771-10C9-498D-A07D-9FC60ACA6AF9}"/>
    <cellStyle name="Normal 8 2 2 2 3 11 2" xfId="11672" xr:uid="{16DD7CE2-9456-49F8-8FF1-C1B187600CBD}"/>
    <cellStyle name="Normal 8 2 2 2 3 11 2 2" xfId="28432" xr:uid="{BD2B0C9C-BCC1-40DD-B564-6D84E3CC3719}"/>
    <cellStyle name="Normal 8 2 2 2 3 11 2 3" xfId="45191" xr:uid="{2E8D9582-63DC-4C1F-BE9A-71AAF8AFF912}"/>
    <cellStyle name="Normal 8 2 2 2 3 11 3" xfId="20052" xr:uid="{02AB1E24-4424-44CF-9349-09EF82832FA3}"/>
    <cellStyle name="Normal 8 2 2 2 3 11 4" xfId="36811" xr:uid="{58CEB577-22A0-42B3-A909-DDC836437B70}"/>
    <cellStyle name="Normal 8 2 2 2 3 12" xfId="9869" xr:uid="{FAF6D541-B5C0-4280-82CE-A45A01CF1234}"/>
    <cellStyle name="Normal 8 2 2 2 3 12 2" xfId="26629" xr:uid="{D18F9128-2413-4483-B9A1-81FF618556B3}"/>
    <cellStyle name="Normal 8 2 2 2 3 12 3" xfId="43388" xr:uid="{03881498-77AB-4E2B-AF4C-B3E9CFD16426}"/>
    <cellStyle name="Normal 8 2 2 2 3 13" xfId="18249" xr:uid="{619F5992-5EF9-4287-B855-447B31CB99C2}"/>
    <cellStyle name="Normal 8 2 2 2 3 14" xfId="35008" xr:uid="{00BAC469-C21D-4A53-AC9E-9549B05274C9}"/>
    <cellStyle name="Normal 8 2 2 2 3 2" xfId="1911" xr:uid="{45BE67DE-F40F-4B58-9746-8CF5003A820E}"/>
    <cellStyle name="Normal 8 2 2 2 3 2 2" xfId="5295" xr:uid="{51EB544C-AC8F-48D9-863D-F53EA6B6AF16}"/>
    <cellStyle name="Normal 8 2 2 2 3 2 2 2" xfId="13675" xr:uid="{B27EF8CD-2F90-4838-B9F5-C9656A28B0FD}"/>
    <cellStyle name="Normal 8 2 2 2 3 2 2 2 2" xfId="30435" xr:uid="{57345E9A-CB34-4F9A-9DD6-588F4828BF6E}"/>
    <cellStyle name="Normal 8 2 2 2 3 2 2 2 3" xfId="47194" xr:uid="{280EA6AA-2D3B-420B-9331-BBDDDE3DF457}"/>
    <cellStyle name="Normal 8 2 2 2 3 2 2 3" xfId="22055" xr:uid="{35C0EB65-B490-4848-9212-C546095B1DCB}"/>
    <cellStyle name="Normal 8 2 2 2 3 2 2 4" xfId="38814" xr:uid="{5718ABC2-31F7-44FD-8859-61AEEF7617A3}"/>
    <cellStyle name="Normal 8 2 2 2 3 2 3" xfId="6982" xr:uid="{21DEE1B9-2FCA-4323-B7ED-91DFD0792FEE}"/>
    <cellStyle name="Normal 8 2 2 2 3 2 3 2" xfId="15362" xr:uid="{45713835-34D5-4965-8C68-BC8F46D72B13}"/>
    <cellStyle name="Normal 8 2 2 2 3 2 3 2 2" xfId="32122" xr:uid="{B0F26F28-85D7-4543-BEB0-3B5330627276}"/>
    <cellStyle name="Normal 8 2 2 2 3 2 3 2 3" xfId="48881" xr:uid="{F7EB4AE5-6DF7-4921-8225-ACA74E98E1D5}"/>
    <cellStyle name="Normal 8 2 2 2 3 2 3 3" xfId="23742" xr:uid="{6CD4FD06-8683-4FA1-9A1A-306D4B342B6B}"/>
    <cellStyle name="Normal 8 2 2 2 3 2 3 4" xfId="40501" xr:uid="{8E0730BD-43FA-4275-B2AB-BB81841E84DC}"/>
    <cellStyle name="Normal 8 2 2 2 3 2 4" xfId="3722" xr:uid="{7A656C41-09A9-4552-8C02-4F742DFB01DA}"/>
    <cellStyle name="Normal 8 2 2 2 3 2 4 2" xfId="12098" xr:uid="{8DD49732-99DC-49F3-9C7C-531619FA0873}"/>
    <cellStyle name="Normal 8 2 2 2 3 2 4 2 2" xfId="28858" xr:uid="{CCF64AA4-5BB7-46F2-940A-4DF659062D0C}"/>
    <cellStyle name="Normal 8 2 2 2 3 2 4 2 3" xfId="45617" xr:uid="{6FD9D755-9868-40E0-9050-20D551FDDC3B}"/>
    <cellStyle name="Normal 8 2 2 2 3 2 4 3" xfId="20478" xr:uid="{4CFFDA1A-1FCC-4B9E-B8E6-C918DDA4B36D}"/>
    <cellStyle name="Normal 8 2 2 2 3 2 4 4" xfId="37237" xr:uid="{E631DE29-A03E-4EF6-955F-E46B7C52F6AD}"/>
    <cellStyle name="Normal 8 2 2 2 3 2 5" xfId="10295" xr:uid="{EAD59241-3CAD-4D7E-AD63-EBB4F184561F}"/>
    <cellStyle name="Normal 8 2 2 2 3 2 5 2" xfId="27055" xr:uid="{7852D5DB-9451-4865-9167-DF6C949F4436}"/>
    <cellStyle name="Normal 8 2 2 2 3 2 5 3" xfId="43814" xr:uid="{947A1257-A446-4E5B-9237-4D26CF7BA5B1}"/>
    <cellStyle name="Normal 8 2 2 2 3 2 6" xfId="18675" xr:uid="{66078C1A-E27A-49D4-8565-BAA35E5834C6}"/>
    <cellStyle name="Normal 8 2 2 2 3 2 7" xfId="35434" xr:uid="{EED5E2CB-782A-48E7-8858-50F0F23C6A3C}"/>
    <cellStyle name="Normal 8 2 2 2 3 3" xfId="2342" xr:uid="{F2759399-20AC-4AD3-867E-20742D4FA38E}"/>
    <cellStyle name="Normal 8 2 2 2 3 3 2" xfId="5723" xr:uid="{97D36F96-8C25-4F56-AE59-79107D34D3D0}"/>
    <cellStyle name="Normal 8 2 2 2 3 3 2 2" xfId="14103" xr:uid="{B5330604-5A91-4ECE-A1C0-363012B73628}"/>
    <cellStyle name="Normal 8 2 2 2 3 3 2 2 2" xfId="30863" xr:uid="{F0C2337B-607E-4D26-8DD8-8BF24518D15C}"/>
    <cellStyle name="Normal 8 2 2 2 3 3 2 2 3" xfId="47622" xr:uid="{928A82CF-A6C1-41D8-8EA4-DB3535A7CAA4}"/>
    <cellStyle name="Normal 8 2 2 2 3 3 2 3" xfId="22483" xr:uid="{AF937306-87B7-4201-BFD0-4022C6CE8133}"/>
    <cellStyle name="Normal 8 2 2 2 3 3 2 4" xfId="39242" xr:uid="{410706C8-9743-47D7-B07F-41C1E3234296}"/>
    <cellStyle name="Normal 8 2 2 2 3 3 3" xfId="7410" xr:uid="{CE61BC8F-A1C3-4346-A8BF-EA2DFEFF8DA5}"/>
    <cellStyle name="Normal 8 2 2 2 3 3 3 2" xfId="15790" xr:uid="{E9789F28-41E9-428B-A2B2-F6DB92B7A8E4}"/>
    <cellStyle name="Normal 8 2 2 2 3 3 3 2 2" xfId="32550" xr:uid="{AF794E26-4CC3-4DAE-9FA7-F9053B919337}"/>
    <cellStyle name="Normal 8 2 2 2 3 3 3 2 3" xfId="49309" xr:uid="{E7CC5DD9-C777-4457-AEF4-47BC2CFEDA1C}"/>
    <cellStyle name="Normal 8 2 2 2 3 3 3 3" xfId="24170" xr:uid="{3527F28B-C8E8-46C2-A77B-9AA70027F788}"/>
    <cellStyle name="Normal 8 2 2 2 3 3 3 4" xfId="40929" xr:uid="{6719E5EE-CB22-4C4E-AAF1-64263417BDBC}"/>
    <cellStyle name="Normal 8 2 2 2 3 3 4" xfId="4150" xr:uid="{2974F350-E764-4463-B8A7-7A7CE76A0D4B}"/>
    <cellStyle name="Normal 8 2 2 2 3 3 4 2" xfId="12526" xr:uid="{BF390769-D62E-4A4C-9C85-22BCFB6B2252}"/>
    <cellStyle name="Normal 8 2 2 2 3 3 4 2 2" xfId="29286" xr:uid="{85264535-E58F-482D-94AB-1051ACB52BC8}"/>
    <cellStyle name="Normal 8 2 2 2 3 3 4 2 3" xfId="46045" xr:uid="{1D4529D3-1823-4993-BDCA-15B64FC7FB3D}"/>
    <cellStyle name="Normal 8 2 2 2 3 3 4 3" xfId="20906" xr:uid="{AA09E045-5AB3-41A0-AC7F-EDACFED96B48}"/>
    <cellStyle name="Normal 8 2 2 2 3 3 4 4" xfId="37665" xr:uid="{6FDC7DBD-F49E-4032-B160-77122E168106}"/>
    <cellStyle name="Normal 8 2 2 2 3 3 5" xfId="10723" xr:uid="{5D03C41F-206D-4F1B-A84F-40F55FB7F9D7}"/>
    <cellStyle name="Normal 8 2 2 2 3 3 5 2" xfId="27483" xr:uid="{3B1FA375-BE82-4FAC-A9FE-910A8E053405}"/>
    <cellStyle name="Normal 8 2 2 2 3 3 5 3" xfId="44242" xr:uid="{E151BE20-1158-4590-9BBA-FBBBF970956E}"/>
    <cellStyle name="Normal 8 2 2 2 3 3 6" xfId="19103" xr:uid="{D45565A8-2D00-41AD-A4AD-41EEA330CD96}"/>
    <cellStyle name="Normal 8 2 2 2 3 3 7" xfId="35862" xr:uid="{767A5B53-F18C-4FA1-B85A-08079193C42B}"/>
    <cellStyle name="Normal 8 2 2 2 3 4" xfId="2774" xr:uid="{0D25BD61-A226-4E1F-ACDE-43D7BAB201B3}"/>
    <cellStyle name="Normal 8 2 2 2 3 4 2" xfId="6156" xr:uid="{A87E4412-20DA-42D8-A77C-C7B68FDDC67C}"/>
    <cellStyle name="Normal 8 2 2 2 3 4 2 2" xfId="14536" xr:uid="{99D3C84C-CBA3-4831-930F-2EB87E901AF4}"/>
    <cellStyle name="Normal 8 2 2 2 3 4 2 2 2" xfId="31296" xr:uid="{4A8E708A-D59D-41AB-8A07-BCB85E4AB2F8}"/>
    <cellStyle name="Normal 8 2 2 2 3 4 2 2 3" xfId="48055" xr:uid="{BA38AC3C-B968-4B20-B750-5948D04B9B74}"/>
    <cellStyle name="Normal 8 2 2 2 3 4 2 3" xfId="22916" xr:uid="{07EE5AD9-C289-4AD1-B3EE-64B35D241430}"/>
    <cellStyle name="Normal 8 2 2 2 3 4 2 4" xfId="39675" xr:uid="{E70616FB-F6B6-4FFA-B564-1F4047EC3187}"/>
    <cellStyle name="Normal 8 2 2 2 3 4 3" xfId="7843" xr:uid="{778FE59D-A4DB-448D-AC1C-AC799518C468}"/>
    <cellStyle name="Normal 8 2 2 2 3 4 3 2" xfId="16223" xr:uid="{DF97D610-2294-4452-B302-3D58F9FB7B38}"/>
    <cellStyle name="Normal 8 2 2 2 3 4 3 2 2" xfId="32983" xr:uid="{EBB91433-2B41-4251-939B-40CE67E7E578}"/>
    <cellStyle name="Normal 8 2 2 2 3 4 3 2 3" xfId="49742" xr:uid="{1D5A5659-C597-4A7E-851C-2263BE606A7A}"/>
    <cellStyle name="Normal 8 2 2 2 3 4 3 3" xfId="24603" xr:uid="{8C649995-D2EE-48B8-9ADB-2F74B226816F}"/>
    <cellStyle name="Normal 8 2 2 2 3 4 3 4" xfId="41362" xr:uid="{8F8F9FC8-D804-4421-8F6D-C243143FB481}"/>
    <cellStyle name="Normal 8 2 2 2 3 4 4" xfId="4470" xr:uid="{9E64193E-7B00-4790-B4F5-5A1235B08AB4}"/>
    <cellStyle name="Normal 8 2 2 2 3 4 4 2" xfId="12846" xr:uid="{315BCDA1-F885-45CD-B61F-4892970F8C8A}"/>
    <cellStyle name="Normal 8 2 2 2 3 4 4 2 2" xfId="29606" xr:uid="{97F23F0B-6653-444E-BC4F-68F7140E9611}"/>
    <cellStyle name="Normal 8 2 2 2 3 4 4 2 3" xfId="46365" xr:uid="{33728FBC-D2F4-4BBA-9D40-AB5B7BD8B96D}"/>
    <cellStyle name="Normal 8 2 2 2 3 4 4 3" xfId="21226" xr:uid="{7478D9B6-0B15-49D7-AA82-77B45FBA30B7}"/>
    <cellStyle name="Normal 8 2 2 2 3 4 4 4" xfId="37985" xr:uid="{BE25FD3D-DF06-4F46-8DDC-FC9774675316}"/>
    <cellStyle name="Normal 8 2 2 2 3 4 5" xfId="11156" xr:uid="{D8273752-857C-47A8-B24A-414626B5BD82}"/>
    <cellStyle name="Normal 8 2 2 2 3 4 5 2" xfId="27916" xr:uid="{679D3F19-2446-417A-BB7C-E151C739D2FD}"/>
    <cellStyle name="Normal 8 2 2 2 3 4 5 3" xfId="44675" xr:uid="{2F060CE4-C805-436C-AD67-C584C376B68D}"/>
    <cellStyle name="Normal 8 2 2 2 3 4 6" xfId="19536" xr:uid="{09A0C536-575A-41E2-BEF1-B1D85C3C43FB}"/>
    <cellStyle name="Normal 8 2 2 2 3 4 7" xfId="36295" xr:uid="{6BC0A961-2BED-4BBA-B29D-23AFE40353CA}"/>
    <cellStyle name="Normal 8 2 2 2 3 5" xfId="4890" xr:uid="{CACFBAF9-2AFF-496B-8672-789A9969384B}"/>
    <cellStyle name="Normal 8 2 2 2 3 5 2" xfId="13266" xr:uid="{20A5108C-2E12-41B8-B534-86B8AB5B606E}"/>
    <cellStyle name="Normal 8 2 2 2 3 5 2 2" xfId="30026" xr:uid="{7706D68A-1D88-4E6A-A3CC-4C20446317E1}"/>
    <cellStyle name="Normal 8 2 2 2 3 5 2 3" xfId="46785" xr:uid="{BAB403B4-4151-4752-A653-0B36103DF00F}"/>
    <cellStyle name="Normal 8 2 2 2 3 5 3" xfId="21646" xr:uid="{0F928C68-EA91-4C24-BC1E-4A88FEE16E85}"/>
    <cellStyle name="Normal 8 2 2 2 3 5 4" xfId="38405" xr:uid="{24F284A6-B2D8-4BD2-8277-0D541D39690B}"/>
    <cellStyle name="Normal 8 2 2 2 3 6" xfId="6556" xr:uid="{7E742C29-9633-481A-8F3E-FD244B123E7A}"/>
    <cellStyle name="Normal 8 2 2 2 3 6 2" xfId="14936" xr:uid="{5A7AFC34-9071-4B6B-A035-8B178A197CD9}"/>
    <cellStyle name="Normal 8 2 2 2 3 6 2 2" xfId="31696" xr:uid="{825F61E7-DD54-431F-89EF-3202D73552F9}"/>
    <cellStyle name="Normal 8 2 2 2 3 6 2 3" xfId="48455" xr:uid="{090F4A4A-2F34-4539-880A-772FFD92C116}"/>
    <cellStyle name="Normal 8 2 2 2 3 6 3" xfId="23316" xr:uid="{D5AAA7BC-78DA-4162-A61B-7F1FBB58921C}"/>
    <cellStyle name="Normal 8 2 2 2 3 6 4" xfId="40075" xr:uid="{9A7FC6CA-35F3-4165-9392-715105625506}"/>
    <cellStyle name="Normal 8 2 2 2 3 7" xfId="8249" xr:uid="{1D98FF2E-B808-4BFE-9ED6-549259749889}"/>
    <cellStyle name="Normal 8 2 2 2 3 7 2" xfId="16629" xr:uid="{40AFFC33-2FD2-4B09-B000-76AF8BCF3C93}"/>
    <cellStyle name="Normal 8 2 2 2 3 7 2 2" xfId="33389" xr:uid="{AEC9A094-00DC-4026-9CD8-56BA13DCCF54}"/>
    <cellStyle name="Normal 8 2 2 2 3 7 2 3" xfId="50148" xr:uid="{9AA69F19-CEFC-49C6-BCFD-B6757B399BEA}"/>
    <cellStyle name="Normal 8 2 2 2 3 7 3" xfId="25009" xr:uid="{C6205735-AB3F-4698-AC45-E5400912D67D}"/>
    <cellStyle name="Normal 8 2 2 2 3 7 4" xfId="41768" xr:uid="{7AE2FB72-7BC1-40BC-8D38-D316FA314F85}"/>
    <cellStyle name="Normal 8 2 2 2 3 8" xfId="8655" xr:uid="{9495DAA4-17D9-4C42-A65C-7053C7F62024}"/>
    <cellStyle name="Normal 8 2 2 2 3 8 2" xfId="17035" xr:uid="{02CC0F92-1864-42EC-83E6-331F639CD217}"/>
    <cellStyle name="Normal 8 2 2 2 3 8 2 2" xfId="33795" xr:uid="{31E21269-4123-4692-A198-4281A4426F00}"/>
    <cellStyle name="Normal 8 2 2 2 3 8 2 3" xfId="50554" xr:uid="{DE80E5E4-43E4-49DD-A950-5A76EAE91CD0}"/>
    <cellStyle name="Normal 8 2 2 2 3 8 3" xfId="25415" xr:uid="{EAC2AEA6-492E-4AAD-A73B-CA669FB03265}"/>
    <cellStyle name="Normal 8 2 2 2 3 8 4" xfId="42174" xr:uid="{56AE461F-262A-4987-A927-A0FE23C4F9FD}"/>
    <cellStyle name="Normal 8 2 2 2 3 9" xfId="9061" xr:uid="{AFA7AA9E-9936-4816-9D0D-FD10F5C5378E}"/>
    <cellStyle name="Normal 8 2 2 2 3 9 2" xfId="17441" xr:uid="{09861867-942C-439C-B3A5-38C3922ABD02}"/>
    <cellStyle name="Normal 8 2 2 2 3 9 2 2" xfId="34201" xr:uid="{C54EBC2B-F3E5-474A-B8B5-13657BD4DD38}"/>
    <cellStyle name="Normal 8 2 2 2 3 9 2 3" xfId="50960" xr:uid="{31CACCFD-1820-40A2-BE9F-E09A43166694}"/>
    <cellStyle name="Normal 8 2 2 2 3 9 3" xfId="25821" xr:uid="{FABE2B67-5837-49F3-9B8C-211214A6BE61}"/>
    <cellStyle name="Normal 8 2 2 2 3 9 4" xfId="42580" xr:uid="{5AEA3652-9FBE-45ED-9783-C4B8607E22E2}"/>
    <cellStyle name="Normal 8 2 2 2 4" xfId="1658" xr:uid="{FABAC185-556B-4D05-85B6-42373AC36E4B}"/>
    <cellStyle name="Normal 8 2 2 2 4 2" xfId="5040" xr:uid="{C6204277-F8EF-4056-9DAE-72A997EE0A9B}"/>
    <cellStyle name="Normal 8 2 2 2 4 2 2" xfId="13418" xr:uid="{23A5FB6D-4A10-447F-BDA3-FF23A0C6B39F}"/>
    <cellStyle name="Normal 8 2 2 2 4 2 2 2" xfId="30178" xr:uid="{A9F1B566-B5E7-4300-A3D0-690B62386509}"/>
    <cellStyle name="Normal 8 2 2 2 4 2 2 3" xfId="46937" xr:uid="{355EA170-F96E-47D4-AA2E-E7C9DB4A12DF}"/>
    <cellStyle name="Normal 8 2 2 2 4 2 3" xfId="21798" xr:uid="{6217F628-E4E0-4DA2-AA79-E525A3D1F6FA}"/>
    <cellStyle name="Normal 8 2 2 2 4 2 4" xfId="38557" xr:uid="{E6276C0E-1740-42B8-8B4E-3AE7F2A8FFA8}"/>
    <cellStyle name="Normal 8 2 2 2 4 3" xfId="6725" xr:uid="{AF64AFAA-877F-4791-87D9-A578C2681DA6}"/>
    <cellStyle name="Normal 8 2 2 2 4 3 2" xfId="15105" xr:uid="{0072CDB9-D05A-41AD-AAE6-8578AA599EF1}"/>
    <cellStyle name="Normal 8 2 2 2 4 3 2 2" xfId="31865" xr:uid="{56BBAD06-6FDF-4488-B66B-73E4EFB8A913}"/>
    <cellStyle name="Normal 8 2 2 2 4 3 2 3" xfId="48624" xr:uid="{D6E7B3ED-3EAA-470E-AC53-5FE3CA1D2244}"/>
    <cellStyle name="Normal 8 2 2 2 4 3 3" xfId="23485" xr:uid="{F671BAA4-C836-4ACF-B204-2F0929BA42F8}"/>
    <cellStyle name="Normal 8 2 2 2 4 3 4" xfId="40244" xr:uid="{7016DB30-3B04-4943-9AEB-B426AF3EF9F0}"/>
    <cellStyle name="Normal 8 2 2 2 4 4" xfId="3465" xr:uid="{2E42D58F-532A-42D1-8100-E5D4D90F2B33}"/>
    <cellStyle name="Normal 8 2 2 2 4 4 2" xfId="11841" xr:uid="{A6C6370C-94B0-4E69-8117-B620FA89C026}"/>
    <cellStyle name="Normal 8 2 2 2 4 4 2 2" xfId="28601" xr:uid="{D63FAB6E-BF51-4FCC-91C2-580827AA09EC}"/>
    <cellStyle name="Normal 8 2 2 2 4 4 2 3" xfId="45360" xr:uid="{F75E16BA-FFCB-4AEA-9284-DC3E12C812B1}"/>
    <cellStyle name="Normal 8 2 2 2 4 4 3" xfId="20221" xr:uid="{944B629B-FFB9-47DF-B95C-3D4A5587F3B7}"/>
    <cellStyle name="Normal 8 2 2 2 4 4 4" xfId="36980" xr:uid="{5B88ED51-4CA5-4500-B6CE-644552EB8B3A}"/>
    <cellStyle name="Normal 8 2 2 2 4 5" xfId="10038" xr:uid="{E42E4EED-6A7B-4B21-B683-FC986B62F6E1}"/>
    <cellStyle name="Normal 8 2 2 2 4 5 2" xfId="26798" xr:uid="{8243C7C2-46B8-4104-8BF1-42E05ED72B22}"/>
    <cellStyle name="Normal 8 2 2 2 4 5 3" xfId="43557" xr:uid="{7134F33C-522D-4A24-A8FF-590CEAE4E0A7}"/>
    <cellStyle name="Normal 8 2 2 2 4 6" xfId="18418" xr:uid="{6E7017E3-FC86-4C3B-905C-B570300B8C39}"/>
    <cellStyle name="Normal 8 2 2 2 4 7" xfId="35177" xr:uid="{B93C3D10-4A91-4F50-82C0-C6F53C2C8124}"/>
    <cellStyle name="Normal 8 2 2 2 5" xfId="2086" xr:uid="{670C320E-E4C5-4FC2-8673-B2F9068CC51D}"/>
    <cellStyle name="Normal 8 2 2 2 5 2" xfId="5466" xr:uid="{CE0DE905-76C8-4A62-9351-147D3B4C4C9B}"/>
    <cellStyle name="Normal 8 2 2 2 5 2 2" xfId="13846" xr:uid="{1FFD8E3C-D5F6-41FD-9B0B-755BC7010AB6}"/>
    <cellStyle name="Normal 8 2 2 2 5 2 2 2" xfId="30606" xr:uid="{9234AFE9-1594-4410-B55A-D37B3C966FC9}"/>
    <cellStyle name="Normal 8 2 2 2 5 2 2 3" xfId="47365" xr:uid="{0ADC52EA-1844-4A24-A684-76A6A462988C}"/>
    <cellStyle name="Normal 8 2 2 2 5 2 3" xfId="22226" xr:uid="{5719626E-7DD3-4DDA-9556-876725F3D927}"/>
    <cellStyle name="Normal 8 2 2 2 5 2 4" xfId="38985" xr:uid="{644ECE7E-F4F9-4CB9-927C-478AF78C2EDE}"/>
    <cellStyle name="Normal 8 2 2 2 5 3" xfId="7153" xr:uid="{7CFBE5BB-BAC7-46BF-8CF4-13442FE4D872}"/>
    <cellStyle name="Normal 8 2 2 2 5 3 2" xfId="15533" xr:uid="{FB505493-DA5C-4F7B-AE39-A6875867CFB3}"/>
    <cellStyle name="Normal 8 2 2 2 5 3 2 2" xfId="32293" xr:uid="{64C165C6-1888-44C8-B43D-687596839107}"/>
    <cellStyle name="Normal 8 2 2 2 5 3 2 3" xfId="49052" xr:uid="{A8BC676F-6078-4F7C-A96E-A78BB20C5A59}"/>
    <cellStyle name="Normal 8 2 2 2 5 3 3" xfId="23913" xr:uid="{CC96649A-F541-48D0-87BF-D5559F4BF9C6}"/>
    <cellStyle name="Normal 8 2 2 2 5 3 4" xfId="40672" xr:uid="{A607EEC0-0E3F-4B74-A9EF-960608E79715}"/>
    <cellStyle name="Normal 8 2 2 2 5 4" xfId="3893" xr:uid="{F4A3BD0E-94EC-4E46-AE84-A524B4AD2BDF}"/>
    <cellStyle name="Normal 8 2 2 2 5 4 2" xfId="12269" xr:uid="{E9CCDBB8-6724-45AD-A449-DE8D66120281}"/>
    <cellStyle name="Normal 8 2 2 2 5 4 2 2" xfId="29029" xr:uid="{BAE177DF-8D17-4A60-BBC9-FE27E22E3325}"/>
    <cellStyle name="Normal 8 2 2 2 5 4 2 3" xfId="45788" xr:uid="{0E7968B3-9D22-48D1-9057-F83DE64A15F4}"/>
    <cellStyle name="Normal 8 2 2 2 5 4 3" xfId="20649" xr:uid="{12577E47-7748-49C4-A826-FAF49DFDE41A}"/>
    <cellStyle name="Normal 8 2 2 2 5 4 4" xfId="37408" xr:uid="{F26CC5C5-E378-41C5-A2E2-547E123A67A0}"/>
    <cellStyle name="Normal 8 2 2 2 5 5" xfId="10466" xr:uid="{30A3282F-B65A-4941-B5AE-1E3E43398CF4}"/>
    <cellStyle name="Normal 8 2 2 2 5 5 2" xfId="27226" xr:uid="{7E5B68ED-EF57-4049-BC09-3275F1AECA19}"/>
    <cellStyle name="Normal 8 2 2 2 5 5 3" xfId="43985" xr:uid="{41725805-73B9-4E39-8FB8-37ACABAAF14C}"/>
    <cellStyle name="Normal 8 2 2 2 5 6" xfId="18846" xr:uid="{3AF91381-CA70-4564-887B-FE124B332F87}"/>
    <cellStyle name="Normal 8 2 2 2 5 7" xfId="35605" xr:uid="{C06F0677-DB82-42FF-ADCC-D37377BEBE63}"/>
    <cellStyle name="Normal 8 2 2 2 6" xfId="2503" xr:uid="{6EAE8D13-7FBA-41F1-8C1C-487BFF598F7D}"/>
    <cellStyle name="Normal 8 2 2 2 6 2" xfId="5885" xr:uid="{D3EC939A-0BB8-4365-9ACE-1131477226E8}"/>
    <cellStyle name="Normal 8 2 2 2 6 2 2" xfId="14265" xr:uid="{E08AD51C-D065-4588-AE00-8ED937FD51E7}"/>
    <cellStyle name="Normal 8 2 2 2 6 2 2 2" xfId="31025" xr:uid="{90CAD4C1-C66D-43CB-915F-66612810EE0B}"/>
    <cellStyle name="Normal 8 2 2 2 6 2 2 3" xfId="47784" xr:uid="{5B94D461-17C4-4D26-80F5-8BFBAD027EE6}"/>
    <cellStyle name="Normal 8 2 2 2 6 2 3" xfId="22645" xr:uid="{30EC9581-8641-4AF6-A160-0BE5744C9C67}"/>
    <cellStyle name="Normal 8 2 2 2 6 2 4" xfId="39404" xr:uid="{A62ECF11-F143-4995-970E-FD9F3D922193}"/>
    <cellStyle name="Normal 8 2 2 2 6 3" xfId="7572" xr:uid="{6633DF90-45F5-4125-9315-AAEC1E84096C}"/>
    <cellStyle name="Normal 8 2 2 2 6 3 2" xfId="15952" xr:uid="{804D5655-104D-4F5A-8E5D-5A55298B6488}"/>
    <cellStyle name="Normal 8 2 2 2 6 3 2 2" xfId="32712" xr:uid="{1C70100D-4C59-44AD-8CB5-620D2CD805F2}"/>
    <cellStyle name="Normal 8 2 2 2 6 3 2 3" xfId="49471" xr:uid="{59862262-333E-4B8E-A5B2-31D67B8D768E}"/>
    <cellStyle name="Normal 8 2 2 2 6 3 3" xfId="24332" xr:uid="{283AF210-A731-4334-BCE6-24DB5DF1C95B}"/>
    <cellStyle name="Normal 8 2 2 2 6 3 4" xfId="41091" xr:uid="{8C66E4A7-F095-47E9-B6C0-B98E13989460}"/>
    <cellStyle name="Normal 8 2 2 2 6 4" xfId="4223" xr:uid="{D301CA78-8678-4C4C-92A6-C03304536119}"/>
    <cellStyle name="Normal 8 2 2 2 6 4 2" xfId="12599" xr:uid="{79C8E484-ABDC-42C5-BB45-B2DE2AF6B3FA}"/>
    <cellStyle name="Normal 8 2 2 2 6 4 2 2" xfId="29359" xr:uid="{4D496FEA-8E7C-4E28-A0D5-113CC5EA5CCC}"/>
    <cellStyle name="Normal 8 2 2 2 6 4 2 3" xfId="46118" xr:uid="{3133216E-A7A3-41D7-8D6A-F806EC031ECD}"/>
    <cellStyle name="Normal 8 2 2 2 6 4 3" xfId="20979" xr:uid="{DFF3AC73-8EA0-486E-B7A2-8B9D929AF401}"/>
    <cellStyle name="Normal 8 2 2 2 6 4 4" xfId="37738" xr:uid="{4D297E60-D3C2-4BA5-B50D-CB45318B85AA}"/>
    <cellStyle name="Normal 8 2 2 2 6 5" xfId="10885" xr:uid="{466C343D-866A-496A-BB28-21DD54F1EFDB}"/>
    <cellStyle name="Normal 8 2 2 2 6 5 2" xfId="27645" xr:uid="{3E5E424D-3D0F-49FC-A262-F06E9A8AD543}"/>
    <cellStyle name="Normal 8 2 2 2 6 5 3" xfId="44404" xr:uid="{BFC2E32C-B089-40AF-97C6-8DC3F1EE58A5}"/>
    <cellStyle name="Normal 8 2 2 2 6 6" xfId="19265" xr:uid="{3CFD8E66-500A-48B0-A8AC-AF7A84C30E7B}"/>
    <cellStyle name="Normal 8 2 2 2 6 7" xfId="36024" xr:uid="{720439C6-2F8E-4A4F-8163-83E910CC5A45}"/>
    <cellStyle name="Normal 8 2 2 2 7" xfId="4619" xr:uid="{071A1770-B27B-4D30-914E-0F81C003CD0A}"/>
    <cellStyle name="Normal 8 2 2 2 7 2" xfId="12995" xr:uid="{C785CF73-31A1-48B0-9623-213B13FB00C4}"/>
    <cellStyle name="Normal 8 2 2 2 7 2 2" xfId="29755" xr:uid="{9AB50875-219C-4393-B5FE-B899DA3FF449}"/>
    <cellStyle name="Normal 8 2 2 2 7 2 3" xfId="46514" xr:uid="{363E710E-B3F9-449D-BA24-6ABD829B45E6}"/>
    <cellStyle name="Normal 8 2 2 2 7 3" xfId="21375" xr:uid="{4CBBD3B6-CFA9-469D-B0A1-A38378EB94FD}"/>
    <cellStyle name="Normal 8 2 2 2 7 4" xfId="38134" xr:uid="{805EAC6C-4043-4338-92E6-B2328FF384F6}"/>
    <cellStyle name="Normal 8 2 2 2 8" xfId="6299" xr:uid="{10C62EB7-94FD-4F36-9A29-F8FAC73D0EB9}"/>
    <cellStyle name="Normal 8 2 2 2 8 2" xfId="14679" xr:uid="{0EC4A12A-B701-49B6-B4F4-B4116E447C1E}"/>
    <cellStyle name="Normal 8 2 2 2 8 2 2" xfId="31439" xr:uid="{B0CFA2FA-00CB-4069-9483-83BD4CA6ABE7}"/>
    <cellStyle name="Normal 8 2 2 2 8 2 3" xfId="48198" xr:uid="{656D5925-45DA-4E58-BEC2-2662B690B4E4}"/>
    <cellStyle name="Normal 8 2 2 2 8 3" xfId="23059" xr:uid="{FFAA471C-5CA9-426D-BFDB-BB8E55EBDCC7}"/>
    <cellStyle name="Normal 8 2 2 2 8 4" xfId="39818" xr:uid="{1230C272-84E2-4C1A-AF79-CAE49B0EF1C7}"/>
    <cellStyle name="Normal 8 2 2 2 9" xfId="7978" xr:uid="{71A7331B-1A46-4EAF-90B0-DFDAD3776C07}"/>
    <cellStyle name="Normal 8 2 2 2 9 2" xfId="16358" xr:uid="{73B5932D-5AA5-4C71-AC48-FF29C644C3B0}"/>
    <cellStyle name="Normal 8 2 2 2 9 2 2" xfId="33118" xr:uid="{F007353D-A161-47ED-9B65-49B4C2579A9A}"/>
    <cellStyle name="Normal 8 2 2 2 9 2 3" xfId="49877" xr:uid="{DE1ADC20-27CD-49FD-9188-E57749A4FC5E}"/>
    <cellStyle name="Normal 8 2 2 2 9 3" xfId="24738" xr:uid="{B641B678-5202-4F7B-9681-B590AFE33828}"/>
    <cellStyle name="Normal 8 2 2 2 9 4" xfId="41497" xr:uid="{D9031190-3828-4B9D-BE94-DD06C18DC94E}"/>
    <cellStyle name="Normal 8 2 2 3" xfId="1101" xr:uid="{E689FAAE-FC94-410C-950D-21BB32144ACD}"/>
    <cellStyle name="Normal 8 2 2 3 10" xfId="9338" xr:uid="{7DAA831B-F278-4720-9363-E6B8BCFBD8E9}"/>
    <cellStyle name="Normal 8 2 2 3 10 2" xfId="17718" xr:uid="{54452D2D-D96E-4D48-A55D-0A8E0D9ADF76}"/>
    <cellStyle name="Normal 8 2 2 3 10 2 2" xfId="34478" xr:uid="{6535704A-9569-48CC-8576-0FBF1AB1E123}"/>
    <cellStyle name="Normal 8 2 2 3 10 2 3" xfId="51237" xr:uid="{BC744B3E-4DC7-423A-B044-1EDE61241691}"/>
    <cellStyle name="Normal 8 2 2 3 10 3" xfId="26098" xr:uid="{4A8B3CBD-273A-4A3B-8874-ACE9EDC06046}"/>
    <cellStyle name="Normal 8 2 2 3 10 4" xfId="42857" xr:uid="{33C6D328-A2B3-4FD6-8B3C-AC18C4CDB6D6}"/>
    <cellStyle name="Normal 8 2 2 3 11" xfId="3296" xr:uid="{B50A2FCD-FCC6-4689-8162-F3FDD16CA46F}"/>
    <cellStyle name="Normal 8 2 2 3 11 2" xfId="11673" xr:uid="{76AAFEC2-7694-4139-9180-2FE27E7C0514}"/>
    <cellStyle name="Normal 8 2 2 3 11 2 2" xfId="28433" xr:uid="{E1F841A7-F6B0-479B-BD87-BDAF194DBAAF}"/>
    <cellStyle name="Normal 8 2 2 3 11 2 3" xfId="45192" xr:uid="{22FB2BAD-38E2-48AC-8F4A-4BBE6F5F2A22}"/>
    <cellStyle name="Normal 8 2 2 3 11 3" xfId="20053" xr:uid="{D126DE54-3856-45BE-AB93-050E96E08B84}"/>
    <cellStyle name="Normal 8 2 2 3 11 4" xfId="36812" xr:uid="{4382F9D2-FBAD-4975-ACB5-4F53A7B0219F}"/>
    <cellStyle name="Normal 8 2 2 3 12" xfId="9870" xr:uid="{89DC93AD-F44D-471A-858C-458C1B2ADC4A}"/>
    <cellStyle name="Normal 8 2 2 3 12 2" xfId="26630" xr:uid="{D6781975-6226-4BFB-9850-F5EE847D8587}"/>
    <cellStyle name="Normal 8 2 2 3 12 3" xfId="43389" xr:uid="{30C78A69-BBA2-4C2B-8918-EA943C761AC6}"/>
    <cellStyle name="Normal 8 2 2 3 13" xfId="18250" xr:uid="{49EAC58D-145C-4443-9F8C-33603E23C237}"/>
    <cellStyle name="Normal 8 2 2 3 14" xfId="35009" xr:uid="{5DE934C7-2615-453C-A0C5-AC78573832BA}"/>
    <cellStyle name="Normal 8 2 2 3 15" xfId="1500" xr:uid="{DDE7CB52-4978-4775-85D8-956E8D5857F9}"/>
    <cellStyle name="Normal 8 2 2 3 2" xfId="1912" xr:uid="{41D8E79A-7887-432C-A2AB-88767048165D}"/>
    <cellStyle name="Normal 8 2 2 3 2 2" xfId="5296" xr:uid="{2AC0C15D-8297-459E-A110-B47878F0316D}"/>
    <cellStyle name="Normal 8 2 2 3 2 2 2" xfId="13676" xr:uid="{A2BC8413-9E1C-43F2-8C66-578F0293ED7F}"/>
    <cellStyle name="Normal 8 2 2 3 2 2 2 2" xfId="30436" xr:uid="{E853AC27-E352-4A4B-887D-C1490B842F75}"/>
    <cellStyle name="Normal 8 2 2 3 2 2 2 3" xfId="47195" xr:uid="{5791C496-9639-49F4-8046-C2F3F9E5F00F}"/>
    <cellStyle name="Normal 8 2 2 3 2 2 3" xfId="22056" xr:uid="{AA396E57-9933-47BC-BDE3-0152A9531366}"/>
    <cellStyle name="Normal 8 2 2 3 2 2 4" xfId="38815" xr:uid="{92BDDCB8-BA2D-4CC5-9ED3-E8A663BF0432}"/>
    <cellStyle name="Normal 8 2 2 3 2 3" xfId="6983" xr:uid="{A2C3CBE1-0802-463C-B5D8-CE76DFD85D5E}"/>
    <cellStyle name="Normal 8 2 2 3 2 3 2" xfId="15363" xr:uid="{5E1661FE-D50B-4CD9-8C27-E3D884ECA7CF}"/>
    <cellStyle name="Normal 8 2 2 3 2 3 2 2" xfId="32123" xr:uid="{3E387A41-98EA-4192-88C5-C2EDE750D917}"/>
    <cellStyle name="Normal 8 2 2 3 2 3 2 3" xfId="48882" xr:uid="{BD33420C-1816-4315-B069-D41F80791292}"/>
    <cellStyle name="Normal 8 2 2 3 2 3 3" xfId="23743" xr:uid="{056801DC-5099-4930-BF6A-C2B365395187}"/>
    <cellStyle name="Normal 8 2 2 3 2 3 4" xfId="40502" xr:uid="{361161C7-D794-4C5D-A9AF-B28C005E677E}"/>
    <cellStyle name="Normal 8 2 2 3 2 4" xfId="3723" xr:uid="{5C71A864-5BF7-4A26-B4DB-830DD690EFCE}"/>
    <cellStyle name="Normal 8 2 2 3 2 4 2" xfId="12099" xr:uid="{7A142828-CBFB-48CD-9A6B-4FDEDE620A05}"/>
    <cellStyle name="Normal 8 2 2 3 2 4 2 2" xfId="28859" xr:uid="{FD64EDF0-48FC-4F44-AD8D-7AB2A565302B}"/>
    <cellStyle name="Normal 8 2 2 3 2 4 2 3" xfId="45618" xr:uid="{7F0B361A-0030-418E-B454-FAA7DAFB82D8}"/>
    <cellStyle name="Normal 8 2 2 3 2 4 3" xfId="20479" xr:uid="{2B8C69F7-CE85-4DB1-983D-2848F069C019}"/>
    <cellStyle name="Normal 8 2 2 3 2 4 4" xfId="37238" xr:uid="{00A46042-2138-4B57-A5E8-ECB763F6821E}"/>
    <cellStyle name="Normal 8 2 2 3 2 5" xfId="10296" xr:uid="{D50A5FBB-6320-48F5-9989-AE18DF0151EC}"/>
    <cellStyle name="Normal 8 2 2 3 2 5 2" xfId="27056" xr:uid="{4BFFB94C-6559-45D8-988A-37CD4751A202}"/>
    <cellStyle name="Normal 8 2 2 3 2 5 3" xfId="43815" xr:uid="{58605C78-4C9F-4E5C-87BC-3848D64FEB52}"/>
    <cellStyle name="Normal 8 2 2 3 2 6" xfId="18676" xr:uid="{64B5D964-42CC-4B53-8DB4-943FE30B0000}"/>
    <cellStyle name="Normal 8 2 2 3 2 7" xfId="35435" xr:uid="{D39D1517-2DF3-4E24-8C52-B28DFBAB50D1}"/>
    <cellStyle name="Normal 8 2 2 3 3" xfId="2343" xr:uid="{27C7B485-6EE2-483C-BE35-72A7F9AE246B}"/>
    <cellStyle name="Normal 8 2 2 3 3 2" xfId="5724" xr:uid="{99B98B63-851C-4517-8E38-801D695F0303}"/>
    <cellStyle name="Normal 8 2 2 3 3 2 2" xfId="14104" xr:uid="{DCFD3157-40ED-4042-BE0B-7505CD85F891}"/>
    <cellStyle name="Normal 8 2 2 3 3 2 2 2" xfId="30864" xr:uid="{C6F87EE0-D7CC-4B68-817B-72B8497FA625}"/>
    <cellStyle name="Normal 8 2 2 3 3 2 2 3" xfId="47623" xr:uid="{AD7649A0-E66C-4BCD-B147-C9D720E6E77A}"/>
    <cellStyle name="Normal 8 2 2 3 3 2 3" xfId="22484" xr:uid="{D1C1998D-49CE-42CB-BBE9-DB65475819E0}"/>
    <cellStyle name="Normal 8 2 2 3 3 2 4" xfId="39243" xr:uid="{E8E1CEB5-6F06-410A-B574-172FC387729A}"/>
    <cellStyle name="Normal 8 2 2 3 3 3" xfId="7411" xr:uid="{852015E4-0021-4D84-8159-A0ABF424C24F}"/>
    <cellStyle name="Normal 8 2 2 3 3 3 2" xfId="15791" xr:uid="{16671AAC-FA01-4DB0-8E8B-0DDB8DB2BC3C}"/>
    <cellStyle name="Normal 8 2 2 3 3 3 2 2" xfId="32551" xr:uid="{DA4AD034-8FE6-4BF8-95F7-BADB9C2B64A0}"/>
    <cellStyle name="Normal 8 2 2 3 3 3 2 3" xfId="49310" xr:uid="{27D6E2CF-5296-44B0-B2EE-4FD58F86C444}"/>
    <cellStyle name="Normal 8 2 2 3 3 3 3" xfId="24171" xr:uid="{6149525B-6BBB-42C3-A1B3-F406B9D3C488}"/>
    <cellStyle name="Normal 8 2 2 3 3 3 4" xfId="40930" xr:uid="{D44EB68F-A7A9-497F-894C-908CFD1AAB9B}"/>
    <cellStyle name="Normal 8 2 2 3 3 4" xfId="4151" xr:uid="{D5E126B0-21CD-41AD-B21D-29FDF691F011}"/>
    <cellStyle name="Normal 8 2 2 3 3 4 2" xfId="12527" xr:uid="{07DFFB3D-916C-47F2-AFD4-12DC751462D3}"/>
    <cellStyle name="Normal 8 2 2 3 3 4 2 2" xfId="29287" xr:uid="{3D2F69E9-3E72-4A4C-8425-C2B89E8B8BDD}"/>
    <cellStyle name="Normal 8 2 2 3 3 4 2 3" xfId="46046" xr:uid="{BD7C6EAC-0EE3-4C9E-80C7-6C28EE94EB48}"/>
    <cellStyle name="Normal 8 2 2 3 3 4 3" xfId="20907" xr:uid="{7A355AF2-D6F5-4A33-9553-3C1B760E1FD7}"/>
    <cellStyle name="Normal 8 2 2 3 3 4 4" xfId="37666" xr:uid="{9104E5D4-6A53-4EAC-A34D-62DEA0058160}"/>
    <cellStyle name="Normal 8 2 2 3 3 5" xfId="10724" xr:uid="{76FFBE82-747B-496F-ABE0-BB792AFE55F0}"/>
    <cellStyle name="Normal 8 2 2 3 3 5 2" xfId="27484" xr:uid="{75F2BA22-8E98-4F0A-97EC-61479B80EE01}"/>
    <cellStyle name="Normal 8 2 2 3 3 5 3" xfId="44243" xr:uid="{81F6840A-C841-484B-B866-2DE0803DDACF}"/>
    <cellStyle name="Normal 8 2 2 3 3 6" xfId="19104" xr:uid="{C1E38E74-6D51-452A-BADF-CEAE02BF397B}"/>
    <cellStyle name="Normal 8 2 2 3 3 7" xfId="35863" xr:uid="{32F63ABA-9612-441E-955F-37E176D286E7}"/>
    <cellStyle name="Normal 8 2 2 3 4" xfId="2645" xr:uid="{DEB3A7CE-163A-4621-9805-25C32940BDD2}"/>
    <cellStyle name="Normal 8 2 2 3 4 2" xfId="6027" xr:uid="{DD6DB55B-3C52-458E-B7EF-20BB62661FDB}"/>
    <cellStyle name="Normal 8 2 2 3 4 2 2" xfId="14407" xr:uid="{7E1A6F3C-EC6A-4D84-90B2-86FF03182FDD}"/>
    <cellStyle name="Normal 8 2 2 3 4 2 2 2" xfId="31167" xr:uid="{85F5EE77-6CD8-4BCD-89DE-C645B3646A66}"/>
    <cellStyle name="Normal 8 2 2 3 4 2 2 3" xfId="47926" xr:uid="{F83D0B6D-E684-4CBC-ADBE-CD5BDA6C4BB0}"/>
    <cellStyle name="Normal 8 2 2 3 4 2 3" xfId="22787" xr:uid="{6592F7EF-D92B-4959-86D4-8706E9A73F68}"/>
    <cellStyle name="Normal 8 2 2 3 4 2 4" xfId="39546" xr:uid="{0C547CF8-2512-461F-BDE7-DF0FDFB293BD}"/>
    <cellStyle name="Normal 8 2 2 3 4 3" xfId="7714" xr:uid="{0E28C895-EE67-45F5-8ACD-68FC93ADFCED}"/>
    <cellStyle name="Normal 8 2 2 3 4 3 2" xfId="16094" xr:uid="{3B3320A6-2B78-4B88-A1A8-4B5765C5D30A}"/>
    <cellStyle name="Normal 8 2 2 3 4 3 2 2" xfId="32854" xr:uid="{8F02789F-A544-4716-BBE5-0289F26E0E2E}"/>
    <cellStyle name="Normal 8 2 2 3 4 3 2 3" xfId="49613" xr:uid="{8CB70CBC-BD44-4A9A-8560-5FA6A52B493E}"/>
    <cellStyle name="Normal 8 2 2 3 4 3 3" xfId="24474" xr:uid="{58F456CA-A786-4C5D-B7D0-FE1EF7C0FEE6}"/>
    <cellStyle name="Normal 8 2 2 3 4 3 4" xfId="41233" xr:uid="{82E39A2E-329C-4C4A-B8CE-416CA79BE92A}"/>
    <cellStyle name="Normal 8 2 2 3 4 4" xfId="4341" xr:uid="{94AFAB4C-EA1D-4589-ADB3-2DF9E1956275}"/>
    <cellStyle name="Normal 8 2 2 3 4 4 2" xfId="12717" xr:uid="{DC82A78D-EF75-474A-9444-962D84393822}"/>
    <cellStyle name="Normal 8 2 2 3 4 4 2 2" xfId="29477" xr:uid="{427A899C-A9EA-4BE6-A785-1A553F6977F4}"/>
    <cellStyle name="Normal 8 2 2 3 4 4 2 3" xfId="46236" xr:uid="{7E340C02-7CD7-496B-9E70-B1EC8BF29766}"/>
    <cellStyle name="Normal 8 2 2 3 4 4 3" xfId="21097" xr:uid="{E81B8BF3-630D-47B8-B740-80167D29C350}"/>
    <cellStyle name="Normal 8 2 2 3 4 4 4" xfId="37856" xr:uid="{939A55B5-5F45-463E-9C7C-CF5749639831}"/>
    <cellStyle name="Normal 8 2 2 3 4 5" xfId="11027" xr:uid="{7BBF2339-B580-4EA6-8DE5-C1645F79FC90}"/>
    <cellStyle name="Normal 8 2 2 3 4 5 2" xfId="27787" xr:uid="{CF86E221-59EE-4FBA-B70A-519DAD15EA19}"/>
    <cellStyle name="Normal 8 2 2 3 4 5 3" xfId="44546" xr:uid="{68B466E5-F028-4ED8-9F26-1991E1BB33D7}"/>
    <cellStyle name="Normal 8 2 2 3 4 6" xfId="19407" xr:uid="{EB2C1A44-79C7-485E-A951-555524988076}"/>
    <cellStyle name="Normal 8 2 2 3 4 7" xfId="36166" xr:uid="{FE46C696-4854-47BC-8742-3FEFCBA76881}"/>
    <cellStyle name="Normal 8 2 2 3 5" xfId="4761" xr:uid="{87BCCD42-19C9-4334-88E5-DAC6C319D527}"/>
    <cellStyle name="Normal 8 2 2 3 5 2" xfId="13137" xr:uid="{3A6E73EA-68DF-46E3-89FA-36E44D04FC24}"/>
    <cellStyle name="Normal 8 2 2 3 5 2 2" xfId="29897" xr:uid="{DE5DA7A8-C08E-421C-85F2-9F89500D7E68}"/>
    <cellStyle name="Normal 8 2 2 3 5 2 3" xfId="46656" xr:uid="{CA6E1B38-CFD0-4DB6-8313-EE3F1AE11BF7}"/>
    <cellStyle name="Normal 8 2 2 3 5 3" xfId="21517" xr:uid="{8360D5A0-46B6-40F4-A159-A4495D769A77}"/>
    <cellStyle name="Normal 8 2 2 3 5 4" xfId="38276" xr:uid="{83398E15-F4F2-4A32-B01F-918E5C412271}"/>
    <cellStyle name="Normal 8 2 2 3 6" xfId="6557" xr:uid="{D3C85869-8586-4F45-921F-647DC0E664F3}"/>
    <cellStyle name="Normal 8 2 2 3 6 2" xfId="14937" xr:uid="{1A41AEB7-3673-477B-A2B7-CADAC7964CE5}"/>
    <cellStyle name="Normal 8 2 2 3 6 2 2" xfId="31697" xr:uid="{0DE8C9BF-C858-47C6-9E1F-38F0D55E0F4F}"/>
    <cellStyle name="Normal 8 2 2 3 6 2 3" xfId="48456" xr:uid="{B637E389-2644-4E46-B228-BE4883135E2B}"/>
    <cellStyle name="Normal 8 2 2 3 6 3" xfId="23317" xr:uid="{22F0320F-795D-41BD-A67D-94FD3644C39E}"/>
    <cellStyle name="Normal 8 2 2 3 6 4" xfId="40076" xr:uid="{0BA94863-4D21-44BB-9B62-3271797A9CBB}"/>
    <cellStyle name="Normal 8 2 2 3 7" xfId="8120" xr:uid="{895BB393-7AA7-4630-8D43-DE2859DAD3E1}"/>
    <cellStyle name="Normal 8 2 2 3 7 2" xfId="16500" xr:uid="{4F021CE9-A84A-4A52-8F0A-699D963BF24F}"/>
    <cellStyle name="Normal 8 2 2 3 7 2 2" xfId="33260" xr:uid="{983F717F-BBAD-4BFE-B3EC-294524527482}"/>
    <cellStyle name="Normal 8 2 2 3 7 2 3" xfId="50019" xr:uid="{6D2804D8-152D-4E19-ADA0-A0D9355FB22A}"/>
    <cellStyle name="Normal 8 2 2 3 7 3" xfId="24880" xr:uid="{473E0EA6-8F78-4062-B72A-7F5BBF2BEA05}"/>
    <cellStyle name="Normal 8 2 2 3 7 4" xfId="41639" xr:uid="{CA6B9569-F06A-438F-8CF8-919CDED09AD1}"/>
    <cellStyle name="Normal 8 2 2 3 8" xfId="8526" xr:uid="{A2728257-74B9-45F4-B457-0BFEA1291AA4}"/>
    <cellStyle name="Normal 8 2 2 3 8 2" xfId="16906" xr:uid="{600BF702-6D31-4E87-88D6-88516B052FB5}"/>
    <cellStyle name="Normal 8 2 2 3 8 2 2" xfId="33666" xr:uid="{B24CB41D-67F8-4679-A5CF-AF91A282FC71}"/>
    <cellStyle name="Normal 8 2 2 3 8 2 3" xfId="50425" xr:uid="{C9E9D897-4668-46A9-B58B-FCCD169E616F}"/>
    <cellStyle name="Normal 8 2 2 3 8 3" xfId="25286" xr:uid="{B64A0559-EBFE-4F4A-8768-16F334DB0AEB}"/>
    <cellStyle name="Normal 8 2 2 3 8 4" xfId="42045" xr:uid="{A3FDBFA8-BF81-4E2D-8EFD-A1BC3E2FA1B1}"/>
    <cellStyle name="Normal 8 2 2 3 9" xfId="8932" xr:uid="{72DE0CD9-6186-4E50-9F01-AC032D203A35}"/>
    <cellStyle name="Normal 8 2 2 3 9 2" xfId="17312" xr:uid="{F7EE8E78-79B8-448D-9463-129BA68E9261}"/>
    <cellStyle name="Normal 8 2 2 3 9 2 2" xfId="34072" xr:uid="{6CB47007-CDE6-402C-B014-4B902EE98CBF}"/>
    <cellStyle name="Normal 8 2 2 3 9 2 3" xfId="50831" xr:uid="{E3FF641C-DC66-4368-886D-31ED9CD476BA}"/>
    <cellStyle name="Normal 8 2 2 3 9 3" xfId="25692" xr:uid="{26E40BD1-E6A0-4368-B420-C92393B785FC}"/>
    <cellStyle name="Normal 8 2 2 3 9 4" xfId="42451" xr:uid="{C5923B59-58A4-4FD3-A531-7362B0235335}"/>
    <cellStyle name="Normal 8 2 2 4" xfId="1501" xr:uid="{3B937041-B58D-448C-90CC-FDADEDD6071C}"/>
    <cellStyle name="Normal 8 2 2 4 10" xfId="9440" xr:uid="{224A1E85-5728-48DE-BE0A-1CD58B00A34F}"/>
    <cellStyle name="Normal 8 2 2 4 10 2" xfId="17820" xr:uid="{5B92579B-A46C-49BF-A08E-584F34A31877}"/>
    <cellStyle name="Normal 8 2 2 4 10 2 2" xfId="34580" xr:uid="{0F21A204-4402-48D3-BEBB-E4EBBB55E31E}"/>
    <cellStyle name="Normal 8 2 2 4 10 2 3" xfId="51339" xr:uid="{9BC39563-7035-4E05-816A-69D448A15A19}"/>
    <cellStyle name="Normal 8 2 2 4 10 3" xfId="26200" xr:uid="{B4DD31A7-BC52-4CAF-883F-30A14A08EFE3}"/>
    <cellStyle name="Normal 8 2 2 4 10 4" xfId="42959" xr:uid="{BD3A9CC9-5FDC-4CF8-BE06-68E48806C61F}"/>
    <cellStyle name="Normal 8 2 2 4 11" xfId="3297" xr:uid="{DF7C5B69-2518-41B1-AABA-0348B34397C4}"/>
    <cellStyle name="Normal 8 2 2 4 11 2" xfId="11674" xr:uid="{0E983809-7BAB-4623-9200-1EBF337C0024}"/>
    <cellStyle name="Normal 8 2 2 4 11 2 2" xfId="28434" xr:uid="{4406A84F-E986-49E9-BC7A-3F9AB1989798}"/>
    <cellStyle name="Normal 8 2 2 4 11 2 3" xfId="45193" xr:uid="{CB9C684F-0DCD-4DC2-8425-788EFC1ADAEE}"/>
    <cellStyle name="Normal 8 2 2 4 11 3" xfId="20054" xr:uid="{D3C7AD36-E7BD-4FCB-A5CB-851975D6EB43}"/>
    <cellStyle name="Normal 8 2 2 4 11 4" xfId="36813" xr:uid="{FCE5EAC1-D08C-48E0-8714-2E24F0D99FA0}"/>
    <cellStyle name="Normal 8 2 2 4 12" xfId="9871" xr:uid="{B5503965-BB08-4986-8F63-62B2835CE95B}"/>
    <cellStyle name="Normal 8 2 2 4 12 2" xfId="26631" xr:uid="{3E8594A6-2C68-4F8E-A994-75564A178E2C}"/>
    <cellStyle name="Normal 8 2 2 4 12 3" xfId="43390" xr:uid="{8DD050E9-EC5F-451D-B44E-8E81543111EF}"/>
    <cellStyle name="Normal 8 2 2 4 13" xfId="18251" xr:uid="{F45C72C3-663D-4F5F-9AD7-A84D98CCCDF9}"/>
    <cellStyle name="Normal 8 2 2 4 14" xfId="35010" xr:uid="{4A78839B-8533-4292-9F36-CA3FA4F8009C}"/>
    <cellStyle name="Normal 8 2 2 4 2" xfId="1913" xr:uid="{ACB76CF7-A866-4E4E-AF58-CF9A2E44BBF1}"/>
    <cellStyle name="Normal 8 2 2 4 2 2" xfId="5297" xr:uid="{B5034FD2-8F16-4CEE-8645-B69413C44541}"/>
    <cellStyle name="Normal 8 2 2 4 2 2 2" xfId="13677" xr:uid="{07845347-B121-4006-9007-5C66FE055A04}"/>
    <cellStyle name="Normal 8 2 2 4 2 2 2 2" xfId="30437" xr:uid="{3035C91F-97F3-4BA4-8F81-54C9E8ECFC43}"/>
    <cellStyle name="Normal 8 2 2 4 2 2 2 3" xfId="47196" xr:uid="{14E6BD69-03CE-4171-AD22-A49C7ACED213}"/>
    <cellStyle name="Normal 8 2 2 4 2 2 3" xfId="22057" xr:uid="{0D03B08E-D38D-4031-A03B-1D83D46604A0}"/>
    <cellStyle name="Normal 8 2 2 4 2 2 4" xfId="38816" xr:uid="{7352F9EF-F3DA-42BF-81A3-3D1C06B247C4}"/>
    <cellStyle name="Normal 8 2 2 4 2 3" xfId="6984" xr:uid="{6A46ACE2-CF17-45EC-8C19-825B22B04EE6}"/>
    <cellStyle name="Normal 8 2 2 4 2 3 2" xfId="15364" xr:uid="{2B58DEB0-6034-4E07-A5A0-23BEF56213DA}"/>
    <cellStyle name="Normal 8 2 2 4 2 3 2 2" xfId="32124" xr:uid="{A607D254-7CFF-4605-A83D-FA1AF08226DA}"/>
    <cellStyle name="Normal 8 2 2 4 2 3 2 3" xfId="48883" xr:uid="{18BB579B-EBBF-4798-99CB-FC36BD4B7063}"/>
    <cellStyle name="Normal 8 2 2 4 2 3 3" xfId="23744" xr:uid="{0B6FAE27-F77D-4804-8621-0E44C8DEA470}"/>
    <cellStyle name="Normal 8 2 2 4 2 3 4" xfId="40503" xr:uid="{CD2EE38D-22B8-4286-BC02-E837B66205A3}"/>
    <cellStyle name="Normal 8 2 2 4 2 4" xfId="3724" xr:uid="{004A2AB1-8958-4D09-9941-32FF61A7DCA0}"/>
    <cellStyle name="Normal 8 2 2 4 2 4 2" xfId="12100" xr:uid="{F6F443A0-DCA6-4F3F-8636-86B0EDFDE4F5}"/>
    <cellStyle name="Normal 8 2 2 4 2 4 2 2" xfId="28860" xr:uid="{5D4C7AE8-DDC3-4BF4-B606-6B8C16C8F0F1}"/>
    <cellStyle name="Normal 8 2 2 4 2 4 2 3" xfId="45619" xr:uid="{234DCC57-0A0D-423D-9A98-E0D145730E43}"/>
    <cellStyle name="Normal 8 2 2 4 2 4 3" xfId="20480" xr:uid="{851AEE17-B8B0-4048-960B-E5A2114052D3}"/>
    <cellStyle name="Normal 8 2 2 4 2 4 4" xfId="37239" xr:uid="{1095FA2D-9FB8-42E4-90DA-E22364AA3033}"/>
    <cellStyle name="Normal 8 2 2 4 2 5" xfId="10297" xr:uid="{F3F6D804-C314-44F1-B4B5-530A0C30E147}"/>
    <cellStyle name="Normal 8 2 2 4 2 5 2" xfId="27057" xr:uid="{9F250A53-27F8-4AF1-B144-16BD452D40A5}"/>
    <cellStyle name="Normal 8 2 2 4 2 5 3" xfId="43816" xr:uid="{57670DFD-4156-44C7-AFA0-5D054C7ECAD1}"/>
    <cellStyle name="Normal 8 2 2 4 2 6" xfId="18677" xr:uid="{27237DC2-40FB-4C53-A6CD-BCD6037A9FF3}"/>
    <cellStyle name="Normal 8 2 2 4 2 7" xfId="35436" xr:uid="{A756EFC8-3167-4AD9-8BA6-83A891CAFF48}"/>
    <cellStyle name="Normal 8 2 2 4 3" xfId="2344" xr:uid="{2F15AF84-0529-4901-9F24-4B6C7E0156C6}"/>
    <cellStyle name="Normal 8 2 2 4 3 2" xfId="5725" xr:uid="{8BC2A374-294E-47C8-8299-6FB2604E8B98}"/>
    <cellStyle name="Normal 8 2 2 4 3 2 2" xfId="14105" xr:uid="{9F769580-9E51-403E-B1CF-BF1EA1C7BB79}"/>
    <cellStyle name="Normal 8 2 2 4 3 2 2 2" xfId="30865" xr:uid="{87BCA67E-987D-45FD-B2F8-2B31ADA83733}"/>
    <cellStyle name="Normal 8 2 2 4 3 2 2 3" xfId="47624" xr:uid="{F01919D4-E313-499E-88EE-94280B07CC96}"/>
    <cellStyle name="Normal 8 2 2 4 3 2 3" xfId="22485" xr:uid="{02E9E108-F0CF-41D8-9E8E-5C1FA115151E}"/>
    <cellStyle name="Normal 8 2 2 4 3 2 4" xfId="39244" xr:uid="{8B5671AF-28C1-4D86-A2C2-0D33C39A59F9}"/>
    <cellStyle name="Normal 8 2 2 4 3 3" xfId="7412" xr:uid="{B7FFACF0-C9E7-47CE-A9C2-E84DD5C943A4}"/>
    <cellStyle name="Normal 8 2 2 4 3 3 2" xfId="15792" xr:uid="{0D34DE74-ABB3-4B26-AF9B-A7EE1F64BC9E}"/>
    <cellStyle name="Normal 8 2 2 4 3 3 2 2" xfId="32552" xr:uid="{FA259BF3-EF91-4E1C-9052-25867DA42750}"/>
    <cellStyle name="Normal 8 2 2 4 3 3 2 3" xfId="49311" xr:uid="{20BD0E71-7B46-4EF7-B090-41CC7D06D578}"/>
    <cellStyle name="Normal 8 2 2 4 3 3 3" xfId="24172" xr:uid="{2508543C-4D9D-4C60-98BC-F887582699D6}"/>
    <cellStyle name="Normal 8 2 2 4 3 3 4" xfId="40931" xr:uid="{86EF792D-5678-4FA8-933C-98634A7DFCFE}"/>
    <cellStyle name="Normal 8 2 2 4 3 4" xfId="4152" xr:uid="{361A044F-57A9-4F47-99E7-87C40A0D41DB}"/>
    <cellStyle name="Normal 8 2 2 4 3 4 2" xfId="12528" xr:uid="{C51A6A86-D921-49F4-949E-99E346F670DA}"/>
    <cellStyle name="Normal 8 2 2 4 3 4 2 2" xfId="29288" xr:uid="{F5FAFE44-4979-4D30-9120-9D0303DFC4E9}"/>
    <cellStyle name="Normal 8 2 2 4 3 4 2 3" xfId="46047" xr:uid="{421730B2-2618-49D9-97BE-1B1171163063}"/>
    <cellStyle name="Normal 8 2 2 4 3 4 3" xfId="20908" xr:uid="{5E3BDD71-3116-45C3-B016-8E39CF231638}"/>
    <cellStyle name="Normal 8 2 2 4 3 4 4" xfId="37667" xr:uid="{B0676954-9FD9-459B-AB1B-348A553CB462}"/>
    <cellStyle name="Normal 8 2 2 4 3 5" xfId="10725" xr:uid="{C461799B-1F1C-4327-A783-E4A3073FBEBC}"/>
    <cellStyle name="Normal 8 2 2 4 3 5 2" xfId="27485" xr:uid="{A0EC87E1-84DD-48CF-B88B-4C53C87DC091}"/>
    <cellStyle name="Normal 8 2 2 4 3 5 3" xfId="44244" xr:uid="{304DAD73-B6F0-4742-9705-B67827E95F87}"/>
    <cellStyle name="Normal 8 2 2 4 3 6" xfId="19105" xr:uid="{44738B1F-0D0C-46EB-A322-ABBBD9AA8F2C}"/>
    <cellStyle name="Normal 8 2 2 4 3 7" xfId="35864" xr:uid="{CC187078-2083-4DC6-BAF3-F30F2D3521E9}"/>
    <cellStyle name="Normal 8 2 2 4 4" xfId="2747" xr:uid="{3CF6C80E-021E-4AFB-BD04-DA7C6E23985C}"/>
    <cellStyle name="Normal 8 2 2 4 4 2" xfId="6129" xr:uid="{713AD155-DA0E-4898-A474-0C66FE007448}"/>
    <cellStyle name="Normal 8 2 2 4 4 2 2" xfId="14509" xr:uid="{3098AAF1-D37B-4378-B12B-7C181CBEEEC6}"/>
    <cellStyle name="Normal 8 2 2 4 4 2 2 2" xfId="31269" xr:uid="{0599A18A-5672-435B-A5E8-88F05C1724E6}"/>
    <cellStyle name="Normal 8 2 2 4 4 2 2 3" xfId="48028" xr:uid="{03D75428-094C-4738-89D7-FBB80F305A3E}"/>
    <cellStyle name="Normal 8 2 2 4 4 2 3" xfId="22889" xr:uid="{3B21FCA7-9B75-4AC9-B2B7-DB0C8373251B}"/>
    <cellStyle name="Normal 8 2 2 4 4 2 4" xfId="39648" xr:uid="{802F3804-709B-462E-A353-44EF7D6E714C}"/>
    <cellStyle name="Normal 8 2 2 4 4 3" xfId="7816" xr:uid="{635003A6-EB33-45C2-8ED8-9DBECFD0C818}"/>
    <cellStyle name="Normal 8 2 2 4 4 3 2" xfId="16196" xr:uid="{4FCC6251-C8CC-4C7B-9CDE-16675CD7B37C}"/>
    <cellStyle name="Normal 8 2 2 4 4 3 2 2" xfId="32956" xr:uid="{3340B91C-E4FF-495A-8DAC-63839B40797D}"/>
    <cellStyle name="Normal 8 2 2 4 4 3 2 3" xfId="49715" xr:uid="{40EA6A51-E9CD-47FF-8555-BECF8DCA07BA}"/>
    <cellStyle name="Normal 8 2 2 4 4 3 3" xfId="24576" xr:uid="{19F505BF-93E0-4E95-9D8A-845847184758}"/>
    <cellStyle name="Normal 8 2 2 4 4 3 4" xfId="41335" xr:uid="{D15AAE53-01E2-4986-9849-70890D7DFA81}"/>
    <cellStyle name="Normal 8 2 2 4 4 4" xfId="4443" xr:uid="{96D80884-B31F-47FC-AA2A-1627A033BB3E}"/>
    <cellStyle name="Normal 8 2 2 4 4 4 2" xfId="12819" xr:uid="{5270DA14-F984-4D17-B1CB-DE7F418830F3}"/>
    <cellStyle name="Normal 8 2 2 4 4 4 2 2" xfId="29579" xr:uid="{E7B97CC1-2DEA-4ED3-ABBA-DAD47D8B81C0}"/>
    <cellStyle name="Normal 8 2 2 4 4 4 2 3" xfId="46338" xr:uid="{6AF5E52D-4E5F-4347-B244-59A7902F3B41}"/>
    <cellStyle name="Normal 8 2 2 4 4 4 3" xfId="21199" xr:uid="{0AC3F275-439A-4386-9104-2C58BF93DBB5}"/>
    <cellStyle name="Normal 8 2 2 4 4 4 4" xfId="37958" xr:uid="{A2C86CD6-D748-4D04-8C5A-CB1A62E16369}"/>
    <cellStyle name="Normal 8 2 2 4 4 5" xfId="11129" xr:uid="{08281A4F-C8FD-417E-A89C-57CB99D03B7E}"/>
    <cellStyle name="Normal 8 2 2 4 4 5 2" xfId="27889" xr:uid="{477C17FB-44B5-4E4E-85B4-608E2BC38F18}"/>
    <cellStyle name="Normal 8 2 2 4 4 5 3" xfId="44648" xr:uid="{FC2F19F3-BFFF-476F-A17D-16B62736A9AF}"/>
    <cellStyle name="Normal 8 2 2 4 4 6" xfId="19509" xr:uid="{D3E8394B-8082-4C97-AE06-07944E7A51DB}"/>
    <cellStyle name="Normal 8 2 2 4 4 7" xfId="36268" xr:uid="{312BC3C5-452F-47C0-AD8F-9B660AA48F76}"/>
    <cellStyle name="Normal 8 2 2 4 5" xfId="4863" xr:uid="{F1F92775-594F-4CB3-A989-AE2CE1B0EE66}"/>
    <cellStyle name="Normal 8 2 2 4 5 2" xfId="13239" xr:uid="{6A092B7F-90DB-4DFB-BA3F-E7947834B5A5}"/>
    <cellStyle name="Normal 8 2 2 4 5 2 2" xfId="29999" xr:uid="{C84D62E1-0919-41EE-971E-26DEFF138D18}"/>
    <cellStyle name="Normal 8 2 2 4 5 2 3" xfId="46758" xr:uid="{097E5809-D7D0-44C2-9007-9646D8546A2E}"/>
    <cellStyle name="Normal 8 2 2 4 5 3" xfId="21619" xr:uid="{B2A46E97-8993-49FB-906D-76E8AB93A416}"/>
    <cellStyle name="Normal 8 2 2 4 5 4" xfId="38378" xr:uid="{AE3DE454-FA6C-4A33-ADA8-D94C1E518083}"/>
    <cellStyle name="Normal 8 2 2 4 6" xfId="6558" xr:uid="{F7E428C1-8B02-4656-99B1-6EAA191D3319}"/>
    <cellStyle name="Normal 8 2 2 4 6 2" xfId="14938" xr:uid="{D0C27E7A-54D1-4459-8E3B-04BF941C06F3}"/>
    <cellStyle name="Normal 8 2 2 4 6 2 2" xfId="31698" xr:uid="{2E4156CA-35F3-43D4-AD7B-CC203478BA58}"/>
    <cellStyle name="Normal 8 2 2 4 6 2 3" xfId="48457" xr:uid="{3359624A-0018-413B-8810-4F4B59D4FB2B}"/>
    <cellStyle name="Normal 8 2 2 4 6 3" xfId="23318" xr:uid="{D2752341-B494-4CC7-A63D-ED9F145DB7C2}"/>
    <cellStyle name="Normal 8 2 2 4 6 4" xfId="40077" xr:uid="{0C95DF85-2793-4744-86C2-CD003AB23336}"/>
    <cellStyle name="Normal 8 2 2 4 7" xfId="8222" xr:uid="{EF474908-6AE6-4025-BDAF-3227E5A14029}"/>
    <cellStyle name="Normal 8 2 2 4 7 2" xfId="16602" xr:uid="{8CAFD698-29A8-4141-A657-6AE2AE44D45A}"/>
    <cellStyle name="Normal 8 2 2 4 7 2 2" xfId="33362" xr:uid="{406508DA-11C8-42E4-95A2-1DBD41B77E63}"/>
    <cellStyle name="Normal 8 2 2 4 7 2 3" xfId="50121" xr:uid="{9F7BAB8B-D449-449C-8B76-97D7A1B96F04}"/>
    <cellStyle name="Normal 8 2 2 4 7 3" xfId="24982" xr:uid="{B8B772F3-3287-4B67-931D-5573DD83742D}"/>
    <cellStyle name="Normal 8 2 2 4 7 4" xfId="41741" xr:uid="{9B32A2B0-8567-466E-AB87-6C3EED8314B4}"/>
    <cellStyle name="Normal 8 2 2 4 8" xfId="8628" xr:uid="{2C88A279-18A6-4823-9EEF-C01DC9CBAC06}"/>
    <cellStyle name="Normal 8 2 2 4 8 2" xfId="17008" xr:uid="{65BA7710-CF0F-4D0E-BFE8-4C2136A97084}"/>
    <cellStyle name="Normal 8 2 2 4 8 2 2" xfId="33768" xr:uid="{602D24DB-E3BE-4E80-8C02-7E4CBBDE4F74}"/>
    <cellStyle name="Normal 8 2 2 4 8 2 3" xfId="50527" xr:uid="{242FB9B2-60C0-409A-AA77-07E7F7E0AFB8}"/>
    <cellStyle name="Normal 8 2 2 4 8 3" xfId="25388" xr:uid="{F50BEA15-6155-4209-9FD8-36D8AD8869A6}"/>
    <cellStyle name="Normal 8 2 2 4 8 4" xfId="42147" xr:uid="{649ED025-9F3C-419F-B570-44CDB07CC688}"/>
    <cellStyle name="Normal 8 2 2 4 9" xfId="9034" xr:uid="{F7B99ECA-C398-46BB-80E7-8A3AAD3CCE1C}"/>
    <cellStyle name="Normal 8 2 2 4 9 2" xfId="17414" xr:uid="{2DAFF2EF-EC22-49CE-B06B-1418716E7376}"/>
    <cellStyle name="Normal 8 2 2 4 9 2 2" xfId="34174" xr:uid="{D3553699-E779-40C2-950E-E0BEC9641B29}"/>
    <cellStyle name="Normal 8 2 2 4 9 2 3" xfId="50933" xr:uid="{A7B5AB52-2C90-4548-A3CC-BD60D521E282}"/>
    <cellStyle name="Normal 8 2 2 4 9 3" xfId="25794" xr:uid="{0DFF7C1B-C654-4BE1-96B2-090F00783DC8}"/>
    <cellStyle name="Normal 8 2 2 4 9 4" xfId="42553" xr:uid="{04FD1A46-1177-4224-BEEE-FE2ED6CE956F}"/>
    <cellStyle name="Normal 8 2 2 5" xfId="1587" xr:uid="{AD5043E3-6E61-4098-8253-2DEB6922904F}"/>
    <cellStyle name="Normal 8 2 2 5 2" xfId="4968" xr:uid="{04F2E896-8F64-438E-BECC-3D7044133B76}"/>
    <cellStyle name="Normal 8 2 2 5 2 2" xfId="13344" xr:uid="{A5A85882-F70A-4021-891B-55C2F39087D0}"/>
    <cellStyle name="Normal 8 2 2 5 2 2 2" xfId="30104" xr:uid="{285F4745-ABD7-4555-9A2C-92DABD8DCF57}"/>
    <cellStyle name="Normal 8 2 2 5 2 2 3" xfId="46863" xr:uid="{16D18BD9-BB46-40F0-B7A7-BFB0FECFB0A7}"/>
    <cellStyle name="Normal 8 2 2 5 2 3" xfId="21724" xr:uid="{49435C36-9EAB-4798-8B24-0B5DF0820977}"/>
    <cellStyle name="Normal 8 2 2 5 2 4" xfId="38483" xr:uid="{7DA8874F-E169-4036-9FEE-E28972369755}"/>
    <cellStyle name="Normal 8 2 2 5 3" xfId="6651" xr:uid="{6C5C4A4D-8CC7-4401-BB4E-FCAA7F1BB85D}"/>
    <cellStyle name="Normal 8 2 2 5 3 2" xfId="15031" xr:uid="{37036F60-880C-4F96-8E5E-4A2E6266B4C2}"/>
    <cellStyle name="Normal 8 2 2 5 3 2 2" xfId="31791" xr:uid="{C15DB35F-C05F-4670-A027-F6FB113ADE32}"/>
    <cellStyle name="Normal 8 2 2 5 3 2 3" xfId="48550" xr:uid="{E1C84592-F900-42B2-90B3-05D199B12008}"/>
    <cellStyle name="Normal 8 2 2 5 3 3" xfId="23411" xr:uid="{847ABE3C-789A-48F7-9FAE-BBFF7633066D}"/>
    <cellStyle name="Normal 8 2 2 5 3 4" xfId="40170" xr:uid="{30C45D5B-F07A-4FD0-9E94-7FCED9304E74}"/>
    <cellStyle name="Normal 8 2 2 5 4" xfId="3391" xr:uid="{99B5D0EC-7B5B-4A04-98E6-74BE678F8465}"/>
    <cellStyle name="Normal 8 2 2 5 4 2" xfId="11767" xr:uid="{88B76FEC-93A2-4BA0-AC7D-F8A81D269D25}"/>
    <cellStyle name="Normal 8 2 2 5 4 2 2" xfId="28527" xr:uid="{5C2F525D-B32F-4906-A40A-BCF5CF03AE76}"/>
    <cellStyle name="Normal 8 2 2 5 4 2 3" xfId="45286" xr:uid="{2A975EC5-7245-4272-8B03-C04FC5A9A0EC}"/>
    <cellStyle name="Normal 8 2 2 5 4 3" xfId="20147" xr:uid="{2FB78646-A8D0-4CBB-A36C-60B75432B907}"/>
    <cellStyle name="Normal 8 2 2 5 4 4" xfId="36906" xr:uid="{7A425F7C-02E5-42CF-99DB-E998BEA3A161}"/>
    <cellStyle name="Normal 8 2 2 5 5" xfId="9964" xr:uid="{6385C89C-DD82-4D55-A98A-0B874FE4CAE7}"/>
    <cellStyle name="Normal 8 2 2 5 5 2" xfId="26724" xr:uid="{990A6FF0-8444-490D-9405-E656B19E2C4E}"/>
    <cellStyle name="Normal 8 2 2 5 5 3" xfId="43483" xr:uid="{3EC460E7-47C5-4EC9-8DCE-8DCD992D47E2}"/>
    <cellStyle name="Normal 8 2 2 5 6" xfId="18344" xr:uid="{8228BB90-1DB9-403C-B303-E26BFAFA04D3}"/>
    <cellStyle name="Normal 8 2 2 5 7" xfId="35103" xr:uid="{7E17AA0B-A513-478C-A1D7-DE02AADDD606}"/>
    <cellStyle name="Normal 8 2 2 6" xfId="2013" xr:uid="{AB03F6A6-F23F-42EF-8856-FFF72EA1C92D}"/>
    <cellStyle name="Normal 8 2 2 6 2" xfId="5392" xr:uid="{2077A6F0-7487-45C9-90E8-1ED9D14E76EC}"/>
    <cellStyle name="Normal 8 2 2 6 2 2" xfId="13772" xr:uid="{62B0B0BD-AFC7-4C22-999B-732CC55A200E}"/>
    <cellStyle name="Normal 8 2 2 6 2 2 2" xfId="30532" xr:uid="{0120D701-8597-489B-BCCC-E9E6CDD7515B}"/>
    <cellStyle name="Normal 8 2 2 6 2 2 3" xfId="47291" xr:uid="{265E2731-90A6-452A-831C-B2CB9BECE7DA}"/>
    <cellStyle name="Normal 8 2 2 6 2 3" xfId="22152" xr:uid="{45F24B78-DE9C-4211-B5F9-4787F031A382}"/>
    <cellStyle name="Normal 8 2 2 6 2 4" xfId="38911" xr:uid="{4E20FC41-3D87-489E-A003-9D152C2F3683}"/>
    <cellStyle name="Normal 8 2 2 6 3" xfId="7079" xr:uid="{51AE017F-B013-4375-9A09-E897E69DA436}"/>
    <cellStyle name="Normal 8 2 2 6 3 2" xfId="15459" xr:uid="{FA20CD72-05AC-4E29-B330-84C896CF2214}"/>
    <cellStyle name="Normal 8 2 2 6 3 2 2" xfId="32219" xr:uid="{BC69C44C-76EA-4A87-BC10-E9717D0A6940}"/>
    <cellStyle name="Normal 8 2 2 6 3 2 3" xfId="48978" xr:uid="{504D6BD2-27FD-4C27-AAF9-6DCC2BCE3DC0}"/>
    <cellStyle name="Normal 8 2 2 6 3 3" xfId="23839" xr:uid="{20805015-B751-47FD-A03A-DA655274BE86}"/>
    <cellStyle name="Normal 8 2 2 6 3 4" xfId="40598" xr:uid="{F03F6C15-AB25-495B-9886-A5652FC80CDA}"/>
    <cellStyle name="Normal 8 2 2 6 4" xfId="3819" xr:uid="{607B5210-6679-4B6A-9459-25567AF9CAB2}"/>
    <cellStyle name="Normal 8 2 2 6 4 2" xfId="12195" xr:uid="{0D9D9A5F-0292-4A67-8837-2D1054113A5C}"/>
    <cellStyle name="Normal 8 2 2 6 4 2 2" xfId="28955" xr:uid="{E25A0282-2840-4C31-8FB7-737517916CDC}"/>
    <cellStyle name="Normal 8 2 2 6 4 2 3" xfId="45714" xr:uid="{51350214-534D-4DDD-85B3-681D42CD45E3}"/>
    <cellStyle name="Normal 8 2 2 6 4 3" xfId="20575" xr:uid="{C4D01A68-8A85-42B0-9701-4C9137F01335}"/>
    <cellStyle name="Normal 8 2 2 6 4 4" xfId="37334" xr:uid="{FA69FC9E-16D6-4AE6-9C9A-93B85E4BB635}"/>
    <cellStyle name="Normal 8 2 2 6 5" xfId="10392" xr:uid="{05E202AD-AF2A-408A-9F92-5D954F5663FF}"/>
    <cellStyle name="Normal 8 2 2 6 5 2" xfId="27152" xr:uid="{254EF72A-7D37-4197-B1AF-CD0ACFF452D8}"/>
    <cellStyle name="Normal 8 2 2 6 5 3" xfId="43911" xr:uid="{D7F5E4DF-0ADB-4F05-AA1A-EDEF2C258B0F}"/>
    <cellStyle name="Normal 8 2 2 6 6" xfId="18772" xr:uid="{94ABFB29-C50A-42E2-A541-0BA5A8308723}"/>
    <cellStyle name="Normal 8 2 2 6 7" xfId="35531" xr:uid="{9AF2AC1B-AAFB-4E14-AB81-83F5794D07EB}"/>
    <cellStyle name="Normal 8 2 2 7" xfId="2476" xr:uid="{788476F9-E064-4D9F-88A6-73912FF4443C}"/>
    <cellStyle name="Normal 8 2 2 7 2" xfId="5858" xr:uid="{EEEE73A2-0C6F-4150-B818-A0C56A6CB433}"/>
    <cellStyle name="Normal 8 2 2 7 2 2" xfId="14238" xr:uid="{E52D97BA-9D6C-45BE-BA57-7C7C8A191376}"/>
    <cellStyle name="Normal 8 2 2 7 2 2 2" xfId="30998" xr:uid="{525B816F-2F8C-4970-9072-9DA172E0795B}"/>
    <cellStyle name="Normal 8 2 2 7 2 2 3" xfId="47757" xr:uid="{F51A1031-1CF1-4873-9CFE-BAD77BFF51AD}"/>
    <cellStyle name="Normal 8 2 2 7 2 3" xfId="22618" xr:uid="{512DC1DD-32C0-4AC4-BCEF-44A1594C1CFC}"/>
    <cellStyle name="Normal 8 2 2 7 2 4" xfId="39377" xr:uid="{20D5853D-B00C-46C5-8AB0-03E176DA1A18}"/>
    <cellStyle name="Normal 8 2 2 7 3" xfId="7545" xr:uid="{ACD29CEE-4B18-44E6-B4E8-4619AB8D718B}"/>
    <cellStyle name="Normal 8 2 2 7 3 2" xfId="15925" xr:uid="{AC7434AC-FEE8-4D02-871A-D4569EFF0A6A}"/>
    <cellStyle name="Normal 8 2 2 7 3 2 2" xfId="32685" xr:uid="{E921087B-B3AA-4CE6-BA52-E725B32E9812}"/>
    <cellStyle name="Normal 8 2 2 7 3 2 3" xfId="49444" xr:uid="{15B7F24D-39AF-4D32-971B-4CF0A5C5FE29}"/>
    <cellStyle name="Normal 8 2 2 7 3 3" xfId="24305" xr:uid="{2863990D-B5CD-4DE6-9285-8E5680579BEC}"/>
    <cellStyle name="Normal 8 2 2 7 3 4" xfId="41064" xr:uid="{6469C352-B141-490E-8123-CB28723BB769}"/>
    <cellStyle name="Normal 8 2 2 7 4" xfId="2960" xr:uid="{A02D2315-E554-423E-9D79-A3240634D04A}"/>
    <cellStyle name="Normal 8 2 2 7 4 2" xfId="11341" xr:uid="{8D93E52C-6641-426C-88A4-6F4D2BD2A636}"/>
    <cellStyle name="Normal 8 2 2 7 4 2 2" xfId="28101" xr:uid="{E75DAC9C-287C-4953-9067-46F130F6DF45}"/>
    <cellStyle name="Normal 8 2 2 7 4 2 3" xfId="44860" xr:uid="{1063D449-0BB4-4617-9E5D-6FD9D83783AE}"/>
    <cellStyle name="Normal 8 2 2 7 4 3" xfId="19721" xr:uid="{0FB52235-4E16-44D9-9F89-525FF71FEB50}"/>
    <cellStyle name="Normal 8 2 2 7 4 4" xfId="36480" xr:uid="{3BFBF9BE-DD9A-4034-A7CF-9BA6EF8E57C3}"/>
    <cellStyle name="Normal 8 2 2 7 5" xfId="10858" xr:uid="{A9E72997-6758-4626-96DB-DF24C79B8035}"/>
    <cellStyle name="Normal 8 2 2 7 5 2" xfId="27618" xr:uid="{3327AA84-5EF6-4CC3-BAB7-3E3B759C86DE}"/>
    <cellStyle name="Normal 8 2 2 7 5 3" xfId="44377" xr:uid="{DB070D4F-6A59-4AA0-97C9-A7E445815E15}"/>
    <cellStyle name="Normal 8 2 2 7 6" xfId="19238" xr:uid="{F5A36607-BF57-471D-BEA5-9A74E41EFCD4}"/>
    <cellStyle name="Normal 8 2 2 7 7" xfId="35997" xr:uid="{7DEAD424-B42A-4116-942B-BFD9A4F552C7}"/>
    <cellStyle name="Normal 8 2 2 8" xfId="4591" xr:uid="{326A8C3E-6DA7-4883-8E2E-2E37D54A839F}"/>
    <cellStyle name="Normal 8 2 2 8 2" xfId="12967" xr:uid="{EAD6B864-3915-4214-8C21-2C8A5385BB29}"/>
    <cellStyle name="Normal 8 2 2 8 2 2" xfId="29727" xr:uid="{A1390FC0-FB1F-4DEC-B177-F30BE1F9D2E1}"/>
    <cellStyle name="Normal 8 2 2 8 2 3" xfId="46486" xr:uid="{DFD6C868-B1FC-4C4B-945D-7C444F3EC46B}"/>
    <cellStyle name="Normal 8 2 2 8 3" xfId="21347" xr:uid="{FFB4D447-F3BD-45F6-994C-2FEE87990941}"/>
    <cellStyle name="Normal 8 2 2 8 4" xfId="38106" xr:uid="{80F6D182-2589-4875-A28A-7A886E037D2D}"/>
    <cellStyle name="Normal 8 2 2 9" xfId="6225" xr:uid="{BD7983C6-1A59-4D98-9E70-DBB478DF4A31}"/>
    <cellStyle name="Normal 8 2 2 9 2" xfId="14605" xr:uid="{074FEA36-4504-4CDE-8301-A102967B9076}"/>
    <cellStyle name="Normal 8 2 2 9 2 2" xfId="31365" xr:uid="{AD8E5E43-B254-44B4-A116-0360E308BECD}"/>
    <cellStyle name="Normal 8 2 2 9 2 3" xfId="48124" xr:uid="{172CE2D9-7096-4458-A3D5-A9C0019AB68E}"/>
    <cellStyle name="Normal 8 2 2 9 3" xfId="22985" xr:uid="{D6B65700-16FF-4097-B86F-518E401336AF}"/>
    <cellStyle name="Normal 8 2 2 9 4" xfId="39744" xr:uid="{35BCD10C-D1F6-4C8B-9182-2CCAB1353FD6}"/>
    <cellStyle name="Normal 8 2 20" xfId="34649" xr:uid="{4F004936-CE1F-4B91-AB69-14270F8F86AC}"/>
    <cellStyle name="Normal 8 2 21" xfId="1098" xr:uid="{63B5EE65-A735-407E-810B-2123625AE41E}"/>
    <cellStyle name="Normal 8 2 3" xfId="1102" xr:uid="{108F6AB9-D69B-4459-BFDB-2B0D0A98D5CC}"/>
    <cellStyle name="Normal 8 2 3 10" xfId="8358" xr:uid="{891238EA-58B2-45EF-AF7D-0B19212F5714}"/>
    <cellStyle name="Normal 8 2 3 10 2" xfId="16738" xr:uid="{67F3665C-F86E-4987-B135-004B937128B7}"/>
    <cellStyle name="Normal 8 2 3 10 2 2" xfId="33498" xr:uid="{9C0ADB68-6ACF-4A4C-9FEB-E6D4D10C5D7C}"/>
    <cellStyle name="Normal 8 2 3 10 2 3" xfId="50257" xr:uid="{B9C33E00-5E07-4B94-AD04-4BF6F057FEF9}"/>
    <cellStyle name="Normal 8 2 3 10 3" xfId="25118" xr:uid="{97E582F9-484E-4DE6-B902-19A797DB540F}"/>
    <cellStyle name="Normal 8 2 3 10 4" xfId="41877" xr:uid="{6BFE24BA-FF30-470B-B71E-44F1FE2F8000}"/>
    <cellStyle name="Normal 8 2 3 11" xfId="8764" xr:uid="{0C14CCB3-5EE4-435F-883E-433A9BCD0090}"/>
    <cellStyle name="Normal 8 2 3 11 2" xfId="17144" xr:uid="{756622E2-1550-42AC-A72C-9B8CFF83D400}"/>
    <cellStyle name="Normal 8 2 3 11 2 2" xfId="33904" xr:uid="{297F139F-9275-4D45-912C-AB80D0AC6EEF}"/>
    <cellStyle name="Normal 8 2 3 11 2 3" xfId="50663" xr:uid="{E61F7021-24E2-4E7C-BBDE-2C51D5F3AA7C}"/>
    <cellStyle name="Normal 8 2 3 11 3" xfId="25524" xr:uid="{19669A22-5563-4CCD-A183-A36151607A98}"/>
    <cellStyle name="Normal 8 2 3 11 4" xfId="42283" xr:uid="{6E8986B9-AA43-4E44-9479-98882DE61A33}"/>
    <cellStyle name="Normal 8 2 3 12" xfId="9170" xr:uid="{B9F70BED-0538-4644-9B87-62952C15E25D}"/>
    <cellStyle name="Normal 8 2 3 12 2" xfId="17550" xr:uid="{DB4503E5-E45E-4920-AD2D-10CC6C34432F}"/>
    <cellStyle name="Normal 8 2 3 12 2 2" xfId="34310" xr:uid="{6162062A-E2C9-45DD-8AAC-2111A1C70210}"/>
    <cellStyle name="Normal 8 2 3 12 2 3" xfId="51069" xr:uid="{23735C47-9D3A-469F-ACA4-7678813BEBBF}"/>
    <cellStyle name="Normal 8 2 3 12 3" xfId="25930" xr:uid="{341953B4-E9BF-45E3-8A45-CF998C7161B0}"/>
    <cellStyle name="Normal 8 2 3 12 4" xfId="42689" xr:uid="{BAB58939-3309-42C6-B0CC-E3FC1B52DADA}"/>
    <cellStyle name="Normal 8 2 3 13" xfId="2856" xr:uid="{49A0BE62-8D67-4941-8044-912D8DD33811}"/>
    <cellStyle name="Normal 8 2 3 13 2" xfId="11238" xr:uid="{74F3ED69-4BEB-49DC-A0A1-649CE25713EA}"/>
    <cellStyle name="Normal 8 2 3 13 2 2" xfId="27998" xr:uid="{B6B6B25A-A93D-4BEC-8859-EF274B323F7D}"/>
    <cellStyle name="Normal 8 2 3 13 2 3" xfId="44757" xr:uid="{A5B79801-2185-4F7B-A7D7-4529EBB8C16F}"/>
    <cellStyle name="Normal 8 2 3 13 3" xfId="19618" xr:uid="{AA8744E0-BB00-44DB-A6AC-D193F61FFE57}"/>
    <cellStyle name="Normal 8 2 3 13 4" xfId="36377" xr:uid="{BF9245D5-B88C-4D7D-BA66-4F49DA0B5BAA}"/>
    <cellStyle name="Normal 8 2 3 14" xfId="9584" xr:uid="{A7E45A9D-E207-4208-A95E-7B2796F36557}"/>
    <cellStyle name="Normal 8 2 3 14 2" xfId="26344" xr:uid="{9AE84C5C-0EFF-48D0-A9C8-54A4DDFDE20E}"/>
    <cellStyle name="Normal 8 2 3 14 3" xfId="43103" xr:uid="{9EDAB3A0-EBCB-4640-98B6-0246A004C60E}"/>
    <cellStyle name="Normal 8 2 3 15" xfId="17964" xr:uid="{E2A0B1D9-5041-4F3E-B878-C8C1D7C9CB42}"/>
    <cellStyle name="Normal 8 2 3 16" xfId="34723" xr:uid="{96F83B76-DFC0-4B3F-BACB-2B46C7532B87}"/>
    <cellStyle name="Normal 8 2 3 2" xfId="1103" xr:uid="{308C7DF6-9317-43B7-BF82-3C0F2DF24535}"/>
    <cellStyle name="Normal 8 2 3 2 10" xfId="9340" xr:uid="{294C1FC7-0C64-48DE-B970-58FB66DF2EBD}"/>
    <cellStyle name="Normal 8 2 3 2 10 2" xfId="17720" xr:uid="{8F18DE4D-7DAF-485A-BF98-DD31E1DDCCAD}"/>
    <cellStyle name="Normal 8 2 3 2 10 2 2" xfId="34480" xr:uid="{1599DB2F-3EE0-4E1C-8D4A-217B0958D6A0}"/>
    <cellStyle name="Normal 8 2 3 2 10 2 3" xfId="51239" xr:uid="{F648130C-98B0-452D-81EF-0A0D6F28791F}"/>
    <cellStyle name="Normal 8 2 3 2 10 3" xfId="26100" xr:uid="{180EE977-D431-44E7-9692-53E58582F51D}"/>
    <cellStyle name="Normal 8 2 3 2 10 4" xfId="42859" xr:uid="{24A45822-F424-45B6-85A0-534B9896D25F}"/>
    <cellStyle name="Normal 8 2 3 2 11" xfId="3298" xr:uid="{D6A4AF21-5117-4C2F-A156-3AAE2CCD888E}"/>
    <cellStyle name="Normal 8 2 3 2 11 2" xfId="11675" xr:uid="{DB198B97-BB64-4206-858E-84AF7B1D68FE}"/>
    <cellStyle name="Normal 8 2 3 2 11 2 2" xfId="28435" xr:uid="{CA835E42-FE05-40F7-8C60-BE63DFBF7C6A}"/>
    <cellStyle name="Normal 8 2 3 2 11 2 3" xfId="45194" xr:uid="{1FF34DD1-F4E6-4E46-AD1E-C7248FB86E58}"/>
    <cellStyle name="Normal 8 2 3 2 11 3" xfId="20055" xr:uid="{092430FE-2175-4517-A4CE-FB2EB9E88E13}"/>
    <cellStyle name="Normal 8 2 3 2 11 4" xfId="36814" xr:uid="{95D9E786-7247-4DE2-961B-85172A8BE040}"/>
    <cellStyle name="Normal 8 2 3 2 12" xfId="9872" xr:uid="{01791ACA-793E-405C-A3C8-C601E5F8334C}"/>
    <cellStyle name="Normal 8 2 3 2 12 2" xfId="26632" xr:uid="{FEFA6695-BBC8-4C91-BAA2-571FBF89F299}"/>
    <cellStyle name="Normal 8 2 3 2 12 3" xfId="43391" xr:uid="{C0953995-2977-4497-989D-7A21AC9EBD76}"/>
    <cellStyle name="Normal 8 2 3 2 13" xfId="18252" xr:uid="{54BB1546-CE15-4893-9868-C83049F030A9}"/>
    <cellStyle name="Normal 8 2 3 2 14" xfId="35011" xr:uid="{EA6876EE-78FD-4ED8-BF25-1B95F4F642B5}"/>
    <cellStyle name="Normal 8 2 3 2 15" xfId="1502" xr:uid="{1A9A0A12-8B0D-4EEB-A29D-0121E4EF31DE}"/>
    <cellStyle name="Normal 8 2 3 2 2" xfId="1914" xr:uid="{1020B3D3-7B00-446C-94A6-CAFA981323BC}"/>
    <cellStyle name="Normal 8 2 3 2 2 2" xfId="5298" xr:uid="{298CF1D8-8F40-4083-92CC-2FE5AA3A861A}"/>
    <cellStyle name="Normal 8 2 3 2 2 2 2" xfId="13678" xr:uid="{D6624E97-F84B-406D-9BEC-A3A63C979D54}"/>
    <cellStyle name="Normal 8 2 3 2 2 2 2 2" xfId="30438" xr:uid="{E32D8EB4-D412-4A56-8FE2-AC4784FA0B4D}"/>
    <cellStyle name="Normal 8 2 3 2 2 2 2 3" xfId="47197" xr:uid="{73895F1D-B612-4D2C-8D43-C4274907EC8B}"/>
    <cellStyle name="Normal 8 2 3 2 2 2 3" xfId="22058" xr:uid="{88A54699-6BA1-4A93-98A9-82CC5F096EED}"/>
    <cellStyle name="Normal 8 2 3 2 2 2 4" xfId="38817" xr:uid="{C0E98EC0-98C8-4554-9E28-7A18976E51B7}"/>
    <cellStyle name="Normal 8 2 3 2 2 3" xfId="6985" xr:uid="{EA68CC61-0807-450B-BE3E-B22D3DF33BC4}"/>
    <cellStyle name="Normal 8 2 3 2 2 3 2" xfId="15365" xr:uid="{7DC2FB62-E267-4361-BBFA-FE84BD1FCCC9}"/>
    <cellStyle name="Normal 8 2 3 2 2 3 2 2" xfId="32125" xr:uid="{87556CDA-A32E-4914-8579-397934625CC9}"/>
    <cellStyle name="Normal 8 2 3 2 2 3 2 3" xfId="48884" xr:uid="{D80FB9D7-9C05-42CB-A582-FFFD13BA4C9E}"/>
    <cellStyle name="Normal 8 2 3 2 2 3 3" xfId="23745" xr:uid="{4F2E1155-54C0-442D-94AF-B493FAA6EF87}"/>
    <cellStyle name="Normal 8 2 3 2 2 3 4" xfId="40504" xr:uid="{F08D7F8F-DF57-4885-BD99-64909EEC6D4B}"/>
    <cellStyle name="Normal 8 2 3 2 2 4" xfId="3725" xr:uid="{D9F786F0-9594-4E5D-875A-AF92178A2726}"/>
    <cellStyle name="Normal 8 2 3 2 2 4 2" xfId="12101" xr:uid="{F6EBF885-347F-4032-8598-7A9EF0634DFE}"/>
    <cellStyle name="Normal 8 2 3 2 2 4 2 2" xfId="28861" xr:uid="{315354B9-5E08-4637-8902-C3C52C9893FC}"/>
    <cellStyle name="Normal 8 2 3 2 2 4 2 3" xfId="45620" xr:uid="{A82DC8C7-E0FD-4653-8225-BA51C004FE57}"/>
    <cellStyle name="Normal 8 2 3 2 2 4 3" xfId="20481" xr:uid="{0B641A61-82AF-4246-94A5-5F7A72345DDF}"/>
    <cellStyle name="Normal 8 2 3 2 2 4 4" xfId="37240" xr:uid="{748B2206-FAD6-44BC-9C44-3C0A6703BA93}"/>
    <cellStyle name="Normal 8 2 3 2 2 5" xfId="10298" xr:uid="{F12CBB40-E08C-4724-A2E7-43B24483B06A}"/>
    <cellStyle name="Normal 8 2 3 2 2 5 2" xfId="27058" xr:uid="{CE362487-8972-4FD3-B4A7-03A483EAB527}"/>
    <cellStyle name="Normal 8 2 3 2 2 5 3" xfId="43817" xr:uid="{6CCBCDFE-E136-41B8-B22B-7D2CD44ED37A}"/>
    <cellStyle name="Normal 8 2 3 2 2 6" xfId="18678" xr:uid="{1E8166E2-2AB1-42A3-BB78-4A9727A487C0}"/>
    <cellStyle name="Normal 8 2 3 2 2 7" xfId="35437" xr:uid="{D02BE3FE-79F4-4F56-9359-C4534220EFF7}"/>
    <cellStyle name="Normal 8 2 3 2 3" xfId="2345" xr:uid="{BF3A6C8F-3ECF-4E59-95D7-4BEE462BC2CC}"/>
    <cellStyle name="Normal 8 2 3 2 3 2" xfId="5726" xr:uid="{CCC31003-BA55-4BE6-AAD3-9EE77720EAE8}"/>
    <cellStyle name="Normal 8 2 3 2 3 2 2" xfId="14106" xr:uid="{FF6F2AC5-47FA-453A-AD3D-028B275FF3CB}"/>
    <cellStyle name="Normal 8 2 3 2 3 2 2 2" xfId="30866" xr:uid="{DB4FCFB3-A5DF-4E49-8E11-67A10A7474E8}"/>
    <cellStyle name="Normal 8 2 3 2 3 2 2 3" xfId="47625" xr:uid="{1BF223B1-112B-49E9-AEBF-F07441001320}"/>
    <cellStyle name="Normal 8 2 3 2 3 2 3" xfId="22486" xr:uid="{FB318742-9038-4EC0-BEA5-732FAC0C9E17}"/>
    <cellStyle name="Normal 8 2 3 2 3 2 4" xfId="39245" xr:uid="{3557B3C2-E67B-43D1-8CC9-3D5F85028919}"/>
    <cellStyle name="Normal 8 2 3 2 3 3" xfId="7413" xr:uid="{9A4382EA-3F30-4322-8BB0-3C7BB11CF22F}"/>
    <cellStyle name="Normal 8 2 3 2 3 3 2" xfId="15793" xr:uid="{9AA9439C-3E1E-4155-B6F5-9FCA06BEC4E4}"/>
    <cellStyle name="Normal 8 2 3 2 3 3 2 2" xfId="32553" xr:uid="{8C30972F-98DF-4D7B-B106-DAF4BD244DBD}"/>
    <cellStyle name="Normal 8 2 3 2 3 3 2 3" xfId="49312" xr:uid="{5917146F-24BF-4F12-B419-F5827C0DF2F0}"/>
    <cellStyle name="Normal 8 2 3 2 3 3 3" xfId="24173" xr:uid="{28947D4A-B0D6-497B-A399-1EF809830092}"/>
    <cellStyle name="Normal 8 2 3 2 3 3 4" xfId="40932" xr:uid="{D412D3F6-D6D3-4FA0-A9A0-5413CA4C95AE}"/>
    <cellStyle name="Normal 8 2 3 2 3 4" xfId="4153" xr:uid="{BC024DD3-FD5A-4A04-8E8A-F58383AE40F8}"/>
    <cellStyle name="Normal 8 2 3 2 3 4 2" xfId="12529" xr:uid="{124253AA-9CBC-4C43-B582-8CC7ABCEE1A9}"/>
    <cellStyle name="Normal 8 2 3 2 3 4 2 2" xfId="29289" xr:uid="{7E782A4D-3F64-4D0E-947C-965BDB256FCA}"/>
    <cellStyle name="Normal 8 2 3 2 3 4 2 3" xfId="46048" xr:uid="{FBC55D2E-B018-45AD-9B08-A7F0EC17AB10}"/>
    <cellStyle name="Normal 8 2 3 2 3 4 3" xfId="20909" xr:uid="{02152C61-67F3-49AF-A6DA-4171503DA32F}"/>
    <cellStyle name="Normal 8 2 3 2 3 4 4" xfId="37668" xr:uid="{630029BC-F336-49C3-8288-D5184906F286}"/>
    <cellStyle name="Normal 8 2 3 2 3 5" xfId="10726" xr:uid="{2C331DD4-F67A-43F5-8AC2-6229EA6E74C6}"/>
    <cellStyle name="Normal 8 2 3 2 3 5 2" xfId="27486" xr:uid="{CCABDEAB-A5EA-4928-937A-7465B00E9CE5}"/>
    <cellStyle name="Normal 8 2 3 2 3 5 3" xfId="44245" xr:uid="{7A5CF48D-B40C-438B-90AE-1D5B5EA2DA1A}"/>
    <cellStyle name="Normal 8 2 3 2 3 6" xfId="19106" xr:uid="{875C6157-7873-4AD0-B588-67D5106364E0}"/>
    <cellStyle name="Normal 8 2 3 2 3 7" xfId="35865" xr:uid="{069F9E1E-7486-4A89-A3FE-E43470F4FB12}"/>
    <cellStyle name="Normal 8 2 3 2 4" xfId="2647" xr:uid="{08661C5E-43B6-46D0-A3C5-1C180DE53D52}"/>
    <cellStyle name="Normal 8 2 3 2 4 2" xfId="6029" xr:uid="{F435B553-C659-45C2-8AC3-2FA63BFA2FAE}"/>
    <cellStyle name="Normal 8 2 3 2 4 2 2" xfId="14409" xr:uid="{82B61E21-5C6A-4B7C-92FB-B159E7951F48}"/>
    <cellStyle name="Normal 8 2 3 2 4 2 2 2" xfId="31169" xr:uid="{9EAADDE7-7AAD-4EDC-ACEA-9FDEA429ABB8}"/>
    <cellStyle name="Normal 8 2 3 2 4 2 2 3" xfId="47928" xr:uid="{9A4A5E3B-6FE3-42FE-B2F4-72C7C833D7CE}"/>
    <cellStyle name="Normal 8 2 3 2 4 2 3" xfId="22789" xr:uid="{C4463FD1-24E6-4E44-A364-DA6D7F70A03E}"/>
    <cellStyle name="Normal 8 2 3 2 4 2 4" xfId="39548" xr:uid="{1CA1BB06-14E6-4C12-B838-9DC24A7DA96F}"/>
    <cellStyle name="Normal 8 2 3 2 4 3" xfId="7716" xr:uid="{C4A20178-A310-47AB-BA57-FA8BFF2B5E10}"/>
    <cellStyle name="Normal 8 2 3 2 4 3 2" xfId="16096" xr:uid="{B754910F-5F9D-4B24-9DE0-33B663881507}"/>
    <cellStyle name="Normal 8 2 3 2 4 3 2 2" xfId="32856" xr:uid="{A90E703D-6F2C-4AB8-BAE7-F08C978DC051}"/>
    <cellStyle name="Normal 8 2 3 2 4 3 2 3" xfId="49615" xr:uid="{E2B381DD-9AE7-4373-9ECC-0105D23F3437}"/>
    <cellStyle name="Normal 8 2 3 2 4 3 3" xfId="24476" xr:uid="{FF0C2D6B-4A96-4DD7-8E7C-FD426D6A866B}"/>
    <cellStyle name="Normal 8 2 3 2 4 3 4" xfId="41235" xr:uid="{2823CF1E-51E7-4A11-99E6-5573B59E5F91}"/>
    <cellStyle name="Normal 8 2 3 2 4 4" xfId="4343" xr:uid="{66F6CEC3-6681-4CDA-92E3-0BB4C0927B78}"/>
    <cellStyle name="Normal 8 2 3 2 4 4 2" xfId="12719" xr:uid="{5890C276-1D6D-4C3E-85D0-1426891EB60D}"/>
    <cellStyle name="Normal 8 2 3 2 4 4 2 2" xfId="29479" xr:uid="{0B712A22-9BB4-433A-A9A0-0C3C0FA159F0}"/>
    <cellStyle name="Normal 8 2 3 2 4 4 2 3" xfId="46238" xr:uid="{32023918-597B-465D-9662-479C93E68336}"/>
    <cellStyle name="Normal 8 2 3 2 4 4 3" xfId="21099" xr:uid="{C61EE380-410A-4757-A676-6194267B600B}"/>
    <cellStyle name="Normal 8 2 3 2 4 4 4" xfId="37858" xr:uid="{6C98CD60-E0C2-432B-830B-FFB0363DC643}"/>
    <cellStyle name="Normal 8 2 3 2 4 5" xfId="11029" xr:uid="{110A4778-0FB6-4489-8FDD-149DDC5283B5}"/>
    <cellStyle name="Normal 8 2 3 2 4 5 2" xfId="27789" xr:uid="{63FEF09F-630C-4CDD-8046-C18E4CF56AE5}"/>
    <cellStyle name="Normal 8 2 3 2 4 5 3" xfId="44548" xr:uid="{54FB68B7-55BF-4FE6-BB4C-2E6C0ACA819C}"/>
    <cellStyle name="Normal 8 2 3 2 4 6" xfId="19409" xr:uid="{453A8937-8C24-4F6C-9D0E-230453B0C9A0}"/>
    <cellStyle name="Normal 8 2 3 2 4 7" xfId="36168" xr:uid="{0D4AD7DD-DDB7-4ADB-AFBB-DC8AE94A37E9}"/>
    <cellStyle name="Normal 8 2 3 2 5" xfId="4763" xr:uid="{D0EE0597-12C4-436F-AF68-067F0DF4CDAA}"/>
    <cellStyle name="Normal 8 2 3 2 5 2" xfId="13139" xr:uid="{5FFD32D0-0043-4311-A6FE-E666675778C9}"/>
    <cellStyle name="Normal 8 2 3 2 5 2 2" xfId="29899" xr:uid="{C58E75AD-B067-4E95-9F7B-18C82C25052B}"/>
    <cellStyle name="Normal 8 2 3 2 5 2 3" xfId="46658" xr:uid="{4E04CBCE-B736-4484-961E-80705920604A}"/>
    <cellStyle name="Normal 8 2 3 2 5 3" xfId="21519" xr:uid="{59B4CB7C-D84D-498F-930B-12D1495AD0AA}"/>
    <cellStyle name="Normal 8 2 3 2 5 4" xfId="38278" xr:uid="{FA05BFC9-8A6F-496B-8594-55ABDE3F5301}"/>
    <cellStyle name="Normal 8 2 3 2 6" xfId="6559" xr:uid="{2CAA2C2F-D4C5-4998-90FA-8A86E10C592F}"/>
    <cellStyle name="Normal 8 2 3 2 6 2" xfId="14939" xr:uid="{BFDDE3EA-A335-46D0-BAE1-98CE2A46448D}"/>
    <cellStyle name="Normal 8 2 3 2 6 2 2" xfId="31699" xr:uid="{8DF6D98F-9506-41D2-B9C9-804EC2267D89}"/>
    <cellStyle name="Normal 8 2 3 2 6 2 3" xfId="48458" xr:uid="{DCFC41E4-128E-4BEE-99D0-89172B597E39}"/>
    <cellStyle name="Normal 8 2 3 2 6 3" xfId="23319" xr:uid="{809C704D-3985-4660-90EC-963261F23B03}"/>
    <cellStyle name="Normal 8 2 3 2 6 4" xfId="40078" xr:uid="{7DFFA7B1-C50B-4FC0-9476-721366884C92}"/>
    <cellStyle name="Normal 8 2 3 2 7" xfId="8122" xr:uid="{A19C9F01-6B99-41FA-8E44-6A8D16C5FE25}"/>
    <cellStyle name="Normal 8 2 3 2 7 2" xfId="16502" xr:uid="{B620186F-4E70-44D3-880E-7B44D23911FC}"/>
    <cellStyle name="Normal 8 2 3 2 7 2 2" xfId="33262" xr:uid="{4C248F67-53DE-42D0-AC25-FCD0C88C9EB1}"/>
    <cellStyle name="Normal 8 2 3 2 7 2 3" xfId="50021" xr:uid="{12F6C110-CFB2-40DD-8438-43D9DB0B2FFD}"/>
    <cellStyle name="Normal 8 2 3 2 7 3" xfId="24882" xr:uid="{2A95BB26-8432-4A66-B45A-2FED3340B40C}"/>
    <cellStyle name="Normal 8 2 3 2 7 4" xfId="41641" xr:uid="{7FF5C271-5C11-4B42-91C7-476E3EF269B5}"/>
    <cellStyle name="Normal 8 2 3 2 8" xfId="8528" xr:uid="{8BC6742D-F7EB-46F3-96D1-AF33847B1854}"/>
    <cellStyle name="Normal 8 2 3 2 8 2" xfId="16908" xr:uid="{147A9F8C-3880-45B2-9DA5-3F877CFFBFB5}"/>
    <cellStyle name="Normal 8 2 3 2 8 2 2" xfId="33668" xr:uid="{F06D1B2B-2AE3-471B-ABFC-8AE6F3F17ED1}"/>
    <cellStyle name="Normal 8 2 3 2 8 2 3" xfId="50427" xr:uid="{3C766C6C-8C14-48E1-B610-FA63C527F75A}"/>
    <cellStyle name="Normal 8 2 3 2 8 3" xfId="25288" xr:uid="{DF389EA6-EAC2-4BB5-A8A6-0DBA51AD5902}"/>
    <cellStyle name="Normal 8 2 3 2 8 4" xfId="42047" xr:uid="{5740157F-7BAA-4D24-BA08-21AFAE997106}"/>
    <cellStyle name="Normal 8 2 3 2 9" xfId="8934" xr:uid="{7580ACC8-E253-4912-8EB1-3E6F6B47A125}"/>
    <cellStyle name="Normal 8 2 3 2 9 2" xfId="17314" xr:uid="{A40DF3FB-E44C-4914-923E-A932764E2038}"/>
    <cellStyle name="Normal 8 2 3 2 9 2 2" xfId="34074" xr:uid="{68BC69B5-CABF-4060-B242-93D7C399610A}"/>
    <cellStyle name="Normal 8 2 3 2 9 2 3" xfId="50833" xr:uid="{C92A5D18-E305-4391-9FAD-CBC82664092D}"/>
    <cellStyle name="Normal 8 2 3 2 9 3" xfId="25694" xr:uid="{279C9488-76DC-4D9E-AB03-4AE6370A38A6}"/>
    <cellStyle name="Normal 8 2 3 2 9 4" xfId="42453" xr:uid="{826D476B-1784-47C5-B5D4-0DD6C3814C45}"/>
    <cellStyle name="Normal 8 2 3 3" xfId="1503" xr:uid="{9F86525C-13DF-421C-821A-133FE7798268}"/>
    <cellStyle name="Normal 8 2 3 3 10" xfId="9441" xr:uid="{15F65745-3D04-47E9-B7EF-2C7D8628D5EE}"/>
    <cellStyle name="Normal 8 2 3 3 10 2" xfId="17821" xr:uid="{23A7DA31-DF64-41C0-8696-37EFE4F76D87}"/>
    <cellStyle name="Normal 8 2 3 3 10 2 2" xfId="34581" xr:uid="{105C9901-5100-437F-B579-2543ACFBF2C0}"/>
    <cellStyle name="Normal 8 2 3 3 10 2 3" xfId="51340" xr:uid="{994367A8-41D9-43F2-882E-A288BF93C6D9}"/>
    <cellStyle name="Normal 8 2 3 3 10 3" xfId="26201" xr:uid="{185E3332-9694-4D05-BCAA-F651B66473AE}"/>
    <cellStyle name="Normal 8 2 3 3 10 4" xfId="42960" xr:uid="{E5658171-59C7-401D-B0E8-7FFAB9C332E5}"/>
    <cellStyle name="Normal 8 2 3 3 11" xfId="3299" xr:uid="{0EAF44F2-9007-4EAD-B018-A19B67F03370}"/>
    <cellStyle name="Normal 8 2 3 3 11 2" xfId="11676" xr:uid="{E68A4210-22F3-492C-A15C-9FB627940194}"/>
    <cellStyle name="Normal 8 2 3 3 11 2 2" xfId="28436" xr:uid="{DD133780-D204-4319-98D9-A828CBBC5AAC}"/>
    <cellStyle name="Normal 8 2 3 3 11 2 3" xfId="45195" xr:uid="{D6B1D14C-733D-406C-81DD-8E7F16054ACA}"/>
    <cellStyle name="Normal 8 2 3 3 11 3" xfId="20056" xr:uid="{94E9841D-1A72-45F1-AB17-FDB137AC31D5}"/>
    <cellStyle name="Normal 8 2 3 3 11 4" xfId="36815" xr:uid="{EB94855B-5113-4672-8AB2-152F5F4A93B7}"/>
    <cellStyle name="Normal 8 2 3 3 12" xfId="9873" xr:uid="{0540DE26-4327-41E1-B167-BB24730FBEF1}"/>
    <cellStyle name="Normal 8 2 3 3 12 2" xfId="26633" xr:uid="{490EC4EB-F7AF-4A68-A2D2-E02CB76F93B8}"/>
    <cellStyle name="Normal 8 2 3 3 12 3" xfId="43392" xr:uid="{6B46454C-C51A-43D4-BFD7-222C8C39C760}"/>
    <cellStyle name="Normal 8 2 3 3 13" xfId="18253" xr:uid="{B8F48508-B556-4AB5-833A-42BC2206CED2}"/>
    <cellStyle name="Normal 8 2 3 3 14" xfId="35012" xr:uid="{62D5A830-7A25-449A-A9C4-550ECC4974D0}"/>
    <cellStyle name="Normal 8 2 3 3 2" xfId="1915" xr:uid="{694B0CAD-6FDD-46D2-ADFD-F3C689122E42}"/>
    <cellStyle name="Normal 8 2 3 3 2 2" xfId="5299" xr:uid="{DE6A5812-5EAA-4B42-B097-818A6D74D9DC}"/>
    <cellStyle name="Normal 8 2 3 3 2 2 2" xfId="13679" xr:uid="{A293D6B3-12DE-4A44-9CBA-62C63CA82FA4}"/>
    <cellStyle name="Normal 8 2 3 3 2 2 2 2" xfId="30439" xr:uid="{2CC0EE50-DDD1-4AB3-8444-8E0D43E2508B}"/>
    <cellStyle name="Normal 8 2 3 3 2 2 2 3" xfId="47198" xr:uid="{C4C28898-43F7-4C26-B516-113D866BA254}"/>
    <cellStyle name="Normal 8 2 3 3 2 2 3" xfId="22059" xr:uid="{544EDDDD-2398-4C10-9A76-C1B1A7072CBC}"/>
    <cellStyle name="Normal 8 2 3 3 2 2 4" xfId="38818" xr:uid="{6A805B45-7C75-4F54-9A4A-9F4F79872C00}"/>
    <cellStyle name="Normal 8 2 3 3 2 3" xfId="6986" xr:uid="{ED1F95A5-2C59-45B7-99CE-0BF0B94B9A56}"/>
    <cellStyle name="Normal 8 2 3 3 2 3 2" xfId="15366" xr:uid="{383DCA5C-319C-481F-ADEE-326C651B8278}"/>
    <cellStyle name="Normal 8 2 3 3 2 3 2 2" xfId="32126" xr:uid="{3CC666E7-F5D9-4757-B9B1-28DAE2BA0A2C}"/>
    <cellStyle name="Normal 8 2 3 3 2 3 2 3" xfId="48885" xr:uid="{691428CB-213B-4FA3-B395-3866266E0693}"/>
    <cellStyle name="Normal 8 2 3 3 2 3 3" xfId="23746" xr:uid="{933F4FE4-6460-4A80-9DAE-FAE50FDDCCD2}"/>
    <cellStyle name="Normal 8 2 3 3 2 3 4" xfId="40505" xr:uid="{01240CC6-C087-4DFB-A5DC-6C32627F8398}"/>
    <cellStyle name="Normal 8 2 3 3 2 4" xfId="3726" xr:uid="{BDC1CE80-F061-4238-8EF1-F44D4EFB496A}"/>
    <cellStyle name="Normal 8 2 3 3 2 4 2" xfId="12102" xr:uid="{9D233539-2965-4901-9AAE-2E1684592FD3}"/>
    <cellStyle name="Normal 8 2 3 3 2 4 2 2" xfId="28862" xr:uid="{30261E07-7B18-4CB1-984E-5E89C1064C1A}"/>
    <cellStyle name="Normal 8 2 3 3 2 4 2 3" xfId="45621" xr:uid="{C64E934B-5712-4B40-BC3B-AA1C54A4241E}"/>
    <cellStyle name="Normal 8 2 3 3 2 4 3" xfId="20482" xr:uid="{518880A0-A886-418A-8AC3-675D9DA421A6}"/>
    <cellStyle name="Normal 8 2 3 3 2 4 4" xfId="37241" xr:uid="{D4E6FD3B-8F0D-4ECF-81B2-51750BD30D99}"/>
    <cellStyle name="Normal 8 2 3 3 2 5" xfId="10299" xr:uid="{8486E06A-13E2-4525-8BAF-DC4CC7B85B54}"/>
    <cellStyle name="Normal 8 2 3 3 2 5 2" xfId="27059" xr:uid="{34D9E94A-63DC-47A1-9853-E5443D350DEC}"/>
    <cellStyle name="Normal 8 2 3 3 2 5 3" xfId="43818" xr:uid="{E2FA0A0F-9C93-4493-8436-BBD1143B6FB8}"/>
    <cellStyle name="Normal 8 2 3 3 2 6" xfId="18679" xr:uid="{895CDC38-119C-4BE6-BB3C-1F5F2E94A888}"/>
    <cellStyle name="Normal 8 2 3 3 2 7" xfId="35438" xr:uid="{9920FBDB-025F-4836-9F2D-11B5ACA5EBEA}"/>
    <cellStyle name="Normal 8 2 3 3 3" xfId="2346" xr:uid="{770CB841-2BC8-40DF-8328-3D484DFDA5A9}"/>
    <cellStyle name="Normal 8 2 3 3 3 2" xfId="5727" xr:uid="{1ABE8184-4EAA-4A48-8718-A5B0DF31F938}"/>
    <cellStyle name="Normal 8 2 3 3 3 2 2" xfId="14107" xr:uid="{3D450604-2C45-4C27-8E85-38AE78F7156F}"/>
    <cellStyle name="Normal 8 2 3 3 3 2 2 2" xfId="30867" xr:uid="{C8568006-032A-41A0-A908-4AC895F37015}"/>
    <cellStyle name="Normal 8 2 3 3 3 2 2 3" xfId="47626" xr:uid="{A4CB4260-C654-4F2C-83C0-2CF28F734C63}"/>
    <cellStyle name="Normal 8 2 3 3 3 2 3" xfId="22487" xr:uid="{B483CA14-5CA1-4C42-A95D-77BC57EA1C53}"/>
    <cellStyle name="Normal 8 2 3 3 3 2 4" xfId="39246" xr:uid="{890B866E-D49C-45C8-9CD7-D047B2FAD7EE}"/>
    <cellStyle name="Normal 8 2 3 3 3 3" xfId="7414" xr:uid="{A7E8C231-E26D-4154-B54C-16FBA41CA1F3}"/>
    <cellStyle name="Normal 8 2 3 3 3 3 2" xfId="15794" xr:uid="{D239683E-FEAF-47F6-BA15-C2196C68E4AE}"/>
    <cellStyle name="Normal 8 2 3 3 3 3 2 2" xfId="32554" xr:uid="{E827022F-65D2-4BB4-925E-8CA7C1074ED1}"/>
    <cellStyle name="Normal 8 2 3 3 3 3 2 3" xfId="49313" xr:uid="{CA28D82A-F2FE-40A0-819B-73964B052A10}"/>
    <cellStyle name="Normal 8 2 3 3 3 3 3" xfId="24174" xr:uid="{9E50698E-EB33-42AD-AD66-1BFBB87DEB20}"/>
    <cellStyle name="Normal 8 2 3 3 3 3 4" xfId="40933" xr:uid="{D7FE6087-1899-4803-9915-2C7C27F0851A}"/>
    <cellStyle name="Normal 8 2 3 3 3 4" xfId="4154" xr:uid="{EFE84F7B-FADE-45AB-923D-892320FC4E54}"/>
    <cellStyle name="Normal 8 2 3 3 3 4 2" xfId="12530" xr:uid="{3BD1CEC0-C1AA-42CE-9D4C-2DE643D5A63E}"/>
    <cellStyle name="Normal 8 2 3 3 3 4 2 2" xfId="29290" xr:uid="{525D884C-0F93-4998-AF5F-61F294928C1A}"/>
    <cellStyle name="Normal 8 2 3 3 3 4 2 3" xfId="46049" xr:uid="{97824F4D-AD28-43CA-B425-3F1AFFF1C8A5}"/>
    <cellStyle name="Normal 8 2 3 3 3 4 3" xfId="20910" xr:uid="{78F0BCEA-2BCA-4C90-9094-30FFBA9D9036}"/>
    <cellStyle name="Normal 8 2 3 3 3 4 4" xfId="37669" xr:uid="{FA95E0A8-B333-40E6-81AB-12B411D7C20C}"/>
    <cellStyle name="Normal 8 2 3 3 3 5" xfId="10727" xr:uid="{A1936BF8-8785-4CEB-8CE5-87F0B879844D}"/>
    <cellStyle name="Normal 8 2 3 3 3 5 2" xfId="27487" xr:uid="{2B58BF5B-5D98-47D8-A5A3-D845F15E75D9}"/>
    <cellStyle name="Normal 8 2 3 3 3 5 3" xfId="44246" xr:uid="{6BC1FF38-09CB-4BD8-8D57-C113BC8E035E}"/>
    <cellStyle name="Normal 8 2 3 3 3 6" xfId="19107" xr:uid="{54C87CAC-8074-4AA2-8039-29BC8E94394E}"/>
    <cellStyle name="Normal 8 2 3 3 3 7" xfId="35866" xr:uid="{7E1CF2E8-305D-4E84-844A-1CE4528BE078}"/>
    <cellStyle name="Normal 8 2 3 3 4" xfId="2748" xr:uid="{73BDFF35-5DCD-489E-81B7-BC175DA08B0A}"/>
    <cellStyle name="Normal 8 2 3 3 4 2" xfId="6130" xr:uid="{D76CA042-2140-4132-AB52-67D06C91A9DD}"/>
    <cellStyle name="Normal 8 2 3 3 4 2 2" xfId="14510" xr:uid="{D4711275-95DC-4331-AD7A-BAB7392F2191}"/>
    <cellStyle name="Normal 8 2 3 3 4 2 2 2" xfId="31270" xr:uid="{351EB1A6-C41A-45FD-A6E2-946C7570C7E4}"/>
    <cellStyle name="Normal 8 2 3 3 4 2 2 3" xfId="48029" xr:uid="{3DCC3277-2A09-4DD3-8445-2F12F82CA98F}"/>
    <cellStyle name="Normal 8 2 3 3 4 2 3" xfId="22890" xr:uid="{5BDCC115-A1F3-45F9-BF2A-A2FA7CFD5386}"/>
    <cellStyle name="Normal 8 2 3 3 4 2 4" xfId="39649" xr:uid="{C348FC9A-3996-474A-A33E-6F16571C2195}"/>
    <cellStyle name="Normal 8 2 3 3 4 3" xfId="7817" xr:uid="{ACC3224E-73B9-44C1-8621-A2736013AD99}"/>
    <cellStyle name="Normal 8 2 3 3 4 3 2" xfId="16197" xr:uid="{AA2C3CFC-5809-48E3-B417-04882BCECDED}"/>
    <cellStyle name="Normal 8 2 3 3 4 3 2 2" xfId="32957" xr:uid="{8F35D7D1-1792-46CE-B7F6-818C23FC0319}"/>
    <cellStyle name="Normal 8 2 3 3 4 3 2 3" xfId="49716" xr:uid="{37626048-BB00-4696-90D9-1E69AC9870ED}"/>
    <cellStyle name="Normal 8 2 3 3 4 3 3" xfId="24577" xr:uid="{E1D4C856-9CD5-4186-A3FE-E37DD9AEB611}"/>
    <cellStyle name="Normal 8 2 3 3 4 3 4" xfId="41336" xr:uid="{78F20D9C-FE51-4C04-9C19-C7C7F2E1DB80}"/>
    <cellStyle name="Normal 8 2 3 3 4 4" xfId="4444" xr:uid="{71C353EC-E0BB-4EE5-A4BE-40E1987751BB}"/>
    <cellStyle name="Normal 8 2 3 3 4 4 2" xfId="12820" xr:uid="{8DED6C12-E2B2-4E18-815C-6E866FE27455}"/>
    <cellStyle name="Normal 8 2 3 3 4 4 2 2" xfId="29580" xr:uid="{13A0BCA3-E4CA-49F8-BA45-4C3973D1FCE8}"/>
    <cellStyle name="Normal 8 2 3 3 4 4 2 3" xfId="46339" xr:uid="{59457F8F-7F1F-41EB-941D-DD3EB8CA45F6}"/>
    <cellStyle name="Normal 8 2 3 3 4 4 3" xfId="21200" xr:uid="{6A05CAD1-4868-497D-8957-222918C994FD}"/>
    <cellStyle name="Normal 8 2 3 3 4 4 4" xfId="37959" xr:uid="{9B0D5C5D-8834-49C6-A7E5-BD1F7B419115}"/>
    <cellStyle name="Normal 8 2 3 3 4 5" xfId="11130" xr:uid="{7871378B-EDA0-40F8-9BCD-2F4C4C0F5B6F}"/>
    <cellStyle name="Normal 8 2 3 3 4 5 2" xfId="27890" xr:uid="{B57892D3-3F9E-4035-A332-0FC774462D1D}"/>
    <cellStyle name="Normal 8 2 3 3 4 5 3" xfId="44649" xr:uid="{9CA44C22-AB51-4C93-AA46-BFB33FADEAEA}"/>
    <cellStyle name="Normal 8 2 3 3 4 6" xfId="19510" xr:uid="{01878185-FAEE-4DB0-B78C-D35D8FE1C107}"/>
    <cellStyle name="Normal 8 2 3 3 4 7" xfId="36269" xr:uid="{CBCF7EC0-4AFC-4BEA-ABF1-A84325B871F7}"/>
    <cellStyle name="Normal 8 2 3 3 5" xfId="4864" xr:uid="{24E50C21-0410-4EF0-B9FF-604707D5CDF6}"/>
    <cellStyle name="Normal 8 2 3 3 5 2" xfId="13240" xr:uid="{92CF1D38-8725-4C41-9239-8239DAE928F6}"/>
    <cellStyle name="Normal 8 2 3 3 5 2 2" xfId="30000" xr:uid="{3939E4B9-5332-4345-89C7-4F5AD0F1D0FB}"/>
    <cellStyle name="Normal 8 2 3 3 5 2 3" xfId="46759" xr:uid="{7F74EAB0-151B-4FD2-BA6C-9C2C99D54B78}"/>
    <cellStyle name="Normal 8 2 3 3 5 3" xfId="21620" xr:uid="{004F7587-65F1-478D-B4F2-AC4294E750F5}"/>
    <cellStyle name="Normal 8 2 3 3 5 4" xfId="38379" xr:uid="{DDFD06BF-3DAF-41CC-B54E-3F7B9A42F6B2}"/>
    <cellStyle name="Normal 8 2 3 3 6" xfId="6560" xr:uid="{06C68120-D114-4D59-A38F-49AC50E123F6}"/>
    <cellStyle name="Normal 8 2 3 3 6 2" xfId="14940" xr:uid="{8C5CC4F8-3C52-4593-8AAD-F073BCE2089D}"/>
    <cellStyle name="Normal 8 2 3 3 6 2 2" xfId="31700" xr:uid="{F74DC37A-1C18-43F5-BDE3-A20BB9C6D9A2}"/>
    <cellStyle name="Normal 8 2 3 3 6 2 3" xfId="48459" xr:uid="{4A3542C9-57BD-4A66-8DEE-5942B02C69B2}"/>
    <cellStyle name="Normal 8 2 3 3 6 3" xfId="23320" xr:uid="{7EC80DEF-1271-42FC-9082-6228EFBB428F}"/>
    <cellStyle name="Normal 8 2 3 3 6 4" xfId="40079" xr:uid="{47990ADD-384F-41A4-9615-1BC4736A4B6F}"/>
    <cellStyle name="Normal 8 2 3 3 7" xfId="8223" xr:uid="{B1A55BDD-C519-43D8-AEE2-7A140918D4A7}"/>
    <cellStyle name="Normal 8 2 3 3 7 2" xfId="16603" xr:uid="{2E5793BF-991A-4412-9999-E7B7DC14FAED}"/>
    <cellStyle name="Normal 8 2 3 3 7 2 2" xfId="33363" xr:uid="{5BCA5945-F231-43A7-9FF7-873EABADC153}"/>
    <cellStyle name="Normal 8 2 3 3 7 2 3" xfId="50122" xr:uid="{8FD8DC61-30B3-4291-AE8E-C58868F1AA61}"/>
    <cellStyle name="Normal 8 2 3 3 7 3" xfId="24983" xr:uid="{43B40C34-D699-4D57-96A9-767CCBAF9E55}"/>
    <cellStyle name="Normal 8 2 3 3 7 4" xfId="41742" xr:uid="{56D72A4D-E063-4EFA-BB56-18E58341BF56}"/>
    <cellStyle name="Normal 8 2 3 3 8" xfId="8629" xr:uid="{15142F54-EAA1-41F9-A2FD-BFD06E2FB998}"/>
    <cellStyle name="Normal 8 2 3 3 8 2" xfId="17009" xr:uid="{CC6B3E26-2235-401A-AF55-4D85BAFE9BBD}"/>
    <cellStyle name="Normal 8 2 3 3 8 2 2" xfId="33769" xr:uid="{665F4FC0-A296-4CAD-94A0-3D1318DB0F41}"/>
    <cellStyle name="Normal 8 2 3 3 8 2 3" xfId="50528" xr:uid="{85A455FD-24FC-4044-8536-D4CFEFDE0483}"/>
    <cellStyle name="Normal 8 2 3 3 8 3" xfId="25389" xr:uid="{D2E16506-FF38-468C-BF86-A4D7C934361E}"/>
    <cellStyle name="Normal 8 2 3 3 8 4" xfId="42148" xr:uid="{DD48C337-22C1-4B2C-A835-86744A3D3465}"/>
    <cellStyle name="Normal 8 2 3 3 9" xfId="9035" xr:uid="{EA174292-2975-46C0-A81C-929F10FB4D1B}"/>
    <cellStyle name="Normal 8 2 3 3 9 2" xfId="17415" xr:uid="{23AE2CED-A576-450D-8D2B-08D3649D989C}"/>
    <cellStyle name="Normal 8 2 3 3 9 2 2" xfId="34175" xr:uid="{63F988B0-2E5A-4FEC-8A32-9AFC1D6153D5}"/>
    <cellStyle name="Normal 8 2 3 3 9 2 3" xfId="50934" xr:uid="{D87F9C01-003A-4368-ABE2-D409325EC870}"/>
    <cellStyle name="Normal 8 2 3 3 9 3" xfId="25795" xr:uid="{2DC606CA-030C-4A00-A759-EB0155F273D7}"/>
    <cellStyle name="Normal 8 2 3 3 9 4" xfId="42554" xr:uid="{81C172E8-47F4-4259-9F2D-86DE9FE2C8DD}"/>
    <cellStyle name="Normal 8 2 3 4" xfId="1630" xr:uid="{E77D3480-E71F-4C86-907A-A75E0533002D}"/>
    <cellStyle name="Normal 8 2 3 4 2" xfId="5012" xr:uid="{5C271727-6403-40B5-83D6-65612AA2A04A}"/>
    <cellStyle name="Normal 8 2 3 4 2 2" xfId="13390" xr:uid="{168C9C24-4147-4D51-B1E3-98FEDA0D9A47}"/>
    <cellStyle name="Normal 8 2 3 4 2 2 2" xfId="30150" xr:uid="{FA25AE87-2BCF-42B4-BEFA-5A9E6B8B345E}"/>
    <cellStyle name="Normal 8 2 3 4 2 2 3" xfId="46909" xr:uid="{8F4F2817-E46E-4C0F-8BB4-F45ABAE476E1}"/>
    <cellStyle name="Normal 8 2 3 4 2 3" xfId="21770" xr:uid="{5200FA0A-8D4C-4E14-9A5D-D8D27ED3031B}"/>
    <cellStyle name="Normal 8 2 3 4 2 4" xfId="38529" xr:uid="{362A52FC-2423-408C-9538-0690720E340F}"/>
    <cellStyle name="Normal 8 2 3 4 3" xfId="6697" xr:uid="{1B133140-DF0E-417A-B893-FFC853EBBAC2}"/>
    <cellStyle name="Normal 8 2 3 4 3 2" xfId="15077" xr:uid="{6D2A1FBE-411B-469E-AE18-ED9127AA4054}"/>
    <cellStyle name="Normal 8 2 3 4 3 2 2" xfId="31837" xr:uid="{ACA97C61-FBFA-42E4-8B7E-25CDD198DC64}"/>
    <cellStyle name="Normal 8 2 3 4 3 2 3" xfId="48596" xr:uid="{070A891C-F6A2-4F3B-96BC-48A7A0CADEE3}"/>
    <cellStyle name="Normal 8 2 3 4 3 3" xfId="23457" xr:uid="{944FBB07-6BCF-4EBF-9809-1ACF5585D5CF}"/>
    <cellStyle name="Normal 8 2 3 4 3 4" xfId="40216" xr:uid="{2A8508DD-950F-4131-A27B-6443E6288095}"/>
    <cellStyle name="Normal 8 2 3 4 4" xfId="3437" xr:uid="{8B5EAD81-2B6C-4298-94F8-25933FD7912D}"/>
    <cellStyle name="Normal 8 2 3 4 4 2" xfId="11813" xr:uid="{024F53E2-391A-4D86-B16B-2382329DCC3E}"/>
    <cellStyle name="Normal 8 2 3 4 4 2 2" xfId="28573" xr:uid="{975AA2B1-FFCA-4074-93FA-73CE18597257}"/>
    <cellStyle name="Normal 8 2 3 4 4 2 3" xfId="45332" xr:uid="{9901F9F8-8A21-4AC4-9A75-C558D4640F8E}"/>
    <cellStyle name="Normal 8 2 3 4 4 3" xfId="20193" xr:uid="{2AC397C6-C3F6-4BB3-81C2-5C46FE78ECAB}"/>
    <cellStyle name="Normal 8 2 3 4 4 4" xfId="36952" xr:uid="{27628CFB-AC47-4FE2-84BB-24E28E38F197}"/>
    <cellStyle name="Normal 8 2 3 4 5" xfId="10010" xr:uid="{5BB13630-64F5-4230-A2BA-AAEF1F836D11}"/>
    <cellStyle name="Normal 8 2 3 4 5 2" xfId="26770" xr:uid="{D8C0D059-EB2B-43B6-AB39-5D7FD0248C3B}"/>
    <cellStyle name="Normal 8 2 3 4 5 3" xfId="43529" xr:uid="{6A88F098-E723-4152-9970-7A68B2F45F7E}"/>
    <cellStyle name="Normal 8 2 3 4 6" xfId="18390" xr:uid="{315B426F-26F9-455B-A469-ACABACD552F3}"/>
    <cellStyle name="Normal 8 2 3 4 7" xfId="35149" xr:uid="{BB7EF2E7-9B95-4318-8F52-84DE7F0743BE}"/>
    <cellStyle name="Normal 8 2 3 5" xfId="2058" xr:uid="{0ADEB58F-CACB-4050-A511-B0C25AB20D85}"/>
    <cellStyle name="Normal 8 2 3 5 2" xfId="5438" xr:uid="{5472D7D9-2917-477C-A98B-856927902D66}"/>
    <cellStyle name="Normal 8 2 3 5 2 2" xfId="13818" xr:uid="{D625B47C-9199-4BB0-9655-409B03A2D4ED}"/>
    <cellStyle name="Normal 8 2 3 5 2 2 2" xfId="30578" xr:uid="{84B1576C-CE4F-4880-8B4B-4F5ECFBC0E23}"/>
    <cellStyle name="Normal 8 2 3 5 2 2 3" xfId="47337" xr:uid="{CE3CDFAA-DB07-4D0F-B610-1F735B46218D}"/>
    <cellStyle name="Normal 8 2 3 5 2 3" xfId="22198" xr:uid="{CFDF129F-7147-4772-AFDD-769D27890689}"/>
    <cellStyle name="Normal 8 2 3 5 2 4" xfId="38957" xr:uid="{252FF751-001C-4E64-B5C0-B27CEE310352}"/>
    <cellStyle name="Normal 8 2 3 5 3" xfId="7125" xr:uid="{4B9843B3-A44C-402E-B295-9FDBE83DC502}"/>
    <cellStyle name="Normal 8 2 3 5 3 2" xfId="15505" xr:uid="{FEC748EA-987E-41A5-B603-B732994C15A2}"/>
    <cellStyle name="Normal 8 2 3 5 3 2 2" xfId="32265" xr:uid="{0278BF32-8337-47D3-97D2-68109F0AD923}"/>
    <cellStyle name="Normal 8 2 3 5 3 2 3" xfId="49024" xr:uid="{6F624D32-285C-4091-ADF3-8719357BD8BC}"/>
    <cellStyle name="Normal 8 2 3 5 3 3" xfId="23885" xr:uid="{B06509D6-723E-4E1F-A62B-8AB3FADD3233}"/>
    <cellStyle name="Normal 8 2 3 5 3 4" xfId="40644" xr:uid="{A5E8E35D-7B2E-48FD-B682-0977C8818551}"/>
    <cellStyle name="Normal 8 2 3 5 4" xfId="3865" xr:uid="{ECACB3AC-2EAF-4674-8D25-053565F9E5FC}"/>
    <cellStyle name="Normal 8 2 3 5 4 2" xfId="12241" xr:uid="{30426956-8831-4D0A-8DFC-651CCDC432E1}"/>
    <cellStyle name="Normal 8 2 3 5 4 2 2" xfId="29001" xr:uid="{EC014AE2-C70C-4CE0-9B62-4D99963C1D33}"/>
    <cellStyle name="Normal 8 2 3 5 4 2 3" xfId="45760" xr:uid="{2EB72649-1B03-4346-AB3E-390972EB3204}"/>
    <cellStyle name="Normal 8 2 3 5 4 3" xfId="20621" xr:uid="{8A91EEF3-AECD-4C29-A0E0-0D8CD4E43281}"/>
    <cellStyle name="Normal 8 2 3 5 4 4" xfId="37380" xr:uid="{710D73E5-4F3B-413B-9D14-A83C83750EF5}"/>
    <cellStyle name="Normal 8 2 3 5 5" xfId="10438" xr:uid="{15582D35-9628-42B8-8C75-00AE5F538784}"/>
    <cellStyle name="Normal 8 2 3 5 5 2" xfId="27198" xr:uid="{715175D6-1959-472F-9F5F-9E1E3B821B2F}"/>
    <cellStyle name="Normal 8 2 3 5 5 3" xfId="43957" xr:uid="{13DBE36D-7171-4698-89C6-684BF59FCDA6}"/>
    <cellStyle name="Normal 8 2 3 5 6" xfId="18818" xr:uid="{F2841FF0-2375-4C57-BEA3-B586351CA92B}"/>
    <cellStyle name="Normal 8 2 3 5 7" xfId="35577" xr:uid="{D9A6748B-4EC9-4CEF-94C2-43916636829E}"/>
    <cellStyle name="Normal 8 2 3 6" xfId="2477" xr:uid="{149B3614-64F9-4DE1-932D-3575E514040C}"/>
    <cellStyle name="Normal 8 2 3 6 2" xfId="5859" xr:uid="{B61B8698-DA3F-41D0-8DEC-99A07F4FD907}"/>
    <cellStyle name="Normal 8 2 3 6 2 2" xfId="14239" xr:uid="{8AB74064-93FD-4B29-9917-0904083B534A}"/>
    <cellStyle name="Normal 8 2 3 6 2 2 2" xfId="30999" xr:uid="{EA8F2BB0-5CE1-493F-94C8-E9118E132F2F}"/>
    <cellStyle name="Normal 8 2 3 6 2 2 3" xfId="47758" xr:uid="{76A1459F-6DB8-4D3E-BFFC-CC7771A667EE}"/>
    <cellStyle name="Normal 8 2 3 6 2 3" xfId="22619" xr:uid="{BB8DB3EB-87E2-4EA9-AAB3-CEF170AB9200}"/>
    <cellStyle name="Normal 8 2 3 6 2 4" xfId="39378" xr:uid="{6D9A9AD2-7C17-4418-8156-FBDE41D07168}"/>
    <cellStyle name="Normal 8 2 3 6 3" xfId="7546" xr:uid="{198E67EC-E95A-4B00-806F-4033C95E634E}"/>
    <cellStyle name="Normal 8 2 3 6 3 2" xfId="15926" xr:uid="{435903B0-BE36-4D2D-953E-2244E283E8AF}"/>
    <cellStyle name="Normal 8 2 3 6 3 2 2" xfId="32686" xr:uid="{E8E1311B-0CC0-4F80-A949-44AD03FFE581}"/>
    <cellStyle name="Normal 8 2 3 6 3 2 3" xfId="49445" xr:uid="{B40297D8-9811-4908-BC38-FDF68E6B931A}"/>
    <cellStyle name="Normal 8 2 3 6 3 3" xfId="24306" xr:uid="{5A000271-74A5-4642-BBE4-5173609563B6}"/>
    <cellStyle name="Normal 8 2 3 6 3 4" xfId="41065" xr:uid="{F9BE6DEB-D112-48D1-AE8D-5E9C73B1D406}"/>
    <cellStyle name="Normal 8 2 3 6 4" xfId="3008" xr:uid="{7B7F789F-4CAE-464B-9199-404A96C0E1F6}"/>
    <cellStyle name="Normal 8 2 3 6 4 2" xfId="11387" xr:uid="{15D489BB-9ADE-4371-804F-02EA5C409F89}"/>
    <cellStyle name="Normal 8 2 3 6 4 2 2" xfId="28147" xr:uid="{EF8B2A36-481C-403B-9AAC-8B9BF76ECC1F}"/>
    <cellStyle name="Normal 8 2 3 6 4 2 3" xfId="44906" xr:uid="{3D809B3C-88CC-433E-BC95-AC601638822E}"/>
    <cellStyle name="Normal 8 2 3 6 4 3" xfId="19767" xr:uid="{EE7D549F-D738-4ABF-A39F-AC0831D9C805}"/>
    <cellStyle name="Normal 8 2 3 6 4 4" xfId="36526" xr:uid="{7C6BA56D-95F7-44B3-89B3-FDDA68C99B07}"/>
    <cellStyle name="Normal 8 2 3 6 5" xfId="10859" xr:uid="{1BE6720B-5A3B-497A-B299-2DE4C046A829}"/>
    <cellStyle name="Normal 8 2 3 6 5 2" xfId="27619" xr:uid="{2528F1AA-FA45-4CCE-9938-7214BCCF27FC}"/>
    <cellStyle name="Normal 8 2 3 6 5 3" xfId="44378" xr:uid="{0B751DCF-A264-42A9-95B4-6023B22ECCB6}"/>
    <cellStyle name="Normal 8 2 3 6 6" xfId="19239" xr:uid="{587ED4E3-3BA7-4350-9894-BAC909E825ED}"/>
    <cellStyle name="Normal 8 2 3 6 7" xfId="35998" xr:uid="{2D2FEA1E-D9C4-40D1-824D-BB224EB5EF25}"/>
    <cellStyle name="Normal 8 2 3 7" xfId="4592" xr:uid="{74AA9AEF-27D2-4985-B088-E8F405F4B8B8}"/>
    <cellStyle name="Normal 8 2 3 7 2" xfId="12968" xr:uid="{A6E48404-3ACC-4D1B-A567-017A5F8CA800}"/>
    <cellStyle name="Normal 8 2 3 7 2 2" xfId="29728" xr:uid="{81250196-E1E9-4300-A505-C73D90BFD5E4}"/>
    <cellStyle name="Normal 8 2 3 7 2 3" xfId="46487" xr:uid="{2BB3313C-7A9E-48F4-A90D-ABB1FE9AA91B}"/>
    <cellStyle name="Normal 8 2 3 7 3" xfId="21348" xr:uid="{21C04E38-3349-4ECA-8301-DDD24CB1879A}"/>
    <cellStyle name="Normal 8 2 3 7 4" xfId="38107" xr:uid="{01E03FC5-8B5D-4305-8276-75F73152700C}"/>
    <cellStyle name="Normal 8 2 3 8" xfId="6271" xr:uid="{2B48D16B-E265-401F-AAF0-3C241C0C8521}"/>
    <cellStyle name="Normal 8 2 3 8 2" xfId="14651" xr:uid="{5873BCEC-04EA-46D1-AD28-3576AE903A3C}"/>
    <cellStyle name="Normal 8 2 3 8 2 2" xfId="31411" xr:uid="{CC3D6B9D-99B3-42A8-887D-493E934E68F8}"/>
    <cellStyle name="Normal 8 2 3 8 2 3" xfId="48170" xr:uid="{D9294264-743C-4CF7-8603-C83DC3C4CC08}"/>
    <cellStyle name="Normal 8 2 3 8 3" xfId="23031" xr:uid="{E5EFF4C5-875C-4A16-A218-D8A31BDB356A}"/>
    <cellStyle name="Normal 8 2 3 8 4" xfId="39790" xr:uid="{A9D7094A-A1F0-4DBD-A941-622DA67D6A30}"/>
    <cellStyle name="Normal 8 2 3 9" xfId="7952" xr:uid="{352EEB06-5BED-4945-A0C4-4BF7F7761813}"/>
    <cellStyle name="Normal 8 2 3 9 2" xfId="16332" xr:uid="{86EF2A32-1378-4ABE-A947-E89142AFCDE5}"/>
    <cellStyle name="Normal 8 2 3 9 2 2" xfId="33092" xr:uid="{4C7B8C97-E99B-4657-B3C5-B11710A1D4EA}"/>
    <cellStyle name="Normal 8 2 3 9 2 3" xfId="49851" xr:uid="{05893DE8-1FDF-461D-A500-B0E50476D24A}"/>
    <cellStyle name="Normal 8 2 3 9 3" xfId="24712" xr:uid="{B75A712D-3201-4714-83CB-CEB7A229B882}"/>
    <cellStyle name="Normal 8 2 3 9 4" xfId="41471" xr:uid="{945086F9-DD91-4B22-82F9-D7E0363E0C8F}"/>
    <cellStyle name="Normal 8 2 4" xfId="1104" xr:uid="{1B00A176-37F3-4E99-8B48-3B87EBACF891}"/>
    <cellStyle name="Normal 8 2 4 10" xfId="8359" xr:uid="{A5C02341-39E4-4BDD-93A6-93719BECC533}"/>
    <cellStyle name="Normal 8 2 4 10 2" xfId="16739" xr:uid="{4853FD11-D2C4-4692-8546-04C8D1B7BA08}"/>
    <cellStyle name="Normal 8 2 4 10 2 2" xfId="33499" xr:uid="{946E5FB3-32C4-4CCC-B0A0-701BF5CE79BA}"/>
    <cellStyle name="Normal 8 2 4 10 2 3" xfId="50258" xr:uid="{D9F589E2-89D4-48C6-AD6C-49930748E7D7}"/>
    <cellStyle name="Normal 8 2 4 10 3" xfId="25119" xr:uid="{AF1CA8FF-6A07-4047-A287-E510EAF94CEC}"/>
    <cellStyle name="Normal 8 2 4 10 4" xfId="41878" xr:uid="{79635BC5-9E00-45BA-A9E7-954E07492291}"/>
    <cellStyle name="Normal 8 2 4 11" xfId="8765" xr:uid="{F5FE43F9-DF3F-49C8-A74B-582B1ADD8168}"/>
    <cellStyle name="Normal 8 2 4 11 2" xfId="17145" xr:uid="{32A385DA-B0BC-4352-8D5D-F9A28808EC6D}"/>
    <cellStyle name="Normal 8 2 4 11 2 2" xfId="33905" xr:uid="{05D809EA-BD40-4D03-8425-5ED2C716F506}"/>
    <cellStyle name="Normal 8 2 4 11 2 3" xfId="50664" xr:uid="{E722CA2E-F0E4-43A9-ADE5-A5ABA16E10C4}"/>
    <cellStyle name="Normal 8 2 4 11 3" xfId="25525" xr:uid="{54DD3612-C5EF-4C5D-96A3-E6DDB1FA9159}"/>
    <cellStyle name="Normal 8 2 4 11 4" xfId="42284" xr:uid="{63C61A55-0F3F-43A8-99B3-9CB70D33C584}"/>
    <cellStyle name="Normal 8 2 4 12" xfId="9171" xr:uid="{DC216228-1EA2-4110-99D1-8002E14D8598}"/>
    <cellStyle name="Normal 8 2 4 12 2" xfId="17551" xr:uid="{83DAD8A6-C44E-4220-9DBF-50D8303191D6}"/>
    <cellStyle name="Normal 8 2 4 12 2 2" xfId="34311" xr:uid="{A8FE47DF-4699-4172-951F-FA4CDF0FBD09}"/>
    <cellStyle name="Normal 8 2 4 12 2 3" xfId="51070" xr:uid="{3074E39C-0A55-423E-9B2E-4E12A1790AC8}"/>
    <cellStyle name="Normal 8 2 4 12 3" xfId="25931" xr:uid="{67EDEA4A-94C6-42AE-AD6C-1CC2420D31B0}"/>
    <cellStyle name="Normal 8 2 4 12 4" xfId="42690" xr:uid="{A014A7DC-042A-469C-8344-8B07DBD83BB7}"/>
    <cellStyle name="Normal 8 2 4 13" xfId="2882" xr:uid="{F28D3A57-8BF1-4225-8343-A156A3A94AF0}"/>
    <cellStyle name="Normal 8 2 4 13 2" xfId="11264" xr:uid="{5A773D73-D6BE-4116-8A8D-73DA9C8ABE34}"/>
    <cellStyle name="Normal 8 2 4 13 2 2" xfId="28024" xr:uid="{8A327251-9EE3-4B43-80B0-911D1792D808}"/>
    <cellStyle name="Normal 8 2 4 13 2 3" xfId="44783" xr:uid="{64D4CF32-8E40-4456-8674-52B694143CB9}"/>
    <cellStyle name="Normal 8 2 4 13 3" xfId="19644" xr:uid="{3986F3A8-323F-4077-8FB1-34487CC95EFF}"/>
    <cellStyle name="Normal 8 2 4 13 4" xfId="36403" xr:uid="{411063BE-B834-415A-8D5E-140EA9002E1C}"/>
    <cellStyle name="Normal 8 2 4 14" xfId="9874" xr:uid="{C8BA38A5-C9B0-4C7D-9D08-648A958F4D7D}"/>
    <cellStyle name="Normal 8 2 4 14 2" xfId="26634" xr:uid="{51B9C189-70D2-4E38-BA65-1AD909980533}"/>
    <cellStyle name="Normal 8 2 4 14 3" xfId="43393" xr:uid="{3CD2DFDB-4A65-4216-84FB-CDFB1848F1CD}"/>
    <cellStyle name="Normal 8 2 4 15" xfId="18254" xr:uid="{8B470B12-F22B-4EAE-998F-86DA92A80243}"/>
    <cellStyle name="Normal 8 2 4 16" xfId="35013" xr:uid="{7D69FD0F-B1AB-450C-B4B3-D323038DF83A}"/>
    <cellStyle name="Normal 8 2 4 2" xfId="1504" xr:uid="{FD065FF8-D4E7-4069-B459-876B44E575F2}"/>
    <cellStyle name="Normal 8 2 4 2 10" xfId="9341" xr:uid="{053AA007-6721-470B-8B55-813C40AC5928}"/>
    <cellStyle name="Normal 8 2 4 2 10 2" xfId="17721" xr:uid="{961B147F-A258-4FF3-8CB3-E74BC9F71AB8}"/>
    <cellStyle name="Normal 8 2 4 2 10 2 2" xfId="34481" xr:uid="{E45CD2EF-D804-4C39-8CD8-AE209F1D5BAE}"/>
    <cellStyle name="Normal 8 2 4 2 10 2 3" xfId="51240" xr:uid="{602E3B2F-98BC-435A-A042-1C7D71CA3E57}"/>
    <cellStyle name="Normal 8 2 4 2 10 3" xfId="26101" xr:uid="{A759556D-64AE-4BA3-AE85-4B78D0C62795}"/>
    <cellStyle name="Normal 8 2 4 2 10 4" xfId="42860" xr:uid="{D4B8BCDD-79A1-4D5A-B97E-F3FD6915C6F3}"/>
    <cellStyle name="Normal 8 2 4 2 11" xfId="3301" xr:uid="{7067E130-E96D-4914-B1E2-C681F3F29CDB}"/>
    <cellStyle name="Normal 8 2 4 2 11 2" xfId="11678" xr:uid="{36C5521F-CABA-459E-908F-C4A0FA538F0F}"/>
    <cellStyle name="Normal 8 2 4 2 11 2 2" xfId="28438" xr:uid="{BB7C977B-D5D7-453F-BBBF-750D04AC33FC}"/>
    <cellStyle name="Normal 8 2 4 2 11 2 3" xfId="45197" xr:uid="{4A4784E4-EA3B-4302-8AD5-82BDA6FC2530}"/>
    <cellStyle name="Normal 8 2 4 2 11 3" xfId="20058" xr:uid="{316F7ED9-AD31-47A9-9A64-5D2A69E85017}"/>
    <cellStyle name="Normal 8 2 4 2 11 4" xfId="36817" xr:uid="{97A4E0D6-ECA2-46D3-851F-11305A053E8B}"/>
    <cellStyle name="Normal 8 2 4 2 12" xfId="9875" xr:uid="{195C55C4-EE44-4C56-B973-BF6A92905C97}"/>
    <cellStyle name="Normal 8 2 4 2 12 2" xfId="26635" xr:uid="{4E442C37-EC5C-4654-ACE9-72C59C2FCE71}"/>
    <cellStyle name="Normal 8 2 4 2 12 3" xfId="43394" xr:uid="{A256D592-D2FB-4146-AE6F-D045B035A419}"/>
    <cellStyle name="Normal 8 2 4 2 13" xfId="18255" xr:uid="{29F3A52F-5CE3-4E73-A104-79625880ECC3}"/>
    <cellStyle name="Normal 8 2 4 2 14" xfId="35014" xr:uid="{2D002E9D-8556-42DE-8D4F-F4DCB80758FF}"/>
    <cellStyle name="Normal 8 2 4 2 2" xfId="1917" xr:uid="{04FD710D-E533-44E4-BA86-01B46B62D4CE}"/>
    <cellStyle name="Normal 8 2 4 2 2 2" xfId="5301" xr:uid="{A1920A89-C87C-4ED9-ABE1-08C5B0AE0F2E}"/>
    <cellStyle name="Normal 8 2 4 2 2 2 2" xfId="13681" xr:uid="{1960FF9D-A593-452E-A2C1-E1E6C3964C8F}"/>
    <cellStyle name="Normal 8 2 4 2 2 2 2 2" xfId="30441" xr:uid="{7635FFE0-D3D0-4EA2-B500-08C138CA787B}"/>
    <cellStyle name="Normal 8 2 4 2 2 2 2 3" xfId="47200" xr:uid="{ECBA6140-7AA8-4EA1-8FAC-24EEC758E882}"/>
    <cellStyle name="Normal 8 2 4 2 2 2 3" xfId="22061" xr:uid="{9539DFCB-6A51-4C51-B739-356BFC2523E0}"/>
    <cellStyle name="Normal 8 2 4 2 2 2 4" xfId="38820" xr:uid="{73EBACE9-9038-48D6-A578-7EE0725D8BB8}"/>
    <cellStyle name="Normal 8 2 4 2 2 3" xfId="6988" xr:uid="{C57938C4-ADF7-4DE7-8444-7C501906B2F1}"/>
    <cellStyle name="Normal 8 2 4 2 2 3 2" xfId="15368" xr:uid="{D1D23B90-DC7C-4E5D-8163-3721C90F8B1B}"/>
    <cellStyle name="Normal 8 2 4 2 2 3 2 2" xfId="32128" xr:uid="{2FD0D4D2-5645-4A5B-8AAE-811D022C23DB}"/>
    <cellStyle name="Normal 8 2 4 2 2 3 2 3" xfId="48887" xr:uid="{5BBD332C-CEFB-40E8-AB9A-AD3D5F030FF1}"/>
    <cellStyle name="Normal 8 2 4 2 2 3 3" xfId="23748" xr:uid="{B79A3435-BD33-4A30-B4CD-3C4654674814}"/>
    <cellStyle name="Normal 8 2 4 2 2 3 4" xfId="40507" xr:uid="{2C9B9F8B-6205-47B8-9E45-BB9124C5CC45}"/>
    <cellStyle name="Normal 8 2 4 2 2 4" xfId="3728" xr:uid="{B965CCEC-ED60-411D-98D2-FD10452A4EC5}"/>
    <cellStyle name="Normal 8 2 4 2 2 4 2" xfId="12104" xr:uid="{D687ED51-DED5-4B92-8D8F-F7A158E251A8}"/>
    <cellStyle name="Normal 8 2 4 2 2 4 2 2" xfId="28864" xr:uid="{F2B6A8FD-FB57-4153-80EB-205E95FAD546}"/>
    <cellStyle name="Normal 8 2 4 2 2 4 2 3" xfId="45623" xr:uid="{5C953CA9-D596-4B31-B7EC-AE9D76F2897B}"/>
    <cellStyle name="Normal 8 2 4 2 2 4 3" xfId="20484" xr:uid="{E2527B06-E72D-4605-83A1-ECE2A600668F}"/>
    <cellStyle name="Normal 8 2 4 2 2 4 4" xfId="37243" xr:uid="{1E93FE3D-77D0-48D9-AF2E-E6AD7610926F}"/>
    <cellStyle name="Normal 8 2 4 2 2 5" xfId="10301" xr:uid="{9EDF0C38-4302-4780-9342-7E5AE25F6B7D}"/>
    <cellStyle name="Normal 8 2 4 2 2 5 2" xfId="27061" xr:uid="{0FC5E70F-C727-43A0-8B20-A9882058471E}"/>
    <cellStyle name="Normal 8 2 4 2 2 5 3" xfId="43820" xr:uid="{2A076C33-DF07-4676-8178-3A7B50F5DFA9}"/>
    <cellStyle name="Normal 8 2 4 2 2 6" xfId="18681" xr:uid="{478FBF7D-F6B7-4426-AA8E-14ECEB37079A}"/>
    <cellStyle name="Normal 8 2 4 2 2 7" xfId="35440" xr:uid="{68FD9DC8-DB1D-4D37-97C8-99DDFDF05B29}"/>
    <cellStyle name="Normal 8 2 4 2 3" xfId="2348" xr:uid="{445EBEB7-1BD9-4032-810C-12C30813C057}"/>
    <cellStyle name="Normal 8 2 4 2 3 2" xfId="5729" xr:uid="{A90EC3F6-8428-4FF3-8B83-C70ADDEB9067}"/>
    <cellStyle name="Normal 8 2 4 2 3 2 2" xfId="14109" xr:uid="{D801636F-3258-4BB0-9C86-CC575A18F65F}"/>
    <cellStyle name="Normal 8 2 4 2 3 2 2 2" xfId="30869" xr:uid="{D91636F0-2C61-4A26-AFF3-4A50A3A68B21}"/>
    <cellStyle name="Normal 8 2 4 2 3 2 2 3" xfId="47628" xr:uid="{4FB2C612-F2C5-4E4F-A6AE-55BB4D53BF8F}"/>
    <cellStyle name="Normal 8 2 4 2 3 2 3" xfId="22489" xr:uid="{9CE6E667-5007-46A1-85CA-2D18AAAFC088}"/>
    <cellStyle name="Normal 8 2 4 2 3 2 4" xfId="39248" xr:uid="{5B0EE12B-3834-4C54-8766-816E647947BE}"/>
    <cellStyle name="Normal 8 2 4 2 3 3" xfId="7416" xr:uid="{F22D4CB2-C6BE-48EC-B3BC-921B8ADA9398}"/>
    <cellStyle name="Normal 8 2 4 2 3 3 2" xfId="15796" xr:uid="{B65A9DBE-82C9-4EDC-8A13-1D400F76BA8B}"/>
    <cellStyle name="Normal 8 2 4 2 3 3 2 2" xfId="32556" xr:uid="{E8851A26-3399-411D-A802-577F67E4FC6B}"/>
    <cellStyle name="Normal 8 2 4 2 3 3 2 3" xfId="49315" xr:uid="{66B8C892-4C8B-4221-AF8B-85255E676EB7}"/>
    <cellStyle name="Normal 8 2 4 2 3 3 3" xfId="24176" xr:uid="{871652B3-050A-41DF-9F59-C3F3A5A7C487}"/>
    <cellStyle name="Normal 8 2 4 2 3 3 4" xfId="40935" xr:uid="{D2937C79-D645-47EC-B847-24B09AD14CA5}"/>
    <cellStyle name="Normal 8 2 4 2 3 4" xfId="4156" xr:uid="{5DFCEC49-3B04-4711-8B4F-1372C83559E5}"/>
    <cellStyle name="Normal 8 2 4 2 3 4 2" xfId="12532" xr:uid="{7C80F1E3-54F1-44C3-8F17-CD3928579318}"/>
    <cellStyle name="Normal 8 2 4 2 3 4 2 2" xfId="29292" xr:uid="{9DD8DE70-96E4-450E-A136-489BC90E2CD4}"/>
    <cellStyle name="Normal 8 2 4 2 3 4 2 3" xfId="46051" xr:uid="{0198BAAD-9843-4A06-A5BB-0AED5CAD9A20}"/>
    <cellStyle name="Normal 8 2 4 2 3 4 3" xfId="20912" xr:uid="{0C0F5B33-A4AF-4F8A-91DA-10E4969812FE}"/>
    <cellStyle name="Normal 8 2 4 2 3 4 4" xfId="37671" xr:uid="{B31E5587-C0AB-4BBB-A66A-2D198CE4F659}"/>
    <cellStyle name="Normal 8 2 4 2 3 5" xfId="10729" xr:uid="{8D068068-8DCC-456C-89D3-DBB4C0040E06}"/>
    <cellStyle name="Normal 8 2 4 2 3 5 2" xfId="27489" xr:uid="{3DF47C83-5C08-4F18-82C0-22090EDAFBC1}"/>
    <cellStyle name="Normal 8 2 4 2 3 5 3" xfId="44248" xr:uid="{E872A3BF-9100-46E3-816A-E74B5C82D5AE}"/>
    <cellStyle name="Normal 8 2 4 2 3 6" xfId="19109" xr:uid="{518E460F-64E3-495C-8EF2-CC04FD0BE808}"/>
    <cellStyle name="Normal 8 2 4 2 3 7" xfId="35868" xr:uid="{7A385342-9CAB-42F6-B5D6-DC502BDAE2F3}"/>
    <cellStyle name="Normal 8 2 4 2 4" xfId="2648" xr:uid="{800A5E9D-14A6-4067-A491-2679F11401D0}"/>
    <cellStyle name="Normal 8 2 4 2 4 2" xfId="6030" xr:uid="{DB396C44-1439-474A-AC1D-039D96DD1F42}"/>
    <cellStyle name="Normal 8 2 4 2 4 2 2" xfId="14410" xr:uid="{8C0617FF-E81D-4BBE-96CD-3E3974D57FF0}"/>
    <cellStyle name="Normal 8 2 4 2 4 2 2 2" xfId="31170" xr:uid="{7CE14918-FBA9-4D11-B874-3D5BD26F319A}"/>
    <cellStyle name="Normal 8 2 4 2 4 2 2 3" xfId="47929" xr:uid="{F0321A72-995E-4BD0-8FCA-4F59BD69DFFC}"/>
    <cellStyle name="Normal 8 2 4 2 4 2 3" xfId="22790" xr:uid="{6E5A874F-F2DB-4FD6-B75C-66B415228591}"/>
    <cellStyle name="Normal 8 2 4 2 4 2 4" xfId="39549" xr:uid="{B2CBFB80-3E2B-4AA9-9505-7617170689D6}"/>
    <cellStyle name="Normal 8 2 4 2 4 3" xfId="7717" xr:uid="{B19F751E-4E9B-4C94-A0C9-252AE896FDC2}"/>
    <cellStyle name="Normal 8 2 4 2 4 3 2" xfId="16097" xr:uid="{322946BD-AE3B-4E58-87F7-35AFA1CAE2FF}"/>
    <cellStyle name="Normal 8 2 4 2 4 3 2 2" xfId="32857" xr:uid="{334C62EB-2F88-40A8-AE05-EAB2A845F324}"/>
    <cellStyle name="Normal 8 2 4 2 4 3 2 3" xfId="49616" xr:uid="{DF003D87-3ABE-40EB-A83D-8A8652B968C3}"/>
    <cellStyle name="Normal 8 2 4 2 4 3 3" xfId="24477" xr:uid="{749E7475-4387-4ED0-9160-3A3B010210A1}"/>
    <cellStyle name="Normal 8 2 4 2 4 3 4" xfId="41236" xr:uid="{3A6A8C3D-E5B0-4BF8-9F58-EA1D06DFFCCA}"/>
    <cellStyle name="Normal 8 2 4 2 4 4" xfId="4344" xr:uid="{D1F6BEB7-2C9A-49C7-92F7-E0B67A46D771}"/>
    <cellStyle name="Normal 8 2 4 2 4 4 2" xfId="12720" xr:uid="{AD10DB74-3819-4611-97FF-A4C66C79BA7B}"/>
    <cellStyle name="Normal 8 2 4 2 4 4 2 2" xfId="29480" xr:uid="{C9C97515-A0ED-4831-A6B3-460347710039}"/>
    <cellStyle name="Normal 8 2 4 2 4 4 2 3" xfId="46239" xr:uid="{28C47EDC-9ACD-4718-A2FB-AD039C121225}"/>
    <cellStyle name="Normal 8 2 4 2 4 4 3" xfId="21100" xr:uid="{9ED7C03C-EC03-4324-9CFF-120B79C90879}"/>
    <cellStyle name="Normal 8 2 4 2 4 4 4" xfId="37859" xr:uid="{390D7D53-FC97-4B02-878D-105E32ADDB61}"/>
    <cellStyle name="Normal 8 2 4 2 4 5" xfId="11030" xr:uid="{62115CFB-AC55-44E2-9243-AB043670F1B6}"/>
    <cellStyle name="Normal 8 2 4 2 4 5 2" xfId="27790" xr:uid="{60F58A60-2DB6-4BB2-9B9A-D811DFE07256}"/>
    <cellStyle name="Normal 8 2 4 2 4 5 3" xfId="44549" xr:uid="{F3500CDB-B37C-4A58-8D12-D992DAECF052}"/>
    <cellStyle name="Normal 8 2 4 2 4 6" xfId="19410" xr:uid="{48B2F36B-31BB-461F-A52B-97D6DD73C402}"/>
    <cellStyle name="Normal 8 2 4 2 4 7" xfId="36169" xr:uid="{700A3221-54DA-488B-A0D8-BBCC55541FAB}"/>
    <cellStyle name="Normal 8 2 4 2 5" xfId="4764" xr:uid="{28653D1B-57AD-4E1A-8126-2FF83D152E5B}"/>
    <cellStyle name="Normal 8 2 4 2 5 2" xfId="13140" xr:uid="{7E9852A9-EAA8-4E9B-8FA4-81F59D75DEC9}"/>
    <cellStyle name="Normal 8 2 4 2 5 2 2" xfId="29900" xr:uid="{D75684BC-2A59-4E94-884C-CD18A076A28F}"/>
    <cellStyle name="Normal 8 2 4 2 5 2 3" xfId="46659" xr:uid="{A2B22534-ACA6-4331-81F9-1B1119A650DF}"/>
    <cellStyle name="Normal 8 2 4 2 5 3" xfId="21520" xr:uid="{7622EE46-AF74-4E12-85A4-0DF0BA2CC7AD}"/>
    <cellStyle name="Normal 8 2 4 2 5 4" xfId="38279" xr:uid="{A6F6877F-03B8-471D-A4EA-B4FDCE112A8F}"/>
    <cellStyle name="Normal 8 2 4 2 6" xfId="6562" xr:uid="{16D80579-CE3B-482B-BB87-458464042654}"/>
    <cellStyle name="Normal 8 2 4 2 6 2" xfId="14942" xr:uid="{1A0BC252-1146-42E1-AC8F-EA2D332386FB}"/>
    <cellStyle name="Normal 8 2 4 2 6 2 2" xfId="31702" xr:uid="{827EC85C-BA4D-4B7B-8E18-9CCE2B544CD8}"/>
    <cellStyle name="Normal 8 2 4 2 6 2 3" xfId="48461" xr:uid="{A3851E48-B692-4B0B-9C1B-03FB8F811732}"/>
    <cellStyle name="Normal 8 2 4 2 6 3" xfId="23322" xr:uid="{9775F037-BE0E-47D2-A2F8-A7579F3B64EA}"/>
    <cellStyle name="Normal 8 2 4 2 6 4" xfId="40081" xr:uid="{F3F77186-2A59-41F8-8661-DDF69D071719}"/>
    <cellStyle name="Normal 8 2 4 2 7" xfId="8123" xr:uid="{84DCFAD3-24D1-4439-BB03-C2134767AE8A}"/>
    <cellStyle name="Normal 8 2 4 2 7 2" xfId="16503" xr:uid="{556077B0-A4EE-46DF-9120-171541C52FF2}"/>
    <cellStyle name="Normal 8 2 4 2 7 2 2" xfId="33263" xr:uid="{893A26FC-8F20-4FC9-BF7E-6BB20524E5DB}"/>
    <cellStyle name="Normal 8 2 4 2 7 2 3" xfId="50022" xr:uid="{BE83C1AF-E172-438E-9223-8DEFA44FBD4B}"/>
    <cellStyle name="Normal 8 2 4 2 7 3" xfId="24883" xr:uid="{3A62C739-7F8E-4860-AC85-70B7A2477135}"/>
    <cellStyle name="Normal 8 2 4 2 7 4" xfId="41642" xr:uid="{44D29027-B7AB-4946-87B2-2BB061BDBCE2}"/>
    <cellStyle name="Normal 8 2 4 2 8" xfId="8529" xr:uid="{3FECC80B-A3FF-41E0-A555-77791721300E}"/>
    <cellStyle name="Normal 8 2 4 2 8 2" xfId="16909" xr:uid="{4D029595-BCF3-4E7C-9AE1-02B432017CB8}"/>
    <cellStyle name="Normal 8 2 4 2 8 2 2" xfId="33669" xr:uid="{9E778585-2129-4741-9EC1-1D398CDBF48D}"/>
    <cellStyle name="Normal 8 2 4 2 8 2 3" xfId="50428" xr:uid="{BE8D488E-4C9F-4292-87A0-8CAAB6020C63}"/>
    <cellStyle name="Normal 8 2 4 2 8 3" xfId="25289" xr:uid="{A630AB76-BC17-403B-AF98-9FC6670E5D81}"/>
    <cellStyle name="Normal 8 2 4 2 8 4" xfId="42048" xr:uid="{C15B31E2-89F9-4077-8E8D-24A07D3E9986}"/>
    <cellStyle name="Normal 8 2 4 2 9" xfId="8935" xr:uid="{B434CA4C-C8D6-4651-B5B5-6B92D4D13B9E}"/>
    <cellStyle name="Normal 8 2 4 2 9 2" xfId="17315" xr:uid="{9A5710C1-7E20-484C-B5A5-A786B363349D}"/>
    <cellStyle name="Normal 8 2 4 2 9 2 2" xfId="34075" xr:uid="{F0FA20B4-99FD-4579-814E-2B8971EA016F}"/>
    <cellStyle name="Normal 8 2 4 2 9 2 3" xfId="50834" xr:uid="{C2AF5882-C63C-4C1F-90CC-65F9B1941DA3}"/>
    <cellStyle name="Normal 8 2 4 2 9 3" xfId="25695" xr:uid="{E48BBB3A-3CF2-478C-B4D8-51053B158C7F}"/>
    <cellStyle name="Normal 8 2 4 2 9 4" xfId="42454" xr:uid="{0F86F65A-C2C6-4070-9F39-D0E8AFFE4FD7}"/>
    <cellStyle name="Normal 8 2 4 3" xfId="1505" xr:uid="{B220CC4B-1147-417C-840F-B966FEE8010B}"/>
    <cellStyle name="Normal 8 2 4 3 10" xfId="9442" xr:uid="{95463D92-8651-439C-BF64-ACC973DBB076}"/>
    <cellStyle name="Normal 8 2 4 3 10 2" xfId="17822" xr:uid="{B1F152CA-BA2B-42A2-A35C-0EF94DC37D9D}"/>
    <cellStyle name="Normal 8 2 4 3 10 2 2" xfId="34582" xr:uid="{CAC21E84-4D8A-4C58-B453-F007F528265D}"/>
    <cellStyle name="Normal 8 2 4 3 10 2 3" xfId="51341" xr:uid="{7A1E7732-6A8D-457C-89B4-D2B8A15C91A5}"/>
    <cellStyle name="Normal 8 2 4 3 10 3" xfId="26202" xr:uid="{BDAA328B-43C5-42F6-A3EC-F21C6EAC966A}"/>
    <cellStyle name="Normal 8 2 4 3 10 4" xfId="42961" xr:uid="{85D08FE0-A0E4-45F1-9E89-B5190A71F891}"/>
    <cellStyle name="Normal 8 2 4 3 11" xfId="3302" xr:uid="{2356EAE8-61E0-405D-8E39-41635F08694E}"/>
    <cellStyle name="Normal 8 2 4 3 11 2" xfId="11679" xr:uid="{61F0705F-4971-4C9E-BD3C-E477B7206F88}"/>
    <cellStyle name="Normal 8 2 4 3 11 2 2" xfId="28439" xr:uid="{53E80EDC-B17D-41B6-94F9-1F411A5CFBB4}"/>
    <cellStyle name="Normal 8 2 4 3 11 2 3" xfId="45198" xr:uid="{6DD80C80-7612-4125-8F67-88291E4597F9}"/>
    <cellStyle name="Normal 8 2 4 3 11 3" xfId="20059" xr:uid="{F8B0B90F-B70C-4782-9A6A-7B0EE558AD82}"/>
    <cellStyle name="Normal 8 2 4 3 11 4" xfId="36818" xr:uid="{3B36A154-EFA1-4762-B9DF-A7F1D37B4D45}"/>
    <cellStyle name="Normal 8 2 4 3 12" xfId="9876" xr:uid="{D652D8BE-15DC-457E-BE27-D230373EF0F6}"/>
    <cellStyle name="Normal 8 2 4 3 12 2" xfId="26636" xr:uid="{447FC5DA-BD42-4AEA-97FC-7778CD9E35DB}"/>
    <cellStyle name="Normal 8 2 4 3 12 3" xfId="43395" xr:uid="{1379CDE5-030D-4D2C-9B9C-2CAB603E1C4B}"/>
    <cellStyle name="Normal 8 2 4 3 13" xfId="18256" xr:uid="{F0B340E0-093B-4E5A-A2DD-CDC1B57EAD44}"/>
    <cellStyle name="Normal 8 2 4 3 14" xfId="35015" xr:uid="{F36BD66F-3648-4170-8BA7-D097C6072A55}"/>
    <cellStyle name="Normal 8 2 4 3 2" xfId="1918" xr:uid="{79F6D7F1-62B5-4B9B-8550-8786ADF34F85}"/>
    <cellStyle name="Normal 8 2 4 3 2 2" xfId="5302" xr:uid="{39940D05-0E23-49E5-AD07-B57FA3E17AFA}"/>
    <cellStyle name="Normal 8 2 4 3 2 2 2" xfId="13682" xr:uid="{36FE48D0-99F2-481B-9740-72090BC5A563}"/>
    <cellStyle name="Normal 8 2 4 3 2 2 2 2" xfId="30442" xr:uid="{07907142-AA6C-4074-9D87-B86ED85386C5}"/>
    <cellStyle name="Normal 8 2 4 3 2 2 2 3" xfId="47201" xr:uid="{89910970-1100-4DA3-84EB-13DB32A78F60}"/>
    <cellStyle name="Normal 8 2 4 3 2 2 3" xfId="22062" xr:uid="{75C8B27A-4433-4A77-8B32-C9CFDC7E8BFE}"/>
    <cellStyle name="Normal 8 2 4 3 2 2 4" xfId="38821" xr:uid="{27745F88-57BF-453A-AE9E-881008EC5DC3}"/>
    <cellStyle name="Normal 8 2 4 3 2 3" xfId="6989" xr:uid="{151F603F-D3E9-4766-9679-C0FD3CF08C57}"/>
    <cellStyle name="Normal 8 2 4 3 2 3 2" xfId="15369" xr:uid="{F8E05498-E366-4ECA-AE93-D40554D8F8A4}"/>
    <cellStyle name="Normal 8 2 4 3 2 3 2 2" xfId="32129" xr:uid="{BEF20642-7936-4F34-B701-F0DE45EEAC2B}"/>
    <cellStyle name="Normal 8 2 4 3 2 3 2 3" xfId="48888" xr:uid="{CA21A9EF-BB01-4141-A262-C3B272364077}"/>
    <cellStyle name="Normal 8 2 4 3 2 3 3" xfId="23749" xr:uid="{295407DF-A469-48AF-9C8B-5920E9BC0CBE}"/>
    <cellStyle name="Normal 8 2 4 3 2 3 4" xfId="40508" xr:uid="{5FEDCCCC-AC02-46F6-85A1-7062DB548850}"/>
    <cellStyle name="Normal 8 2 4 3 2 4" xfId="3729" xr:uid="{F792A2CC-3132-4D0F-B2CA-BA5A4274B4AE}"/>
    <cellStyle name="Normal 8 2 4 3 2 4 2" xfId="12105" xr:uid="{4DF47ECC-7311-4F7B-8E98-22D34EB48EF9}"/>
    <cellStyle name="Normal 8 2 4 3 2 4 2 2" xfId="28865" xr:uid="{F5B4F7E1-3872-427B-BD52-04A5342E4EF3}"/>
    <cellStyle name="Normal 8 2 4 3 2 4 2 3" xfId="45624" xr:uid="{6BB6D074-5DFC-4425-81C2-8EF93F45B2F4}"/>
    <cellStyle name="Normal 8 2 4 3 2 4 3" xfId="20485" xr:uid="{FDF88287-86F0-49F2-AC74-0DB6119CF1B9}"/>
    <cellStyle name="Normal 8 2 4 3 2 4 4" xfId="37244" xr:uid="{D9AF20A5-E55C-456E-876E-17AC57373743}"/>
    <cellStyle name="Normal 8 2 4 3 2 5" xfId="10302" xr:uid="{2E1142D2-8729-4DBD-87F0-92FFD4B14FC8}"/>
    <cellStyle name="Normal 8 2 4 3 2 5 2" xfId="27062" xr:uid="{2658ED65-6F43-44A4-B2DA-7980D355823F}"/>
    <cellStyle name="Normal 8 2 4 3 2 5 3" xfId="43821" xr:uid="{B0A96EC7-783C-4832-8D0F-A39D8137ABF2}"/>
    <cellStyle name="Normal 8 2 4 3 2 6" xfId="18682" xr:uid="{1E3C5C85-1F6C-429B-B804-B1F51FC7874E}"/>
    <cellStyle name="Normal 8 2 4 3 2 7" xfId="35441" xr:uid="{1611B14B-9FF1-4B07-B731-0B1D2E9D421D}"/>
    <cellStyle name="Normal 8 2 4 3 3" xfId="2349" xr:uid="{B4E0AABA-48E1-48BE-819C-3D9B8ACE4A30}"/>
    <cellStyle name="Normal 8 2 4 3 3 2" xfId="5730" xr:uid="{FE7F5060-E959-47F3-8117-C64700897D61}"/>
    <cellStyle name="Normal 8 2 4 3 3 2 2" xfId="14110" xr:uid="{9111859A-299D-4F7D-802F-B182C94AC51F}"/>
    <cellStyle name="Normal 8 2 4 3 3 2 2 2" xfId="30870" xr:uid="{A7DF24A7-86B7-4DFB-8293-2CE0145DE36A}"/>
    <cellStyle name="Normal 8 2 4 3 3 2 2 3" xfId="47629" xr:uid="{D1FD9974-078A-4D41-BD8E-9E4D9949E1BA}"/>
    <cellStyle name="Normal 8 2 4 3 3 2 3" xfId="22490" xr:uid="{F910B767-F2E2-4761-9DE5-CE6D64D9DEFC}"/>
    <cellStyle name="Normal 8 2 4 3 3 2 4" xfId="39249" xr:uid="{75D6D046-0B85-428C-BDCF-16E473553D3B}"/>
    <cellStyle name="Normal 8 2 4 3 3 3" xfId="7417" xr:uid="{A4227D4E-19A5-416F-A320-68428BE5C32B}"/>
    <cellStyle name="Normal 8 2 4 3 3 3 2" xfId="15797" xr:uid="{16318110-4B86-4E3D-AC64-0C46011BBF87}"/>
    <cellStyle name="Normal 8 2 4 3 3 3 2 2" xfId="32557" xr:uid="{E934BB4D-8A30-4DAA-9848-3117CFC5D05A}"/>
    <cellStyle name="Normal 8 2 4 3 3 3 2 3" xfId="49316" xr:uid="{176F766E-ACC6-455C-9532-03479A2C4924}"/>
    <cellStyle name="Normal 8 2 4 3 3 3 3" xfId="24177" xr:uid="{0B5FD955-4573-4C41-AF12-3BFDE78EF1F1}"/>
    <cellStyle name="Normal 8 2 4 3 3 3 4" xfId="40936" xr:uid="{0B8299F5-E339-468E-B0E8-13F43504D95B}"/>
    <cellStyle name="Normal 8 2 4 3 3 4" xfId="4157" xr:uid="{66660EA3-E09B-447F-B9D0-04B7F029E287}"/>
    <cellStyle name="Normal 8 2 4 3 3 4 2" xfId="12533" xr:uid="{286154BB-5490-4CB4-8DA3-4B138850DA82}"/>
    <cellStyle name="Normal 8 2 4 3 3 4 2 2" xfId="29293" xr:uid="{7BF2CCFA-C92B-40A2-9A0C-129F153931FC}"/>
    <cellStyle name="Normal 8 2 4 3 3 4 2 3" xfId="46052" xr:uid="{166D5EEF-BCD6-4C85-BE12-24916ECFD20A}"/>
    <cellStyle name="Normal 8 2 4 3 3 4 3" xfId="20913" xr:uid="{E44C0E49-C8F4-450F-8116-21B5898D5563}"/>
    <cellStyle name="Normal 8 2 4 3 3 4 4" xfId="37672" xr:uid="{22179C2C-546D-4A52-AC44-FF348872F611}"/>
    <cellStyle name="Normal 8 2 4 3 3 5" xfId="10730" xr:uid="{8A883EC6-79ED-455D-B008-83D61D8F4B49}"/>
    <cellStyle name="Normal 8 2 4 3 3 5 2" xfId="27490" xr:uid="{3CFA8F7F-B7E2-4ECB-BFD2-4139F2345AF9}"/>
    <cellStyle name="Normal 8 2 4 3 3 5 3" xfId="44249" xr:uid="{DC6B362D-FECE-49CF-BAE0-7C8FF2F9F766}"/>
    <cellStyle name="Normal 8 2 4 3 3 6" xfId="19110" xr:uid="{1D988F3D-3759-4292-A01A-D08A6F0B465D}"/>
    <cellStyle name="Normal 8 2 4 3 3 7" xfId="35869" xr:uid="{5F229CD4-1ED6-42B3-A0B2-F7463C3AE6E5}"/>
    <cellStyle name="Normal 8 2 4 3 4" xfId="2749" xr:uid="{B99EAE2E-20C3-4339-A64A-485C82E534E1}"/>
    <cellStyle name="Normal 8 2 4 3 4 2" xfId="6131" xr:uid="{E9EB8849-4E49-4DC8-A8E0-9139FFF3650C}"/>
    <cellStyle name="Normal 8 2 4 3 4 2 2" xfId="14511" xr:uid="{EE1B880E-C4F9-4AAF-9EF4-9377F90B45B5}"/>
    <cellStyle name="Normal 8 2 4 3 4 2 2 2" xfId="31271" xr:uid="{E5908DA7-B40D-4BE8-A8E5-AAD0429F6607}"/>
    <cellStyle name="Normal 8 2 4 3 4 2 2 3" xfId="48030" xr:uid="{E989CF34-5C6C-4FE1-98B0-226CDA3C02F5}"/>
    <cellStyle name="Normal 8 2 4 3 4 2 3" xfId="22891" xr:uid="{58270C5E-8D21-468E-A3A3-BD91737EF86D}"/>
    <cellStyle name="Normal 8 2 4 3 4 2 4" xfId="39650" xr:uid="{CD6A28AB-79DE-4BFF-ADFF-93171D3DE27F}"/>
    <cellStyle name="Normal 8 2 4 3 4 3" xfId="7818" xr:uid="{8A88F549-3A78-457C-A2BB-7D07C809CFFA}"/>
    <cellStyle name="Normal 8 2 4 3 4 3 2" xfId="16198" xr:uid="{7B882FAA-AF5D-4E66-8F84-603DCAC41F0A}"/>
    <cellStyle name="Normal 8 2 4 3 4 3 2 2" xfId="32958" xr:uid="{1070CFAD-5B53-43D1-9B25-A9F844E3C4B5}"/>
    <cellStyle name="Normal 8 2 4 3 4 3 2 3" xfId="49717" xr:uid="{883C5B71-BA58-45CA-9D2C-5F557DFA05AA}"/>
    <cellStyle name="Normal 8 2 4 3 4 3 3" xfId="24578" xr:uid="{BACF5982-4D24-477D-9198-5601AEC666BD}"/>
    <cellStyle name="Normal 8 2 4 3 4 3 4" xfId="41337" xr:uid="{46592B66-0CA8-455F-9261-809625E641B3}"/>
    <cellStyle name="Normal 8 2 4 3 4 4" xfId="4445" xr:uid="{A677DB36-E72A-4DF0-84C3-1A89C7BB04B5}"/>
    <cellStyle name="Normal 8 2 4 3 4 4 2" xfId="12821" xr:uid="{F9D73DF9-3E70-469E-8978-969C81E97097}"/>
    <cellStyle name="Normal 8 2 4 3 4 4 2 2" xfId="29581" xr:uid="{987BDCC2-6627-444F-B8F9-41B0E49D8927}"/>
    <cellStyle name="Normal 8 2 4 3 4 4 2 3" xfId="46340" xr:uid="{3C0EC273-4DCF-4ED9-9FFA-FD2AF02396EA}"/>
    <cellStyle name="Normal 8 2 4 3 4 4 3" xfId="21201" xr:uid="{7499B220-6258-4FAA-B722-3338E8A230C8}"/>
    <cellStyle name="Normal 8 2 4 3 4 4 4" xfId="37960" xr:uid="{295ACA13-CD2B-4F8A-A5FA-79A84CEBC4C2}"/>
    <cellStyle name="Normal 8 2 4 3 4 5" xfId="11131" xr:uid="{5FCE7D1F-2A5B-4D49-BE44-0A14C4BCE9E4}"/>
    <cellStyle name="Normal 8 2 4 3 4 5 2" xfId="27891" xr:uid="{88A4655E-A974-407E-8753-EF16C6B53691}"/>
    <cellStyle name="Normal 8 2 4 3 4 5 3" xfId="44650" xr:uid="{370914AC-A604-40E7-ABD7-786B34F0D50A}"/>
    <cellStyle name="Normal 8 2 4 3 4 6" xfId="19511" xr:uid="{8D5307AD-201D-44E5-8B64-9EE9E9F02967}"/>
    <cellStyle name="Normal 8 2 4 3 4 7" xfId="36270" xr:uid="{D002BB8E-33BC-45F7-8D9E-486A081F599F}"/>
    <cellStyle name="Normal 8 2 4 3 5" xfId="4865" xr:uid="{662F586C-6C68-4048-8E56-8A00C66E8730}"/>
    <cellStyle name="Normal 8 2 4 3 5 2" xfId="13241" xr:uid="{3C494F4C-7F2C-4531-9F22-E14F2295AE08}"/>
    <cellStyle name="Normal 8 2 4 3 5 2 2" xfId="30001" xr:uid="{8AB03B24-46CA-4E79-8C2B-6A77327E319B}"/>
    <cellStyle name="Normal 8 2 4 3 5 2 3" xfId="46760" xr:uid="{8278027F-E0AD-4641-9E7B-FB79EF04E5C4}"/>
    <cellStyle name="Normal 8 2 4 3 5 3" xfId="21621" xr:uid="{9628DFD6-0ACB-4738-83BC-24528A2551F7}"/>
    <cellStyle name="Normal 8 2 4 3 5 4" xfId="38380" xr:uid="{E9D5C5A2-50F7-4CE2-9165-F4A883EDCC92}"/>
    <cellStyle name="Normal 8 2 4 3 6" xfId="6563" xr:uid="{3C9FD372-AC2B-427E-BA9B-FB23CFFA8803}"/>
    <cellStyle name="Normal 8 2 4 3 6 2" xfId="14943" xr:uid="{F800F836-7E79-4D32-8B3D-7E9CDFCFBFB3}"/>
    <cellStyle name="Normal 8 2 4 3 6 2 2" xfId="31703" xr:uid="{2BF18057-5EC1-4E5A-9922-F996348455F9}"/>
    <cellStyle name="Normal 8 2 4 3 6 2 3" xfId="48462" xr:uid="{5B2E56F4-BD58-444E-A2D2-F189B48B3489}"/>
    <cellStyle name="Normal 8 2 4 3 6 3" xfId="23323" xr:uid="{1943BD7C-41D4-43F2-84FD-BAC5B91D0039}"/>
    <cellStyle name="Normal 8 2 4 3 6 4" xfId="40082" xr:uid="{9BB4011E-8D13-47BE-8D9F-9DE06461BCB9}"/>
    <cellStyle name="Normal 8 2 4 3 7" xfId="8224" xr:uid="{BE07E636-583F-44D1-AEA4-ECFED92BB56E}"/>
    <cellStyle name="Normal 8 2 4 3 7 2" xfId="16604" xr:uid="{8338F64A-A0D9-494D-B8DB-6624F2DC9741}"/>
    <cellStyle name="Normal 8 2 4 3 7 2 2" xfId="33364" xr:uid="{9CFC7BA8-5E6E-4115-B97B-742EF25A9062}"/>
    <cellStyle name="Normal 8 2 4 3 7 2 3" xfId="50123" xr:uid="{23B82914-28D2-481C-A95A-F6658019614A}"/>
    <cellStyle name="Normal 8 2 4 3 7 3" xfId="24984" xr:uid="{F4024472-BF21-4785-9ED5-5C8F3BE7B2E9}"/>
    <cellStyle name="Normal 8 2 4 3 7 4" xfId="41743" xr:uid="{31D10682-19FE-4A66-AD87-3CAB616CFB4A}"/>
    <cellStyle name="Normal 8 2 4 3 8" xfId="8630" xr:uid="{C03F1188-2983-49C5-A6C3-4B78D8AD6A24}"/>
    <cellStyle name="Normal 8 2 4 3 8 2" xfId="17010" xr:uid="{AE5304F7-AB8E-47FA-AC52-ABFB918B99BA}"/>
    <cellStyle name="Normal 8 2 4 3 8 2 2" xfId="33770" xr:uid="{99AD6524-46D8-4162-8595-8413149C7842}"/>
    <cellStyle name="Normal 8 2 4 3 8 2 3" xfId="50529" xr:uid="{8EDBF773-C0B9-444A-8250-AB33FF5350DF}"/>
    <cellStyle name="Normal 8 2 4 3 8 3" xfId="25390" xr:uid="{B1B4FB65-7BE3-47C4-909C-ABBFA140F7CD}"/>
    <cellStyle name="Normal 8 2 4 3 8 4" xfId="42149" xr:uid="{06BB43A8-0D25-4B35-83FF-F3098E5B9EEF}"/>
    <cellStyle name="Normal 8 2 4 3 9" xfId="9036" xr:uid="{C372CFA7-AA35-4B63-8BE2-D3BE00B5E3A9}"/>
    <cellStyle name="Normal 8 2 4 3 9 2" xfId="17416" xr:uid="{603118DB-1398-42EE-997B-72D44A0F2E8E}"/>
    <cellStyle name="Normal 8 2 4 3 9 2 2" xfId="34176" xr:uid="{1439C523-A2F3-4F2F-9620-435B82C039CF}"/>
    <cellStyle name="Normal 8 2 4 3 9 2 3" xfId="50935" xr:uid="{945D76A7-BD62-4A09-9AD4-4482FDFB073A}"/>
    <cellStyle name="Normal 8 2 4 3 9 3" xfId="25796" xr:uid="{213218A9-C079-4CFB-85C0-4D6F2452E11A}"/>
    <cellStyle name="Normal 8 2 4 3 9 4" xfId="42555" xr:uid="{2A6ED396-5563-4795-9FEB-CC5620FB1FF6}"/>
    <cellStyle name="Normal 8 2 4 4" xfId="1916" xr:uid="{6F1BE3CA-17DC-4B8B-89CE-ABB7E883AE70}"/>
    <cellStyle name="Normal 8 2 4 4 2" xfId="5300" xr:uid="{19AB09A1-A9FE-4257-AB0D-0D6DA779B119}"/>
    <cellStyle name="Normal 8 2 4 4 2 2" xfId="13680" xr:uid="{8EFD67B2-0DBB-443B-A723-A852D06F2074}"/>
    <cellStyle name="Normal 8 2 4 4 2 2 2" xfId="30440" xr:uid="{44117A2A-FED5-465D-8D59-02F18AA14ADD}"/>
    <cellStyle name="Normal 8 2 4 4 2 2 3" xfId="47199" xr:uid="{ECC21130-1EB5-4BC2-974F-4B8ED8CC6839}"/>
    <cellStyle name="Normal 8 2 4 4 2 3" xfId="22060" xr:uid="{E2DDD56D-0903-4463-AC0A-E92C4B01B928}"/>
    <cellStyle name="Normal 8 2 4 4 2 4" xfId="38819" xr:uid="{B34F1EAF-7079-4B93-8152-DAD3464F1CD4}"/>
    <cellStyle name="Normal 8 2 4 4 3" xfId="6987" xr:uid="{5DD0E8D9-1241-4906-9FB0-7F577627D064}"/>
    <cellStyle name="Normal 8 2 4 4 3 2" xfId="15367" xr:uid="{30F6F61D-F5F3-4CC6-B07A-123879B30AFB}"/>
    <cellStyle name="Normal 8 2 4 4 3 2 2" xfId="32127" xr:uid="{55D6DB7D-E75C-4F35-BD96-8C56FB20F93A}"/>
    <cellStyle name="Normal 8 2 4 4 3 2 3" xfId="48886" xr:uid="{E3E51D7A-E91A-4590-97F1-5767ECEF546E}"/>
    <cellStyle name="Normal 8 2 4 4 3 3" xfId="23747" xr:uid="{473BC7F5-3351-44D1-8CAB-8AFA13E1BF83}"/>
    <cellStyle name="Normal 8 2 4 4 3 4" xfId="40506" xr:uid="{D0A269F2-E053-4E51-AC5D-43EBCB615ED8}"/>
    <cellStyle name="Normal 8 2 4 4 4" xfId="3727" xr:uid="{0A7B14C3-BB58-49BE-8588-91858CFD263C}"/>
    <cellStyle name="Normal 8 2 4 4 4 2" xfId="12103" xr:uid="{666C5A99-8EB0-4D38-BB80-5570654A06E4}"/>
    <cellStyle name="Normal 8 2 4 4 4 2 2" xfId="28863" xr:uid="{1BBF5ABB-F448-417F-9B8E-B2E2A658132C}"/>
    <cellStyle name="Normal 8 2 4 4 4 2 3" xfId="45622" xr:uid="{6AC9C0FB-0D51-4B17-9AFA-64EB50A72D5B}"/>
    <cellStyle name="Normal 8 2 4 4 4 3" xfId="20483" xr:uid="{B05DB983-5A7C-4C3C-9109-B0E91DAA2A89}"/>
    <cellStyle name="Normal 8 2 4 4 4 4" xfId="37242" xr:uid="{37D06EF3-C741-421E-ADC5-E8EB1ED7A508}"/>
    <cellStyle name="Normal 8 2 4 4 5" xfId="10300" xr:uid="{3C1E877B-F28D-473C-A8BD-5D3C0A42BBC1}"/>
    <cellStyle name="Normal 8 2 4 4 5 2" xfId="27060" xr:uid="{7C4CF621-C40F-4378-99FF-EA95891AEFCA}"/>
    <cellStyle name="Normal 8 2 4 4 5 3" xfId="43819" xr:uid="{9A5570FF-810E-4201-A0CB-99BD1413511B}"/>
    <cellStyle name="Normal 8 2 4 4 6" xfId="18680" xr:uid="{6EB297E0-4321-437C-87A5-6B2879B329D4}"/>
    <cellStyle name="Normal 8 2 4 4 7" xfId="35439" xr:uid="{2E33F5D5-6953-425B-BEA9-7AD7414D0D41}"/>
    <cellStyle name="Normal 8 2 4 5" xfId="2347" xr:uid="{54903C0D-6C75-457D-8AE9-3AD6A384A41B}"/>
    <cellStyle name="Normal 8 2 4 5 2" xfId="5728" xr:uid="{B9A869FA-7A69-4C5D-AA88-364E6890EA11}"/>
    <cellStyle name="Normal 8 2 4 5 2 2" xfId="14108" xr:uid="{836D8133-3D63-4D6B-940C-30FB9408B745}"/>
    <cellStyle name="Normal 8 2 4 5 2 2 2" xfId="30868" xr:uid="{02719337-FB02-4488-8B3C-FD61DDD808E8}"/>
    <cellStyle name="Normal 8 2 4 5 2 2 3" xfId="47627" xr:uid="{7868956C-3063-47F4-A044-4DE63778336A}"/>
    <cellStyle name="Normal 8 2 4 5 2 3" xfId="22488" xr:uid="{27BD856E-8F9E-4A95-A6FF-D3323632E927}"/>
    <cellStyle name="Normal 8 2 4 5 2 4" xfId="39247" xr:uid="{A31791AB-0248-43C6-BE98-703F1499462A}"/>
    <cellStyle name="Normal 8 2 4 5 3" xfId="7415" xr:uid="{1930F98E-E7BD-405C-9110-EDFBA22EBF5E}"/>
    <cellStyle name="Normal 8 2 4 5 3 2" xfId="15795" xr:uid="{58378A28-E130-45BD-B9FD-D2E79440B078}"/>
    <cellStyle name="Normal 8 2 4 5 3 2 2" xfId="32555" xr:uid="{C0D1AE9E-D3CD-44A7-B01A-7EBE38297F63}"/>
    <cellStyle name="Normal 8 2 4 5 3 2 3" xfId="49314" xr:uid="{5145944D-B31B-49E4-9212-1EE86D7F08B9}"/>
    <cellStyle name="Normal 8 2 4 5 3 3" xfId="24175" xr:uid="{A3F4AF1A-8C1A-4968-AC3A-DA785F3D2C81}"/>
    <cellStyle name="Normal 8 2 4 5 3 4" xfId="40934" xr:uid="{1053BA42-58EB-42B0-A693-CB12E065BD57}"/>
    <cellStyle name="Normal 8 2 4 5 4" xfId="4155" xr:uid="{8C3BDE1D-4500-4F49-9074-9B60E51E00FE}"/>
    <cellStyle name="Normal 8 2 4 5 4 2" xfId="12531" xr:uid="{98181987-6186-4A77-98C0-A9787FB0B0FD}"/>
    <cellStyle name="Normal 8 2 4 5 4 2 2" xfId="29291" xr:uid="{16FB3DF1-E724-4B38-9750-765001EFE8A7}"/>
    <cellStyle name="Normal 8 2 4 5 4 2 3" xfId="46050" xr:uid="{584681A2-14E2-4A1D-82C4-BF0B00BE99B8}"/>
    <cellStyle name="Normal 8 2 4 5 4 3" xfId="20911" xr:uid="{AB0C9AF1-9F96-4D2E-BD8B-24E0D1A7D10A}"/>
    <cellStyle name="Normal 8 2 4 5 4 4" xfId="37670" xr:uid="{54BE9C2C-1E5B-4FE6-877F-2F0083D35653}"/>
    <cellStyle name="Normal 8 2 4 5 5" xfId="10728" xr:uid="{3C70B366-F73F-4399-9F2A-6209FC761ABA}"/>
    <cellStyle name="Normal 8 2 4 5 5 2" xfId="27488" xr:uid="{847EDA77-EA64-4916-BD0E-E5EEC26B4420}"/>
    <cellStyle name="Normal 8 2 4 5 5 3" xfId="44247" xr:uid="{DD199A73-E479-4880-AC00-A5E479D0A06E}"/>
    <cellStyle name="Normal 8 2 4 5 6" xfId="19108" xr:uid="{B568AF4A-752A-4500-A63B-87A80D42527A}"/>
    <cellStyle name="Normal 8 2 4 5 7" xfId="35867" xr:uid="{7585F582-84DF-4CD7-A223-E88873AA2D66}"/>
    <cellStyle name="Normal 8 2 4 6" xfId="2478" xr:uid="{3CAD6AF1-36C0-4FC4-892A-D8F3E18574C6}"/>
    <cellStyle name="Normal 8 2 4 6 2" xfId="5860" xr:uid="{BB848E8D-D2DE-444B-AC98-B2756FBB5933}"/>
    <cellStyle name="Normal 8 2 4 6 2 2" xfId="14240" xr:uid="{ABEBE7D9-8806-431C-9B8B-55D2F0A46CE9}"/>
    <cellStyle name="Normal 8 2 4 6 2 2 2" xfId="31000" xr:uid="{D99CDA73-22E1-42AD-B3D3-D0B079EE3B44}"/>
    <cellStyle name="Normal 8 2 4 6 2 2 3" xfId="47759" xr:uid="{22BFB859-761B-4A63-B41C-B4182F484825}"/>
    <cellStyle name="Normal 8 2 4 6 2 3" xfId="22620" xr:uid="{383F79EE-F892-4C28-8D2C-14E83D0822CB}"/>
    <cellStyle name="Normal 8 2 4 6 2 4" xfId="39379" xr:uid="{BA13A2E1-F57E-4631-AED8-64DA3F63B258}"/>
    <cellStyle name="Normal 8 2 4 6 3" xfId="7547" xr:uid="{FC1C3705-1C92-4817-AD5E-B5DB33FD8992}"/>
    <cellStyle name="Normal 8 2 4 6 3 2" xfId="15927" xr:uid="{5AA65799-23CF-442A-92C6-7783CF3F4828}"/>
    <cellStyle name="Normal 8 2 4 6 3 2 2" xfId="32687" xr:uid="{2C633F60-B536-441E-B58C-1553019C295F}"/>
    <cellStyle name="Normal 8 2 4 6 3 2 3" xfId="49446" xr:uid="{93B2BD30-6F3E-4199-9BB3-31437051BA77}"/>
    <cellStyle name="Normal 8 2 4 6 3 3" xfId="24307" xr:uid="{03A6A11D-CF47-4888-B91A-1E88F0D18B71}"/>
    <cellStyle name="Normal 8 2 4 6 3 4" xfId="41066" xr:uid="{778AABFC-D3B6-4034-A635-B5E18FA7AEFE}"/>
    <cellStyle name="Normal 8 2 4 6 4" xfId="3300" xr:uid="{F29F1513-CE54-42AF-9EB3-F9162855A6CA}"/>
    <cellStyle name="Normal 8 2 4 6 4 2" xfId="11677" xr:uid="{2C466D87-DA86-4EDB-95C1-4F24E7B5808A}"/>
    <cellStyle name="Normal 8 2 4 6 4 2 2" xfId="28437" xr:uid="{7149B15A-76A3-4D69-B485-9E0AD9543B40}"/>
    <cellStyle name="Normal 8 2 4 6 4 2 3" xfId="45196" xr:uid="{B86AEB6D-61B0-49F7-8CEE-AA9C460F0CFD}"/>
    <cellStyle name="Normal 8 2 4 6 4 3" xfId="20057" xr:uid="{B1FAB02F-B8BF-4B45-8B98-2AB13E7B2728}"/>
    <cellStyle name="Normal 8 2 4 6 4 4" xfId="36816" xr:uid="{AC5EA90D-7219-466E-B69D-CB1F88D650CF}"/>
    <cellStyle name="Normal 8 2 4 6 5" xfId="10860" xr:uid="{EA6E0450-00FE-448F-827E-98F1CAC836EE}"/>
    <cellStyle name="Normal 8 2 4 6 5 2" xfId="27620" xr:uid="{4B4DE74D-A8A6-43F8-810E-F8E31B871765}"/>
    <cellStyle name="Normal 8 2 4 6 5 3" xfId="44379" xr:uid="{B00E0B54-E910-4F0B-B719-EB30DAEBC27F}"/>
    <cellStyle name="Normal 8 2 4 6 6" xfId="19240" xr:uid="{4449ACBE-AC2B-430A-B860-FA6D0053466E}"/>
    <cellStyle name="Normal 8 2 4 6 7" xfId="35999" xr:uid="{F4EF7192-63F8-4B04-B0FA-AAEB33EF76F1}"/>
    <cellStyle name="Normal 8 2 4 7" xfId="4593" xr:uid="{19B04BEE-1819-4C85-B3C9-FA5CAD4C315C}"/>
    <cellStyle name="Normal 8 2 4 7 2" xfId="12969" xr:uid="{759992EA-7146-4D1E-8260-301A1C46906D}"/>
    <cellStyle name="Normal 8 2 4 7 2 2" xfId="29729" xr:uid="{2F6A8AD7-699F-4713-8FDA-3372992D11A3}"/>
    <cellStyle name="Normal 8 2 4 7 2 3" xfId="46488" xr:uid="{62933759-76B7-47EA-862A-E6E73C32C6D0}"/>
    <cellStyle name="Normal 8 2 4 7 3" xfId="21349" xr:uid="{1C3A14E5-6B63-41E5-901E-0E4E6296AB4E}"/>
    <cellStyle name="Normal 8 2 4 7 4" xfId="38108" xr:uid="{464C615C-F73C-4465-A80C-9FF3BF8D9B1C}"/>
    <cellStyle name="Normal 8 2 4 8" xfId="6561" xr:uid="{82AC579A-4427-47D3-B67B-D46863847C22}"/>
    <cellStyle name="Normal 8 2 4 8 2" xfId="14941" xr:uid="{6F573D3E-0660-4603-A0BF-E9AF22B2B79F}"/>
    <cellStyle name="Normal 8 2 4 8 2 2" xfId="31701" xr:uid="{FE9FEF00-84EA-4F19-93B7-30F16000935B}"/>
    <cellStyle name="Normal 8 2 4 8 2 3" xfId="48460" xr:uid="{69F7B3D4-4DC1-435A-81D1-B2DB68099783}"/>
    <cellStyle name="Normal 8 2 4 8 3" xfId="23321" xr:uid="{8C38D1FF-2D86-48A9-86A7-2B0952DC9849}"/>
    <cellStyle name="Normal 8 2 4 8 4" xfId="40080" xr:uid="{9692D50A-A9F6-4AEC-958C-ECB9A00760DB}"/>
    <cellStyle name="Normal 8 2 4 9" xfId="7953" xr:uid="{B590A97B-C76F-4B5C-A810-908352EAB843}"/>
    <cellStyle name="Normal 8 2 4 9 2" xfId="16333" xr:uid="{1FE38C0A-5B4C-489F-8590-4DB36483AE0E}"/>
    <cellStyle name="Normal 8 2 4 9 2 2" xfId="33093" xr:uid="{4EFBC5F8-81E6-4E7F-AA74-5A2A9744D980}"/>
    <cellStyle name="Normal 8 2 4 9 2 3" xfId="49852" xr:uid="{5AC3FF51-C12A-4C3F-A8E2-2CC70D2233E3}"/>
    <cellStyle name="Normal 8 2 4 9 3" xfId="24713" xr:uid="{B74F0FCA-EFD9-4434-A6BB-AD31CCFBC277}"/>
    <cellStyle name="Normal 8 2 4 9 4" xfId="41472" xr:uid="{F4EB558C-B3FE-4F28-BCE3-0B21A424D118}"/>
    <cellStyle name="Normal 8 2 5" xfId="1105" xr:uid="{9D7F45BB-28A5-4719-8E80-8C50D60C656C}"/>
    <cellStyle name="Normal 8 2 5 10" xfId="8401" xr:uid="{6BB9608D-AB9E-44C6-B6C9-9BD70196BDC2}"/>
    <cellStyle name="Normal 8 2 5 10 2" xfId="16781" xr:uid="{B70FB61D-C28D-47A5-A3A1-19971955C668}"/>
    <cellStyle name="Normal 8 2 5 10 2 2" xfId="33541" xr:uid="{C644CC5A-CE15-4ADC-9146-2C5B599AED38}"/>
    <cellStyle name="Normal 8 2 5 10 2 3" xfId="50300" xr:uid="{A41EBFAC-2289-4824-AC6A-8B49E28D68EE}"/>
    <cellStyle name="Normal 8 2 5 10 3" xfId="25161" xr:uid="{1155E182-4B85-41F4-B5A2-76216D258879}"/>
    <cellStyle name="Normal 8 2 5 10 4" xfId="41920" xr:uid="{1506FB1B-F824-470F-AF89-F0DBF149A8E1}"/>
    <cellStyle name="Normal 8 2 5 11" xfId="8807" xr:uid="{E5EABDFD-5E82-43DE-998F-4D50A2F53204}"/>
    <cellStyle name="Normal 8 2 5 11 2" xfId="17187" xr:uid="{51494306-7CCF-49AB-9490-40A69AEC2BEA}"/>
    <cellStyle name="Normal 8 2 5 11 2 2" xfId="33947" xr:uid="{15E7F7A0-B9CF-4934-BE6B-CCB33B496A77}"/>
    <cellStyle name="Normal 8 2 5 11 2 3" xfId="50706" xr:uid="{925AECB8-07E2-405F-95E9-AA19F57A333B}"/>
    <cellStyle name="Normal 8 2 5 11 3" xfId="25567" xr:uid="{B2878866-770F-4157-8ECC-F9CD28EAACB7}"/>
    <cellStyle name="Normal 8 2 5 11 4" xfId="42326" xr:uid="{49A725CA-EB2D-440B-836B-D84AA9DBD598}"/>
    <cellStyle name="Normal 8 2 5 12" xfId="9213" xr:uid="{A07C5CEC-9813-4209-978C-29C5677764E9}"/>
    <cellStyle name="Normal 8 2 5 12 2" xfId="17593" xr:uid="{E53F1B57-3ACB-4CB5-BA13-02ADCB1F2607}"/>
    <cellStyle name="Normal 8 2 5 12 2 2" xfId="34353" xr:uid="{66F009C3-BD84-419A-BFE2-6F548818609C}"/>
    <cellStyle name="Normal 8 2 5 12 2 3" xfId="51112" xr:uid="{ED85CF6B-6C8B-4A58-9AF0-1BA94F026C29}"/>
    <cellStyle name="Normal 8 2 5 12 3" xfId="25973" xr:uid="{D3890C60-2DD6-4E10-90C6-65F881706865}"/>
    <cellStyle name="Normal 8 2 5 12 4" xfId="42732" xr:uid="{2B3CC801-C3E5-4843-84FD-2801DBACA1A6}"/>
    <cellStyle name="Normal 8 2 5 13" xfId="2906" xr:uid="{6E750A43-B124-4890-9C68-824D97216064}"/>
    <cellStyle name="Normal 8 2 5 13 2" xfId="11288" xr:uid="{49A23C9A-AF7B-41F5-BF8A-35CC4492AE7F}"/>
    <cellStyle name="Normal 8 2 5 13 2 2" xfId="28048" xr:uid="{6388F567-8420-40A5-A44D-D4EAB74A1E93}"/>
    <cellStyle name="Normal 8 2 5 13 2 3" xfId="44807" xr:uid="{7A83DD55-C4D1-4E09-9DEC-716A832CCEB2}"/>
    <cellStyle name="Normal 8 2 5 13 3" xfId="19668" xr:uid="{B44277B7-C34D-4EE4-BEDB-6E4B28AD982F}"/>
    <cellStyle name="Normal 8 2 5 13 4" xfId="36427" xr:uid="{DA45F111-94B8-414E-9022-045A1F8C58AB}"/>
    <cellStyle name="Normal 8 2 5 14" xfId="9877" xr:uid="{487E9093-B198-4AA9-A804-4CB7460278D1}"/>
    <cellStyle name="Normal 8 2 5 14 2" xfId="26637" xr:uid="{4EBA6F20-ABA1-49CC-9485-062C1D618520}"/>
    <cellStyle name="Normal 8 2 5 14 3" xfId="43396" xr:uid="{2F119D0F-C167-4866-8E05-98F7E8FA6DA8}"/>
    <cellStyle name="Normal 8 2 5 15" xfId="18257" xr:uid="{8BA7E31B-567B-471B-8385-0BA9C12E743C}"/>
    <cellStyle name="Normal 8 2 5 16" xfId="35016" xr:uid="{1452FA2E-0FA9-49A5-9B11-EA789861909C}"/>
    <cellStyle name="Normal 8 2 5 2" xfId="1506" xr:uid="{E633EB63-890E-49CD-9044-919336070CC7}"/>
    <cellStyle name="Normal 8 2 5 2 10" xfId="9342" xr:uid="{3C12C98D-D5D2-4CA4-8AB0-2016CCFC5585}"/>
    <cellStyle name="Normal 8 2 5 2 10 2" xfId="17722" xr:uid="{16E2D59D-F54A-4C01-A39F-7CE817CE2E94}"/>
    <cellStyle name="Normal 8 2 5 2 10 2 2" xfId="34482" xr:uid="{CFA9C7A4-451E-4995-B53B-9FBE63929367}"/>
    <cellStyle name="Normal 8 2 5 2 10 2 3" xfId="51241" xr:uid="{00DAEBC2-0825-4C23-AE61-8562CCFF8330}"/>
    <cellStyle name="Normal 8 2 5 2 10 3" xfId="26102" xr:uid="{7E413B2F-6741-40AD-ABB3-2C5D09139978}"/>
    <cellStyle name="Normal 8 2 5 2 10 4" xfId="42861" xr:uid="{33DA44EC-1398-4328-9309-7AB9EF7A4440}"/>
    <cellStyle name="Normal 8 2 5 2 11" xfId="3304" xr:uid="{B261EC54-FADA-4ED9-BE95-372C9C621114}"/>
    <cellStyle name="Normal 8 2 5 2 11 2" xfId="11681" xr:uid="{17DF5498-5D85-43AF-BF78-A7123CA439EE}"/>
    <cellStyle name="Normal 8 2 5 2 11 2 2" xfId="28441" xr:uid="{DFB7F484-3281-4ADF-B0F4-56F5A537AB17}"/>
    <cellStyle name="Normal 8 2 5 2 11 2 3" xfId="45200" xr:uid="{45F71B51-2CCC-452D-B89A-A89E04072BD9}"/>
    <cellStyle name="Normal 8 2 5 2 11 3" xfId="20061" xr:uid="{529042AF-F594-49F1-B9B2-DDD65DE0C12E}"/>
    <cellStyle name="Normal 8 2 5 2 11 4" xfId="36820" xr:uid="{2B1D4A9A-433E-4591-8D0F-F486ACC2942D}"/>
    <cellStyle name="Normal 8 2 5 2 12" xfId="9878" xr:uid="{70001904-2FF6-4B48-8B4B-09429BB23D25}"/>
    <cellStyle name="Normal 8 2 5 2 12 2" xfId="26638" xr:uid="{E550E631-8611-48FD-926F-3FC84C90A9EC}"/>
    <cellStyle name="Normal 8 2 5 2 12 3" xfId="43397" xr:uid="{F516E1D3-7A85-4438-B917-BE5623548661}"/>
    <cellStyle name="Normal 8 2 5 2 13" xfId="18258" xr:uid="{E827C45F-D4AC-414D-86A0-CBA200689DEE}"/>
    <cellStyle name="Normal 8 2 5 2 14" xfId="35017" xr:uid="{49F71ACA-B26D-4E6C-94BA-F9C810C686D9}"/>
    <cellStyle name="Normal 8 2 5 2 2" xfId="1920" xr:uid="{5C97FE0B-5B12-42A0-96AA-071BD772B8BD}"/>
    <cellStyle name="Normal 8 2 5 2 2 2" xfId="5304" xr:uid="{6C253688-78B0-4FBE-B013-D5B8617E9F52}"/>
    <cellStyle name="Normal 8 2 5 2 2 2 2" xfId="13684" xr:uid="{A024F146-B74B-4CBD-BABE-EDD2AC6885A4}"/>
    <cellStyle name="Normal 8 2 5 2 2 2 2 2" xfId="30444" xr:uid="{418BF737-4F97-4F3F-805D-9D39C8939CE9}"/>
    <cellStyle name="Normal 8 2 5 2 2 2 2 3" xfId="47203" xr:uid="{D384277D-D417-421F-8900-C24B66B88D63}"/>
    <cellStyle name="Normal 8 2 5 2 2 2 3" xfId="22064" xr:uid="{CC968738-9BA8-4D50-BD20-E243E3D2764B}"/>
    <cellStyle name="Normal 8 2 5 2 2 2 4" xfId="38823" xr:uid="{E275A318-3B3D-442E-B324-633F506C7899}"/>
    <cellStyle name="Normal 8 2 5 2 2 3" xfId="6991" xr:uid="{35D79C0F-395F-4985-8598-47E8262A9632}"/>
    <cellStyle name="Normal 8 2 5 2 2 3 2" xfId="15371" xr:uid="{37D5BA8A-DC1A-483E-AF0F-95B905C45CA5}"/>
    <cellStyle name="Normal 8 2 5 2 2 3 2 2" xfId="32131" xr:uid="{8DC936F3-0AA3-408B-B105-68B622D97F8D}"/>
    <cellStyle name="Normal 8 2 5 2 2 3 2 3" xfId="48890" xr:uid="{BEB1039E-C173-4EC6-8088-27EF01B7F3CC}"/>
    <cellStyle name="Normal 8 2 5 2 2 3 3" xfId="23751" xr:uid="{3FDA9413-1471-4A5F-BBD5-EBCE6D1157AC}"/>
    <cellStyle name="Normal 8 2 5 2 2 3 4" xfId="40510" xr:uid="{FF122C66-9D96-49CE-85F5-F7FE9D968EEF}"/>
    <cellStyle name="Normal 8 2 5 2 2 4" xfId="3731" xr:uid="{3E43BA78-7002-4552-B63A-93C7D15EFD6B}"/>
    <cellStyle name="Normal 8 2 5 2 2 4 2" xfId="12107" xr:uid="{1AC50B6E-6AB0-46DE-93B7-4C43BE30C200}"/>
    <cellStyle name="Normal 8 2 5 2 2 4 2 2" xfId="28867" xr:uid="{1540DABC-E4E3-4EB5-B82F-82AC65DEAF47}"/>
    <cellStyle name="Normal 8 2 5 2 2 4 2 3" xfId="45626" xr:uid="{75624FF4-EE79-497B-B1F1-C21688959C6E}"/>
    <cellStyle name="Normal 8 2 5 2 2 4 3" xfId="20487" xr:uid="{2B9EDD78-ED09-4CC9-96DD-A18252532094}"/>
    <cellStyle name="Normal 8 2 5 2 2 4 4" xfId="37246" xr:uid="{D93C3A9B-78EF-4DE3-B867-45715F6622D9}"/>
    <cellStyle name="Normal 8 2 5 2 2 5" xfId="10304" xr:uid="{89E9AE05-9C66-4AC2-A984-B06F132D59DF}"/>
    <cellStyle name="Normal 8 2 5 2 2 5 2" xfId="27064" xr:uid="{B81D5E44-0CB3-4DB3-99E8-5A3E7BB21FDC}"/>
    <cellStyle name="Normal 8 2 5 2 2 5 3" xfId="43823" xr:uid="{4CABAB7A-A508-4FA2-8ECC-8B6CD76AB5D3}"/>
    <cellStyle name="Normal 8 2 5 2 2 6" xfId="18684" xr:uid="{7804ECB9-3D55-40BC-BF11-815010023C46}"/>
    <cellStyle name="Normal 8 2 5 2 2 7" xfId="35443" xr:uid="{972DF7EF-C7C1-40AF-A1B5-A76458C57141}"/>
    <cellStyle name="Normal 8 2 5 2 3" xfId="2351" xr:uid="{0799ECD9-2F3F-475E-AC8F-CBFA125D3167}"/>
    <cellStyle name="Normal 8 2 5 2 3 2" xfId="5732" xr:uid="{916B2DC3-7096-4FB2-8F7F-24E016E8D5DA}"/>
    <cellStyle name="Normal 8 2 5 2 3 2 2" xfId="14112" xr:uid="{9CB1F51D-9E30-42D6-A553-8A77433CA86B}"/>
    <cellStyle name="Normal 8 2 5 2 3 2 2 2" xfId="30872" xr:uid="{F7686B44-6936-44C6-8D87-086D34AEBC59}"/>
    <cellStyle name="Normal 8 2 5 2 3 2 2 3" xfId="47631" xr:uid="{9FDFC716-5B16-492D-8139-F50A076C447D}"/>
    <cellStyle name="Normal 8 2 5 2 3 2 3" xfId="22492" xr:uid="{32F075EF-674F-43E0-BE01-2E857D633D30}"/>
    <cellStyle name="Normal 8 2 5 2 3 2 4" xfId="39251" xr:uid="{2439274E-458F-4EA0-9EF6-9B3BF04AC92F}"/>
    <cellStyle name="Normal 8 2 5 2 3 3" xfId="7419" xr:uid="{33581675-BD50-4703-8DAE-C3BDE646540F}"/>
    <cellStyle name="Normal 8 2 5 2 3 3 2" xfId="15799" xr:uid="{9D33F89D-270B-4815-9DFF-B140A41F1AF1}"/>
    <cellStyle name="Normal 8 2 5 2 3 3 2 2" xfId="32559" xr:uid="{44536A90-4B3C-4A2F-972A-08273787A8AB}"/>
    <cellStyle name="Normal 8 2 5 2 3 3 2 3" xfId="49318" xr:uid="{31AF1BEA-018F-49BF-AAE7-FBD4A5CD7D81}"/>
    <cellStyle name="Normal 8 2 5 2 3 3 3" xfId="24179" xr:uid="{A8299C90-E2D8-4DBE-AC25-B743718514B6}"/>
    <cellStyle name="Normal 8 2 5 2 3 3 4" xfId="40938" xr:uid="{010D9C2B-A745-42A7-A7C6-4BCEA64B9792}"/>
    <cellStyle name="Normal 8 2 5 2 3 4" xfId="4159" xr:uid="{E68AD169-8D92-4ED7-9C8A-8EF803816E42}"/>
    <cellStyle name="Normal 8 2 5 2 3 4 2" xfId="12535" xr:uid="{B59E8E5E-52CE-464B-889A-D33557A7232C}"/>
    <cellStyle name="Normal 8 2 5 2 3 4 2 2" xfId="29295" xr:uid="{6B903F05-4B61-449A-8E65-775390F56D1B}"/>
    <cellStyle name="Normal 8 2 5 2 3 4 2 3" xfId="46054" xr:uid="{7CC9C64A-36FC-4CFB-8829-A9CBFAFD4BDC}"/>
    <cellStyle name="Normal 8 2 5 2 3 4 3" xfId="20915" xr:uid="{C2DB08B6-A32A-4CBA-99EA-3A1F20AEFBCC}"/>
    <cellStyle name="Normal 8 2 5 2 3 4 4" xfId="37674" xr:uid="{2F2BB55E-CC1B-401B-AED5-E59D0EFD19AD}"/>
    <cellStyle name="Normal 8 2 5 2 3 5" xfId="10732" xr:uid="{90A5B9A3-67D2-4EF0-AA22-631E74438A83}"/>
    <cellStyle name="Normal 8 2 5 2 3 5 2" xfId="27492" xr:uid="{5B7B0E81-DEC4-40B1-918A-F1466D52C120}"/>
    <cellStyle name="Normal 8 2 5 2 3 5 3" xfId="44251" xr:uid="{919D9856-8E68-4112-911B-C8D3567117C2}"/>
    <cellStyle name="Normal 8 2 5 2 3 6" xfId="19112" xr:uid="{CD3A5292-8108-4E5B-B50C-CDD396EFB2E0}"/>
    <cellStyle name="Normal 8 2 5 2 3 7" xfId="35871" xr:uid="{AFCD4104-E66D-4524-BE0B-DC8464DC052F}"/>
    <cellStyle name="Normal 8 2 5 2 4" xfId="2649" xr:uid="{731D143E-C3D7-4682-9316-9224F5BCA7D3}"/>
    <cellStyle name="Normal 8 2 5 2 4 2" xfId="6031" xr:uid="{7E376DD3-D3F2-4D7C-9EE5-30FA94B5BDD0}"/>
    <cellStyle name="Normal 8 2 5 2 4 2 2" xfId="14411" xr:uid="{4AC3D739-BF83-4B95-9BA0-73D7508B802B}"/>
    <cellStyle name="Normal 8 2 5 2 4 2 2 2" xfId="31171" xr:uid="{8AD389E6-B0E5-4C24-9071-981DD9BC85AA}"/>
    <cellStyle name="Normal 8 2 5 2 4 2 2 3" xfId="47930" xr:uid="{D39FE3BE-FF48-482A-8EFB-5AFC7F750F02}"/>
    <cellStyle name="Normal 8 2 5 2 4 2 3" xfId="22791" xr:uid="{92B89FC0-A6AD-404F-AF82-DEA98C1E13BE}"/>
    <cellStyle name="Normal 8 2 5 2 4 2 4" xfId="39550" xr:uid="{6A9E1C36-9DA8-4995-A438-C812BCD01A2C}"/>
    <cellStyle name="Normal 8 2 5 2 4 3" xfId="7718" xr:uid="{8E6DE2D2-6E19-4ACF-AD9F-BA0810BB4B63}"/>
    <cellStyle name="Normal 8 2 5 2 4 3 2" xfId="16098" xr:uid="{DD161128-3643-4E1B-BD10-BF125B17A3E3}"/>
    <cellStyle name="Normal 8 2 5 2 4 3 2 2" xfId="32858" xr:uid="{85821149-5332-4C82-8736-7E8D919B30F1}"/>
    <cellStyle name="Normal 8 2 5 2 4 3 2 3" xfId="49617" xr:uid="{BD8DD829-0D71-4012-BF45-8691F461E7A4}"/>
    <cellStyle name="Normal 8 2 5 2 4 3 3" xfId="24478" xr:uid="{64F433A7-42CD-4197-B4C6-E54C0A637962}"/>
    <cellStyle name="Normal 8 2 5 2 4 3 4" xfId="41237" xr:uid="{4A2545F9-8B23-419F-8313-5CC6A21260A5}"/>
    <cellStyle name="Normal 8 2 5 2 4 4" xfId="4345" xr:uid="{EB9D2BF2-38EF-4C52-B4F6-2A939EF1DE7E}"/>
    <cellStyle name="Normal 8 2 5 2 4 4 2" xfId="12721" xr:uid="{EB038F9E-39C0-419D-A015-997B5870210A}"/>
    <cellStyle name="Normal 8 2 5 2 4 4 2 2" xfId="29481" xr:uid="{DCF0F2A9-D58E-449D-AC5D-AFD8D114F341}"/>
    <cellStyle name="Normal 8 2 5 2 4 4 2 3" xfId="46240" xr:uid="{81EFC0F0-544E-4AB8-AC0B-AA38FA85C7EF}"/>
    <cellStyle name="Normal 8 2 5 2 4 4 3" xfId="21101" xr:uid="{CB7F71C8-4232-43A9-8501-C95985A887AB}"/>
    <cellStyle name="Normal 8 2 5 2 4 4 4" xfId="37860" xr:uid="{635B629F-B9FE-4292-BD41-58BF396F8F1A}"/>
    <cellStyle name="Normal 8 2 5 2 4 5" xfId="11031" xr:uid="{6D999934-4232-4753-82F1-0B711016AE64}"/>
    <cellStyle name="Normal 8 2 5 2 4 5 2" xfId="27791" xr:uid="{D6620745-B0DF-462E-A899-47C54DBD27DE}"/>
    <cellStyle name="Normal 8 2 5 2 4 5 3" xfId="44550" xr:uid="{5EB33955-03B7-4F93-983A-44E5A716027E}"/>
    <cellStyle name="Normal 8 2 5 2 4 6" xfId="19411" xr:uid="{079EBEC6-30C6-4ADC-BD81-530C6F75AE40}"/>
    <cellStyle name="Normal 8 2 5 2 4 7" xfId="36170" xr:uid="{0A55E1D5-6823-4C3B-AC48-E31D6E4BAC60}"/>
    <cellStyle name="Normal 8 2 5 2 5" xfId="4765" xr:uid="{1C2EC163-D0FA-46D3-BDD5-9F88CB7C74BE}"/>
    <cellStyle name="Normal 8 2 5 2 5 2" xfId="13141" xr:uid="{2859A678-E769-4F79-83D9-42E3EB483644}"/>
    <cellStyle name="Normal 8 2 5 2 5 2 2" xfId="29901" xr:uid="{20E4D4D5-B3E8-4FAB-BBA7-C3F3EE5250E6}"/>
    <cellStyle name="Normal 8 2 5 2 5 2 3" xfId="46660" xr:uid="{B3CC6B87-6274-4A35-80E2-805A18915309}"/>
    <cellStyle name="Normal 8 2 5 2 5 3" xfId="21521" xr:uid="{213441DC-856B-454B-BEA3-4737CED2CE7A}"/>
    <cellStyle name="Normal 8 2 5 2 5 4" xfId="38280" xr:uid="{3C73863F-F7F1-496B-AB23-D6CE877FE9F2}"/>
    <cellStyle name="Normal 8 2 5 2 6" xfId="6565" xr:uid="{C5087E9A-BA99-457C-9683-091CA504FDDD}"/>
    <cellStyle name="Normal 8 2 5 2 6 2" xfId="14945" xr:uid="{2E15C077-F180-4FA3-8AE9-44C50BFD0CA1}"/>
    <cellStyle name="Normal 8 2 5 2 6 2 2" xfId="31705" xr:uid="{A97E0521-9E84-4367-86CF-1F1F01257B4A}"/>
    <cellStyle name="Normal 8 2 5 2 6 2 3" xfId="48464" xr:uid="{5718BAF5-ACE5-4241-8DA5-F731604B24F1}"/>
    <cellStyle name="Normal 8 2 5 2 6 3" xfId="23325" xr:uid="{55CD319F-E591-4A3B-9045-83847B1A067F}"/>
    <cellStyle name="Normal 8 2 5 2 6 4" xfId="40084" xr:uid="{1ECA8423-33BF-4EF3-BE17-5A7752CDA229}"/>
    <cellStyle name="Normal 8 2 5 2 7" xfId="8124" xr:uid="{64B5037F-ACDC-4875-8A08-D83BD4C81906}"/>
    <cellStyle name="Normal 8 2 5 2 7 2" xfId="16504" xr:uid="{17C00561-F360-4D07-B469-9B09A8E948C4}"/>
    <cellStyle name="Normal 8 2 5 2 7 2 2" xfId="33264" xr:uid="{0E20C904-49C6-470F-BC23-3BA53530633F}"/>
    <cellStyle name="Normal 8 2 5 2 7 2 3" xfId="50023" xr:uid="{6C5880EE-F78B-404E-9F43-AB3671F34433}"/>
    <cellStyle name="Normal 8 2 5 2 7 3" xfId="24884" xr:uid="{B3EA7DB4-C328-4ED3-A188-673901366375}"/>
    <cellStyle name="Normal 8 2 5 2 7 4" xfId="41643" xr:uid="{C19B4625-A566-454E-AF31-4D1D5470C11E}"/>
    <cellStyle name="Normal 8 2 5 2 8" xfId="8530" xr:uid="{1C435F5E-37E5-4A54-BF66-597D7D50D463}"/>
    <cellStyle name="Normal 8 2 5 2 8 2" xfId="16910" xr:uid="{52B85F01-D3D5-4D84-AF2F-1F0D3599C84E}"/>
    <cellStyle name="Normal 8 2 5 2 8 2 2" xfId="33670" xr:uid="{0A070745-BABA-4DAE-9CCA-3D7940BAB01F}"/>
    <cellStyle name="Normal 8 2 5 2 8 2 3" xfId="50429" xr:uid="{DD0FACAF-C45C-4C71-91B5-88746F526CFA}"/>
    <cellStyle name="Normal 8 2 5 2 8 3" xfId="25290" xr:uid="{F37CED91-EDF8-4E5F-8863-7F16EA1DF633}"/>
    <cellStyle name="Normal 8 2 5 2 8 4" xfId="42049" xr:uid="{59FBED87-30CF-4E6A-A6FD-D40215BD9C5B}"/>
    <cellStyle name="Normal 8 2 5 2 9" xfId="8936" xr:uid="{CC854C24-49DD-43BC-A635-2101F56363E4}"/>
    <cellStyle name="Normal 8 2 5 2 9 2" xfId="17316" xr:uid="{F23604DC-A1EC-46B1-AC24-7CFAE03C9074}"/>
    <cellStyle name="Normal 8 2 5 2 9 2 2" xfId="34076" xr:uid="{AD728F77-6884-43EC-B84B-FBF4B1FF8A94}"/>
    <cellStyle name="Normal 8 2 5 2 9 2 3" xfId="50835" xr:uid="{65AAB19B-D83C-44D6-AEFA-1D5C6427F159}"/>
    <cellStyle name="Normal 8 2 5 2 9 3" xfId="25696" xr:uid="{ABD558D5-B918-45B0-BEE6-E87256F97204}"/>
    <cellStyle name="Normal 8 2 5 2 9 4" xfId="42455" xr:uid="{44163F47-327E-494F-B5FF-D0F2021C8F42}"/>
    <cellStyle name="Normal 8 2 5 3" xfId="1507" xr:uid="{923451E7-3774-47B8-A41A-F62188849407}"/>
    <cellStyle name="Normal 8 2 5 3 10" xfId="9484" xr:uid="{491EA274-7F7E-4326-A413-3164EE38E4B8}"/>
    <cellStyle name="Normal 8 2 5 3 10 2" xfId="17864" xr:uid="{FA52D5DB-FE09-4348-90CA-DEAF632CF6A7}"/>
    <cellStyle name="Normal 8 2 5 3 10 2 2" xfId="34624" xr:uid="{09ED46E5-FC83-46B9-86A8-03BE429AB40A}"/>
    <cellStyle name="Normal 8 2 5 3 10 2 3" xfId="51383" xr:uid="{11ABCF43-3532-4A06-9B41-E0EAEF5ABD3D}"/>
    <cellStyle name="Normal 8 2 5 3 10 3" xfId="26244" xr:uid="{12677A1A-B6E1-4869-96CF-37505939963E}"/>
    <cellStyle name="Normal 8 2 5 3 10 4" xfId="43003" xr:uid="{98B6CF51-9750-413F-BA4D-DFDAAE615002}"/>
    <cellStyle name="Normal 8 2 5 3 11" xfId="3305" xr:uid="{0E6084F0-C498-49CD-AEE3-A6D1A67C8B98}"/>
    <cellStyle name="Normal 8 2 5 3 11 2" xfId="11682" xr:uid="{2AA550D3-BAED-45D8-9CAE-1397F2A1019D}"/>
    <cellStyle name="Normal 8 2 5 3 11 2 2" xfId="28442" xr:uid="{DEE12619-4596-43E1-BC26-9AE52051B747}"/>
    <cellStyle name="Normal 8 2 5 3 11 2 3" xfId="45201" xr:uid="{3E3BF397-0ED3-41FC-B1A1-A45670A0D181}"/>
    <cellStyle name="Normal 8 2 5 3 11 3" xfId="20062" xr:uid="{9BA8CD56-F590-47B3-B3C4-564846D66E06}"/>
    <cellStyle name="Normal 8 2 5 3 11 4" xfId="36821" xr:uid="{4CFA375A-40A7-4B20-AB57-EE96B073CA9D}"/>
    <cellStyle name="Normal 8 2 5 3 12" xfId="9879" xr:uid="{1AA70775-D5AA-43DB-A488-50E1ED8DAD89}"/>
    <cellStyle name="Normal 8 2 5 3 12 2" xfId="26639" xr:uid="{0B642658-6626-4691-97D4-ACB822F5DBF5}"/>
    <cellStyle name="Normal 8 2 5 3 12 3" xfId="43398" xr:uid="{9CED431B-CC27-4E07-B1BE-CBAF7F40D56A}"/>
    <cellStyle name="Normal 8 2 5 3 13" xfId="18259" xr:uid="{E2B318E3-5545-4453-AAC4-94F8E2198590}"/>
    <cellStyle name="Normal 8 2 5 3 14" xfId="35018" xr:uid="{F2A3E9D3-6D3B-47C1-A09A-86A9B8C28E9E}"/>
    <cellStyle name="Normal 8 2 5 3 2" xfId="1921" xr:uid="{F6B9D974-0A6E-442B-A9E1-F2F704EF3F8E}"/>
    <cellStyle name="Normal 8 2 5 3 2 2" xfId="5305" xr:uid="{F3291B9D-0549-483F-BB9F-4181FE5EBF3F}"/>
    <cellStyle name="Normal 8 2 5 3 2 2 2" xfId="13685" xr:uid="{237BC743-D812-4AF4-87AE-5C5728F37628}"/>
    <cellStyle name="Normal 8 2 5 3 2 2 2 2" xfId="30445" xr:uid="{6DCEA89D-2266-4EDC-AA1E-80C2BE729330}"/>
    <cellStyle name="Normal 8 2 5 3 2 2 2 3" xfId="47204" xr:uid="{9ED1DB19-79E3-44B1-9963-38C6CA685124}"/>
    <cellStyle name="Normal 8 2 5 3 2 2 3" xfId="22065" xr:uid="{65A3D128-C77E-4E43-B3E2-9FF324B62047}"/>
    <cellStyle name="Normal 8 2 5 3 2 2 4" xfId="38824" xr:uid="{C9962D29-DEB9-470D-B910-DBF0699A7C27}"/>
    <cellStyle name="Normal 8 2 5 3 2 3" xfId="6992" xr:uid="{190819FC-3F18-4BF2-AC8B-C4ED281CEE4C}"/>
    <cellStyle name="Normal 8 2 5 3 2 3 2" xfId="15372" xr:uid="{0B48A9AC-47A4-4B2E-910F-823554343D7E}"/>
    <cellStyle name="Normal 8 2 5 3 2 3 2 2" xfId="32132" xr:uid="{5F2AD203-32A7-4A69-A184-B8A7E7DD858A}"/>
    <cellStyle name="Normal 8 2 5 3 2 3 2 3" xfId="48891" xr:uid="{C937EE1F-4D5B-4CF0-84B5-0517527A927A}"/>
    <cellStyle name="Normal 8 2 5 3 2 3 3" xfId="23752" xr:uid="{2838DB40-809F-4D05-940B-A2E27AB277C5}"/>
    <cellStyle name="Normal 8 2 5 3 2 3 4" xfId="40511" xr:uid="{437F7B0F-2678-4F88-AEBC-F8A5B48CEED1}"/>
    <cellStyle name="Normal 8 2 5 3 2 4" xfId="3732" xr:uid="{3DD358EE-33CA-46CB-8DB1-C198BC65AF51}"/>
    <cellStyle name="Normal 8 2 5 3 2 4 2" xfId="12108" xr:uid="{FBB30DFD-C1C1-4168-847B-4CDE676D8616}"/>
    <cellStyle name="Normal 8 2 5 3 2 4 2 2" xfId="28868" xr:uid="{98C52C24-8867-4F72-ABC9-C33D78EA399B}"/>
    <cellStyle name="Normal 8 2 5 3 2 4 2 3" xfId="45627" xr:uid="{932A9277-2350-4A7A-B5AD-3AEA95472ACF}"/>
    <cellStyle name="Normal 8 2 5 3 2 4 3" xfId="20488" xr:uid="{EF6B886C-592E-40E5-AAEA-BCB7D42E27B6}"/>
    <cellStyle name="Normal 8 2 5 3 2 4 4" xfId="37247" xr:uid="{D42919DC-115A-4F8B-8550-EC7F979452C1}"/>
    <cellStyle name="Normal 8 2 5 3 2 5" xfId="10305" xr:uid="{D257686C-ED1B-4704-8B63-2F3B64818A9D}"/>
    <cellStyle name="Normal 8 2 5 3 2 5 2" xfId="27065" xr:uid="{C2F09D90-A237-41E8-8FCC-588842132548}"/>
    <cellStyle name="Normal 8 2 5 3 2 5 3" xfId="43824" xr:uid="{DB144255-3BDE-4D5C-A740-2F20C7291AA2}"/>
    <cellStyle name="Normal 8 2 5 3 2 6" xfId="18685" xr:uid="{F5F4406F-62BB-4200-96F8-3267C221DE3A}"/>
    <cellStyle name="Normal 8 2 5 3 2 7" xfId="35444" xr:uid="{9FE9E0B1-94E6-4567-8D5D-F475BBF3F182}"/>
    <cellStyle name="Normal 8 2 5 3 3" xfId="2352" xr:uid="{5ACF997E-D114-43CD-9042-695D6ED272C0}"/>
    <cellStyle name="Normal 8 2 5 3 3 2" xfId="5733" xr:uid="{6E5B5C84-D49A-479F-BA92-051F62B6070D}"/>
    <cellStyle name="Normal 8 2 5 3 3 2 2" xfId="14113" xr:uid="{DA3126FC-123A-45E3-93BB-1C4FBABDBF48}"/>
    <cellStyle name="Normal 8 2 5 3 3 2 2 2" xfId="30873" xr:uid="{2BB7C9FB-5046-4764-897D-3DE9979CC39F}"/>
    <cellStyle name="Normal 8 2 5 3 3 2 2 3" xfId="47632" xr:uid="{4C026F20-205B-4316-A1BA-99E710F432AC}"/>
    <cellStyle name="Normal 8 2 5 3 3 2 3" xfId="22493" xr:uid="{89D0F68F-F925-4011-A2DB-7323818C90EB}"/>
    <cellStyle name="Normal 8 2 5 3 3 2 4" xfId="39252" xr:uid="{FAC6ADC0-2F34-4954-BD08-EBCD6BC63828}"/>
    <cellStyle name="Normal 8 2 5 3 3 3" xfId="7420" xr:uid="{5DBC623B-A13C-41F6-B6C5-7B2884EE2465}"/>
    <cellStyle name="Normal 8 2 5 3 3 3 2" xfId="15800" xr:uid="{7B24FF41-E33E-407D-B151-F7CB0721E98C}"/>
    <cellStyle name="Normal 8 2 5 3 3 3 2 2" xfId="32560" xr:uid="{B5FEE124-31E4-48A5-B842-4E48750FF993}"/>
    <cellStyle name="Normal 8 2 5 3 3 3 2 3" xfId="49319" xr:uid="{D75886E7-ED85-4AE1-8AB8-BDAC383D05C6}"/>
    <cellStyle name="Normal 8 2 5 3 3 3 3" xfId="24180" xr:uid="{A644DBB7-A700-4B8A-8B81-134E2F3DD094}"/>
    <cellStyle name="Normal 8 2 5 3 3 3 4" xfId="40939" xr:uid="{B4FFE7E1-1784-467A-B52F-52E7A8580D3F}"/>
    <cellStyle name="Normal 8 2 5 3 3 4" xfId="4160" xr:uid="{AB4C90E2-E727-4EB7-A11B-4621EBAEF501}"/>
    <cellStyle name="Normal 8 2 5 3 3 4 2" xfId="12536" xr:uid="{B033C75B-E221-4639-BC55-545D6D2F359E}"/>
    <cellStyle name="Normal 8 2 5 3 3 4 2 2" xfId="29296" xr:uid="{101EEF52-6B68-4536-9FD2-9BA8832A2B9A}"/>
    <cellStyle name="Normal 8 2 5 3 3 4 2 3" xfId="46055" xr:uid="{9E7A1B13-7409-410D-8385-01CD8F286AC1}"/>
    <cellStyle name="Normal 8 2 5 3 3 4 3" xfId="20916" xr:uid="{F371A69A-07AB-4D82-A140-5CFFBDFDCF8F}"/>
    <cellStyle name="Normal 8 2 5 3 3 4 4" xfId="37675" xr:uid="{82AD9E16-478E-46B3-989F-22385AC9E3F3}"/>
    <cellStyle name="Normal 8 2 5 3 3 5" xfId="10733" xr:uid="{F3799C7B-C685-4B4C-8698-7C9B47FE3919}"/>
    <cellStyle name="Normal 8 2 5 3 3 5 2" xfId="27493" xr:uid="{1B6228BE-A619-4EDD-802C-7B21B487054B}"/>
    <cellStyle name="Normal 8 2 5 3 3 5 3" xfId="44252" xr:uid="{4910DC0B-04DC-4644-B39C-0C18350F9D56}"/>
    <cellStyle name="Normal 8 2 5 3 3 6" xfId="19113" xr:uid="{76D1DEC4-ECD1-48F1-90EA-8992C8A0BDC4}"/>
    <cellStyle name="Normal 8 2 5 3 3 7" xfId="35872" xr:uid="{91B1B16A-CB6E-43CB-AAF1-E42F89F9D87D}"/>
    <cellStyle name="Normal 8 2 5 3 4" xfId="2791" xr:uid="{C7D363C1-112A-4D55-91B4-DF0F1814F234}"/>
    <cellStyle name="Normal 8 2 5 3 4 2" xfId="6173" xr:uid="{2ABBF13A-82C6-428D-9092-66DEF7E7C346}"/>
    <cellStyle name="Normal 8 2 5 3 4 2 2" xfId="14553" xr:uid="{B21C1F70-52EC-47DC-885E-A95615E72E28}"/>
    <cellStyle name="Normal 8 2 5 3 4 2 2 2" xfId="31313" xr:uid="{2E4978EE-F4D0-4039-9260-EE82D08AD2A4}"/>
    <cellStyle name="Normal 8 2 5 3 4 2 2 3" xfId="48072" xr:uid="{F05F523B-0933-4AF8-AF1D-46F51470C99E}"/>
    <cellStyle name="Normal 8 2 5 3 4 2 3" xfId="22933" xr:uid="{C451F5AF-D68F-47CF-97F6-1D82A09F8932}"/>
    <cellStyle name="Normal 8 2 5 3 4 2 4" xfId="39692" xr:uid="{A45E6EFD-4C98-41EB-9CAA-317B7670C950}"/>
    <cellStyle name="Normal 8 2 5 3 4 3" xfId="7860" xr:uid="{8CCB7AF6-6050-4AE2-8DCB-E6A6D507B2CD}"/>
    <cellStyle name="Normal 8 2 5 3 4 3 2" xfId="16240" xr:uid="{01688E3F-C7DD-41ED-BE8C-E42448D62C14}"/>
    <cellStyle name="Normal 8 2 5 3 4 3 2 2" xfId="33000" xr:uid="{A42455F4-272C-499A-B7B0-78D7A815E075}"/>
    <cellStyle name="Normal 8 2 5 3 4 3 2 3" xfId="49759" xr:uid="{150A563C-4184-47F9-9B4E-77A4220FB4DA}"/>
    <cellStyle name="Normal 8 2 5 3 4 3 3" xfId="24620" xr:uid="{11344CC3-FB5E-4072-98A0-9359111D5173}"/>
    <cellStyle name="Normal 8 2 5 3 4 3 4" xfId="41379" xr:uid="{5D858576-C476-48E0-977D-621C7209BA72}"/>
    <cellStyle name="Normal 8 2 5 3 4 4" xfId="4487" xr:uid="{CB71C9D7-7F05-4719-99E3-AF948CDECF97}"/>
    <cellStyle name="Normal 8 2 5 3 4 4 2" xfId="12863" xr:uid="{7831F323-9FA6-4815-A569-5360AFAEF82C}"/>
    <cellStyle name="Normal 8 2 5 3 4 4 2 2" xfId="29623" xr:uid="{1F7991F3-78CD-4E14-BAB0-A2A89BF183B5}"/>
    <cellStyle name="Normal 8 2 5 3 4 4 2 3" xfId="46382" xr:uid="{CC31E438-43B3-48C0-9E57-B9A77E160FD8}"/>
    <cellStyle name="Normal 8 2 5 3 4 4 3" xfId="21243" xr:uid="{5C76C070-D10F-4931-B33A-B92CF155657D}"/>
    <cellStyle name="Normal 8 2 5 3 4 4 4" xfId="38002" xr:uid="{FB1C496B-1404-4522-9699-9946D7E34F5D}"/>
    <cellStyle name="Normal 8 2 5 3 4 5" xfId="11173" xr:uid="{3A0F4E75-44F2-4E06-9F72-0AF30CE1B8F3}"/>
    <cellStyle name="Normal 8 2 5 3 4 5 2" xfId="27933" xr:uid="{0105FA1F-D678-4F7F-9CAD-31272FDA5759}"/>
    <cellStyle name="Normal 8 2 5 3 4 5 3" xfId="44692" xr:uid="{0A072149-7599-4396-B260-4B3CA4F19936}"/>
    <cellStyle name="Normal 8 2 5 3 4 6" xfId="19553" xr:uid="{DD8238BA-07F0-448A-9C22-DADB4D46F324}"/>
    <cellStyle name="Normal 8 2 5 3 4 7" xfId="36312" xr:uid="{1D6BBA57-ED25-4400-B7FF-5A6F679A3082}"/>
    <cellStyle name="Normal 8 2 5 3 5" xfId="4907" xr:uid="{56530D42-7DD2-4437-97A1-14448564C14E}"/>
    <cellStyle name="Normal 8 2 5 3 5 2" xfId="13283" xr:uid="{D6F47CCB-0473-4C24-A743-E94987A3AC87}"/>
    <cellStyle name="Normal 8 2 5 3 5 2 2" xfId="30043" xr:uid="{B6EC1731-DFDB-413A-928D-7D0763960CFD}"/>
    <cellStyle name="Normal 8 2 5 3 5 2 3" xfId="46802" xr:uid="{53CBA585-9280-42FE-B4CC-31F1A957F6A6}"/>
    <cellStyle name="Normal 8 2 5 3 5 3" xfId="21663" xr:uid="{D25A02AE-0AE1-450A-A173-F4E4F6948843}"/>
    <cellStyle name="Normal 8 2 5 3 5 4" xfId="38422" xr:uid="{A22611D1-4006-4D9B-8651-21170D82803E}"/>
    <cellStyle name="Normal 8 2 5 3 6" xfId="6566" xr:uid="{057FA460-660B-4C0E-A489-0F676ED0300C}"/>
    <cellStyle name="Normal 8 2 5 3 6 2" xfId="14946" xr:uid="{BE859A39-8B08-49DE-B2A6-FBC06AEE020A}"/>
    <cellStyle name="Normal 8 2 5 3 6 2 2" xfId="31706" xr:uid="{4E95250B-2342-46FE-92C1-47E105BC991B}"/>
    <cellStyle name="Normal 8 2 5 3 6 2 3" xfId="48465" xr:uid="{6E26F792-E02E-49F8-9DCA-4CB3656F4DE8}"/>
    <cellStyle name="Normal 8 2 5 3 6 3" xfId="23326" xr:uid="{13063540-A6F5-4B3F-B4CD-B331BD5C839C}"/>
    <cellStyle name="Normal 8 2 5 3 6 4" xfId="40085" xr:uid="{3D6C121A-0E83-41D7-915C-CD7B25C74D8F}"/>
    <cellStyle name="Normal 8 2 5 3 7" xfId="8266" xr:uid="{2BFF042A-6771-44E8-90FA-F18AF236288A}"/>
    <cellStyle name="Normal 8 2 5 3 7 2" xfId="16646" xr:uid="{ED6A2C79-23EB-41A1-A519-06A7E5D9AC63}"/>
    <cellStyle name="Normal 8 2 5 3 7 2 2" xfId="33406" xr:uid="{EF906A90-5DBD-4834-9856-3DDD7950E1BD}"/>
    <cellStyle name="Normal 8 2 5 3 7 2 3" xfId="50165" xr:uid="{2D2CB445-9810-4934-BB41-8138587841FA}"/>
    <cellStyle name="Normal 8 2 5 3 7 3" xfId="25026" xr:uid="{33BC76AF-591D-4B2E-9504-A7040A6AA73E}"/>
    <cellStyle name="Normal 8 2 5 3 7 4" xfId="41785" xr:uid="{EE1595E3-4227-49F6-BD42-412148DC383F}"/>
    <cellStyle name="Normal 8 2 5 3 8" xfId="8672" xr:uid="{2FCAEE1D-97F8-441E-88D9-AF00CEE29811}"/>
    <cellStyle name="Normal 8 2 5 3 8 2" xfId="17052" xr:uid="{C8021D5F-ECAE-4B8A-A552-F10F4E5DDF78}"/>
    <cellStyle name="Normal 8 2 5 3 8 2 2" xfId="33812" xr:uid="{6A8628C4-8885-4A9C-8C8A-B5740A01BCC4}"/>
    <cellStyle name="Normal 8 2 5 3 8 2 3" xfId="50571" xr:uid="{8FC7A374-4E44-478A-9831-6807129B21F2}"/>
    <cellStyle name="Normal 8 2 5 3 8 3" xfId="25432" xr:uid="{761C1E0C-AD57-4F9A-B80E-21E63C86DFDF}"/>
    <cellStyle name="Normal 8 2 5 3 8 4" xfId="42191" xr:uid="{D137F422-62D1-4000-8DE5-4517376C9D03}"/>
    <cellStyle name="Normal 8 2 5 3 9" xfId="9078" xr:uid="{ECA7D8FA-D002-40C2-8205-2185EB08EEB1}"/>
    <cellStyle name="Normal 8 2 5 3 9 2" xfId="17458" xr:uid="{69D2B22B-9D3A-4C3D-970E-C5B8AC8229E0}"/>
    <cellStyle name="Normal 8 2 5 3 9 2 2" xfId="34218" xr:uid="{655E687F-8AED-4E09-AC59-CFA280743D1F}"/>
    <cellStyle name="Normal 8 2 5 3 9 2 3" xfId="50977" xr:uid="{A909C0A5-3761-4F95-93B2-8BB4D1C10152}"/>
    <cellStyle name="Normal 8 2 5 3 9 3" xfId="25838" xr:uid="{28D2213E-304C-4F0C-A316-51E4302EF89C}"/>
    <cellStyle name="Normal 8 2 5 3 9 4" xfId="42597" xr:uid="{413421C9-D32F-4E9C-B3C3-7E9F3CA9EBC3}"/>
    <cellStyle name="Normal 8 2 5 4" xfId="1919" xr:uid="{8A6E6338-5206-45E1-8E75-1D0EBA952134}"/>
    <cellStyle name="Normal 8 2 5 4 2" xfId="5303" xr:uid="{4EF94D8B-3BDF-4E33-AD63-42A6DD6F7D1C}"/>
    <cellStyle name="Normal 8 2 5 4 2 2" xfId="13683" xr:uid="{77B337B6-208C-4FFF-B882-A68BCB51D3D5}"/>
    <cellStyle name="Normal 8 2 5 4 2 2 2" xfId="30443" xr:uid="{A61486D5-6F62-4691-8DDA-C914B7386869}"/>
    <cellStyle name="Normal 8 2 5 4 2 2 3" xfId="47202" xr:uid="{C1599401-FB7D-4A23-ABFD-682E3B7478ED}"/>
    <cellStyle name="Normal 8 2 5 4 2 3" xfId="22063" xr:uid="{9CB74D67-413B-4CAC-80A0-F2BFB50C6A39}"/>
    <cellStyle name="Normal 8 2 5 4 2 4" xfId="38822" xr:uid="{D63980CC-DBAA-45E3-97D4-1C9B96C98C87}"/>
    <cellStyle name="Normal 8 2 5 4 3" xfId="6990" xr:uid="{00C760F5-CE99-4FCB-94E8-651E070E6FDA}"/>
    <cellStyle name="Normal 8 2 5 4 3 2" xfId="15370" xr:uid="{EA60E447-1308-4CBD-B747-585914BA9BD6}"/>
    <cellStyle name="Normal 8 2 5 4 3 2 2" xfId="32130" xr:uid="{00F6B15B-A01A-46A6-A30B-24722CC279CE}"/>
    <cellStyle name="Normal 8 2 5 4 3 2 3" xfId="48889" xr:uid="{19CC16A4-4D29-4B76-8347-2386B8E2F1FB}"/>
    <cellStyle name="Normal 8 2 5 4 3 3" xfId="23750" xr:uid="{D7D8B18E-57F6-445E-8CB9-80662133F017}"/>
    <cellStyle name="Normal 8 2 5 4 3 4" xfId="40509" xr:uid="{D98CA03E-DA9B-4A3B-B700-56BAFC1CD002}"/>
    <cellStyle name="Normal 8 2 5 4 4" xfId="3730" xr:uid="{9515EBC4-0AAB-43D4-B4C6-18029531B06D}"/>
    <cellStyle name="Normal 8 2 5 4 4 2" xfId="12106" xr:uid="{89DF4360-5E80-4A9E-A157-DA2C3D38AC4D}"/>
    <cellStyle name="Normal 8 2 5 4 4 2 2" xfId="28866" xr:uid="{83D1343F-98BE-40E0-BBE9-8E4BA3468379}"/>
    <cellStyle name="Normal 8 2 5 4 4 2 3" xfId="45625" xr:uid="{597DAA69-546A-43DA-9FAB-EEF9B9ACD700}"/>
    <cellStyle name="Normal 8 2 5 4 4 3" xfId="20486" xr:uid="{6C722447-D2AF-47C1-AB6E-35884255DEBB}"/>
    <cellStyle name="Normal 8 2 5 4 4 4" xfId="37245" xr:uid="{3A67B094-B470-4699-9EDB-76922F21DACC}"/>
    <cellStyle name="Normal 8 2 5 4 5" xfId="10303" xr:uid="{BDC8D9DD-EE7C-4677-8366-3306F4B3467D}"/>
    <cellStyle name="Normal 8 2 5 4 5 2" xfId="27063" xr:uid="{DBFDDD82-4D8E-4B1C-809E-97391CFAE19C}"/>
    <cellStyle name="Normal 8 2 5 4 5 3" xfId="43822" xr:uid="{47814E23-F16A-4FD7-BE70-1D5AE2B483A8}"/>
    <cellStyle name="Normal 8 2 5 4 6" xfId="18683" xr:uid="{C9AFD553-FF60-4938-B124-45FFE0E57162}"/>
    <cellStyle name="Normal 8 2 5 4 7" xfId="35442" xr:uid="{305C1CCF-D8AA-4EDB-B185-5C6723A0EB23}"/>
    <cellStyle name="Normal 8 2 5 5" xfId="2350" xr:uid="{4173A29A-B641-476F-9983-397C516A98AD}"/>
    <cellStyle name="Normal 8 2 5 5 2" xfId="5731" xr:uid="{C5161B76-955D-448F-8233-4FCFAAE06C1C}"/>
    <cellStyle name="Normal 8 2 5 5 2 2" xfId="14111" xr:uid="{2D0A4F72-2564-490A-B851-8977C271E9BC}"/>
    <cellStyle name="Normal 8 2 5 5 2 2 2" xfId="30871" xr:uid="{5875BECC-18BF-4E55-A056-F0FDBA955291}"/>
    <cellStyle name="Normal 8 2 5 5 2 2 3" xfId="47630" xr:uid="{57FFC96C-A5AA-43A8-A301-32A470D0FED5}"/>
    <cellStyle name="Normal 8 2 5 5 2 3" xfId="22491" xr:uid="{84B535C6-E29E-468C-B853-4E39C8132BB8}"/>
    <cellStyle name="Normal 8 2 5 5 2 4" xfId="39250" xr:uid="{A78F4546-BCA8-4A65-902B-A30A686DC9CE}"/>
    <cellStyle name="Normal 8 2 5 5 3" xfId="7418" xr:uid="{F7866623-46B3-4A84-B2A4-CB7BB13F4962}"/>
    <cellStyle name="Normal 8 2 5 5 3 2" xfId="15798" xr:uid="{5CAA96BF-E2E3-453E-8ABE-7E5F3E6229FA}"/>
    <cellStyle name="Normal 8 2 5 5 3 2 2" xfId="32558" xr:uid="{01F5B743-229A-4772-83D9-E67B25613B1D}"/>
    <cellStyle name="Normal 8 2 5 5 3 2 3" xfId="49317" xr:uid="{8AD5E591-9743-4292-8DC4-4BAF51F9DC72}"/>
    <cellStyle name="Normal 8 2 5 5 3 3" xfId="24178" xr:uid="{E67B48D2-124D-4071-95F7-21CA810E0C17}"/>
    <cellStyle name="Normal 8 2 5 5 3 4" xfId="40937" xr:uid="{A4DDCA79-661E-47F2-87F6-94BC94354634}"/>
    <cellStyle name="Normal 8 2 5 5 4" xfId="4158" xr:uid="{BAD040A7-3004-4F2E-BDCF-A6C8F02788E3}"/>
    <cellStyle name="Normal 8 2 5 5 4 2" xfId="12534" xr:uid="{701D1736-7F85-4057-8DC9-0344A3286731}"/>
    <cellStyle name="Normal 8 2 5 5 4 2 2" xfId="29294" xr:uid="{CC58CB78-DEEE-4D32-9A26-4387BE421CF5}"/>
    <cellStyle name="Normal 8 2 5 5 4 2 3" xfId="46053" xr:uid="{8B9CB351-7372-4C27-A2D2-9EFBED87F90A}"/>
    <cellStyle name="Normal 8 2 5 5 4 3" xfId="20914" xr:uid="{9D5B153C-EDD2-4C8D-9C15-283A7287E778}"/>
    <cellStyle name="Normal 8 2 5 5 4 4" xfId="37673" xr:uid="{DED447AB-CD24-447A-A375-7CCDAB3BC42E}"/>
    <cellStyle name="Normal 8 2 5 5 5" xfId="10731" xr:uid="{10658343-0DCB-44EB-899F-F91C048FBCAA}"/>
    <cellStyle name="Normal 8 2 5 5 5 2" xfId="27491" xr:uid="{373BE2B1-8566-4913-B391-A9F08B198C75}"/>
    <cellStyle name="Normal 8 2 5 5 5 3" xfId="44250" xr:uid="{3527423D-7AFC-40FF-9628-0D5EE7EDE270}"/>
    <cellStyle name="Normal 8 2 5 5 6" xfId="19111" xr:uid="{5A8A1720-EC35-47DB-B983-6C23BA2FB4CD}"/>
    <cellStyle name="Normal 8 2 5 5 7" xfId="35870" xr:uid="{F9CDAD4C-AD37-40FB-8037-A8E133BEC986}"/>
    <cellStyle name="Normal 8 2 5 6" xfId="2520" xr:uid="{FCD885FA-1518-4208-8E48-4DA5CC9EE898}"/>
    <cellStyle name="Normal 8 2 5 6 2" xfId="5902" xr:uid="{6C48A375-4BAC-4479-83E2-C2DBFD3ACB6F}"/>
    <cellStyle name="Normal 8 2 5 6 2 2" xfId="14282" xr:uid="{F8CACC1B-EDA8-486E-B608-A2DB7DD09B33}"/>
    <cellStyle name="Normal 8 2 5 6 2 2 2" xfId="31042" xr:uid="{E7D6DAA4-12EF-4FB4-9C30-FEBD648C4F48}"/>
    <cellStyle name="Normal 8 2 5 6 2 2 3" xfId="47801" xr:uid="{F8C2E821-3066-40D4-8967-F95439EE4141}"/>
    <cellStyle name="Normal 8 2 5 6 2 3" xfId="22662" xr:uid="{E5C7A770-52AA-46A7-81A1-98AEF4AE8053}"/>
    <cellStyle name="Normal 8 2 5 6 2 4" xfId="39421" xr:uid="{59DD9988-13EB-4215-B55F-1EE1110A18B5}"/>
    <cellStyle name="Normal 8 2 5 6 3" xfId="7589" xr:uid="{FD1BE99F-A8F1-4C21-86AB-0E49C352D3EC}"/>
    <cellStyle name="Normal 8 2 5 6 3 2" xfId="15969" xr:uid="{920B7E69-FF9B-4F7E-86A8-241A8481769C}"/>
    <cellStyle name="Normal 8 2 5 6 3 2 2" xfId="32729" xr:uid="{DE9CE83F-1A12-456B-9226-DFA03CC485AF}"/>
    <cellStyle name="Normal 8 2 5 6 3 2 3" xfId="49488" xr:uid="{46E92CE1-58BB-492C-9005-3DAE95A964A3}"/>
    <cellStyle name="Normal 8 2 5 6 3 3" xfId="24349" xr:uid="{9A9C10EE-B638-4043-9C37-88FDBCC36DEF}"/>
    <cellStyle name="Normal 8 2 5 6 3 4" xfId="41108" xr:uid="{FC21127A-483D-4C1A-901D-D59A5BF09BCD}"/>
    <cellStyle name="Normal 8 2 5 6 4" xfId="3303" xr:uid="{0A249D5A-B440-470C-9E9E-50DDA435C84B}"/>
    <cellStyle name="Normal 8 2 5 6 4 2" xfId="11680" xr:uid="{A5A76AA0-DAB2-4D94-B21A-568BD2ACC389}"/>
    <cellStyle name="Normal 8 2 5 6 4 2 2" xfId="28440" xr:uid="{43F4641D-BD00-4AC1-8CDA-B57580AF4158}"/>
    <cellStyle name="Normal 8 2 5 6 4 2 3" xfId="45199" xr:uid="{505F29F0-9F86-4A8B-B95C-872D35B7CCBC}"/>
    <cellStyle name="Normal 8 2 5 6 4 3" xfId="20060" xr:uid="{1B32ACEE-3EDC-4A1B-89BF-8E714770CC6C}"/>
    <cellStyle name="Normal 8 2 5 6 4 4" xfId="36819" xr:uid="{B8F8EBD5-3539-405A-AEF2-37F39BF8A47C}"/>
    <cellStyle name="Normal 8 2 5 6 5" xfId="10902" xr:uid="{6C30231B-56CA-46BD-A356-EB7EE667D884}"/>
    <cellStyle name="Normal 8 2 5 6 5 2" xfId="27662" xr:uid="{978D8470-9FCD-4E20-8348-12581FF87F49}"/>
    <cellStyle name="Normal 8 2 5 6 5 3" xfId="44421" xr:uid="{9544F8E7-0E68-4D1B-AF1B-0151E7C865A6}"/>
    <cellStyle name="Normal 8 2 5 6 6" xfId="19282" xr:uid="{38F48B08-D776-4D35-83C2-241441FD2845}"/>
    <cellStyle name="Normal 8 2 5 6 7" xfId="36041" xr:uid="{57FCDC1D-BBC3-4ECD-8B6E-776F4BD96693}"/>
    <cellStyle name="Normal 8 2 5 7" xfId="4636" xr:uid="{D715F214-B857-4A13-96B2-6031511AAB26}"/>
    <cellStyle name="Normal 8 2 5 7 2" xfId="13012" xr:uid="{2307C58D-1AC3-40EF-A7FE-0A44D94BBB63}"/>
    <cellStyle name="Normal 8 2 5 7 2 2" xfId="29772" xr:uid="{E5446932-EF2B-4B73-9EF7-D5FFFBEB602E}"/>
    <cellStyle name="Normal 8 2 5 7 2 3" xfId="46531" xr:uid="{AE4883D3-E208-47D8-8C52-B31BE8414DB1}"/>
    <cellStyle name="Normal 8 2 5 7 3" xfId="21392" xr:uid="{6385DC62-0B5C-494B-8F4E-EA33E98E0068}"/>
    <cellStyle name="Normal 8 2 5 7 4" xfId="38151" xr:uid="{84794DF3-BD4C-4D1E-8D7E-64916F69B2B9}"/>
    <cellStyle name="Normal 8 2 5 8" xfId="6564" xr:uid="{44E4CBFA-ED80-4554-BC11-F70B7FA6CA9D}"/>
    <cellStyle name="Normal 8 2 5 8 2" xfId="14944" xr:uid="{32EE6AE1-08CD-4227-8B91-227F73844FE3}"/>
    <cellStyle name="Normal 8 2 5 8 2 2" xfId="31704" xr:uid="{6EDDCD48-4CB7-422C-81E8-61822B6E6B4A}"/>
    <cellStyle name="Normal 8 2 5 8 2 3" xfId="48463" xr:uid="{855A78C1-5776-4293-9F02-8D9EC321B696}"/>
    <cellStyle name="Normal 8 2 5 8 3" xfId="23324" xr:uid="{9C4F5B3A-9E3A-4529-B6ED-7A8BE93F102E}"/>
    <cellStyle name="Normal 8 2 5 8 4" xfId="40083" xr:uid="{121DD6EE-D4CE-4078-B3F6-D7B442D5E2BC}"/>
    <cellStyle name="Normal 8 2 5 9" xfId="7995" xr:uid="{D5B7F1CB-0CD5-4237-BC5B-EDEF643D5019}"/>
    <cellStyle name="Normal 8 2 5 9 2" xfId="16375" xr:uid="{EC796235-0790-405F-8F45-6D4A3718D421}"/>
    <cellStyle name="Normal 8 2 5 9 2 2" xfId="33135" xr:uid="{85868CDB-265D-4518-921F-8787F17B6FA5}"/>
    <cellStyle name="Normal 8 2 5 9 2 3" xfId="49894" xr:uid="{D9E8E39E-A843-4AE5-A0A8-14C6443DAABA}"/>
    <cellStyle name="Normal 8 2 5 9 3" xfId="24755" xr:uid="{B7546E6D-9C5B-4D72-B80B-79DEAB4AE52C}"/>
    <cellStyle name="Normal 8 2 5 9 4" xfId="41514" xr:uid="{90C26253-768B-4797-97B5-E23D83212411}"/>
    <cellStyle name="Normal 8 2 6" xfId="1106" xr:uid="{F2F05DE7-847F-4D1D-B2CA-179732D19711}"/>
    <cellStyle name="Normal 8 2 6 10" xfId="9337" xr:uid="{AD7D5114-31F9-4FBE-A574-25062BAFEA0A}"/>
    <cellStyle name="Normal 8 2 6 10 2" xfId="17717" xr:uid="{5348C9DD-4376-43EA-AE92-310B42275AB9}"/>
    <cellStyle name="Normal 8 2 6 10 2 2" xfId="34477" xr:uid="{64D812C4-DC87-4FDA-A086-0EDB1018AD9E}"/>
    <cellStyle name="Normal 8 2 6 10 2 3" xfId="51236" xr:uid="{CA1F29E9-3969-4BB2-A65A-29259D937661}"/>
    <cellStyle name="Normal 8 2 6 10 3" xfId="26097" xr:uid="{A9F422D4-4D64-4320-9CDB-04339BC1EFBA}"/>
    <cellStyle name="Normal 8 2 6 10 4" xfId="42856" xr:uid="{84035133-F738-41CD-891B-C4689809E307}"/>
    <cellStyle name="Normal 8 2 6 11" xfId="3306" xr:uid="{6934EE55-C7FA-4155-9428-CF733BB2DA50}"/>
    <cellStyle name="Normal 8 2 6 11 2" xfId="11683" xr:uid="{264C3A07-FD1E-4FBC-B611-2A09DF862B75}"/>
    <cellStyle name="Normal 8 2 6 11 2 2" xfId="28443" xr:uid="{EC268ADB-77C7-4FDF-A5D0-4C9C41620A9F}"/>
    <cellStyle name="Normal 8 2 6 11 2 3" xfId="45202" xr:uid="{D4D04423-794F-4E3F-9E3E-5E39CCDF6D18}"/>
    <cellStyle name="Normal 8 2 6 11 3" xfId="20063" xr:uid="{C9EA1070-65AA-4B39-9BFF-4E7E53D80B78}"/>
    <cellStyle name="Normal 8 2 6 11 4" xfId="36822" xr:uid="{136BFF2B-E847-46A4-A715-20D8077D838A}"/>
    <cellStyle name="Normal 8 2 6 12" xfId="9880" xr:uid="{CFA6E191-8B82-44D1-B217-0F049D01EF19}"/>
    <cellStyle name="Normal 8 2 6 12 2" xfId="26640" xr:uid="{BF2638D3-ECC1-45FD-A816-4E5907240743}"/>
    <cellStyle name="Normal 8 2 6 12 3" xfId="43399" xr:uid="{5BC4E556-7BA8-473A-9D23-54C1BAD8B261}"/>
    <cellStyle name="Normal 8 2 6 13" xfId="18260" xr:uid="{2F4E14B0-C660-4F74-B5C1-9C7B24C655CA}"/>
    <cellStyle name="Normal 8 2 6 14" xfId="35019" xr:uid="{A77C94D8-E88B-4010-B3AA-96FBB19378D4}"/>
    <cellStyle name="Normal 8 2 6 15" xfId="1508" xr:uid="{8EB74A41-9D2A-4E0E-A331-AA27684AF620}"/>
    <cellStyle name="Normal 8 2 6 2" xfId="1922" xr:uid="{E2EFBAB9-F50E-400A-A653-C966E5CD1692}"/>
    <cellStyle name="Normal 8 2 6 2 2" xfId="5306" xr:uid="{1C3DAC22-8A93-49D8-8FF3-CB1AF1B37B0B}"/>
    <cellStyle name="Normal 8 2 6 2 2 2" xfId="13686" xr:uid="{B232257C-B12C-4FEA-B300-C788A28113B1}"/>
    <cellStyle name="Normal 8 2 6 2 2 2 2" xfId="30446" xr:uid="{62779EAF-6BC6-4785-85F1-4BB99AC12CBC}"/>
    <cellStyle name="Normal 8 2 6 2 2 2 3" xfId="47205" xr:uid="{5A69CBCD-3E70-4987-ACF4-36A1B63ED486}"/>
    <cellStyle name="Normal 8 2 6 2 2 3" xfId="22066" xr:uid="{54FFAE5A-1F6D-44D6-9985-B86043E4402C}"/>
    <cellStyle name="Normal 8 2 6 2 2 4" xfId="38825" xr:uid="{5B3FA45F-40BD-4B03-AC3D-77FAD58FD585}"/>
    <cellStyle name="Normal 8 2 6 2 3" xfId="6993" xr:uid="{2288692B-EDE0-4812-95FA-70BBC4C68A65}"/>
    <cellStyle name="Normal 8 2 6 2 3 2" xfId="15373" xr:uid="{397DA97C-F971-47D9-AD0E-B02EEABF8696}"/>
    <cellStyle name="Normal 8 2 6 2 3 2 2" xfId="32133" xr:uid="{D7293329-8928-4FF4-A037-F29B8BD34C07}"/>
    <cellStyle name="Normal 8 2 6 2 3 2 3" xfId="48892" xr:uid="{8BF41C45-2D6F-480F-BF17-81499B6CAB19}"/>
    <cellStyle name="Normal 8 2 6 2 3 3" xfId="23753" xr:uid="{D42EB1DC-09D2-4532-BD7C-D08B63B9F2CA}"/>
    <cellStyle name="Normal 8 2 6 2 3 4" xfId="40512" xr:uid="{44BEC3BA-1B2E-4958-BC13-D8A343485A88}"/>
    <cellStyle name="Normal 8 2 6 2 4" xfId="3733" xr:uid="{A1358259-21D4-4053-A7FC-F1253CBE0D4F}"/>
    <cellStyle name="Normal 8 2 6 2 4 2" xfId="12109" xr:uid="{00821B46-9C6D-431F-B507-F0A0034ED495}"/>
    <cellStyle name="Normal 8 2 6 2 4 2 2" xfId="28869" xr:uid="{2DA33CCC-852F-4C4B-ADB2-29075BE8C068}"/>
    <cellStyle name="Normal 8 2 6 2 4 2 3" xfId="45628" xr:uid="{940E692D-CE41-4752-BFF8-491EB86D44B4}"/>
    <cellStyle name="Normal 8 2 6 2 4 3" xfId="20489" xr:uid="{92ED3059-268F-4D89-B834-A972E517B235}"/>
    <cellStyle name="Normal 8 2 6 2 4 4" xfId="37248" xr:uid="{25FBC691-ECB2-4C32-BB88-02762C229F62}"/>
    <cellStyle name="Normal 8 2 6 2 5" xfId="10306" xr:uid="{8EBB97A8-40DA-4C45-817B-63EBFBCAFE38}"/>
    <cellStyle name="Normal 8 2 6 2 5 2" xfId="27066" xr:uid="{C5233B7F-7011-4DB2-8AD2-BAB01F40C99F}"/>
    <cellStyle name="Normal 8 2 6 2 5 3" xfId="43825" xr:uid="{7DCF1024-C19B-41D0-AF77-D593AC63B66E}"/>
    <cellStyle name="Normal 8 2 6 2 6" xfId="18686" xr:uid="{4736DE83-8ACF-4987-B3D1-C3D5A58C293A}"/>
    <cellStyle name="Normal 8 2 6 2 7" xfId="35445" xr:uid="{F00F09B9-306A-46D5-8BAF-02B19CE7B185}"/>
    <cellStyle name="Normal 8 2 6 3" xfId="2353" xr:uid="{30A2445E-3164-48C9-AA1F-D87BC66EE3A0}"/>
    <cellStyle name="Normal 8 2 6 3 2" xfId="5734" xr:uid="{0146F841-2B6A-46E1-8736-4BB23DE596ED}"/>
    <cellStyle name="Normal 8 2 6 3 2 2" xfId="14114" xr:uid="{43AAB9E3-3BDE-46F2-869B-4A99F3029C43}"/>
    <cellStyle name="Normal 8 2 6 3 2 2 2" xfId="30874" xr:uid="{EC5B4779-A30E-496B-9169-4AE7E04410D6}"/>
    <cellStyle name="Normal 8 2 6 3 2 2 3" xfId="47633" xr:uid="{C0D376ED-D406-4D63-BD12-96738E8EE2B6}"/>
    <cellStyle name="Normal 8 2 6 3 2 3" xfId="22494" xr:uid="{F64644B9-8765-4522-B4E4-576C0264237E}"/>
    <cellStyle name="Normal 8 2 6 3 2 4" xfId="39253" xr:uid="{10D58DEB-0E56-4215-9AEA-42F45A74B8D1}"/>
    <cellStyle name="Normal 8 2 6 3 3" xfId="7421" xr:uid="{ABF862C3-1A3D-4ED8-84F8-709C0714C6B4}"/>
    <cellStyle name="Normal 8 2 6 3 3 2" xfId="15801" xr:uid="{02CC4E60-841E-47C8-94F8-BD3D5C20886F}"/>
    <cellStyle name="Normal 8 2 6 3 3 2 2" xfId="32561" xr:uid="{72457D5E-7EE5-4A0A-94F7-A467245584D3}"/>
    <cellStyle name="Normal 8 2 6 3 3 2 3" xfId="49320" xr:uid="{510B3539-0BC2-4843-9B5E-A95AE1161689}"/>
    <cellStyle name="Normal 8 2 6 3 3 3" xfId="24181" xr:uid="{A0B2929E-A0DC-43AF-B51A-A75312775B22}"/>
    <cellStyle name="Normal 8 2 6 3 3 4" xfId="40940" xr:uid="{6BFD4878-34EF-4B03-B53D-97B58A279D9E}"/>
    <cellStyle name="Normal 8 2 6 3 4" xfId="4161" xr:uid="{0B5927D0-08D2-44DC-A58C-EAFBC0304098}"/>
    <cellStyle name="Normal 8 2 6 3 4 2" xfId="12537" xr:uid="{FC5CCD6F-F139-4260-87CB-290C9000ECEA}"/>
    <cellStyle name="Normal 8 2 6 3 4 2 2" xfId="29297" xr:uid="{0DD36D9D-CE72-4B43-94FA-52303801F3EF}"/>
    <cellStyle name="Normal 8 2 6 3 4 2 3" xfId="46056" xr:uid="{53487F22-2862-4373-9BC1-8611714E147A}"/>
    <cellStyle name="Normal 8 2 6 3 4 3" xfId="20917" xr:uid="{5BCC8F57-8659-42D7-AC68-A9E0FF09CE6E}"/>
    <cellStyle name="Normal 8 2 6 3 4 4" xfId="37676" xr:uid="{0178702B-925F-4B90-984E-D88EFEF6515A}"/>
    <cellStyle name="Normal 8 2 6 3 5" xfId="10734" xr:uid="{DF7FB1EE-9CEA-4A21-A6F3-68638275DC8A}"/>
    <cellStyle name="Normal 8 2 6 3 5 2" xfId="27494" xr:uid="{0ED018C0-421E-4917-9CAC-832EC1424356}"/>
    <cellStyle name="Normal 8 2 6 3 5 3" xfId="44253" xr:uid="{0A24C99D-8CA3-44CF-A8AD-447001919778}"/>
    <cellStyle name="Normal 8 2 6 3 6" xfId="19114" xr:uid="{EBB22453-10E6-42F9-9D13-F9192D1D3B68}"/>
    <cellStyle name="Normal 8 2 6 3 7" xfId="35873" xr:uid="{4960570B-3F5E-4AFA-8621-203197C7C360}"/>
    <cellStyle name="Normal 8 2 6 4" xfId="2644" xr:uid="{32A5886B-A1E9-4834-88F4-8779D930E9C9}"/>
    <cellStyle name="Normal 8 2 6 4 2" xfId="6026" xr:uid="{C0D6AD7F-A49E-46C8-90C2-3765ECBA7F9A}"/>
    <cellStyle name="Normal 8 2 6 4 2 2" xfId="14406" xr:uid="{1D863A6A-4E82-4FE8-879B-0D29E8FEC2EF}"/>
    <cellStyle name="Normal 8 2 6 4 2 2 2" xfId="31166" xr:uid="{E2A55B39-2A4E-4DDC-920F-8E34FD7A1CB6}"/>
    <cellStyle name="Normal 8 2 6 4 2 2 3" xfId="47925" xr:uid="{691B482F-9087-4B59-B2A0-9550504F6C34}"/>
    <cellStyle name="Normal 8 2 6 4 2 3" xfId="22786" xr:uid="{1E909D8E-AF32-4E34-AB16-C639E04010AE}"/>
    <cellStyle name="Normal 8 2 6 4 2 4" xfId="39545" xr:uid="{201261A5-C99C-49B6-8D10-BB9DFC82B1BA}"/>
    <cellStyle name="Normal 8 2 6 4 3" xfId="7713" xr:uid="{C85972F4-8896-4124-AA14-3D89A8622156}"/>
    <cellStyle name="Normal 8 2 6 4 3 2" xfId="16093" xr:uid="{BAEEEB2A-753A-4E2B-9CAF-6A2C96DFF7D2}"/>
    <cellStyle name="Normal 8 2 6 4 3 2 2" xfId="32853" xr:uid="{A6801FF4-24EE-4BFC-8B71-32B1D46DE068}"/>
    <cellStyle name="Normal 8 2 6 4 3 2 3" xfId="49612" xr:uid="{1BE79FAC-B0CE-4BB3-9399-DD1D9FCDFD60}"/>
    <cellStyle name="Normal 8 2 6 4 3 3" xfId="24473" xr:uid="{2194E570-1587-4C37-B24D-A011B3FC8B3D}"/>
    <cellStyle name="Normal 8 2 6 4 3 4" xfId="41232" xr:uid="{B86CBAA5-C5BD-4438-94D3-E4A2E0282A5F}"/>
    <cellStyle name="Normal 8 2 6 4 4" xfId="4340" xr:uid="{D3D8F44D-5669-4370-9484-A17BB50AB956}"/>
    <cellStyle name="Normal 8 2 6 4 4 2" xfId="12716" xr:uid="{4409FFB8-3519-40A7-ABB5-6E8285A75081}"/>
    <cellStyle name="Normal 8 2 6 4 4 2 2" xfId="29476" xr:uid="{D89E1848-7C02-4223-8950-754BCC5E1EDC}"/>
    <cellStyle name="Normal 8 2 6 4 4 2 3" xfId="46235" xr:uid="{A60AC2B6-C10A-47FE-B77C-2FB300CCE03C}"/>
    <cellStyle name="Normal 8 2 6 4 4 3" xfId="21096" xr:uid="{B08C60D9-12E7-4034-B216-8D18C74B9033}"/>
    <cellStyle name="Normal 8 2 6 4 4 4" xfId="37855" xr:uid="{82145D4C-F4F5-4A69-9204-01EBCD8F4E18}"/>
    <cellStyle name="Normal 8 2 6 4 5" xfId="11026" xr:uid="{4D920DBC-2C7A-4A3A-AA76-4C2A92243B36}"/>
    <cellStyle name="Normal 8 2 6 4 5 2" xfId="27786" xr:uid="{4B7FD11F-8DCA-4A85-895B-1806C13F18CA}"/>
    <cellStyle name="Normal 8 2 6 4 5 3" xfId="44545" xr:uid="{1980C156-7796-485A-9856-32CE76C948C8}"/>
    <cellStyle name="Normal 8 2 6 4 6" xfId="19406" xr:uid="{DEE57404-6890-41F8-925C-2C609179C58F}"/>
    <cellStyle name="Normal 8 2 6 4 7" xfId="36165" xr:uid="{E8F0DE78-623F-49B6-916A-1A43E14F2955}"/>
    <cellStyle name="Normal 8 2 6 5" xfId="4760" xr:uid="{3ABE4AA0-6CB4-4C19-B332-2DC0DB9FD708}"/>
    <cellStyle name="Normal 8 2 6 5 2" xfId="13136" xr:uid="{50D74B74-4DEF-4521-8494-60461B88F86B}"/>
    <cellStyle name="Normal 8 2 6 5 2 2" xfId="29896" xr:uid="{0B9EE181-B5A0-4C9F-B99A-EB663A79A939}"/>
    <cellStyle name="Normal 8 2 6 5 2 3" xfId="46655" xr:uid="{104BC72C-ABBA-4590-8C1F-2C1190469CFE}"/>
    <cellStyle name="Normal 8 2 6 5 3" xfId="21516" xr:uid="{14904900-5496-466D-BF7F-0C04D2094426}"/>
    <cellStyle name="Normal 8 2 6 5 4" xfId="38275" xr:uid="{6CD61CFF-EE4B-4AD1-A00A-2B23F85FACEC}"/>
    <cellStyle name="Normal 8 2 6 6" xfId="6567" xr:uid="{0403B611-D258-47D0-8722-A79E816FDDE0}"/>
    <cellStyle name="Normal 8 2 6 6 2" xfId="14947" xr:uid="{1369179A-D5F9-4B5A-BC3E-CBCBB7C1797C}"/>
    <cellStyle name="Normal 8 2 6 6 2 2" xfId="31707" xr:uid="{75F4E442-82D4-44F5-8DC9-50500DEB1CAB}"/>
    <cellStyle name="Normal 8 2 6 6 2 3" xfId="48466" xr:uid="{82CBB5AC-C4B1-47A7-87F6-021DFD22BAE2}"/>
    <cellStyle name="Normal 8 2 6 6 3" xfId="23327" xr:uid="{48946385-1E0E-4AF6-9522-7CBD14C39DF8}"/>
    <cellStyle name="Normal 8 2 6 6 4" xfId="40086" xr:uid="{5F3C4114-7F85-4935-A43F-A1B18096668F}"/>
    <cellStyle name="Normal 8 2 6 7" xfId="8119" xr:uid="{EF30DE8B-AEDE-4D77-A2B9-B26018680F2C}"/>
    <cellStyle name="Normal 8 2 6 7 2" xfId="16499" xr:uid="{A0E5EB71-8F34-4EB5-848F-4378F1BDF8CA}"/>
    <cellStyle name="Normal 8 2 6 7 2 2" xfId="33259" xr:uid="{5AACF0ED-DFF0-44C9-BFF3-CF90E5D68F3A}"/>
    <cellStyle name="Normal 8 2 6 7 2 3" xfId="50018" xr:uid="{99C04963-46B0-43B5-82B5-0CA8D03B798E}"/>
    <cellStyle name="Normal 8 2 6 7 3" xfId="24879" xr:uid="{5132BA24-0AF9-4B53-B2C1-4BEF1DB7A3D0}"/>
    <cellStyle name="Normal 8 2 6 7 4" xfId="41638" xr:uid="{07174F38-6708-4E0F-AD72-5ABCCC0A5D94}"/>
    <cellStyle name="Normal 8 2 6 8" xfId="8525" xr:uid="{B5A8329F-C75B-4BC1-806D-94CA4FD27649}"/>
    <cellStyle name="Normal 8 2 6 8 2" xfId="16905" xr:uid="{C08A3DCB-34F1-426C-AEE7-AC3D0DF4CC94}"/>
    <cellStyle name="Normal 8 2 6 8 2 2" xfId="33665" xr:uid="{E48CD70B-23D0-46B9-90C8-DBAEAA5C618A}"/>
    <cellStyle name="Normal 8 2 6 8 2 3" xfId="50424" xr:uid="{E14B0379-4101-4320-A546-085183719BA5}"/>
    <cellStyle name="Normal 8 2 6 8 3" xfId="25285" xr:uid="{A2DA465F-47BA-4822-A258-D4C72E45D1B8}"/>
    <cellStyle name="Normal 8 2 6 8 4" xfId="42044" xr:uid="{4A2FB8DB-43FF-4109-85E2-085E3E7C6388}"/>
    <cellStyle name="Normal 8 2 6 9" xfId="8931" xr:uid="{63D18932-D6CC-448E-9D67-49F83FDC2872}"/>
    <cellStyle name="Normal 8 2 6 9 2" xfId="17311" xr:uid="{B43ADED9-9E7D-49B1-8CE7-02E85B5EAA55}"/>
    <cellStyle name="Normal 8 2 6 9 2 2" xfId="34071" xr:uid="{CA49ACC3-960B-405E-9DFE-4457E4327A9F}"/>
    <cellStyle name="Normal 8 2 6 9 2 3" xfId="50830" xr:uid="{CC118367-AF28-40EC-88DA-790B2CB87AEC}"/>
    <cellStyle name="Normal 8 2 6 9 3" xfId="25691" xr:uid="{2B26DD2B-9083-4A4E-A71A-FEE325B06879}"/>
    <cellStyle name="Normal 8 2 6 9 4" xfId="42450" xr:uid="{F1B4B697-37F9-4FEB-9007-8CD90B13F420}"/>
    <cellStyle name="Normal 8 2 7" xfId="1509" xr:uid="{331BAEF2-F33A-4210-81FE-B6E8BA132E6F}"/>
    <cellStyle name="Normal 8 2 7 10" xfId="9382" xr:uid="{FBDE9519-6CF1-48EB-9405-E95EE49E9656}"/>
    <cellStyle name="Normal 8 2 7 10 2" xfId="17762" xr:uid="{5F72E3E3-E611-4587-B8F7-98D52436E3AD}"/>
    <cellStyle name="Normal 8 2 7 10 2 2" xfId="34522" xr:uid="{05478897-1265-4287-93FC-84A9816AEFE6}"/>
    <cellStyle name="Normal 8 2 7 10 2 3" xfId="51281" xr:uid="{F189EBC0-0920-44EB-A5F4-00262D215949}"/>
    <cellStyle name="Normal 8 2 7 10 3" xfId="26142" xr:uid="{61F6DBB5-A1FA-4126-A142-72FA459A9F94}"/>
    <cellStyle name="Normal 8 2 7 10 4" xfId="42901" xr:uid="{51AB1CC6-6C88-4E5F-B72A-43586D406098}"/>
    <cellStyle name="Normal 8 2 7 11" xfId="3307" xr:uid="{06E642CA-F772-4FC6-9F9B-150812EB84BF}"/>
    <cellStyle name="Normal 8 2 7 11 2" xfId="11684" xr:uid="{7648B76D-9040-484F-BF25-8769CDD8B66F}"/>
    <cellStyle name="Normal 8 2 7 11 2 2" xfId="28444" xr:uid="{C57F3C26-9767-48AE-A6B8-4EA85C7585F8}"/>
    <cellStyle name="Normal 8 2 7 11 2 3" xfId="45203" xr:uid="{0FBC4F11-86DA-48AB-BB4A-0912BBD1925E}"/>
    <cellStyle name="Normal 8 2 7 11 3" xfId="20064" xr:uid="{292306AD-9F74-4A10-9D75-F3C03A082232}"/>
    <cellStyle name="Normal 8 2 7 11 4" xfId="36823" xr:uid="{650D9506-F4DB-425B-B0D9-164707A011E7}"/>
    <cellStyle name="Normal 8 2 7 12" xfId="9881" xr:uid="{00B6B78C-B0D8-4FCB-9165-A281E2899BEC}"/>
    <cellStyle name="Normal 8 2 7 12 2" xfId="26641" xr:uid="{BDF4801C-D50A-44F5-B06B-21AAF992AC26}"/>
    <cellStyle name="Normal 8 2 7 12 3" xfId="43400" xr:uid="{5C1A0859-FF10-40B3-83DC-34F6FDA931FC}"/>
    <cellStyle name="Normal 8 2 7 13" xfId="18261" xr:uid="{EE76CC8A-6C3B-4479-ACF2-D807DA475723}"/>
    <cellStyle name="Normal 8 2 7 14" xfId="35020" xr:uid="{A2A90634-25CA-489E-9E97-6FF7F85767CB}"/>
    <cellStyle name="Normal 8 2 7 2" xfId="1923" xr:uid="{2CF0743B-1564-4D75-AE13-901651DB9531}"/>
    <cellStyle name="Normal 8 2 7 2 2" xfId="5307" xr:uid="{57335C8E-4C2A-4F91-99BA-677FFD00D507}"/>
    <cellStyle name="Normal 8 2 7 2 2 2" xfId="13687" xr:uid="{F58AEA3F-FD8B-4B05-8C34-9F31A011872D}"/>
    <cellStyle name="Normal 8 2 7 2 2 2 2" xfId="30447" xr:uid="{8CE596E1-3D93-4F88-B10C-E79FF0A2DF71}"/>
    <cellStyle name="Normal 8 2 7 2 2 2 3" xfId="47206" xr:uid="{8FCA5D3B-9D34-4176-A9A5-2A2C5F91F553}"/>
    <cellStyle name="Normal 8 2 7 2 2 3" xfId="22067" xr:uid="{3CA21143-DAFD-4884-A8DF-278CCA0F8564}"/>
    <cellStyle name="Normal 8 2 7 2 2 4" xfId="38826" xr:uid="{A79C742F-A8B5-404E-96A4-6631239938C5}"/>
    <cellStyle name="Normal 8 2 7 2 3" xfId="6994" xr:uid="{6676E778-3CD9-44D4-8DF4-077C68B47AEB}"/>
    <cellStyle name="Normal 8 2 7 2 3 2" xfId="15374" xr:uid="{68700935-30D8-43B4-BA8E-048BE4815199}"/>
    <cellStyle name="Normal 8 2 7 2 3 2 2" xfId="32134" xr:uid="{123C122D-C14E-491F-9214-5A52F1736118}"/>
    <cellStyle name="Normal 8 2 7 2 3 2 3" xfId="48893" xr:uid="{C0A346D9-D46D-40C4-B760-E87C5F55A303}"/>
    <cellStyle name="Normal 8 2 7 2 3 3" xfId="23754" xr:uid="{D2F94120-7B24-44B0-A0EF-DEBC0E283C1B}"/>
    <cellStyle name="Normal 8 2 7 2 3 4" xfId="40513" xr:uid="{DE806BB9-E08F-46ED-84FC-F879BAD1B2ED}"/>
    <cellStyle name="Normal 8 2 7 2 4" xfId="3734" xr:uid="{4E76498D-B2B5-4942-93E6-1CFC7E61404B}"/>
    <cellStyle name="Normal 8 2 7 2 4 2" xfId="12110" xr:uid="{4238D980-B75B-47A6-B3E8-2E34583BF908}"/>
    <cellStyle name="Normal 8 2 7 2 4 2 2" xfId="28870" xr:uid="{AD13B033-8146-4CBD-A0A2-666F1EE59BD0}"/>
    <cellStyle name="Normal 8 2 7 2 4 2 3" xfId="45629" xr:uid="{9961AFEC-FB49-4F2E-9D56-EDFFD6EEBD20}"/>
    <cellStyle name="Normal 8 2 7 2 4 3" xfId="20490" xr:uid="{5AFB90AF-F832-489F-83E6-AE4DDB33E31A}"/>
    <cellStyle name="Normal 8 2 7 2 4 4" xfId="37249" xr:uid="{88AE2D78-1BD9-4DE5-9F8B-E12189F93127}"/>
    <cellStyle name="Normal 8 2 7 2 5" xfId="10307" xr:uid="{5B460606-CDD7-4A36-B565-3F9A3A3ED38A}"/>
    <cellStyle name="Normal 8 2 7 2 5 2" xfId="27067" xr:uid="{0F75E585-8255-4E86-AFD9-3FB6345F95E5}"/>
    <cellStyle name="Normal 8 2 7 2 5 3" xfId="43826" xr:uid="{817A8C0E-C1B7-41E6-9C91-7387880FDAE9}"/>
    <cellStyle name="Normal 8 2 7 2 6" xfId="18687" xr:uid="{A9D2DB03-1E63-49A7-82B8-F8B27E98DFC9}"/>
    <cellStyle name="Normal 8 2 7 2 7" xfId="35446" xr:uid="{7B5AAC33-B31C-4DF1-983B-2CA6079C12E4}"/>
    <cellStyle name="Normal 8 2 7 3" xfId="2354" xr:uid="{C87923E1-6156-4E9B-B89B-AB4C26F66687}"/>
    <cellStyle name="Normal 8 2 7 3 2" xfId="5735" xr:uid="{4BA8B488-BE63-49AB-A461-DE436B62A3BC}"/>
    <cellStyle name="Normal 8 2 7 3 2 2" xfId="14115" xr:uid="{77C20DC3-6FEB-452B-BA33-1465D26EE3AB}"/>
    <cellStyle name="Normal 8 2 7 3 2 2 2" xfId="30875" xr:uid="{52195D14-8091-4FB2-B551-91FC2C7EE905}"/>
    <cellStyle name="Normal 8 2 7 3 2 2 3" xfId="47634" xr:uid="{95EC6829-EA9A-42D1-BCCB-C90001488987}"/>
    <cellStyle name="Normal 8 2 7 3 2 3" xfId="22495" xr:uid="{6A94D83D-B644-4727-B437-8F284A25C717}"/>
    <cellStyle name="Normal 8 2 7 3 2 4" xfId="39254" xr:uid="{F665C9DC-3852-42F3-B156-83E146C90226}"/>
    <cellStyle name="Normal 8 2 7 3 3" xfId="7422" xr:uid="{0E3AAB65-DFA4-4C19-8D6F-BB2F570145E0}"/>
    <cellStyle name="Normal 8 2 7 3 3 2" xfId="15802" xr:uid="{3C7F90FC-CBD3-4F4A-854E-3F1A148590E5}"/>
    <cellStyle name="Normal 8 2 7 3 3 2 2" xfId="32562" xr:uid="{27F6B265-C357-43B2-804A-92AF215AFB79}"/>
    <cellStyle name="Normal 8 2 7 3 3 2 3" xfId="49321" xr:uid="{09F7B354-CB0F-49D1-B4AE-6F5C7FE827B6}"/>
    <cellStyle name="Normal 8 2 7 3 3 3" xfId="24182" xr:uid="{7B394A4C-8420-4FA4-8B29-B724AE26D880}"/>
    <cellStyle name="Normal 8 2 7 3 3 4" xfId="40941" xr:uid="{7DFE00F3-7881-44F5-AC91-483DF0180280}"/>
    <cellStyle name="Normal 8 2 7 3 4" xfId="4162" xr:uid="{415B278F-A58B-45C3-83E5-A77F34DF1DBD}"/>
    <cellStyle name="Normal 8 2 7 3 4 2" xfId="12538" xr:uid="{05E5D34F-21A2-49C3-902A-0F59F50359F3}"/>
    <cellStyle name="Normal 8 2 7 3 4 2 2" xfId="29298" xr:uid="{269B9991-E4A9-4D7B-B624-31697B71388E}"/>
    <cellStyle name="Normal 8 2 7 3 4 2 3" xfId="46057" xr:uid="{97C27ED8-5FD7-41A6-B6E4-8493B18A5741}"/>
    <cellStyle name="Normal 8 2 7 3 4 3" xfId="20918" xr:uid="{1367CB23-D687-415D-95B0-C0D2D57E2AC0}"/>
    <cellStyle name="Normal 8 2 7 3 4 4" xfId="37677" xr:uid="{B34B5862-767B-4BA5-A025-A1DC274F000E}"/>
    <cellStyle name="Normal 8 2 7 3 5" xfId="10735" xr:uid="{33C28CDE-107D-42D2-9648-B2ACCFE74E00}"/>
    <cellStyle name="Normal 8 2 7 3 5 2" xfId="27495" xr:uid="{2D6D7CA2-2855-4DA0-A4FE-DA0E3DDC28A2}"/>
    <cellStyle name="Normal 8 2 7 3 5 3" xfId="44254" xr:uid="{ADA0F11A-46F0-4C0E-9B48-9A6CA7D7B847}"/>
    <cellStyle name="Normal 8 2 7 3 6" xfId="19115" xr:uid="{C519E990-FEB9-4C4A-A4F2-7DC98260BD1F}"/>
    <cellStyle name="Normal 8 2 7 3 7" xfId="35874" xr:uid="{6C7F5D23-D755-44F8-B059-DD2F03F32A6F}"/>
    <cellStyle name="Normal 8 2 7 4" xfId="2689" xr:uid="{78F77219-0E52-4341-8B80-A6EE350D1CF1}"/>
    <cellStyle name="Normal 8 2 7 4 2" xfId="6071" xr:uid="{ACBEC600-B07B-4557-B992-2AEBEBF26672}"/>
    <cellStyle name="Normal 8 2 7 4 2 2" xfId="14451" xr:uid="{13FA4A5B-4ADC-488B-88F2-38AFD4CCC800}"/>
    <cellStyle name="Normal 8 2 7 4 2 2 2" xfId="31211" xr:uid="{FFCA4444-1BB6-480C-913B-240354423B03}"/>
    <cellStyle name="Normal 8 2 7 4 2 2 3" xfId="47970" xr:uid="{5FDF797D-06EE-412E-9D43-48A6A6CDF934}"/>
    <cellStyle name="Normal 8 2 7 4 2 3" xfId="22831" xr:uid="{CA69C19A-93AA-4CB0-8D4A-10105A10C204}"/>
    <cellStyle name="Normal 8 2 7 4 2 4" xfId="39590" xr:uid="{F3EF38A1-3982-4CAD-82D2-C5B7408F5461}"/>
    <cellStyle name="Normal 8 2 7 4 3" xfId="7758" xr:uid="{DFDA492C-12DD-454B-B49A-270257BDCB81}"/>
    <cellStyle name="Normal 8 2 7 4 3 2" xfId="16138" xr:uid="{943344C3-05FA-41D9-A67A-C06A5E9EDA7C}"/>
    <cellStyle name="Normal 8 2 7 4 3 2 2" xfId="32898" xr:uid="{FAAF0AAB-7080-46EB-B135-8D28C40FACE7}"/>
    <cellStyle name="Normal 8 2 7 4 3 2 3" xfId="49657" xr:uid="{8ACC7E38-5AE7-47BE-96EE-F239DEFBE12C}"/>
    <cellStyle name="Normal 8 2 7 4 3 3" xfId="24518" xr:uid="{C8CA0689-0C36-45B3-8C5C-A8EAA6EDC45C}"/>
    <cellStyle name="Normal 8 2 7 4 3 4" xfId="41277" xr:uid="{0859E5A7-6963-44E9-9509-F8E3ABF77BC1}"/>
    <cellStyle name="Normal 8 2 7 4 4" xfId="4385" xr:uid="{3513BEAF-04A6-4EE5-B7D5-AB31C9E5297F}"/>
    <cellStyle name="Normal 8 2 7 4 4 2" xfId="12761" xr:uid="{0383020B-A394-4FE6-9944-93DD2075CBA7}"/>
    <cellStyle name="Normal 8 2 7 4 4 2 2" xfId="29521" xr:uid="{1B598227-7555-46F2-B7BF-275B43E36CE8}"/>
    <cellStyle name="Normal 8 2 7 4 4 2 3" xfId="46280" xr:uid="{2F2B41FC-FD19-490A-A161-32572E2FC158}"/>
    <cellStyle name="Normal 8 2 7 4 4 3" xfId="21141" xr:uid="{118F258E-9530-4C2C-9BA0-A3EB60EA2DCB}"/>
    <cellStyle name="Normal 8 2 7 4 4 4" xfId="37900" xr:uid="{09864A41-3F42-4BD7-93EE-E17B94AE7B07}"/>
    <cellStyle name="Normal 8 2 7 4 5" xfId="11071" xr:uid="{C25CBE3A-91BC-4951-9317-AAEDC823B57A}"/>
    <cellStyle name="Normal 8 2 7 4 5 2" xfId="27831" xr:uid="{AC1B84E2-3607-4F21-AE17-3643D8ED22F1}"/>
    <cellStyle name="Normal 8 2 7 4 5 3" xfId="44590" xr:uid="{ABC573AA-28E2-45F0-AFC4-2311032F3454}"/>
    <cellStyle name="Normal 8 2 7 4 6" xfId="19451" xr:uid="{54956A68-333B-4369-B3C5-151F418D87DB}"/>
    <cellStyle name="Normal 8 2 7 4 7" xfId="36210" xr:uid="{A167CBAA-8090-4FCB-843B-85ED5514B09F}"/>
    <cellStyle name="Normal 8 2 7 5" xfId="4805" xr:uid="{99C1CCCF-C890-437F-8D55-9C35D74D35EB}"/>
    <cellStyle name="Normal 8 2 7 5 2" xfId="13181" xr:uid="{758FC84F-68DF-4FD3-B7C8-0808A4C51DCA}"/>
    <cellStyle name="Normal 8 2 7 5 2 2" xfId="29941" xr:uid="{1286D4B4-4EC8-44ED-B705-C6AD02A8B23D}"/>
    <cellStyle name="Normal 8 2 7 5 2 3" xfId="46700" xr:uid="{F4F82967-82F1-427D-A2B6-C74AB9E7AE68}"/>
    <cellStyle name="Normal 8 2 7 5 3" xfId="21561" xr:uid="{05F61353-E468-4055-8AC7-27A56EF9CDB2}"/>
    <cellStyle name="Normal 8 2 7 5 4" xfId="38320" xr:uid="{1AF4FFE8-C89B-4EED-ADF1-8494A6E4F4A7}"/>
    <cellStyle name="Normal 8 2 7 6" xfId="6568" xr:uid="{25934473-CA93-433C-807D-1245862E7E29}"/>
    <cellStyle name="Normal 8 2 7 6 2" xfId="14948" xr:uid="{E39D1D2B-1A54-4620-9723-102EA3318C17}"/>
    <cellStyle name="Normal 8 2 7 6 2 2" xfId="31708" xr:uid="{B507A8FB-6158-4A27-94F2-0FBF48D67086}"/>
    <cellStyle name="Normal 8 2 7 6 2 3" xfId="48467" xr:uid="{F2B4FF79-38DE-4F59-B428-89DD11C9BFD3}"/>
    <cellStyle name="Normal 8 2 7 6 3" xfId="23328" xr:uid="{2B12DF94-CB98-4738-BB3B-B6996028D170}"/>
    <cellStyle name="Normal 8 2 7 6 4" xfId="40087" xr:uid="{74E7EDF3-1B72-42B7-8DC6-844733AFC2A2}"/>
    <cellStyle name="Normal 8 2 7 7" xfId="8164" xr:uid="{022F14B8-090D-463E-AE87-E238F68CFE29}"/>
    <cellStyle name="Normal 8 2 7 7 2" xfId="16544" xr:uid="{C4CECDBF-F325-4CBD-8E2A-7CCDD619F01E}"/>
    <cellStyle name="Normal 8 2 7 7 2 2" xfId="33304" xr:uid="{7BECCDAA-215E-442B-B50B-F214BFE970FF}"/>
    <cellStyle name="Normal 8 2 7 7 2 3" xfId="50063" xr:uid="{45C3E3D1-5B53-473A-8EAC-425F473ACFEA}"/>
    <cellStyle name="Normal 8 2 7 7 3" xfId="24924" xr:uid="{A41B230A-A058-495F-AFFF-CF76FF7D41CD}"/>
    <cellStyle name="Normal 8 2 7 7 4" xfId="41683" xr:uid="{E0A707E9-A813-4DB4-8C5D-C3EAFFCB2547}"/>
    <cellStyle name="Normal 8 2 7 8" xfId="8570" xr:uid="{0CD256D6-8E73-4615-A5EB-52FD3BD112AA}"/>
    <cellStyle name="Normal 8 2 7 8 2" xfId="16950" xr:uid="{AA0D81F3-0A7C-462E-9CC2-341120428786}"/>
    <cellStyle name="Normal 8 2 7 8 2 2" xfId="33710" xr:uid="{778426C5-F085-47DD-ADD2-F47C097E6A42}"/>
    <cellStyle name="Normal 8 2 7 8 2 3" xfId="50469" xr:uid="{602506DE-5443-4066-AB2B-25B51A41AA71}"/>
    <cellStyle name="Normal 8 2 7 8 3" xfId="25330" xr:uid="{712A2344-EB0E-472B-9690-30AD5E44119B}"/>
    <cellStyle name="Normal 8 2 7 8 4" xfId="42089" xr:uid="{071C6710-57D0-4E2B-88EE-3C047F656C64}"/>
    <cellStyle name="Normal 8 2 7 9" xfId="8976" xr:uid="{D5343A58-9B9C-4183-974A-589DECFF72D7}"/>
    <cellStyle name="Normal 8 2 7 9 2" xfId="17356" xr:uid="{64068D25-D3F5-4A85-A18D-D28A41E2D4C0}"/>
    <cellStyle name="Normal 8 2 7 9 2 2" xfId="34116" xr:uid="{8F427B1A-3C6F-4EF4-A1D5-38D61FE9A6BE}"/>
    <cellStyle name="Normal 8 2 7 9 2 3" xfId="50875" xr:uid="{78AB1B7E-4AB6-4305-B523-5AC98A7448CE}"/>
    <cellStyle name="Normal 8 2 7 9 3" xfId="25736" xr:uid="{941B429D-0A00-4B9C-A025-E9683257D073}"/>
    <cellStyle name="Normal 8 2 7 9 4" xfId="42495" xr:uid="{7AAEB434-F331-4274-ABBD-2B4C4AC787B3}"/>
    <cellStyle name="Normal 8 2 8" xfId="1561" xr:uid="{99301CB0-1294-439B-AF19-AA25BC10261B}"/>
    <cellStyle name="Normal 8 2 8 2" xfId="4940" xr:uid="{FC789865-C610-44A1-8F7B-0E79B145ACCC}"/>
    <cellStyle name="Normal 8 2 8 2 2" xfId="13316" xr:uid="{4B181A80-D167-4117-96D0-12AAC6C20CBB}"/>
    <cellStyle name="Normal 8 2 8 2 2 2" xfId="30076" xr:uid="{7AB8B4A3-9247-42AD-8A66-EFCD62DE57D2}"/>
    <cellStyle name="Normal 8 2 8 2 2 3" xfId="46835" xr:uid="{2451C2B3-9B7D-46D3-BE6D-ED61C2A5846D}"/>
    <cellStyle name="Normal 8 2 8 2 3" xfId="21696" xr:uid="{331B880E-CB16-4CEF-BE9A-DFDE847FA971}"/>
    <cellStyle name="Normal 8 2 8 2 4" xfId="38455" xr:uid="{15C526CC-15BD-43C7-8ABB-334C6E866A87}"/>
    <cellStyle name="Normal 8 2 8 3" xfId="6623" xr:uid="{5B2460AD-A4AF-4ED5-AF00-DD528F84240E}"/>
    <cellStyle name="Normal 8 2 8 3 2" xfId="15003" xr:uid="{96C035D1-0EB5-49BE-97DC-FB97CA676676}"/>
    <cellStyle name="Normal 8 2 8 3 2 2" xfId="31763" xr:uid="{0151BD65-C48E-4F94-B02F-BFDC7E4B5485}"/>
    <cellStyle name="Normal 8 2 8 3 2 3" xfId="48522" xr:uid="{764484FC-7E95-4B5E-BBD0-FFF8DC4DED37}"/>
    <cellStyle name="Normal 8 2 8 3 3" xfId="23383" xr:uid="{B1C10AE5-BB41-4994-8B8B-3C70BE0243C3}"/>
    <cellStyle name="Normal 8 2 8 3 4" xfId="40142" xr:uid="{AEA09AD2-7898-459E-AC86-4E62712CB49D}"/>
    <cellStyle name="Normal 8 2 8 4" xfId="3363" xr:uid="{82A7E7D2-2511-495C-B18D-0288FB46CD02}"/>
    <cellStyle name="Normal 8 2 8 4 2" xfId="11739" xr:uid="{78B1F4EC-8D47-4E08-B1CE-9DF9B31FFED6}"/>
    <cellStyle name="Normal 8 2 8 4 2 2" xfId="28499" xr:uid="{9377D154-B8EB-4366-ABD3-7E204DC8B64B}"/>
    <cellStyle name="Normal 8 2 8 4 2 3" xfId="45258" xr:uid="{2928DAF7-1715-4BB0-B904-DDCE421D455C}"/>
    <cellStyle name="Normal 8 2 8 4 3" xfId="20119" xr:uid="{41F12D82-6656-480D-A673-F00F19E32552}"/>
    <cellStyle name="Normal 8 2 8 4 4" xfId="36878" xr:uid="{763EF245-024C-4EE8-A027-70A9E337245F}"/>
    <cellStyle name="Normal 8 2 8 5" xfId="9936" xr:uid="{BD3A79D3-11E7-43B3-BDB9-0FB58AFF01E2}"/>
    <cellStyle name="Normal 8 2 8 5 2" xfId="26696" xr:uid="{6007FFB0-942E-4BD9-B094-1BE7087AA341}"/>
    <cellStyle name="Normal 8 2 8 5 3" xfId="43455" xr:uid="{EF71666D-B275-43CE-98D1-60CC5B75CB29}"/>
    <cellStyle name="Normal 8 2 8 6" xfId="18316" xr:uid="{CA5D0173-5E83-466D-9404-B152DE83D8B7}"/>
    <cellStyle name="Normal 8 2 8 7" xfId="35075" xr:uid="{BB18BE5C-AC17-4128-A6EA-FEBFD0833105}"/>
    <cellStyle name="Normal 8 2 9" xfId="1985" xr:uid="{49654439-09EF-4114-B3F5-180CA52E9D0B}"/>
    <cellStyle name="Normal 8 2 9 2" xfId="5364" xr:uid="{BAC4696E-9E8B-488A-AE8F-6B57F953F726}"/>
    <cellStyle name="Normal 8 2 9 2 2" xfId="13744" xr:uid="{5BA0E7DA-F877-483B-BA11-C28137062042}"/>
    <cellStyle name="Normal 8 2 9 2 2 2" xfId="30504" xr:uid="{A91ACF06-0116-43B0-9D4C-ACA8C62C044F}"/>
    <cellStyle name="Normal 8 2 9 2 2 3" xfId="47263" xr:uid="{C6FFFCE0-4277-4C77-BC85-F5B38B5A8C7A}"/>
    <cellStyle name="Normal 8 2 9 2 3" xfId="22124" xr:uid="{575D075B-A77C-4E75-9105-C9C26C0BEA56}"/>
    <cellStyle name="Normal 8 2 9 2 4" xfId="38883" xr:uid="{136A0883-F0B2-4B72-A226-E98342C21A3C}"/>
    <cellStyle name="Normal 8 2 9 3" xfId="7051" xr:uid="{ED1BF6FB-D3EF-444D-8A19-EA4609BE5894}"/>
    <cellStyle name="Normal 8 2 9 3 2" xfId="15431" xr:uid="{E17B1FF6-CFD7-4BBD-80DC-28251277E9F4}"/>
    <cellStyle name="Normal 8 2 9 3 2 2" xfId="32191" xr:uid="{E39E6E7D-EB9C-4327-B7E4-B44D1C5C6615}"/>
    <cellStyle name="Normal 8 2 9 3 2 3" xfId="48950" xr:uid="{881C360A-A7D3-470B-836B-A74A3D291D37}"/>
    <cellStyle name="Normal 8 2 9 3 3" xfId="23811" xr:uid="{5CCE597F-6E4F-4F82-A614-D7BDFB4C5AFD}"/>
    <cellStyle name="Normal 8 2 9 3 4" xfId="40570" xr:uid="{3948B8F5-E448-4CA7-A4B6-C6C4FE56ED00}"/>
    <cellStyle name="Normal 8 2 9 4" xfId="3791" xr:uid="{F585048C-0B09-4CB0-A2FA-45D37B7C7E52}"/>
    <cellStyle name="Normal 8 2 9 4 2" xfId="12167" xr:uid="{13518248-5217-4AE2-86C5-0A767796F5F6}"/>
    <cellStyle name="Normal 8 2 9 4 2 2" xfId="28927" xr:uid="{02DAA159-718F-4BAD-A652-836EF3FE958C}"/>
    <cellStyle name="Normal 8 2 9 4 2 3" xfId="45686" xr:uid="{9E07782A-5492-4EB3-9667-6306D00B34B7}"/>
    <cellStyle name="Normal 8 2 9 4 3" xfId="20547" xr:uid="{5F0D25E6-B951-4F94-A9F1-789B9A20B005}"/>
    <cellStyle name="Normal 8 2 9 4 4" xfId="37306" xr:uid="{E72B8C96-BDAB-4FFD-95C8-C246D35406EB}"/>
    <cellStyle name="Normal 8 2 9 5" xfId="10364" xr:uid="{0104CCA2-3FE9-4A3A-AE20-FEB65B11CB5A}"/>
    <cellStyle name="Normal 8 2 9 5 2" xfId="27124" xr:uid="{7350B4AB-B73C-42B3-8C1D-33334026D782}"/>
    <cellStyle name="Normal 8 2 9 5 3" xfId="43883" xr:uid="{1D79C866-32E8-4427-BF2C-04212E03D3D1}"/>
    <cellStyle name="Normal 8 2 9 6" xfId="18744" xr:uid="{A90A30C0-7114-4781-861B-905AB0BE4266}"/>
    <cellStyle name="Normal 8 2 9 7" xfId="35503" xr:uid="{F4B0E61A-BA9B-4606-8F5B-1F3A15996742}"/>
    <cellStyle name="Normal 8 20" xfId="17883" xr:uid="{0F0DA975-E80F-451C-B79E-6EEF61C05B37}"/>
    <cellStyle name="Normal 8 21" xfId="34642" xr:uid="{27DD8BFB-9232-456A-8674-B0648B9D1799}"/>
    <cellStyle name="Normal 8 22" xfId="51654" xr:uid="{018C58DA-AD66-4615-8723-9EA9B267D01E}"/>
    <cellStyle name="Normal 8 23" xfId="164" xr:uid="{FF5009C4-B2E3-40F1-995B-0FA159892E47}"/>
    <cellStyle name="Normal 8 3" xfId="1107" xr:uid="{53F16E7A-52EE-4CDD-973E-EDF702467278}"/>
    <cellStyle name="Normal 8 3 10" xfId="7954" xr:uid="{1CD04EA4-51D1-42B5-AD6A-1B9E690AFC11}"/>
    <cellStyle name="Normal 8 3 10 2" xfId="16334" xr:uid="{D8A29D2E-3EB9-411F-8192-281335A23563}"/>
    <cellStyle name="Normal 8 3 10 2 2" xfId="33094" xr:uid="{0969BEDA-0333-46D3-B3F0-20E64EACA39C}"/>
    <cellStyle name="Normal 8 3 10 2 3" xfId="49853" xr:uid="{A158D13C-F9BD-4784-8A64-71AFE10F0D3E}"/>
    <cellStyle name="Normal 8 3 10 3" xfId="24714" xr:uid="{2E8787A3-4304-41A8-BB37-5DDFC9F77391}"/>
    <cellStyle name="Normal 8 3 10 4" xfId="41473" xr:uid="{96D63AD5-F34A-4582-A432-EFDF2882D102}"/>
    <cellStyle name="Normal 8 3 11" xfId="8360" xr:uid="{292E64B9-6F86-4DF7-9F9F-92A3576A229D}"/>
    <cellStyle name="Normal 8 3 11 2" xfId="16740" xr:uid="{B317DA65-4012-439F-8146-5A4396CEF9C1}"/>
    <cellStyle name="Normal 8 3 11 2 2" xfId="33500" xr:uid="{D2C95F3A-FE5A-4F33-B1FA-10F017A3F400}"/>
    <cellStyle name="Normal 8 3 11 2 3" xfId="50259" xr:uid="{209AA68E-7AC2-46BD-878F-9998C7602EBC}"/>
    <cellStyle name="Normal 8 3 11 3" xfId="25120" xr:uid="{1EFD1BCA-3D5B-457A-B9C6-9C05603B156C}"/>
    <cellStyle name="Normal 8 3 11 4" xfId="41879" xr:uid="{F25C49E8-7CFF-45E1-9E40-6F2B47B465BB}"/>
    <cellStyle name="Normal 8 3 12" xfId="8766" xr:uid="{1416777B-D4FA-42CC-A832-3AA29E377BDC}"/>
    <cellStyle name="Normal 8 3 12 2" xfId="17146" xr:uid="{5AA66837-CE3C-417B-92CC-ED3187C07777}"/>
    <cellStyle name="Normal 8 3 12 2 2" xfId="33906" xr:uid="{59D452BC-2E61-420C-A5B8-59F687BA4852}"/>
    <cellStyle name="Normal 8 3 12 2 3" xfId="50665" xr:uid="{5A3F61BD-DFB1-4C00-AFF5-FB895670EB46}"/>
    <cellStyle name="Normal 8 3 12 3" xfId="25526" xr:uid="{A91A2BE3-E144-4AFD-A541-DE4147F340F2}"/>
    <cellStyle name="Normal 8 3 12 4" xfId="42285" xr:uid="{3190E7AF-3907-4DE7-B008-A3A1650A0B2B}"/>
    <cellStyle name="Normal 8 3 13" xfId="9172" xr:uid="{1A4F7BE7-6FDE-4A93-8F68-1FCF43D6CD9C}"/>
    <cellStyle name="Normal 8 3 13 2" xfId="17552" xr:uid="{4FBBA149-D601-45CA-AD5F-3148CCD0755E}"/>
    <cellStyle name="Normal 8 3 13 2 2" xfId="34312" xr:uid="{8725BD9C-3DBF-4381-B4FD-116917854300}"/>
    <cellStyle name="Normal 8 3 13 2 3" xfId="51071" xr:uid="{5ED2EA12-41E1-4B7B-8470-E0ED5E29E21F}"/>
    <cellStyle name="Normal 8 3 13 3" xfId="25932" xr:uid="{9E8B4E9C-8943-44E9-9581-A882DDEAC17C}"/>
    <cellStyle name="Normal 8 3 13 4" xfId="42691" xr:uid="{E9CE2BB8-8A70-4AA4-9953-346C64805D80}"/>
    <cellStyle name="Normal 8 3 14" xfId="2830" xr:uid="{45A3D1E2-BDED-4A63-9215-4C9F55045DE6}"/>
    <cellStyle name="Normal 8 3 14 2" xfId="11212" xr:uid="{11594612-D189-40F7-88FB-AD2993BC8F9D}"/>
    <cellStyle name="Normal 8 3 14 2 2" xfId="27972" xr:uid="{A94C4536-7346-4FB8-9686-F95BCC745253}"/>
    <cellStyle name="Normal 8 3 14 2 3" xfId="44731" xr:uid="{4F49F9AA-4300-4D12-8654-AA803A155255}"/>
    <cellStyle name="Normal 8 3 14 3" xfId="19592" xr:uid="{1A6A7356-7EDA-4F42-971C-AB657E0D3D2C}"/>
    <cellStyle name="Normal 8 3 14 4" xfId="36351" xr:uid="{FA2ED66D-0C5E-43EE-AEE3-3FF0DF8B8BCC}"/>
    <cellStyle name="Normal 8 3 15" xfId="9531" xr:uid="{26F00E5F-7649-4272-A642-50AD8E2AD1F3}"/>
    <cellStyle name="Normal 8 3 15 2" xfId="26291" xr:uid="{6A224DB6-29B2-40A1-9DAF-478B83738C84}"/>
    <cellStyle name="Normal 8 3 15 3" xfId="43050" xr:uid="{C5EBF41E-60E1-4A04-ABD4-402DAACA97E7}"/>
    <cellStyle name="Normal 8 3 16" xfId="17911" xr:uid="{BEAF2B6E-EB8A-442B-81F5-A9F7F1C27A40}"/>
    <cellStyle name="Normal 8 3 17" xfId="34670" xr:uid="{67B98126-3FE1-4A35-8405-131FA4645456}"/>
    <cellStyle name="Normal 8 3 2" xfId="1108" xr:uid="{111C83FA-FC40-4C76-832A-23D1BA739F18}"/>
    <cellStyle name="Normal 8 3 2 10" xfId="8385" xr:uid="{5667F06C-ECD6-4F7D-BA7A-0FFDE0B5FDFD}"/>
    <cellStyle name="Normal 8 3 2 10 2" xfId="16765" xr:uid="{1298E2FC-2840-43C1-A106-731EFC0CEA33}"/>
    <cellStyle name="Normal 8 3 2 10 2 2" xfId="33525" xr:uid="{2C2168BC-8067-4B90-92B9-F7CA71E4D87F}"/>
    <cellStyle name="Normal 8 3 2 10 2 3" xfId="50284" xr:uid="{029DF486-E45A-4C7D-A54E-BCCE978E434E}"/>
    <cellStyle name="Normal 8 3 2 10 3" xfId="25145" xr:uid="{6DF6D574-423F-4F3D-8DEA-C8DA7BC471FC}"/>
    <cellStyle name="Normal 8 3 2 10 4" xfId="41904" xr:uid="{F38A6185-61D9-4C25-A0D7-D72F07AD1CA7}"/>
    <cellStyle name="Normal 8 3 2 11" xfId="8791" xr:uid="{A9F25BCF-F6F7-44D2-8DA4-FD1987CE7AED}"/>
    <cellStyle name="Normal 8 3 2 11 2" xfId="17171" xr:uid="{AA4F46E8-8223-4D28-A4E1-C898D4DEB10A}"/>
    <cellStyle name="Normal 8 3 2 11 2 2" xfId="33931" xr:uid="{D7A29A43-5983-4A54-A343-92F0ADF8BE72}"/>
    <cellStyle name="Normal 8 3 2 11 2 3" xfId="50690" xr:uid="{7BB95548-7FFB-4C7C-B1D6-C29F47C0EE7A}"/>
    <cellStyle name="Normal 8 3 2 11 3" xfId="25551" xr:uid="{B340D900-885A-4FF1-BDDE-0BBF4BEE3416}"/>
    <cellStyle name="Normal 8 3 2 11 4" xfId="42310" xr:uid="{2BFED8F5-9B0C-4C41-90B8-3F5BB6EDA79E}"/>
    <cellStyle name="Normal 8 3 2 12" xfId="9197" xr:uid="{8A666280-6606-4CE8-961C-981A5B09E8CF}"/>
    <cellStyle name="Normal 8 3 2 12 2" xfId="17577" xr:uid="{0BB36687-11C6-4EEC-805D-21C965C6DD9D}"/>
    <cellStyle name="Normal 8 3 2 12 2 2" xfId="34337" xr:uid="{5F954FB9-A9A5-4A63-B8C5-CFB1B26B7CDC}"/>
    <cellStyle name="Normal 8 3 2 12 2 3" xfId="51096" xr:uid="{0424C30D-894C-4FCE-BAA5-3AEC4129B9A1}"/>
    <cellStyle name="Normal 8 3 2 12 3" xfId="25957" xr:uid="{7BC4D3F2-F316-477B-A775-B4279E25A66C}"/>
    <cellStyle name="Normal 8 3 2 12 4" xfId="42716" xr:uid="{D9DAB3CD-4CBD-44D9-98B8-A77EA4261F65}"/>
    <cellStyle name="Normal 8 3 2 13" xfId="3029" xr:uid="{3940CA3D-FA5A-44AC-A673-B5F57426E672}"/>
    <cellStyle name="Normal 8 3 2 13 2" xfId="11408" xr:uid="{996EED72-CD73-44B7-998A-5B88225C36C9}"/>
    <cellStyle name="Normal 8 3 2 13 2 2" xfId="28168" xr:uid="{49EA244A-4130-4D7F-A4A5-6AC71E0806D4}"/>
    <cellStyle name="Normal 8 3 2 13 2 3" xfId="44927" xr:uid="{E10CD525-D7AC-4586-AAEF-EE7A004DE6CD}"/>
    <cellStyle name="Normal 8 3 2 13 3" xfId="19788" xr:uid="{73BCFAC8-E105-49F8-87AE-24450D9817A4}"/>
    <cellStyle name="Normal 8 3 2 13 4" xfId="36547" xr:uid="{75EC4583-9BD1-4FB7-BC32-AB6165F390D3}"/>
    <cellStyle name="Normal 8 3 2 14" xfId="9605" xr:uid="{F88BEAAE-7292-4D72-82FE-39C2CA2B918A}"/>
    <cellStyle name="Normal 8 3 2 14 2" xfId="26365" xr:uid="{E77425BA-7127-44D9-986B-E6B640CE02FD}"/>
    <cellStyle name="Normal 8 3 2 14 3" xfId="43124" xr:uid="{92E63DF0-3C67-4CBE-9AE9-B426012E901B}"/>
    <cellStyle name="Normal 8 3 2 15" xfId="17985" xr:uid="{E9C9404B-99AB-4D66-8629-2E3FF3905A68}"/>
    <cellStyle name="Normal 8 3 2 16" xfId="34744" xr:uid="{E67A74CE-27B7-4045-BB10-CCE6336B9EA7}"/>
    <cellStyle name="Normal 8 3 2 2" xfId="1109" xr:uid="{31F01139-D017-460F-9D8A-B2FB5288CC98}"/>
    <cellStyle name="Normal 8 3 2 2 10" xfId="9344" xr:uid="{8EED169F-906F-42CE-B520-AC50FC9A3F4D}"/>
    <cellStyle name="Normal 8 3 2 2 10 2" xfId="17724" xr:uid="{009FA548-D6A5-4AC0-BCAF-57D2CAA3FD37}"/>
    <cellStyle name="Normal 8 3 2 2 10 2 2" xfId="34484" xr:uid="{FBFA71C6-11B2-4487-B7C2-02E28616A333}"/>
    <cellStyle name="Normal 8 3 2 2 10 2 3" xfId="51243" xr:uid="{070C3272-27B8-4107-B510-F7B9F3518705}"/>
    <cellStyle name="Normal 8 3 2 2 10 3" xfId="26104" xr:uid="{01E3C14E-67BC-4472-9094-F8EA1288B11D}"/>
    <cellStyle name="Normal 8 3 2 2 10 4" xfId="42863" xr:uid="{AAF2287D-6C12-4CC5-9B36-9EE62717EE3B}"/>
    <cellStyle name="Normal 8 3 2 2 11" xfId="3308" xr:uid="{65781161-0027-478A-93D2-05DCC52DE022}"/>
    <cellStyle name="Normal 8 3 2 2 11 2" xfId="11685" xr:uid="{7E0EF437-86F0-470D-B7FF-0AA0AC491E1C}"/>
    <cellStyle name="Normal 8 3 2 2 11 2 2" xfId="28445" xr:uid="{059CD980-E0A8-47DF-A4D2-8867F6085C35}"/>
    <cellStyle name="Normal 8 3 2 2 11 2 3" xfId="45204" xr:uid="{560D1ED2-6B41-46F7-BAB5-D490CFEB653B}"/>
    <cellStyle name="Normal 8 3 2 2 11 3" xfId="20065" xr:uid="{6B7A8A94-1CF3-4D99-B8AA-34C35115B417}"/>
    <cellStyle name="Normal 8 3 2 2 11 4" xfId="36824" xr:uid="{8B093EB2-2B39-4F8D-910D-94845B1680CF}"/>
    <cellStyle name="Normal 8 3 2 2 12" xfId="9882" xr:uid="{8314672A-9D0A-401B-93E5-07A5618A1791}"/>
    <cellStyle name="Normal 8 3 2 2 12 2" xfId="26642" xr:uid="{42DEB4DB-9481-4A2B-8A0B-41EF975752D3}"/>
    <cellStyle name="Normal 8 3 2 2 12 3" xfId="43401" xr:uid="{89901B43-2573-4767-BF9E-1EAD74275C7F}"/>
    <cellStyle name="Normal 8 3 2 2 13" xfId="18262" xr:uid="{7C8C7AC8-18C9-4A79-9337-0E3B0B4D0C78}"/>
    <cellStyle name="Normal 8 3 2 2 14" xfId="35021" xr:uid="{7C4676CB-EA9B-4179-9759-9F4FC936E947}"/>
    <cellStyle name="Normal 8 3 2 2 15" xfId="1510" xr:uid="{53D26447-7C64-4031-8174-929D26B5755F}"/>
    <cellStyle name="Normal 8 3 2 2 2" xfId="1924" xr:uid="{9F94A853-3E9B-4157-9D8D-7C15CCB15E2C}"/>
    <cellStyle name="Normal 8 3 2 2 2 2" xfId="5308" xr:uid="{07073E52-4B1F-40AA-B46A-11099FEEEF13}"/>
    <cellStyle name="Normal 8 3 2 2 2 2 2" xfId="13688" xr:uid="{C4EE616E-84B2-444F-8293-D8E0CDA8EEB3}"/>
    <cellStyle name="Normal 8 3 2 2 2 2 2 2" xfId="30448" xr:uid="{57C942E6-5AC7-4D0D-921D-FA52C05FF3F3}"/>
    <cellStyle name="Normal 8 3 2 2 2 2 2 3" xfId="47207" xr:uid="{F4BED474-C897-466F-B634-3BAB59D99AFE}"/>
    <cellStyle name="Normal 8 3 2 2 2 2 3" xfId="22068" xr:uid="{C8724F7F-DB03-46E1-BC09-8F8DC4B07B71}"/>
    <cellStyle name="Normal 8 3 2 2 2 2 4" xfId="38827" xr:uid="{68500CF3-0253-4158-B1BA-759E5FC20781}"/>
    <cellStyle name="Normal 8 3 2 2 2 3" xfId="6995" xr:uid="{227CD1D6-8FF7-41E6-9CEE-CDEA977DBAD9}"/>
    <cellStyle name="Normal 8 3 2 2 2 3 2" xfId="15375" xr:uid="{1A6CC88D-4006-47E2-B647-5E8E26FBD13A}"/>
    <cellStyle name="Normal 8 3 2 2 2 3 2 2" xfId="32135" xr:uid="{6BE417FD-E159-48B8-8B53-30EA745D5412}"/>
    <cellStyle name="Normal 8 3 2 2 2 3 2 3" xfId="48894" xr:uid="{A50FCCFA-6BF4-4EE0-968A-F40AE273617D}"/>
    <cellStyle name="Normal 8 3 2 2 2 3 3" xfId="23755" xr:uid="{33EFA59D-CEA5-4E94-8F3A-BE4E94EE7FCF}"/>
    <cellStyle name="Normal 8 3 2 2 2 3 4" xfId="40514" xr:uid="{5699468C-B396-4C2E-9004-2A75FF4BCC87}"/>
    <cellStyle name="Normal 8 3 2 2 2 4" xfId="3735" xr:uid="{82065845-33A1-493D-9B08-CED7A72638D5}"/>
    <cellStyle name="Normal 8 3 2 2 2 4 2" xfId="12111" xr:uid="{4E635057-323E-4634-8C91-217C79669539}"/>
    <cellStyle name="Normal 8 3 2 2 2 4 2 2" xfId="28871" xr:uid="{51A68F74-61B7-4DB0-8442-349DBF786FDD}"/>
    <cellStyle name="Normal 8 3 2 2 2 4 2 3" xfId="45630" xr:uid="{084A7BB2-1ED9-4BC8-AE5C-35CCDC9F3FF1}"/>
    <cellStyle name="Normal 8 3 2 2 2 4 3" xfId="20491" xr:uid="{BA2190C3-55BA-40C2-9130-9DBDA09F2AF6}"/>
    <cellStyle name="Normal 8 3 2 2 2 4 4" xfId="37250" xr:uid="{6171AE23-4A18-42F9-97FC-A29D537BD006}"/>
    <cellStyle name="Normal 8 3 2 2 2 5" xfId="10308" xr:uid="{D808B1E2-3E76-499A-9AE4-0B2F48A2B281}"/>
    <cellStyle name="Normal 8 3 2 2 2 5 2" xfId="27068" xr:uid="{7085C644-8749-40DC-AD6B-19D0970B0191}"/>
    <cellStyle name="Normal 8 3 2 2 2 5 3" xfId="43827" xr:uid="{BF9C7D4C-D8FA-4C92-9AD2-A75644C008E5}"/>
    <cellStyle name="Normal 8 3 2 2 2 6" xfId="18688" xr:uid="{D9BEF838-2310-4662-8F1C-1CD512E5FDE7}"/>
    <cellStyle name="Normal 8 3 2 2 2 7" xfId="35447" xr:uid="{49AA2355-83EA-47B7-A54E-3D3D8E4A9C64}"/>
    <cellStyle name="Normal 8 3 2 2 3" xfId="2355" xr:uid="{F9B32985-6456-401E-824A-3BD2B58A3EAB}"/>
    <cellStyle name="Normal 8 3 2 2 3 2" xfId="5736" xr:uid="{EBF41554-E4B2-4A98-BA22-4249E0C77C44}"/>
    <cellStyle name="Normal 8 3 2 2 3 2 2" xfId="14116" xr:uid="{9C06A23F-0028-48C2-AD94-202854EFE333}"/>
    <cellStyle name="Normal 8 3 2 2 3 2 2 2" xfId="30876" xr:uid="{611F5452-4344-442F-8EDE-06912E676E67}"/>
    <cellStyle name="Normal 8 3 2 2 3 2 2 3" xfId="47635" xr:uid="{DC710EC0-0B84-4569-B974-139E96454E5E}"/>
    <cellStyle name="Normal 8 3 2 2 3 2 3" xfId="22496" xr:uid="{59EC9D27-23FB-4EBB-BC27-3D4B43FF808F}"/>
    <cellStyle name="Normal 8 3 2 2 3 2 4" xfId="39255" xr:uid="{DC6FBE02-4C21-42CF-B3B4-EEF54847FB56}"/>
    <cellStyle name="Normal 8 3 2 2 3 3" xfId="7423" xr:uid="{5E249F8B-E2BC-4672-B090-5C0938BFBFAE}"/>
    <cellStyle name="Normal 8 3 2 2 3 3 2" xfId="15803" xr:uid="{CA9CDC04-6621-43DE-9707-71447425DEFF}"/>
    <cellStyle name="Normal 8 3 2 2 3 3 2 2" xfId="32563" xr:uid="{EB9EE6AB-EF78-4F6D-B1E2-B34A1EA696A5}"/>
    <cellStyle name="Normal 8 3 2 2 3 3 2 3" xfId="49322" xr:uid="{B25896DF-0A21-426C-8A25-36B9154A3566}"/>
    <cellStyle name="Normal 8 3 2 2 3 3 3" xfId="24183" xr:uid="{4974BC9C-5153-4245-A10F-0025D98DCA42}"/>
    <cellStyle name="Normal 8 3 2 2 3 3 4" xfId="40942" xr:uid="{60B8DE80-308E-4E1B-94CE-AA7BFA6ADB05}"/>
    <cellStyle name="Normal 8 3 2 2 3 4" xfId="4163" xr:uid="{AF38FEDC-D552-48FA-A399-15F10583F34B}"/>
    <cellStyle name="Normal 8 3 2 2 3 4 2" xfId="12539" xr:uid="{60C86395-A98D-4AB1-9136-C7BF92F23E32}"/>
    <cellStyle name="Normal 8 3 2 2 3 4 2 2" xfId="29299" xr:uid="{828EF7D3-AA8D-4BCA-9AE5-8F225EDCCBEA}"/>
    <cellStyle name="Normal 8 3 2 2 3 4 2 3" xfId="46058" xr:uid="{AFA62471-365E-4622-AB52-42DFF0160284}"/>
    <cellStyle name="Normal 8 3 2 2 3 4 3" xfId="20919" xr:uid="{04D382D8-C8ED-4E45-836F-2856B43D010C}"/>
    <cellStyle name="Normal 8 3 2 2 3 4 4" xfId="37678" xr:uid="{4CF5D643-5BC9-4F45-833A-64F06B0518DB}"/>
    <cellStyle name="Normal 8 3 2 2 3 5" xfId="10736" xr:uid="{F82A5DD4-198E-413E-86D5-8471959C8AD5}"/>
    <cellStyle name="Normal 8 3 2 2 3 5 2" xfId="27496" xr:uid="{F6DF9151-5342-4A7E-B93F-D195E0D646BC}"/>
    <cellStyle name="Normal 8 3 2 2 3 5 3" xfId="44255" xr:uid="{C2D25EC3-51B4-43FA-92D8-9A5549773AAD}"/>
    <cellStyle name="Normal 8 3 2 2 3 6" xfId="19116" xr:uid="{9B3A2C23-EF49-4512-8852-797FB49AB89E}"/>
    <cellStyle name="Normal 8 3 2 2 3 7" xfId="35875" xr:uid="{8485EB30-0823-48FD-A14C-AC390A53D34C}"/>
    <cellStyle name="Normal 8 3 2 2 4" xfId="2651" xr:uid="{B3A0AB9B-5B67-4F7D-BC20-840C1451D5B5}"/>
    <cellStyle name="Normal 8 3 2 2 4 2" xfId="6033" xr:uid="{EBEAA107-EB09-4E94-871E-FAC859C41025}"/>
    <cellStyle name="Normal 8 3 2 2 4 2 2" xfId="14413" xr:uid="{210CDDFA-1550-454D-9261-36F844BD8DD7}"/>
    <cellStyle name="Normal 8 3 2 2 4 2 2 2" xfId="31173" xr:uid="{E0B9DFFE-152B-4F02-ADC6-E8FDA1CD9DAD}"/>
    <cellStyle name="Normal 8 3 2 2 4 2 2 3" xfId="47932" xr:uid="{A501DCB4-0251-48C6-9280-15D0A2B7407A}"/>
    <cellStyle name="Normal 8 3 2 2 4 2 3" xfId="22793" xr:uid="{762D7D1B-463F-43EE-9209-B4BD6F7A6CFC}"/>
    <cellStyle name="Normal 8 3 2 2 4 2 4" xfId="39552" xr:uid="{05E6C59E-A182-466E-BCD6-AABF1F4C0DD2}"/>
    <cellStyle name="Normal 8 3 2 2 4 3" xfId="7720" xr:uid="{5EDCC56D-31FF-4C99-9967-973DD4B0CA9C}"/>
    <cellStyle name="Normal 8 3 2 2 4 3 2" xfId="16100" xr:uid="{72F3C50F-B49D-4BF7-A920-1D17582DCFEE}"/>
    <cellStyle name="Normal 8 3 2 2 4 3 2 2" xfId="32860" xr:uid="{33B4DB5C-62A2-4B50-9529-643873AEB2F1}"/>
    <cellStyle name="Normal 8 3 2 2 4 3 2 3" xfId="49619" xr:uid="{CC55F052-33FB-4D18-91EA-F65CBA761123}"/>
    <cellStyle name="Normal 8 3 2 2 4 3 3" xfId="24480" xr:uid="{324EC991-F4B8-4500-BCC6-2984A6DBAC9E}"/>
    <cellStyle name="Normal 8 3 2 2 4 3 4" xfId="41239" xr:uid="{D6E8A026-7672-4A49-B223-5731B2BC05DD}"/>
    <cellStyle name="Normal 8 3 2 2 4 4" xfId="4347" xr:uid="{1B973446-9AFE-4106-A8F3-A34F3CAFE388}"/>
    <cellStyle name="Normal 8 3 2 2 4 4 2" xfId="12723" xr:uid="{3813425F-1F49-4174-BE16-388DD8194E73}"/>
    <cellStyle name="Normal 8 3 2 2 4 4 2 2" xfId="29483" xr:uid="{6EF1632E-2FFE-434B-B1C2-A02A1D5CDE0F}"/>
    <cellStyle name="Normal 8 3 2 2 4 4 2 3" xfId="46242" xr:uid="{F1EC8E66-2567-4EAA-9215-5D487644D534}"/>
    <cellStyle name="Normal 8 3 2 2 4 4 3" xfId="21103" xr:uid="{5CE02C42-B11E-4E97-880E-C7AC0BEEE78F}"/>
    <cellStyle name="Normal 8 3 2 2 4 4 4" xfId="37862" xr:uid="{996D8D21-2D8D-4264-8727-D5898209DA64}"/>
    <cellStyle name="Normal 8 3 2 2 4 5" xfId="11033" xr:uid="{9BDB23FF-AC96-4801-B797-4A698FD81DE1}"/>
    <cellStyle name="Normal 8 3 2 2 4 5 2" xfId="27793" xr:uid="{467EA1F2-33B3-4EF4-91BD-64226C040A80}"/>
    <cellStyle name="Normal 8 3 2 2 4 5 3" xfId="44552" xr:uid="{2CBD5372-97B5-4D7F-A606-CDBE81F7E857}"/>
    <cellStyle name="Normal 8 3 2 2 4 6" xfId="19413" xr:uid="{675B2985-8EA8-4B46-A905-E508CA8047A5}"/>
    <cellStyle name="Normal 8 3 2 2 4 7" xfId="36172" xr:uid="{69447730-D3F0-4130-B3B6-624D075C4A44}"/>
    <cellStyle name="Normal 8 3 2 2 5" xfId="4767" xr:uid="{BDFC4627-FB38-4559-AA90-B22BB2E99974}"/>
    <cellStyle name="Normal 8 3 2 2 5 2" xfId="13143" xr:uid="{2F29D7CA-8CD1-4022-ADBE-49F74138CE18}"/>
    <cellStyle name="Normal 8 3 2 2 5 2 2" xfId="29903" xr:uid="{CD0BAF34-D2D0-42F1-9F7F-9FB8016C98CE}"/>
    <cellStyle name="Normal 8 3 2 2 5 2 3" xfId="46662" xr:uid="{0739FE13-681B-4E99-BEA2-CE7F2C7C52C9}"/>
    <cellStyle name="Normal 8 3 2 2 5 3" xfId="21523" xr:uid="{40806471-0039-470C-9A7C-A7F462FDA248}"/>
    <cellStyle name="Normal 8 3 2 2 5 4" xfId="38282" xr:uid="{EAC4173F-0EA1-4889-B905-F114B707A075}"/>
    <cellStyle name="Normal 8 3 2 2 6" xfId="6569" xr:uid="{B01F2047-1143-4A23-8542-E60FC9329F7A}"/>
    <cellStyle name="Normal 8 3 2 2 6 2" xfId="14949" xr:uid="{A75D4CD2-7E42-4DDE-9154-C52EF4BCB60E}"/>
    <cellStyle name="Normal 8 3 2 2 6 2 2" xfId="31709" xr:uid="{79CD6107-97A1-446B-B19B-93497D845C93}"/>
    <cellStyle name="Normal 8 3 2 2 6 2 3" xfId="48468" xr:uid="{E03A67AB-0C11-43C8-8853-438E3CE29697}"/>
    <cellStyle name="Normal 8 3 2 2 6 3" xfId="23329" xr:uid="{64D9DF28-2E9A-4157-A3DC-1BFA7F9D7F27}"/>
    <cellStyle name="Normal 8 3 2 2 6 4" xfId="40088" xr:uid="{F6D69C76-AEAA-47DD-A9AE-C024559AC721}"/>
    <cellStyle name="Normal 8 3 2 2 7" xfId="8126" xr:uid="{1BA58721-1536-489D-BBFF-866C91F21472}"/>
    <cellStyle name="Normal 8 3 2 2 7 2" xfId="16506" xr:uid="{430DD77D-7227-4B51-8539-5AA3EBAF288D}"/>
    <cellStyle name="Normal 8 3 2 2 7 2 2" xfId="33266" xr:uid="{57FB1F6D-DD4D-4FBD-A941-6E1804442A18}"/>
    <cellStyle name="Normal 8 3 2 2 7 2 3" xfId="50025" xr:uid="{5E1D4A87-FAA8-425D-BC46-FFFDA92F0677}"/>
    <cellStyle name="Normal 8 3 2 2 7 3" xfId="24886" xr:uid="{3254CC17-D887-4ACC-8016-2FA8A3D7428D}"/>
    <cellStyle name="Normal 8 3 2 2 7 4" xfId="41645" xr:uid="{79CA4394-F527-4FC2-A783-DFFA0934EBFE}"/>
    <cellStyle name="Normal 8 3 2 2 8" xfId="8532" xr:uid="{C0902BB9-5F05-40B1-983D-3991CFAB0CB7}"/>
    <cellStyle name="Normal 8 3 2 2 8 2" xfId="16912" xr:uid="{B039A39B-C1D3-4551-A0AE-ADC22F70CC2F}"/>
    <cellStyle name="Normal 8 3 2 2 8 2 2" xfId="33672" xr:uid="{0E114F1D-F317-4CBC-9849-677BACFDB80E}"/>
    <cellStyle name="Normal 8 3 2 2 8 2 3" xfId="50431" xr:uid="{8852B234-7188-40D5-95AB-6074CF9121AB}"/>
    <cellStyle name="Normal 8 3 2 2 8 3" xfId="25292" xr:uid="{472135BF-0DE8-473B-A25D-FF265C825375}"/>
    <cellStyle name="Normal 8 3 2 2 8 4" xfId="42051" xr:uid="{DCFBA5AA-1B28-4A06-977E-EBA77300FF82}"/>
    <cellStyle name="Normal 8 3 2 2 9" xfId="8938" xr:uid="{5B74AD37-5958-4385-8641-4B4D185D0B2E}"/>
    <cellStyle name="Normal 8 3 2 2 9 2" xfId="17318" xr:uid="{59DBA7B2-89C1-46C2-9965-F290354FA138}"/>
    <cellStyle name="Normal 8 3 2 2 9 2 2" xfId="34078" xr:uid="{622963FE-CA51-4052-BD0D-432318858987}"/>
    <cellStyle name="Normal 8 3 2 2 9 2 3" xfId="50837" xr:uid="{96BE42AB-31CC-42B2-A60E-76A752780C13}"/>
    <cellStyle name="Normal 8 3 2 2 9 3" xfId="25698" xr:uid="{0AD26047-8B84-4C58-AC12-6035CA58A2F8}"/>
    <cellStyle name="Normal 8 3 2 2 9 4" xfId="42457" xr:uid="{B97E7631-41D2-40BB-90BE-3B7068794AB0}"/>
    <cellStyle name="Normal 8 3 2 3" xfId="1511" xr:uid="{40236FB8-9A9F-42ED-897B-099AC277EC39}"/>
    <cellStyle name="Normal 8 3 2 3 10" xfId="9468" xr:uid="{A1136294-58B9-4471-A5AC-AF966DF15DE7}"/>
    <cellStyle name="Normal 8 3 2 3 10 2" xfId="17848" xr:uid="{E0C25FBE-B497-468A-972C-D4789FCB96E7}"/>
    <cellStyle name="Normal 8 3 2 3 10 2 2" xfId="34608" xr:uid="{1A6FAB81-C23C-4992-AB01-61DCB1EB3106}"/>
    <cellStyle name="Normal 8 3 2 3 10 2 3" xfId="51367" xr:uid="{16C6CEBB-76A5-47A9-BF61-AA8DA5B1FEFC}"/>
    <cellStyle name="Normal 8 3 2 3 10 3" xfId="26228" xr:uid="{D7628AB3-5CB8-42D0-9DA1-EBF6BEF15952}"/>
    <cellStyle name="Normal 8 3 2 3 10 4" xfId="42987" xr:uid="{44ED44C0-92CE-42CD-B778-BC07B01A5267}"/>
    <cellStyle name="Normal 8 3 2 3 11" xfId="3309" xr:uid="{87DAB847-806E-4598-9226-572039F1B9E4}"/>
    <cellStyle name="Normal 8 3 2 3 11 2" xfId="11686" xr:uid="{8883FC7D-DE11-4A8E-A3DE-5F502D69AF5C}"/>
    <cellStyle name="Normal 8 3 2 3 11 2 2" xfId="28446" xr:uid="{04838213-EEC7-44DE-BE91-CCC12293C2CA}"/>
    <cellStyle name="Normal 8 3 2 3 11 2 3" xfId="45205" xr:uid="{A3A31813-FA3B-49FB-940D-A89807490DAA}"/>
    <cellStyle name="Normal 8 3 2 3 11 3" xfId="20066" xr:uid="{BEEBB786-0C9F-416D-8D37-E3C6241B2F17}"/>
    <cellStyle name="Normal 8 3 2 3 11 4" xfId="36825" xr:uid="{31CB8B77-CC31-42FD-9B42-508E1FD80DA2}"/>
    <cellStyle name="Normal 8 3 2 3 12" xfId="9883" xr:uid="{C5C36870-25CA-4A49-821F-7F846730F09F}"/>
    <cellStyle name="Normal 8 3 2 3 12 2" xfId="26643" xr:uid="{156FF93E-3BA3-49F5-9936-CDA55F6ACED3}"/>
    <cellStyle name="Normal 8 3 2 3 12 3" xfId="43402" xr:uid="{57A7F997-77B1-4876-BEBF-221366217E19}"/>
    <cellStyle name="Normal 8 3 2 3 13" xfId="18263" xr:uid="{9AE8DDE2-0028-4E05-83E7-C738CA8C1BCE}"/>
    <cellStyle name="Normal 8 3 2 3 14" xfId="35022" xr:uid="{7D3EE87B-AC28-4147-A487-3F6D0CB95E4D}"/>
    <cellStyle name="Normal 8 3 2 3 2" xfId="1925" xr:uid="{14C06802-E0E4-43A9-9E90-E78C20156FC3}"/>
    <cellStyle name="Normal 8 3 2 3 2 2" xfId="5309" xr:uid="{D6599C99-9F2E-45F0-97B3-CB4EB2A7C019}"/>
    <cellStyle name="Normal 8 3 2 3 2 2 2" xfId="13689" xr:uid="{98A33672-08B5-4CCC-9809-81E4B9858E4D}"/>
    <cellStyle name="Normal 8 3 2 3 2 2 2 2" xfId="30449" xr:uid="{9460A58E-2DC7-4BF6-9933-3FC7A44A21F6}"/>
    <cellStyle name="Normal 8 3 2 3 2 2 2 3" xfId="47208" xr:uid="{6D5B5349-BF81-46E8-A8F2-0BF6CE909142}"/>
    <cellStyle name="Normal 8 3 2 3 2 2 3" xfId="22069" xr:uid="{5AD259DE-49F9-4116-815F-977070ED3F97}"/>
    <cellStyle name="Normal 8 3 2 3 2 2 4" xfId="38828" xr:uid="{78AD70C8-AECC-49A0-B614-89D505D0A1C1}"/>
    <cellStyle name="Normal 8 3 2 3 2 3" xfId="6996" xr:uid="{7E388EB9-3F7C-48E3-BF2A-A67A8555BBDF}"/>
    <cellStyle name="Normal 8 3 2 3 2 3 2" xfId="15376" xr:uid="{AE54FE7F-524C-4F04-B3B2-9DF81684C106}"/>
    <cellStyle name="Normal 8 3 2 3 2 3 2 2" xfId="32136" xr:uid="{4F91BBB8-89CB-4D9E-8F29-EBD0ECD13A55}"/>
    <cellStyle name="Normal 8 3 2 3 2 3 2 3" xfId="48895" xr:uid="{169DD222-15F8-4883-B43B-2624AFFFFFF0}"/>
    <cellStyle name="Normal 8 3 2 3 2 3 3" xfId="23756" xr:uid="{F24A1798-69C8-46CC-A97E-AAA18000ABA4}"/>
    <cellStyle name="Normal 8 3 2 3 2 3 4" xfId="40515" xr:uid="{263B6069-3FC2-4A44-A8B0-623DF504E2D8}"/>
    <cellStyle name="Normal 8 3 2 3 2 4" xfId="3736" xr:uid="{446DD49F-6570-4617-A7BB-8BFFB18C13AC}"/>
    <cellStyle name="Normal 8 3 2 3 2 4 2" xfId="12112" xr:uid="{02E4B2DB-7ACB-450E-8DC8-0DB013C674A9}"/>
    <cellStyle name="Normal 8 3 2 3 2 4 2 2" xfId="28872" xr:uid="{2B360B73-A7A9-4695-81D3-E2A2FA9F405E}"/>
    <cellStyle name="Normal 8 3 2 3 2 4 2 3" xfId="45631" xr:uid="{368BD2FF-F80D-4B76-A9BB-4542DA0FF71A}"/>
    <cellStyle name="Normal 8 3 2 3 2 4 3" xfId="20492" xr:uid="{A1E38D2D-B755-4E99-A8FE-7A9949ED55D4}"/>
    <cellStyle name="Normal 8 3 2 3 2 4 4" xfId="37251" xr:uid="{6D1052C7-26E2-44E5-966D-4A693737075A}"/>
    <cellStyle name="Normal 8 3 2 3 2 5" xfId="10309" xr:uid="{2C0E71DE-BE5F-46B2-A25A-64FFEA39B4ED}"/>
    <cellStyle name="Normal 8 3 2 3 2 5 2" xfId="27069" xr:uid="{58E50C28-7F9C-44C6-BCC5-B9BB0AEE6615}"/>
    <cellStyle name="Normal 8 3 2 3 2 5 3" xfId="43828" xr:uid="{18A26BBC-F777-4747-9722-0C6DB273CC9E}"/>
    <cellStyle name="Normal 8 3 2 3 2 6" xfId="18689" xr:uid="{C8C852FC-E817-4D62-8992-0510921A893E}"/>
    <cellStyle name="Normal 8 3 2 3 2 7" xfId="35448" xr:uid="{611FB030-35D8-493C-862C-F06E31409EF6}"/>
    <cellStyle name="Normal 8 3 2 3 3" xfId="2356" xr:uid="{CC6D07BF-8663-409D-B149-6BA414F1398B}"/>
    <cellStyle name="Normal 8 3 2 3 3 2" xfId="5737" xr:uid="{54FF78D9-37EB-4A94-81E9-117E636B375A}"/>
    <cellStyle name="Normal 8 3 2 3 3 2 2" xfId="14117" xr:uid="{6FD00ED0-D313-4B46-AB69-312DDA58353B}"/>
    <cellStyle name="Normal 8 3 2 3 3 2 2 2" xfId="30877" xr:uid="{6A899D50-21C7-4CAB-BB8F-DE03E276F420}"/>
    <cellStyle name="Normal 8 3 2 3 3 2 2 3" xfId="47636" xr:uid="{288485AB-7334-448F-9811-FD9B103F820D}"/>
    <cellStyle name="Normal 8 3 2 3 3 2 3" xfId="22497" xr:uid="{E3DF1CFF-408F-4461-9475-458FC9707C43}"/>
    <cellStyle name="Normal 8 3 2 3 3 2 4" xfId="39256" xr:uid="{14B89020-9C4A-4A0D-B876-0DC668223B17}"/>
    <cellStyle name="Normal 8 3 2 3 3 3" xfId="7424" xr:uid="{D73A9C97-D260-4309-B3FA-3FBCD1730909}"/>
    <cellStyle name="Normal 8 3 2 3 3 3 2" xfId="15804" xr:uid="{0BBA8526-278D-4F83-B43A-FC4962599136}"/>
    <cellStyle name="Normal 8 3 2 3 3 3 2 2" xfId="32564" xr:uid="{A5C7E680-CAA8-430C-87BB-E27EA6BB82D9}"/>
    <cellStyle name="Normal 8 3 2 3 3 3 2 3" xfId="49323" xr:uid="{7C95D347-8938-4F99-95A8-F0906C6B097F}"/>
    <cellStyle name="Normal 8 3 2 3 3 3 3" xfId="24184" xr:uid="{62685EA2-CCEE-47F8-B75E-5F0845942610}"/>
    <cellStyle name="Normal 8 3 2 3 3 3 4" xfId="40943" xr:uid="{23A37519-849E-46BA-855D-60DA0A3F8060}"/>
    <cellStyle name="Normal 8 3 2 3 3 4" xfId="4164" xr:uid="{7C1B64DB-937E-4BF2-A696-2C0FD39C05BC}"/>
    <cellStyle name="Normal 8 3 2 3 3 4 2" xfId="12540" xr:uid="{4822E8E3-70AC-4FCB-A372-A86AFDBC1559}"/>
    <cellStyle name="Normal 8 3 2 3 3 4 2 2" xfId="29300" xr:uid="{E11A3327-28D7-4B9F-B775-F5F1C9EC71C7}"/>
    <cellStyle name="Normal 8 3 2 3 3 4 2 3" xfId="46059" xr:uid="{E22BC3A2-1F13-437E-8A16-4D7178425D46}"/>
    <cellStyle name="Normal 8 3 2 3 3 4 3" xfId="20920" xr:uid="{C7273083-B869-4A2F-9723-87DEA120A134}"/>
    <cellStyle name="Normal 8 3 2 3 3 4 4" xfId="37679" xr:uid="{7D0C347D-3B71-4F60-8FA5-EE6F542F4DA3}"/>
    <cellStyle name="Normal 8 3 2 3 3 5" xfId="10737" xr:uid="{BDCF62FE-2867-4A88-BC35-BBF7EB8FC85D}"/>
    <cellStyle name="Normal 8 3 2 3 3 5 2" xfId="27497" xr:uid="{43519CFE-2795-4DE3-8982-AD94174D4B80}"/>
    <cellStyle name="Normal 8 3 2 3 3 5 3" xfId="44256" xr:uid="{E592C254-A8BE-4369-92FB-7F4F58FBAE41}"/>
    <cellStyle name="Normal 8 3 2 3 3 6" xfId="19117" xr:uid="{D9387CF2-123B-45EA-BCCA-EE2D6B7F0952}"/>
    <cellStyle name="Normal 8 3 2 3 3 7" xfId="35876" xr:uid="{C80F9A59-6FCE-475F-A5C3-D6C26008F501}"/>
    <cellStyle name="Normal 8 3 2 3 4" xfId="2775" xr:uid="{C7584849-453C-407E-84DF-212BA355D347}"/>
    <cellStyle name="Normal 8 3 2 3 4 2" xfId="6157" xr:uid="{4319FE5B-1125-4335-9E1B-DD5CBF30A3A7}"/>
    <cellStyle name="Normal 8 3 2 3 4 2 2" xfId="14537" xr:uid="{16DF830B-6D05-4292-9C0E-CBD370CD7B53}"/>
    <cellStyle name="Normal 8 3 2 3 4 2 2 2" xfId="31297" xr:uid="{7ADCEC63-6A61-4111-9EAC-17264DA48364}"/>
    <cellStyle name="Normal 8 3 2 3 4 2 2 3" xfId="48056" xr:uid="{578FFA33-4E23-4CF6-A620-1095FBF2F023}"/>
    <cellStyle name="Normal 8 3 2 3 4 2 3" xfId="22917" xr:uid="{5CD1F54C-EE95-4E71-AEFD-DACE3BEFC4F4}"/>
    <cellStyle name="Normal 8 3 2 3 4 2 4" xfId="39676" xr:uid="{6A8D13F5-A76C-4DCF-A4CB-DE44057DFDC5}"/>
    <cellStyle name="Normal 8 3 2 3 4 3" xfId="7844" xr:uid="{44E8FDE7-9C8D-45DC-9EFB-0505FC7B92B7}"/>
    <cellStyle name="Normal 8 3 2 3 4 3 2" xfId="16224" xr:uid="{3A9672F2-444D-485F-94E1-300EC48D0525}"/>
    <cellStyle name="Normal 8 3 2 3 4 3 2 2" xfId="32984" xr:uid="{D09D9388-6C47-496A-8A82-122DF01C0F28}"/>
    <cellStyle name="Normal 8 3 2 3 4 3 2 3" xfId="49743" xr:uid="{462BDD08-7198-4D5F-AFA7-61F981C26F5D}"/>
    <cellStyle name="Normal 8 3 2 3 4 3 3" xfId="24604" xr:uid="{1E3D7E87-8506-4FFD-BE7C-C89798A87CF3}"/>
    <cellStyle name="Normal 8 3 2 3 4 3 4" xfId="41363" xr:uid="{2933C1D5-EA64-427C-BE7D-E53333283C93}"/>
    <cellStyle name="Normal 8 3 2 3 4 4" xfId="4471" xr:uid="{4037E9CE-55CE-4E04-9CD9-887479E7FF0C}"/>
    <cellStyle name="Normal 8 3 2 3 4 4 2" xfId="12847" xr:uid="{56B7AE0F-DD44-4692-9615-79022A0A13FF}"/>
    <cellStyle name="Normal 8 3 2 3 4 4 2 2" xfId="29607" xr:uid="{7442AD97-F469-4069-BD13-ABE06F5AFA1D}"/>
    <cellStyle name="Normal 8 3 2 3 4 4 2 3" xfId="46366" xr:uid="{FF3A8675-D2E3-4C19-8DE4-74B73AE38A1E}"/>
    <cellStyle name="Normal 8 3 2 3 4 4 3" xfId="21227" xr:uid="{FA293C55-8AFF-4FED-A766-6EEA65564A63}"/>
    <cellStyle name="Normal 8 3 2 3 4 4 4" xfId="37986" xr:uid="{3FE1A92F-2592-4B16-916C-94CA7C775774}"/>
    <cellStyle name="Normal 8 3 2 3 4 5" xfId="11157" xr:uid="{42F8EC92-0915-4D42-AB1C-FADE756AAED8}"/>
    <cellStyle name="Normal 8 3 2 3 4 5 2" xfId="27917" xr:uid="{45690FD3-700B-4DB6-A20C-AA84120E9C5A}"/>
    <cellStyle name="Normal 8 3 2 3 4 5 3" xfId="44676" xr:uid="{8D1F6E17-2817-421C-96A0-5AAB16C7A888}"/>
    <cellStyle name="Normal 8 3 2 3 4 6" xfId="19537" xr:uid="{AD039879-77B6-4A52-AA28-A76CFF4F4617}"/>
    <cellStyle name="Normal 8 3 2 3 4 7" xfId="36296" xr:uid="{73AC2B58-880D-4FF7-AACA-9584FF60677C}"/>
    <cellStyle name="Normal 8 3 2 3 5" xfId="4891" xr:uid="{D61BF2FA-E485-4D7D-8ED0-AD63D9080710}"/>
    <cellStyle name="Normal 8 3 2 3 5 2" xfId="13267" xr:uid="{EF8F45BC-440B-4007-9C4A-D8EFF565F153}"/>
    <cellStyle name="Normal 8 3 2 3 5 2 2" xfId="30027" xr:uid="{274AAA36-1BC8-4FB7-BC10-F10CEFA2B885}"/>
    <cellStyle name="Normal 8 3 2 3 5 2 3" xfId="46786" xr:uid="{B3296C27-9686-4079-BC0E-7270AFD1469A}"/>
    <cellStyle name="Normal 8 3 2 3 5 3" xfId="21647" xr:uid="{E6C56AD4-0500-4AD9-8007-FE14F4A21DEF}"/>
    <cellStyle name="Normal 8 3 2 3 5 4" xfId="38406" xr:uid="{120E2AC2-B2EB-4F12-891C-CBD21FE04517}"/>
    <cellStyle name="Normal 8 3 2 3 6" xfId="6570" xr:uid="{FB1D3732-9E6B-4361-8596-1BF4384F6A04}"/>
    <cellStyle name="Normal 8 3 2 3 6 2" xfId="14950" xr:uid="{70E2B700-B97D-437A-8DBE-F67467408A9B}"/>
    <cellStyle name="Normal 8 3 2 3 6 2 2" xfId="31710" xr:uid="{75EB6E55-A71E-41A4-BE03-E08FB3E63A9E}"/>
    <cellStyle name="Normal 8 3 2 3 6 2 3" xfId="48469" xr:uid="{CDD570C2-A48D-497B-B7A4-111501B3F6C3}"/>
    <cellStyle name="Normal 8 3 2 3 6 3" xfId="23330" xr:uid="{8371AA01-5794-48D4-82D8-C2657E2CB05A}"/>
    <cellStyle name="Normal 8 3 2 3 6 4" xfId="40089" xr:uid="{DBFCBE1D-4EE7-4C2B-8BCD-132244748E99}"/>
    <cellStyle name="Normal 8 3 2 3 7" xfId="8250" xr:uid="{897593EF-E3EC-4095-8D0B-B21FD8E2C805}"/>
    <cellStyle name="Normal 8 3 2 3 7 2" xfId="16630" xr:uid="{07DA612F-15D0-4D0F-8EDA-F8ACB9309E20}"/>
    <cellStyle name="Normal 8 3 2 3 7 2 2" xfId="33390" xr:uid="{82E77842-E078-4645-9C67-B3AB9E0A0639}"/>
    <cellStyle name="Normal 8 3 2 3 7 2 3" xfId="50149" xr:uid="{78533F12-2F93-49CD-9E37-6BD44443634E}"/>
    <cellStyle name="Normal 8 3 2 3 7 3" xfId="25010" xr:uid="{F18EC22A-2CE9-4711-92C8-8A4393001A3F}"/>
    <cellStyle name="Normal 8 3 2 3 7 4" xfId="41769" xr:uid="{366C5B3D-5D33-4626-90DB-C2CE5346387D}"/>
    <cellStyle name="Normal 8 3 2 3 8" xfId="8656" xr:uid="{67BAB56D-2F57-4E71-931F-A7921FC1E480}"/>
    <cellStyle name="Normal 8 3 2 3 8 2" xfId="17036" xr:uid="{DB1D1DF9-89AF-4EEB-8958-9E73940B368F}"/>
    <cellStyle name="Normal 8 3 2 3 8 2 2" xfId="33796" xr:uid="{DA84D7D9-E58F-4D60-92EC-5EF73ED2D30C}"/>
    <cellStyle name="Normal 8 3 2 3 8 2 3" xfId="50555" xr:uid="{C8F6D89C-48E7-4533-89DF-9EA5037B8F66}"/>
    <cellStyle name="Normal 8 3 2 3 8 3" xfId="25416" xr:uid="{3F78ADF9-EBA8-4184-B8D3-7D45621D1BBB}"/>
    <cellStyle name="Normal 8 3 2 3 8 4" xfId="42175" xr:uid="{DE3DB561-065E-4B30-BF10-5DC6634D8C9E}"/>
    <cellStyle name="Normal 8 3 2 3 9" xfId="9062" xr:uid="{C1A00F72-E36B-42AF-B82C-9A6EF48A7978}"/>
    <cellStyle name="Normal 8 3 2 3 9 2" xfId="17442" xr:uid="{83E2BBD6-32A6-4E86-A5F8-56BFE00265E5}"/>
    <cellStyle name="Normal 8 3 2 3 9 2 2" xfId="34202" xr:uid="{5EA9A966-281A-434F-BB37-CEBB42FDEEBD}"/>
    <cellStyle name="Normal 8 3 2 3 9 2 3" xfId="50961" xr:uid="{2DD4736E-CB46-4CDA-8523-E095DEAE0A91}"/>
    <cellStyle name="Normal 8 3 2 3 9 3" xfId="25822" xr:uid="{FCE64075-6CC0-4867-A8D1-C533DAB9EC59}"/>
    <cellStyle name="Normal 8 3 2 3 9 4" xfId="42581" xr:uid="{034383E6-7E63-47F3-B96C-0732DEA359AB}"/>
    <cellStyle name="Normal 8 3 2 4" xfId="1651" xr:uid="{3323D49B-F75C-4758-9186-7831AF0FDD9A}"/>
    <cellStyle name="Normal 8 3 2 4 2" xfId="5033" xr:uid="{BA33FD84-6392-4E5C-9BE8-74623E81E26A}"/>
    <cellStyle name="Normal 8 3 2 4 2 2" xfId="13411" xr:uid="{5ED658DF-D5BC-46A0-A7FC-1698A72F88EB}"/>
    <cellStyle name="Normal 8 3 2 4 2 2 2" xfId="30171" xr:uid="{ADDD5570-6C03-4210-8C66-8AD8A3FEE903}"/>
    <cellStyle name="Normal 8 3 2 4 2 2 3" xfId="46930" xr:uid="{85E6B223-A951-45AF-94FA-C80BE810C5FC}"/>
    <cellStyle name="Normal 8 3 2 4 2 3" xfId="21791" xr:uid="{A76D1EBA-A66E-48F6-8415-F95DFDD8DC96}"/>
    <cellStyle name="Normal 8 3 2 4 2 4" xfId="38550" xr:uid="{8E9F957B-B5C1-4BFD-9FAA-C4D9FEA1ED9E}"/>
    <cellStyle name="Normal 8 3 2 4 3" xfId="6718" xr:uid="{419D7484-41DF-4F56-ABDE-4AE5AF4445C2}"/>
    <cellStyle name="Normal 8 3 2 4 3 2" xfId="15098" xr:uid="{F67F2DD1-6AB8-43E3-A946-835A69BDD3EC}"/>
    <cellStyle name="Normal 8 3 2 4 3 2 2" xfId="31858" xr:uid="{BCDE7A6E-42F8-4A21-9672-1CD373ED87E3}"/>
    <cellStyle name="Normal 8 3 2 4 3 2 3" xfId="48617" xr:uid="{28A389CB-F3A4-4D88-BFBC-C1A5C91794A4}"/>
    <cellStyle name="Normal 8 3 2 4 3 3" xfId="23478" xr:uid="{805BE3F1-C821-46A1-A46A-DE5B4239B73F}"/>
    <cellStyle name="Normal 8 3 2 4 3 4" xfId="40237" xr:uid="{DFC427A8-79FD-4639-A225-C9D43CF848D7}"/>
    <cellStyle name="Normal 8 3 2 4 4" xfId="3458" xr:uid="{9486E260-579D-4B52-9DEA-102639690EFB}"/>
    <cellStyle name="Normal 8 3 2 4 4 2" xfId="11834" xr:uid="{09AD92E3-3099-429C-86AE-1497E001FAEF}"/>
    <cellStyle name="Normal 8 3 2 4 4 2 2" xfId="28594" xr:uid="{9A857464-B23B-4E3B-BC93-E6D73164389F}"/>
    <cellStyle name="Normal 8 3 2 4 4 2 3" xfId="45353" xr:uid="{5058AC7A-8972-4B8E-80E1-D9F55B5F1BB0}"/>
    <cellStyle name="Normal 8 3 2 4 4 3" xfId="20214" xr:uid="{2F6EB364-E3EC-4E64-A5B8-805FD092EFCD}"/>
    <cellStyle name="Normal 8 3 2 4 4 4" xfId="36973" xr:uid="{C5025EFF-AB55-4EA3-8FC0-0FAA85BF3431}"/>
    <cellStyle name="Normal 8 3 2 4 5" xfId="10031" xr:uid="{59EAAEEF-C142-4AF9-9BB4-5CD50883A94D}"/>
    <cellStyle name="Normal 8 3 2 4 5 2" xfId="26791" xr:uid="{34CAD682-D2B2-4C2A-83A7-9504CF87CB96}"/>
    <cellStyle name="Normal 8 3 2 4 5 3" xfId="43550" xr:uid="{A6F0B058-811D-4DDC-B463-DDA2A8342260}"/>
    <cellStyle name="Normal 8 3 2 4 6" xfId="18411" xr:uid="{A3ADD1F1-BAC8-40BA-BAF3-762DE41B410E}"/>
    <cellStyle name="Normal 8 3 2 4 7" xfId="35170" xr:uid="{54BEF924-56CC-40B4-8D44-5FA63FCBB197}"/>
    <cellStyle name="Normal 8 3 2 5" xfId="2079" xr:uid="{E82362AC-D3F6-45F8-922B-907D791DBAE5}"/>
    <cellStyle name="Normal 8 3 2 5 2" xfId="5459" xr:uid="{105E0F84-0AD2-4AD4-98D5-E07E9C35D1C0}"/>
    <cellStyle name="Normal 8 3 2 5 2 2" xfId="13839" xr:uid="{28B0B284-A6B3-4151-AEAF-78E05F716C6F}"/>
    <cellStyle name="Normal 8 3 2 5 2 2 2" xfId="30599" xr:uid="{25601D43-7DEB-4CD6-8957-16DB8C17521C}"/>
    <cellStyle name="Normal 8 3 2 5 2 2 3" xfId="47358" xr:uid="{6B413923-9A92-434F-AB4F-A0A13331949C}"/>
    <cellStyle name="Normal 8 3 2 5 2 3" xfId="22219" xr:uid="{9B1D34FB-3540-4E8E-9429-1ED84E1FA79B}"/>
    <cellStyle name="Normal 8 3 2 5 2 4" xfId="38978" xr:uid="{9B703AF5-066E-435D-9F4D-D71A523B6374}"/>
    <cellStyle name="Normal 8 3 2 5 3" xfId="7146" xr:uid="{3E4A18F3-4344-474F-812B-28F28EF8B1DB}"/>
    <cellStyle name="Normal 8 3 2 5 3 2" xfId="15526" xr:uid="{2C6C031E-611E-40FD-90A1-7FC796054EBA}"/>
    <cellStyle name="Normal 8 3 2 5 3 2 2" xfId="32286" xr:uid="{F2492BB1-0848-4779-BA87-AF32BEBCB313}"/>
    <cellStyle name="Normal 8 3 2 5 3 2 3" xfId="49045" xr:uid="{B55D0DFB-7B46-4D03-AFB8-F790333145FD}"/>
    <cellStyle name="Normal 8 3 2 5 3 3" xfId="23906" xr:uid="{43CB740A-5EC7-4A09-B6E2-508B4A50DCD2}"/>
    <cellStyle name="Normal 8 3 2 5 3 4" xfId="40665" xr:uid="{A676548A-D69B-435C-B15F-6FA399EA3D96}"/>
    <cellStyle name="Normal 8 3 2 5 4" xfId="3886" xr:uid="{401332B2-FD66-4CCE-BCE5-21B0C53D89CC}"/>
    <cellStyle name="Normal 8 3 2 5 4 2" xfId="12262" xr:uid="{8E13D5C2-059C-4181-B1B0-E48C9AAE11B5}"/>
    <cellStyle name="Normal 8 3 2 5 4 2 2" xfId="29022" xr:uid="{F78A46C4-5D5D-44E0-A5B1-63F26EDD8E8D}"/>
    <cellStyle name="Normal 8 3 2 5 4 2 3" xfId="45781" xr:uid="{D01B346B-99BF-42EB-901A-2602FC1BD73D}"/>
    <cellStyle name="Normal 8 3 2 5 4 3" xfId="20642" xr:uid="{1A338BA4-0A88-45BF-B02F-7D2D8A9D336A}"/>
    <cellStyle name="Normal 8 3 2 5 4 4" xfId="37401" xr:uid="{5CE22007-A85F-4546-A55B-F532161D992C}"/>
    <cellStyle name="Normal 8 3 2 5 5" xfId="10459" xr:uid="{05887E81-4C9C-47A5-9CA7-E6D00F91DB66}"/>
    <cellStyle name="Normal 8 3 2 5 5 2" xfId="27219" xr:uid="{5020C69C-A004-4218-8A86-62C95A47E85B}"/>
    <cellStyle name="Normal 8 3 2 5 5 3" xfId="43978" xr:uid="{74CCD07C-CF4A-4E20-ABA3-7FE0D010B8DA}"/>
    <cellStyle name="Normal 8 3 2 5 6" xfId="18839" xr:uid="{02AFA7FA-0CD6-49F6-B2D7-F742FC8878CF}"/>
    <cellStyle name="Normal 8 3 2 5 7" xfId="35598" xr:uid="{0B63995B-4472-487A-A88A-CDA5342225B2}"/>
    <cellStyle name="Normal 8 3 2 6" xfId="2504" xr:uid="{66E2DFEE-12E0-46C5-BBA6-0419406E4D6F}"/>
    <cellStyle name="Normal 8 3 2 6 2" xfId="5886" xr:uid="{151CA52C-0A3E-436B-BF13-2D9A8101BB3D}"/>
    <cellStyle name="Normal 8 3 2 6 2 2" xfId="14266" xr:uid="{2C81AA1C-0082-4862-8BE2-DE86A1E92AE7}"/>
    <cellStyle name="Normal 8 3 2 6 2 2 2" xfId="31026" xr:uid="{54C2DFF1-60DE-4CF7-B575-4DFAEBCCF20A}"/>
    <cellStyle name="Normal 8 3 2 6 2 2 3" xfId="47785" xr:uid="{8BF5808D-F88F-4621-B991-6E96A6570C42}"/>
    <cellStyle name="Normal 8 3 2 6 2 3" xfId="22646" xr:uid="{825504E0-A4BA-4A46-A46B-002EF0615158}"/>
    <cellStyle name="Normal 8 3 2 6 2 4" xfId="39405" xr:uid="{40EE34DA-51EC-45B9-8829-48D0A70FDF8E}"/>
    <cellStyle name="Normal 8 3 2 6 3" xfId="7573" xr:uid="{094DD949-B1D5-48EE-AC76-D836AE8683E3}"/>
    <cellStyle name="Normal 8 3 2 6 3 2" xfId="15953" xr:uid="{4BF2C740-1543-4A93-92F2-3BAE546830ED}"/>
    <cellStyle name="Normal 8 3 2 6 3 2 2" xfId="32713" xr:uid="{3CF4AB55-F521-4F2E-8E41-0712873D0BAD}"/>
    <cellStyle name="Normal 8 3 2 6 3 2 3" xfId="49472" xr:uid="{98B85CDA-6DF7-4DBF-9250-421ABDE90A3E}"/>
    <cellStyle name="Normal 8 3 2 6 3 3" xfId="24333" xr:uid="{28A34839-4DCB-4E55-A3DA-CE85F075706A}"/>
    <cellStyle name="Normal 8 3 2 6 3 4" xfId="41092" xr:uid="{D3755E80-1F58-4DCC-9E27-CD805E1CA33F}"/>
    <cellStyle name="Normal 8 3 2 6 4" xfId="4224" xr:uid="{4EAEA4D1-87C5-4824-AF64-2D5009954913}"/>
    <cellStyle name="Normal 8 3 2 6 4 2" xfId="12600" xr:uid="{CB534910-59DE-47CA-8495-6D11A13080A2}"/>
    <cellStyle name="Normal 8 3 2 6 4 2 2" xfId="29360" xr:uid="{8F5278AB-2131-4C57-9096-9473E09F8533}"/>
    <cellStyle name="Normal 8 3 2 6 4 2 3" xfId="46119" xr:uid="{BBB9A1EA-78D3-495A-9592-4CC16C43DBFE}"/>
    <cellStyle name="Normal 8 3 2 6 4 3" xfId="20980" xr:uid="{35DA684E-7EC7-4244-899A-88EE3BFA0EFB}"/>
    <cellStyle name="Normal 8 3 2 6 4 4" xfId="37739" xr:uid="{352C3706-1F33-4307-A27B-B0BF147FF42D}"/>
    <cellStyle name="Normal 8 3 2 6 5" xfId="10886" xr:uid="{45B1F768-4324-4A04-85CE-836C280F5A6F}"/>
    <cellStyle name="Normal 8 3 2 6 5 2" xfId="27646" xr:uid="{65063EA2-749B-43D6-8239-D4A6EFA9AC02}"/>
    <cellStyle name="Normal 8 3 2 6 5 3" xfId="44405" xr:uid="{4688EB58-6555-47B2-9A0C-CDFC277987A1}"/>
    <cellStyle name="Normal 8 3 2 6 6" xfId="19266" xr:uid="{83C1673A-C2F1-4901-9B5C-1643113D1ACE}"/>
    <cellStyle name="Normal 8 3 2 6 7" xfId="36025" xr:uid="{28E78048-A6D1-47C8-8F14-8FD8945C0AD7}"/>
    <cellStyle name="Normal 8 3 2 7" xfId="4620" xr:uid="{4CD780F1-5ED8-4D28-A669-80E15A57211E}"/>
    <cellStyle name="Normal 8 3 2 7 2" xfId="12996" xr:uid="{D5867437-A649-4EC5-A076-5C360773ABEF}"/>
    <cellStyle name="Normal 8 3 2 7 2 2" xfId="29756" xr:uid="{0D5B689E-4E73-446F-8AA7-5B83275C11C9}"/>
    <cellStyle name="Normal 8 3 2 7 2 3" xfId="46515" xr:uid="{4751CE3E-9AFE-4C5C-A877-ED52A6987EA1}"/>
    <cellStyle name="Normal 8 3 2 7 3" xfId="21376" xr:uid="{57919B4C-E4DC-42AA-B138-860A2849EF0D}"/>
    <cellStyle name="Normal 8 3 2 7 4" xfId="38135" xr:uid="{7CBA903F-978C-4877-8FA0-900E55280B51}"/>
    <cellStyle name="Normal 8 3 2 8" xfId="6292" xr:uid="{D66ACD08-68ED-4721-901A-1AFFE09725FA}"/>
    <cellStyle name="Normal 8 3 2 8 2" xfId="14672" xr:uid="{C06810BF-FA0B-4CEE-BF4A-73495DEDA914}"/>
    <cellStyle name="Normal 8 3 2 8 2 2" xfId="31432" xr:uid="{E53ECAFE-671F-4332-B2E9-0F7E237E5BF8}"/>
    <cellStyle name="Normal 8 3 2 8 2 3" xfId="48191" xr:uid="{1042BEFC-076E-4693-8966-23648BB3C8BF}"/>
    <cellStyle name="Normal 8 3 2 8 3" xfId="23052" xr:uid="{7652637E-0641-4882-A1C5-6BB602549436}"/>
    <cellStyle name="Normal 8 3 2 8 4" xfId="39811" xr:uid="{15415D31-3415-4C05-861C-C85412A0836F}"/>
    <cellStyle name="Normal 8 3 2 9" xfId="7979" xr:uid="{CC32924C-9B4C-4A34-B6C2-40EDC831C17E}"/>
    <cellStyle name="Normal 8 3 2 9 2" xfId="16359" xr:uid="{31212CAF-2D2B-4174-B879-FBBD8E367031}"/>
    <cellStyle name="Normal 8 3 2 9 2 2" xfId="33119" xr:uid="{4532DD0B-E7FC-409E-B216-A364622DEDE2}"/>
    <cellStyle name="Normal 8 3 2 9 2 3" xfId="49878" xr:uid="{9742274B-F8EB-4021-BBCE-39BC7A54DA1F}"/>
    <cellStyle name="Normal 8 3 2 9 3" xfId="24739" xr:uid="{41886E74-3F58-4BFB-A078-6C0670183D1D}"/>
    <cellStyle name="Normal 8 3 2 9 4" xfId="41498" xr:uid="{E8D4C844-616B-4239-848E-20928005BC40}"/>
    <cellStyle name="Normal 8 3 3" xfId="1110" xr:uid="{C8931898-F70A-4D41-97BE-35B13E979FCA}"/>
    <cellStyle name="Normal 8 3 3 10" xfId="9343" xr:uid="{45FD8A13-3BDD-484D-90DC-2294CF3C01BE}"/>
    <cellStyle name="Normal 8 3 3 10 2" xfId="17723" xr:uid="{4ABD98F4-533D-4AA2-9342-11D84272F8C7}"/>
    <cellStyle name="Normal 8 3 3 10 2 2" xfId="34483" xr:uid="{CA89716E-EA9C-4439-81B8-7C5F0EDBF5F0}"/>
    <cellStyle name="Normal 8 3 3 10 2 3" xfId="51242" xr:uid="{23A5ACC0-EF34-45A5-9135-0C66C3F80C42}"/>
    <cellStyle name="Normal 8 3 3 10 3" xfId="26103" xr:uid="{5F28FCDE-029A-4EA5-B2EF-82CBCF3DCC89}"/>
    <cellStyle name="Normal 8 3 3 10 4" xfId="42862" xr:uid="{61706B4A-6ECE-4293-8852-71627860C373}"/>
    <cellStyle name="Normal 8 3 3 11" xfId="3310" xr:uid="{2E42A4E8-4527-428B-8C55-5290362E5697}"/>
    <cellStyle name="Normal 8 3 3 11 2" xfId="11687" xr:uid="{F265343A-DD45-41FE-921F-A8835BD5FA78}"/>
    <cellStyle name="Normal 8 3 3 11 2 2" xfId="28447" xr:uid="{F72FD766-2BDB-48D4-B7E9-000081FD7D5C}"/>
    <cellStyle name="Normal 8 3 3 11 2 3" xfId="45206" xr:uid="{6789BB58-5DA3-44A8-BF96-0FD9574CD257}"/>
    <cellStyle name="Normal 8 3 3 11 3" xfId="20067" xr:uid="{5AC3BEE3-7F02-4172-B1FC-FFF8D0FA4C14}"/>
    <cellStyle name="Normal 8 3 3 11 4" xfId="36826" xr:uid="{0BB63C34-FC8A-4334-898C-A49318BD2813}"/>
    <cellStyle name="Normal 8 3 3 12" xfId="9884" xr:uid="{F0EB34B0-CE03-441B-9BA3-49E2DAA4A392}"/>
    <cellStyle name="Normal 8 3 3 12 2" xfId="26644" xr:uid="{95A2A8FE-0DB2-43CD-88C2-0789FCC94B15}"/>
    <cellStyle name="Normal 8 3 3 12 3" xfId="43403" xr:uid="{F9BCE2C3-7CD3-496D-A260-C9FF81DB51D5}"/>
    <cellStyle name="Normal 8 3 3 13" xfId="18264" xr:uid="{51BD5345-1551-4F92-B158-CE3180049C2F}"/>
    <cellStyle name="Normal 8 3 3 14" xfId="35023" xr:uid="{33D50C0C-99C3-41C3-BB3E-BBD98DCD6E85}"/>
    <cellStyle name="Normal 8 3 3 15" xfId="1512" xr:uid="{72D8254C-0519-478C-AF75-12B5EB8690E8}"/>
    <cellStyle name="Normal 8 3 3 2" xfId="1926" xr:uid="{807D2387-13C8-4B5B-B29E-5B1D08AC1E07}"/>
    <cellStyle name="Normal 8 3 3 2 2" xfId="5310" xr:uid="{DC045B5C-6FF9-4C94-84DF-35DC4094270C}"/>
    <cellStyle name="Normal 8 3 3 2 2 2" xfId="13690" xr:uid="{635936A7-0532-45EB-9ADC-EA791FDE6795}"/>
    <cellStyle name="Normal 8 3 3 2 2 2 2" xfId="30450" xr:uid="{63420485-A8E7-491E-AF11-4643F79245EA}"/>
    <cellStyle name="Normal 8 3 3 2 2 2 3" xfId="47209" xr:uid="{9339EE22-7B63-4C0A-B083-EF10B9AD4EA8}"/>
    <cellStyle name="Normal 8 3 3 2 2 3" xfId="22070" xr:uid="{3CCCFB72-FB24-432C-9919-63424FAD6066}"/>
    <cellStyle name="Normal 8 3 3 2 2 4" xfId="38829" xr:uid="{7C79ADAD-A976-41DF-966E-6E1F9D61029C}"/>
    <cellStyle name="Normal 8 3 3 2 3" xfId="6997" xr:uid="{B3F442E1-AFC7-41C2-AD2F-BCB0470D83D8}"/>
    <cellStyle name="Normal 8 3 3 2 3 2" xfId="15377" xr:uid="{3F3A1A4F-1B2A-45EA-872B-BDF0E6DFA362}"/>
    <cellStyle name="Normal 8 3 3 2 3 2 2" xfId="32137" xr:uid="{E5D5B07C-8966-4B46-9348-21F1C1FF9C8C}"/>
    <cellStyle name="Normal 8 3 3 2 3 2 3" xfId="48896" xr:uid="{EDC7D03A-98F7-4EAE-933B-DDB122C00879}"/>
    <cellStyle name="Normal 8 3 3 2 3 3" xfId="23757" xr:uid="{739918FA-D664-47D2-9E6F-495C82E231E7}"/>
    <cellStyle name="Normal 8 3 3 2 3 4" xfId="40516" xr:uid="{57CB2D25-A262-40F9-93C1-AB2A48F701DE}"/>
    <cellStyle name="Normal 8 3 3 2 4" xfId="3737" xr:uid="{FBD0F11D-BAAE-44F9-A743-2DF442CC4791}"/>
    <cellStyle name="Normal 8 3 3 2 4 2" xfId="12113" xr:uid="{D189C273-FA58-43C4-9A38-109C65B5AB87}"/>
    <cellStyle name="Normal 8 3 3 2 4 2 2" xfId="28873" xr:uid="{0BA9F0D1-FAE1-48B1-87A1-4E191EE6D37A}"/>
    <cellStyle name="Normal 8 3 3 2 4 2 3" xfId="45632" xr:uid="{48CFF953-1452-4B7E-8A17-7D802412009E}"/>
    <cellStyle name="Normal 8 3 3 2 4 3" xfId="20493" xr:uid="{1A0599B5-D078-4866-B1EF-CE95985D5C0A}"/>
    <cellStyle name="Normal 8 3 3 2 4 4" xfId="37252" xr:uid="{09CD23D8-3A8A-43B1-BF01-7D39E96AD693}"/>
    <cellStyle name="Normal 8 3 3 2 5" xfId="10310" xr:uid="{7D209BEA-96E9-4A0F-9153-4E68C30C8A66}"/>
    <cellStyle name="Normal 8 3 3 2 5 2" xfId="27070" xr:uid="{1B611C5E-B428-4497-8224-539C2489437D}"/>
    <cellStyle name="Normal 8 3 3 2 5 3" xfId="43829" xr:uid="{DFED6746-900C-472E-806E-F51E4CE20612}"/>
    <cellStyle name="Normal 8 3 3 2 6" xfId="18690" xr:uid="{C5AAC45D-A60C-4FDA-B0A8-17CE52171D3E}"/>
    <cellStyle name="Normal 8 3 3 2 7" xfId="35449" xr:uid="{4A86FB16-09E9-45E9-8DEC-897C232812FD}"/>
    <cellStyle name="Normal 8 3 3 3" xfId="2357" xr:uid="{DF9F3A24-0558-4659-A9B0-457360225CD1}"/>
    <cellStyle name="Normal 8 3 3 3 2" xfId="5738" xr:uid="{1DE38BFC-3964-47EB-B146-C010D11283AE}"/>
    <cellStyle name="Normal 8 3 3 3 2 2" xfId="14118" xr:uid="{65B43672-596D-4AFC-966C-19437797DC1F}"/>
    <cellStyle name="Normal 8 3 3 3 2 2 2" xfId="30878" xr:uid="{25DD0B42-2D9A-4CFB-8AE5-C8832C6B2BA7}"/>
    <cellStyle name="Normal 8 3 3 3 2 2 3" xfId="47637" xr:uid="{AD9095E7-1355-4DA0-A09C-B7F4B51EF2B4}"/>
    <cellStyle name="Normal 8 3 3 3 2 3" xfId="22498" xr:uid="{60552603-3EBB-41F1-9765-AAD84B4B6A61}"/>
    <cellStyle name="Normal 8 3 3 3 2 4" xfId="39257" xr:uid="{C5FD32E0-C74A-4ABF-A934-90DD6BFA03BF}"/>
    <cellStyle name="Normal 8 3 3 3 3" xfId="7425" xr:uid="{38CA1B58-5E83-4CB2-8E25-3DB9ACBCA582}"/>
    <cellStyle name="Normal 8 3 3 3 3 2" xfId="15805" xr:uid="{037B91F5-9971-4A98-A48E-84072BC73173}"/>
    <cellStyle name="Normal 8 3 3 3 3 2 2" xfId="32565" xr:uid="{131991C6-8863-49BB-8B9A-B0B898A4F219}"/>
    <cellStyle name="Normal 8 3 3 3 3 2 3" xfId="49324" xr:uid="{22C1E209-9907-403A-80E3-3B3298492D9D}"/>
    <cellStyle name="Normal 8 3 3 3 3 3" xfId="24185" xr:uid="{8855522E-6C60-4771-9F5E-53A7223056EB}"/>
    <cellStyle name="Normal 8 3 3 3 3 4" xfId="40944" xr:uid="{D5C64189-F17A-4564-8D21-39446E05473A}"/>
    <cellStyle name="Normal 8 3 3 3 4" xfId="4165" xr:uid="{1BE866DE-0ECC-4773-80E4-503894DF3DC4}"/>
    <cellStyle name="Normal 8 3 3 3 4 2" xfId="12541" xr:uid="{A775D68E-9BE1-4075-BD16-EB7EC4E09D57}"/>
    <cellStyle name="Normal 8 3 3 3 4 2 2" xfId="29301" xr:uid="{04BF6A6F-3108-40D3-A0D3-292E9E5FD56F}"/>
    <cellStyle name="Normal 8 3 3 3 4 2 3" xfId="46060" xr:uid="{9E79D98A-19E3-429E-9770-7A68523CD182}"/>
    <cellStyle name="Normal 8 3 3 3 4 3" xfId="20921" xr:uid="{3CFDDBAC-EB18-4A70-BDD2-8F0210E4995A}"/>
    <cellStyle name="Normal 8 3 3 3 4 4" xfId="37680" xr:uid="{6F8ECB46-CD68-4760-977B-CCED15BDD190}"/>
    <cellStyle name="Normal 8 3 3 3 5" xfId="10738" xr:uid="{7CB6E025-E462-4ECB-8320-4F9F31F71BBA}"/>
    <cellStyle name="Normal 8 3 3 3 5 2" xfId="27498" xr:uid="{0445C72C-C2AD-48B5-B242-F48F17F4F37D}"/>
    <cellStyle name="Normal 8 3 3 3 5 3" xfId="44257" xr:uid="{07EB8F1A-1D74-42BE-9F52-FBE622C40FE6}"/>
    <cellStyle name="Normal 8 3 3 3 6" xfId="19118" xr:uid="{172926DB-1BF4-4AA5-96CD-8BB7375EF053}"/>
    <cellStyle name="Normal 8 3 3 3 7" xfId="35877" xr:uid="{8E988FF0-F9FA-43B3-92FB-B41D3B01E1B4}"/>
    <cellStyle name="Normal 8 3 3 4" xfId="2650" xr:uid="{1A559CC7-7567-4010-9FFA-8C3936F9F39E}"/>
    <cellStyle name="Normal 8 3 3 4 2" xfId="6032" xr:uid="{7414FC31-F9AB-4C5C-B8D7-C58E4BF04915}"/>
    <cellStyle name="Normal 8 3 3 4 2 2" xfId="14412" xr:uid="{908C126B-2CFB-46A6-A973-EA1FAAD08641}"/>
    <cellStyle name="Normal 8 3 3 4 2 2 2" xfId="31172" xr:uid="{0CEDF8BE-0CBE-450E-823E-12C554D68C58}"/>
    <cellStyle name="Normal 8 3 3 4 2 2 3" xfId="47931" xr:uid="{764A4D33-4682-4D13-A468-089201437E4B}"/>
    <cellStyle name="Normal 8 3 3 4 2 3" xfId="22792" xr:uid="{6280F619-B54B-4A6B-856F-258FCCCC3F4D}"/>
    <cellStyle name="Normal 8 3 3 4 2 4" xfId="39551" xr:uid="{49FE32D7-0D21-414A-A2CF-A48182FB9E39}"/>
    <cellStyle name="Normal 8 3 3 4 3" xfId="7719" xr:uid="{18E9460B-973A-47F7-9F1C-FFEC6BE6AF00}"/>
    <cellStyle name="Normal 8 3 3 4 3 2" xfId="16099" xr:uid="{88CD6480-4541-4CEE-B6E4-976FDD1D20EA}"/>
    <cellStyle name="Normal 8 3 3 4 3 2 2" xfId="32859" xr:uid="{931F5ED6-E868-4AB8-BFE8-331A9391CAA5}"/>
    <cellStyle name="Normal 8 3 3 4 3 2 3" xfId="49618" xr:uid="{FB33D886-B893-415F-863B-4ABAA6B65CFD}"/>
    <cellStyle name="Normal 8 3 3 4 3 3" xfId="24479" xr:uid="{87E0B291-3E1B-4793-AB89-FE06A2AAC1C0}"/>
    <cellStyle name="Normal 8 3 3 4 3 4" xfId="41238" xr:uid="{D65D77F6-07B5-4AA0-8A3A-5485C73C37C7}"/>
    <cellStyle name="Normal 8 3 3 4 4" xfId="4346" xr:uid="{0BFE5B01-83C7-4B91-9AA5-85B321BE5FB8}"/>
    <cellStyle name="Normal 8 3 3 4 4 2" xfId="12722" xr:uid="{39AA80F1-A516-4987-A715-481A0EFDE544}"/>
    <cellStyle name="Normal 8 3 3 4 4 2 2" xfId="29482" xr:uid="{3E9C487C-197C-4552-A1A7-DCCA3BE84FED}"/>
    <cellStyle name="Normal 8 3 3 4 4 2 3" xfId="46241" xr:uid="{1AFDC80A-2BBE-447A-89B4-F6CE385A9834}"/>
    <cellStyle name="Normal 8 3 3 4 4 3" xfId="21102" xr:uid="{978FB7C4-BFF1-440B-85D7-1780BD4BDD74}"/>
    <cellStyle name="Normal 8 3 3 4 4 4" xfId="37861" xr:uid="{6CEB863E-FFC9-46D7-B37C-995E8AE013E0}"/>
    <cellStyle name="Normal 8 3 3 4 5" xfId="11032" xr:uid="{056C3A94-1E55-4F22-A30F-82BAEC2BCB1A}"/>
    <cellStyle name="Normal 8 3 3 4 5 2" xfId="27792" xr:uid="{C32FDF81-46F2-4B93-9BDD-BB268E5176F1}"/>
    <cellStyle name="Normal 8 3 3 4 5 3" xfId="44551" xr:uid="{3BAB0DF8-A46C-4DC1-AB01-4C251CD3D494}"/>
    <cellStyle name="Normal 8 3 3 4 6" xfId="19412" xr:uid="{92848958-CF94-48DE-9AAA-4E9CD4EB3E61}"/>
    <cellStyle name="Normal 8 3 3 4 7" xfId="36171" xr:uid="{05FB6101-FB1E-4FDE-939C-6BA0F1647055}"/>
    <cellStyle name="Normal 8 3 3 5" xfId="4766" xr:uid="{3C5C76CA-6093-4FE3-96BB-3CB6686E84B1}"/>
    <cellStyle name="Normal 8 3 3 5 2" xfId="13142" xr:uid="{F1D3895E-C84B-4F24-B6F9-5C12FB341689}"/>
    <cellStyle name="Normal 8 3 3 5 2 2" xfId="29902" xr:uid="{CDAC37DB-0511-4826-A567-B25B5C312873}"/>
    <cellStyle name="Normal 8 3 3 5 2 3" xfId="46661" xr:uid="{1CF60EDF-EF28-4498-A385-BC65E788D242}"/>
    <cellStyle name="Normal 8 3 3 5 3" xfId="21522" xr:uid="{18A5E4E4-C862-439E-B9D3-44187DC565CA}"/>
    <cellStyle name="Normal 8 3 3 5 4" xfId="38281" xr:uid="{BE24A8B3-AFC9-40B7-802E-2DC565998782}"/>
    <cellStyle name="Normal 8 3 3 6" xfId="6571" xr:uid="{F972E395-36A6-4E87-B57F-65DA47B3E4E7}"/>
    <cellStyle name="Normal 8 3 3 6 2" xfId="14951" xr:uid="{388BDB2C-594F-4976-9560-A90ADB4A2DE4}"/>
    <cellStyle name="Normal 8 3 3 6 2 2" xfId="31711" xr:uid="{4D2AE3B1-914E-4542-97EC-901D6A48D44F}"/>
    <cellStyle name="Normal 8 3 3 6 2 3" xfId="48470" xr:uid="{B3A2DE77-9FAD-4CAE-A6EF-F6CE6FF5AF68}"/>
    <cellStyle name="Normal 8 3 3 6 3" xfId="23331" xr:uid="{61AB6044-9B1F-4EF6-BCEE-DEC4709948E8}"/>
    <cellStyle name="Normal 8 3 3 6 4" xfId="40090" xr:uid="{186CF4CB-77B6-4328-AA40-6AB0C3B00300}"/>
    <cellStyle name="Normal 8 3 3 7" xfId="8125" xr:uid="{4E9B1D2F-3DAC-4762-A1DA-28FCB613810C}"/>
    <cellStyle name="Normal 8 3 3 7 2" xfId="16505" xr:uid="{ACA96C12-4A91-40A3-8441-81D19D775943}"/>
    <cellStyle name="Normal 8 3 3 7 2 2" xfId="33265" xr:uid="{D97619D2-757E-4BC8-B9DF-9886B0796137}"/>
    <cellStyle name="Normal 8 3 3 7 2 3" xfId="50024" xr:uid="{173A2D81-9007-4ECE-844F-FC80B0A77837}"/>
    <cellStyle name="Normal 8 3 3 7 3" xfId="24885" xr:uid="{82B0C575-0AA1-4CA3-8B2E-BFEF702D6CCC}"/>
    <cellStyle name="Normal 8 3 3 7 4" xfId="41644" xr:uid="{0A027E1C-9BDC-4F81-94D7-4E2F1C395043}"/>
    <cellStyle name="Normal 8 3 3 8" xfId="8531" xr:uid="{12A222EA-7150-4772-88CD-5832DBC0641F}"/>
    <cellStyle name="Normal 8 3 3 8 2" xfId="16911" xr:uid="{36D3E71A-F598-4B02-AD53-16AB373FE838}"/>
    <cellStyle name="Normal 8 3 3 8 2 2" xfId="33671" xr:uid="{1C25E1AE-BCAB-4840-81F9-934BABA9FC0B}"/>
    <cellStyle name="Normal 8 3 3 8 2 3" xfId="50430" xr:uid="{0DBE6E44-C9B4-485E-B453-EC2F038232E8}"/>
    <cellStyle name="Normal 8 3 3 8 3" xfId="25291" xr:uid="{7B1A9BFD-DD25-405F-A210-96977C3B451A}"/>
    <cellStyle name="Normal 8 3 3 8 4" xfId="42050" xr:uid="{8A5FA887-8F42-4A49-BEE0-707F03652835}"/>
    <cellStyle name="Normal 8 3 3 9" xfId="8937" xr:uid="{0D733EC2-4352-4D38-9D53-04692DE6C3A0}"/>
    <cellStyle name="Normal 8 3 3 9 2" xfId="17317" xr:uid="{9CCDA62D-AB51-40F1-BC86-69B7DE0BC388}"/>
    <cellStyle name="Normal 8 3 3 9 2 2" xfId="34077" xr:uid="{925372B9-1BFB-4313-8093-FBC02952B39E}"/>
    <cellStyle name="Normal 8 3 3 9 2 3" xfId="50836" xr:uid="{A3847718-078A-47B8-80C6-C441EB342E51}"/>
    <cellStyle name="Normal 8 3 3 9 3" xfId="25697" xr:uid="{B71FCEDD-AFE2-411D-9C59-0E848A892F7F}"/>
    <cellStyle name="Normal 8 3 3 9 4" xfId="42456" xr:uid="{CE451B7E-34AF-46EC-B991-D8412F48EDDF}"/>
    <cellStyle name="Normal 8 3 4" xfId="1513" xr:uid="{41EB28D2-600D-4042-91A7-82B7319BAC49}"/>
    <cellStyle name="Normal 8 3 4 10" xfId="9443" xr:uid="{45D64B87-27E6-4215-91C8-84081609786D}"/>
    <cellStyle name="Normal 8 3 4 10 2" xfId="17823" xr:uid="{9060E27E-BBA4-46E5-A6CC-C23440429FE4}"/>
    <cellStyle name="Normal 8 3 4 10 2 2" xfId="34583" xr:uid="{376CB899-5B00-46B5-A1D0-30556064E04A}"/>
    <cellStyle name="Normal 8 3 4 10 2 3" xfId="51342" xr:uid="{314E6B0D-06B3-47BA-8991-FB1362D779EA}"/>
    <cellStyle name="Normal 8 3 4 10 3" xfId="26203" xr:uid="{136778BA-DD4F-46BD-A679-34AAB85035C4}"/>
    <cellStyle name="Normal 8 3 4 10 4" xfId="42962" xr:uid="{78FD2524-D484-44EE-83FE-3AAA4C0571C5}"/>
    <cellStyle name="Normal 8 3 4 11" xfId="3311" xr:uid="{4D514334-F1EC-412A-9976-DF9FFABAFF72}"/>
    <cellStyle name="Normal 8 3 4 11 2" xfId="11688" xr:uid="{6B0EBD28-CA86-42BD-8248-016A9B6C0B6B}"/>
    <cellStyle name="Normal 8 3 4 11 2 2" xfId="28448" xr:uid="{D61024A5-BDCA-4F01-9CAA-6FA6A560107A}"/>
    <cellStyle name="Normal 8 3 4 11 2 3" xfId="45207" xr:uid="{038EA5D4-A697-46E4-BAD6-F0ABE40CE665}"/>
    <cellStyle name="Normal 8 3 4 11 3" xfId="20068" xr:uid="{69903175-F9A7-4580-A6D0-A098F59045BD}"/>
    <cellStyle name="Normal 8 3 4 11 4" xfId="36827" xr:uid="{71E1B889-66C4-47D0-9E2C-2467F2F01B66}"/>
    <cellStyle name="Normal 8 3 4 12" xfId="9885" xr:uid="{825C3ACB-364B-45F1-9219-541ACAB1DB46}"/>
    <cellStyle name="Normal 8 3 4 12 2" xfId="26645" xr:uid="{81C4BC58-1396-430A-9FE2-E9049614D0E2}"/>
    <cellStyle name="Normal 8 3 4 12 3" xfId="43404" xr:uid="{781652F9-53E4-463B-B4C2-76083FC05672}"/>
    <cellStyle name="Normal 8 3 4 13" xfId="18265" xr:uid="{5686EACE-D52E-4723-B022-30D88625B66C}"/>
    <cellStyle name="Normal 8 3 4 14" xfId="35024" xr:uid="{5BE6E1B1-7AE0-4C92-8D34-5B8D818A1C0D}"/>
    <cellStyle name="Normal 8 3 4 2" xfId="1927" xr:uid="{72B94F0C-65FA-4CBB-8CF2-A01E5575517E}"/>
    <cellStyle name="Normal 8 3 4 2 2" xfId="5311" xr:uid="{77BB1644-BFC3-4296-BB47-B74A5D28CA5F}"/>
    <cellStyle name="Normal 8 3 4 2 2 2" xfId="13691" xr:uid="{1E44E074-208B-478E-A069-F31091571A9F}"/>
    <cellStyle name="Normal 8 3 4 2 2 2 2" xfId="30451" xr:uid="{5824FD4F-D5B0-4140-A9D4-EDB0CA246639}"/>
    <cellStyle name="Normal 8 3 4 2 2 2 3" xfId="47210" xr:uid="{18CF439F-885D-4DB9-A6CF-1951520FCD92}"/>
    <cellStyle name="Normal 8 3 4 2 2 3" xfId="22071" xr:uid="{9C84B2C6-7487-441A-8C67-B0DDF2076BB1}"/>
    <cellStyle name="Normal 8 3 4 2 2 4" xfId="38830" xr:uid="{2B81FD09-010B-4FDC-AFEA-20E4CE43BCD4}"/>
    <cellStyle name="Normal 8 3 4 2 3" xfId="6998" xr:uid="{A61DC257-3EAB-4046-8B0C-D8FD656CB0EB}"/>
    <cellStyle name="Normal 8 3 4 2 3 2" xfId="15378" xr:uid="{2A97A043-2C5B-4AB9-8830-B7CA9EA227F1}"/>
    <cellStyle name="Normal 8 3 4 2 3 2 2" xfId="32138" xr:uid="{03AA62B7-3A19-4FBC-A046-233B23164632}"/>
    <cellStyle name="Normal 8 3 4 2 3 2 3" xfId="48897" xr:uid="{C64B536B-35C2-452A-B048-009DE4C011B5}"/>
    <cellStyle name="Normal 8 3 4 2 3 3" xfId="23758" xr:uid="{70A54015-803B-484D-8D39-66C2CB192446}"/>
    <cellStyle name="Normal 8 3 4 2 3 4" xfId="40517" xr:uid="{D3E23BE3-B63C-4FDD-8F4C-034636577AC4}"/>
    <cellStyle name="Normal 8 3 4 2 4" xfId="3738" xr:uid="{70D0AD50-AEC6-4CCE-A430-095C9AA50284}"/>
    <cellStyle name="Normal 8 3 4 2 4 2" xfId="12114" xr:uid="{D39D2798-70CB-4EFE-BCFE-CB47677CC38B}"/>
    <cellStyle name="Normal 8 3 4 2 4 2 2" xfId="28874" xr:uid="{D21BE54C-F3DE-4753-A9ED-C11332B59F30}"/>
    <cellStyle name="Normal 8 3 4 2 4 2 3" xfId="45633" xr:uid="{6BF2D33B-B97E-4DBB-A59C-D44999A3F2DC}"/>
    <cellStyle name="Normal 8 3 4 2 4 3" xfId="20494" xr:uid="{DD54FE81-0B45-4B0F-AAE2-5A636696FB5C}"/>
    <cellStyle name="Normal 8 3 4 2 4 4" xfId="37253" xr:uid="{FBD14386-2DC0-46FB-A961-9859E4F2E4A6}"/>
    <cellStyle name="Normal 8 3 4 2 5" xfId="10311" xr:uid="{B8EF0334-3D5F-45B9-BF0C-01E4775EF10D}"/>
    <cellStyle name="Normal 8 3 4 2 5 2" xfId="27071" xr:uid="{B9A4C811-D28B-4EE0-8025-B886BE5A87E6}"/>
    <cellStyle name="Normal 8 3 4 2 5 3" xfId="43830" xr:uid="{C9440926-9B2F-4490-A857-B367E9B27BF0}"/>
    <cellStyle name="Normal 8 3 4 2 6" xfId="18691" xr:uid="{77F53DFB-F2A0-488D-B9A7-19A04972BD44}"/>
    <cellStyle name="Normal 8 3 4 2 7" xfId="35450" xr:uid="{8C8EA539-FF00-414A-BFEB-6514731D4C19}"/>
    <cellStyle name="Normal 8 3 4 3" xfId="2358" xr:uid="{BEC80E30-5BA6-494D-A295-C1B5E0680A33}"/>
    <cellStyle name="Normal 8 3 4 3 2" xfId="5739" xr:uid="{3AD052D5-E300-4CEB-BF9C-C737BF857D92}"/>
    <cellStyle name="Normal 8 3 4 3 2 2" xfId="14119" xr:uid="{CC6AF8CC-266B-4228-B87F-2BE945C4E0A3}"/>
    <cellStyle name="Normal 8 3 4 3 2 2 2" xfId="30879" xr:uid="{EAEEB669-D0B0-44C2-84A1-C76FCAA1A0E9}"/>
    <cellStyle name="Normal 8 3 4 3 2 2 3" xfId="47638" xr:uid="{F2F8CEE5-AD10-4741-BCFE-E9DDDDA60D3E}"/>
    <cellStyle name="Normal 8 3 4 3 2 3" xfId="22499" xr:uid="{1CD3940D-237C-46E7-837D-89E9BD7233AE}"/>
    <cellStyle name="Normal 8 3 4 3 2 4" xfId="39258" xr:uid="{F140CCF0-2DF3-42BD-AEEF-DA4296E4CD9B}"/>
    <cellStyle name="Normal 8 3 4 3 3" xfId="7426" xr:uid="{14291AB4-1875-4822-94C5-8E380E495D82}"/>
    <cellStyle name="Normal 8 3 4 3 3 2" xfId="15806" xr:uid="{D134C3D6-B50A-4FEA-9A5E-71E1E6D771DB}"/>
    <cellStyle name="Normal 8 3 4 3 3 2 2" xfId="32566" xr:uid="{E17D365A-4F14-4D69-AB79-8337D2F29674}"/>
    <cellStyle name="Normal 8 3 4 3 3 2 3" xfId="49325" xr:uid="{D2F42E57-8A2D-4EF7-91CF-7E10BB8F2F6C}"/>
    <cellStyle name="Normal 8 3 4 3 3 3" xfId="24186" xr:uid="{864F9295-E2CA-4A11-B1FF-3FEC81B655C7}"/>
    <cellStyle name="Normal 8 3 4 3 3 4" xfId="40945" xr:uid="{774F1F4D-012A-4946-94E7-E0BA0AC24C69}"/>
    <cellStyle name="Normal 8 3 4 3 4" xfId="4166" xr:uid="{3A802426-98BF-4920-B631-EE5DB4D7C274}"/>
    <cellStyle name="Normal 8 3 4 3 4 2" xfId="12542" xr:uid="{2D91E331-0E1A-4C51-B63E-D2F8F1257143}"/>
    <cellStyle name="Normal 8 3 4 3 4 2 2" xfId="29302" xr:uid="{0F31FC9B-DA0C-464F-BF53-6352F5F2FEC6}"/>
    <cellStyle name="Normal 8 3 4 3 4 2 3" xfId="46061" xr:uid="{0E4ED100-ED38-4356-8572-10CA3FADDD4A}"/>
    <cellStyle name="Normal 8 3 4 3 4 3" xfId="20922" xr:uid="{656135FD-773E-439C-B148-2BEC35CAA980}"/>
    <cellStyle name="Normal 8 3 4 3 4 4" xfId="37681" xr:uid="{1AD136B8-DF05-43F7-BA4C-18B59D098839}"/>
    <cellStyle name="Normal 8 3 4 3 5" xfId="10739" xr:uid="{FC19599B-2A72-4653-8179-7B4129D4E560}"/>
    <cellStyle name="Normal 8 3 4 3 5 2" xfId="27499" xr:uid="{54D05080-C069-4650-B982-ADC769C70DCE}"/>
    <cellStyle name="Normal 8 3 4 3 5 3" xfId="44258" xr:uid="{F48533DE-00BA-48AF-8DE3-DB95EA1351FF}"/>
    <cellStyle name="Normal 8 3 4 3 6" xfId="19119" xr:uid="{8FA08C40-BCA3-406E-B6AE-EDA9BBE65A8E}"/>
    <cellStyle name="Normal 8 3 4 3 7" xfId="35878" xr:uid="{8F360470-7636-49C2-81F9-83C5ACD0B963}"/>
    <cellStyle name="Normal 8 3 4 4" xfId="2750" xr:uid="{328648AC-5300-4A73-BCD1-26A9D1369E5F}"/>
    <cellStyle name="Normal 8 3 4 4 2" xfId="6132" xr:uid="{3A5772B9-7A62-46BD-AC11-95EFBA80C315}"/>
    <cellStyle name="Normal 8 3 4 4 2 2" xfId="14512" xr:uid="{D874D131-1A1D-4018-8969-58A23B2222C6}"/>
    <cellStyle name="Normal 8 3 4 4 2 2 2" xfId="31272" xr:uid="{691F611F-B5CD-46CB-BD6D-30BFDC44F36E}"/>
    <cellStyle name="Normal 8 3 4 4 2 2 3" xfId="48031" xr:uid="{A97FF7F5-88CD-433F-874E-8DD0E57DD7B2}"/>
    <cellStyle name="Normal 8 3 4 4 2 3" xfId="22892" xr:uid="{518959A3-3632-4A35-968F-BE99D818DACD}"/>
    <cellStyle name="Normal 8 3 4 4 2 4" xfId="39651" xr:uid="{2DB08554-D4A2-47FF-B9D1-54115E393EEE}"/>
    <cellStyle name="Normal 8 3 4 4 3" xfId="7819" xr:uid="{6CAD4A84-A391-4F53-A619-5FD06028CEB7}"/>
    <cellStyle name="Normal 8 3 4 4 3 2" xfId="16199" xr:uid="{C3E2BC1D-7494-4244-8319-D7481BD0505C}"/>
    <cellStyle name="Normal 8 3 4 4 3 2 2" xfId="32959" xr:uid="{FDD04A41-4A2C-4BC2-8664-5DCEA2881DE3}"/>
    <cellStyle name="Normal 8 3 4 4 3 2 3" xfId="49718" xr:uid="{15E87958-23C2-4A93-AD20-066AE7F7CE57}"/>
    <cellStyle name="Normal 8 3 4 4 3 3" xfId="24579" xr:uid="{055724B3-E627-427F-A36C-AF232A596546}"/>
    <cellStyle name="Normal 8 3 4 4 3 4" xfId="41338" xr:uid="{2B5E869E-4232-492A-9C86-AC041F2782BD}"/>
    <cellStyle name="Normal 8 3 4 4 4" xfId="4446" xr:uid="{73B93DDE-B8F0-49B7-870D-519DAD4C69F3}"/>
    <cellStyle name="Normal 8 3 4 4 4 2" xfId="12822" xr:uid="{032829E7-8FAE-4910-B970-A5F2B2612E3F}"/>
    <cellStyle name="Normal 8 3 4 4 4 2 2" xfId="29582" xr:uid="{690B3E3C-D863-4F93-A75E-92AB26C5FEF1}"/>
    <cellStyle name="Normal 8 3 4 4 4 2 3" xfId="46341" xr:uid="{64610100-A81C-4289-9356-54FF4A62F7AC}"/>
    <cellStyle name="Normal 8 3 4 4 4 3" xfId="21202" xr:uid="{C65FEA8D-0D84-4E90-9B8A-DF49C091921C}"/>
    <cellStyle name="Normal 8 3 4 4 4 4" xfId="37961" xr:uid="{AB627185-5B37-4CB1-B096-EF7D8BA1E557}"/>
    <cellStyle name="Normal 8 3 4 4 5" xfId="11132" xr:uid="{34854F8C-0643-4800-9D75-71C855C18582}"/>
    <cellStyle name="Normal 8 3 4 4 5 2" xfId="27892" xr:uid="{7F64611A-CBBC-4425-BCA7-645EE0716F19}"/>
    <cellStyle name="Normal 8 3 4 4 5 3" xfId="44651" xr:uid="{658F93BC-3908-42D4-B018-5779C34F8595}"/>
    <cellStyle name="Normal 8 3 4 4 6" xfId="19512" xr:uid="{5FAFD631-A963-4424-BDE5-5E2691E6AF54}"/>
    <cellStyle name="Normal 8 3 4 4 7" xfId="36271" xr:uid="{BA21498D-229C-4BE6-962A-BC3ACF0276FC}"/>
    <cellStyle name="Normal 8 3 4 5" xfId="4866" xr:uid="{696663C6-D250-40C7-A58C-C444155FDEDA}"/>
    <cellStyle name="Normal 8 3 4 5 2" xfId="13242" xr:uid="{C4058D46-1D14-4205-A42B-5D196977C34A}"/>
    <cellStyle name="Normal 8 3 4 5 2 2" xfId="30002" xr:uid="{4C2532FB-5EE4-4A3D-A7BB-3C8EDAC69BC0}"/>
    <cellStyle name="Normal 8 3 4 5 2 3" xfId="46761" xr:uid="{E4928196-F1CA-4AB3-B345-73CE1D01E8DE}"/>
    <cellStyle name="Normal 8 3 4 5 3" xfId="21622" xr:uid="{5B76162D-6236-4F19-B21D-233970A5C008}"/>
    <cellStyle name="Normal 8 3 4 5 4" xfId="38381" xr:uid="{0A5842BF-BE1D-43B0-B60D-D969B3D71975}"/>
    <cellStyle name="Normal 8 3 4 6" xfId="6572" xr:uid="{24273E80-EB40-4BAD-A720-89D3687896B9}"/>
    <cellStyle name="Normal 8 3 4 6 2" xfId="14952" xr:uid="{6D10CC3B-A1B4-438E-BC94-1B310D7A4B9A}"/>
    <cellStyle name="Normal 8 3 4 6 2 2" xfId="31712" xr:uid="{9AADD0C2-A9B7-4EB2-B20A-47B05BD89759}"/>
    <cellStyle name="Normal 8 3 4 6 2 3" xfId="48471" xr:uid="{D0704951-262F-4B7C-9B51-937B9583FAA3}"/>
    <cellStyle name="Normal 8 3 4 6 3" xfId="23332" xr:uid="{8C0E7751-8326-4DC6-B59D-5B6C46565F6E}"/>
    <cellStyle name="Normal 8 3 4 6 4" xfId="40091" xr:uid="{A38C06AA-40B1-441A-AE16-D9052A94929E}"/>
    <cellStyle name="Normal 8 3 4 7" xfId="8225" xr:uid="{D406C1EA-2FA8-4EC6-B037-C28ABC81E464}"/>
    <cellStyle name="Normal 8 3 4 7 2" xfId="16605" xr:uid="{00A76CDE-E231-4563-9EC5-C36347E213FD}"/>
    <cellStyle name="Normal 8 3 4 7 2 2" xfId="33365" xr:uid="{D09EFFF7-3DDC-41ED-8C03-C1F6CDC62044}"/>
    <cellStyle name="Normal 8 3 4 7 2 3" xfId="50124" xr:uid="{71DFA377-2699-4A37-971B-9BBCB9F66F6C}"/>
    <cellStyle name="Normal 8 3 4 7 3" xfId="24985" xr:uid="{AB81AA3F-123A-4B97-83F2-AF8B77FF4843}"/>
    <cellStyle name="Normal 8 3 4 7 4" xfId="41744" xr:uid="{B2210D5C-F517-4B69-B008-535ECDB15027}"/>
    <cellStyle name="Normal 8 3 4 8" xfId="8631" xr:uid="{7F6A07A3-7996-4EEE-9A6C-A397997E6F2F}"/>
    <cellStyle name="Normal 8 3 4 8 2" xfId="17011" xr:uid="{6E9E6CC4-4C5A-4F88-AB86-CBE6BBB99E32}"/>
    <cellStyle name="Normal 8 3 4 8 2 2" xfId="33771" xr:uid="{67D9C48F-4B83-4946-80C4-997BE2C4F100}"/>
    <cellStyle name="Normal 8 3 4 8 2 3" xfId="50530" xr:uid="{4B78AE21-4EA6-4DC7-9B12-43410706CC7C}"/>
    <cellStyle name="Normal 8 3 4 8 3" xfId="25391" xr:uid="{A5F27F09-CAC1-4C17-94E1-967764D3B019}"/>
    <cellStyle name="Normal 8 3 4 8 4" xfId="42150" xr:uid="{E8AEC04F-F8DB-4630-BAE4-8E962DD3B9C1}"/>
    <cellStyle name="Normal 8 3 4 9" xfId="9037" xr:uid="{6D4699AD-8D20-4AC4-98F6-0D2E010D9DE3}"/>
    <cellStyle name="Normal 8 3 4 9 2" xfId="17417" xr:uid="{626140B0-0CDA-41D7-A271-D73047D02638}"/>
    <cellStyle name="Normal 8 3 4 9 2 2" xfId="34177" xr:uid="{1081BEC7-55D6-4BB4-BC5D-321D2CCCAC25}"/>
    <cellStyle name="Normal 8 3 4 9 2 3" xfId="50936" xr:uid="{E6278755-3499-4191-A26C-E4A00C80D020}"/>
    <cellStyle name="Normal 8 3 4 9 3" xfId="25797" xr:uid="{FBE4FA03-ECE4-4024-95D5-A86A81C5996C}"/>
    <cellStyle name="Normal 8 3 4 9 4" xfId="42556" xr:uid="{E500C197-FE5D-473E-945B-67A3EC36D813}"/>
    <cellStyle name="Normal 8 3 5" xfId="1580" xr:uid="{7BBFCDB9-33C8-4C38-8B20-3518934B6BA0}"/>
    <cellStyle name="Normal 8 3 5 2" xfId="4961" xr:uid="{1796675D-E128-4315-921A-6D8A9603337A}"/>
    <cellStyle name="Normal 8 3 5 2 2" xfId="13337" xr:uid="{A2E805B8-7854-49D5-9515-661A776B100D}"/>
    <cellStyle name="Normal 8 3 5 2 2 2" xfId="30097" xr:uid="{CDA63A5A-0D73-41EC-84E0-DE6C4A9E44C2}"/>
    <cellStyle name="Normal 8 3 5 2 2 3" xfId="46856" xr:uid="{D9D3D798-B768-4269-A5FE-17590CFE87DB}"/>
    <cellStyle name="Normal 8 3 5 2 3" xfId="21717" xr:uid="{095ED695-AFC2-466B-A419-BB45813B065B}"/>
    <cellStyle name="Normal 8 3 5 2 4" xfId="38476" xr:uid="{0E003668-9379-4A68-B6F9-4239645A3ED3}"/>
    <cellStyle name="Normal 8 3 5 3" xfId="6644" xr:uid="{EEE53573-AAC6-49BC-A92E-107798A70526}"/>
    <cellStyle name="Normal 8 3 5 3 2" xfId="15024" xr:uid="{BBE91171-9F76-415D-8554-7AC3DBEF8910}"/>
    <cellStyle name="Normal 8 3 5 3 2 2" xfId="31784" xr:uid="{D2816B0B-9AD1-4CC3-ACF6-C99A2ABA2451}"/>
    <cellStyle name="Normal 8 3 5 3 2 3" xfId="48543" xr:uid="{6E073C1A-81B6-4169-87C9-B9EBC2463C84}"/>
    <cellStyle name="Normal 8 3 5 3 3" xfId="23404" xr:uid="{89154A89-6D6C-4074-B579-012BACF39849}"/>
    <cellStyle name="Normal 8 3 5 3 4" xfId="40163" xr:uid="{B2ADF899-7D03-47D8-899E-667B2414C91E}"/>
    <cellStyle name="Normal 8 3 5 4" xfId="3384" xr:uid="{3B7B5FB8-A9D3-41AC-A1A9-EFCFE7EE7CC5}"/>
    <cellStyle name="Normal 8 3 5 4 2" xfId="11760" xr:uid="{B4801147-5E4D-4E57-8A74-B50198DB16C5}"/>
    <cellStyle name="Normal 8 3 5 4 2 2" xfId="28520" xr:uid="{408A68B5-07ED-4948-B29E-533B4AB37BC6}"/>
    <cellStyle name="Normal 8 3 5 4 2 3" xfId="45279" xr:uid="{4B4F8D99-FA53-4604-8496-E09D67EBB767}"/>
    <cellStyle name="Normal 8 3 5 4 3" xfId="20140" xr:uid="{FEC99899-CFB7-47C2-A20E-DACEFC71BF08}"/>
    <cellStyle name="Normal 8 3 5 4 4" xfId="36899" xr:uid="{F1416B4F-3090-499E-BC10-748BB140B335}"/>
    <cellStyle name="Normal 8 3 5 5" xfId="9957" xr:uid="{1929D02B-894A-4429-B4CE-C1D4C945BCF9}"/>
    <cellStyle name="Normal 8 3 5 5 2" xfId="26717" xr:uid="{F100870A-68AD-41F9-80CC-5AD688425EF9}"/>
    <cellStyle name="Normal 8 3 5 5 3" xfId="43476" xr:uid="{62A21340-C9D5-4543-B2AA-87E19500C0D2}"/>
    <cellStyle name="Normal 8 3 5 6" xfId="18337" xr:uid="{FEB26564-AA51-4F0A-90DC-E1032249D01B}"/>
    <cellStyle name="Normal 8 3 5 7" xfId="35096" xr:uid="{9983C854-448C-4392-A253-9978B7047C2D}"/>
    <cellStyle name="Normal 8 3 6" xfId="2006" xr:uid="{44AFFBD7-32CA-4363-A913-55AE1AB1766B}"/>
    <cellStyle name="Normal 8 3 6 2" xfId="5385" xr:uid="{E8DAC81A-6BD2-4F01-B1C7-676F59E2FC98}"/>
    <cellStyle name="Normal 8 3 6 2 2" xfId="13765" xr:uid="{0E7B77CF-DA1E-477B-A2E3-60FA301CB9C0}"/>
    <cellStyle name="Normal 8 3 6 2 2 2" xfId="30525" xr:uid="{0584A1B2-A9D8-46E0-8FE6-06AF84DE1FD2}"/>
    <cellStyle name="Normal 8 3 6 2 2 3" xfId="47284" xr:uid="{42477BD8-2267-410D-B29D-199F7F402410}"/>
    <cellStyle name="Normal 8 3 6 2 3" xfId="22145" xr:uid="{8D06E1B5-1231-4FBC-8A9A-73AB7A055136}"/>
    <cellStyle name="Normal 8 3 6 2 4" xfId="38904" xr:uid="{28FEAE68-EE07-49F8-8C83-0E0BFFF4D1C2}"/>
    <cellStyle name="Normal 8 3 6 3" xfId="7072" xr:uid="{FA1DDD60-4590-4825-8787-46CB7219CEA9}"/>
    <cellStyle name="Normal 8 3 6 3 2" xfId="15452" xr:uid="{28A7EC14-B1D3-4DA5-BAD4-C987625E0215}"/>
    <cellStyle name="Normal 8 3 6 3 2 2" xfId="32212" xr:uid="{15A3CBE1-77B7-4D64-B4C0-580DFF787731}"/>
    <cellStyle name="Normal 8 3 6 3 2 3" xfId="48971" xr:uid="{68FED867-C269-4F88-A296-B3F118C0602A}"/>
    <cellStyle name="Normal 8 3 6 3 3" xfId="23832" xr:uid="{319D74EA-BE4F-410F-B23F-B5B03183A613}"/>
    <cellStyle name="Normal 8 3 6 3 4" xfId="40591" xr:uid="{9AA63DC4-3BF2-409F-827D-DC13E943000B}"/>
    <cellStyle name="Normal 8 3 6 4" xfId="3812" xr:uid="{25ED0FD0-1124-4072-B411-E5AD3F6D2DCB}"/>
    <cellStyle name="Normal 8 3 6 4 2" xfId="12188" xr:uid="{4F0D56C6-54E7-46C3-9CC9-54F4786E85C3}"/>
    <cellStyle name="Normal 8 3 6 4 2 2" xfId="28948" xr:uid="{F5C11E8C-6297-4FC0-AAAE-B4081CE354B2}"/>
    <cellStyle name="Normal 8 3 6 4 2 3" xfId="45707" xr:uid="{4E3AB983-779A-4E8B-9DD3-DF5989FE4C0F}"/>
    <cellStyle name="Normal 8 3 6 4 3" xfId="20568" xr:uid="{57090983-C0BB-4513-A3AA-E4DFD95E7B49}"/>
    <cellStyle name="Normal 8 3 6 4 4" xfId="37327" xr:uid="{DBD67726-65DA-4ABC-ABA4-3F66BF326AB2}"/>
    <cellStyle name="Normal 8 3 6 5" xfId="10385" xr:uid="{F853435B-4C61-4AC6-9591-A10E740E3036}"/>
    <cellStyle name="Normal 8 3 6 5 2" xfId="27145" xr:uid="{F543674D-24AC-44FA-850D-A5D19EB15963}"/>
    <cellStyle name="Normal 8 3 6 5 3" xfId="43904" xr:uid="{A23C2283-1D41-4CEC-98CF-C110D3EAE193}"/>
    <cellStyle name="Normal 8 3 6 6" xfId="18765" xr:uid="{D1B52228-7D04-4427-9052-0092FCB20AA1}"/>
    <cellStyle name="Normal 8 3 6 7" xfId="35524" xr:uid="{74E063A8-32E3-4329-80D1-29D389B1F254}"/>
    <cellStyle name="Normal 8 3 7" xfId="2479" xr:uid="{665A0C54-B884-4193-9563-A0436085CCD3}"/>
    <cellStyle name="Normal 8 3 7 2" xfId="5861" xr:uid="{53F712C5-7363-41AE-8104-FF7C2CB676CF}"/>
    <cellStyle name="Normal 8 3 7 2 2" xfId="14241" xr:uid="{10F4B950-7BD8-4008-96D9-291867EFF689}"/>
    <cellStyle name="Normal 8 3 7 2 2 2" xfId="31001" xr:uid="{48314AE1-0C15-43F5-8594-FFE114E10DEE}"/>
    <cellStyle name="Normal 8 3 7 2 2 3" xfId="47760" xr:uid="{B0E353CF-4452-4287-9D37-79B8B0842D66}"/>
    <cellStyle name="Normal 8 3 7 2 3" xfId="22621" xr:uid="{21A4DBBF-789B-4DB6-A5C5-1148081D6AE5}"/>
    <cellStyle name="Normal 8 3 7 2 4" xfId="39380" xr:uid="{52A06538-4DDD-43A8-A407-47FECB8AAE23}"/>
    <cellStyle name="Normal 8 3 7 3" xfId="7548" xr:uid="{2DB48D0F-0F54-43BB-8E9C-F09BF9FCD3F6}"/>
    <cellStyle name="Normal 8 3 7 3 2" xfId="15928" xr:uid="{573D9155-B82B-4DF2-AA73-A35508D4A27C}"/>
    <cellStyle name="Normal 8 3 7 3 2 2" xfId="32688" xr:uid="{802B07F1-4B14-4B64-B3AF-5B1F727AD0D8}"/>
    <cellStyle name="Normal 8 3 7 3 2 3" xfId="49447" xr:uid="{824948DD-797E-4C44-9768-BDC49E6F8191}"/>
    <cellStyle name="Normal 8 3 7 3 3" xfId="24308" xr:uid="{A0EFE3BB-DD2F-4B8A-9573-CA0BE520E99C}"/>
    <cellStyle name="Normal 8 3 7 3 4" xfId="41067" xr:uid="{68385458-3634-4F6C-B30D-2BC9DE309667}"/>
    <cellStyle name="Normal 8 3 7 4" xfId="2953" xr:uid="{1C9EB5B4-64B7-4412-A082-AAAE10C9E572}"/>
    <cellStyle name="Normal 8 3 7 4 2" xfId="11334" xr:uid="{13B3BD9D-5317-4D96-835E-D05AD6D0DAEB}"/>
    <cellStyle name="Normal 8 3 7 4 2 2" xfId="28094" xr:uid="{13CB599D-1124-497D-92E4-2A32C033F13E}"/>
    <cellStyle name="Normal 8 3 7 4 2 3" xfId="44853" xr:uid="{9EA3C786-E47A-4DA4-94D5-2C36F34AD11F}"/>
    <cellStyle name="Normal 8 3 7 4 3" xfId="19714" xr:uid="{2F60E84D-30A5-4D7C-8195-C02E59A31147}"/>
    <cellStyle name="Normal 8 3 7 4 4" xfId="36473" xr:uid="{C273713C-10CA-4451-9EE2-32F04B039870}"/>
    <cellStyle name="Normal 8 3 7 5" xfId="10861" xr:uid="{4E9F3264-62B3-40AA-847E-5AAF631A8AA4}"/>
    <cellStyle name="Normal 8 3 7 5 2" xfId="27621" xr:uid="{E2DF9FBF-8EAF-4A57-BFE6-5F4994B7E8E2}"/>
    <cellStyle name="Normal 8 3 7 5 3" xfId="44380" xr:uid="{73EB4D78-C62A-4BAF-9B9D-2FAC1F07E561}"/>
    <cellStyle name="Normal 8 3 7 6" xfId="19241" xr:uid="{964441B7-82BE-4DB6-A81D-80F3F25AEF95}"/>
    <cellStyle name="Normal 8 3 7 7" xfId="36000" xr:uid="{67372731-36CF-40EF-B623-A6791C58D811}"/>
    <cellStyle name="Normal 8 3 8" xfId="4594" xr:uid="{207259B3-1EFA-48BB-B4B6-279C889C818A}"/>
    <cellStyle name="Normal 8 3 8 2" xfId="12970" xr:uid="{1E1FC774-6A47-4FED-A513-55C17615CA5B}"/>
    <cellStyle name="Normal 8 3 8 2 2" xfId="29730" xr:uid="{5CEB3750-F400-45D3-ACF7-267D293CB00C}"/>
    <cellStyle name="Normal 8 3 8 2 3" xfId="46489" xr:uid="{91535521-3B55-43ED-822E-E93B349CCC57}"/>
    <cellStyle name="Normal 8 3 8 3" xfId="21350" xr:uid="{F4168686-95F5-43D9-AD76-489065B6018E}"/>
    <cellStyle name="Normal 8 3 8 4" xfId="38109" xr:uid="{30620279-4813-4F35-8894-4D9930C6F2B4}"/>
    <cellStyle name="Normal 8 3 9" xfId="6218" xr:uid="{7D54A0E5-8BDC-44F2-9BFE-36D1316313A5}"/>
    <cellStyle name="Normal 8 3 9 2" xfId="14598" xr:uid="{6A9E9E96-447D-40F7-B140-9BEB693CE982}"/>
    <cellStyle name="Normal 8 3 9 2 2" xfId="31358" xr:uid="{D53F4D84-D48C-4216-A6E8-A2E0A3492772}"/>
    <cellStyle name="Normal 8 3 9 2 3" xfId="48117" xr:uid="{D939B2E6-88B6-422D-B23E-5076DBE9C60A}"/>
    <cellStyle name="Normal 8 3 9 3" xfId="22978" xr:uid="{C6FC3389-E7E5-466D-B431-6082D2819836}"/>
    <cellStyle name="Normal 8 3 9 4" xfId="39737" xr:uid="{FEDC067D-D1D5-43EE-9BE9-D9273EEC9B29}"/>
    <cellStyle name="Normal 8 4" xfId="1111" xr:uid="{99A74F0E-044E-4315-86E5-0F2BDF6CC550}"/>
    <cellStyle name="Normal 8 4 10" xfId="8361" xr:uid="{A824AEE0-0B17-417B-8DA9-2667CFCDD2C6}"/>
    <cellStyle name="Normal 8 4 10 2" xfId="16741" xr:uid="{B4616298-FB17-4116-9C84-6856EE9A5C5C}"/>
    <cellStyle name="Normal 8 4 10 2 2" xfId="33501" xr:uid="{B173D258-9C7C-4EF3-AF65-442CD5FD3632}"/>
    <cellStyle name="Normal 8 4 10 2 3" xfId="50260" xr:uid="{28A99C28-9B5A-476A-8A78-5DC7C87360C1}"/>
    <cellStyle name="Normal 8 4 10 3" xfId="25121" xr:uid="{2867D192-0E67-4894-8837-19865B2E3552}"/>
    <cellStyle name="Normal 8 4 10 4" xfId="41880" xr:uid="{E97DFC53-8AB9-444F-BBB9-8C29290AE505}"/>
    <cellStyle name="Normal 8 4 11" xfId="8767" xr:uid="{B8569D6A-9EE3-4568-865E-64FC91B45C40}"/>
    <cellStyle name="Normal 8 4 11 2" xfId="17147" xr:uid="{C131C050-6140-41E5-ABB3-23915B96CA61}"/>
    <cellStyle name="Normal 8 4 11 2 2" xfId="33907" xr:uid="{AE90C0EF-375B-4D71-83B6-C387214E0709}"/>
    <cellStyle name="Normal 8 4 11 2 3" xfId="50666" xr:uid="{E9F79168-B1C0-47D1-A035-5D07B46BD35F}"/>
    <cellStyle name="Normal 8 4 11 3" xfId="25527" xr:uid="{F5EA3D47-AE5B-479C-832F-C7932BECBD2D}"/>
    <cellStyle name="Normal 8 4 11 4" xfId="42286" xr:uid="{8FD7F121-BEBA-42FC-AFF8-6ACD9D56FBB4}"/>
    <cellStyle name="Normal 8 4 12" xfId="9173" xr:uid="{676E513A-5ED1-42B7-A0C1-6B9062D18FA6}"/>
    <cellStyle name="Normal 8 4 12 2" xfId="17553" xr:uid="{C6E7D305-11C4-4BF8-8E65-8243B77ABCDF}"/>
    <cellStyle name="Normal 8 4 12 2 2" xfId="34313" xr:uid="{E8FE4313-F67E-429C-BD7D-7BB01B2542F5}"/>
    <cellStyle name="Normal 8 4 12 2 3" xfId="51072" xr:uid="{FBE97837-B4DE-49A3-A8CC-C6E8F28D344D}"/>
    <cellStyle name="Normal 8 4 12 3" xfId="25933" xr:uid="{E082624C-C833-49C7-913C-1F06C2AF7E01}"/>
    <cellStyle name="Normal 8 4 12 4" xfId="42692" xr:uid="{D0CAF82C-6065-414B-806D-B39A610AF48C}"/>
    <cellStyle name="Normal 8 4 13" xfId="2849" xr:uid="{1C4D26F4-D173-4874-B0C8-CD8C65D8D22E}"/>
    <cellStyle name="Normal 8 4 13 2" xfId="11231" xr:uid="{B802F70B-E574-4AA5-A8F6-E2E7FDBBA41D}"/>
    <cellStyle name="Normal 8 4 13 2 2" xfId="27991" xr:uid="{053DE16E-3CCA-4A6C-9B44-9A3E779F0836}"/>
    <cellStyle name="Normal 8 4 13 2 3" xfId="44750" xr:uid="{35C7F0FF-4684-4514-8C4E-7A7836229E4D}"/>
    <cellStyle name="Normal 8 4 13 3" xfId="19611" xr:uid="{BCD18A1C-E20E-4630-8720-A2626544C802}"/>
    <cellStyle name="Normal 8 4 13 4" xfId="36370" xr:uid="{64890F10-D9C0-40D3-A202-EC2C0DC2C0AF}"/>
    <cellStyle name="Normal 8 4 14" xfId="9577" xr:uid="{A333063B-E28A-4058-A933-12E223933D23}"/>
    <cellStyle name="Normal 8 4 14 2" xfId="26337" xr:uid="{CC8F5CC9-4DFF-4392-AAF1-099E7CD03641}"/>
    <cellStyle name="Normal 8 4 14 3" xfId="43096" xr:uid="{69978638-4055-4CBD-8B20-47C251A626F3}"/>
    <cellStyle name="Normal 8 4 15" xfId="17957" xr:uid="{30709872-27E5-4482-9F72-C2E45329D932}"/>
    <cellStyle name="Normal 8 4 16" xfId="34716" xr:uid="{9053F8BE-6014-405A-A689-0E0EFA7AEBB7}"/>
    <cellStyle name="Normal 8 4 2" xfId="1112" xr:uid="{954E6BCF-13AE-4D19-9241-8F722C16E194}"/>
    <cellStyle name="Normal 8 4 2 10" xfId="9345" xr:uid="{60CBC4B5-A4D1-4529-98F2-B4ECB62905D9}"/>
    <cellStyle name="Normal 8 4 2 10 2" xfId="17725" xr:uid="{B25D112F-6A47-4C7A-9BFB-F965F732BB79}"/>
    <cellStyle name="Normal 8 4 2 10 2 2" xfId="34485" xr:uid="{9D13880B-F535-4F3F-AA87-DAEB23A6D875}"/>
    <cellStyle name="Normal 8 4 2 10 2 3" xfId="51244" xr:uid="{498129B5-7DF1-4EDD-B594-0833CCB97CE1}"/>
    <cellStyle name="Normal 8 4 2 10 3" xfId="26105" xr:uid="{B6020F98-C106-4D9F-8562-1347C39286B4}"/>
    <cellStyle name="Normal 8 4 2 10 4" xfId="42864" xr:uid="{285DC47C-E26E-4EBA-9346-D59DE6289A37}"/>
    <cellStyle name="Normal 8 4 2 11" xfId="3312" xr:uid="{1053C577-020E-4633-AF2C-C70E8CC32CD9}"/>
    <cellStyle name="Normal 8 4 2 11 2" xfId="11689" xr:uid="{772776A3-FA3D-42EA-8E02-3192E21E6867}"/>
    <cellStyle name="Normal 8 4 2 11 2 2" xfId="28449" xr:uid="{F4F6848B-643C-45B5-A3CC-722F0083AC16}"/>
    <cellStyle name="Normal 8 4 2 11 2 3" xfId="45208" xr:uid="{1C046937-B257-41D0-8D63-8051C2E85481}"/>
    <cellStyle name="Normal 8 4 2 11 3" xfId="20069" xr:uid="{69768565-969A-4AC7-BFD8-F71AEEF9F58D}"/>
    <cellStyle name="Normal 8 4 2 11 4" xfId="36828" xr:uid="{3B21BB0A-D324-4869-BEAE-B577691597D2}"/>
    <cellStyle name="Normal 8 4 2 12" xfId="9886" xr:uid="{0DFE86E0-1144-4F96-A408-D18B77057147}"/>
    <cellStyle name="Normal 8 4 2 12 2" xfId="26646" xr:uid="{03525418-AAD0-4D3D-9F29-D409314AD207}"/>
    <cellStyle name="Normal 8 4 2 12 3" xfId="43405" xr:uid="{9A3530EA-8686-4A70-9D10-AAEBE9591CC0}"/>
    <cellStyle name="Normal 8 4 2 13" xfId="18266" xr:uid="{A51D203B-D47D-4502-A795-C1A1295E6929}"/>
    <cellStyle name="Normal 8 4 2 14" xfId="35025" xr:uid="{F7D65BCA-5C2C-4D56-A411-F9689107F408}"/>
    <cellStyle name="Normal 8 4 2 15" xfId="1514" xr:uid="{D2872C6B-D80A-4133-A8E1-CC2922E949AE}"/>
    <cellStyle name="Normal 8 4 2 2" xfId="1928" xr:uid="{3774DC96-18B8-4FD4-BA4A-FCC985111C4C}"/>
    <cellStyle name="Normal 8 4 2 2 2" xfId="5312" xr:uid="{7CF25223-E81B-4EE2-866D-A1F3B6B5C40E}"/>
    <cellStyle name="Normal 8 4 2 2 2 2" xfId="13692" xr:uid="{CA5A8484-09D3-4026-BE63-03C811DB809C}"/>
    <cellStyle name="Normal 8 4 2 2 2 2 2" xfId="30452" xr:uid="{0F23509A-78AA-4EE2-ABD9-FA432211B98E}"/>
    <cellStyle name="Normal 8 4 2 2 2 2 3" xfId="47211" xr:uid="{4AC2E787-75EF-4C75-955E-087268B19996}"/>
    <cellStyle name="Normal 8 4 2 2 2 3" xfId="22072" xr:uid="{C0B89E6C-15BB-4BF4-91FD-F17276C3A6C6}"/>
    <cellStyle name="Normal 8 4 2 2 2 4" xfId="38831" xr:uid="{8C06D190-095D-45AA-B369-F39BE7BC4196}"/>
    <cellStyle name="Normal 8 4 2 2 3" xfId="6999" xr:uid="{83389FB6-4870-4557-BB9C-215941FF00CB}"/>
    <cellStyle name="Normal 8 4 2 2 3 2" xfId="15379" xr:uid="{709D72E7-164F-44A7-A27F-B18AE98B98D9}"/>
    <cellStyle name="Normal 8 4 2 2 3 2 2" xfId="32139" xr:uid="{3E925284-E4AA-46A5-AE98-EE86147D8ACC}"/>
    <cellStyle name="Normal 8 4 2 2 3 2 3" xfId="48898" xr:uid="{A1583444-1705-4BE5-BF93-7E20EAEF2770}"/>
    <cellStyle name="Normal 8 4 2 2 3 3" xfId="23759" xr:uid="{ED848306-3014-4269-9232-F5C3B7320ED2}"/>
    <cellStyle name="Normal 8 4 2 2 3 4" xfId="40518" xr:uid="{108BB274-6089-48E1-ACBA-C272E6298B47}"/>
    <cellStyle name="Normal 8 4 2 2 4" xfId="3739" xr:uid="{E30FD5F1-A9C1-467B-9176-2AFE68DDDC77}"/>
    <cellStyle name="Normal 8 4 2 2 4 2" xfId="12115" xr:uid="{BBDC7D36-9BD2-4B07-9843-EE681423B64F}"/>
    <cellStyle name="Normal 8 4 2 2 4 2 2" xfId="28875" xr:uid="{8394432D-5D90-4A73-86B5-266B5C600F70}"/>
    <cellStyle name="Normal 8 4 2 2 4 2 3" xfId="45634" xr:uid="{CC5E032B-F19E-46FA-A6B2-5DF1A77DA936}"/>
    <cellStyle name="Normal 8 4 2 2 4 3" xfId="20495" xr:uid="{986F05F4-07EA-4457-B0A9-3B0203601A0C}"/>
    <cellStyle name="Normal 8 4 2 2 4 4" xfId="37254" xr:uid="{7DB85E97-0B76-44C1-A7FE-CEE76F791984}"/>
    <cellStyle name="Normal 8 4 2 2 5" xfId="10312" xr:uid="{DCF1A4A6-C537-4321-8582-A8C5776F9912}"/>
    <cellStyle name="Normal 8 4 2 2 5 2" xfId="27072" xr:uid="{FCEFB76D-A0D3-420D-A5E4-B0197C783E34}"/>
    <cellStyle name="Normal 8 4 2 2 5 3" xfId="43831" xr:uid="{2E802D8F-5767-4060-ADD4-F43B6408D483}"/>
    <cellStyle name="Normal 8 4 2 2 6" xfId="18692" xr:uid="{89AD8392-5851-405D-81B3-FFC919B21FE9}"/>
    <cellStyle name="Normal 8 4 2 2 7" xfId="35451" xr:uid="{65B86CAE-71D1-4161-818D-AF1C0E8A014D}"/>
    <cellStyle name="Normal 8 4 2 3" xfId="2359" xr:uid="{1F7F3840-AB78-4E83-964F-4599B77A73F7}"/>
    <cellStyle name="Normal 8 4 2 3 2" xfId="5740" xr:uid="{ADF755A4-FF91-46F9-95FE-935704680B72}"/>
    <cellStyle name="Normal 8 4 2 3 2 2" xfId="14120" xr:uid="{33E1C8EC-851D-487D-801B-E330B2B1FD9D}"/>
    <cellStyle name="Normal 8 4 2 3 2 2 2" xfId="30880" xr:uid="{62F87CF9-1D7B-4DA6-A4F3-4D3FE0D64BC3}"/>
    <cellStyle name="Normal 8 4 2 3 2 2 3" xfId="47639" xr:uid="{1BBEBFAE-E128-413A-9822-476729E486AC}"/>
    <cellStyle name="Normal 8 4 2 3 2 3" xfId="22500" xr:uid="{B310EE95-CF4F-41B7-9321-C43E45405D79}"/>
    <cellStyle name="Normal 8 4 2 3 2 4" xfId="39259" xr:uid="{7E3C708E-C03A-430B-B5A5-7B9E55409302}"/>
    <cellStyle name="Normal 8 4 2 3 3" xfId="7427" xr:uid="{D87DE868-4AA4-4105-8D4B-79F6D45B7741}"/>
    <cellStyle name="Normal 8 4 2 3 3 2" xfId="15807" xr:uid="{C668408F-5D68-4BA0-83C4-0BFB46904F81}"/>
    <cellStyle name="Normal 8 4 2 3 3 2 2" xfId="32567" xr:uid="{5EAB6032-5096-4270-AFC2-889293C21A1D}"/>
    <cellStyle name="Normal 8 4 2 3 3 2 3" xfId="49326" xr:uid="{C5CB5AAD-4CAB-44FC-8ECB-E38E9B42F133}"/>
    <cellStyle name="Normal 8 4 2 3 3 3" xfId="24187" xr:uid="{1DA99060-5744-44AC-A70D-E2035950DDED}"/>
    <cellStyle name="Normal 8 4 2 3 3 4" xfId="40946" xr:uid="{922FCBBC-8B60-48DF-88D6-4469C67B3ECC}"/>
    <cellStyle name="Normal 8 4 2 3 4" xfId="4167" xr:uid="{E9C0A56D-F484-445E-B558-72F09C1E863D}"/>
    <cellStyle name="Normal 8 4 2 3 4 2" xfId="12543" xr:uid="{5A585C36-67E0-4199-A312-6BF6CDB9DE48}"/>
    <cellStyle name="Normal 8 4 2 3 4 2 2" xfId="29303" xr:uid="{CEBA8388-7B52-4028-A77A-36ABF6816D99}"/>
    <cellStyle name="Normal 8 4 2 3 4 2 3" xfId="46062" xr:uid="{BE4FF109-B921-4F83-AF33-9D5B558A133F}"/>
    <cellStyle name="Normal 8 4 2 3 4 3" xfId="20923" xr:uid="{0599D4BF-C7A4-49EE-BA83-23813D5F3663}"/>
    <cellStyle name="Normal 8 4 2 3 4 4" xfId="37682" xr:uid="{E5C97837-7DA2-48E2-B09C-C5642C592425}"/>
    <cellStyle name="Normal 8 4 2 3 5" xfId="10740" xr:uid="{3B4577FB-AB70-4477-AD22-163E52475098}"/>
    <cellStyle name="Normal 8 4 2 3 5 2" xfId="27500" xr:uid="{D67572BC-064C-4D0A-BB7A-AFE68ED63471}"/>
    <cellStyle name="Normal 8 4 2 3 5 3" xfId="44259" xr:uid="{CB4F02B6-43AB-461D-AC1B-0DD153AC022D}"/>
    <cellStyle name="Normal 8 4 2 3 6" xfId="19120" xr:uid="{534268C9-E487-4A3B-8365-5FF9D202F8AB}"/>
    <cellStyle name="Normal 8 4 2 3 7" xfId="35879" xr:uid="{C8D1866D-FD10-4E92-A7D8-94A882D59560}"/>
    <cellStyle name="Normal 8 4 2 4" xfId="2652" xr:uid="{F78B5C29-69A7-4FD8-B6D8-B1B17E849880}"/>
    <cellStyle name="Normal 8 4 2 4 2" xfId="6034" xr:uid="{39A4C3DE-3A04-47E4-957F-80A609049920}"/>
    <cellStyle name="Normal 8 4 2 4 2 2" xfId="14414" xr:uid="{EEC83FE8-3F55-4A93-A996-A00AC86C36E1}"/>
    <cellStyle name="Normal 8 4 2 4 2 2 2" xfId="31174" xr:uid="{3279DDA4-D350-4318-9F26-145029ECF7B4}"/>
    <cellStyle name="Normal 8 4 2 4 2 2 3" xfId="47933" xr:uid="{98E339E4-B302-4213-BE69-12685A6D26B5}"/>
    <cellStyle name="Normal 8 4 2 4 2 3" xfId="22794" xr:uid="{50341461-1CA7-4825-AFF9-0323B013BF7C}"/>
    <cellStyle name="Normal 8 4 2 4 2 4" xfId="39553" xr:uid="{5E7DCA9D-B82F-4698-A695-66091B2B02C2}"/>
    <cellStyle name="Normal 8 4 2 4 3" xfId="7721" xr:uid="{7CC9DA68-7951-4E1E-B742-AA4C25816702}"/>
    <cellStyle name="Normal 8 4 2 4 3 2" xfId="16101" xr:uid="{282BE97E-D577-4A1C-96B9-41BFF74B8457}"/>
    <cellStyle name="Normal 8 4 2 4 3 2 2" xfId="32861" xr:uid="{D02BB593-0EF1-4F36-9BF7-13D314B6E0F1}"/>
    <cellStyle name="Normal 8 4 2 4 3 2 3" xfId="49620" xr:uid="{56DCA44A-4D5C-4C9C-9761-1A3D6D06478E}"/>
    <cellStyle name="Normal 8 4 2 4 3 3" xfId="24481" xr:uid="{07143C6B-B598-4557-B657-45DF9DEFB20F}"/>
    <cellStyle name="Normal 8 4 2 4 3 4" xfId="41240" xr:uid="{168D9CFB-0641-4C2A-ADD6-0AEC2D21B50E}"/>
    <cellStyle name="Normal 8 4 2 4 4" xfId="4348" xr:uid="{27CC6B5C-7695-472F-8889-E6C1364DE29A}"/>
    <cellStyle name="Normal 8 4 2 4 4 2" xfId="12724" xr:uid="{5FE5973B-58BD-4B72-8864-55863B6C2C8F}"/>
    <cellStyle name="Normal 8 4 2 4 4 2 2" xfId="29484" xr:uid="{00153E9C-2E65-423F-8543-397DD7658CB9}"/>
    <cellStyle name="Normal 8 4 2 4 4 2 3" xfId="46243" xr:uid="{51B6B142-C83A-4A03-87EE-4362F61B7DEB}"/>
    <cellStyle name="Normal 8 4 2 4 4 3" xfId="21104" xr:uid="{ABB13199-2323-49F4-B689-1BF9B3EE23F0}"/>
    <cellStyle name="Normal 8 4 2 4 4 4" xfId="37863" xr:uid="{956F4E5F-23D6-4106-9D34-1EA8CF2833AB}"/>
    <cellStyle name="Normal 8 4 2 4 5" xfId="11034" xr:uid="{0CBF5171-4B99-44B2-A908-8667AA6F05BD}"/>
    <cellStyle name="Normal 8 4 2 4 5 2" xfId="27794" xr:uid="{A1E5E2F8-3609-4A9F-A08C-EC740FA7D2C1}"/>
    <cellStyle name="Normal 8 4 2 4 5 3" xfId="44553" xr:uid="{700932D1-0F06-4E2F-98EB-60B846B8A2AF}"/>
    <cellStyle name="Normal 8 4 2 4 6" xfId="19414" xr:uid="{18E91D4B-BB31-4A6B-8D78-AC5F98F710B5}"/>
    <cellStyle name="Normal 8 4 2 4 7" xfId="36173" xr:uid="{5355FB43-765D-4956-9CC8-060AFE1BFEF9}"/>
    <cellStyle name="Normal 8 4 2 5" xfId="4768" xr:uid="{E2D3E5C9-CC95-4344-AE25-50AE29AADFAA}"/>
    <cellStyle name="Normal 8 4 2 5 2" xfId="13144" xr:uid="{3BE0C1A2-1E95-48B5-AAB9-A2939743FF94}"/>
    <cellStyle name="Normal 8 4 2 5 2 2" xfId="29904" xr:uid="{D4E9B0F9-A975-4C5E-B03F-555307388E55}"/>
    <cellStyle name="Normal 8 4 2 5 2 3" xfId="46663" xr:uid="{0FE8CC6C-4184-492B-B594-F1470D182E6E}"/>
    <cellStyle name="Normal 8 4 2 5 3" xfId="21524" xr:uid="{E768FC08-9E73-4EBA-BB5D-13EF97FC459A}"/>
    <cellStyle name="Normal 8 4 2 5 4" xfId="38283" xr:uid="{9BB2D526-40EA-4C8B-919E-8C301B1D3F49}"/>
    <cellStyle name="Normal 8 4 2 6" xfId="6573" xr:uid="{7D647E98-011B-4BAD-B51C-BA0F042DD158}"/>
    <cellStyle name="Normal 8 4 2 6 2" xfId="14953" xr:uid="{D655585B-5485-4B1C-B2C5-64B3435F42EE}"/>
    <cellStyle name="Normal 8 4 2 6 2 2" xfId="31713" xr:uid="{1CD927AB-4CB7-41BF-8BA4-647AE4417DEB}"/>
    <cellStyle name="Normal 8 4 2 6 2 3" xfId="48472" xr:uid="{E2B47941-9E84-40E7-A81A-DB2C31E15FCD}"/>
    <cellStyle name="Normal 8 4 2 6 3" xfId="23333" xr:uid="{3CE6B5EA-F117-448A-8145-8605A64707CB}"/>
    <cellStyle name="Normal 8 4 2 6 4" xfId="40092" xr:uid="{2178E3EF-113E-4DE6-8947-B6E839C676D4}"/>
    <cellStyle name="Normal 8 4 2 7" xfId="8127" xr:uid="{2214981E-6F15-4B6C-A574-F597B713609F}"/>
    <cellStyle name="Normal 8 4 2 7 2" xfId="16507" xr:uid="{8A1BC1CC-1E79-42E0-BD2F-395B4CD2B2C5}"/>
    <cellStyle name="Normal 8 4 2 7 2 2" xfId="33267" xr:uid="{6F5067F8-06B2-46F9-8FCC-C10C8D637E2A}"/>
    <cellStyle name="Normal 8 4 2 7 2 3" xfId="50026" xr:uid="{32F14E2F-208B-4D0E-BEC1-3C7E46C31FCE}"/>
    <cellStyle name="Normal 8 4 2 7 3" xfId="24887" xr:uid="{C58266AE-78A8-47D6-99D1-5DDC7F945F93}"/>
    <cellStyle name="Normal 8 4 2 7 4" xfId="41646" xr:uid="{6EF31F12-BACB-471E-BB39-E6A0E513B754}"/>
    <cellStyle name="Normal 8 4 2 8" xfId="8533" xr:uid="{EF352F93-D20C-4197-909D-3460F487FF62}"/>
    <cellStyle name="Normal 8 4 2 8 2" xfId="16913" xr:uid="{F76F8844-A887-4129-B5EF-5F7F25AB8D5A}"/>
    <cellStyle name="Normal 8 4 2 8 2 2" xfId="33673" xr:uid="{4155D63E-265A-4EB6-BA6F-8162F28C02A6}"/>
    <cellStyle name="Normal 8 4 2 8 2 3" xfId="50432" xr:uid="{C65E0008-3AB7-48F9-AC1A-C0139E5421A9}"/>
    <cellStyle name="Normal 8 4 2 8 3" xfId="25293" xr:uid="{D3EAA359-3DB3-4190-B121-3404069396E6}"/>
    <cellStyle name="Normal 8 4 2 8 4" xfId="42052" xr:uid="{FBC8FAB1-7FD6-4BAF-8CB1-C627A05DF2AA}"/>
    <cellStyle name="Normal 8 4 2 9" xfId="8939" xr:uid="{49AE9431-874D-4417-A5F0-FEC5026582CE}"/>
    <cellStyle name="Normal 8 4 2 9 2" xfId="17319" xr:uid="{71B7C442-E028-4527-9728-6F9FE2B1C606}"/>
    <cellStyle name="Normal 8 4 2 9 2 2" xfId="34079" xr:uid="{353CC34E-5D0B-433E-8B7F-0C50BED048C1}"/>
    <cellStyle name="Normal 8 4 2 9 2 3" xfId="50838" xr:uid="{B07BF5C4-B4B6-4E15-B5CB-870532E30F43}"/>
    <cellStyle name="Normal 8 4 2 9 3" xfId="25699" xr:uid="{0088C9E1-B9CF-486B-8004-D11FE14CDC26}"/>
    <cellStyle name="Normal 8 4 2 9 4" xfId="42458" xr:uid="{48358392-88CE-4FAD-A6C7-2F0D197622D7}"/>
    <cellStyle name="Normal 8 4 3" xfId="1113" xr:uid="{17C558F3-E58E-4E58-8D9B-29B591E40BEB}"/>
    <cellStyle name="Normal 8 4 3 10" xfId="9444" xr:uid="{F0D3D3DB-A09C-4F7B-933B-D3ACFD6FA743}"/>
    <cellStyle name="Normal 8 4 3 10 2" xfId="17824" xr:uid="{7FB29EC4-0788-4D2A-B9ED-9DD6ACDF2344}"/>
    <cellStyle name="Normal 8 4 3 10 2 2" xfId="34584" xr:uid="{A0D3657A-35C4-404F-B116-ECD131A757E6}"/>
    <cellStyle name="Normal 8 4 3 10 2 3" xfId="51343" xr:uid="{1E5213F8-D88C-454A-9093-8D33EC16B76C}"/>
    <cellStyle name="Normal 8 4 3 10 3" xfId="26204" xr:uid="{2D279C97-D956-43A1-A8ED-21DE84B59EE1}"/>
    <cellStyle name="Normal 8 4 3 10 4" xfId="42963" xr:uid="{1FC83119-A8DA-48B9-B39A-DC393F243B84}"/>
    <cellStyle name="Normal 8 4 3 11" xfId="3313" xr:uid="{6ACC23EA-04F6-46A8-B358-1495A871A89A}"/>
    <cellStyle name="Normal 8 4 3 11 2" xfId="11690" xr:uid="{8B9EADB3-1230-4B78-ABB9-1AE8863D727A}"/>
    <cellStyle name="Normal 8 4 3 11 2 2" xfId="28450" xr:uid="{D897CA41-6DA0-47BE-B157-11A79CF218B3}"/>
    <cellStyle name="Normal 8 4 3 11 2 3" xfId="45209" xr:uid="{95F73495-7234-4F11-8AC1-1250B5323244}"/>
    <cellStyle name="Normal 8 4 3 11 3" xfId="20070" xr:uid="{7784C8C8-0418-4FD2-9997-A77CE418461B}"/>
    <cellStyle name="Normal 8 4 3 11 4" xfId="36829" xr:uid="{7F98359D-6BE6-465A-ADBD-E4F0034E31F2}"/>
    <cellStyle name="Normal 8 4 3 12" xfId="9887" xr:uid="{61A8ECD2-EA60-4633-9C06-C5BF59625E37}"/>
    <cellStyle name="Normal 8 4 3 12 2" xfId="26647" xr:uid="{3C275FB7-9FFC-46F2-BA15-11317B368F10}"/>
    <cellStyle name="Normal 8 4 3 12 3" xfId="43406" xr:uid="{588DEFBA-1755-42AA-A12F-F6C90A2A34F8}"/>
    <cellStyle name="Normal 8 4 3 13" xfId="18267" xr:uid="{8D0F3C1B-D0E6-4921-B493-160125708F15}"/>
    <cellStyle name="Normal 8 4 3 14" xfId="35026" xr:uid="{98A34610-5EF0-417C-8446-F9D5CC5D4DD3}"/>
    <cellStyle name="Normal 8 4 3 15" xfId="1515" xr:uid="{6DB04679-5CD2-4EB4-9875-774FE5CD9E7D}"/>
    <cellStyle name="Normal 8 4 3 2" xfId="1929" xr:uid="{6F989800-C249-4119-8827-069C01FF1E4F}"/>
    <cellStyle name="Normal 8 4 3 2 2" xfId="5313" xr:uid="{CE8B5483-38AD-4DC0-A645-1B5D07FFDB4A}"/>
    <cellStyle name="Normal 8 4 3 2 2 2" xfId="13693" xr:uid="{DFDCDD1A-EDF9-4903-ABFB-0785813C8B10}"/>
    <cellStyle name="Normal 8 4 3 2 2 2 2" xfId="30453" xr:uid="{EACDE7D9-B895-4E62-AF1F-CC7611284FF7}"/>
    <cellStyle name="Normal 8 4 3 2 2 2 3" xfId="47212" xr:uid="{F64241A7-59D7-4D23-8A68-4595693A8693}"/>
    <cellStyle name="Normal 8 4 3 2 2 3" xfId="22073" xr:uid="{FA166BBA-96C9-4C2B-BD23-4DBB4F323410}"/>
    <cellStyle name="Normal 8 4 3 2 2 4" xfId="38832" xr:uid="{C63DC43B-3DAB-44C1-B684-1AB514C56840}"/>
    <cellStyle name="Normal 8 4 3 2 3" xfId="7000" xr:uid="{B2AA8947-DD1E-4C22-AC79-891EC5D860C9}"/>
    <cellStyle name="Normal 8 4 3 2 3 2" xfId="15380" xr:uid="{BBF63C3A-004E-4FFE-B6CD-C7DBD69C7F8C}"/>
    <cellStyle name="Normal 8 4 3 2 3 2 2" xfId="32140" xr:uid="{0414628B-AF92-4D99-B963-59F8426AE257}"/>
    <cellStyle name="Normal 8 4 3 2 3 2 3" xfId="48899" xr:uid="{8A84B2A9-F46C-45F2-8178-A6657B0CA1C1}"/>
    <cellStyle name="Normal 8 4 3 2 3 3" xfId="23760" xr:uid="{A289B2EB-E28A-4C48-94D7-2A8DAA411BAB}"/>
    <cellStyle name="Normal 8 4 3 2 3 4" xfId="40519" xr:uid="{40692720-4268-4E9E-9123-09D9D89F9A13}"/>
    <cellStyle name="Normal 8 4 3 2 4" xfId="3740" xr:uid="{39AC73EC-EAA0-418C-B810-3D11B1F0B05F}"/>
    <cellStyle name="Normal 8 4 3 2 4 2" xfId="12116" xr:uid="{03CCFD2E-6058-4F7A-A9B0-346519AF61AB}"/>
    <cellStyle name="Normal 8 4 3 2 4 2 2" xfId="28876" xr:uid="{9B961AC9-2291-4B19-BBF7-D6C0241D80C0}"/>
    <cellStyle name="Normal 8 4 3 2 4 2 3" xfId="45635" xr:uid="{41A4D4E2-675D-4D99-AA4C-EDE6F7FDA6CC}"/>
    <cellStyle name="Normal 8 4 3 2 4 3" xfId="20496" xr:uid="{658C74C4-4811-4773-BD43-03EFEC8D50C1}"/>
    <cellStyle name="Normal 8 4 3 2 4 4" xfId="37255" xr:uid="{E12BCE25-120D-4A8A-B9DF-8C761CD9AE50}"/>
    <cellStyle name="Normal 8 4 3 2 5" xfId="10313" xr:uid="{D0FA76B0-137B-4A4A-8EC3-FA862D872F38}"/>
    <cellStyle name="Normal 8 4 3 2 5 2" xfId="27073" xr:uid="{810C1235-7A93-4941-A1BD-E78781BA7B3C}"/>
    <cellStyle name="Normal 8 4 3 2 5 3" xfId="43832" xr:uid="{0C5D594B-E97A-4156-B3AF-6EB39ADBB6A0}"/>
    <cellStyle name="Normal 8 4 3 2 6" xfId="18693" xr:uid="{B0DFA2ED-2C44-4D68-B198-4C359F6D848A}"/>
    <cellStyle name="Normal 8 4 3 2 7" xfId="35452" xr:uid="{298FCA38-C764-4E00-B2A3-E638FF6822D7}"/>
    <cellStyle name="Normal 8 4 3 3" xfId="2360" xr:uid="{26CF239E-90B3-474C-AD5F-BF7928A458D8}"/>
    <cellStyle name="Normal 8 4 3 3 2" xfId="5741" xr:uid="{DDA4E2DA-0E50-4581-B04E-14E1A0409147}"/>
    <cellStyle name="Normal 8 4 3 3 2 2" xfId="14121" xr:uid="{E85D5DBA-58B9-47CA-A49C-91E30C1D90B4}"/>
    <cellStyle name="Normal 8 4 3 3 2 2 2" xfId="30881" xr:uid="{4CE87F8B-8FE3-4EC6-90CA-0C4394C95534}"/>
    <cellStyle name="Normal 8 4 3 3 2 2 3" xfId="47640" xr:uid="{F8EBEE4A-4FD3-49CC-B055-00838EBB6EAF}"/>
    <cellStyle name="Normal 8 4 3 3 2 3" xfId="22501" xr:uid="{4AF37112-BAC4-404C-A22B-BB45CF913941}"/>
    <cellStyle name="Normal 8 4 3 3 2 4" xfId="39260" xr:uid="{F1A0F1F4-A82F-4FD6-983D-6C81EDC02BD1}"/>
    <cellStyle name="Normal 8 4 3 3 3" xfId="7428" xr:uid="{99EE0930-1FBB-4C58-A274-8303606838AE}"/>
    <cellStyle name="Normal 8 4 3 3 3 2" xfId="15808" xr:uid="{1044CB36-AF0D-470F-843D-481D1C2BC996}"/>
    <cellStyle name="Normal 8 4 3 3 3 2 2" xfId="32568" xr:uid="{A3AAAB03-57CC-4059-B240-F31445B3FCDD}"/>
    <cellStyle name="Normal 8 4 3 3 3 2 3" xfId="49327" xr:uid="{FAC71CD8-027D-4461-8477-31EEB09E0315}"/>
    <cellStyle name="Normal 8 4 3 3 3 3" xfId="24188" xr:uid="{5473F058-998D-4524-8B07-FCBD4BC3C35A}"/>
    <cellStyle name="Normal 8 4 3 3 3 4" xfId="40947" xr:uid="{C190FC58-0923-474A-B6E4-A1A992590D41}"/>
    <cellStyle name="Normal 8 4 3 3 4" xfId="4168" xr:uid="{A80CD6CF-4E3A-4CD0-9B8A-672614B9C444}"/>
    <cellStyle name="Normal 8 4 3 3 4 2" xfId="12544" xr:uid="{C5E878CE-8F09-45ED-8CAA-7E9E78344999}"/>
    <cellStyle name="Normal 8 4 3 3 4 2 2" xfId="29304" xr:uid="{DF7BFEA2-03DB-4710-A32B-9A7AAC93A40F}"/>
    <cellStyle name="Normal 8 4 3 3 4 2 3" xfId="46063" xr:uid="{A7BC5BDC-04AD-4DAF-A9A9-FE1C7D73AE81}"/>
    <cellStyle name="Normal 8 4 3 3 4 3" xfId="20924" xr:uid="{3E40A241-AD33-476E-AE7A-170A31BF5BA0}"/>
    <cellStyle name="Normal 8 4 3 3 4 4" xfId="37683" xr:uid="{1293F199-83DB-4B82-B5DB-1C6517EDEB0B}"/>
    <cellStyle name="Normal 8 4 3 3 5" xfId="10741" xr:uid="{8F682F6F-60D9-4434-9923-CEA36A0507F7}"/>
    <cellStyle name="Normal 8 4 3 3 5 2" xfId="27501" xr:uid="{25F8BD0C-6852-4AFD-A275-35B63F8E9DED}"/>
    <cellStyle name="Normal 8 4 3 3 5 3" xfId="44260" xr:uid="{507E3A71-79F7-4AB8-B67C-2BA91536B695}"/>
    <cellStyle name="Normal 8 4 3 3 6" xfId="19121" xr:uid="{55649CEB-8AC1-4B65-9658-897FA669836F}"/>
    <cellStyle name="Normal 8 4 3 3 7" xfId="35880" xr:uid="{397A135C-B4F0-4FEC-96AE-40A1A644A0D7}"/>
    <cellStyle name="Normal 8 4 3 4" xfId="2751" xr:uid="{1F5F22DE-54AB-4C64-97F7-2D675CEEEA71}"/>
    <cellStyle name="Normal 8 4 3 4 2" xfId="6133" xr:uid="{2F82598A-B145-48FE-AE38-0CB4C6356C0E}"/>
    <cellStyle name="Normal 8 4 3 4 2 2" xfId="14513" xr:uid="{07209FAF-AF02-45CC-8116-1B9B123C3D86}"/>
    <cellStyle name="Normal 8 4 3 4 2 2 2" xfId="31273" xr:uid="{2D70BC55-59B1-4388-9E82-06377656586F}"/>
    <cellStyle name="Normal 8 4 3 4 2 2 3" xfId="48032" xr:uid="{C2E89D56-519E-4B68-961F-46508A5099A1}"/>
    <cellStyle name="Normal 8 4 3 4 2 3" xfId="22893" xr:uid="{63223E6C-01D1-4546-928E-56DFBBE1B576}"/>
    <cellStyle name="Normal 8 4 3 4 2 4" xfId="39652" xr:uid="{E7DA4AD7-D4A5-467B-BCA6-36952C3C194B}"/>
    <cellStyle name="Normal 8 4 3 4 3" xfId="7820" xr:uid="{95FCA887-79FC-4A8C-871B-517C404102C6}"/>
    <cellStyle name="Normal 8 4 3 4 3 2" xfId="16200" xr:uid="{C501133E-363F-461E-8BB7-F00E5928024B}"/>
    <cellStyle name="Normal 8 4 3 4 3 2 2" xfId="32960" xr:uid="{50A5E59C-74CE-4307-919E-CF673C49491A}"/>
    <cellStyle name="Normal 8 4 3 4 3 2 3" xfId="49719" xr:uid="{4E9F3882-124E-4F7F-A694-F615DA46D01E}"/>
    <cellStyle name="Normal 8 4 3 4 3 3" xfId="24580" xr:uid="{5C82B229-581B-449C-87BF-CD85C87ACBFA}"/>
    <cellStyle name="Normal 8 4 3 4 3 4" xfId="41339" xr:uid="{BF8DA90A-A934-4B48-9AE1-EDB9EBA6001A}"/>
    <cellStyle name="Normal 8 4 3 4 4" xfId="4447" xr:uid="{942EA9CB-F5EB-4B47-AA6A-683F7387B898}"/>
    <cellStyle name="Normal 8 4 3 4 4 2" xfId="12823" xr:uid="{19B81163-3AC6-4F10-925E-FBC5C27D837C}"/>
    <cellStyle name="Normal 8 4 3 4 4 2 2" xfId="29583" xr:uid="{A17E3926-3E54-44BB-A656-20C506B7276C}"/>
    <cellStyle name="Normal 8 4 3 4 4 2 3" xfId="46342" xr:uid="{6B35A674-862F-4D10-B1CF-EB99B581E5C1}"/>
    <cellStyle name="Normal 8 4 3 4 4 3" xfId="21203" xr:uid="{38AAA985-7F3B-47B8-B477-852D11B0689E}"/>
    <cellStyle name="Normal 8 4 3 4 4 4" xfId="37962" xr:uid="{A028715E-254A-4280-862A-07DDC5E2924F}"/>
    <cellStyle name="Normal 8 4 3 4 5" xfId="11133" xr:uid="{D6916EC4-9EC0-4E5E-BAC9-987E20AE0ED5}"/>
    <cellStyle name="Normal 8 4 3 4 5 2" xfId="27893" xr:uid="{F9A359DD-88CE-43D6-A451-3C34FA2D7936}"/>
    <cellStyle name="Normal 8 4 3 4 5 3" xfId="44652" xr:uid="{EBF0B672-8689-4C41-8859-4E22E9A29FCD}"/>
    <cellStyle name="Normal 8 4 3 4 6" xfId="19513" xr:uid="{22243266-4048-484F-A1D8-914FE1530097}"/>
    <cellStyle name="Normal 8 4 3 4 7" xfId="36272" xr:uid="{F1585AA9-1399-4B13-B38B-08726D57DFA1}"/>
    <cellStyle name="Normal 8 4 3 5" xfId="4867" xr:uid="{9FB425DF-9A3A-4F9F-972B-6680CEAF8761}"/>
    <cellStyle name="Normal 8 4 3 5 2" xfId="13243" xr:uid="{B6DEE20A-86AD-4FA6-9517-1F16A0470389}"/>
    <cellStyle name="Normal 8 4 3 5 2 2" xfId="30003" xr:uid="{39A777AB-3E90-4D5D-9849-A67C828B64E2}"/>
    <cellStyle name="Normal 8 4 3 5 2 3" xfId="46762" xr:uid="{19EA72A0-7DEC-4367-A192-0D5988F79607}"/>
    <cellStyle name="Normal 8 4 3 5 3" xfId="21623" xr:uid="{789E926A-3032-47DA-94D7-D0BFB188BE80}"/>
    <cellStyle name="Normal 8 4 3 5 4" xfId="38382" xr:uid="{77AE6313-1C66-49FA-876F-B34EAC8553B7}"/>
    <cellStyle name="Normal 8 4 3 6" xfId="6574" xr:uid="{414FA0F5-3F2E-4321-A308-31A1C623FFDC}"/>
    <cellStyle name="Normal 8 4 3 6 2" xfId="14954" xr:uid="{DD6E0A8D-4EC3-47BA-992E-2245277212A1}"/>
    <cellStyle name="Normal 8 4 3 6 2 2" xfId="31714" xr:uid="{7E109069-6A99-473B-8705-073E0C51F188}"/>
    <cellStyle name="Normal 8 4 3 6 2 3" xfId="48473" xr:uid="{A8F2CA38-5D8E-4829-A140-857322448C2D}"/>
    <cellStyle name="Normal 8 4 3 6 3" xfId="23334" xr:uid="{02C6E4F6-9BB9-4571-9698-5DF6DADC5020}"/>
    <cellStyle name="Normal 8 4 3 6 4" xfId="40093" xr:uid="{089A3100-A1CA-44B2-9314-A73DC02D158B}"/>
    <cellStyle name="Normal 8 4 3 7" xfId="8226" xr:uid="{9D7C6D45-CF0C-4BCE-B4D5-1E9433B7ADD7}"/>
    <cellStyle name="Normal 8 4 3 7 2" xfId="16606" xr:uid="{FD56380C-D91C-49BF-B893-22217757D13A}"/>
    <cellStyle name="Normal 8 4 3 7 2 2" xfId="33366" xr:uid="{3321F5B4-8752-481C-892F-4D1BB12AD075}"/>
    <cellStyle name="Normal 8 4 3 7 2 3" xfId="50125" xr:uid="{AA359E17-0BB4-4DC2-BF05-14896E49714A}"/>
    <cellStyle name="Normal 8 4 3 7 3" xfId="24986" xr:uid="{FE419279-98E0-4A88-9C92-31EB39824927}"/>
    <cellStyle name="Normal 8 4 3 7 4" xfId="41745" xr:uid="{4A875875-4D00-4B1E-97F9-C481CAA6D8BA}"/>
    <cellStyle name="Normal 8 4 3 8" xfId="8632" xr:uid="{C88BE646-B676-46D0-B9F6-5A31A876F269}"/>
    <cellStyle name="Normal 8 4 3 8 2" xfId="17012" xr:uid="{96E3CB53-3B98-4DEC-B80F-2339C74C39DA}"/>
    <cellStyle name="Normal 8 4 3 8 2 2" xfId="33772" xr:uid="{B3EB5136-C39C-4344-8BF8-B94E6B0350F4}"/>
    <cellStyle name="Normal 8 4 3 8 2 3" xfId="50531" xr:uid="{EA4830B0-CF03-4D94-97BE-6E04AD223D7B}"/>
    <cellStyle name="Normal 8 4 3 8 3" xfId="25392" xr:uid="{79A0B8E9-DDB9-4A1C-A71D-034A8C8248E5}"/>
    <cellStyle name="Normal 8 4 3 8 4" xfId="42151" xr:uid="{1D8FE4D7-16D2-43AC-B324-3A7F6DF37D38}"/>
    <cellStyle name="Normal 8 4 3 9" xfId="9038" xr:uid="{19DE8F35-DBE5-4FDA-ADB2-FEF8A7C202F6}"/>
    <cellStyle name="Normal 8 4 3 9 2" xfId="17418" xr:uid="{417A0963-710E-4EDB-9231-F529A13FA84D}"/>
    <cellStyle name="Normal 8 4 3 9 2 2" xfId="34178" xr:uid="{479D1CA2-EF61-46C0-9B53-54448B23A40C}"/>
    <cellStyle name="Normal 8 4 3 9 2 3" xfId="50937" xr:uid="{CEB97AEF-D071-4C15-8A9A-2ED7BFDF8FF4}"/>
    <cellStyle name="Normal 8 4 3 9 3" xfId="25798" xr:uid="{5D7BA608-C1D3-478A-9253-D2F67EE1FC35}"/>
    <cellStyle name="Normal 8 4 3 9 4" xfId="42557" xr:uid="{EF3FAC5E-6F26-4505-B1B5-95EFA5727B26}"/>
    <cellStyle name="Normal 8 4 4" xfId="1623" xr:uid="{AAC78FA0-51EE-4486-9D8B-E90B2E2A76E4}"/>
    <cellStyle name="Normal 8 4 4 2" xfId="5005" xr:uid="{8284AEED-85D0-48F3-B340-AA2AB1AD1FAF}"/>
    <cellStyle name="Normal 8 4 4 2 2" xfId="13383" xr:uid="{E8F01BFF-020F-478B-87D6-1699168F8D8C}"/>
    <cellStyle name="Normal 8 4 4 2 2 2" xfId="30143" xr:uid="{AA57DCC3-58F9-4BF5-B19F-50009FF1282F}"/>
    <cellStyle name="Normal 8 4 4 2 2 3" xfId="46902" xr:uid="{AD2732B1-522F-463A-A509-C64756F267C8}"/>
    <cellStyle name="Normal 8 4 4 2 3" xfId="21763" xr:uid="{0361B89F-EA93-425D-AF69-0FA7DA644E4E}"/>
    <cellStyle name="Normal 8 4 4 2 4" xfId="38522" xr:uid="{B8164B3B-9755-42D7-85B5-4998AE388D1B}"/>
    <cellStyle name="Normal 8 4 4 3" xfId="6690" xr:uid="{CE4EFAAE-04DC-45FB-9435-5C43A57E70F4}"/>
    <cellStyle name="Normal 8 4 4 3 2" xfId="15070" xr:uid="{A790499D-CAF3-4404-9F69-5C0A763A4C39}"/>
    <cellStyle name="Normal 8 4 4 3 2 2" xfId="31830" xr:uid="{D0B05736-5DAF-4809-8909-7902ECE9C214}"/>
    <cellStyle name="Normal 8 4 4 3 2 3" xfId="48589" xr:uid="{29B45340-C921-40FE-9CCE-F5CB78346BE8}"/>
    <cellStyle name="Normal 8 4 4 3 3" xfId="23450" xr:uid="{7243D495-B839-408A-AA0C-1771A40A48DF}"/>
    <cellStyle name="Normal 8 4 4 3 4" xfId="40209" xr:uid="{72E0784F-1C79-41DB-91C4-22353EBBF0E7}"/>
    <cellStyle name="Normal 8 4 4 4" xfId="3430" xr:uid="{734383D8-1F0E-473D-949F-CACECEC9F73B}"/>
    <cellStyle name="Normal 8 4 4 4 2" xfId="11806" xr:uid="{7BE56C58-45BB-4834-88C0-DF42B24C7F6D}"/>
    <cellStyle name="Normal 8 4 4 4 2 2" xfId="28566" xr:uid="{3331D4C8-EB7A-4A17-ADD1-64025BBB8CE9}"/>
    <cellStyle name="Normal 8 4 4 4 2 3" xfId="45325" xr:uid="{10506683-942D-4676-9D40-42032525E65A}"/>
    <cellStyle name="Normal 8 4 4 4 3" xfId="20186" xr:uid="{67A9436D-5BF0-45FC-8AA9-ED7351F481B5}"/>
    <cellStyle name="Normal 8 4 4 4 4" xfId="36945" xr:uid="{9D1886C4-5863-4A85-80C6-98C3C095F62C}"/>
    <cellStyle name="Normal 8 4 4 5" xfId="10003" xr:uid="{E340548D-C1BA-4FAF-8BB6-A234BBD3BB16}"/>
    <cellStyle name="Normal 8 4 4 5 2" xfId="26763" xr:uid="{A93F4854-7BC6-4A06-9DFC-82F29E9592FC}"/>
    <cellStyle name="Normal 8 4 4 5 3" xfId="43522" xr:uid="{BEE50CC3-F7F9-4B31-8F49-82832BF1E858}"/>
    <cellStyle name="Normal 8 4 4 6" xfId="18383" xr:uid="{F6AA51C8-FA9D-412D-8666-24A7A7763A85}"/>
    <cellStyle name="Normal 8 4 4 7" xfId="35142" xr:uid="{05D6A8CA-C7CD-4873-9B1D-F03D26B3E17B}"/>
    <cellStyle name="Normal 8 4 5" xfId="2051" xr:uid="{B7857DE6-C217-4F94-85CD-B7B17BD229DF}"/>
    <cellStyle name="Normal 8 4 5 2" xfId="5431" xr:uid="{8C0C9A66-31EA-45E4-9219-10EB4FD72021}"/>
    <cellStyle name="Normal 8 4 5 2 2" xfId="13811" xr:uid="{1FBF058B-2FCF-406D-9B76-15FC4B5C847E}"/>
    <cellStyle name="Normal 8 4 5 2 2 2" xfId="30571" xr:uid="{4A4AB7D6-6E45-447A-AFBF-EF32976BE227}"/>
    <cellStyle name="Normal 8 4 5 2 2 3" xfId="47330" xr:uid="{E9EA2317-E50D-4F28-B1EE-2E3645A043E0}"/>
    <cellStyle name="Normal 8 4 5 2 3" xfId="22191" xr:uid="{4E69F633-586E-4697-8196-A90247AFEC19}"/>
    <cellStyle name="Normal 8 4 5 2 4" xfId="38950" xr:uid="{3B08A8B6-DEDD-4504-A7F2-A25F857D5E6B}"/>
    <cellStyle name="Normal 8 4 5 3" xfId="7118" xr:uid="{9687EC5D-CB8E-47A4-A0A4-B8C46CE741EE}"/>
    <cellStyle name="Normal 8 4 5 3 2" xfId="15498" xr:uid="{C1B34A75-DFE4-4281-9FCF-CE61139F7055}"/>
    <cellStyle name="Normal 8 4 5 3 2 2" xfId="32258" xr:uid="{4298D3FE-5D96-4AC7-BE76-472A8386A62C}"/>
    <cellStyle name="Normal 8 4 5 3 2 3" xfId="49017" xr:uid="{96B30932-4499-4AE1-9655-9E48EE30D7BC}"/>
    <cellStyle name="Normal 8 4 5 3 3" xfId="23878" xr:uid="{6C8DBEC1-0901-4F41-B60C-759F46E268E9}"/>
    <cellStyle name="Normal 8 4 5 3 4" xfId="40637" xr:uid="{C3E2AD91-FFA9-4935-8BF2-32F64DE2FB6E}"/>
    <cellStyle name="Normal 8 4 5 4" xfId="3858" xr:uid="{32B5A4A8-5715-4F8D-AACE-80E97FAF4EB7}"/>
    <cellStyle name="Normal 8 4 5 4 2" xfId="12234" xr:uid="{4CFFDEB5-E9EA-4440-B607-34EA3BA34782}"/>
    <cellStyle name="Normal 8 4 5 4 2 2" xfId="28994" xr:uid="{691182AE-484A-4158-8683-7A9BD543FC33}"/>
    <cellStyle name="Normal 8 4 5 4 2 3" xfId="45753" xr:uid="{26EDE2C0-C875-4608-8094-9D7D4AE7035E}"/>
    <cellStyle name="Normal 8 4 5 4 3" xfId="20614" xr:uid="{7C20EBDA-EE7F-4D20-8E95-1FC8CCB59FC0}"/>
    <cellStyle name="Normal 8 4 5 4 4" xfId="37373" xr:uid="{E9A0E3DE-80E6-43C9-94BD-8CA5638BED75}"/>
    <cellStyle name="Normal 8 4 5 5" xfId="10431" xr:uid="{5FAF5492-50CD-48D5-A9DC-9B3C89A5DC87}"/>
    <cellStyle name="Normal 8 4 5 5 2" xfId="27191" xr:uid="{C68B67C4-66BC-49AB-B13B-60C86EA77F4C}"/>
    <cellStyle name="Normal 8 4 5 5 3" xfId="43950" xr:uid="{2ADA34BA-4E34-4261-BB34-D1AA24B001C0}"/>
    <cellStyle name="Normal 8 4 5 6" xfId="18811" xr:uid="{982BDBEA-C605-40D6-854A-80589E785E56}"/>
    <cellStyle name="Normal 8 4 5 7" xfId="35570" xr:uid="{B2E45E4C-C9B3-408B-AA37-64D865DFC4DF}"/>
    <cellStyle name="Normal 8 4 6" xfId="2480" xr:uid="{BF9FAA0A-E0DA-4E99-9736-AABAE5461B5F}"/>
    <cellStyle name="Normal 8 4 6 2" xfId="5862" xr:uid="{690A4BE3-8B2B-470D-B556-594144E06A0A}"/>
    <cellStyle name="Normal 8 4 6 2 2" xfId="14242" xr:uid="{18B890F4-C1CC-4514-9FAC-B6C2EAF8E337}"/>
    <cellStyle name="Normal 8 4 6 2 2 2" xfId="31002" xr:uid="{EF7B9BFE-E480-4D3C-8780-85EE873944B0}"/>
    <cellStyle name="Normal 8 4 6 2 2 3" xfId="47761" xr:uid="{3D9C81EA-1F39-4252-A147-C694F3E13B9F}"/>
    <cellStyle name="Normal 8 4 6 2 3" xfId="22622" xr:uid="{2FF453F8-A59B-4264-94CB-5EEE851462F0}"/>
    <cellStyle name="Normal 8 4 6 2 4" xfId="39381" xr:uid="{12402DD6-FD4C-41C0-A673-1BDAB2990E73}"/>
    <cellStyle name="Normal 8 4 6 3" xfId="7549" xr:uid="{5453FAF0-9FE5-4AEA-B562-45E39902AD2A}"/>
    <cellStyle name="Normal 8 4 6 3 2" xfId="15929" xr:uid="{4F2D54AA-637E-451E-B2D6-2F2173099A61}"/>
    <cellStyle name="Normal 8 4 6 3 2 2" xfId="32689" xr:uid="{F3A562EC-B016-46C8-B9D4-6969E4CC5D54}"/>
    <cellStyle name="Normal 8 4 6 3 2 3" xfId="49448" xr:uid="{0CEE84CB-342B-41B6-AD97-6E9BD37B14AD}"/>
    <cellStyle name="Normal 8 4 6 3 3" xfId="24309" xr:uid="{10AE636E-4968-490B-8884-2F1404B7CDD6}"/>
    <cellStyle name="Normal 8 4 6 3 4" xfId="41068" xr:uid="{77AC662A-6515-4105-B148-9FAB39C6331A}"/>
    <cellStyle name="Normal 8 4 6 4" xfId="3001" xr:uid="{71DFF474-40C4-407E-B29D-EED1D586C3D9}"/>
    <cellStyle name="Normal 8 4 6 4 2" xfId="11380" xr:uid="{B448588B-3206-45B0-A80B-D9FE926FFAEA}"/>
    <cellStyle name="Normal 8 4 6 4 2 2" xfId="28140" xr:uid="{EA2F71D8-3093-444C-8644-0E99222122E3}"/>
    <cellStyle name="Normal 8 4 6 4 2 3" xfId="44899" xr:uid="{6CEF9F53-ECD4-47CB-B467-CC3C7A688EB3}"/>
    <cellStyle name="Normal 8 4 6 4 3" xfId="19760" xr:uid="{93730B87-0EE1-4856-A73C-97191DCF22FF}"/>
    <cellStyle name="Normal 8 4 6 4 4" xfId="36519" xr:uid="{9579C519-0E61-44CA-A0BA-BAEAF7DAB121}"/>
    <cellStyle name="Normal 8 4 6 5" xfId="10862" xr:uid="{145AA178-F387-408B-A3A5-EE00CE830EFE}"/>
    <cellStyle name="Normal 8 4 6 5 2" xfId="27622" xr:uid="{1D1EA87A-CBE1-4A6D-AD95-1B23849B4D3C}"/>
    <cellStyle name="Normal 8 4 6 5 3" xfId="44381" xr:uid="{E77FA9BF-DD6E-43E6-B03E-9C2D10E06E6D}"/>
    <cellStyle name="Normal 8 4 6 6" xfId="19242" xr:uid="{848F9839-9EAC-4000-A846-4278D1724F91}"/>
    <cellStyle name="Normal 8 4 6 7" xfId="36001" xr:uid="{7D464E31-F2B8-47D2-8A14-CF585B0DCDB9}"/>
    <cellStyle name="Normal 8 4 7" xfId="4595" xr:uid="{8BF2B2E7-97C6-44A9-A01F-7DB23F525868}"/>
    <cellStyle name="Normal 8 4 7 2" xfId="12971" xr:uid="{939B33E9-A3DA-4CD6-8676-B5DFBA61E28C}"/>
    <cellStyle name="Normal 8 4 7 2 2" xfId="29731" xr:uid="{9DF3FC5A-3E71-4475-82B6-9817C0ACAACC}"/>
    <cellStyle name="Normal 8 4 7 2 3" xfId="46490" xr:uid="{690D3833-B7D9-4087-8E0E-F863626C917B}"/>
    <cellStyle name="Normal 8 4 7 3" xfId="21351" xr:uid="{7EC3BB5F-9910-4D88-BA6C-E7F4EDA125AA}"/>
    <cellStyle name="Normal 8 4 7 4" xfId="38110" xr:uid="{1F36B213-300C-4CCC-9AFC-FE333397313E}"/>
    <cellStyle name="Normal 8 4 8" xfId="6264" xr:uid="{CF33D72D-D3D4-41AC-9514-2170B45CC613}"/>
    <cellStyle name="Normal 8 4 8 2" xfId="14644" xr:uid="{6BB3E7E2-ADCD-4123-B90B-54A6449BCF5E}"/>
    <cellStyle name="Normal 8 4 8 2 2" xfId="31404" xr:uid="{C811D4BB-CC47-4E1C-8119-755401FFD9FE}"/>
    <cellStyle name="Normal 8 4 8 2 3" xfId="48163" xr:uid="{E147507E-E44F-448B-91E3-53AC100F029B}"/>
    <cellStyle name="Normal 8 4 8 3" xfId="23024" xr:uid="{7C054A2E-B6BD-468D-B239-F82A0BBFBD63}"/>
    <cellStyle name="Normal 8 4 8 4" xfId="39783" xr:uid="{E5A4E06B-334C-4218-AAD8-34E184872995}"/>
    <cellStyle name="Normal 8 4 9" xfId="7955" xr:uid="{98267AD7-070D-4088-9EEE-5F156C64B873}"/>
    <cellStyle name="Normal 8 4 9 2" xfId="16335" xr:uid="{2AA06EF5-42B7-4E59-8BE0-C6AFD64793DE}"/>
    <cellStyle name="Normal 8 4 9 2 2" xfId="33095" xr:uid="{BCBE5BFA-3E5B-461F-9746-1FFF3012ED96}"/>
    <cellStyle name="Normal 8 4 9 2 3" xfId="49854" xr:uid="{83F13677-C198-46A5-9224-3DE976295FCF}"/>
    <cellStyle name="Normal 8 4 9 3" xfId="24715" xr:uid="{3DC06941-D1BA-4F1B-B840-91C18EF9CE0E}"/>
    <cellStyle name="Normal 8 4 9 4" xfId="41474" xr:uid="{BD88C403-7A8E-4BB1-93C5-6DC89E96EAD3}"/>
    <cellStyle name="Normal 8 5" xfId="1114" xr:uid="{651A79EA-0EB9-4FC4-AB9C-000BA4F049EB}"/>
    <cellStyle name="Normal 8 5 10" xfId="8362" xr:uid="{69DE61F4-1937-4F2C-8B9B-87E7821EB1BE}"/>
    <cellStyle name="Normal 8 5 10 2" xfId="16742" xr:uid="{3435B99F-0464-4596-B62B-2A5D5395FFB8}"/>
    <cellStyle name="Normal 8 5 10 2 2" xfId="33502" xr:uid="{218C8132-1D84-441C-9034-86C1356DF3C0}"/>
    <cellStyle name="Normal 8 5 10 2 3" xfId="50261" xr:uid="{F14EAA7E-6DEA-4B64-B764-2F9A667F98C5}"/>
    <cellStyle name="Normal 8 5 10 3" xfId="25122" xr:uid="{B02C489A-3B35-46FE-AE42-7E34A64D8820}"/>
    <cellStyle name="Normal 8 5 10 4" xfId="41881" xr:uid="{D2FCAF40-0036-4F2B-B03B-5E24505D472B}"/>
    <cellStyle name="Normal 8 5 11" xfId="8768" xr:uid="{3270AF08-19C1-4576-AE8E-9EF85794629C}"/>
    <cellStyle name="Normal 8 5 11 2" xfId="17148" xr:uid="{1E00E5C8-D734-40D7-835F-2FBD18BC6854}"/>
    <cellStyle name="Normal 8 5 11 2 2" xfId="33908" xr:uid="{65CC8802-4E74-4372-872F-08AA90BBC326}"/>
    <cellStyle name="Normal 8 5 11 2 3" xfId="50667" xr:uid="{F51D441D-F05F-4C90-BE3B-A8AD50F71A2A}"/>
    <cellStyle name="Normal 8 5 11 3" xfId="25528" xr:uid="{F063A128-CB00-4FEE-9AB8-F90527809AE3}"/>
    <cellStyle name="Normal 8 5 11 4" xfId="42287" xr:uid="{84EBA55E-FC3B-4247-AB0C-22CF0A919427}"/>
    <cellStyle name="Normal 8 5 12" xfId="9174" xr:uid="{849293C5-4DA2-452E-8B8A-132E4A545BD2}"/>
    <cellStyle name="Normal 8 5 12 2" xfId="17554" xr:uid="{249ED1B0-8C27-4CCD-8F4B-6ADE2D85A49B}"/>
    <cellStyle name="Normal 8 5 12 2 2" xfId="34314" xr:uid="{B8859518-3347-45FE-B55F-E6430DB5D8F2}"/>
    <cellStyle name="Normal 8 5 12 2 3" xfId="51073" xr:uid="{F22FF2E6-682E-45C1-9879-75BB33655A7B}"/>
    <cellStyle name="Normal 8 5 12 3" xfId="25934" xr:uid="{F780005A-E9C7-4EEB-8129-D2FC375623A9}"/>
    <cellStyle name="Normal 8 5 12 4" xfId="42693" xr:uid="{E09314A4-D9A1-4909-B6F5-BC8DD8AC381A}"/>
    <cellStyle name="Normal 8 5 13" xfId="2877" xr:uid="{CA58DF69-AE36-4DF5-A5B8-9539A0848C6C}"/>
    <cellStyle name="Normal 8 5 13 2" xfId="11259" xr:uid="{F82E5221-FF14-439D-B899-CA4F00B3A4A3}"/>
    <cellStyle name="Normal 8 5 13 2 2" xfId="28019" xr:uid="{9AD055C6-1C93-45FB-84F4-6AE81D3E2153}"/>
    <cellStyle name="Normal 8 5 13 2 3" xfId="44778" xr:uid="{F9C1BDE2-D078-44E4-B595-73A437EE04BB}"/>
    <cellStyle name="Normal 8 5 13 3" xfId="19639" xr:uid="{360CF3AB-5F74-4074-99EF-2ED83BBBDE9E}"/>
    <cellStyle name="Normal 8 5 13 4" xfId="36398" xr:uid="{5F9F30D6-C02E-4E33-8D4C-D5D9F02A3259}"/>
    <cellStyle name="Normal 8 5 14" xfId="9567" xr:uid="{7043AD94-056C-4C55-9C0C-C0AB781941BA}"/>
    <cellStyle name="Normal 8 5 14 2" xfId="26327" xr:uid="{B7074282-89D3-47DB-84DB-67022FCCEEC7}"/>
    <cellStyle name="Normal 8 5 14 3" xfId="43086" xr:uid="{989DCC36-DA82-4B14-96DF-2E1853BDDF4F}"/>
    <cellStyle name="Normal 8 5 15" xfId="17947" xr:uid="{42993027-3CC9-4928-AB7D-8D880BAFC55E}"/>
    <cellStyle name="Normal 8 5 16" xfId="34706" xr:uid="{395C52F2-E835-4F09-B2D7-FED3D61A25BB}"/>
    <cellStyle name="Normal 8 5 2" xfId="1516" xr:uid="{C1055F19-A1D2-401F-87CF-0C3F913A3FF7}"/>
    <cellStyle name="Normal 8 5 2 10" xfId="9346" xr:uid="{3ABD734B-4632-4255-A218-884728C61C0E}"/>
    <cellStyle name="Normal 8 5 2 10 2" xfId="17726" xr:uid="{221670AB-237A-4C05-BBEA-9B6DD4CF874B}"/>
    <cellStyle name="Normal 8 5 2 10 2 2" xfId="34486" xr:uid="{F55C31C8-B893-4B01-8168-493F4B6CE0A8}"/>
    <cellStyle name="Normal 8 5 2 10 2 3" xfId="51245" xr:uid="{7C63CADB-77F3-4B5D-9F9B-C98B8FFB12CC}"/>
    <cellStyle name="Normal 8 5 2 10 3" xfId="26106" xr:uid="{BC23730B-73E2-4B6E-BE67-F6258DEECC6C}"/>
    <cellStyle name="Normal 8 5 2 10 4" xfId="42865" xr:uid="{084EC759-D86B-4225-A307-CF8D8BF7A5A8}"/>
    <cellStyle name="Normal 8 5 2 11" xfId="3314" xr:uid="{BEF582C5-6967-4614-9268-89B26E9338D4}"/>
    <cellStyle name="Normal 8 5 2 11 2" xfId="11691" xr:uid="{53B9BDC9-061C-46B4-A3C0-BB46AA3AB476}"/>
    <cellStyle name="Normal 8 5 2 11 2 2" xfId="28451" xr:uid="{9E30F4AE-95F1-401A-BBCA-23F275A58D0E}"/>
    <cellStyle name="Normal 8 5 2 11 2 3" xfId="45210" xr:uid="{01A5ACC1-50B6-4F54-AD17-FA99828B54FD}"/>
    <cellStyle name="Normal 8 5 2 11 3" xfId="20071" xr:uid="{EFE4D82E-5627-4B98-BA18-EF89FE8F367D}"/>
    <cellStyle name="Normal 8 5 2 11 4" xfId="36830" xr:uid="{0352E357-11A9-4E09-BBCF-57575DA6781C}"/>
    <cellStyle name="Normal 8 5 2 12" xfId="9888" xr:uid="{6DBF3D1E-F059-4D8C-B8AD-A8BE86EA1AFE}"/>
    <cellStyle name="Normal 8 5 2 12 2" xfId="26648" xr:uid="{4ABBE503-0FE1-4A91-B5EB-0FB8EB7CCEDF}"/>
    <cellStyle name="Normal 8 5 2 12 3" xfId="43407" xr:uid="{D52AE4DA-94D2-4AC5-97D3-51C1DC8E3B84}"/>
    <cellStyle name="Normal 8 5 2 13" xfId="18268" xr:uid="{E4E013EC-04C5-4065-B7BC-9AB6D01DACB8}"/>
    <cellStyle name="Normal 8 5 2 14" xfId="35027" xr:uid="{ECE08773-80D0-4DA6-97AE-114C5304615C}"/>
    <cellStyle name="Normal 8 5 2 2" xfId="1930" xr:uid="{7FED33E6-39ED-4E6E-9BE3-2DC4F6D50442}"/>
    <cellStyle name="Normal 8 5 2 2 2" xfId="5314" xr:uid="{7CB06F3E-BF8D-4D1A-AB3F-BFCD7B9B53DB}"/>
    <cellStyle name="Normal 8 5 2 2 2 2" xfId="13694" xr:uid="{B356566B-10F0-4909-BDFB-70F95E09372F}"/>
    <cellStyle name="Normal 8 5 2 2 2 2 2" xfId="30454" xr:uid="{8DB64A76-FDA5-4754-A8D6-9EA42DF3ACB8}"/>
    <cellStyle name="Normal 8 5 2 2 2 2 3" xfId="47213" xr:uid="{C72E85BD-ED0B-41A7-B538-E09FA6E96284}"/>
    <cellStyle name="Normal 8 5 2 2 2 3" xfId="22074" xr:uid="{AE328D47-B10C-4CFF-A77B-D42929B32DAF}"/>
    <cellStyle name="Normal 8 5 2 2 2 4" xfId="38833" xr:uid="{447325BC-397F-4EC1-92F5-AEC504E1F75B}"/>
    <cellStyle name="Normal 8 5 2 2 3" xfId="7001" xr:uid="{7B94BECD-96E9-43DB-8A20-EB2A9A06EB32}"/>
    <cellStyle name="Normal 8 5 2 2 3 2" xfId="15381" xr:uid="{DF37B486-401D-4B87-9EF3-F56050D3FF39}"/>
    <cellStyle name="Normal 8 5 2 2 3 2 2" xfId="32141" xr:uid="{593751F9-D87E-4624-9365-6DD24776B505}"/>
    <cellStyle name="Normal 8 5 2 2 3 2 3" xfId="48900" xr:uid="{FD41E172-B6E1-4C09-B707-5082C8E9BE11}"/>
    <cellStyle name="Normal 8 5 2 2 3 3" xfId="23761" xr:uid="{0866DA96-8579-4778-B191-D6097C07C481}"/>
    <cellStyle name="Normal 8 5 2 2 3 4" xfId="40520" xr:uid="{C38AB866-D6FE-4C02-BBCE-2E79796B915F}"/>
    <cellStyle name="Normal 8 5 2 2 4" xfId="3741" xr:uid="{D9D4FC64-A687-44D4-BEC2-A9DBA371BA23}"/>
    <cellStyle name="Normal 8 5 2 2 4 2" xfId="12117" xr:uid="{7BDCBD52-3D8F-4C70-86CB-C0D599C66340}"/>
    <cellStyle name="Normal 8 5 2 2 4 2 2" xfId="28877" xr:uid="{D59E99C6-13C8-4C3A-83AE-C0FB0BA287E5}"/>
    <cellStyle name="Normal 8 5 2 2 4 2 3" xfId="45636" xr:uid="{AA1084A8-6DF8-4D3E-88B2-1F52C6CFE065}"/>
    <cellStyle name="Normal 8 5 2 2 4 3" xfId="20497" xr:uid="{A3C8E3C8-DCD6-417E-A807-7319F82CF1BF}"/>
    <cellStyle name="Normal 8 5 2 2 4 4" xfId="37256" xr:uid="{C924A857-9437-41C9-9DD3-0B31CF57C57F}"/>
    <cellStyle name="Normal 8 5 2 2 5" xfId="10314" xr:uid="{5D3A4ED3-7CB7-4E05-8963-E3221CF8B5A1}"/>
    <cellStyle name="Normal 8 5 2 2 5 2" xfId="27074" xr:uid="{41DB7AE1-5D24-4E85-8A65-1D7627A9C4B3}"/>
    <cellStyle name="Normal 8 5 2 2 5 3" xfId="43833" xr:uid="{17C8EA30-E9F6-469E-B0ED-6CE801AEBF6E}"/>
    <cellStyle name="Normal 8 5 2 2 6" xfId="18694" xr:uid="{A8EB8C12-1A21-4605-8BAE-11E1BF8BE105}"/>
    <cellStyle name="Normal 8 5 2 2 7" xfId="35453" xr:uid="{C116A956-B877-4506-AB8F-CD74B86B7E06}"/>
    <cellStyle name="Normal 8 5 2 3" xfId="2361" xr:uid="{0BAC057B-6CD0-4B57-B0DC-FF88AF389994}"/>
    <cellStyle name="Normal 8 5 2 3 2" xfId="5742" xr:uid="{E6A78D53-E674-423F-9565-28157B1EFE64}"/>
    <cellStyle name="Normal 8 5 2 3 2 2" xfId="14122" xr:uid="{1B7E8F51-453F-4F5A-8040-53526EC7190C}"/>
    <cellStyle name="Normal 8 5 2 3 2 2 2" xfId="30882" xr:uid="{363E13F0-E737-4052-80BB-AE3D053F8B60}"/>
    <cellStyle name="Normal 8 5 2 3 2 2 3" xfId="47641" xr:uid="{63AC8F2D-8BCD-4652-8022-70173829DE30}"/>
    <cellStyle name="Normal 8 5 2 3 2 3" xfId="22502" xr:uid="{85F4F28B-2FA7-49CD-B035-13F3B6B7280E}"/>
    <cellStyle name="Normal 8 5 2 3 2 4" xfId="39261" xr:uid="{05B89EE7-8E86-48E1-8158-1C3C7D822F36}"/>
    <cellStyle name="Normal 8 5 2 3 3" xfId="7429" xr:uid="{79830176-0775-40F1-B342-BBB66E1C93FB}"/>
    <cellStyle name="Normal 8 5 2 3 3 2" xfId="15809" xr:uid="{5C230E84-EEE3-4D56-9478-C92C7AB09CCE}"/>
    <cellStyle name="Normal 8 5 2 3 3 2 2" xfId="32569" xr:uid="{53FC5332-DD5A-429C-97DB-0E1DFA339E18}"/>
    <cellStyle name="Normal 8 5 2 3 3 2 3" xfId="49328" xr:uid="{920866B4-4480-4EBB-9A56-160403F2A8E8}"/>
    <cellStyle name="Normal 8 5 2 3 3 3" xfId="24189" xr:uid="{FE9A04FD-79B1-4A19-BCFB-C206D30B3E0F}"/>
    <cellStyle name="Normal 8 5 2 3 3 4" xfId="40948" xr:uid="{8667E569-94EB-445B-A2BB-754D03D217CA}"/>
    <cellStyle name="Normal 8 5 2 3 4" xfId="4169" xr:uid="{19AAECB5-45CC-4F00-85D9-36CF99ACEB47}"/>
    <cellStyle name="Normal 8 5 2 3 4 2" xfId="12545" xr:uid="{080F8EDD-FCB6-4143-831A-3219CDD0BEE5}"/>
    <cellStyle name="Normal 8 5 2 3 4 2 2" xfId="29305" xr:uid="{0BD57D2E-B000-43D6-B1D8-0802CAD5F20F}"/>
    <cellStyle name="Normal 8 5 2 3 4 2 3" xfId="46064" xr:uid="{E5F71B00-F9BF-4791-A8EB-7BBCE721E041}"/>
    <cellStyle name="Normal 8 5 2 3 4 3" xfId="20925" xr:uid="{3DF7F235-297D-4FD7-805F-20D1BE708E53}"/>
    <cellStyle name="Normal 8 5 2 3 4 4" xfId="37684" xr:uid="{7CA73BD9-724C-4C1C-A4A5-0BDC56C19AED}"/>
    <cellStyle name="Normal 8 5 2 3 5" xfId="10742" xr:uid="{231167A8-E55B-44C1-859D-4DF7FFEC0B9D}"/>
    <cellStyle name="Normal 8 5 2 3 5 2" xfId="27502" xr:uid="{A990DD04-F452-4928-A00E-4D82FF83D27E}"/>
    <cellStyle name="Normal 8 5 2 3 5 3" xfId="44261" xr:uid="{5EF8D363-0605-40B5-B57F-498714B0134D}"/>
    <cellStyle name="Normal 8 5 2 3 6" xfId="19122" xr:uid="{86D538F1-D7E6-475B-98D4-44CB82359461}"/>
    <cellStyle name="Normal 8 5 2 3 7" xfId="35881" xr:uid="{81CF3E80-362A-44B8-9212-F4E0DCCB8CE6}"/>
    <cellStyle name="Normal 8 5 2 4" xfId="2653" xr:uid="{D3AA7C02-193E-41ED-9252-3A9CA80AF75A}"/>
    <cellStyle name="Normal 8 5 2 4 2" xfId="6035" xr:uid="{C16D984F-3194-4E08-8935-99039BB147E7}"/>
    <cellStyle name="Normal 8 5 2 4 2 2" xfId="14415" xr:uid="{8ED721A8-DF13-428B-939E-7C57FB865856}"/>
    <cellStyle name="Normal 8 5 2 4 2 2 2" xfId="31175" xr:uid="{F9B54C35-BC2D-40A9-8AB3-F54893727E29}"/>
    <cellStyle name="Normal 8 5 2 4 2 2 3" xfId="47934" xr:uid="{9CAE2468-FC5B-4FA2-9EC6-BF1F2195B5BA}"/>
    <cellStyle name="Normal 8 5 2 4 2 3" xfId="22795" xr:uid="{7EF5C29D-FAAC-4CFC-B7BA-50EF39D31CA4}"/>
    <cellStyle name="Normal 8 5 2 4 2 4" xfId="39554" xr:uid="{234A2F1C-311A-4DCE-912A-BAD06C8836D7}"/>
    <cellStyle name="Normal 8 5 2 4 3" xfId="7722" xr:uid="{98C33D15-F236-4212-A331-9496AF4BD624}"/>
    <cellStyle name="Normal 8 5 2 4 3 2" xfId="16102" xr:uid="{5425D559-D3E3-45BC-823A-9CAF4B7139AA}"/>
    <cellStyle name="Normal 8 5 2 4 3 2 2" xfId="32862" xr:uid="{D039769B-368F-44E3-8EC0-A2DA075CD3B4}"/>
    <cellStyle name="Normal 8 5 2 4 3 2 3" xfId="49621" xr:uid="{A1F66210-519D-4701-8289-B886DA51E537}"/>
    <cellStyle name="Normal 8 5 2 4 3 3" xfId="24482" xr:uid="{AF241FA3-8D1F-4EFB-94E5-572E80A85259}"/>
    <cellStyle name="Normal 8 5 2 4 3 4" xfId="41241" xr:uid="{7AEF108D-ADAA-4873-B28E-B31AAF616B4F}"/>
    <cellStyle name="Normal 8 5 2 4 4" xfId="4349" xr:uid="{E07764D9-4A91-44F2-8738-5CABC676FC5F}"/>
    <cellStyle name="Normal 8 5 2 4 4 2" xfId="12725" xr:uid="{95D48026-319B-4EBB-8007-423DB2397DB9}"/>
    <cellStyle name="Normal 8 5 2 4 4 2 2" xfId="29485" xr:uid="{41AB15B4-2E60-4B5A-9EF4-F9290253FC54}"/>
    <cellStyle name="Normal 8 5 2 4 4 2 3" xfId="46244" xr:uid="{BB68C9D4-0B13-4559-B3D5-163149D8CB08}"/>
    <cellStyle name="Normal 8 5 2 4 4 3" xfId="21105" xr:uid="{A807EB4D-E623-4D72-BB86-630BB35ED7B5}"/>
    <cellStyle name="Normal 8 5 2 4 4 4" xfId="37864" xr:uid="{FF0B9BE6-13DB-46EE-8DB0-DA5EDD96EA0E}"/>
    <cellStyle name="Normal 8 5 2 4 5" xfId="11035" xr:uid="{7E1C3560-C0B9-4B91-9669-6FFB53AD7F61}"/>
    <cellStyle name="Normal 8 5 2 4 5 2" xfId="27795" xr:uid="{49FE65AE-598D-4C31-86FC-709C1EE995ED}"/>
    <cellStyle name="Normal 8 5 2 4 5 3" xfId="44554" xr:uid="{47AE118B-4125-4C32-9865-64715933D509}"/>
    <cellStyle name="Normal 8 5 2 4 6" xfId="19415" xr:uid="{5965E296-5DC9-4D25-88DD-54552FDEF62F}"/>
    <cellStyle name="Normal 8 5 2 4 7" xfId="36174" xr:uid="{9CABD14F-FB02-42D3-A7BB-D20070E59351}"/>
    <cellStyle name="Normal 8 5 2 5" xfId="4769" xr:uid="{B0A83654-3660-4158-8F1F-88E71A836BED}"/>
    <cellStyle name="Normal 8 5 2 5 2" xfId="13145" xr:uid="{A4F33437-DB53-4179-BDD1-83D4DF88F5D0}"/>
    <cellStyle name="Normal 8 5 2 5 2 2" xfId="29905" xr:uid="{7F707860-1701-4DF8-A7A4-3CADD2A93392}"/>
    <cellStyle name="Normal 8 5 2 5 2 3" xfId="46664" xr:uid="{5173C5E9-7D46-40C6-B8E1-1D5E7B08D3C4}"/>
    <cellStyle name="Normal 8 5 2 5 3" xfId="21525" xr:uid="{502E2C3E-54D1-4F10-98A5-5B8853EF0446}"/>
    <cellStyle name="Normal 8 5 2 5 4" xfId="38284" xr:uid="{62F30D6E-5523-486F-AB04-CBAB07C445B3}"/>
    <cellStyle name="Normal 8 5 2 6" xfId="6575" xr:uid="{2DB674E8-B768-44A8-BEE9-F059D4B08D11}"/>
    <cellStyle name="Normal 8 5 2 6 2" xfId="14955" xr:uid="{C8EC45F5-F47D-435A-A90A-D0B55A35A6AD}"/>
    <cellStyle name="Normal 8 5 2 6 2 2" xfId="31715" xr:uid="{17494BDF-BD32-42BD-8857-D8F8F8403891}"/>
    <cellStyle name="Normal 8 5 2 6 2 3" xfId="48474" xr:uid="{9B2244D3-4EEE-432C-8101-6F61BB34348B}"/>
    <cellStyle name="Normal 8 5 2 6 3" xfId="23335" xr:uid="{88860EC8-3EC9-4288-B326-3775A918E24E}"/>
    <cellStyle name="Normal 8 5 2 6 4" xfId="40094" xr:uid="{31942AA6-0369-409C-AAC3-C48886653A12}"/>
    <cellStyle name="Normal 8 5 2 7" xfId="8128" xr:uid="{47855D56-6098-4CC2-A828-4304CA839C10}"/>
    <cellStyle name="Normal 8 5 2 7 2" xfId="16508" xr:uid="{6A0EA3C4-66A0-4447-BC85-26C14E56AF94}"/>
    <cellStyle name="Normal 8 5 2 7 2 2" xfId="33268" xr:uid="{7417A05E-5F33-4E19-88F9-7993221C503A}"/>
    <cellStyle name="Normal 8 5 2 7 2 3" xfId="50027" xr:uid="{E473D59D-5F79-4904-9DD2-7E98CA8A813C}"/>
    <cellStyle name="Normal 8 5 2 7 3" xfId="24888" xr:uid="{B2DF1666-6785-4609-AB4E-F75AC8347362}"/>
    <cellStyle name="Normal 8 5 2 7 4" xfId="41647" xr:uid="{DC26B63C-A94B-42A4-BA8D-8219635881B5}"/>
    <cellStyle name="Normal 8 5 2 8" xfId="8534" xr:uid="{2BE654E8-2AEF-431F-B538-355A30A31E9F}"/>
    <cellStyle name="Normal 8 5 2 8 2" xfId="16914" xr:uid="{B17AF0A1-5BB5-4B9E-AB04-BE0B2AD1C25D}"/>
    <cellStyle name="Normal 8 5 2 8 2 2" xfId="33674" xr:uid="{8C35D62D-9D99-49D6-B01C-DF45BCFF37A5}"/>
    <cellStyle name="Normal 8 5 2 8 2 3" xfId="50433" xr:uid="{4FE084FC-19DD-4AD0-9293-4379A08EE519}"/>
    <cellStyle name="Normal 8 5 2 8 3" xfId="25294" xr:uid="{9EFF2214-59F9-4227-903F-1B04691DCA14}"/>
    <cellStyle name="Normal 8 5 2 8 4" xfId="42053" xr:uid="{3BC29FAA-8B37-4B4A-BD5C-5C078669BA29}"/>
    <cellStyle name="Normal 8 5 2 9" xfId="8940" xr:uid="{F8807340-190E-49D1-BDCB-22E685ED2164}"/>
    <cellStyle name="Normal 8 5 2 9 2" xfId="17320" xr:uid="{4ADDB198-1405-4060-BD40-C6A243C3AB8B}"/>
    <cellStyle name="Normal 8 5 2 9 2 2" xfId="34080" xr:uid="{14437D3B-F9D5-4C8C-B76E-360A6C45C2D3}"/>
    <cellStyle name="Normal 8 5 2 9 2 3" xfId="50839" xr:uid="{04E15E2E-FC53-404E-AA08-466D0A8F0A47}"/>
    <cellStyle name="Normal 8 5 2 9 3" xfId="25700" xr:uid="{E7D5E245-D202-4332-9747-9CAD6CA371B4}"/>
    <cellStyle name="Normal 8 5 2 9 4" xfId="42459" xr:uid="{F8D66D33-D24E-456E-8E7D-FEEB3849708F}"/>
    <cellStyle name="Normal 8 5 3" xfId="1517" xr:uid="{83F47302-802E-4D94-9DB6-8EBB8B15A2E7}"/>
    <cellStyle name="Normal 8 5 3 10" xfId="9445" xr:uid="{29E96DD9-BA90-4233-B7FF-AA6E821D24E8}"/>
    <cellStyle name="Normal 8 5 3 10 2" xfId="17825" xr:uid="{F1F011EA-A5B5-4D88-81C8-2E9243245D29}"/>
    <cellStyle name="Normal 8 5 3 10 2 2" xfId="34585" xr:uid="{9D4FE2E0-FFF2-42EE-BD6F-4B6CC8FF2681}"/>
    <cellStyle name="Normal 8 5 3 10 2 3" xfId="51344" xr:uid="{AD84F2E8-17A8-42DD-A3B0-9835AC2AEDC1}"/>
    <cellStyle name="Normal 8 5 3 10 3" xfId="26205" xr:uid="{32332114-B4DC-42A2-8545-D7313B3AE7A6}"/>
    <cellStyle name="Normal 8 5 3 10 4" xfId="42964" xr:uid="{46B7857F-1EBA-4635-A908-031FCDD1086E}"/>
    <cellStyle name="Normal 8 5 3 11" xfId="3315" xr:uid="{410FC9F6-6207-413F-B582-44FFD5E5D41B}"/>
    <cellStyle name="Normal 8 5 3 11 2" xfId="11692" xr:uid="{D7F9EDBB-5FF2-4C1D-82C9-6671D3130F83}"/>
    <cellStyle name="Normal 8 5 3 11 2 2" xfId="28452" xr:uid="{C0AD0946-9DB5-43D0-8347-625A44334F8B}"/>
    <cellStyle name="Normal 8 5 3 11 2 3" xfId="45211" xr:uid="{13A775D5-06B1-4EAE-A54E-7CB56ECD9C05}"/>
    <cellStyle name="Normal 8 5 3 11 3" xfId="20072" xr:uid="{8D6F3609-B958-4A4F-A18D-06C5D0AAA1CA}"/>
    <cellStyle name="Normal 8 5 3 11 4" xfId="36831" xr:uid="{110D090B-89FC-4CC3-9615-FCDCE9DA7A45}"/>
    <cellStyle name="Normal 8 5 3 12" xfId="9889" xr:uid="{9B7FA83C-A946-425F-96A6-C68BE68831A7}"/>
    <cellStyle name="Normal 8 5 3 12 2" xfId="26649" xr:uid="{806B39BA-2490-4AA2-B57D-09468425C956}"/>
    <cellStyle name="Normal 8 5 3 12 3" xfId="43408" xr:uid="{A950221B-D58B-45C6-A246-AF3886F87647}"/>
    <cellStyle name="Normal 8 5 3 13" xfId="18269" xr:uid="{7FC1736F-5141-45C7-83AF-1BC8D18712F6}"/>
    <cellStyle name="Normal 8 5 3 14" xfId="35028" xr:uid="{7FBD92DD-A9BB-4F09-83BE-FAAEBF195D90}"/>
    <cellStyle name="Normal 8 5 3 2" xfId="1931" xr:uid="{402C0A41-9E7F-47C1-954E-4FA5C5830D2B}"/>
    <cellStyle name="Normal 8 5 3 2 2" xfId="5315" xr:uid="{0DBDBABB-3CAE-41FF-94A6-F73517868676}"/>
    <cellStyle name="Normal 8 5 3 2 2 2" xfId="13695" xr:uid="{DF2704A9-70E1-47BC-B390-CAFCE588C818}"/>
    <cellStyle name="Normal 8 5 3 2 2 2 2" xfId="30455" xr:uid="{C4977FFB-F7C8-4576-9504-F1F16FF71C65}"/>
    <cellStyle name="Normal 8 5 3 2 2 2 3" xfId="47214" xr:uid="{BC131E64-5DA6-4AFB-BEC9-5A1BBA49929E}"/>
    <cellStyle name="Normal 8 5 3 2 2 3" xfId="22075" xr:uid="{C11B1C41-F4E9-4398-A822-6BF3CC28683D}"/>
    <cellStyle name="Normal 8 5 3 2 2 4" xfId="38834" xr:uid="{EF66CB73-7E09-4689-844A-D10C7CB8F7B0}"/>
    <cellStyle name="Normal 8 5 3 2 3" xfId="7002" xr:uid="{976CC37B-275E-43F5-B1ED-65088732B421}"/>
    <cellStyle name="Normal 8 5 3 2 3 2" xfId="15382" xr:uid="{8D4A0A5F-8442-4E49-8DAF-4A58543914D9}"/>
    <cellStyle name="Normal 8 5 3 2 3 2 2" xfId="32142" xr:uid="{898D8BA8-3B46-4E5B-BACC-BC94704D6EAE}"/>
    <cellStyle name="Normal 8 5 3 2 3 2 3" xfId="48901" xr:uid="{DD4F77EC-9C0E-4D43-A1C9-7CB1F7631AC3}"/>
    <cellStyle name="Normal 8 5 3 2 3 3" xfId="23762" xr:uid="{9119A9E9-665F-4B7B-9F48-234538B6403A}"/>
    <cellStyle name="Normal 8 5 3 2 3 4" xfId="40521" xr:uid="{2732EB41-B5BA-41AC-B960-0E8B4525EE69}"/>
    <cellStyle name="Normal 8 5 3 2 4" xfId="3742" xr:uid="{8816054A-1A21-4BFB-AC40-482DA6CCF190}"/>
    <cellStyle name="Normal 8 5 3 2 4 2" xfId="12118" xr:uid="{DEF29AA7-F978-4C2D-AA69-6E4B6CAEB45D}"/>
    <cellStyle name="Normal 8 5 3 2 4 2 2" xfId="28878" xr:uid="{FB556CE1-CB5D-4BE7-A996-0F2858382815}"/>
    <cellStyle name="Normal 8 5 3 2 4 2 3" xfId="45637" xr:uid="{9E048A98-F34B-4611-9BDE-923A463C6237}"/>
    <cellStyle name="Normal 8 5 3 2 4 3" xfId="20498" xr:uid="{57D6C0F3-7F11-436B-9887-FF0761C2FC31}"/>
    <cellStyle name="Normal 8 5 3 2 4 4" xfId="37257" xr:uid="{12AE360C-298E-4104-BEDF-DD648FC91D65}"/>
    <cellStyle name="Normal 8 5 3 2 5" xfId="10315" xr:uid="{E06D14DC-9D51-4929-BC26-2BD9C3E1795A}"/>
    <cellStyle name="Normal 8 5 3 2 5 2" xfId="27075" xr:uid="{29BF8F6B-3F7D-4289-8A6C-6C2402733E56}"/>
    <cellStyle name="Normal 8 5 3 2 5 3" xfId="43834" xr:uid="{BD8F083B-DA19-491B-A74F-9B1D91419E95}"/>
    <cellStyle name="Normal 8 5 3 2 6" xfId="18695" xr:uid="{3E306CAF-3FE8-4AC9-ACDC-7957B44E43BE}"/>
    <cellStyle name="Normal 8 5 3 2 7" xfId="35454" xr:uid="{42D7858F-7725-4C0C-A539-312D9A837B2D}"/>
    <cellStyle name="Normal 8 5 3 3" xfId="2362" xr:uid="{90CB57B4-7012-412C-8A36-325593F446CE}"/>
    <cellStyle name="Normal 8 5 3 3 2" xfId="5743" xr:uid="{A4EF55E8-703C-4EDC-A445-6B19DC461C79}"/>
    <cellStyle name="Normal 8 5 3 3 2 2" xfId="14123" xr:uid="{2F847679-FD94-4CBF-BBDD-B0D7CA159B76}"/>
    <cellStyle name="Normal 8 5 3 3 2 2 2" xfId="30883" xr:uid="{52741B0E-1D0C-454B-9BC5-B5C3F9515052}"/>
    <cellStyle name="Normal 8 5 3 3 2 2 3" xfId="47642" xr:uid="{C0748362-4339-4426-8320-DCAD856C631A}"/>
    <cellStyle name="Normal 8 5 3 3 2 3" xfId="22503" xr:uid="{2F84C096-0AF5-4AEB-8E11-AD1FAE8EDCF6}"/>
    <cellStyle name="Normal 8 5 3 3 2 4" xfId="39262" xr:uid="{19CC2392-96E3-4AF3-9FA0-93CBE8038723}"/>
    <cellStyle name="Normal 8 5 3 3 3" xfId="7430" xr:uid="{6D5DA879-F159-4476-B31B-BABC5AD86CA3}"/>
    <cellStyle name="Normal 8 5 3 3 3 2" xfId="15810" xr:uid="{717AD87A-216C-4C13-900E-A84CDA596C86}"/>
    <cellStyle name="Normal 8 5 3 3 3 2 2" xfId="32570" xr:uid="{933807D4-A07A-4EB9-9904-5B83DAF1C898}"/>
    <cellStyle name="Normal 8 5 3 3 3 2 3" xfId="49329" xr:uid="{7E762543-872C-40BD-A7D8-3BB1F1E0CF51}"/>
    <cellStyle name="Normal 8 5 3 3 3 3" xfId="24190" xr:uid="{C8BA561E-98BA-4841-A7E7-39642B2FFB1A}"/>
    <cellStyle name="Normal 8 5 3 3 3 4" xfId="40949" xr:uid="{458F3145-4768-451B-AF24-AF1695BBC22F}"/>
    <cellStyle name="Normal 8 5 3 3 4" xfId="4170" xr:uid="{98BA2FED-8E37-4F0B-8ADA-82D37B0890AC}"/>
    <cellStyle name="Normal 8 5 3 3 4 2" xfId="12546" xr:uid="{9D56CBFB-DF39-419D-84E1-0E0110B20CD2}"/>
    <cellStyle name="Normal 8 5 3 3 4 2 2" xfId="29306" xr:uid="{8AD13762-8A68-46B3-8F6B-14904377CE67}"/>
    <cellStyle name="Normal 8 5 3 3 4 2 3" xfId="46065" xr:uid="{2B0BB840-B101-46BB-87BB-87FAFFDC498B}"/>
    <cellStyle name="Normal 8 5 3 3 4 3" xfId="20926" xr:uid="{BD6A9944-6F96-40CF-8846-2A17CDCDF85F}"/>
    <cellStyle name="Normal 8 5 3 3 4 4" xfId="37685" xr:uid="{09E00AD4-6B86-4535-B3C1-0735858248DB}"/>
    <cellStyle name="Normal 8 5 3 3 5" xfId="10743" xr:uid="{8679A8B3-BA71-49CB-BF40-8D7A387AB2FC}"/>
    <cellStyle name="Normal 8 5 3 3 5 2" xfId="27503" xr:uid="{2A6B3DD4-3667-4B5D-B551-91F4B8ECDD05}"/>
    <cellStyle name="Normal 8 5 3 3 5 3" xfId="44262" xr:uid="{C8CA6B6C-C1CC-4B33-83F1-FBB3FD65EE0B}"/>
    <cellStyle name="Normal 8 5 3 3 6" xfId="19123" xr:uid="{50051EC9-694B-497B-BBA3-1A0151C7F87E}"/>
    <cellStyle name="Normal 8 5 3 3 7" xfId="35882" xr:uid="{2EFD01D9-7549-454E-A63D-488207D794C1}"/>
    <cellStyle name="Normal 8 5 3 4" xfId="2752" xr:uid="{4DFA745D-28B9-4470-948D-C1D87DD0DF1A}"/>
    <cellStyle name="Normal 8 5 3 4 2" xfId="6134" xr:uid="{AB03E499-FBC3-4D57-9CC5-1B85F583E4A8}"/>
    <cellStyle name="Normal 8 5 3 4 2 2" xfId="14514" xr:uid="{0187A4EE-1FAD-46D0-BEFD-1E70085F934D}"/>
    <cellStyle name="Normal 8 5 3 4 2 2 2" xfId="31274" xr:uid="{894418DF-CB22-460E-A3C9-7B2271F7C451}"/>
    <cellStyle name="Normal 8 5 3 4 2 2 3" xfId="48033" xr:uid="{9DF66ED2-5A21-4D3A-96F7-7215CBCDFA48}"/>
    <cellStyle name="Normal 8 5 3 4 2 3" xfId="22894" xr:uid="{E7FB0BFB-3B48-4F06-9BBB-2E151BED05B5}"/>
    <cellStyle name="Normal 8 5 3 4 2 4" xfId="39653" xr:uid="{B87B64B6-17DE-4186-A930-B2A3C62724E1}"/>
    <cellStyle name="Normal 8 5 3 4 3" xfId="7821" xr:uid="{84553B81-53E3-4060-9D09-961FAB70F8BF}"/>
    <cellStyle name="Normal 8 5 3 4 3 2" xfId="16201" xr:uid="{A4084D90-1888-41DF-8AB8-E3A140C9DED0}"/>
    <cellStyle name="Normal 8 5 3 4 3 2 2" xfId="32961" xr:uid="{09A26719-7351-44D6-A2A3-8F431459624D}"/>
    <cellStyle name="Normal 8 5 3 4 3 2 3" xfId="49720" xr:uid="{5DCFC223-9747-4B71-AF02-D6F0259B7C28}"/>
    <cellStyle name="Normal 8 5 3 4 3 3" xfId="24581" xr:uid="{0A05B2B2-4F28-4FF5-8784-C8BDC2AA607C}"/>
    <cellStyle name="Normal 8 5 3 4 3 4" xfId="41340" xr:uid="{73DCFA37-9C5B-4BF4-B2C8-3F93CCB8AC17}"/>
    <cellStyle name="Normal 8 5 3 4 4" xfId="4448" xr:uid="{623FA498-020E-408D-8FEC-1598E0212FD1}"/>
    <cellStyle name="Normal 8 5 3 4 4 2" xfId="12824" xr:uid="{DA55FBB7-F484-4AA4-9E4E-49E5B82A8795}"/>
    <cellStyle name="Normal 8 5 3 4 4 2 2" xfId="29584" xr:uid="{90C21275-35EB-4076-8AEF-3DCD203D1103}"/>
    <cellStyle name="Normal 8 5 3 4 4 2 3" xfId="46343" xr:uid="{2BD0AB43-D013-4322-842E-D6323C906841}"/>
    <cellStyle name="Normal 8 5 3 4 4 3" xfId="21204" xr:uid="{30332F0C-8FC0-4938-99A1-A107FDEEFDA6}"/>
    <cellStyle name="Normal 8 5 3 4 4 4" xfId="37963" xr:uid="{7C4B7308-7264-44C9-B057-BFB414C7440F}"/>
    <cellStyle name="Normal 8 5 3 4 5" xfId="11134" xr:uid="{648499BF-2310-4779-98C9-BB8D39E62D97}"/>
    <cellStyle name="Normal 8 5 3 4 5 2" xfId="27894" xr:uid="{F0199E3C-DCFD-4263-BFFC-8D51A75B89FB}"/>
    <cellStyle name="Normal 8 5 3 4 5 3" xfId="44653" xr:uid="{F788F7F3-CADE-40A1-B06D-5548B36FA9DD}"/>
    <cellStyle name="Normal 8 5 3 4 6" xfId="19514" xr:uid="{99D44264-9534-49A5-AE2B-4FC2891B917B}"/>
    <cellStyle name="Normal 8 5 3 4 7" xfId="36273" xr:uid="{5CB8DD3C-1BA7-4610-A3C9-9E40841D3B81}"/>
    <cellStyle name="Normal 8 5 3 5" xfId="4868" xr:uid="{B75F4105-4B69-404E-AD77-1076072D0D4B}"/>
    <cellStyle name="Normal 8 5 3 5 2" xfId="13244" xr:uid="{CD8E6669-31FE-46BA-B832-E1C56C6B4D5A}"/>
    <cellStyle name="Normal 8 5 3 5 2 2" xfId="30004" xr:uid="{22AF5992-7629-42CB-93CE-A386BCECD6F0}"/>
    <cellStyle name="Normal 8 5 3 5 2 3" xfId="46763" xr:uid="{83386439-3B91-4E0D-94A3-E33ABBDEC66C}"/>
    <cellStyle name="Normal 8 5 3 5 3" xfId="21624" xr:uid="{B62A6AA8-465F-4010-89A0-F03822968091}"/>
    <cellStyle name="Normal 8 5 3 5 4" xfId="38383" xr:uid="{B3D945CE-7D2E-4D48-B63B-D63C911C7C8D}"/>
    <cellStyle name="Normal 8 5 3 6" xfId="6576" xr:uid="{02AE681A-A0CD-434D-B04C-070996AE9581}"/>
    <cellStyle name="Normal 8 5 3 6 2" xfId="14956" xr:uid="{0B88EE78-D7F0-47DA-B498-D1C8821BF5A7}"/>
    <cellStyle name="Normal 8 5 3 6 2 2" xfId="31716" xr:uid="{3BE5EA55-016E-4FF2-8BFC-DAC483BBAD83}"/>
    <cellStyle name="Normal 8 5 3 6 2 3" xfId="48475" xr:uid="{82296406-121A-40B5-A2D2-BBC3AC811F39}"/>
    <cellStyle name="Normal 8 5 3 6 3" xfId="23336" xr:uid="{F668B1B3-0F48-4E3B-9001-4BA20D510DC9}"/>
    <cellStyle name="Normal 8 5 3 6 4" xfId="40095" xr:uid="{14D4D25E-9BC2-4D4F-BC41-DE62B962F2F6}"/>
    <cellStyle name="Normal 8 5 3 7" xfId="8227" xr:uid="{B4BC1AE7-9510-48BC-80B0-3B82D53976F8}"/>
    <cellStyle name="Normal 8 5 3 7 2" xfId="16607" xr:uid="{1C2E19C7-B156-4CCD-BE06-BC11EA9462F5}"/>
    <cellStyle name="Normal 8 5 3 7 2 2" xfId="33367" xr:uid="{B63A34B8-9D3B-40CA-98F5-5D7C7EC1D4A7}"/>
    <cellStyle name="Normal 8 5 3 7 2 3" xfId="50126" xr:uid="{11489420-8D62-4723-BCC1-EB8CD76D6EC1}"/>
    <cellStyle name="Normal 8 5 3 7 3" xfId="24987" xr:uid="{8E74F96E-0883-4C5A-AAC8-93C19F1EA6B6}"/>
    <cellStyle name="Normal 8 5 3 7 4" xfId="41746" xr:uid="{547B736E-5EAA-496F-8CB1-E3C2CBCF0624}"/>
    <cellStyle name="Normal 8 5 3 8" xfId="8633" xr:uid="{840DECFB-8ECD-47E2-8EC4-A83B9D1991A1}"/>
    <cellStyle name="Normal 8 5 3 8 2" xfId="17013" xr:uid="{6ED409F4-759B-455D-8556-EF5764B17D06}"/>
    <cellStyle name="Normal 8 5 3 8 2 2" xfId="33773" xr:uid="{17E592D8-F4EE-4F19-BEA2-67ADC4C5A5E1}"/>
    <cellStyle name="Normal 8 5 3 8 2 3" xfId="50532" xr:uid="{8C07CB5B-6974-4C29-8396-39BE97869A76}"/>
    <cellStyle name="Normal 8 5 3 8 3" xfId="25393" xr:uid="{8D440EC4-F5CB-4827-8B33-49549EA9879A}"/>
    <cellStyle name="Normal 8 5 3 8 4" xfId="42152" xr:uid="{003BAD2D-255E-468D-A965-35E08C024FCF}"/>
    <cellStyle name="Normal 8 5 3 9" xfId="9039" xr:uid="{AD785989-ACCF-48C6-8963-4BDABF9D096A}"/>
    <cellStyle name="Normal 8 5 3 9 2" xfId="17419" xr:uid="{5038D63D-71C8-46E1-AED5-82C2E10F333E}"/>
    <cellStyle name="Normal 8 5 3 9 2 2" xfId="34179" xr:uid="{7AAC3B66-D0DD-471B-B74A-63E02C604C66}"/>
    <cellStyle name="Normal 8 5 3 9 2 3" xfId="50938" xr:uid="{0BD7DB5F-0A8C-4285-AC8F-D76F860713F2}"/>
    <cellStyle name="Normal 8 5 3 9 3" xfId="25799" xr:uid="{84CE2B0D-3013-4781-8B94-06FE80A07D4B}"/>
    <cellStyle name="Normal 8 5 3 9 4" xfId="42558" xr:uid="{3E5A36B7-2399-4C51-8D8F-10AF8E468CDA}"/>
    <cellStyle name="Normal 8 5 4" xfId="1613" xr:uid="{FD976686-1501-4220-8429-FD55C77476A3}"/>
    <cellStyle name="Normal 8 5 4 2" xfId="4995" xr:uid="{4F5478DC-BDEE-421F-8FB5-217B5850115B}"/>
    <cellStyle name="Normal 8 5 4 2 2" xfId="13373" xr:uid="{76D95D33-B63B-46C7-AC1F-DD904099B653}"/>
    <cellStyle name="Normal 8 5 4 2 2 2" xfId="30133" xr:uid="{34C4D707-44A2-4F47-8E34-E2CC5E418ABE}"/>
    <cellStyle name="Normal 8 5 4 2 2 3" xfId="46892" xr:uid="{26BDBE95-8C01-4C2D-9681-1AD6C76B52F0}"/>
    <cellStyle name="Normal 8 5 4 2 3" xfId="21753" xr:uid="{B4D4B818-95D7-4847-B17E-06DDFE19DF75}"/>
    <cellStyle name="Normal 8 5 4 2 4" xfId="38512" xr:uid="{CF07E747-38A2-4416-B20F-28D6A6381B8C}"/>
    <cellStyle name="Normal 8 5 4 3" xfId="6680" xr:uid="{97696D8B-07E0-4C45-9D2D-42C91BEA29EE}"/>
    <cellStyle name="Normal 8 5 4 3 2" xfId="15060" xr:uid="{314935B5-62B4-4E97-AA17-9451AC197A03}"/>
    <cellStyle name="Normal 8 5 4 3 2 2" xfId="31820" xr:uid="{539AB388-6EA3-4B56-B168-6CD0931F5452}"/>
    <cellStyle name="Normal 8 5 4 3 2 3" xfId="48579" xr:uid="{4647146F-4F65-4E16-8422-48A9C2952978}"/>
    <cellStyle name="Normal 8 5 4 3 3" xfId="23440" xr:uid="{4C78CA55-F7E7-4114-BEF0-1962818BB601}"/>
    <cellStyle name="Normal 8 5 4 3 4" xfId="40199" xr:uid="{38545259-6CDA-44E5-9011-BE1A3BB436CC}"/>
    <cellStyle name="Normal 8 5 4 4" xfId="3420" xr:uid="{186CF7B1-A21B-462B-BE77-BE2006BF1554}"/>
    <cellStyle name="Normal 8 5 4 4 2" xfId="11796" xr:uid="{90536ACA-96B9-4BCA-AE19-1E6402FEE147}"/>
    <cellStyle name="Normal 8 5 4 4 2 2" xfId="28556" xr:uid="{297F9400-D246-48D8-AFF6-0CAC9D7DD62A}"/>
    <cellStyle name="Normal 8 5 4 4 2 3" xfId="45315" xr:uid="{B16568CE-8185-4183-955D-CD65ED6D64B8}"/>
    <cellStyle name="Normal 8 5 4 4 3" xfId="20176" xr:uid="{BD9DDDDA-6867-4216-B6F3-D122D3493E0E}"/>
    <cellStyle name="Normal 8 5 4 4 4" xfId="36935" xr:uid="{C31434F1-3E78-4684-A7DE-EE3F114E3F34}"/>
    <cellStyle name="Normal 8 5 4 5" xfId="9993" xr:uid="{85269EDE-9B42-4E22-AB51-BDBCC0502DE1}"/>
    <cellStyle name="Normal 8 5 4 5 2" xfId="26753" xr:uid="{C2E114B2-B26A-4937-8066-B2AE01E55A04}"/>
    <cellStyle name="Normal 8 5 4 5 3" xfId="43512" xr:uid="{9A7A0366-38A5-462E-8FF3-AE4B80947FD1}"/>
    <cellStyle name="Normal 8 5 4 6" xfId="18373" xr:uid="{A561C1B7-B7F0-4C4F-AFF0-6AE6DAF467A0}"/>
    <cellStyle name="Normal 8 5 4 7" xfId="35132" xr:uid="{E71FAF78-D8F3-4325-8789-F4DDF51D2A66}"/>
    <cellStyle name="Normal 8 5 5" xfId="2041" xr:uid="{362A56B6-0394-4DEE-A85C-30DBC166C351}"/>
    <cellStyle name="Normal 8 5 5 2" xfId="5421" xr:uid="{B80155E7-2919-417D-A2DE-B72D23049423}"/>
    <cellStyle name="Normal 8 5 5 2 2" xfId="13801" xr:uid="{A41CFBAD-34A4-4A2A-AE5C-2852FF9C2A57}"/>
    <cellStyle name="Normal 8 5 5 2 2 2" xfId="30561" xr:uid="{D9445ADD-521A-446C-B52A-BF1697541E9F}"/>
    <cellStyle name="Normal 8 5 5 2 2 3" xfId="47320" xr:uid="{CD5162DA-A3E6-4B84-9783-BEFA1730BADB}"/>
    <cellStyle name="Normal 8 5 5 2 3" xfId="22181" xr:uid="{09D6A530-ECD8-40D6-911F-B52D31DBB1DD}"/>
    <cellStyle name="Normal 8 5 5 2 4" xfId="38940" xr:uid="{D0172061-0C45-45DF-B34C-6475A2F7F313}"/>
    <cellStyle name="Normal 8 5 5 3" xfId="7108" xr:uid="{FD5EA88C-64CB-42F4-ACE7-C4CD784BB8DC}"/>
    <cellStyle name="Normal 8 5 5 3 2" xfId="15488" xr:uid="{D8849441-02F1-4044-B2F9-F73B61EB70FD}"/>
    <cellStyle name="Normal 8 5 5 3 2 2" xfId="32248" xr:uid="{589C841E-1605-4023-A365-CEACB5340059}"/>
    <cellStyle name="Normal 8 5 5 3 2 3" xfId="49007" xr:uid="{19A4D4DE-D9FE-4066-93B5-C68E3730FC85}"/>
    <cellStyle name="Normal 8 5 5 3 3" xfId="23868" xr:uid="{9352E602-EC0C-463E-B020-DF8646F17A5D}"/>
    <cellStyle name="Normal 8 5 5 3 4" xfId="40627" xr:uid="{74913220-AC34-4AAD-9C98-48A637800118}"/>
    <cellStyle name="Normal 8 5 5 4" xfId="3848" xr:uid="{600B97BE-0F55-4E01-94B9-5274625C1ED4}"/>
    <cellStyle name="Normal 8 5 5 4 2" xfId="12224" xr:uid="{0E6818E2-EB4B-46FC-A76F-1822A5EDD3BD}"/>
    <cellStyle name="Normal 8 5 5 4 2 2" xfId="28984" xr:uid="{78520289-C00E-4930-BDCE-C6F18A96F080}"/>
    <cellStyle name="Normal 8 5 5 4 2 3" xfId="45743" xr:uid="{543EE52F-6465-40EA-8C52-AAAFF56DED7F}"/>
    <cellStyle name="Normal 8 5 5 4 3" xfId="20604" xr:uid="{84509B75-6854-4529-BA62-ACE4A230C597}"/>
    <cellStyle name="Normal 8 5 5 4 4" xfId="37363" xr:uid="{F9B8F66D-4069-4B13-A8DC-586B66DF475B}"/>
    <cellStyle name="Normal 8 5 5 5" xfId="10421" xr:uid="{FAFAE8DF-B52F-4751-9440-101CA63354E9}"/>
    <cellStyle name="Normal 8 5 5 5 2" xfId="27181" xr:uid="{0136F215-F523-468B-8C54-4395DE860E5A}"/>
    <cellStyle name="Normal 8 5 5 5 3" xfId="43940" xr:uid="{37566D2B-16A3-4F19-87BC-93569EA41688}"/>
    <cellStyle name="Normal 8 5 5 6" xfId="18801" xr:uid="{7B13973E-024C-4565-8FD7-B6E757782F2C}"/>
    <cellStyle name="Normal 8 5 5 7" xfId="35560" xr:uid="{DE620FAE-0B35-48A7-A777-F149FD1FA2F5}"/>
    <cellStyle name="Normal 8 5 6" xfId="2481" xr:uid="{7421FE47-7E5E-49C3-8F4D-9FB52D442503}"/>
    <cellStyle name="Normal 8 5 6 2" xfId="5863" xr:uid="{A00515A1-130D-4766-85DA-A82D57AB1F57}"/>
    <cellStyle name="Normal 8 5 6 2 2" xfId="14243" xr:uid="{D43BBFD0-EEB3-4D7E-9B7A-4AFA591D9147}"/>
    <cellStyle name="Normal 8 5 6 2 2 2" xfId="31003" xr:uid="{C93F9725-A366-4B70-9D0A-0C28D22ADDB2}"/>
    <cellStyle name="Normal 8 5 6 2 2 3" xfId="47762" xr:uid="{51943482-A37F-423B-90FB-7D2B1311EDA3}"/>
    <cellStyle name="Normal 8 5 6 2 3" xfId="22623" xr:uid="{336E5843-2006-4523-BBF8-A6A21572215D}"/>
    <cellStyle name="Normal 8 5 6 2 4" xfId="39382" xr:uid="{69415C25-C6C0-459E-A241-861A01DA522C}"/>
    <cellStyle name="Normal 8 5 6 3" xfId="7550" xr:uid="{40182036-1329-4957-A957-31449BD13222}"/>
    <cellStyle name="Normal 8 5 6 3 2" xfId="15930" xr:uid="{4E698E7C-DCF6-49C8-9288-BCA8A27E6667}"/>
    <cellStyle name="Normal 8 5 6 3 2 2" xfId="32690" xr:uid="{F9D92EFC-9ABF-461A-A60E-F02176801A63}"/>
    <cellStyle name="Normal 8 5 6 3 2 3" xfId="49449" xr:uid="{D9AA3CE9-456C-436F-97F9-C5D8C3FEB751}"/>
    <cellStyle name="Normal 8 5 6 3 3" xfId="24310" xr:uid="{0B50D5E3-A627-4635-858C-131E60344DA6}"/>
    <cellStyle name="Normal 8 5 6 3 4" xfId="41069" xr:uid="{A0D1D089-9DC7-457A-BC68-29A9877472DC}"/>
    <cellStyle name="Normal 8 5 6 4" xfId="2991" xr:uid="{5C76601B-4C7E-483E-A77E-03EBEA19F2FF}"/>
    <cellStyle name="Normal 8 5 6 4 2" xfId="11370" xr:uid="{26EE1F1D-84E6-4BDD-BCDB-B726A5283DA5}"/>
    <cellStyle name="Normal 8 5 6 4 2 2" xfId="28130" xr:uid="{93EAE760-A6A3-43B0-8D83-97CE16EC79E1}"/>
    <cellStyle name="Normal 8 5 6 4 2 3" xfId="44889" xr:uid="{D4DE4B13-72E3-4B10-9BE5-364257E397AE}"/>
    <cellStyle name="Normal 8 5 6 4 3" xfId="19750" xr:uid="{F671327A-EC94-4B5F-B14D-F5A7AE054A01}"/>
    <cellStyle name="Normal 8 5 6 4 4" xfId="36509" xr:uid="{B838B957-C184-4C58-A9DD-9DEC27C2B0DF}"/>
    <cellStyle name="Normal 8 5 6 5" xfId="10863" xr:uid="{3B5D5995-415E-44EF-8177-AB3B7A8B2645}"/>
    <cellStyle name="Normal 8 5 6 5 2" xfId="27623" xr:uid="{E0817631-8852-4EDF-9F5A-D04D4C5D89A9}"/>
    <cellStyle name="Normal 8 5 6 5 3" xfId="44382" xr:uid="{221DB4CA-FDFD-4D08-B7CD-914117D22680}"/>
    <cellStyle name="Normal 8 5 6 6" xfId="19243" xr:uid="{A9D68D3A-52B7-4DB5-AD06-7E56CCE6941D}"/>
    <cellStyle name="Normal 8 5 6 7" xfId="36002" xr:uid="{2358ED9F-0E57-462B-8A06-E76807064FA4}"/>
    <cellStyle name="Normal 8 5 7" xfId="4596" xr:uid="{F87B8FAF-E273-4293-A083-F1EB19A624F5}"/>
    <cellStyle name="Normal 8 5 7 2" xfId="12972" xr:uid="{DBDBC23C-211A-4BB0-AFBC-B67D653FD82E}"/>
    <cellStyle name="Normal 8 5 7 2 2" xfId="29732" xr:uid="{A28AEBBA-1C7A-4D44-A128-F0F0CFFE0BEA}"/>
    <cellStyle name="Normal 8 5 7 2 3" xfId="46491" xr:uid="{DB415A2C-5D49-44FF-A937-6F27AD1AC922}"/>
    <cellStyle name="Normal 8 5 7 3" xfId="21352" xr:uid="{AF30CBAF-782E-4382-9548-4A235F78DE3E}"/>
    <cellStyle name="Normal 8 5 7 4" xfId="38111" xr:uid="{1FE3498A-C96A-4174-8022-F270369F9E53}"/>
    <cellStyle name="Normal 8 5 8" xfId="6254" xr:uid="{7EE1EC78-D174-4722-986D-4249554B4978}"/>
    <cellStyle name="Normal 8 5 8 2" xfId="14634" xr:uid="{ECCC1056-064C-4C1E-9DBF-BEB1669BF23C}"/>
    <cellStyle name="Normal 8 5 8 2 2" xfId="31394" xr:uid="{FB962E7B-90F6-4877-9178-3C42875D4077}"/>
    <cellStyle name="Normal 8 5 8 2 3" xfId="48153" xr:uid="{83251B8D-1CB4-4F75-8B44-41F019155CD1}"/>
    <cellStyle name="Normal 8 5 8 3" xfId="23014" xr:uid="{97ACB4AC-692A-4A33-929E-89B3A4F1ADDF}"/>
    <cellStyle name="Normal 8 5 8 4" xfId="39773" xr:uid="{CBFE0458-9203-4790-B8D7-25975AF8A1E3}"/>
    <cellStyle name="Normal 8 5 9" xfId="7956" xr:uid="{EBD40A1E-8449-42FF-9B94-8D3878D06ECE}"/>
    <cellStyle name="Normal 8 5 9 2" xfId="16336" xr:uid="{A89002A3-D032-439F-B439-61BF1B3018B2}"/>
    <cellStyle name="Normal 8 5 9 2 2" xfId="33096" xr:uid="{06CF22F0-9B9F-47DA-A26B-33B1DE4B2AE4}"/>
    <cellStyle name="Normal 8 5 9 2 3" xfId="49855" xr:uid="{B67F71DE-2CA2-4595-938F-1D0C89D09776}"/>
    <cellStyle name="Normal 8 5 9 3" xfId="24716" xr:uid="{8D2EC9F2-DD85-4519-A443-E8D687FBE550}"/>
    <cellStyle name="Normal 8 5 9 4" xfId="41475" xr:uid="{4197471A-2A8F-4F4F-BE18-7FFEAFA53119}"/>
    <cellStyle name="Normal 8 6" xfId="1115" xr:uid="{AEC5B30A-D0A9-4AE9-9BBE-D39BD5C877C2}"/>
    <cellStyle name="Normal 8 6 10" xfId="8394" xr:uid="{65FA821D-E6E6-4CBA-AB0E-924131D4C983}"/>
    <cellStyle name="Normal 8 6 10 2" xfId="16774" xr:uid="{A94FD1F5-C977-4680-8C7A-AA941B7355BC}"/>
    <cellStyle name="Normal 8 6 10 2 2" xfId="33534" xr:uid="{54B2C71E-B465-49E5-87E3-A6B90038C3ED}"/>
    <cellStyle name="Normal 8 6 10 2 3" xfId="50293" xr:uid="{CB36167E-FD52-457B-8A19-B6A40EE9EB49}"/>
    <cellStyle name="Normal 8 6 10 3" xfId="25154" xr:uid="{DB891B20-52B0-49C4-A6F1-1485573D122D}"/>
    <cellStyle name="Normal 8 6 10 4" xfId="41913" xr:uid="{1591168F-4929-4C6A-9754-73DE9E824F90}"/>
    <cellStyle name="Normal 8 6 11" xfId="8800" xr:uid="{B918509A-E705-4363-BF8F-DE3C0C9FDFEA}"/>
    <cellStyle name="Normal 8 6 11 2" xfId="17180" xr:uid="{DEACBFA4-BC59-420A-93EB-6FC08C9A2BCA}"/>
    <cellStyle name="Normal 8 6 11 2 2" xfId="33940" xr:uid="{83221C84-8B0A-49C1-B840-E61D09CC94EB}"/>
    <cellStyle name="Normal 8 6 11 2 3" xfId="50699" xr:uid="{7B236BDC-FDDA-4BC2-8687-0C345387D01A}"/>
    <cellStyle name="Normal 8 6 11 3" xfId="25560" xr:uid="{80CD82F3-8DBF-4574-B121-B523FDABEDE1}"/>
    <cellStyle name="Normal 8 6 11 4" xfId="42319" xr:uid="{9568EE08-9878-4FDE-853B-0586A515DB26}"/>
    <cellStyle name="Normal 8 6 12" xfId="9206" xr:uid="{3EE2B7E5-7617-4E75-86BE-4470D9242438}"/>
    <cellStyle name="Normal 8 6 12 2" xfId="17586" xr:uid="{AAFAFB2B-900A-4597-B7A2-A84712D91ABD}"/>
    <cellStyle name="Normal 8 6 12 2 2" xfId="34346" xr:uid="{67B4212E-D448-4A6F-8DFA-34FCEC91A4CC}"/>
    <cellStyle name="Normal 8 6 12 2 3" xfId="51105" xr:uid="{DD1DDC11-C51B-4C55-A431-A666E0625598}"/>
    <cellStyle name="Normal 8 6 12 3" xfId="25966" xr:uid="{B223B875-21BD-464D-914A-571BDF3DE9B4}"/>
    <cellStyle name="Normal 8 6 12 4" xfId="42725" xr:uid="{C6783854-83F7-48ED-80D6-7DB0FCA85516}"/>
    <cellStyle name="Normal 8 6 13" xfId="2899" xr:uid="{91FD3EE6-8EE6-4164-BE3E-A22801416EDD}"/>
    <cellStyle name="Normal 8 6 13 2" xfId="11281" xr:uid="{0AC91A3D-35EF-416F-ADFD-77BD5E72A7A8}"/>
    <cellStyle name="Normal 8 6 13 2 2" xfId="28041" xr:uid="{1C476B7E-C001-4ADB-992E-C1950F458BF6}"/>
    <cellStyle name="Normal 8 6 13 2 3" xfId="44800" xr:uid="{E06CDE8E-5AF8-4C51-8CC7-B936486B91AA}"/>
    <cellStyle name="Normal 8 6 13 3" xfId="19661" xr:uid="{4B5A063A-0915-4164-8C7D-85B9102C1D7F}"/>
    <cellStyle name="Normal 8 6 13 4" xfId="36420" xr:uid="{EAA434BE-0F31-4890-B4FE-6EF957C7FAC8}"/>
    <cellStyle name="Normal 8 6 14" xfId="9890" xr:uid="{0C621181-F54A-47DE-999B-C2F310ADF8A6}"/>
    <cellStyle name="Normal 8 6 14 2" xfId="26650" xr:uid="{8BAF3DF0-F915-409F-9373-4DB2A82DB9A2}"/>
    <cellStyle name="Normal 8 6 14 3" xfId="43409" xr:uid="{DD9DBAE4-3943-42EB-AC08-3297AABE79E9}"/>
    <cellStyle name="Normal 8 6 15" xfId="18270" xr:uid="{2CE599F9-82E0-4723-AFF9-8C8A76AFD611}"/>
    <cellStyle name="Normal 8 6 16" xfId="35029" xr:uid="{16D63361-2A29-43F8-A4A6-41E272FD7998}"/>
    <cellStyle name="Normal 8 6 2" xfId="1116" xr:uid="{8FF7ED07-8C3F-4538-A6C3-AA4EA8A43FBA}"/>
    <cellStyle name="Normal 8 6 2 10" xfId="9347" xr:uid="{8931D7C1-A96A-4D3D-B03A-E1CE1D0B9037}"/>
    <cellStyle name="Normal 8 6 2 10 2" xfId="17727" xr:uid="{24AEBA4C-0972-4175-B4A3-8F91FC7050BE}"/>
    <cellStyle name="Normal 8 6 2 10 2 2" xfId="34487" xr:uid="{F3BD8A60-4490-47AA-B913-EEE8343C7811}"/>
    <cellStyle name="Normal 8 6 2 10 2 3" xfId="51246" xr:uid="{A0BAEA1F-46D1-4FD3-96FD-60A6F432F001}"/>
    <cellStyle name="Normal 8 6 2 10 3" xfId="26107" xr:uid="{FEF021BA-9DB5-4345-A238-972DEBA70E53}"/>
    <cellStyle name="Normal 8 6 2 10 4" xfId="42866" xr:uid="{CEDC6AE9-7787-4D6E-A8B8-C8243529B8C1}"/>
    <cellStyle name="Normal 8 6 2 11" xfId="3317" xr:uid="{6D6C54AF-6937-4864-A36F-4238E9EDFDEC}"/>
    <cellStyle name="Normal 8 6 2 11 2" xfId="11694" xr:uid="{4D38480B-8BE0-4EAC-9B5E-070E6F0FC04A}"/>
    <cellStyle name="Normal 8 6 2 11 2 2" xfId="28454" xr:uid="{CD1EAB15-B381-4C54-BE96-1414BFA80758}"/>
    <cellStyle name="Normal 8 6 2 11 2 3" xfId="45213" xr:uid="{292CC6D4-56B5-47FC-BD88-D4C893144F5B}"/>
    <cellStyle name="Normal 8 6 2 11 3" xfId="20074" xr:uid="{3EDEBA5D-1315-4008-9887-2380C0A07907}"/>
    <cellStyle name="Normal 8 6 2 11 4" xfId="36833" xr:uid="{5FB68BB1-E110-4BF7-A47D-BB30703DC75F}"/>
    <cellStyle name="Normal 8 6 2 12" xfId="9891" xr:uid="{4A7BA2A9-76FA-4ABE-97D4-1E94DB2078E2}"/>
    <cellStyle name="Normal 8 6 2 12 2" xfId="26651" xr:uid="{B845799D-78ED-43F4-AD1D-DF7DA388A24A}"/>
    <cellStyle name="Normal 8 6 2 12 3" xfId="43410" xr:uid="{60EA86CD-053C-4FD7-A753-D6E4FE7410BF}"/>
    <cellStyle name="Normal 8 6 2 13" xfId="18271" xr:uid="{7A01CD56-3734-4FB2-936B-3C8356CAA92D}"/>
    <cellStyle name="Normal 8 6 2 14" xfId="35030" xr:uid="{A89A4BD7-6162-487C-A44A-E0417911A580}"/>
    <cellStyle name="Normal 8 6 2 15" xfId="1518" xr:uid="{ABAD40ED-4085-48F6-AF51-DAA8BF3F812D}"/>
    <cellStyle name="Normal 8 6 2 2" xfId="1933" xr:uid="{452FA405-62D8-43DA-A428-7EFADB9A0F15}"/>
    <cellStyle name="Normal 8 6 2 2 2" xfId="5317" xr:uid="{FF3B24FF-F9D4-4307-9855-DFB359568158}"/>
    <cellStyle name="Normal 8 6 2 2 2 2" xfId="13697" xr:uid="{397000F2-22F5-4C13-A205-9A1BC0BA64A7}"/>
    <cellStyle name="Normal 8 6 2 2 2 2 2" xfId="30457" xr:uid="{EF00542C-D3F6-4174-9C91-6103943D7C92}"/>
    <cellStyle name="Normal 8 6 2 2 2 2 3" xfId="47216" xr:uid="{CA29EA19-E7B3-4D29-A69D-36437D7E2C88}"/>
    <cellStyle name="Normal 8 6 2 2 2 3" xfId="22077" xr:uid="{0CFDBDB4-5A59-43CC-A89E-45F011FAB393}"/>
    <cellStyle name="Normal 8 6 2 2 2 4" xfId="38836" xr:uid="{98B848FB-7ECB-4126-8262-5AC488549D96}"/>
    <cellStyle name="Normal 8 6 2 2 3" xfId="7004" xr:uid="{BC56CD6F-81A0-405F-8C07-55822637C86C}"/>
    <cellStyle name="Normal 8 6 2 2 3 2" xfId="15384" xr:uid="{1DA5B76D-6E94-41B3-9E9C-A92E73B5C6B3}"/>
    <cellStyle name="Normal 8 6 2 2 3 2 2" xfId="32144" xr:uid="{7078305E-0202-40FE-9913-5C276BB2EE45}"/>
    <cellStyle name="Normal 8 6 2 2 3 2 3" xfId="48903" xr:uid="{3729AAD8-4BCA-42C1-BFD2-41701D86BB06}"/>
    <cellStyle name="Normal 8 6 2 2 3 3" xfId="23764" xr:uid="{740D860C-5FB7-40AF-A608-A5E64AE53B5E}"/>
    <cellStyle name="Normal 8 6 2 2 3 4" xfId="40523" xr:uid="{97707D87-3323-4F25-ACD5-375EF41A4C45}"/>
    <cellStyle name="Normal 8 6 2 2 4" xfId="3744" xr:uid="{2D7A5216-FBE8-42D0-8960-AB6C3F1E014C}"/>
    <cellStyle name="Normal 8 6 2 2 4 2" xfId="12120" xr:uid="{DBB83DA7-0B12-404D-B19C-9C1AA2E12CD0}"/>
    <cellStyle name="Normal 8 6 2 2 4 2 2" xfId="28880" xr:uid="{7D3E82C0-93B8-489D-8DEB-BE9726E816E4}"/>
    <cellStyle name="Normal 8 6 2 2 4 2 3" xfId="45639" xr:uid="{F60E8829-B5AD-4E00-99CA-5C4FF6D11F37}"/>
    <cellStyle name="Normal 8 6 2 2 4 3" xfId="20500" xr:uid="{4795707C-22C2-41EC-B80F-FDE674861ED2}"/>
    <cellStyle name="Normal 8 6 2 2 4 4" xfId="37259" xr:uid="{7B7D3F02-1E9B-4643-B4BC-03E3FBD79D11}"/>
    <cellStyle name="Normal 8 6 2 2 5" xfId="10317" xr:uid="{3C473790-87FE-4EEA-BEA1-A185DC77F99E}"/>
    <cellStyle name="Normal 8 6 2 2 5 2" xfId="27077" xr:uid="{DE72CAA7-5F79-40B0-98C0-0D06992ADEEF}"/>
    <cellStyle name="Normal 8 6 2 2 5 3" xfId="43836" xr:uid="{8E30D227-A14E-4C52-91CA-256368B33514}"/>
    <cellStyle name="Normal 8 6 2 2 6" xfId="18697" xr:uid="{964A5E07-1D23-4242-85BA-FE2013E94528}"/>
    <cellStyle name="Normal 8 6 2 2 7" xfId="35456" xr:uid="{EF8CEC7D-112E-491D-86D3-D06857FF286A}"/>
    <cellStyle name="Normal 8 6 2 3" xfId="2364" xr:uid="{A17725AE-58B5-421E-A814-9BCBD62F8D86}"/>
    <cellStyle name="Normal 8 6 2 3 2" xfId="5745" xr:uid="{BC5E9FAF-55F4-4F5A-8FD9-E7E69CB403B2}"/>
    <cellStyle name="Normal 8 6 2 3 2 2" xfId="14125" xr:uid="{40839BEC-AEEE-4786-BE73-0506F26FB633}"/>
    <cellStyle name="Normal 8 6 2 3 2 2 2" xfId="30885" xr:uid="{032BDD0F-12B6-4364-9FA3-6770D03818DD}"/>
    <cellStyle name="Normal 8 6 2 3 2 2 3" xfId="47644" xr:uid="{3960B95D-A3DB-4408-B3E4-8C39D3A70AE9}"/>
    <cellStyle name="Normal 8 6 2 3 2 3" xfId="22505" xr:uid="{A1B5EA14-B882-45CC-98F2-983F6B4D7FCD}"/>
    <cellStyle name="Normal 8 6 2 3 2 4" xfId="39264" xr:uid="{0B6ECE8D-ECBA-4438-A78A-EB63038A9DFC}"/>
    <cellStyle name="Normal 8 6 2 3 3" xfId="7432" xr:uid="{96C6DED1-552C-4FEB-B331-C8F9665F17AA}"/>
    <cellStyle name="Normal 8 6 2 3 3 2" xfId="15812" xr:uid="{3475E0E4-6297-482B-86B9-BB20EF0F83B8}"/>
    <cellStyle name="Normal 8 6 2 3 3 2 2" xfId="32572" xr:uid="{01C68364-9BC3-4AA7-AB00-D83FBACB9069}"/>
    <cellStyle name="Normal 8 6 2 3 3 2 3" xfId="49331" xr:uid="{E60023C3-C26F-4B13-A8C7-A4C81115A93B}"/>
    <cellStyle name="Normal 8 6 2 3 3 3" xfId="24192" xr:uid="{07CB0A38-EFD3-4C62-9E53-714B65D32462}"/>
    <cellStyle name="Normal 8 6 2 3 3 4" xfId="40951" xr:uid="{71DAFA27-D5BB-4F2F-8A0B-9DEE9BE3DF38}"/>
    <cellStyle name="Normal 8 6 2 3 4" xfId="4172" xr:uid="{579FF5FD-918E-4E32-8495-DBD1ADE158B4}"/>
    <cellStyle name="Normal 8 6 2 3 4 2" xfId="12548" xr:uid="{D90F372E-3DFB-4C0C-8927-E5CD88EA15BA}"/>
    <cellStyle name="Normal 8 6 2 3 4 2 2" xfId="29308" xr:uid="{51D2BB6E-CA1D-4654-AD67-207AC51CFC3E}"/>
    <cellStyle name="Normal 8 6 2 3 4 2 3" xfId="46067" xr:uid="{9C640356-0364-4BAF-BD29-6443A9920188}"/>
    <cellStyle name="Normal 8 6 2 3 4 3" xfId="20928" xr:uid="{11F6E60D-9970-427B-B352-691D5380DA08}"/>
    <cellStyle name="Normal 8 6 2 3 4 4" xfId="37687" xr:uid="{54293368-6E42-4577-B992-D087139C6B05}"/>
    <cellStyle name="Normal 8 6 2 3 5" xfId="10745" xr:uid="{29D2C302-2C13-4478-B09E-C01F2DD091DB}"/>
    <cellStyle name="Normal 8 6 2 3 5 2" xfId="27505" xr:uid="{2C8B7C7B-143A-4737-B6D6-B1850D3FFD7F}"/>
    <cellStyle name="Normal 8 6 2 3 5 3" xfId="44264" xr:uid="{44DD2B4D-10E4-4093-A5CC-0FEA5A33FAE3}"/>
    <cellStyle name="Normal 8 6 2 3 6" xfId="19125" xr:uid="{E1072A73-7D68-4C90-B92D-D1E1666AA512}"/>
    <cellStyle name="Normal 8 6 2 3 7" xfId="35884" xr:uid="{55D2B2C6-825B-4DE2-A1B8-82C1AE53D8E9}"/>
    <cellStyle name="Normal 8 6 2 4" xfId="2654" xr:uid="{648272A8-77B8-4989-B5EF-53ABD45469A7}"/>
    <cellStyle name="Normal 8 6 2 4 2" xfId="6036" xr:uid="{DB5E7326-959E-4A40-97E2-664FD449986F}"/>
    <cellStyle name="Normal 8 6 2 4 2 2" xfId="14416" xr:uid="{C8A373D9-6838-4EED-95A9-EF780259514B}"/>
    <cellStyle name="Normal 8 6 2 4 2 2 2" xfId="31176" xr:uid="{598E91B7-6341-46CC-80E3-14A494505378}"/>
    <cellStyle name="Normal 8 6 2 4 2 2 3" xfId="47935" xr:uid="{A02797FA-F829-4B5A-93A1-954BD1F101E5}"/>
    <cellStyle name="Normal 8 6 2 4 2 3" xfId="22796" xr:uid="{6D75E36E-2388-42F3-9A03-ADAAE1C696DD}"/>
    <cellStyle name="Normal 8 6 2 4 2 4" xfId="39555" xr:uid="{BEB59259-F129-4E39-A41A-B5032D65EE16}"/>
    <cellStyle name="Normal 8 6 2 4 3" xfId="7723" xr:uid="{56B72AD1-3609-4938-9910-E90FBBB2B694}"/>
    <cellStyle name="Normal 8 6 2 4 3 2" xfId="16103" xr:uid="{20C7CE45-F53F-4132-A625-828CA38BD967}"/>
    <cellStyle name="Normal 8 6 2 4 3 2 2" xfId="32863" xr:uid="{71642A6A-6723-43F6-842B-9F8AAB35E7CA}"/>
    <cellStyle name="Normal 8 6 2 4 3 2 3" xfId="49622" xr:uid="{9313F2D4-106F-4312-81CC-B0C33C82F891}"/>
    <cellStyle name="Normal 8 6 2 4 3 3" xfId="24483" xr:uid="{F566C2DA-D815-465A-ABE3-3CBAF6730F86}"/>
    <cellStyle name="Normal 8 6 2 4 3 4" xfId="41242" xr:uid="{67A4BF2C-12C5-422E-BD25-4647DAC51792}"/>
    <cellStyle name="Normal 8 6 2 4 4" xfId="4350" xr:uid="{6B9FAFFB-0829-4468-89BE-8ACDD1205447}"/>
    <cellStyle name="Normal 8 6 2 4 4 2" xfId="12726" xr:uid="{24B2BBD8-1293-4292-913E-AED0DBE65617}"/>
    <cellStyle name="Normal 8 6 2 4 4 2 2" xfId="29486" xr:uid="{A063B92E-02F5-4A93-9FE7-15EE3BAE538A}"/>
    <cellStyle name="Normal 8 6 2 4 4 2 3" xfId="46245" xr:uid="{5B13C5B9-8BD5-437E-8BB7-777FE229C2D7}"/>
    <cellStyle name="Normal 8 6 2 4 4 3" xfId="21106" xr:uid="{7C193542-4EAC-4E68-99B5-18CB6C058F87}"/>
    <cellStyle name="Normal 8 6 2 4 4 4" xfId="37865" xr:uid="{F2C5B698-C838-4405-9D63-29D0ECC86BDD}"/>
    <cellStyle name="Normal 8 6 2 4 5" xfId="11036" xr:uid="{AC8B7C64-1AD6-48A1-BA49-A0F92A6BD9B6}"/>
    <cellStyle name="Normal 8 6 2 4 5 2" xfId="27796" xr:uid="{39B0E21B-A3D7-4982-B910-EAE97D9568B4}"/>
    <cellStyle name="Normal 8 6 2 4 5 3" xfId="44555" xr:uid="{DF766ED9-9136-4468-9353-A38F3EF2BE8E}"/>
    <cellStyle name="Normal 8 6 2 4 6" xfId="19416" xr:uid="{EACC12A8-A02A-44CA-8483-D1E5A9AAF369}"/>
    <cellStyle name="Normal 8 6 2 4 7" xfId="36175" xr:uid="{E64EC9AC-1565-494A-BEF5-16CF4BF6B003}"/>
    <cellStyle name="Normal 8 6 2 5" xfId="4770" xr:uid="{EC44B799-F00C-49DA-B8A7-56F66519C3DA}"/>
    <cellStyle name="Normal 8 6 2 5 2" xfId="13146" xr:uid="{6DE8A380-CF05-4BBF-813D-4F839F499C02}"/>
    <cellStyle name="Normal 8 6 2 5 2 2" xfId="29906" xr:uid="{8976E778-BCEA-4236-ACEA-007C20E3BAC1}"/>
    <cellStyle name="Normal 8 6 2 5 2 3" xfId="46665" xr:uid="{657361BE-2688-4B0D-9A82-8AA0E4F4A7BC}"/>
    <cellStyle name="Normal 8 6 2 5 3" xfId="21526" xr:uid="{58D0F5B7-953E-4EBD-8BA3-EB412A7266F2}"/>
    <cellStyle name="Normal 8 6 2 5 4" xfId="38285" xr:uid="{406033BD-F9EA-43AB-ABFF-3A36164E1CFF}"/>
    <cellStyle name="Normal 8 6 2 6" xfId="6578" xr:uid="{9A2BF415-C1B3-4C95-94A1-43C3ED9B58A6}"/>
    <cellStyle name="Normal 8 6 2 6 2" xfId="14958" xr:uid="{31B2D246-DF3D-42D2-A1E1-37D804A557AE}"/>
    <cellStyle name="Normal 8 6 2 6 2 2" xfId="31718" xr:uid="{497C9E11-E2C3-448E-8510-28D6BE66A105}"/>
    <cellStyle name="Normal 8 6 2 6 2 3" xfId="48477" xr:uid="{8098E506-73A3-447A-BE64-BDF52688C121}"/>
    <cellStyle name="Normal 8 6 2 6 3" xfId="23338" xr:uid="{77ABA6B1-3855-48D5-8DFB-EE1B12D35AA9}"/>
    <cellStyle name="Normal 8 6 2 6 4" xfId="40097" xr:uid="{7401C3FB-96B4-45BE-AEFF-A28822ECF453}"/>
    <cellStyle name="Normal 8 6 2 7" xfId="8129" xr:uid="{98E8AD1B-9C5D-431C-98ED-9288BC875804}"/>
    <cellStyle name="Normal 8 6 2 7 2" xfId="16509" xr:uid="{5DC0316B-581C-4B96-A172-BADE8A03A07D}"/>
    <cellStyle name="Normal 8 6 2 7 2 2" xfId="33269" xr:uid="{58307D1A-0DB2-43C0-8DBB-A42A47E55208}"/>
    <cellStyle name="Normal 8 6 2 7 2 3" xfId="50028" xr:uid="{64AF8544-D88D-4466-8F9C-4DA3060296D1}"/>
    <cellStyle name="Normal 8 6 2 7 3" xfId="24889" xr:uid="{C7DD367D-2BD7-4E6B-A7C4-09A4A90E1C9F}"/>
    <cellStyle name="Normal 8 6 2 7 4" xfId="41648" xr:uid="{F75AFD3C-ACDC-4E71-9D34-0D3B138D45E6}"/>
    <cellStyle name="Normal 8 6 2 8" xfId="8535" xr:uid="{3C58430F-0855-4F02-A28B-FFDBD451A4F7}"/>
    <cellStyle name="Normal 8 6 2 8 2" xfId="16915" xr:uid="{9CF48D6A-9751-4C04-BE0F-56758006326E}"/>
    <cellStyle name="Normal 8 6 2 8 2 2" xfId="33675" xr:uid="{EC1A4868-FEE5-40BD-91D6-1D17FFF3E53A}"/>
    <cellStyle name="Normal 8 6 2 8 2 3" xfId="50434" xr:uid="{4A56B365-CE5F-41DA-AFEE-C61532849FC9}"/>
    <cellStyle name="Normal 8 6 2 8 3" xfId="25295" xr:uid="{27ABF059-FFAB-45AC-BB03-3D94ED7CFDD9}"/>
    <cellStyle name="Normal 8 6 2 8 4" xfId="42054" xr:uid="{BF68B059-C1DA-428E-8E2D-036FA4FDB48A}"/>
    <cellStyle name="Normal 8 6 2 9" xfId="8941" xr:uid="{44FCDF7E-B383-456C-B512-00E07A1150D0}"/>
    <cellStyle name="Normal 8 6 2 9 2" xfId="17321" xr:uid="{2AF6A103-68B5-4C53-9395-635389506FA6}"/>
    <cellStyle name="Normal 8 6 2 9 2 2" xfId="34081" xr:uid="{1CCD5914-197B-4FB1-A031-B9FDE873571F}"/>
    <cellStyle name="Normal 8 6 2 9 2 3" xfId="50840" xr:uid="{4481F016-A77C-4069-AEC5-AC2B838342B2}"/>
    <cellStyle name="Normal 8 6 2 9 3" xfId="25701" xr:uid="{F4EADE67-C7B1-4004-AC3C-FF13251002D0}"/>
    <cellStyle name="Normal 8 6 2 9 4" xfId="42460" xr:uid="{0AA0A03C-2851-4B86-BD8A-AC52137B79A9}"/>
    <cellStyle name="Normal 8 6 3" xfId="1117" xr:uid="{53462225-E3F9-424C-BEE4-86373EC8A5B0}"/>
    <cellStyle name="Normal 8 6 3 10" xfId="9477" xr:uid="{AC9025C8-3CFA-4E1B-A5B1-738B7AC5EB38}"/>
    <cellStyle name="Normal 8 6 3 10 2" xfId="17857" xr:uid="{8D0462B4-54E4-43BE-AEE0-3F85F92A350D}"/>
    <cellStyle name="Normal 8 6 3 10 2 2" xfId="34617" xr:uid="{CC595788-3721-4BE9-B40B-014679373D23}"/>
    <cellStyle name="Normal 8 6 3 10 2 3" xfId="51376" xr:uid="{3BC41180-F61B-4831-994A-710D16ECABE9}"/>
    <cellStyle name="Normal 8 6 3 10 3" xfId="26237" xr:uid="{CF56740B-76FC-4FA1-B962-55BB2B7F8EE3}"/>
    <cellStyle name="Normal 8 6 3 10 4" xfId="42996" xr:uid="{8978F4F0-BA84-4E8C-8905-2E44753FBAC2}"/>
    <cellStyle name="Normal 8 6 3 11" xfId="3318" xr:uid="{8ECFC0F2-4F38-49CF-A5F7-6E388CAE7F73}"/>
    <cellStyle name="Normal 8 6 3 11 2" xfId="11695" xr:uid="{A4A90245-75AC-4A49-B2DD-4E6291798A92}"/>
    <cellStyle name="Normal 8 6 3 11 2 2" xfId="28455" xr:uid="{22A00A08-A61C-4A0C-A5B7-C45346CFB27D}"/>
    <cellStyle name="Normal 8 6 3 11 2 3" xfId="45214" xr:uid="{6EF2D136-0901-4D6D-9B3F-26A5F2CD47EB}"/>
    <cellStyle name="Normal 8 6 3 11 3" xfId="20075" xr:uid="{E4C21353-F996-4601-97CF-46596BDF83E7}"/>
    <cellStyle name="Normal 8 6 3 11 4" xfId="36834" xr:uid="{7ED631EA-9BD7-4F2E-8BD6-A2856D4F9276}"/>
    <cellStyle name="Normal 8 6 3 12" xfId="9892" xr:uid="{F8EE82F0-0CA9-491F-8598-A838F14B31B2}"/>
    <cellStyle name="Normal 8 6 3 12 2" xfId="26652" xr:uid="{BA31BB2B-12F1-4979-B88F-AC97351E7B6F}"/>
    <cellStyle name="Normal 8 6 3 12 3" xfId="43411" xr:uid="{C6797BD1-8562-414A-8782-6434400C11D4}"/>
    <cellStyle name="Normal 8 6 3 13" xfId="18272" xr:uid="{CBA1E2DF-75F4-48EA-9538-3B10090400D1}"/>
    <cellStyle name="Normal 8 6 3 14" xfId="35031" xr:uid="{A378DB79-BFFD-4F2C-B3AF-84E1E3459A0F}"/>
    <cellStyle name="Normal 8 6 3 15" xfId="1519" xr:uid="{D6877258-CB03-4879-816C-64DA55D34DD9}"/>
    <cellStyle name="Normal 8 6 3 2" xfId="1934" xr:uid="{D9D3A10C-3642-4A23-9B7C-54852748DD7C}"/>
    <cellStyle name="Normal 8 6 3 2 2" xfId="5318" xr:uid="{7169CAFA-4C7B-480C-A011-2294BB86DA0F}"/>
    <cellStyle name="Normal 8 6 3 2 2 2" xfId="13698" xr:uid="{D38C20AD-1357-4512-9551-6B0DA9F18842}"/>
    <cellStyle name="Normal 8 6 3 2 2 2 2" xfId="30458" xr:uid="{C66412F1-16FD-450C-889C-1E77BDC71BC0}"/>
    <cellStyle name="Normal 8 6 3 2 2 2 3" xfId="47217" xr:uid="{59C8B4DC-90D0-4883-BC74-2CFBE92A22BC}"/>
    <cellStyle name="Normal 8 6 3 2 2 3" xfId="22078" xr:uid="{0919983A-9C36-4707-950C-4E38FF1D26A2}"/>
    <cellStyle name="Normal 8 6 3 2 2 4" xfId="38837" xr:uid="{A05DF9B5-6E57-4C6F-BDDC-2938125E569D}"/>
    <cellStyle name="Normal 8 6 3 2 3" xfId="7005" xr:uid="{78117F2D-E3B4-4FEF-9DF6-B6CEEFE70AA9}"/>
    <cellStyle name="Normal 8 6 3 2 3 2" xfId="15385" xr:uid="{628560F2-8E28-4603-8E5A-ECF7F2306308}"/>
    <cellStyle name="Normal 8 6 3 2 3 2 2" xfId="32145" xr:uid="{24B19D7D-7EDF-4603-92D7-A1D5FACE23EB}"/>
    <cellStyle name="Normal 8 6 3 2 3 2 3" xfId="48904" xr:uid="{FEC65E55-AF2C-41EC-9FD8-ADC235900423}"/>
    <cellStyle name="Normal 8 6 3 2 3 3" xfId="23765" xr:uid="{5D8743DC-C2B1-4DA4-8E6F-A90A2E64E459}"/>
    <cellStyle name="Normal 8 6 3 2 3 4" xfId="40524" xr:uid="{553F9F4C-3A9D-409E-A86A-C70479717CA7}"/>
    <cellStyle name="Normal 8 6 3 2 4" xfId="3745" xr:uid="{1E45C9D2-58BA-4894-ACEA-420C55E275EF}"/>
    <cellStyle name="Normal 8 6 3 2 4 2" xfId="12121" xr:uid="{FBCCBF01-3B86-447E-A287-2518475FCB2F}"/>
    <cellStyle name="Normal 8 6 3 2 4 2 2" xfId="28881" xr:uid="{91541EE5-87FB-4DC8-A3C7-E710664D5876}"/>
    <cellStyle name="Normal 8 6 3 2 4 2 3" xfId="45640" xr:uid="{DFDC2BFB-FCC7-478F-B34C-17EAEC8D3871}"/>
    <cellStyle name="Normal 8 6 3 2 4 3" xfId="20501" xr:uid="{AA62B162-B398-439E-B7DD-B96691636ED7}"/>
    <cellStyle name="Normal 8 6 3 2 4 4" xfId="37260" xr:uid="{7E83BE8B-383D-45AB-86E1-027B6ED0A0E7}"/>
    <cellStyle name="Normal 8 6 3 2 5" xfId="10318" xr:uid="{0DEB1AB8-7EAD-4CE4-8260-E23377808ACB}"/>
    <cellStyle name="Normal 8 6 3 2 5 2" xfId="27078" xr:uid="{79ED31EB-03A2-4CA3-AFAA-9E303A4BC283}"/>
    <cellStyle name="Normal 8 6 3 2 5 3" xfId="43837" xr:uid="{CF77DB0F-9ADA-4840-A011-4040EDC46649}"/>
    <cellStyle name="Normal 8 6 3 2 6" xfId="18698" xr:uid="{1CFD7D00-60BE-45E5-9D01-50972ACDBC20}"/>
    <cellStyle name="Normal 8 6 3 2 7" xfId="35457" xr:uid="{146467A9-AA77-4377-9A10-97E6D2982F9C}"/>
    <cellStyle name="Normal 8 6 3 3" xfId="2365" xr:uid="{BDFCD299-B309-46D5-A01D-635CA2DC4E80}"/>
    <cellStyle name="Normal 8 6 3 3 2" xfId="5746" xr:uid="{15B28433-8ACF-4F80-8DDE-46DC97DB962D}"/>
    <cellStyle name="Normal 8 6 3 3 2 2" xfId="14126" xr:uid="{2B1CBBD6-F996-40E1-A374-1FDA93895E7E}"/>
    <cellStyle name="Normal 8 6 3 3 2 2 2" xfId="30886" xr:uid="{F9A01E4F-90EB-4E32-BA16-98F34B26D816}"/>
    <cellStyle name="Normal 8 6 3 3 2 2 3" xfId="47645" xr:uid="{E73465B0-55DE-4979-B75B-41589E7F8A8E}"/>
    <cellStyle name="Normal 8 6 3 3 2 3" xfId="22506" xr:uid="{15DD0FF1-C0DE-46D0-854C-22D32E547F23}"/>
    <cellStyle name="Normal 8 6 3 3 2 4" xfId="39265" xr:uid="{88AA7729-56C5-422D-9BE5-9662EDC3EDE4}"/>
    <cellStyle name="Normal 8 6 3 3 3" xfId="7433" xr:uid="{0EDDBFC3-8845-4925-BF6B-61F6081EC1E9}"/>
    <cellStyle name="Normal 8 6 3 3 3 2" xfId="15813" xr:uid="{AC4D20BD-9C33-48F1-BDF1-89BA10B6A7CB}"/>
    <cellStyle name="Normal 8 6 3 3 3 2 2" xfId="32573" xr:uid="{AD05D5F1-30C6-4CC9-84D4-FCD26F81AF2C}"/>
    <cellStyle name="Normal 8 6 3 3 3 2 3" xfId="49332" xr:uid="{D95BA61D-B244-44AF-8C44-0D3DB72B8B23}"/>
    <cellStyle name="Normal 8 6 3 3 3 3" xfId="24193" xr:uid="{34D7E1D3-B364-47A5-AEF5-DCEE1C3DFBA5}"/>
    <cellStyle name="Normal 8 6 3 3 3 4" xfId="40952" xr:uid="{2BB9F6B5-8E4E-4DFB-8EC1-695BD679DF11}"/>
    <cellStyle name="Normal 8 6 3 3 4" xfId="4173" xr:uid="{3487EAA3-514B-46D8-BFF6-0ADEFA956665}"/>
    <cellStyle name="Normal 8 6 3 3 4 2" xfId="12549" xr:uid="{810671C5-CE18-4C3F-BD92-4CFEAA74AFC5}"/>
    <cellStyle name="Normal 8 6 3 3 4 2 2" xfId="29309" xr:uid="{C8ED063D-41CD-4B1F-942C-09AE23CBCB94}"/>
    <cellStyle name="Normal 8 6 3 3 4 2 3" xfId="46068" xr:uid="{6EB5F97C-E83C-42B6-9D15-D145D79162CD}"/>
    <cellStyle name="Normal 8 6 3 3 4 3" xfId="20929" xr:uid="{BE6F7B10-42CD-4419-8C16-F54BB5790D9B}"/>
    <cellStyle name="Normal 8 6 3 3 4 4" xfId="37688" xr:uid="{70B7D27E-28B6-4446-BD85-7D24D58A870C}"/>
    <cellStyle name="Normal 8 6 3 3 5" xfId="10746" xr:uid="{8709324B-4F78-415B-B3D1-F1DFB5AB161F}"/>
    <cellStyle name="Normal 8 6 3 3 5 2" xfId="27506" xr:uid="{6B0025AA-D0FB-4FFC-9F3A-FE94E6E5BA8E}"/>
    <cellStyle name="Normal 8 6 3 3 5 3" xfId="44265" xr:uid="{371757F8-6499-47BF-A5E8-9AC3122E8F55}"/>
    <cellStyle name="Normal 8 6 3 3 6" xfId="19126" xr:uid="{68FF3F7E-DCF5-4F32-8279-AB8CA89105B3}"/>
    <cellStyle name="Normal 8 6 3 3 7" xfId="35885" xr:uid="{2F525CA4-E34C-4C85-AD19-A14DA93F6F12}"/>
    <cellStyle name="Normal 8 6 3 4" xfId="2784" xr:uid="{62C39B75-EE10-4A44-B9F7-11754D922F69}"/>
    <cellStyle name="Normal 8 6 3 4 2" xfId="6166" xr:uid="{F881CCE9-7506-4425-B422-C7BCE37EBD2F}"/>
    <cellStyle name="Normal 8 6 3 4 2 2" xfId="14546" xr:uid="{1C22B026-BB84-4EA7-B8FB-33542F1BC329}"/>
    <cellStyle name="Normal 8 6 3 4 2 2 2" xfId="31306" xr:uid="{2AA8F415-58FD-41B8-8F01-30F39D605C34}"/>
    <cellStyle name="Normal 8 6 3 4 2 2 3" xfId="48065" xr:uid="{B34B4E72-DFC7-4DF6-8195-C16255AE0A8B}"/>
    <cellStyle name="Normal 8 6 3 4 2 3" xfId="22926" xr:uid="{B7E6EA8E-E257-41D8-89CF-38E730D065DC}"/>
    <cellStyle name="Normal 8 6 3 4 2 4" xfId="39685" xr:uid="{D2E6EFCC-0267-48FE-870D-B4D3D849E86F}"/>
    <cellStyle name="Normal 8 6 3 4 3" xfId="7853" xr:uid="{FD66F56F-B540-4104-99DD-A7C29969DB7B}"/>
    <cellStyle name="Normal 8 6 3 4 3 2" xfId="16233" xr:uid="{DC212B98-4432-4301-B9CB-4BB5747553DF}"/>
    <cellStyle name="Normal 8 6 3 4 3 2 2" xfId="32993" xr:uid="{2FBFEA23-C928-45A3-B155-795221869B7D}"/>
    <cellStyle name="Normal 8 6 3 4 3 2 3" xfId="49752" xr:uid="{050ADA7D-1884-42F2-8C7D-701F2B62DB6A}"/>
    <cellStyle name="Normal 8 6 3 4 3 3" xfId="24613" xr:uid="{543299C0-01DD-4872-9E7E-C0AFCEA67898}"/>
    <cellStyle name="Normal 8 6 3 4 3 4" xfId="41372" xr:uid="{FB3E5800-1326-489E-A10D-413797FD6315}"/>
    <cellStyle name="Normal 8 6 3 4 4" xfId="4480" xr:uid="{B2ABA6D2-54FB-4803-BBB3-4553C0EF0C54}"/>
    <cellStyle name="Normal 8 6 3 4 4 2" xfId="12856" xr:uid="{D6C62F0B-7955-4FAF-8969-708A850336EF}"/>
    <cellStyle name="Normal 8 6 3 4 4 2 2" xfId="29616" xr:uid="{DCBF282F-7EC4-471D-A975-D4092B4EDA37}"/>
    <cellStyle name="Normal 8 6 3 4 4 2 3" xfId="46375" xr:uid="{12065442-C5DF-4B9E-ADCC-001583FE2B80}"/>
    <cellStyle name="Normal 8 6 3 4 4 3" xfId="21236" xr:uid="{65AE2393-7277-492C-BF60-B3429D3EFA6B}"/>
    <cellStyle name="Normal 8 6 3 4 4 4" xfId="37995" xr:uid="{84AA38D3-5A7D-401B-AB2B-498FD21F8BFA}"/>
    <cellStyle name="Normal 8 6 3 4 5" xfId="11166" xr:uid="{C8C2B23D-5F13-452E-8F0C-C2589CF182E5}"/>
    <cellStyle name="Normal 8 6 3 4 5 2" xfId="27926" xr:uid="{2B8BC77F-EFD6-4631-93D2-052B3E26E70C}"/>
    <cellStyle name="Normal 8 6 3 4 5 3" xfId="44685" xr:uid="{E6F7B589-6C55-4983-B2BA-7259B493BC08}"/>
    <cellStyle name="Normal 8 6 3 4 6" xfId="19546" xr:uid="{118DFB85-2F7E-415B-A88E-B290FF9157BB}"/>
    <cellStyle name="Normal 8 6 3 4 7" xfId="36305" xr:uid="{0CCAD77C-9592-4429-826A-244FA1150287}"/>
    <cellStyle name="Normal 8 6 3 5" xfId="4900" xr:uid="{D96D2921-42B7-4029-94F1-652F6DCD01E6}"/>
    <cellStyle name="Normal 8 6 3 5 2" xfId="13276" xr:uid="{ED1D470B-BFB5-4C17-80E7-69193B6830B7}"/>
    <cellStyle name="Normal 8 6 3 5 2 2" xfId="30036" xr:uid="{A0C76EF4-4AA9-43BC-8DCE-2553DE817EAC}"/>
    <cellStyle name="Normal 8 6 3 5 2 3" xfId="46795" xr:uid="{4E365A24-3CE4-4D37-9702-37F130BFE0ED}"/>
    <cellStyle name="Normal 8 6 3 5 3" xfId="21656" xr:uid="{F668E225-2377-49A7-B83C-54E459C45F10}"/>
    <cellStyle name="Normal 8 6 3 5 4" xfId="38415" xr:uid="{10A0F23E-0BE1-43FA-853A-0A5FF1BD7861}"/>
    <cellStyle name="Normal 8 6 3 6" xfId="6579" xr:uid="{683FE65A-DACF-4076-AE9A-7F0EA6237810}"/>
    <cellStyle name="Normal 8 6 3 6 2" xfId="14959" xr:uid="{DF966B74-87F9-4312-85B8-5CBCDFD5F69B}"/>
    <cellStyle name="Normal 8 6 3 6 2 2" xfId="31719" xr:uid="{2FEF5302-9DE0-4E07-850D-5B1FB1D50813}"/>
    <cellStyle name="Normal 8 6 3 6 2 3" xfId="48478" xr:uid="{60E31239-FBEB-4DA1-915A-CA50EA6E86AC}"/>
    <cellStyle name="Normal 8 6 3 6 3" xfId="23339" xr:uid="{29D427F7-2968-4711-A8B7-FCF1C016D7B6}"/>
    <cellStyle name="Normal 8 6 3 6 4" xfId="40098" xr:uid="{1E4954D3-9549-4E09-A882-57941799EDDB}"/>
    <cellStyle name="Normal 8 6 3 7" xfId="8259" xr:uid="{5BFFFDD2-309A-4B26-800F-E831CC80ACCC}"/>
    <cellStyle name="Normal 8 6 3 7 2" xfId="16639" xr:uid="{A1C6496C-9493-4BC8-A268-F2B853FB641B}"/>
    <cellStyle name="Normal 8 6 3 7 2 2" xfId="33399" xr:uid="{F3406528-9CC4-4068-B4B5-FE05ECD2F848}"/>
    <cellStyle name="Normal 8 6 3 7 2 3" xfId="50158" xr:uid="{B59C5D09-60CB-40DA-9FAB-549F4F0753AB}"/>
    <cellStyle name="Normal 8 6 3 7 3" xfId="25019" xr:uid="{7047AB3D-6FFF-4C80-9169-AF5CFA07AF59}"/>
    <cellStyle name="Normal 8 6 3 7 4" xfId="41778" xr:uid="{815A6DE9-4385-4BF4-B2AE-869AD263ED41}"/>
    <cellStyle name="Normal 8 6 3 8" xfId="8665" xr:uid="{A894F14E-9B95-4A6E-B041-AD8760A8A347}"/>
    <cellStyle name="Normal 8 6 3 8 2" xfId="17045" xr:uid="{F140849E-8FAE-48F6-83BB-C7102DA4FA0F}"/>
    <cellStyle name="Normal 8 6 3 8 2 2" xfId="33805" xr:uid="{8743C6A4-1A4F-4146-90E5-2F088DC711CA}"/>
    <cellStyle name="Normal 8 6 3 8 2 3" xfId="50564" xr:uid="{C318738B-47C2-4BB2-A8F3-3C729A25C37B}"/>
    <cellStyle name="Normal 8 6 3 8 3" xfId="25425" xr:uid="{82480650-8934-4553-8E79-A0D048A57E48}"/>
    <cellStyle name="Normal 8 6 3 8 4" xfId="42184" xr:uid="{DE25832D-710E-4520-A11B-F8585F5BF778}"/>
    <cellStyle name="Normal 8 6 3 9" xfId="9071" xr:uid="{09EEEA29-6EE3-49C3-8335-B365D4D99323}"/>
    <cellStyle name="Normal 8 6 3 9 2" xfId="17451" xr:uid="{833EDE9B-D879-4C01-9AEE-0DC9843DF060}"/>
    <cellStyle name="Normal 8 6 3 9 2 2" xfId="34211" xr:uid="{20D08E57-F955-445A-AC62-C6B8B76D2A6B}"/>
    <cellStyle name="Normal 8 6 3 9 2 3" xfId="50970" xr:uid="{CD64FBFC-1801-43B4-BB48-06B4CFFE16F7}"/>
    <cellStyle name="Normal 8 6 3 9 3" xfId="25831" xr:uid="{62A8AB81-DB3F-43AA-A052-ECF8B4B2D17B}"/>
    <cellStyle name="Normal 8 6 3 9 4" xfId="42590" xr:uid="{A1C463D5-94A2-4CB2-95CA-91DD477B4E8A}"/>
    <cellStyle name="Normal 8 6 4" xfId="1932" xr:uid="{3C28E9A4-37E7-4285-A2D0-C3B5BEE94662}"/>
    <cellStyle name="Normal 8 6 4 2" xfId="5316" xr:uid="{B32D6D48-1795-4D51-BF90-3E6B1271C501}"/>
    <cellStyle name="Normal 8 6 4 2 2" xfId="13696" xr:uid="{74DBA823-2DA4-4A1A-92F2-C0F2E0BC3934}"/>
    <cellStyle name="Normal 8 6 4 2 2 2" xfId="30456" xr:uid="{D954A308-B888-4F5F-B8BB-A009A3AA9DF6}"/>
    <cellStyle name="Normal 8 6 4 2 2 3" xfId="47215" xr:uid="{66F9FBF5-947C-4F0C-B626-8BD000D54E23}"/>
    <cellStyle name="Normal 8 6 4 2 3" xfId="22076" xr:uid="{3689652D-A537-4483-A2FD-A0433EADD913}"/>
    <cellStyle name="Normal 8 6 4 2 4" xfId="38835" xr:uid="{1BF2B3D0-835D-45AD-8558-0BF3A4B66ED3}"/>
    <cellStyle name="Normal 8 6 4 3" xfId="7003" xr:uid="{6AE5E31E-05F0-4674-8D9C-AB7A491B9202}"/>
    <cellStyle name="Normal 8 6 4 3 2" xfId="15383" xr:uid="{5A9C767B-217F-40B4-B672-870A45EBBD81}"/>
    <cellStyle name="Normal 8 6 4 3 2 2" xfId="32143" xr:uid="{9DC629F9-A0F2-4E2F-8CF3-D43A8EDA976E}"/>
    <cellStyle name="Normal 8 6 4 3 2 3" xfId="48902" xr:uid="{8BF85748-57AE-48C3-8F8C-296D1C4996C7}"/>
    <cellStyle name="Normal 8 6 4 3 3" xfId="23763" xr:uid="{28E681FC-E9CD-423D-905F-39A7023C36B2}"/>
    <cellStyle name="Normal 8 6 4 3 4" xfId="40522" xr:uid="{01EECE93-38EF-4931-8EED-7709922B6E3F}"/>
    <cellStyle name="Normal 8 6 4 4" xfId="3743" xr:uid="{5C9573D9-6C01-4AE6-BF17-261CB3FAB5E1}"/>
    <cellStyle name="Normal 8 6 4 4 2" xfId="12119" xr:uid="{FF8187A3-A109-448F-A880-3126D77C609D}"/>
    <cellStyle name="Normal 8 6 4 4 2 2" xfId="28879" xr:uid="{0FC8F137-D3D5-4641-940F-36FFFA629133}"/>
    <cellStyle name="Normal 8 6 4 4 2 3" xfId="45638" xr:uid="{0F53B89B-7041-4232-8AD6-63D734B0605E}"/>
    <cellStyle name="Normal 8 6 4 4 3" xfId="20499" xr:uid="{C322B391-B9D8-430E-A65B-011341093534}"/>
    <cellStyle name="Normal 8 6 4 4 4" xfId="37258" xr:uid="{49F6ADD6-D788-4F4E-8A02-43B3060A49AD}"/>
    <cellStyle name="Normal 8 6 4 5" xfId="10316" xr:uid="{8D74DE09-D4C4-4190-9B63-9197F4F6BB25}"/>
    <cellStyle name="Normal 8 6 4 5 2" xfId="27076" xr:uid="{6A0ACAD8-31A1-4A56-94FD-9E168863A23B}"/>
    <cellStyle name="Normal 8 6 4 5 3" xfId="43835" xr:uid="{E652514B-012C-4FC2-9960-3D884A9AF448}"/>
    <cellStyle name="Normal 8 6 4 6" xfId="18696" xr:uid="{A219EB1D-0F03-482A-8476-BADDD83768A2}"/>
    <cellStyle name="Normal 8 6 4 7" xfId="35455" xr:uid="{8CFCB295-BA30-4848-BC6E-A65F112BF3B1}"/>
    <cellStyle name="Normal 8 6 5" xfId="2363" xr:uid="{B2A5CCDE-C32B-4EE0-9889-9C55669FF744}"/>
    <cellStyle name="Normal 8 6 5 2" xfId="5744" xr:uid="{BF48B809-E526-4234-814B-FDEF40C983F9}"/>
    <cellStyle name="Normal 8 6 5 2 2" xfId="14124" xr:uid="{1E72B4EB-53E5-420F-861A-9445D492FE60}"/>
    <cellStyle name="Normal 8 6 5 2 2 2" xfId="30884" xr:uid="{35DAA239-454D-4687-9D6F-2AC2B66AFD95}"/>
    <cellStyle name="Normal 8 6 5 2 2 3" xfId="47643" xr:uid="{F5ABDC8F-5E08-48FD-B56D-5C1ECE7C953D}"/>
    <cellStyle name="Normal 8 6 5 2 3" xfId="22504" xr:uid="{AC1C62EA-BC73-42E9-A1F5-71703CBFEACC}"/>
    <cellStyle name="Normal 8 6 5 2 4" xfId="39263" xr:uid="{42673D24-D51E-4007-BFFA-7F56DC9A12A0}"/>
    <cellStyle name="Normal 8 6 5 3" xfId="7431" xr:uid="{27A71EFB-2CCE-4225-9314-4B18A3CC6E01}"/>
    <cellStyle name="Normal 8 6 5 3 2" xfId="15811" xr:uid="{810A4073-2DC4-40E1-9F36-2CF0D99FFCE0}"/>
    <cellStyle name="Normal 8 6 5 3 2 2" xfId="32571" xr:uid="{30E64DF9-9EAE-4727-AD31-C3E32A563057}"/>
    <cellStyle name="Normal 8 6 5 3 2 3" xfId="49330" xr:uid="{BA9FC7C2-6093-4688-86FB-3462CDF2A7B4}"/>
    <cellStyle name="Normal 8 6 5 3 3" xfId="24191" xr:uid="{0904E100-A594-467D-909F-BFEBFB30BE3D}"/>
    <cellStyle name="Normal 8 6 5 3 4" xfId="40950" xr:uid="{D2D45A2F-B108-4B8A-A43E-1D0C79AFCBED}"/>
    <cellStyle name="Normal 8 6 5 4" xfId="4171" xr:uid="{6F0B0397-3239-4006-92AB-96AC59C58D4D}"/>
    <cellStyle name="Normal 8 6 5 4 2" xfId="12547" xr:uid="{8F3C1D6D-AF18-4AC6-82A2-622B8986F556}"/>
    <cellStyle name="Normal 8 6 5 4 2 2" xfId="29307" xr:uid="{F1FD4257-2974-4400-B090-FAA9E3813C44}"/>
    <cellStyle name="Normal 8 6 5 4 2 3" xfId="46066" xr:uid="{415E6C59-E500-448E-951C-B13ADB6251ED}"/>
    <cellStyle name="Normal 8 6 5 4 3" xfId="20927" xr:uid="{352DAC80-AD61-4128-9A40-87376C473C95}"/>
    <cellStyle name="Normal 8 6 5 4 4" xfId="37686" xr:uid="{576BAFDB-F495-4462-921B-EC4A9935C747}"/>
    <cellStyle name="Normal 8 6 5 5" xfId="10744" xr:uid="{D0811C8A-1CDD-4215-9A52-E03F76C8CD39}"/>
    <cellStyle name="Normal 8 6 5 5 2" xfId="27504" xr:uid="{236C9943-992B-486E-94F3-4F50101F3EA3}"/>
    <cellStyle name="Normal 8 6 5 5 3" xfId="44263" xr:uid="{F607725C-63E2-427B-B047-F6E8B82153A9}"/>
    <cellStyle name="Normal 8 6 5 6" xfId="19124" xr:uid="{C7D59A64-76BE-48F5-9F1F-611759AD7EB5}"/>
    <cellStyle name="Normal 8 6 5 7" xfId="35883" xr:uid="{11BE8FD8-CE53-4B00-86A6-23E93C230886}"/>
    <cellStyle name="Normal 8 6 6" xfId="2513" xr:uid="{728C2265-F7FD-4005-BC36-A95F6B52C15E}"/>
    <cellStyle name="Normal 8 6 6 2" xfId="5895" xr:uid="{845D1BE6-7CC8-413E-9475-408341D4569B}"/>
    <cellStyle name="Normal 8 6 6 2 2" xfId="14275" xr:uid="{11EAB3DB-6CC6-4336-9B97-08FFC80AFF86}"/>
    <cellStyle name="Normal 8 6 6 2 2 2" xfId="31035" xr:uid="{1A800A5E-DC7F-49F5-A78E-9E7027B964AC}"/>
    <cellStyle name="Normal 8 6 6 2 2 3" xfId="47794" xr:uid="{43D7225F-BBBB-4477-A56B-3EA5A00D6F53}"/>
    <cellStyle name="Normal 8 6 6 2 3" xfId="22655" xr:uid="{7CC65700-7B5B-4280-AF9A-7D48DFAC9CFE}"/>
    <cellStyle name="Normal 8 6 6 2 4" xfId="39414" xr:uid="{A6F7BFF0-36DB-47FD-9131-A9A72FCBCEAD}"/>
    <cellStyle name="Normal 8 6 6 3" xfId="7582" xr:uid="{A7FF8B44-4B7E-4ECE-BE45-74A340A0E670}"/>
    <cellStyle name="Normal 8 6 6 3 2" xfId="15962" xr:uid="{0A1F4E0E-3D46-431B-B411-0AC6F2437CB6}"/>
    <cellStyle name="Normal 8 6 6 3 2 2" xfId="32722" xr:uid="{45DA798F-27B8-4D1B-AED1-4D41587F0731}"/>
    <cellStyle name="Normal 8 6 6 3 2 3" xfId="49481" xr:uid="{C1291924-5168-4EEB-BC4B-A39742874A16}"/>
    <cellStyle name="Normal 8 6 6 3 3" xfId="24342" xr:uid="{9D58BDE4-D780-41CF-BD09-EAF544EE30B3}"/>
    <cellStyle name="Normal 8 6 6 3 4" xfId="41101" xr:uid="{A8E8A8E6-A9CF-4367-98C2-FE07D98832AE}"/>
    <cellStyle name="Normal 8 6 6 4" xfId="3316" xr:uid="{331CAF75-0B3B-45F3-B5D4-FBD70EB33115}"/>
    <cellStyle name="Normal 8 6 6 4 2" xfId="11693" xr:uid="{9124D642-B69D-465F-A949-0FE4A1BEC35C}"/>
    <cellStyle name="Normal 8 6 6 4 2 2" xfId="28453" xr:uid="{DADAF246-DEA9-4356-BD55-5B7611F66383}"/>
    <cellStyle name="Normal 8 6 6 4 2 3" xfId="45212" xr:uid="{94C0E49C-0FF4-434D-9088-5F8C0CF25008}"/>
    <cellStyle name="Normal 8 6 6 4 3" xfId="20073" xr:uid="{A484DCBB-CB3A-4C3A-83E1-B7E50C7A5929}"/>
    <cellStyle name="Normal 8 6 6 4 4" xfId="36832" xr:uid="{36DF5AFB-51CE-4EAD-A33F-4AE15B531664}"/>
    <cellStyle name="Normal 8 6 6 5" xfId="10895" xr:uid="{C87822B4-48FC-4422-8A3A-CD6970E7D9A4}"/>
    <cellStyle name="Normal 8 6 6 5 2" xfId="27655" xr:uid="{D06EC684-D305-4437-8BE3-1EF43D0B7221}"/>
    <cellStyle name="Normal 8 6 6 5 3" xfId="44414" xr:uid="{A3885EE9-2B19-480F-9156-EB469AA57B42}"/>
    <cellStyle name="Normal 8 6 6 6" xfId="19275" xr:uid="{A4BBAABF-D565-4651-ABF2-F0C1E8CDB5AC}"/>
    <cellStyle name="Normal 8 6 6 7" xfId="36034" xr:uid="{3679359E-FFDA-4C3C-B066-A311646CFA36}"/>
    <cellStyle name="Normal 8 6 7" xfId="4629" xr:uid="{E9604D85-14EA-4CFE-93BF-459381281A90}"/>
    <cellStyle name="Normal 8 6 7 2" xfId="13005" xr:uid="{FC1F99DF-4A29-4D98-A80F-AAFF139531B9}"/>
    <cellStyle name="Normal 8 6 7 2 2" xfId="29765" xr:uid="{302E433D-DE47-4E01-8F04-E90FDF37E033}"/>
    <cellStyle name="Normal 8 6 7 2 3" xfId="46524" xr:uid="{60FEDD7B-4F14-4F61-AF88-96DCB696AA43}"/>
    <cellStyle name="Normal 8 6 7 3" xfId="21385" xr:uid="{201001BC-CCC2-4F30-8A31-8BCF5CDDB249}"/>
    <cellStyle name="Normal 8 6 7 4" xfId="38144" xr:uid="{9D2D43C2-1F62-49B0-80CA-906ABE2EC354}"/>
    <cellStyle name="Normal 8 6 8" xfId="6577" xr:uid="{8DA49865-63FF-43F1-9268-854B1519DDF4}"/>
    <cellStyle name="Normal 8 6 8 2" xfId="14957" xr:uid="{C71C76E1-BF7F-4D79-891E-BCD6552FE89A}"/>
    <cellStyle name="Normal 8 6 8 2 2" xfId="31717" xr:uid="{89393D82-17D9-41EE-A6E1-9929EC5BC6BF}"/>
    <cellStyle name="Normal 8 6 8 2 3" xfId="48476" xr:uid="{B423FA79-5B55-4C97-A533-FA1FC182B317}"/>
    <cellStyle name="Normal 8 6 8 3" xfId="23337" xr:uid="{DC67B006-E4DC-4CCD-8304-9BD3E1EB1D07}"/>
    <cellStyle name="Normal 8 6 8 4" xfId="40096" xr:uid="{65CE6E5A-D0D7-47AF-B99C-7CDB81C8D76D}"/>
    <cellStyle name="Normal 8 6 9" xfId="7988" xr:uid="{2C116C86-D20B-4205-A02A-0469DAF4A15A}"/>
    <cellStyle name="Normal 8 6 9 2" xfId="16368" xr:uid="{D25E616A-3692-4666-9F77-E852BF2C2311}"/>
    <cellStyle name="Normal 8 6 9 2 2" xfId="33128" xr:uid="{128545CC-0207-48DD-9B1B-932FBF645215}"/>
    <cellStyle name="Normal 8 6 9 2 3" xfId="49887" xr:uid="{7EA50E19-2AB9-4B23-9C0A-A61B12BC4A1C}"/>
    <cellStyle name="Normal 8 6 9 3" xfId="24748" xr:uid="{3C64C9B7-E1BC-4BF3-AB58-BFB201CB8480}"/>
    <cellStyle name="Normal 8 6 9 4" xfId="41507" xr:uid="{A335A617-CF9D-43B1-9C8D-5E11014A2E5F}"/>
    <cellStyle name="Normal 8 7" xfId="1118" xr:uid="{2079EE1E-CDA8-4304-AF87-5C073553CC12}"/>
    <cellStyle name="Normal 8 7 10" xfId="9336" xr:uid="{861317D9-A58E-4641-9CC8-FB6DCB8E7E48}"/>
    <cellStyle name="Normal 8 7 10 2" xfId="17716" xr:uid="{3A0DA565-B7BF-4417-982B-0A18974D48D4}"/>
    <cellStyle name="Normal 8 7 10 2 2" xfId="34476" xr:uid="{83B20945-3169-47F9-9E12-75EFD6C11A6C}"/>
    <cellStyle name="Normal 8 7 10 2 3" xfId="51235" xr:uid="{8F0A125A-D516-4C62-A444-F36C7C1A1578}"/>
    <cellStyle name="Normal 8 7 10 3" xfId="26096" xr:uid="{15E85414-E85D-48BD-82C3-065E99613C44}"/>
    <cellStyle name="Normal 8 7 10 4" xfId="42855" xr:uid="{674609FC-87EB-4C42-9BDB-7E9E681FA33F}"/>
    <cellStyle name="Normal 8 7 11" xfId="3319" xr:uid="{684B754C-616F-4112-A546-D6B85A229AF7}"/>
    <cellStyle name="Normal 8 7 11 2" xfId="11696" xr:uid="{2FA40A2F-B41C-4B91-A24C-AE6BB656EA7D}"/>
    <cellStyle name="Normal 8 7 11 2 2" xfId="28456" xr:uid="{168F91E8-5FCB-4F60-8D7D-EAC140760539}"/>
    <cellStyle name="Normal 8 7 11 2 3" xfId="45215" xr:uid="{09C6A474-6C10-48CC-BC99-168FDCBF08A5}"/>
    <cellStyle name="Normal 8 7 11 3" xfId="20076" xr:uid="{301FFDD9-CEB3-48D0-80B3-294B4B91B327}"/>
    <cellStyle name="Normal 8 7 11 4" xfId="36835" xr:uid="{52D58B1B-C493-43D3-ADEC-B48F7D723714}"/>
    <cellStyle name="Normal 8 7 12" xfId="9893" xr:uid="{38AABFF2-4FE9-4513-904E-638D714D7F56}"/>
    <cellStyle name="Normal 8 7 12 2" xfId="26653" xr:uid="{D1ADCC66-BE11-40F0-B851-04257074C1CA}"/>
    <cellStyle name="Normal 8 7 12 3" xfId="43412" xr:uid="{527B5053-D2F1-4A7E-B670-737E42F79B76}"/>
    <cellStyle name="Normal 8 7 13" xfId="18273" xr:uid="{53D9C866-AA95-4939-9797-CB255FE8A9A4}"/>
    <cellStyle name="Normal 8 7 14" xfId="35032" xr:uid="{9CA2C18A-F736-40CE-BCA0-2D161AAF132E}"/>
    <cellStyle name="Normal 8 7 15" xfId="1520" xr:uid="{9CD755A2-8844-4E41-9B4B-46DFA9095EBD}"/>
    <cellStyle name="Normal 8 7 2" xfId="1935" xr:uid="{ED769FC3-197A-4D9B-A4B4-3413217095E4}"/>
    <cellStyle name="Normal 8 7 2 2" xfId="5319" xr:uid="{EFDDF47D-1CB7-4247-B7A1-32E136810F6B}"/>
    <cellStyle name="Normal 8 7 2 2 2" xfId="13699" xr:uid="{50782B92-316F-43E3-A0B2-44E2C643E1CD}"/>
    <cellStyle name="Normal 8 7 2 2 2 2" xfId="30459" xr:uid="{F9B700DE-4A3F-40F0-AF4B-9494CE1ACAB1}"/>
    <cellStyle name="Normal 8 7 2 2 2 3" xfId="47218" xr:uid="{3FF5C7F7-90B7-48D2-9910-19A17670C925}"/>
    <cellStyle name="Normal 8 7 2 2 3" xfId="22079" xr:uid="{B7EAFA4D-A957-47F6-A0F7-59A7B3A2DDA6}"/>
    <cellStyle name="Normal 8 7 2 2 4" xfId="38838" xr:uid="{CB863DF1-41D3-471D-9923-EEDE9B3C0C4D}"/>
    <cellStyle name="Normal 8 7 2 3" xfId="7006" xr:uid="{EA591673-2B47-470B-8F77-8D2DE20BAEC1}"/>
    <cellStyle name="Normal 8 7 2 3 2" xfId="15386" xr:uid="{290D4111-1C3D-4C27-BA13-8D10EED2E4E0}"/>
    <cellStyle name="Normal 8 7 2 3 2 2" xfId="32146" xr:uid="{1D83F5E5-139A-4CBC-8F85-E97F5ED4A67E}"/>
    <cellStyle name="Normal 8 7 2 3 2 3" xfId="48905" xr:uid="{F4DB95A6-E47C-49E5-A187-FF702C597432}"/>
    <cellStyle name="Normal 8 7 2 3 3" xfId="23766" xr:uid="{F2F1B76F-0EFC-464A-B89C-016E496C3D7C}"/>
    <cellStyle name="Normal 8 7 2 3 4" xfId="40525" xr:uid="{6BAE57C1-26FB-497A-B1F8-E978319B5739}"/>
    <cellStyle name="Normal 8 7 2 4" xfId="3746" xr:uid="{D3E5AB7F-2FAB-4B22-A862-523E5CFBE4FB}"/>
    <cellStyle name="Normal 8 7 2 4 2" xfId="12122" xr:uid="{4D9B0363-2272-4323-BEE8-D1CCEFE2CD0C}"/>
    <cellStyle name="Normal 8 7 2 4 2 2" xfId="28882" xr:uid="{B93A02FD-9E35-48FC-9AC1-86B7DDA4FD64}"/>
    <cellStyle name="Normal 8 7 2 4 2 3" xfId="45641" xr:uid="{1C1CF9B5-53FD-4300-92DB-ECBF25081FA2}"/>
    <cellStyle name="Normal 8 7 2 4 3" xfId="20502" xr:uid="{8D22F06D-F1CA-430B-80E9-91353BC00DB0}"/>
    <cellStyle name="Normal 8 7 2 4 4" xfId="37261" xr:uid="{73FB92C8-E4BC-4E29-95AA-488C3149C95B}"/>
    <cellStyle name="Normal 8 7 2 5" xfId="10319" xr:uid="{843A1578-1C10-4E5F-8893-7C1468383AAF}"/>
    <cellStyle name="Normal 8 7 2 5 2" xfId="27079" xr:uid="{0EE49AC5-1C85-45CE-BF65-E18656957B71}"/>
    <cellStyle name="Normal 8 7 2 5 3" xfId="43838" xr:uid="{4CD5B3EB-8328-4BCA-B442-B5E62B02FB3F}"/>
    <cellStyle name="Normal 8 7 2 6" xfId="18699" xr:uid="{F4B6D883-2B12-4BE3-BA90-2D35ADE6D6D7}"/>
    <cellStyle name="Normal 8 7 2 7" xfId="35458" xr:uid="{5CF2885D-B1F2-497F-941C-E578D2DD6EE8}"/>
    <cellStyle name="Normal 8 7 3" xfId="2366" xr:uid="{6AC4FB46-6C49-4B28-9E26-988933D12001}"/>
    <cellStyle name="Normal 8 7 3 2" xfId="5747" xr:uid="{55A09E73-7F7A-49D0-9819-29F3557A8387}"/>
    <cellStyle name="Normal 8 7 3 2 2" xfId="14127" xr:uid="{7941643F-EDDE-463A-B0D9-8773191CCDF7}"/>
    <cellStyle name="Normal 8 7 3 2 2 2" xfId="30887" xr:uid="{1FC74528-EB09-405C-A056-75B01B87CE62}"/>
    <cellStyle name="Normal 8 7 3 2 2 3" xfId="47646" xr:uid="{A244072E-C6D6-4C41-A22D-A2D7B2D80C65}"/>
    <cellStyle name="Normal 8 7 3 2 3" xfId="22507" xr:uid="{F08F3F3D-1D83-4A48-94DB-92BD1DD70660}"/>
    <cellStyle name="Normal 8 7 3 2 4" xfId="39266" xr:uid="{E61804DA-7B1D-4B7E-9DC9-3C971DF07EDC}"/>
    <cellStyle name="Normal 8 7 3 3" xfId="7434" xr:uid="{E62E8D1D-B0A8-48CE-8D0D-156C45703CD3}"/>
    <cellStyle name="Normal 8 7 3 3 2" xfId="15814" xr:uid="{C6FB6C71-4FD0-41E5-BECB-0A08921E51F6}"/>
    <cellStyle name="Normal 8 7 3 3 2 2" xfId="32574" xr:uid="{94AB9F07-274C-482A-83EB-3C26245EF136}"/>
    <cellStyle name="Normal 8 7 3 3 2 3" xfId="49333" xr:uid="{0016137D-6C5B-4F3E-8CD1-6B115E36A193}"/>
    <cellStyle name="Normal 8 7 3 3 3" xfId="24194" xr:uid="{98A95FFC-A654-4165-BA44-92CCC433F4BD}"/>
    <cellStyle name="Normal 8 7 3 3 4" xfId="40953" xr:uid="{03857E7D-B6B8-47B4-9215-5964BD465ED1}"/>
    <cellStyle name="Normal 8 7 3 4" xfId="4174" xr:uid="{B1C5701D-FD30-41EE-AA38-68AD2388B259}"/>
    <cellStyle name="Normal 8 7 3 4 2" xfId="12550" xr:uid="{A42F99AC-B2B2-4E80-9170-0FAF2000C262}"/>
    <cellStyle name="Normal 8 7 3 4 2 2" xfId="29310" xr:uid="{5D676050-68C5-48D7-87C1-827913825454}"/>
    <cellStyle name="Normal 8 7 3 4 2 3" xfId="46069" xr:uid="{9CE88C3F-4D87-4AC6-B532-40B2290183CE}"/>
    <cellStyle name="Normal 8 7 3 4 3" xfId="20930" xr:uid="{96C08593-7CB9-44DD-85CC-D2C67F7BFC02}"/>
    <cellStyle name="Normal 8 7 3 4 4" xfId="37689" xr:uid="{5F53863E-F6D3-46E9-A4CA-19B62F840F6D}"/>
    <cellStyle name="Normal 8 7 3 5" xfId="10747" xr:uid="{5E8C3ADC-038C-457F-99EA-8C20846904AF}"/>
    <cellStyle name="Normal 8 7 3 5 2" xfId="27507" xr:uid="{813846A8-5DEC-421A-9F21-717526695002}"/>
    <cellStyle name="Normal 8 7 3 5 3" xfId="44266" xr:uid="{22431164-A42D-46A8-8036-4C74B96AB0CF}"/>
    <cellStyle name="Normal 8 7 3 6" xfId="19127" xr:uid="{3F6E66B8-D8C4-44C9-B5E2-0898358AF86E}"/>
    <cellStyle name="Normal 8 7 3 7" xfId="35886" xr:uid="{885E5FB9-02C6-4AF4-8F98-B6560C018C70}"/>
    <cellStyle name="Normal 8 7 4" xfId="2643" xr:uid="{ABC4354F-90A6-425E-BC43-0AFAD47D4A5B}"/>
    <cellStyle name="Normal 8 7 4 2" xfId="6025" xr:uid="{F5363F9C-2C36-46E0-8FA4-B56F1A7B23E4}"/>
    <cellStyle name="Normal 8 7 4 2 2" xfId="14405" xr:uid="{2C606CA0-3AFA-48DB-9AAE-C23748D5848F}"/>
    <cellStyle name="Normal 8 7 4 2 2 2" xfId="31165" xr:uid="{A516756E-4001-4661-8785-98CFB3EF5971}"/>
    <cellStyle name="Normal 8 7 4 2 2 3" xfId="47924" xr:uid="{B917E543-A22F-4962-8442-34AC09760D04}"/>
    <cellStyle name="Normal 8 7 4 2 3" xfId="22785" xr:uid="{CF907296-53FB-48A6-9A4F-084BDA2FDCC5}"/>
    <cellStyle name="Normal 8 7 4 2 4" xfId="39544" xr:uid="{5958E21D-D89D-491E-9312-85A7E4FEEC4A}"/>
    <cellStyle name="Normal 8 7 4 3" xfId="7712" xr:uid="{C08BF568-84FB-4595-A40F-FDA866C498ED}"/>
    <cellStyle name="Normal 8 7 4 3 2" xfId="16092" xr:uid="{95ED7444-71F3-4B13-9B51-2BF952F38EBE}"/>
    <cellStyle name="Normal 8 7 4 3 2 2" xfId="32852" xr:uid="{0F7E1622-F858-4289-860B-25CE6F036DC3}"/>
    <cellStyle name="Normal 8 7 4 3 2 3" xfId="49611" xr:uid="{5C91FBE5-4900-41DC-B252-802B85636590}"/>
    <cellStyle name="Normal 8 7 4 3 3" xfId="24472" xr:uid="{A98BA260-F5E7-492F-AFD2-2173207E2893}"/>
    <cellStyle name="Normal 8 7 4 3 4" xfId="41231" xr:uid="{969D2B2C-A3F3-4087-9899-686A92B8F176}"/>
    <cellStyle name="Normal 8 7 4 4" xfId="4339" xr:uid="{27EB6E44-E098-43F5-B7D3-47296A9FFAAA}"/>
    <cellStyle name="Normal 8 7 4 4 2" xfId="12715" xr:uid="{F40F59B7-EFF7-4750-A019-3FCB5C450907}"/>
    <cellStyle name="Normal 8 7 4 4 2 2" xfId="29475" xr:uid="{63C09BA6-F34A-45F6-93A4-3CC4EB29D2AB}"/>
    <cellStyle name="Normal 8 7 4 4 2 3" xfId="46234" xr:uid="{EE8BF0F7-F16C-43B2-9950-D8AFFACE808E}"/>
    <cellStyle name="Normal 8 7 4 4 3" xfId="21095" xr:uid="{3C892F23-CA28-4512-AF84-8B138CD67979}"/>
    <cellStyle name="Normal 8 7 4 4 4" xfId="37854" xr:uid="{952A5726-A6E0-407D-BCF8-2A54AEE56AE5}"/>
    <cellStyle name="Normal 8 7 4 5" xfId="11025" xr:uid="{201FC4CC-D689-483F-94AA-1D889407E327}"/>
    <cellStyle name="Normal 8 7 4 5 2" xfId="27785" xr:uid="{1053D017-38CB-4D01-92AA-109B1048B389}"/>
    <cellStyle name="Normal 8 7 4 5 3" xfId="44544" xr:uid="{B5AE99C8-5741-4AC3-9029-1CBB58403BEE}"/>
    <cellStyle name="Normal 8 7 4 6" xfId="19405" xr:uid="{0FC51BDB-2389-4BC6-9AF8-E931CF823D9C}"/>
    <cellStyle name="Normal 8 7 4 7" xfId="36164" xr:uid="{8AE16BC9-199A-4421-9390-E8611C603659}"/>
    <cellStyle name="Normal 8 7 5" xfId="4759" xr:uid="{7F32F904-92C6-4DEF-B56F-E6431AECD9E7}"/>
    <cellStyle name="Normal 8 7 5 2" xfId="13135" xr:uid="{367F30AA-E0D3-4706-AAFB-F3124A88372A}"/>
    <cellStyle name="Normal 8 7 5 2 2" xfId="29895" xr:uid="{666D742E-21B1-44BD-B6AD-4DDE22DDD769}"/>
    <cellStyle name="Normal 8 7 5 2 3" xfId="46654" xr:uid="{9709BD89-8CAC-47DE-87A0-7ACF4A175B7F}"/>
    <cellStyle name="Normal 8 7 5 3" xfId="21515" xr:uid="{2FD53BB8-1D5C-495A-A1C6-0D417D53ED1C}"/>
    <cellStyle name="Normal 8 7 5 4" xfId="38274" xr:uid="{814093CF-90E0-4948-B00B-579A9F23693C}"/>
    <cellStyle name="Normal 8 7 6" xfId="6580" xr:uid="{8EE3A82D-1193-4466-995D-44E4EA12AAB9}"/>
    <cellStyle name="Normal 8 7 6 2" xfId="14960" xr:uid="{14B40A15-75CC-461A-B5B8-3F80B7EBAA75}"/>
    <cellStyle name="Normal 8 7 6 2 2" xfId="31720" xr:uid="{6166AAF8-34D0-4AE6-AEFC-FD6A747D100D}"/>
    <cellStyle name="Normal 8 7 6 2 3" xfId="48479" xr:uid="{671B6E21-6B21-4413-9DF0-638176D357C1}"/>
    <cellStyle name="Normal 8 7 6 3" xfId="23340" xr:uid="{85DED033-931A-4181-802F-1E76F22FB741}"/>
    <cellStyle name="Normal 8 7 6 4" xfId="40099" xr:uid="{6ACEA148-5F7B-48A1-9224-3FA887D33DF9}"/>
    <cellStyle name="Normal 8 7 7" xfId="8118" xr:uid="{F41BF274-C7F6-454B-9DC4-FC5A2B18EBED}"/>
    <cellStyle name="Normal 8 7 7 2" xfId="16498" xr:uid="{7E49EFD4-6B5B-4DE3-BCC4-AEBCA4E78B9A}"/>
    <cellStyle name="Normal 8 7 7 2 2" xfId="33258" xr:uid="{35A371C6-0087-4A75-945B-215DBF6D111D}"/>
    <cellStyle name="Normal 8 7 7 2 3" xfId="50017" xr:uid="{E74C5350-5334-46D9-9C96-A2BF46C60AA1}"/>
    <cellStyle name="Normal 8 7 7 3" xfId="24878" xr:uid="{C765E180-D59E-41A6-A73D-DE40BA1F8CB6}"/>
    <cellStyle name="Normal 8 7 7 4" xfId="41637" xr:uid="{18C01429-9060-4376-B3D5-46BE8BD60750}"/>
    <cellStyle name="Normal 8 7 8" xfId="8524" xr:uid="{9FF85C74-3FCF-40BB-BE64-729472963315}"/>
    <cellStyle name="Normal 8 7 8 2" xfId="16904" xr:uid="{7B6DDBD3-D7FD-46AD-BC44-4F5BB9621656}"/>
    <cellStyle name="Normal 8 7 8 2 2" xfId="33664" xr:uid="{5FF52BF7-43C3-48C7-B8F1-3719DF2A18D4}"/>
    <cellStyle name="Normal 8 7 8 2 3" xfId="50423" xr:uid="{309DAD76-584A-42EE-98AD-87C379B0EE86}"/>
    <cellStyle name="Normal 8 7 8 3" xfId="25284" xr:uid="{F209F356-683E-479F-84B8-E198ED10EF69}"/>
    <cellStyle name="Normal 8 7 8 4" xfId="42043" xr:uid="{210E9E66-0518-435D-8187-2208ACCBC57C}"/>
    <cellStyle name="Normal 8 7 9" xfId="8930" xr:uid="{F3E1FF31-4450-4929-90F1-5E03E53032BD}"/>
    <cellStyle name="Normal 8 7 9 2" xfId="17310" xr:uid="{53296AF9-8232-4EF6-8375-984D9C4369CA}"/>
    <cellStyle name="Normal 8 7 9 2 2" xfId="34070" xr:uid="{24BEE05A-99AD-432E-B23F-29B276479A52}"/>
    <cellStyle name="Normal 8 7 9 2 3" xfId="50829" xr:uid="{6B7DAC2B-B454-4B8E-980F-27DC9EE7B39A}"/>
    <cellStyle name="Normal 8 7 9 3" xfId="25690" xr:uid="{785EA5C0-6968-42A2-8F78-5AB2BE888888}"/>
    <cellStyle name="Normal 8 7 9 4" xfId="42449" xr:uid="{73A83349-6EDC-4295-9FBA-670DCF4FBED2}"/>
    <cellStyle name="Normal 8 8" xfId="1119" xr:uid="{C4BD558E-AF53-42B9-B42A-E20A3E3F38D7}"/>
    <cellStyle name="Normal 8 8 10" xfId="9381" xr:uid="{C699FC3D-8893-43A2-838B-76BDB2CF7280}"/>
    <cellStyle name="Normal 8 8 10 2" xfId="17761" xr:uid="{B9294E40-FF05-420A-9642-9F5E49E8F3A3}"/>
    <cellStyle name="Normal 8 8 10 2 2" xfId="34521" xr:uid="{F7B3EDE4-C7B4-44C4-BAB6-0A5194CF0AC8}"/>
    <cellStyle name="Normal 8 8 10 2 3" xfId="51280" xr:uid="{45B2C04F-2CBF-438D-A425-4BB8EFF98D56}"/>
    <cellStyle name="Normal 8 8 10 3" xfId="26141" xr:uid="{4B0EA052-A897-48F2-9639-19938D105C52}"/>
    <cellStyle name="Normal 8 8 10 4" xfId="42900" xr:uid="{07A34FDA-83EF-4A23-B2D4-333FD1AF2D8E}"/>
    <cellStyle name="Normal 8 8 11" xfId="3320" xr:uid="{41D79A7A-EAA7-4CD5-A671-7721734230D0}"/>
    <cellStyle name="Normal 8 8 11 2" xfId="11697" xr:uid="{1972807C-9A9A-4EBF-BD2D-1CD2FED33DFD}"/>
    <cellStyle name="Normal 8 8 11 2 2" xfId="28457" xr:uid="{75A410C0-5D31-4778-900A-E941BF704218}"/>
    <cellStyle name="Normal 8 8 11 2 3" xfId="45216" xr:uid="{6568CFC4-00FB-4DAB-99F9-0DABED63FF14}"/>
    <cellStyle name="Normal 8 8 11 3" xfId="20077" xr:uid="{536F6954-BC72-46FB-A2C9-6EBD8FE8D281}"/>
    <cellStyle name="Normal 8 8 11 4" xfId="36836" xr:uid="{78E78637-D0F7-4C59-9B79-2777AF2A1EE2}"/>
    <cellStyle name="Normal 8 8 12" xfId="9894" xr:uid="{A7F864AC-9C70-4106-ACC2-96F3BCFA7F81}"/>
    <cellStyle name="Normal 8 8 12 2" xfId="26654" xr:uid="{5CA0F057-82B9-4CB5-BD14-A65D43FCD947}"/>
    <cellStyle name="Normal 8 8 12 3" xfId="43413" xr:uid="{67C9A9AC-896C-42FD-AB67-3EFCB36FBE87}"/>
    <cellStyle name="Normal 8 8 13" xfId="18274" xr:uid="{C3559557-5D88-4702-9738-4E3324E2B11F}"/>
    <cellStyle name="Normal 8 8 14" xfId="35033" xr:uid="{1D325571-B202-4231-9D4F-9054F35C8138}"/>
    <cellStyle name="Normal 8 8 15" xfId="1521" xr:uid="{F08D35F1-CE80-4C5B-B889-B28438B8B067}"/>
    <cellStyle name="Normal 8 8 2" xfId="1936" xr:uid="{E694D11B-B62F-4717-B0D2-2FDA69622B02}"/>
    <cellStyle name="Normal 8 8 2 2" xfId="5320" xr:uid="{E3A87529-47FF-4969-93CC-256D3C925DFD}"/>
    <cellStyle name="Normal 8 8 2 2 2" xfId="13700" xr:uid="{45E7CF19-B4C3-4B2F-8F5B-A889AD5CC0AB}"/>
    <cellStyle name="Normal 8 8 2 2 2 2" xfId="30460" xr:uid="{5076F47E-A425-4FB4-8767-4E00AA034300}"/>
    <cellStyle name="Normal 8 8 2 2 2 3" xfId="47219" xr:uid="{4322DA55-75FD-4F9D-9E73-13D423EBA067}"/>
    <cellStyle name="Normal 8 8 2 2 3" xfId="22080" xr:uid="{4863F7D1-6F01-4002-8747-72EB7102CE50}"/>
    <cellStyle name="Normal 8 8 2 2 4" xfId="38839" xr:uid="{66FA0D01-0EC6-421B-B9E0-7C9DF84F6C2D}"/>
    <cellStyle name="Normal 8 8 2 3" xfId="7007" xr:uid="{BD6AF7B0-5252-4E93-873E-523675F00DE3}"/>
    <cellStyle name="Normal 8 8 2 3 2" xfId="15387" xr:uid="{533E3FA5-2290-4459-A8D5-CD8017D21AF7}"/>
    <cellStyle name="Normal 8 8 2 3 2 2" xfId="32147" xr:uid="{6F79A02A-DCE7-4094-8DD1-676FE002C83B}"/>
    <cellStyle name="Normal 8 8 2 3 2 3" xfId="48906" xr:uid="{56B8E21C-F273-488B-BB0B-535436AB9FE3}"/>
    <cellStyle name="Normal 8 8 2 3 3" xfId="23767" xr:uid="{6656604B-D687-4F41-88FB-2B2DDE395A84}"/>
    <cellStyle name="Normal 8 8 2 3 4" xfId="40526" xr:uid="{A90AE78D-69D8-462B-B399-33A5B79D1E93}"/>
    <cellStyle name="Normal 8 8 2 4" xfId="3747" xr:uid="{64329186-100A-4286-9B64-30A1AAA26AFE}"/>
    <cellStyle name="Normal 8 8 2 4 2" xfId="12123" xr:uid="{26279603-ADFB-4551-92A8-D8B34F7A2EF9}"/>
    <cellStyle name="Normal 8 8 2 4 2 2" xfId="28883" xr:uid="{4665BE36-A5E3-489D-9FAF-241FD6B87A5A}"/>
    <cellStyle name="Normal 8 8 2 4 2 3" xfId="45642" xr:uid="{AB46F0CD-5DAC-4472-B257-24C21D924D65}"/>
    <cellStyle name="Normal 8 8 2 4 3" xfId="20503" xr:uid="{D7952589-1B55-427C-ADA8-12DF5E16E26F}"/>
    <cellStyle name="Normal 8 8 2 4 4" xfId="37262" xr:uid="{7323AA95-9371-42E3-969D-D2F74F290ED2}"/>
    <cellStyle name="Normal 8 8 2 5" xfId="10320" xr:uid="{564DAE5A-C2BA-4105-9EB7-C8724F5EBE73}"/>
    <cellStyle name="Normal 8 8 2 5 2" xfId="27080" xr:uid="{AD5C8B3E-6D3D-4BBE-8BB1-ADF245BC2B4E}"/>
    <cellStyle name="Normal 8 8 2 5 3" xfId="43839" xr:uid="{D0AB0C68-8F49-4A5F-99BA-EE1874737805}"/>
    <cellStyle name="Normal 8 8 2 6" xfId="18700" xr:uid="{68626406-1078-4528-99CA-1EE933982420}"/>
    <cellStyle name="Normal 8 8 2 7" xfId="35459" xr:uid="{1BF7AEF8-9EFB-4D67-9417-11B75CDCAA1E}"/>
    <cellStyle name="Normal 8 8 3" xfId="2367" xr:uid="{AC6D4E4E-223E-460C-967E-56508FD86765}"/>
    <cellStyle name="Normal 8 8 3 2" xfId="5748" xr:uid="{00191F44-86E1-4142-8895-6321AA5B5DF9}"/>
    <cellStyle name="Normal 8 8 3 2 2" xfId="14128" xr:uid="{1D3E9AB2-297D-47D4-82CE-2C4084273A3F}"/>
    <cellStyle name="Normal 8 8 3 2 2 2" xfId="30888" xr:uid="{BB76720F-5A4D-4321-BFAE-C8986DEF6A2E}"/>
    <cellStyle name="Normal 8 8 3 2 2 3" xfId="47647" xr:uid="{7BECE6BE-7BB0-4528-8847-FAABBB789C08}"/>
    <cellStyle name="Normal 8 8 3 2 3" xfId="22508" xr:uid="{173244E7-6F53-45A3-9DDB-8FE0F1E3C5D6}"/>
    <cellStyle name="Normal 8 8 3 2 4" xfId="39267" xr:uid="{DC939169-E03C-45D1-AF85-9A2373FA3954}"/>
    <cellStyle name="Normal 8 8 3 3" xfId="7435" xr:uid="{011BEB96-31CD-47D2-BD4A-8AE3E225BBF0}"/>
    <cellStyle name="Normal 8 8 3 3 2" xfId="15815" xr:uid="{6E5B89C8-0222-4A06-B7D5-3FDCA8DFA78C}"/>
    <cellStyle name="Normal 8 8 3 3 2 2" xfId="32575" xr:uid="{BE27EC6C-5836-4BDA-95DF-D0E094190C95}"/>
    <cellStyle name="Normal 8 8 3 3 2 3" xfId="49334" xr:uid="{C0718E09-CD56-4034-9ABD-272AF6A0ED4D}"/>
    <cellStyle name="Normal 8 8 3 3 3" xfId="24195" xr:uid="{D75FC101-FCEB-4544-9CF4-8C30B0CDFF67}"/>
    <cellStyle name="Normal 8 8 3 3 4" xfId="40954" xr:uid="{F4EABAFC-32CB-446F-BC80-A73E5D75846F}"/>
    <cellStyle name="Normal 8 8 3 4" xfId="4175" xr:uid="{EBD19B33-7793-435B-A69C-1AE84E303949}"/>
    <cellStyle name="Normal 8 8 3 4 2" xfId="12551" xr:uid="{EF08DC8A-9BAF-4800-8F6E-EE4CA475A9D5}"/>
    <cellStyle name="Normal 8 8 3 4 2 2" xfId="29311" xr:uid="{5A54450B-6B22-4A26-AA5C-4C3E4225108A}"/>
    <cellStyle name="Normal 8 8 3 4 2 3" xfId="46070" xr:uid="{6CEB7194-4099-40E0-B9AE-D73A9C8BBB8B}"/>
    <cellStyle name="Normal 8 8 3 4 3" xfId="20931" xr:uid="{0B3530CF-65EA-4871-91AA-9EAA35CFC9AC}"/>
    <cellStyle name="Normal 8 8 3 4 4" xfId="37690" xr:uid="{84CDB345-2F3A-46F1-87F2-1792E641CE5C}"/>
    <cellStyle name="Normal 8 8 3 5" xfId="10748" xr:uid="{DB45B36C-D909-4004-9CDF-7CE39FC27EAF}"/>
    <cellStyle name="Normal 8 8 3 5 2" xfId="27508" xr:uid="{03576C7A-09FC-4F2E-9D74-CB9AE6BF9D0D}"/>
    <cellStyle name="Normal 8 8 3 5 3" xfId="44267" xr:uid="{0DE2AE07-DFA1-49E8-B452-96A86C07908D}"/>
    <cellStyle name="Normal 8 8 3 6" xfId="19128" xr:uid="{2D22A48A-0014-4C7F-A081-1E97660DA0B9}"/>
    <cellStyle name="Normal 8 8 3 7" xfId="35887" xr:uid="{A497D557-723B-496A-BB59-2D55310F85AB}"/>
    <cellStyle name="Normal 8 8 4" xfId="2688" xr:uid="{F9046D16-673E-40A6-9168-B74D651D7CF9}"/>
    <cellStyle name="Normal 8 8 4 2" xfId="6070" xr:uid="{126ED0E5-0C4E-4030-9FA0-B06EEEED1C92}"/>
    <cellStyle name="Normal 8 8 4 2 2" xfId="14450" xr:uid="{F03A1091-F018-408E-9421-2A619B534A28}"/>
    <cellStyle name="Normal 8 8 4 2 2 2" xfId="31210" xr:uid="{D110A5DC-875F-4143-A46A-B47BFE3BC210}"/>
    <cellStyle name="Normal 8 8 4 2 2 3" xfId="47969" xr:uid="{7770A4A4-DE74-48E5-BA56-3C701F2268E4}"/>
    <cellStyle name="Normal 8 8 4 2 3" xfId="22830" xr:uid="{2F27B257-1361-4103-AF7A-F2675C5CA1E6}"/>
    <cellStyle name="Normal 8 8 4 2 4" xfId="39589" xr:uid="{A604EC45-1ED0-42A9-8148-1D788A8EA285}"/>
    <cellStyle name="Normal 8 8 4 3" xfId="7757" xr:uid="{181E78C3-6764-49A4-B354-5ABC86B48FEE}"/>
    <cellStyle name="Normal 8 8 4 3 2" xfId="16137" xr:uid="{6A73F166-B76D-43BD-8F5D-6F79FF7A54F8}"/>
    <cellStyle name="Normal 8 8 4 3 2 2" xfId="32897" xr:uid="{DCF8F871-D0AE-41B7-99C1-4A7E73651A53}"/>
    <cellStyle name="Normal 8 8 4 3 2 3" xfId="49656" xr:uid="{35060BAA-BA1B-4FD8-8737-919E3516D73A}"/>
    <cellStyle name="Normal 8 8 4 3 3" xfId="24517" xr:uid="{24FCE461-C8B0-4258-88F8-3104CA008EBB}"/>
    <cellStyle name="Normal 8 8 4 3 4" xfId="41276" xr:uid="{8CE3A08A-BA52-4710-9A84-A52B7B21DEFA}"/>
    <cellStyle name="Normal 8 8 4 4" xfId="4384" xr:uid="{0F09003F-F631-481D-B0FA-6FB288DDA13C}"/>
    <cellStyle name="Normal 8 8 4 4 2" xfId="12760" xr:uid="{B3185081-4F7C-4279-9841-423531DDFB6C}"/>
    <cellStyle name="Normal 8 8 4 4 2 2" xfId="29520" xr:uid="{0F9B12FC-E53E-4B37-AEF1-F7069203C370}"/>
    <cellStyle name="Normal 8 8 4 4 2 3" xfId="46279" xr:uid="{927DB257-2A3F-4DDD-856F-0825AB2B7FD0}"/>
    <cellStyle name="Normal 8 8 4 4 3" xfId="21140" xr:uid="{7CC9D983-9574-436F-8717-49C6E7473579}"/>
    <cellStyle name="Normal 8 8 4 4 4" xfId="37899" xr:uid="{151C10E3-5123-4446-9BC8-AC975DA16D59}"/>
    <cellStyle name="Normal 8 8 4 5" xfId="11070" xr:uid="{90719D5F-3545-41E6-B363-54B70A1C4A03}"/>
    <cellStyle name="Normal 8 8 4 5 2" xfId="27830" xr:uid="{EFB2539E-5FE0-4FBA-934A-0781580302CD}"/>
    <cellStyle name="Normal 8 8 4 5 3" xfId="44589" xr:uid="{5F4B8479-3F52-4119-851D-0D890E548DFB}"/>
    <cellStyle name="Normal 8 8 4 6" xfId="19450" xr:uid="{32EC7D97-29B4-4B99-868F-7BBF62B334D4}"/>
    <cellStyle name="Normal 8 8 4 7" xfId="36209" xr:uid="{34FD94BD-D66B-4E69-A3CF-47D0A667BD01}"/>
    <cellStyle name="Normal 8 8 5" xfId="4804" xr:uid="{5E52B66D-2450-485A-9C18-1F69F288E423}"/>
    <cellStyle name="Normal 8 8 5 2" xfId="13180" xr:uid="{D067F6C6-BC58-40C5-B5FA-635B25EB7324}"/>
    <cellStyle name="Normal 8 8 5 2 2" xfId="29940" xr:uid="{3A24388B-1E0A-4D11-B2BC-B69DCB900E7A}"/>
    <cellStyle name="Normal 8 8 5 2 3" xfId="46699" xr:uid="{F63449C0-4F23-435C-B249-972F197CC510}"/>
    <cellStyle name="Normal 8 8 5 3" xfId="21560" xr:uid="{4B011D6D-08DB-49C3-AFA2-38830C13D16C}"/>
    <cellStyle name="Normal 8 8 5 4" xfId="38319" xr:uid="{72A02BA9-F952-4A01-8A0A-33EC6EBDFB8A}"/>
    <cellStyle name="Normal 8 8 6" xfId="6581" xr:uid="{D7F6C9BC-994C-4985-B8E0-986913E3F829}"/>
    <cellStyle name="Normal 8 8 6 2" xfId="14961" xr:uid="{BD8ADEC3-0D75-4FF6-9AD0-54201FB1FD53}"/>
    <cellStyle name="Normal 8 8 6 2 2" xfId="31721" xr:uid="{A4EA5FDE-E0A7-40F6-8901-5DAC905ADA3C}"/>
    <cellStyle name="Normal 8 8 6 2 3" xfId="48480" xr:uid="{CB04A3C8-FF42-4C53-AFDC-7068F37184FF}"/>
    <cellStyle name="Normal 8 8 6 3" xfId="23341" xr:uid="{DAA401B3-937E-46FE-94A5-1B11BD15A4E2}"/>
    <cellStyle name="Normal 8 8 6 4" xfId="40100" xr:uid="{3DB3071F-C07B-4627-A289-1E851FFF040E}"/>
    <cellStyle name="Normal 8 8 7" xfId="8163" xr:uid="{7FEEC2AA-CF39-4E12-B771-A0E0E5449A56}"/>
    <cellStyle name="Normal 8 8 7 2" xfId="16543" xr:uid="{AC5EA53D-E845-4032-A2A9-077436B45B36}"/>
    <cellStyle name="Normal 8 8 7 2 2" xfId="33303" xr:uid="{0A6190F1-ED36-441A-9B6A-4E6155492516}"/>
    <cellStyle name="Normal 8 8 7 2 3" xfId="50062" xr:uid="{1B58C002-ADC7-4A00-BD3B-0BF09AF3B67D}"/>
    <cellStyle name="Normal 8 8 7 3" xfId="24923" xr:uid="{CDC9FA82-AF29-4CA7-A154-2D7012ED5EB2}"/>
    <cellStyle name="Normal 8 8 7 4" xfId="41682" xr:uid="{74E6F172-1EDA-4A25-8F44-9BF785D95DBE}"/>
    <cellStyle name="Normal 8 8 8" xfId="8569" xr:uid="{A3BCA880-BDC6-4E49-AF9A-DE12ADA3162A}"/>
    <cellStyle name="Normal 8 8 8 2" xfId="16949" xr:uid="{F561D723-3C33-4489-99D7-40DC61424D2D}"/>
    <cellStyle name="Normal 8 8 8 2 2" xfId="33709" xr:uid="{D24DEA4D-909B-4C6E-86DF-7DFE66EB9A1A}"/>
    <cellStyle name="Normal 8 8 8 2 3" xfId="50468" xr:uid="{FAD86C4B-F0F7-4F27-B190-859A5874D2F7}"/>
    <cellStyle name="Normal 8 8 8 3" xfId="25329" xr:uid="{5840FED5-E9B8-4A79-AB17-40CF118FF8AE}"/>
    <cellStyle name="Normal 8 8 8 4" xfId="42088" xr:uid="{A8282CE7-6286-4D27-8FED-A61636C30DDE}"/>
    <cellStyle name="Normal 8 8 9" xfId="8975" xr:uid="{F4B2454B-FD92-4761-AAE1-C41B394322E8}"/>
    <cellStyle name="Normal 8 8 9 2" xfId="17355" xr:uid="{8A638DC4-4F6E-41D9-90CF-6512845FC844}"/>
    <cellStyle name="Normal 8 8 9 2 2" xfId="34115" xr:uid="{D119DED4-BB47-4315-91C8-CE74B1DE90CC}"/>
    <cellStyle name="Normal 8 8 9 2 3" xfId="50874" xr:uid="{223F0C5F-E9F3-4E15-82BD-42C175ACB06A}"/>
    <cellStyle name="Normal 8 8 9 3" xfId="25735" xr:uid="{7D5A285B-308C-4C32-8DC3-85751615E429}"/>
    <cellStyle name="Normal 8 8 9 4" xfId="42494" xr:uid="{C18755DE-1691-40F5-BE31-A3D8AE340C7A}"/>
    <cellStyle name="Normal 8 9" xfId="1554" xr:uid="{C0B076DC-B49C-4511-8149-5C55B623FDCD}"/>
    <cellStyle name="Normal 8 9 2" xfId="4933" xr:uid="{E4A1BCC9-19E4-4A55-8C62-DE8C8E0547A0}"/>
    <cellStyle name="Normal 8 9 2 2" xfId="13309" xr:uid="{7F4B8BAD-FD0C-4E8F-AC50-7DBF9BAF073B}"/>
    <cellStyle name="Normal 8 9 2 2 2" xfId="30069" xr:uid="{ED438423-B524-4B23-A0B3-93750E4EA7B9}"/>
    <cellStyle name="Normal 8 9 2 2 3" xfId="46828" xr:uid="{0DFA1651-BE67-49B4-94C2-A0B8CB17DE86}"/>
    <cellStyle name="Normal 8 9 2 3" xfId="21689" xr:uid="{9A3B8124-1E93-435C-9281-87BBA97BF0AD}"/>
    <cellStyle name="Normal 8 9 2 4" xfId="38448" xr:uid="{65572C62-7F2B-4D71-AAC4-6A6BB25032DA}"/>
    <cellStyle name="Normal 8 9 3" xfId="6616" xr:uid="{E2BB1C7E-5E2F-4D9E-99BF-218B8936DA77}"/>
    <cellStyle name="Normal 8 9 3 2" xfId="14996" xr:uid="{CA3B8731-B769-4C5F-9AE3-1493C06165BF}"/>
    <cellStyle name="Normal 8 9 3 2 2" xfId="31756" xr:uid="{45B0DEFA-39ED-4C04-AC54-FE5A49EA9D8C}"/>
    <cellStyle name="Normal 8 9 3 2 3" xfId="48515" xr:uid="{16E6D817-4D8B-44DB-AEFF-0351FFE25228}"/>
    <cellStyle name="Normal 8 9 3 3" xfId="23376" xr:uid="{3707FE0C-5FEA-4A9A-B84F-4209F390516C}"/>
    <cellStyle name="Normal 8 9 3 4" xfId="40135" xr:uid="{8F3FE6A9-E470-4A63-A79E-F92C1C56B7F9}"/>
    <cellStyle name="Normal 8 9 4" xfId="3356" xr:uid="{ECA9F548-34AC-4577-9F7B-A3133A142207}"/>
    <cellStyle name="Normal 8 9 4 2" xfId="11732" xr:uid="{ABD2ED19-3806-4C35-BCB0-909F00743AD4}"/>
    <cellStyle name="Normal 8 9 4 2 2" xfId="28492" xr:uid="{C4DC708B-1491-4908-B217-0E255F92575F}"/>
    <cellStyle name="Normal 8 9 4 2 3" xfId="45251" xr:uid="{BE0A80B7-7F10-4183-980D-6E7C1C8CF0C2}"/>
    <cellStyle name="Normal 8 9 4 3" xfId="20112" xr:uid="{2740D35F-AE73-4B87-ADC1-D10BFE852D63}"/>
    <cellStyle name="Normal 8 9 4 4" xfId="36871" xr:uid="{60123D96-31A2-484D-AC75-EEA46033BFBF}"/>
    <cellStyle name="Normal 8 9 5" xfId="9929" xr:uid="{540FE48F-1B2E-49CE-A7F9-76404FCEE8A9}"/>
    <cellStyle name="Normal 8 9 5 2" xfId="26689" xr:uid="{1071CD4D-01C0-48F7-9461-861AB1795191}"/>
    <cellStyle name="Normal 8 9 5 3" xfId="43448" xr:uid="{9D3E4EEF-56EF-4B56-9B5D-3C14B2D905E2}"/>
    <cellStyle name="Normal 8 9 6" xfId="18309" xr:uid="{CC947CA7-CAEF-47CC-9374-995A1743ECAC}"/>
    <cellStyle name="Normal 8 9 7" xfId="35068" xr:uid="{347F0B1A-9212-4914-9454-FFDD10E7A54E}"/>
    <cellStyle name="Normal 9" xfId="19" xr:uid="{411F4773-22B9-4F46-B2AD-46D846AC87D2}"/>
    <cellStyle name="Normal 9 10" xfId="1979" xr:uid="{AF12B8D5-EF84-48F2-B9EA-80F01CB1C075}"/>
    <cellStyle name="Normal 9 10 2" xfId="5358" xr:uid="{FE424648-22FC-462B-BE16-A612E7C55B1B}"/>
    <cellStyle name="Normal 9 10 2 2" xfId="13738" xr:uid="{32F469ED-EB2E-4A75-A45D-4CB94F28A29D}"/>
    <cellStyle name="Normal 9 10 2 2 2" xfId="30498" xr:uid="{2A0A572C-8633-41BA-94C2-C22CF779F700}"/>
    <cellStyle name="Normal 9 10 2 2 3" xfId="47257" xr:uid="{C47DE7EB-6D6F-4051-A7BC-14DF16B2EEA0}"/>
    <cellStyle name="Normal 9 10 2 3" xfId="22118" xr:uid="{D655D3CB-E7F8-4E3C-8100-9456E7BC18B5}"/>
    <cellStyle name="Normal 9 10 2 4" xfId="38877" xr:uid="{FE1D319B-F023-404A-B685-5517B7CA8DD4}"/>
    <cellStyle name="Normal 9 10 3" xfId="7045" xr:uid="{8D4D93EF-D7D7-4A02-A105-86EF70ADE0E2}"/>
    <cellStyle name="Normal 9 10 3 2" xfId="15425" xr:uid="{D859D5C7-0137-4EA1-9AA2-5F82E618E6A4}"/>
    <cellStyle name="Normal 9 10 3 2 2" xfId="32185" xr:uid="{5E575AA9-31E6-435E-95F0-F2BAE096ECBE}"/>
    <cellStyle name="Normal 9 10 3 2 3" xfId="48944" xr:uid="{4F414263-B77D-4DB2-9EE1-BD954C868F5C}"/>
    <cellStyle name="Normal 9 10 3 3" xfId="23805" xr:uid="{35B45BC4-FB87-4A35-9BA7-596B8386AB40}"/>
    <cellStyle name="Normal 9 10 3 4" xfId="40564" xr:uid="{8CB24838-DD5D-4E9E-9265-40D5FEF0AB53}"/>
    <cellStyle name="Normal 9 10 4" xfId="3785" xr:uid="{45F02C79-800C-48E2-861C-EFEEAEE78882}"/>
    <cellStyle name="Normal 9 10 4 2" xfId="12161" xr:uid="{D4199272-A0BB-4792-BED3-5FBE8AF0448D}"/>
    <cellStyle name="Normal 9 10 4 2 2" xfId="28921" xr:uid="{5FB3717C-ADE2-41EB-9F36-CC1C17CBA8A2}"/>
    <cellStyle name="Normal 9 10 4 2 3" xfId="45680" xr:uid="{8BFF15DC-7EBD-4FD0-8D75-89C773ED494A}"/>
    <cellStyle name="Normal 9 10 4 3" xfId="20541" xr:uid="{C388B724-CA90-4363-BEDB-6C364B49E114}"/>
    <cellStyle name="Normal 9 10 4 4" xfId="37300" xr:uid="{39423B54-D0B5-4BE5-B4D1-9FC51BD6B8BA}"/>
    <cellStyle name="Normal 9 10 5" xfId="10358" xr:uid="{BF8BBAA3-F75A-422E-8B79-B28D6AC74B76}"/>
    <cellStyle name="Normal 9 10 5 2" xfId="27118" xr:uid="{E994E07E-9983-4010-A6E3-61EF64EEF8C7}"/>
    <cellStyle name="Normal 9 10 5 3" xfId="43877" xr:uid="{B04BDCBB-04E2-4B8B-94DC-39A5994E0525}"/>
    <cellStyle name="Normal 9 10 6" xfId="18738" xr:uid="{A127C0C8-B215-4503-9F2A-815FB02366F8}"/>
    <cellStyle name="Normal 9 10 7" xfId="35497" xr:uid="{37C0A167-BBD6-4D1C-9A7E-78277AFDF4A7}"/>
    <cellStyle name="Normal 9 11" xfId="2420" xr:uid="{EB1279E0-6A3B-4AD3-8730-0664F357D6C8}"/>
    <cellStyle name="Normal 9 11 2" xfId="5801" xr:uid="{FDA59E5B-57DC-48A2-9702-5F0D519C4B4E}"/>
    <cellStyle name="Normal 9 11 2 2" xfId="14181" xr:uid="{3A800AFA-6278-4EE4-99B0-76FE80D6F839}"/>
    <cellStyle name="Normal 9 11 2 2 2" xfId="30941" xr:uid="{A709A168-FEBD-4FEF-B77D-CC8A7C3B2834}"/>
    <cellStyle name="Normal 9 11 2 2 3" xfId="47700" xr:uid="{712D977A-DFCE-493C-858A-4AF08F7BE80D}"/>
    <cellStyle name="Normal 9 11 2 3" xfId="22561" xr:uid="{885FF2C4-C956-432A-95D8-18F870EEB7A7}"/>
    <cellStyle name="Normal 9 11 2 4" xfId="39320" xr:uid="{2AA33DF2-C394-49C7-8725-48A63B538CA3}"/>
    <cellStyle name="Normal 9 11 3" xfId="7488" xr:uid="{53F3E36F-C4E2-4BE4-B4A1-849C4AD0DD6B}"/>
    <cellStyle name="Normal 9 11 3 2" xfId="15868" xr:uid="{0E033D30-F205-4656-9BAD-FF33C373A348}"/>
    <cellStyle name="Normal 9 11 3 2 2" xfId="32628" xr:uid="{222E405F-A21B-4076-9509-5B80DD0959F7}"/>
    <cellStyle name="Normal 9 11 3 2 3" xfId="49387" xr:uid="{8D3E9800-8E17-4066-9AA4-F19954224745}"/>
    <cellStyle name="Normal 9 11 3 3" xfId="24248" xr:uid="{ABD32BAA-2994-4AA9-9323-7A45371BEC55}"/>
    <cellStyle name="Normal 9 11 3 4" xfId="41007" xr:uid="{48DB438A-6025-4807-8A2F-EC520AF8975A}"/>
    <cellStyle name="Normal 9 11 4" xfId="2925" xr:uid="{B3E93E55-FF77-4292-959F-5846DD726FFC}"/>
    <cellStyle name="Normal 9 11 4 2" xfId="11307" xr:uid="{0DD2D779-41ED-4A46-89C4-3B4FDA895E07}"/>
    <cellStyle name="Normal 9 11 4 2 2" xfId="28067" xr:uid="{89F54A14-69AF-40F7-8664-53FA301C03CC}"/>
    <cellStyle name="Normal 9 11 4 2 3" xfId="44826" xr:uid="{6F43624E-DC31-4734-98D5-58B1C0126B0C}"/>
    <cellStyle name="Normal 9 11 4 3" xfId="19687" xr:uid="{399B3BB9-46FC-4CAC-9014-7E075B9B4753}"/>
    <cellStyle name="Normal 9 11 4 4" xfId="36446" xr:uid="{CDD9A891-2D2F-4B58-BA7E-69E2804BDE6B}"/>
    <cellStyle name="Normal 9 11 5" xfId="10801" xr:uid="{60B06DA8-8B04-4C6A-8108-7FB039DE2DA0}"/>
    <cellStyle name="Normal 9 11 5 2" xfId="27561" xr:uid="{6807C579-58C4-47FC-A2F8-A1B80F2ACA89}"/>
    <cellStyle name="Normal 9 11 5 3" xfId="44320" xr:uid="{706D8E07-64F2-4FF6-A5EB-522E5E845447}"/>
    <cellStyle name="Normal 9 11 6" xfId="19181" xr:uid="{F8EC0AB3-D550-4046-987E-01B3D98B9822}"/>
    <cellStyle name="Normal 9 11 7" xfId="35940" xr:uid="{FFE3EDF3-4716-4AD9-9BCE-767D17D15408}"/>
    <cellStyle name="Normal 9 12" xfId="4521" xr:uid="{17A8F320-5DF8-4176-B540-0330540A07CB}"/>
    <cellStyle name="Normal 9 12 2" xfId="12897" xr:uid="{DC531422-29CF-4809-90C1-BB5B430ACE95}"/>
    <cellStyle name="Normal 9 12 2 2" xfId="29657" xr:uid="{5DC951EA-2F99-4A43-B51E-32EF70F30710}"/>
    <cellStyle name="Normal 9 12 2 3" xfId="46416" xr:uid="{4673963A-2594-45F8-9B56-AB0F8DF60984}"/>
    <cellStyle name="Normal 9 12 3" xfId="21277" xr:uid="{D094CFDD-A54F-4802-A6BB-8B1D368B7FA9}"/>
    <cellStyle name="Normal 9 12 4" xfId="38036" xr:uid="{5F9AA661-5DBF-468E-BC12-8DF6DCB5C351}"/>
    <cellStyle name="Normal 9 13" xfId="6191" xr:uid="{3E353468-3E00-4D46-A21B-EBC20217447D}"/>
    <cellStyle name="Normal 9 13 2" xfId="14571" xr:uid="{04B01E00-1FFC-4FF0-A401-3A4389E74EF3}"/>
    <cellStyle name="Normal 9 13 2 2" xfId="31331" xr:uid="{C6AF3DD3-CF78-4528-B6F4-0A21C8258172}"/>
    <cellStyle name="Normal 9 13 2 3" xfId="48090" xr:uid="{E1B3AC10-80EE-4F07-829B-7B920696BB17}"/>
    <cellStyle name="Normal 9 13 3" xfId="22951" xr:uid="{EB112C24-8EA3-4C00-BF74-669DAB15DB73}"/>
    <cellStyle name="Normal 9 13 4" xfId="39710" xr:uid="{AFC31734-48EA-4902-A739-5E6C10870039}"/>
    <cellStyle name="Normal 9 14" xfId="7894" xr:uid="{67CEAFB9-3DBF-46AF-87E6-F3995E053463}"/>
    <cellStyle name="Normal 9 14 2" xfId="16274" xr:uid="{8025074F-94E0-45EC-ADFB-F0139DED4D25}"/>
    <cellStyle name="Normal 9 14 2 2" xfId="33034" xr:uid="{9BC54267-B3F9-4650-B13F-A3CA59412A05}"/>
    <cellStyle name="Normal 9 14 2 3" xfId="49793" xr:uid="{0CFF5902-0F7C-411A-8B02-BECB142FD61A}"/>
    <cellStyle name="Normal 9 14 3" xfId="24654" xr:uid="{59A4DC01-AC9A-4529-AB2C-4F1B419D0A08}"/>
    <cellStyle name="Normal 9 14 4" xfId="41413" xr:uid="{D66FFCBA-3E6C-4319-85F9-5799AB83B354}"/>
    <cellStyle name="Normal 9 15" xfId="8300" xr:uid="{BCDB3BE3-DB1D-42D8-9501-E00369C98034}"/>
    <cellStyle name="Normal 9 15 2" xfId="16680" xr:uid="{39C67684-89B5-4D3B-AF69-1DA0B8DDC0F5}"/>
    <cellStyle name="Normal 9 15 2 2" xfId="33440" xr:uid="{666FD4B5-A903-4D0A-ACCB-D508B4112519}"/>
    <cellStyle name="Normal 9 15 2 3" xfId="50199" xr:uid="{D2A632B4-FEF0-4D67-9744-95256D80B83A}"/>
    <cellStyle name="Normal 9 15 3" xfId="25060" xr:uid="{E478E387-E34F-4003-B00B-9EDD7F84990F}"/>
    <cellStyle name="Normal 9 15 4" xfId="41819" xr:uid="{1F82EF2F-3921-466D-9263-E97915A3CC87}"/>
    <cellStyle name="Normal 9 16" xfId="8706" xr:uid="{F7AF0F63-E036-4A29-BC87-CCD0F780E925}"/>
    <cellStyle name="Normal 9 16 2" xfId="17086" xr:uid="{9C5FDF8F-30D8-4D69-B778-8144D07638C7}"/>
    <cellStyle name="Normal 9 16 2 2" xfId="33846" xr:uid="{EECA9E28-1D83-4327-B4BB-2E24673F2F36}"/>
    <cellStyle name="Normal 9 16 2 3" xfId="50605" xr:uid="{E7A37814-CC72-4C84-A812-BD4AEE9587A9}"/>
    <cellStyle name="Normal 9 16 3" xfId="25466" xr:uid="{A44C349B-C650-45DA-B5F9-90E90E5245FD}"/>
    <cellStyle name="Normal 9 16 4" xfId="42225" xr:uid="{344202F2-9DB8-4B81-A8C4-8B92CC4E85EB}"/>
    <cellStyle name="Normal 9 17" xfId="9112" xr:uid="{A26CA0E7-0F3E-4C28-9C44-C5F34E001FA8}"/>
    <cellStyle name="Normal 9 17 2" xfId="17492" xr:uid="{1B243614-9EDB-4014-A4D5-EA55CB11466D}"/>
    <cellStyle name="Normal 9 17 2 2" xfId="34252" xr:uid="{0B8237E5-E1B4-47B8-825E-891E89BE2D61}"/>
    <cellStyle name="Normal 9 17 2 3" xfId="51011" xr:uid="{A95493E8-77EF-47AB-A1D0-1EDB5EC9CA51}"/>
    <cellStyle name="Normal 9 17 3" xfId="25872" xr:uid="{01C100FB-2A8E-41E2-BC66-4C268A22B94A}"/>
    <cellStyle name="Normal 9 17 4" xfId="42631" xr:uid="{7888FBF8-C285-4FA3-AD14-27747F93EC06}"/>
    <cellStyle name="Normal 9 18" xfId="2813" xr:uid="{E7FF957D-29DE-475B-BB13-9A8150B2DD59}"/>
    <cellStyle name="Normal 9 18 2" xfId="11195" xr:uid="{C43C3916-FDC3-48E1-A955-FB529AFC4FA8}"/>
    <cellStyle name="Normal 9 18 2 2" xfId="27955" xr:uid="{B986C81C-6B2F-4F04-AB65-CCCE449EADBA}"/>
    <cellStyle name="Normal 9 18 2 3" xfId="44714" xr:uid="{A21ACE34-4D7C-40D1-B392-247C9E939C87}"/>
    <cellStyle name="Normal 9 18 3" xfId="19575" xr:uid="{41F8C493-8660-4373-A018-758B82678F09}"/>
    <cellStyle name="Normal 9 18 4" xfId="36334" xr:uid="{9F1E4932-4A51-4085-86A9-37151DC9D838}"/>
    <cellStyle name="Normal 9 19" xfId="9504" xr:uid="{AC5FB7FF-1E3E-40F9-9C40-268DE376382D}"/>
    <cellStyle name="Normal 9 19 2" xfId="26264" xr:uid="{0AF831A8-7FC5-4E91-B765-4A9CE134F3D6}"/>
    <cellStyle name="Normal 9 19 3" xfId="43023" xr:uid="{22DE320B-A956-4F35-90FC-7EEDDACE9500}"/>
    <cellStyle name="Normal 9 2" xfId="222" xr:uid="{843ABDB1-A8A2-440A-A8A3-D2312A78782B}"/>
    <cellStyle name="Normal 9 2 10" xfId="2421" xr:uid="{4746690A-B81F-4935-A396-8426F4271E2F}"/>
    <cellStyle name="Normal 9 2 10 2" xfId="5802" xr:uid="{C6FA465B-8E33-4BE4-9010-A995BCAC8970}"/>
    <cellStyle name="Normal 9 2 10 2 2" xfId="14182" xr:uid="{455B797B-2E06-49B9-AA88-D152879E5DBD}"/>
    <cellStyle name="Normal 9 2 10 2 2 2" xfId="30942" xr:uid="{6F80A04C-8E5B-46F7-A357-D3F77231E23B}"/>
    <cellStyle name="Normal 9 2 10 2 2 3" xfId="47701" xr:uid="{BBBAD9EA-FB0A-43AE-A11A-9275951B7F9D}"/>
    <cellStyle name="Normal 9 2 10 2 3" xfId="22562" xr:uid="{97CC1BD7-F297-4D4A-8337-CDDD7AE53267}"/>
    <cellStyle name="Normal 9 2 10 2 4" xfId="39321" xr:uid="{7CD8411B-9740-4B3B-B5E9-D8F31760D41B}"/>
    <cellStyle name="Normal 9 2 10 3" xfId="7489" xr:uid="{FFFEE735-B90A-4491-9A66-2F489D213F5E}"/>
    <cellStyle name="Normal 9 2 10 3 2" xfId="15869" xr:uid="{76F452C9-DE00-4251-A173-0837154DA2C9}"/>
    <cellStyle name="Normal 9 2 10 3 2 2" xfId="32629" xr:uid="{A640D271-3C03-4805-BA31-365923EB5C53}"/>
    <cellStyle name="Normal 9 2 10 3 2 3" xfId="49388" xr:uid="{B20CA76A-A6FE-4D4C-BF93-B1E38C2D7096}"/>
    <cellStyle name="Normal 9 2 10 3 3" xfId="24249" xr:uid="{4A33B75A-6A7A-4B14-A333-AC48B73004DC}"/>
    <cellStyle name="Normal 9 2 10 3 4" xfId="41008" xr:uid="{AE3C01EE-0200-4CB4-AC3B-EF296D6BB4E2}"/>
    <cellStyle name="Normal 9 2 10 4" xfId="2932" xr:uid="{D8472E0A-1F7F-4D11-90E4-3C42117FC325}"/>
    <cellStyle name="Normal 9 2 10 4 2" xfId="11314" xr:uid="{06B9BE34-5551-42BA-8D2F-E4808C41056C}"/>
    <cellStyle name="Normal 9 2 10 4 2 2" xfId="28074" xr:uid="{C4D0ECC0-3119-45F8-9874-D952BD5564D3}"/>
    <cellStyle name="Normal 9 2 10 4 2 3" xfId="44833" xr:uid="{7B6C2A90-BE5F-4558-A31A-683245C8F4B4}"/>
    <cellStyle name="Normal 9 2 10 4 3" xfId="19694" xr:uid="{B218E8F8-11BB-45BA-A7B2-AAF50D2C2936}"/>
    <cellStyle name="Normal 9 2 10 4 4" xfId="36453" xr:uid="{3A932A4F-6EAF-48D8-A8AC-C63A7E931B1C}"/>
    <cellStyle name="Normal 9 2 10 5" xfId="10802" xr:uid="{94F7C9D1-3318-4C8C-A7A8-45061C75BC61}"/>
    <cellStyle name="Normal 9 2 10 5 2" xfId="27562" xr:uid="{27109A81-7C35-406B-8D96-13EB379357F3}"/>
    <cellStyle name="Normal 9 2 10 5 3" xfId="44321" xr:uid="{92E437E1-8599-4754-833D-5553E39DCB56}"/>
    <cellStyle name="Normal 9 2 10 6" xfId="19182" xr:uid="{54C5D5FD-B8F8-49F6-9DBB-9F6BAFE8B93C}"/>
    <cellStyle name="Normal 9 2 10 7" xfId="35941" xr:uid="{94B7BB58-7079-4BCB-BC92-88E19C8EE3F0}"/>
    <cellStyle name="Normal 9 2 11" xfId="4522" xr:uid="{4548F6FA-A558-4C88-BCDC-B45543386EB2}"/>
    <cellStyle name="Normal 9 2 11 2" xfId="12898" xr:uid="{ACE97F59-A4B7-45EF-8617-0EED9F3D4908}"/>
    <cellStyle name="Normal 9 2 11 2 2" xfId="29658" xr:uid="{F1D05CF1-8061-4653-8192-DADA7FC7C3A6}"/>
    <cellStyle name="Normal 9 2 11 2 3" xfId="46417" xr:uid="{DDDE4B30-6EFB-4526-8638-1404FFB5C813}"/>
    <cellStyle name="Normal 9 2 11 3" xfId="21278" xr:uid="{6BA09595-A2A0-4907-8627-24F40DA020EA}"/>
    <cellStyle name="Normal 9 2 11 4" xfId="38037" xr:uid="{69A2069A-34B4-499C-BFD6-B7B543C8E2C9}"/>
    <cellStyle name="Normal 9 2 12" xfId="6198" xr:uid="{E649FB76-CFC4-4C99-9F38-9F9FFEDA8604}"/>
    <cellStyle name="Normal 9 2 12 2" xfId="14578" xr:uid="{FB19F94E-A9CF-4CC3-8C0B-719520E2992E}"/>
    <cellStyle name="Normal 9 2 12 2 2" xfId="31338" xr:uid="{DAEDB2AD-EA88-42C7-A117-A460668B39EA}"/>
    <cellStyle name="Normal 9 2 12 2 3" xfId="48097" xr:uid="{FCED1B32-3CF2-4B75-AC23-F1F2F6D389A4}"/>
    <cellStyle name="Normal 9 2 12 3" xfId="22958" xr:uid="{8988ED0D-8651-4FD4-8471-F21E3B312D68}"/>
    <cellStyle name="Normal 9 2 12 4" xfId="39717" xr:uid="{73CF4E0D-F458-4027-B907-627E9A05EE4B}"/>
    <cellStyle name="Normal 9 2 13" xfId="7895" xr:uid="{91260D33-2864-412C-A6E0-9F87F7D84294}"/>
    <cellStyle name="Normal 9 2 13 2" xfId="16275" xr:uid="{FF56FFFD-273A-4E64-9BD9-ACA649DFA6F9}"/>
    <cellStyle name="Normal 9 2 13 2 2" xfId="33035" xr:uid="{DB50865F-6D46-4100-A0B4-FDD4FE397B87}"/>
    <cellStyle name="Normal 9 2 13 2 3" xfId="49794" xr:uid="{C569A9C3-1F33-4DC1-AC53-0026FE69B383}"/>
    <cellStyle name="Normal 9 2 13 3" xfId="24655" xr:uid="{3D26DE80-E026-4245-85DE-BC541C80F214}"/>
    <cellStyle name="Normal 9 2 13 4" xfId="41414" xr:uid="{C4FE8534-034C-4B5F-83CB-8B20DAB7BC06}"/>
    <cellStyle name="Normal 9 2 14" xfId="8301" xr:uid="{F3DE2251-DA5E-4FC7-91CD-722B7EFFC143}"/>
    <cellStyle name="Normal 9 2 14 2" xfId="16681" xr:uid="{6DD775F3-39AE-40A5-868B-531EDC83FC80}"/>
    <cellStyle name="Normal 9 2 14 2 2" xfId="33441" xr:uid="{5E1EABBD-4540-4700-9C2B-434997B75C54}"/>
    <cellStyle name="Normal 9 2 14 2 3" xfId="50200" xr:uid="{496231F6-45F9-4785-B3B1-0A1B64FAB6E6}"/>
    <cellStyle name="Normal 9 2 14 3" xfId="25061" xr:uid="{28FE2F06-7858-484A-BBF8-F28B95025C03}"/>
    <cellStyle name="Normal 9 2 14 4" xfId="41820" xr:uid="{DAF0A118-D1FA-493C-8FB9-96609A599B00}"/>
    <cellStyle name="Normal 9 2 15" xfId="8707" xr:uid="{A9E5BE3E-8568-4CE2-82AE-3574057DC388}"/>
    <cellStyle name="Normal 9 2 15 2" xfId="17087" xr:uid="{ED081944-F63F-41DD-9CD0-209BEF8F198E}"/>
    <cellStyle name="Normal 9 2 15 2 2" xfId="33847" xr:uid="{DCF8A90E-800A-4C6A-93E1-CFBBC00E7474}"/>
    <cellStyle name="Normal 9 2 15 2 3" xfId="50606" xr:uid="{656C63A1-BCD2-44EA-9D58-FAC74B997936}"/>
    <cellStyle name="Normal 9 2 15 3" xfId="25467" xr:uid="{E2DEA3B2-8601-44A6-AD95-A0ECF207FFAC}"/>
    <cellStyle name="Normal 9 2 15 4" xfId="42226" xr:uid="{EA41AB73-E6D2-424A-A78C-85B032D5AFFD}"/>
    <cellStyle name="Normal 9 2 16" xfId="9113" xr:uid="{29978220-99D8-46CF-99DD-ECA9BFC36F38}"/>
    <cellStyle name="Normal 9 2 16 2" xfId="17493" xr:uid="{2DCDDCD1-3DDF-4B36-821B-C7DD0856A5F4}"/>
    <cellStyle name="Normal 9 2 16 2 2" xfId="34253" xr:uid="{E2ACAB52-4C5F-49BD-BEEE-2F36E593AF8F}"/>
    <cellStyle name="Normal 9 2 16 2 3" xfId="51012" xr:uid="{299D669F-B83E-4813-A60C-69D2B184C585}"/>
    <cellStyle name="Normal 9 2 16 3" xfId="25873" xr:uid="{42FE020F-75F6-4A8A-8FFB-9E6CAF4F4341}"/>
    <cellStyle name="Normal 9 2 16 4" xfId="42632" xr:uid="{288E3799-3924-4583-B5BE-6D8E5DD2212C}"/>
    <cellStyle name="Normal 9 2 17" xfId="2820" xr:uid="{C461AE85-5A12-4F04-9F75-658F997460D0}"/>
    <cellStyle name="Normal 9 2 17 2" xfId="11202" xr:uid="{35BABB8C-0DFA-46D2-85F6-E7F51A279F85}"/>
    <cellStyle name="Normal 9 2 17 2 2" xfId="27962" xr:uid="{2E784D69-BE3C-407C-BF57-80053318F0A4}"/>
    <cellStyle name="Normal 9 2 17 2 3" xfId="44721" xr:uid="{5288C274-C2F8-4895-A366-1FD012CCC2F0}"/>
    <cellStyle name="Normal 9 2 17 3" xfId="19582" xr:uid="{8C667803-5017-4BBD-B5A7-F1144871BDD5}"/>
    <cellStyle name="Normal 9 2 17 4" xfId="36341" xr:uid="{EB26FA5F-C9A9-4999-841E-7061DF2FADE2}"/>
    <cellStyle name="Normal 9 2 18" xfId="9511" xr:uid="{CE0BF2FA-CC3F-462A-8EBF-7281AC4CFA85}"/>
    <cellStyle name="Normal 9 2 18 2" xfId="26271" xr:uid="{EDD2C933-5A4D-4A27-BE7E-825ADC034F81}"/>
    <cellStyle name="Normal 9 2 18 3" xfId="43030" xr:uid="{67273006-8513-4CCC-8C87-1E66180B8BC7}"/>
    <cellStyle name="Normal 9 2 19" xfId="17891" xr:uid="{FEE7B363-07FA-43E5-AC1C-635E28682F6C}"/>
    <cellStyle name="Normal 9 2 2" xfId="1122" xr:uid="{D37F63EF-EC2E-4918-8A66-49321B9379E8}"/>
    <cellStyle name="Normal 9 2 2 10" xfId="7957" xr:uid="{6F667B1B-7735-4204-B6D7-7BC5C1057CC8}"/>
    <cellStyle name="Normal 9 2 2 10 2" xfId="16337" xr:uid="{0A7789FB-A8AF-48D6-8920-69B8DBD1A2DE}"/>
    <cellStyle name="Normal 9 2 2 10 2 2" xfId="33097" xr:uid="{3018038A-BDEF-4C8E-95DA-84DE147A02C4}"/>
    <cellStyle name="Normal 9 2 2 10 2 3" xfId="49856" xr:uid="{11882BDB-AC33-4D1E-AED9-77DCE1D8B72B}"/>
    <cellStyle name="Normal 9 2 2 10 3" xfId="24717" xr:uid="{78237C8B-2AB8-4F0C-89D1-066C2D42BCF2}"/>
    <cellStyle name="Normal 9 2 2 10 4" xfId="41476" xr:uid="{CA8F667A-E77E-41AA-92AE-788238C6B4F7}"/>
    <cellStyle name="Normal 9 2 2 11" xfId="8363" xr:uid="{B4F71472-6255-4AF1-8FA0-89DD35021E66}"/>
    <cellStyle name="Normal 9 2 2 11 2" xfId="16743" xr:uid="{A144F176-AF1A-4BD8-BB4B-38DAA603C75D}"/>
    <cellStyle name="Normal 9 2 2 11 2 2" xfId="33503" xr:uid="{3FC0A2B0-1720-44E4-A907-EF2818FF258C}"/>
    <cellStyle name="Normal 9 2 2 11 2 3" xfId="50262" xr:uid="{0256EF4D-B606-4CAD-A5D5-15C47A4596AC}"/>
    <cellStyle name="Normal 9 2 2 11 3" xfId="25123" xr:uid="{E38D5A8B-CF62-4827-A177-ED23EB07066C}"/>
    <cellStyle name="Normal 9 2 2 11 4" xfId="41882" xr:uid="{3F7767E0-D80F-4A70-940C-ADB095FCC519}"/>
    <cellStyle name="Normal 9 2 2 12" xfId="8769" xr:uid="{3BEC686B-4C40-440E-9466-674D130A9205}"/>
    <cellStyle name="Normal 9 2 2 12 2" xfId="17149" xr:uid="{6CC3BB1C-8920-4B35-881F-4AADDB8EECF3}"/>
    <cellStyle name="Normal 9 2 2 12 2 2" xfId="33909" xr:uid="{059A9E35-357F-4B5A-82EA-6C27AFA407B9}"/>
    <cellStyle name="Normal 9 2 2 12 2 3" xfId="50668" xr:uid="{132ADC33-7D7C-43D6-8F83-2D79D08503F4}"/>
    <cellStyle name="Normal 9 2 2 12 3" xfId="25529" xr:uid="{E4CF95B5-C0C0-4417-87C8-595B36F8266F}"/>
    <cellStyle name="Normal 9 2 2 12 4" xfId="42288" xr:uid="{4E51873F-6A17-4CCC-BA67-2D19BAC23648}"/>
    <cellStyle name="Normal 9 2 2 13" xfId="9175" xr:uid="{CEA20BE6-9DB1-4034-AEEE-8CFCBB7CA11D}"/>
    <cellStyle name="Normal 9 2 2 13 2" xfId="17555" xr:uid="{A2C31018-BD10-475F-A076-2D8931AFFD1F}"/>
    <cellStyle name="Normal 9 2 2 13 2 2" xfId="34315" xr:uid="{F8E9D183-5F5A-45A5-A4B7-E85AF962BE30}"/>
    <cellStyle name="Normal 9 2 2 13 2 3" xfId="51074" xr:uid="{61E5B5E8-17F2-4D56-B7D2-30C4B788765A}"/>
    <cellStyle name="Normal 9 2 2 13 3" xfId="25935" xr:uid="{948DAF3B-3467-403C-8E0A-D14C28B7BD42}"/>
    <cellStyle name="Normal 9 2 2 13 4" xfId="42694" xr:uid="{EF0205F5-AFF5-4839-B224-0DA02F752980}"/>
    <cellStyle name="Normal 9 2 2 14" xfId="2838" xr:uid="{AF59731D-F305-422E-86B0-CF633FDBCE75}"/>
    <cellStyle name="Normal 9 2 2 14 2" xfId="11220" xr:uid="{A4A97BA7-AC80-48DA-8C72-87F0BC5F1396}"/>
    <cellStyle name="Normal 9 2 2 14 2 2" xfId="27980" xr:uid="{B1D3318A-EA99-4AB2-9B22-0CF8DE96FE25}"/>
    <cellStyle name="Normal 9 2 2 14 2 3" xfId="44739" xr:uid="{C1DCA1C3-2638-446D-8A80-20080B46A5D9}"/>
    <cellStyle name="Normal 9 2 2 14 3" xfId="19600" xr:uid="{F73BAD14-5A29-44E5-A4FC-48475C532906}"/>
    <cellStyle name="Normal 9 2 2 14 4" xfId="36359" xr:uid="{FDD18304-E17E-4958-8EBB-FD2A275D0BD3}"/>
    <cellStyle name="Normal 9 2 2 15" xfId="9539" xr:uid="{0E187073-C9F5-4E07-B42A-D1E1CFCA2C10}"/>
    <cellStyle name="Normal 9 2 2 15 2" xfId="26299" xr:uid="{609B9960-C526-4E58-938F-F8FE26C09305}"/>
    <cellStyle name="Normal 9 2 2 15 3" xfId="43058" xr:uid="{CBF0EB2A-8A8B-4FB8-B9D6-A4D5A05DBC2E}"/>
    <cellStyle name="Normal 9 2 2 16" xfId="17919" xr:uid="{F014C0C6-CFC0-419C-B1DA-9006248685AB}"/>
    <cellStyle name="Normal 9 2 2 17" xfId="34678" xr:uid="{AA77217D-ADD8-4436-ACFC-2267FBBD6647}"/>
    <cellStyle name="Normal 9 2 2 2" xfId="1123" xr:uid="{04DE41F4-AA56-42FA-87C4-0CA85A8AABC6}"/>
    <cellStyle name="Normal 9 2 2 2 10" xfId="8386" xr:uid="{9BA4B9F5-E770-4B4F-B53F-86E4474EEDBB}"/>
    <cellStyle name="Normal 9 2 2 2 10 2" xfId="16766" xr:uid="{0BB3DD51-624A-42ED-B5A6-A08FD7D3DD44}"/>
    <cellStyle name="Normal 9 2 2 2 10 2 2" xfId="33526" xr:uid="{0E1C72EA-C263-460C-AFC6-B874C8D61A77}"/>
    <cellStyle name="Normal 9 2 2 2 10 2 3" xfId="50285" xr:uid="{2B53A432-A14C-4C54-ACF4-CD1FD883F5B9}"/>
    <cellStyle name="Normal 9 2 2 2 10 3" xfId="25146" xr:uid="{F5456650-52CB-4857-A4D5-7295874A862A}"/>
    <cellStyle name="Normal 9 2 2 2 10 4" xfId="41905" xr:uid="{58F15540-92E1-4110-8EF8-CC01DA7E9159}"/>
    <cellStyle name="Normal 9 2 2 2 11" xfId="8792" xr:uid="{94FB4E10-7117-430F-A841-9BD46C91C3AF}"/>
    <cellStyle name="Normal 9 2 2 2 11 2" xfId="17172" xr:uid="{FAB5CB05-6823-470A-9A62-EF5DCF03A585}"/>
    <cellStyle name="Normal 9 2 2 2 11 2 2" xfId="33932" xr:uid="{F69A1974-9900-47FD-A185-D5A8A1E9A979}"/>
    <cellStyle name="Normal 9 2 2 2 11 2 3" xfId="50691" xr:uid="{D7EA1D6D-2BBB-498F-A6C1-8FF4BFBE6835}"/>
    <cellStyle name="Normal 9 2 2 2 11 3" xfId="25552" xr:uid="{47B80BEB-55F1-4AFF-9E98-54C6F5BABD00}"/>
    <cellStyle name="Normal 9 2 2 2 11 4" xfId="42311" xr:uid="{67C941D2-69E3-4F22-A4EA-E06C2E4414A5}"/>
    <cellStyle name="Normal 9 2 2 2 12" xfId="9198" xr:uid="{A306DDA1-A62A-40C7-BF2F-CC6C530AF4FE}"/>
    <cellStyle name="Normal 9 2 2 2 12 2" xfId="17578" xr:uid="{F43EB53A-18B7-4878-BACD-4EDFF1AF1204}"/>
    <cellStyle name="Normal 9 2 2 2 12 2 2" xfId="34338" xr:uid="{F61A1792-33D4-4C81-8E46-61AEB38DC808}"/>
    <cellStyle name="Normal 9 2 2 2 12 2 3" xfId="51097" xr:uid="{EAD71161-8B43-4236-AA82-DC30A2634753}"/>
    <cellStyle name="Normal 9 2 2 2 12 3" xfId="25958" xr:uid="{C5CC2D09-43BB-4BB9-BF1B-BD0E792B5F61}"/>
    <cellStyle name="Normal 9 2 2 2 12 4" xfId="42717" xr:uid="{E278A841-15EB-4478-8F2E-F0DF338B659E}"/>
    <cellStyle name="Normal 9 2 2 2 13" xfId="3037" xr:uid="{BD801A73-51AC-4BA7-AAA5-877D36279E44}"/>
    <cellStyle name="Normal 9 2 2 2 13 2" xfId="11416" xr:uid="{E74A335C-4E0D-40DF-904C-8D3F834AA682}"/>
    <cellStyle name="Normal 9 2 2 2 13 2 2" xfId="28176" xr:uid="{75BB90DB-0B32-4072-90DB-C9067FA2DF95}"/>
    <cellStyle name="Normal 9 2 2 2 13 2 3" xfId="44935" xr:uid="{C3D7A669-436E-4EA9-8C09-B47621C8AFCB}"/>
    <cellStyle name="Normal 9 2 2 2 13 3" xfId="19796" xr:uid="{83214C8A-028C-4466-B6AE-5B0590B31CF1}"/>
    <cellStyle name="Normal 9 2 2 2 13 4" xfId="36555" xr:uid="{B0645366-D27C-412F-A2BF-3E28DBF217E6}"/>
    <cellStyle name="Normal 9 2 2 2 14" xfId="9613" xr:uid="{E3580773-1CA0-4BC5-8CC0-3A703F335AD6}"/>
    <cellStyle name="Normal 9 2 2 2 14 2" xfId="26373" xr:uid="{5E361956-82F1-4283-A4DE-3D3CFD0000FB}"/>
    <cellStyle name="Normal 9 2 2 2 14 3" xfId="43132" xr:uid="{C3D69567-4302-4B3C-ABEB-D5FDAE7011F0}"/>
    <cellStyle name="Normal 9 2 2 2 15" xfId="17993" xr:uid="{B0BB35DE-2EC2-41A7-A241-484B713A5CE9}"/>
    <cellStyle name="Normal 9 2 2 2 16" xfId="34752" xr:uid="{6B697588-1AA5-4D48-9294-8049D1D8844E}"/>
    <cellStyle name="Normal 9 2 2 2 2" xfId="1522" xr:uid="{CEE49B83-35C8-4D9E-B8CC-582DBCE3A4A7}"/>
    <cellStyle name="Normal 9 2 2 2 2 10" xfId="9351" xr:uid="{353F7147-BCD4-48B7-8251-1126309346CA}"/>
    <cellStyle name="Normal 9 2 2 2 2 10 2" xfId="17731" xr:uid="{CB5AA2F4-16BF-408A-AFC6-045C7A124340}"/>
    <cellStyle name="Normal 9 2 2 2 2 10 2 2" xfId="34491" xr:uid="{672C98BE-C9DF-4285-94E5-45DC52B0AF51}"/>
    <cellStyle name="Normal 9 2 2 2 2 10 2 3" xfId="51250" xr:uid="{14EA90C1-D6EC-4662-B7B3-7D0BA7E0ECBB}"/>
    <cellStyle name="Normal 9 2 2 2 2 10 3" xfId="26111" xr:uid="{91035606-9546-46C0-9C84-58F9D1704A95}"/>
    <cellStyle name="Normal 9 2 2 2 2 10 4" xfId="42870" xr:uid="{575DA924-B43D-482F-B642-3CDBD4EECDDD}"/>
    <cellStyle name="Normal 9 2 2 2 2 11" xfId="3321" xr:uid="{49742377-4EEF-43EF-9B08-A280C430C4BC}"/>
    <cellStyle name="Normal 9 2 2 2 2 11 2" xfId="11698" xr:uid="{F54178DF-2D08-4938-AECD-479A0D03E57A}"/>
    <cellStyle name="Normal 9 2 2 2 2 11 2 2" xfId="28458" xr:uid="{63DB7666-7763-470E-8BEE-0FE6185F5A77}"/>
    <cellStyle name="Normal 9 2 2 2 2 11 2 3" xfId="45217" xr:uid="{180E7144-95DB-47BD-A081-8BECF4F0EC36}"/>
    <cellStyle name="Normal 9 2 2 2 2 11 3" xfId="20078" xr:uid="{6C98096F-2C49-402F-A2D2-87588C555493}"/>
    <cellStyle name="Normal 9 2 2 2 2 11 4" xfId="36837" xr:uid="{877E64ED-F94F-407C-A5D8-E59C58F6A785}"/>
    <cellStyle name="Normal 9 2 2 2 2 12" xfId="9895" xr:uid="{17D99A6D-DA80-4AF2-B9AB-73113FD471B0}"/>
    <cellStyle name="Normal 9 2 2 2 2 12 2" xfId="26655" xr:uid="{08A1E4CF-58FD-4188-98F8-6CF09CE70736}"/>
    <cellStyle name="Normal 9 2 2 2 2 12 3" xfId="43414" xr:uid="{959892C1-1DFE-4EE6-804C-3CF3A1BA1BB7}"/>
    <cellStyle name="Normal 9 2 2 2 2 13" xfId="18275" xr:uid="{F6A1EB32-3913-47D6-9352-3A5376D57975}"/>
    <cellStyle name="Normal 9 2 2 2 2 14" xfId="35034" xr:uid="{C183B35F-768C-466B-98CF-B2EF428ED422}"/>
    <cellStyle name="Normal 9 2 2 2 2 2" xfId="1937" xr:uid="{FD292E66-4045-4BA1-9DA3-3367A70B53A5}"/>
    <cellStyle name="Normal 9 2 2 2 2 2 2" xfId="5321" xr:uid="{AA210365-FB1B-4BE9-9CAD-A29E52662564}"/>
    <cellStyle name="Normal 9 2 2 2 2 2 2 2" xfId="13701" xr:uid="{4CEC4D56-D9C6-4E49-B0E5-F1E27A2D2194}"/>
    <cellStyle name="Normal 9 2 2 2 2 2 2 2 2" xfId="30461" xr:uid="{3F7CB383-ED67-4499-A76B-37BC19E57EAF}"/>
    <cellStyle name="Normal 9 2 2 2 2 2 2 2 3" xfId="47220" xr:uid="{CDF26CD2-F6CA-4A72-82E4-5009BA6E9962}"/>
    <cellStyle name="Normal 9 2 2 2 2 2 2 3" xfId="22081" xr:uid="{EC48CAB3-7798-4F0C-85A8-EAC581B2DE30}"/>
    <cellStyle name="Normal 9 2 2 2 2 2 2 4" xfId="38840" xr:uid="{BA13D186-313F-49DA-B3DA-905CB82CA857}"/>
    <cellStyle name="Normal 9 2 2 2 2 2 3" xfId="7008" xr:uid="{4E6D9F68-625B-4901-990E-3668CE570DAB}"/>
    <cellStyle name="Normal 9 2 2 2 2 2 3 2" xfId="15388" xr:uid="{272F5F99-8785-4297-B23F-41476A9A5648}"/>
    <cellStyle name="Normal 9 2 2 2 2 2 3 2 2" xfId="32148" xr:uid="{17F19DB5-B2B2-4B50-A2EE-25E35F3D030A}"/>
    <cellStyle name="Normal 9 2 2 2 2 2 3 2 3" xfId="48907" xr:uid="{0F1EDCDC-C573-48D1-86B0-C092FA2CC61C}"/>
    <cellStyle name="Normal 9 2 2 2 2 2 3 3" xfId="23768" xr:uid="{A28C3B7F-3FB2-4804-B038-8225AC72B546}"/>
    <cellStyle name="Normal 9 2 2 2 2 2 3 4" xfId="40527" xr:uid="{9C6C4A9E-7247-4664-80DD-7C0E49C54AF8}"/>
    <cellStyle name="Normal 9 2 2 2 2 2 4" xfId="3748" xr:uid="{9AC9E3DC-D341-471F-88A1-8F3007D6555E}"/>
    <cellStyle name="Normal 9 2 2 2 2 2 4 2" xfId="12124" xr:uid="{EA3F3077-488C-4E96-B142-A1918F2404C7}"/>
    <cellStyle name="Normal 9 2 2 2 2 2 4 2 2" xfId="28884" xr:uid="{1D93A853-AA7B-4858-BF4A-4255756525DB}"/>
    <cellStyle name="Normal 9 2 2 2 2 2 4 2 3" xfId="45643" xr:uid="{BA218ED2-1CAA-4FEB-B75C-6C315E3A952D}"/>
    <cellStyle name="Normal 9 2 2 2 2 2 4 3" xfId="20504" xr:uid="{CD1FD2AC-784B-4B58-B574-CD20CC7C5C53}"/>
    <cellStyle name="Normal 9 2 2 2 2 2 4 4" xfId="37263" xr:uid="{17A474EF-3DC0-4E07-B4AF-8BF29A37B295}"/>
    <cellStyle name="Normal 9 2 2 2 2 2 5" xfId="10321" xr:uid="{E269CFC6-9065-4634-A6AE-7748DC044E5E}"/>
    <cellStyle name="Normal 9 2 2 2 2 2 5 2" xfId="27081" xr:uid="{63506FD3-1A0A-44B5-AA47-BAF4313F3AB7}"/>
    <cellStyle name="Normal 9 2 2 2 2 2 5 3" xfId="43840" xr:uid="{919B92A8-89A2-46E6-9938-6A1D379C33CF}"/>
    <cellStyle name="Normal 9 2 2 2 2 2 6" xfId="18701" xr:uid="{C680846A-1C04-4F3D-B730-20706CFF1ED9}"/>
    <cellStyle name="Normal 9 2 2 2 2 2 7" xfId="35460" xr:uid="{BF0CE72D-FCE7-432D-B2FE-075360BC0867}"/>
    <cellStyle name="Normal 9 2 2 2 2 3" xfId="2368" xr:uid="{3EC18492-8F63-4AF2-90CA-C80F2FDA1B24}"/>
    <cellStyle name="Normal 9 2 2 2 2 3 2" xfId="5749" xr:uid="{1ECF99E6-61B4-4B81-BEAF-8C16A06DC73A}"/>
    <cellStyle name="Normal 9 2 2 2 2 3 2 2" xfId="14129" xr:uid="{E158E9DE-6A8B-49CC-95EC-4EE3A7895938}"/>
    <cellStyle name="Normal 9 2 2 2 2 3 2 2 2" xfId="30889" xr:uid="{F91C32A6-1F61-4FC3-AF61-87979EB451EA}"/>
    <cellStyle name="Normal 9 2 2 2 2 3 2 2 3" xfId="47648" xr:uid="{131338C4-50EA-4EAB-9053-3C0DA45BF51E}"/>
    <cellStyle name="Normal 9 2 2 2 2 3 2 3" xfId="22509" xr:uid="{DE0A1683-67C0-4D00-AC7D-7A1E64A97334}"/>
    <cellStyle name="Normal 9 2 2 2 2 3 2 4" xfId="39268" xr:uid="{45C21CDD-27A1-4CC4-8007-09DE02213CEE}"/>
    <cellStyle name="Normal 9 2 2 2 2 3 3" xfId="7436" xr:uid="{999378B8-56F7-4904-921B-2A42435FFC21}"/>
    <cellStyle name="Normal 9 2 2 2 2 3 3 2" xfId="15816" xr:uid="{E1E1E256-3A93-4418-89BD-2FAFB13AE18B}"/>
    <cellStyle name="Normal 9 2 2 2 2 3 3 2 2" xfId="32576" xr:uid="{16A54499-EAED-45F0-A251-59CFBE8C091C}"/>
    <cellStyle name="Normal 9 2 2 2 2 3 3 2 3" xfId="49335" xr:uid="{6B855D96-6CDE-4839-819B-2B767AB872BE}"/>
    <cellStyle name="Normal 9 2 2 2 2 3 3 3" xfId="24196" xr:uid="{CCEB2ABB-9D88-4AE7-824C-D360DDABD401}"/>
    <cellStyle name="Normal 9 2 2 2 2 3 3 4" xfId="40955" xr:uid="{13009B1C-9B45-44C8-A7A0-207EC387F7D7}"/>
    <cellStyle name="Normal 9 2 2 2 2 3 4" xfId="4176" xr:uid="{9E07294D-7F47-4DD6-9FE2-92D638AE7104}"/>
    <cellStyle name="Normal 9 2 2 2 2 3 4 2" xfId="12552" xr:uid="{4B3FE703-477A-4D2F-AE1D-B11A2E5B4D94}"/>
    <cellStyle name="Normal 9 2 2 2 2 3 4 2 2" xfId="29312" xr:uid="{BE324C6E-638B-4E48-B2B8-7CE779B95D7C}"/>
    <cellStyle name="Normal 9 2 2 2 2 3 4 2 3" xfId="46071" xr:uid="{4E83696F-A2A6-4706-A78F-315FF2E75EC3}"/>
    <cellStyle name="Normal 9 2 2 2 2 3 4 3" xfId="20932" xr:uid="{85C1DE70-8F5B-4C69-B371-A02E210501B1}"/>
    <cellStyle name="Normal 9 2 2 2 2 3 4 4" xfId="37691" xr:uid="{AA62035D-5F18-47F7-BD57-FFF728190688}"/>
    <cellStyle name="Normal 9 2 2 2 2 3 5" xfId="10749" xr:uid="{B2EC9EDC-A9D3-4F7B-A23F-69ABC7645966}"/>
    <cellStyle name="Normal 9 2 2 2 2 3 5 2" xfId="27509" xr:uid="{1CF53F0F-94EC-4778-85E7-963AF2171410}"/>
    <cellStyle name="Normal 9 2 2 2 2 3 5 3" xfId="44268" xr:uid="{477D8A94-DE45-4115-B720-4FCAC02F143A}"/>
    <cellStyle name="Normal 9 2 2 2 2 3 6" xfId="19129" xr:uid="{FBC86FB3-52DD-453A-B2FA-2C9043BDF2F0}"/>
    <cellStyle name="Normal 9 2 2 2 2 3 7" xfId="35888" xr:uid="{936CD1FF-E00C-4D27-8FFD-08C90BDE9155}"/>
    <cellStyle name="Normal 9 2 2 2 2 4" xfId="2658" xr:uid="{EC7DBAD3-DA03-45C0-A60E-39A2E87A2EC3}"/>
    <cellStyle name="Normal 9 2 2 2 2 4 2" xfId="6040" xr:uid="{5FE09F9D-18D1-4A6E-B562-A23A1B2C260A}"/>
    <cellStyle name="Normal 9 2 2 2 2 4 2 2" xfId="14420" xr:uid="{4E9E5FFB-4237-4575-AE8B-83381DF9B0B3}"/>
    <cellStyle name="Normal 9 2 2 2 2 4 2 2 2" xfId="31180" xr:uid="{848C1D29-C8B1-48C2-9B9C-31375EA8B164}"/>
    <cellStyle name="Normal 9 2 2 2 2 4 2 2 3" xfId="47939" xr:uid="{07FEF0EF-96AE-441E-BB90-7F9E7FBE9910}"/>
    <cellStyle name="Normal 9 2 2 2 2 4 2 3" xfId="22800" xr:uid="{9FA480C4-B16A-40FA-8330-15EDF083B6B0}"/>
    <cellStyle name="Normal 9 2 2 2 2 4 2 4" xfId="39559" xr:uid="{B4BFC149-18E8-47BD-9412-4E8A7B338BBF}"/>
    <cellStyle name="Normal 9 2 2 2 2 4 3" xfId="7727" xr:uid="{52CE9FA7-0BD0-429B-9082-306A7A2FB901}"/>
    <cellStyle name="Normal 9 2 2 2 2 4 3 2" xfId="16107" xr:uid="{0E82D683-E86D-43A6-9018-F952DAF1F8C4}"/>
    <cellStyle name="Normal 9 2 2 2 2 4 3 2 2" xfId="32867" xr:uid="{F73D1311-292A-4114-BFA8-F9EC06E472EE}"/>
    <cellStyle name="Normal 9 2 2 2 2 4 3 2 3" xfId="49626" xr:uid="{7E572C87-61E6-419E-858A-F02310E6C846}"/>
    <cellStyle name="Normal 9 2 2 2 2 4 3 3" xfId="24487" xr:uid="{4F2FD9D1-7259-4D90-9FBC-7DEED1ED5B19}"/>
    <cellStyle name="Normal 9 2 2 2 2 4 3 4" xfId="41246" xr:uid="{85C2B8BD-538D-41E0-892F-7256BC7110B4}"/>
    <cellStyle name="Normal 9 2 2 2 2 4 4" xfId="4354" xr:uid="{FA1BE91B-6612-4F6B-94B0-AD4C46B0BE1B}"/>
    <cellStyle name="Normal 9 2 2 2 2 4 4 2" xfId="12730" xr:uid="{FBCFF4CA-2B67-42A4-88E4-F91AA2BE07A7}"/>
    <cellStyle name="Normal 9 2 2 2 2 4 4 2 2" xfId="29490" xr:uid="{2B3F44DD-4F66-4BDC-BC21-82CA72D0ABAC}"/>
    <cellStyle name="Normal 9 2 2 2 2 4 4 2 3" xfId="46249" xr:uid="{728F024C-51BA-403F-AA1F-1BB5282FE4B2}"/>
    <cellStyle name="Normal 9 2 2 2 2 4 4 3" xfId="21110" xr:uid="{F6179493-DAC1-47C8-BB4B-31EB639FF2BF}"/>
    <cellStyle name="Normal 9 2 2 2 2 4 4 4" xfId="37869" xr:uid="{7E7E63A4-8687-4CB4-AAA9-2BB5244CC50B}"/>
    <cellStyle name="Normal 9 2 2 2 2 4 5" xfId="11040" xr:uid="{4FF2A876-494B-4476-92AC-A32FCB4FF826}"/>
    <cellStyle name="Normal 9 2 2 2 2 4 5 2" xfId="27800" xr:uid="{FB17B176-2813-4A7B-B924-C87064EA525C}"/>
    <cellStyle name="Normal 9 2 2 2 2 4 5 3" xfId="44559" xr:uid="{9C8964B5-0B88-4810-A252-591372F62745}"/>
    <cellStyle name="Normal 9 2 2 2 2 4 6" xfId="19420" xr:uid="{ABBA9F25-3FCB-4680-81D3-463360B91CFD}"/>
    <cellStyle name="Normal 9 2 2 2 2 4 7" xfId="36179" xr:uid="{EE0EF257-2B4E-4965-A608-D60FC1525240}"/>
    <cellStyle name="Normal 9 2 2 2 2 5" xfId="4774" xr:uid="{60F0BC9C-59C0-4CC9-BBD0-02B8953652C7}"/>
    <cellStyle name="Normal 9 2 2 2 2 5 2" xfId="13150" xr:uid="{DEF148BF-CEC9-4B67-8D3F-2D0E707DD12F}"/>
    <cellStyle name="Normal 9 2 2 2 2 5 2 2" xfId="29910" xr:uid="{EA63024A-AFA2-453C-958D-64CD159134B0}"/>
    <cellStyle name="Normal 9 2 2 2 2 5 2 3" xfId="46669" xr:uid="{D6A81D36-2A9F-411C-AFD6-4E582EA424B4}"/>
    <cellStyle name="Normal 9 2 2 2 2 5 3" xfId="21530" xr:uid="{04C8AD21-6EC1-49AF-B0E6-94659A4E8B68}"/>
    <cellStyle name="Normal 9 2 2 2 2 5 4" xfId="38289" xr:uid="{EB12E0B0-8194-4387-9AC3-F120B3428C42}"/>
    <cellStyle name="Normal 9 2 2 2 2 6" xfId="6582" xr:uid="{2C893F40-399D-4577-B563-BB0E1058DE91}"/>
    <cellStyle name="Normal 9 2 2 2 2 6 2" xfId="14962" xr:uid="{F7867377-52FB-403C-BEE9-6F96D8756D7C}"/>
    <cellStyle name="Normal 9 2 2 2 2 6 2 2" xfId="31722" xr:uid="{83F7BEEF-E70C-49FE-B79A-4AC19853D3C0}"/>
    <cellStyle name="Normal 9 2 2 2 2 6 2 3" xfId="48481" xr:uid="{F99DAB39-2D25-46BC-A90E-D0BBF1B5EA93}"/>
    <cellStyle name="Normal 9 2 2 2 2 6 3" xfId="23342" xr:uid="{92AEC7C2-EE10-4B38-8399-8C3842DCA022}"/>
    <cellStyle name="Normal 9 2 2 2 2 6 4" xfId="40101" xr:uid="{863CB9C8-4709-4EE3-8587-70528969467D}"/>
    <cellStyle name="Normal 9 2 2 2 2 7" xfId="8133" xr:uid="{449B80B9-133F-44C3-BF78-A350C834F6C7}"/>
    <cellStyle name="Normal 9 2 2 2 2 7 2" xfId="16513" xr:uid="{386EF3B3-3A33-4DBC-8506-032B3D856348}"/>
    <cellStyle name="Normal 9 2 2 2 2 7 2 2" xfId="33273" xr:uid="{9BA72A33-4E5A-47DE-BB9C-59CD97FBCBD2}"/>
    <cellStyle name="Normal 9 2 2 2 2 7 2 3" xfId="50032" xr:uid="{C5B7A35C-92C6-4408-B2AF-6478B2B58966}"/>
    <cellStyle name="Normal 9 2 2 2 2 7 3" xfId="24893" xr:uid="{98782BCE-A9B5-42E1-9874-DBE437503F1C}"/>
    <cellStyle name="Normal 9 2 2 2 2 7 4" xfId="41652" xr:uid="{16D9AB8F-33E2-42A1-BDA2-6356B73FA285}"/>
    <cellStyle name="Normal 9 2 2 2 2 8" xfId="8539" xr:uid="{B980B30E-F1D7-4921-A809-2DEA9A6D651E}"/>
    <cellStyle name="Normal 9 2 2 2 2 8 2" xfId="16919" xr:uid="{B88A482A-7705-4ED6-A958-DBB7764A24C2}"/>
    <cellStyle name="Normal 9 2 2 2 2 8 2 2" xfId="33679" xr:uid="{3719D48D-7741-433D-9E87-E6285F986BF9}"/>
    <cellStyle name="Normal 9 2 2 2 2 8 2 3" xfId="50438" xr:uid="{FF3BF4DE-689F-44D8-B153-9D27136A0034}"/>
    <cellStyle name="Normal 9 2 2 2 2 8 3" xfId="25299" xr:uid="{F93582A7-F437-4D0F-B3FA-4D7D2C6FDF8A}"/>
    <cellStyle name="Normal 9 2 2 2 2 8 4" xfId="42058" xr:uid="{E84D1374-2461-49D4-918A-BC5279E91CC8}"/>
    <cellStyle name="Normal 9 2 2 2 2 9" xfId="8945" xr:uid="{869A5B38-9FCB-47A9-99D6-53012DB1AFD8}"/>
    <cellStyle name="Normal 9 2 2 2 2 9 2" xfId="17325" xr:uid="{2C6E4B48-E4B0-48E3-A62B-D7E247A73931}"/>
    <cellStyle name="Normal 9 2 2 2 2 9 2 2" xfId="34085" xr:uid="{C12AAC5C-ADBB-41DB-B372-2F81F2C37065}"/>
    <cellStyle name="Normal 9 2 2 2 2 9 2 3" xfId="50844" xr:uid="{660080D4-014F-4773-8486-BECE6800223D}"/>
    <cellStyle name="Normal 9 2 2 2 2 9 3" xfId="25705" xr:uid="{2CA72BB0-B2AE-4C0B-9E6E-39FC4AA96C97}"/>
    <cellStyle name="Normal 9 2 2 2 2 9 4" xfId="42464" xr:uid="{C67EB7D4-51CD-47FC-B572-873F91E4F0CD}"/>
    <cellStyle name="Normal 9 2 2 2 3" xfId="1523" xr:uid="{1F9CC69C-ABA6-4CD7-A088-DA0DF5268015}"/>
    <cellStyle name="Normal 9 2 2 2 3 10" xfId="9469" xr:uid="{FC3FA228-8D7D-491A-902D-9187C9905C28}"/>
    <cellStyle name="Normal 9 2 2 2 3 10 2" xfId="17849" xr:uid="{42733238-26B3-4446-B0AF-7B72BEE28D70}"/>
    <cellStyle name="Normal 9 2 2 2 3 10 2 2" xfId="34609" xr:uid="{30AB2C6F-8BDE-4DEB-8E36-B41200B1336B}"/>
    <cellStyle name="Normal 9 2 2 2 3 10 2 3" xfId="51368" xr:uid="{073B38D4-3F33-4CED-93C9-E12D6B8F13DB}"/>
    <cellStyle name="Normal 9 2 2 2 3 10 3" xfId="26229" xr:uid="{74D7F6C7-72B9-47CC-ABCB-26BD4438D693}"/>
    <cellStyle name="Normal 9 2 2 2 3 10 4" xfId="42988" xr:uid="{78C7500A-5CB5-4643-884B-985DE4A2565F}"/>
    <cellStyle name="Normal 9 2 2 2 3 11" xfId="3322" xr:uid="{951A0027-F326-4522-A001-B68D5AA6EDC8}"/>
    <cellStyle name="Normal 9 2 2 2 3 11 2" xfId="11699" xr:uid="{9E5BC771-B442-416D-9950-204C046F252B}"/>
    <cellStyle name="Normal 9 2 2 2 3 11 2 2" xfId="28459" xr:uid="{72B9B539-1B98-4AFC-8305-AEF98A25A482}"/>
    <cellStyle name="Normal 9 2 2 2 3 11 2 3" xfId="45218" xr:uid="{34B93AF5-5A03-4B6F-A77C-974497292815}"/>
    <cellStyle name="Normal 9 2 2 2 3 11 3" xfId="20079" xr:uid="{554EE24A-6872-4D08-BBA3-D3E6FFED04A1}"/>
    <cellStyle name="Normal 9 2 2 2 3 11 4" xfId="36838" xr:uid="{F4EF2EDB-118D-4B88-8FF0-D8B095D5BD8A}"/>
    <cellStyle name="Normal 9 2 2 2 3 12" xfId="9896" xr:uid="{B6DC5CBB-E479-45C1-9BB3-7557D1D00AE8}"/>
    <cellStyle name="Normal 9 2 2 2 3 12 2" xfId="26656" xr:uid="{38B5B8FB-BA0F-4D67-9E5D-273AA4F4C704}"/>
    <cellStyle name="Normal 9 2 2 2 3 12 3" xfId="43415" xr:uid="{5354D1D5-25FC-4A49-9EC6-22845BB1A071}"/>
    <cellStyle name="Normal 9 2 2 2 3 13" xfId="18276" xr:uid="{604008CB-A5AE-4CF1-ADE2-388FCE935727}"/>
    <cellStyle name="Normal 9 2 2 2 3 14" xfId="35035" xr:uid="{10DCBDBB-FAF2-4784-B2E0-4472740E989E}"/>
    <cellStyle name="Normal 9 2 2 2 3 2" xfId="1938" xr:uid="{9CA50968-4256-4096-AED6-A11D822F6949}"/>
    <cellStyle name="Normal 9 2 2 2 3 2 2" xfId="5322" xr:uid="{07786DC1-AABC-4A8B-89DC-1197B4523765}"/>
    <cellStyle name="Normal 9 2 2 2 3 2 2 2" xfId="13702" xr:uid="{D788D62A-FB34-4FDD-A60A-10FF7F7A7501}"/>
    <cellStyle name="Normal 9 2 2 2 3 2 2 2 2" xfId="30462" xr:uid="{C0704E60-C9FD-485F-89E0-03F66275FED1}"/>
    <cellStyle name="Normal 9 2 2 2 3 2 2 2 3" xfId="47221" xr:uid="{1EDA7A5A-9307-4762-B32C-AE3EC7E9C64A}"/>
    <cellStyle name="Normal 9 2 2 2 3 2 2 3" xfId="22082" xr:uid="{E6E0AE3D-7D37-4DA1-9309-E1B1DF402CEF}"/>
    <cellStyle name="Normal 9 2 2 2 3 2 2 4" xfId="38841" xr:uid="{FD743529-07C4-44D1-A2D5-66DBFF13D730}"/>
    <cellStyle name="Normal 9 2 2 2 3 2 3" xfId="7009" xr:uid="{2F6463E5-3496-406D-8ED5-F078ACE6284B}"/>
    <cellStyle name="Normal 9 2 2 2 3 2 3 2" xfId="15389" xr:uid="{2E178358-B4B4-46DB-BA75-61C36290BE3D}"/>
    <cellStyle name="Normal 9 2 2 2 3 2 3 2 2" xfId="32149" xr:uid="{F36E19FC-A1A2-47C5-9D17-25BE39245BAB}"/>
    <cellStyle name="Normal 9 2 2 2 3 2 3 2 3" xfId="48908" xr:uid="{1275B5C7-C97C-4B00-8407-8E5E53CB33F8}"/>
    <cellStyle name="Normal 9 2 2 2 3 2 3 3" xfId="23769" xr:uid="{8C47035E-A4A0-4C0E-8072-26F692981B60}"/>
    <cellStyle name="Normal 9 2 2 2 3 2 3 4" xfId="40528" xr:uid="{6ABB334E-2146-454F-9F9D-D22B0B0C7B1B}"/>
    <cellStyle name="Normal 9 2 2 2 3 2 4" xfId="3749" xr:uid="{2E945070-83F6-41A3-B229-7571F6851609}"/>
    <cellStyle name="Normal 9 2 2 2 3 2 4 2" xfId="12125" xr:uid="{DED6140F-B746-40B0-9505-D2748921FE29}"/>
    <cellStyle name="Normal 9 2 2 2 3 2 4 2 2" xfId="28885" xr:uid="{C744AE3D-2FB1-4703-9401-54C3CC1A83F6}"/>
    <cellStyle name="Normal 9 2 2 2 3 2 4 2 3" xfId="45644" xr:uid="{0E97F219-D79B-4A59-B270-56468055EFA1}"/>
    <cellStyle name="Normal 9 2 2 2 3 2 4 3" xfId="20505" xr:uid="{EB94B737-7200-48DA-AB77-9DA03CEA1579}"/>
    <cellStyle name="Normal 9 2 2 2 3 2 4 4" xfId="37264" xr:uid="{17C30112-8F6B-4B56-928A-CAB6145839A3}"/>
    <cellStyle name="Normal 9 2 2 2 3 2 5" xfId="10322" xr:uid="{24972872-1D8B-4AD4-BA87-E3DE22236706}"/>
    <cellStyle name="Normal 9 2 2 2 3 2 5 2" xfId="27082" xr:uid="{D216377E-B058-41F8-BE1C-33E20AA0256C}"/>
    <cellStyle name="Normal 9 2 2 2 3 2 5 3" xfId="43841" xr:uid="{06B4608A-8289-4EDA-A3CD-88185DEECAD4}"/>
    <cellStyle name="Normal 9 2 2 2 3 2 6" xfId="18702" xr:uid="{8CDF3501-912B-45D1-9BE2-E4410F9CCE88}"/>
    <cellStyle name="Normal 9 2 2 2 3 2 7" xfId="35461" xr:uid="{C1F3AA7E-F0D0-4940-A840-5BE8525A8437}"/>
    <cellStyle name="Normal 9 2 2 2 3 3" xfId="2369" xr:uid="{F298DB45-64C6-40FB-9EEC-60CE02D93F1F}"/>
    <cellStyle name="Normal 9 2 2 2 3 3 2" xfId="5750" xr:uid="{10BE2615-BCF6-4382-A8B4-B2E610E56C65}"/>
    <cellStyle name="Normal 9 2 2 2 3 3 2 2" xfId="14130" xr:uid="{CD4DDC4A-A693-4934-B9AB-EF09849D5F0C}"/>
    <cellStyle name="Normal 9 2 2 2 3 3 2 2 2" xfId="30890" xr:uid="{E99F3DF3-F430-40CE-8A8B-1736C4492900}"/>
    <cellStyle name="Normal 9 2 2 2 3 3 2 2 3" xfId="47649" xr:uid="{CDE6DD3C-8788-4575-BF85-B63CF4F627D0}"/>
    <cellStyle name="Normal 9 2 2 2 3 3 2 3" xfId="22510" xr:uid="{0F9CA052-7E01-43B7-839D-A900B7332DE5}"/>
    <cellStyle name="Normal 9 2 2 2 3 3 2 4" xfId="39269" xr:uid="{2C0C48B6-64DB-4674-B72B-B4394449E243}"/>
    <cellStyle name="Normal 9 2 2 2 3 3 3" xfId="7437" xr:uid="{ED442476-453C-4447-A1BB-B9E33F084C71}"/>
    <cellStyle name="Normal 9 2 2 2 3 3 3 2" xfId="15817" xr:uid="{E48D988D-E543-4E00-87D9-9FA6BC18865F}"/>
    <cellStyle name="Normal 9 2 2 2 3 3 3 2 2" xfId="32577" xr:uid="{E072839B-09D7-4E4D-B9F6-206E5029B810}"/>
    <cellStyle name="Normal 9 2 2 2 3 3 3 2 3" xfId="49336" xr:uid="{6B0D61E6-4B6A-496C-86F4-299FF182F9ED}"/>
    <cellStyle name="Normal 9 2 2 2 3 3 3 3" xfId="24197" xr:uid="{9235AE73-815D-455D-A271-DC42A7702ECF}"/>
    <cellStyle name="Normal 9 2 2 2 3 3 3 4" xfId="40956" xr:uid="{94CC716B-24FA-4095-B2B2-5C7EBD31BAE4}"/>
    <cellStyle name="Normal 9 2 2 2 3 3 4" xfId="4177" xr:uid="{E5E1F100-2416-413F-A906-4592E5584EB2}"/>
    <cellStyle name="Normal 9 2 2 2 3 3 4 2" xfId="12553" xr:uid="{96A9A95D-A073-4945-88E5-E969519C2A8F}"/>
    <cellStyle name="Normal 9 2 2 2 3 3 4 2 2" xfId="29313" xr:uid="{2B0CE814-6EA3-4022-9B10-A43DEF212CE2}"/>
    <cellStyle name="Normal 9 2 2 2 3 3 4 2 3" xfId="46072" xr:uid="{0FC1B0DD-F031-4998-9BB6-73C390147E58}"/>
    <cellStyle name="Normal 9 2 2 2 3 3 4 3" xfId="20933" xr:uid="{C197F5A3-8155-49C8-97F3-0146CAF0D96F}"/>
    <cellStyle name="Normal 9 2 2 2 3 3 4 4" xfId="37692" xr:uid="{0539946E-A8F3-4FBF-BE56-0523CA628D4D}"/>
    <cellStyle name="Normal 9 2 2 2 3 3 5" xfId="10750" xr:uid="{49D94F36-BF0F-483A-A632-1B16839F124D}"/>
    <cellStyle name="Normal 9 2 2 2 3 3 5 2" xfId="27510" xr:uid="{ED1592AC-FAE6-47A3-8E63-AC58CD55CC60}"/>
    <cellStyle name="Normal 9 2 2 2 3 3 5 3" xfId="44269" xr:uid="{87A151F0-2BF3-4B27-9683-7F2E207C2ECF}"/>
    <cellStyle name="Normal 9 2 2 2 3 3 6" xfId="19130" xr:uid="{DE571857-4036-49FC-BD66-044B61613862}"/>
    <cellStyle name="Normal 9 2 2 2 3 3 7" xfId="35889" xr:uid="{449A28D5-0E08-4D19-999C-30EA5F81A5D8}"/>
    <cellStyle name="Normal 9 2 2 2 3 4" xfId="2776" xr:uid="{DAC63C75-AA44-44E6-B359-8312EE7270F7}"/>
    <cellStyle name="Normal 9 2 2 2 3 4 2" xfId="6158" xr:uid="{B5BF64A5-D67D-478F-98E9-F7C2A928BC00}"/>
    <cellStyle name="Normal 9 2 2 2 3 4 2 2" xfId="14538" xr:uid="{6872C1C6-030D-4976-80F8-729B1B56D68F}"/>
    <cellStyle name="Normal 9 2 2 2 3 4 2 2 2" xfId="31298" xr:uid="{08649C15-0DE7-4B05-AF66-EEED3943DC2E}"/>
    <cellStyle name="Normal 9 2 2 2 3 4 2 2 3" xfId="48057" xr:uid="{063CDD93-9F90-45BF-8631-BB7B2ED424E4}"/>
    <cellStyle name="Normal 9 2 2 2 3 4 2 3" xfId="22918" xr:uid="{6323AD6C-F7A1-47D7-A1FB-50A67CE6C70F}"/>
    <cellStyle name="Normal 9 2 2 2 3 4 2 4" xfId="39677" xr:uid="{ABAE7FF8-0A58-4F1B-88A6-2F3AA7960FA6}"/>
    <cellStyle name="Normal 9 2 2 2 3 4 3" xfId="7845" xr:uid="{8A7F56D9-9706-4714-9D74-04FEDA2C9AD1}"/>
    <cellStyle name="Normal 9 2 2 2 3 4 3 2" xfId="16225" xr:uid="{DA5BA481-8F1C-4C2F-800D-B07F502AC983}"/>
    <cellStyle name="Normal 9 2 2 2 3 4 3 2 2" xfId="32985" xr:uid="{832C659B-0A79-4619-9113-FD6380E6197E}"/>
    <cellStyle name="Normal 9 2 2 2 3 4 3 2 3" xfId="49744" xr:uid="{5496C01D-9484-49F5-A630-2CE6E488C031}"/>
    <cellStyle name="Normal 9 2 2 2 3 4 3 3" xfId="24605" xr:uid="{6B0CC8F6-43EA-418D-8F4C-1EF9A5CC83B5}"/>
    <cellStyle name="Normal 9 2 2 2 3 4 3 4" xfId="41364" xr:uid="{AE1098F6-4959-44F0-AA8A-9F70E98D366A}"/>
    <cellStyle name="Normal 9 2 2 2 3 4 4" xfId="4472" xr:uid="{BD2C9DFD-ACE3-443E-8B49-67A475966D33}"/>
    <cellStyle name="Normal 9 2 2 2 3 4 4 2" xfId="12848" xr:uid="{5DDB4685-9AEB-4F7D-B815-5919FC35860D}"/>
    <cellStyle name="Normal 9 2 2 2 3 4 4 2 2" xfId="29608" xr:uid="{D0886265-3F3D-4A00-80AA-CB426295EC8D}"/>
    <cellStyle name="Normal 9 2 2 2 3 4 4 2 3" xfId="46367" xr:uid="{3382D390-0C92-4333-B82D-5A38E15BB340}"/>
    <cellStyle name="Normal 9 2 2 2 3 4 4 3" xfId="21228" xr:uid="{8E695EFA-8376-4E0A-8CF6-1CEA9C8683AE}"/>
    <cellStyle name="Normal 9 2 2 2 3 4 4 4" xfId="37987" xr:uid="{8805BD6D-6E6B-42E4-8BAB-2B3885D7E377}"/>
    <cellStyle name="Normal 9 2 2 2 3 4 5" xfId="11158" xr:uid="{CBAC6C8D-8A11-4BA7-97D3-C90A9ADA780F}"/>
    <cellStyle name="Normal 9 2 2 2 3 4 5 2" xfId="27918" xr:uid="{16258A54-E1DE-4623-BE4D-E466ECCCD010}"/>
    <cellStyle name="Normal 9 2 2 2 3 4 5 3" xfId="44677" xr:uid="{675D59C0-DBC0-48BD-93BC-D99E44472F06}"/>
    <cellStyle name="Normal 9 2 2 2 3 4 6" xfId="19538" xr:uid="{5A636C31-CD14-49CB-920B-24AC53F0CF72}"/>
    <cellStyle name="Normal 9 2 2 2 3 4 7" xfId="36297" xr:uid="{20F8A8A9-CA73-4A61-9838-4DE2767B321D}"/>
    <cellStyle name="Normal 9 2 2 2 3 5" xfId="4892" xr:uid="{75418711-8E16-43FC-AB75-C287EFD1D110}"/>
    <cellStyle name="Normal 9 2 2 2 3 5 2" xfId="13268" xr:uid="{D4D0F068-79E2-4375-AC01-447C059A2B8F}"/>
    <cellStyle name="Normal 9 2 2 2 3 5 2 2" xfId="30028" xr:uid="{AD07B16D-EA4B-4728-AD2D-78934F795F86}"/>
    <cellStyle name="Normal 9 2 2 2 3 5 2 3" xfId="46787" xr:uid="{5F593797-D31E-458C-98DB-5928AC5237F9}"/>
    <cellStyle name="Normal 9 2 2 2 3 5 3" xfId="21648" xr:uid="{750385FD-16F6-4077-AE02-67369DA9CCBA}"/>
    <cellStyle name="Normal 9 2 2 2 3 5 4" xfId="38407" xr:uid="{9A05C7CA-7238-473E-ACF0-A8543D45A7EF}"/>
    <cellStyle name="Normal 9 2 2 2 3 6" xfId="6583" xr:uid="{4057B188-206F-49EF-947B-425783722A2F}"/>
    <cellStyle name="Normal 9 2 2 2 3 6 2" xfId="14963" xr:uid="{1102AA70-1047-4A99-BC03-D3C872F7E195}"/>
    <cellStyle name="Normal 9 2 2 2 3 6 2 2" xfId="31723" xr:uid="{5FBF127C-776A-47AE-AF25-926484F1721F}"/>
    <cellStyle name="Normal 9 2 2 2 3 6 2 3" xfId="48482" xr:uid="{34FD8ED7-CDFB-4DD6-9DDC-59FAA9D2FAF0}"/>
    <cellStyle name="Normal 9 2 2 2 3 6 3" xfId="23343" xr:uid="{83B8DF02-1C03-473B-837B-EA7D891B1AAD}"/>
    <cellStyle name="Normal 9 2 2 2 3 6 4" xfId="40102" xr:uid="{66AE7ECE-CFB0-46EE-8ABC-B4A52963123F}"/>
    <cellStyle name="Normal 9 2 2 2 3 7" xfId="8251" xr:uid="{1601777C-41C7-4456-88AE-1D74095D79A3}"/>
    <cellStyle name="Normal 9 2 2 2 3 7 2" xfId="16631" xr:uid="{A40DFFF0-527B-4A45-BBC8-666A22F0EEA8}"/>
    <cellStyle name="Normal 9 2 2 2 3 7 2 2" xfId="33391" xr:uid="{AD883BC3-58D1-41E7-A76C-B802177B3139}"/>
    <cellStyle name="Normal 9 2 2 2 3 7 2 3" xfId="50150" xr:uid="{68CF1680-5BA7-4D5C-9071-BE0683BFEA0F}"/>
    <cellStyle name="Normal 9 2 2 2 3 7 3" xfId="25011" xr:uid="{902ABDDD-5AC8-4E3F-91E5-35262E9635D1}"/>
    <cellStyle name="Normal 9 2 2 2 3 7 4" xfId="41770" xr:uid="{DE86D709-9322-4B40-B921-C28E7D2EFA38}"/>
    <cellStyle name="Normal 9 2 2 2 3 8" xfId="8657" xr:uid="{2D799933-D0AB-4116-A4B2-BC2679F9EBCB}"/>
    <cellStyle name="Normal 9 2 2 2 3 8 2" xfId="17037" xr:uid="{4E13612E-F7C1-448B-8A00-C076F741DF5E}"/>
    <cellStyle name="Normal 9 2 2 2 3 8 2 2" xfId="33797" xr:uid="{108147B1-6278-454F-803F-DC719A400E4F}"/>
    <cellStyle name="Normal 9 2 2 2 3 8 2 3" xfId="50556" xr:uid="{D8B29F32-2975-487E-9214-3CA021CD1974}"/>
    <cellStyle name="Normal 9 2 2 2 3 8 3" xfId="25417" xr:uid="{E19D4AE3-EA90-4705-BDA5-0F7F9DF5C5A4}"/>
    <cellStyle name="Normal 9 2 2 2 3 8 4" xfId="42176" xr:uid="{316313B4-E0E6-467D-9A77-E40175849788}"/>
    <cellStyle name="Normal 9 2 2 2 3 9" xfId="9063" xr:uid="{85544BC7-578F-407A-BCDC-BDB548644897}"/>
    <cellStyle name="Normal 9 2 2 2 3 9 2" xfId="17443" xr:uid="{60F03CF6-89DB-48A1-AB24-EA6F2AB4E258}"/>
    <cellStyle name="Normal 9 2 2 2 3 9 2 2" xfId="34203" xr:uid="{E409AE59-D1B0-4F2F-8E7D-4A81F5A76D36}"/>
    <cellStyle name="Normal 9 2 2 2 3 9 2 3" xfId="50962" xr:uid="{670EBE3B-2197-4EEC-ACFD-BDFFE66F0A12}"/>
    <cellStyle name="Normal 9 2 2 2 3 9 3" xfId="25823" xr:uid="{3B3984E6-5D72-4CFF-BCDC-4DCFDABDBAAB}"/>
    <cellStyle name="Normal 9 2 2 2 3 9 4" xfId="42582" xr:uid="{55982A74-2C6D-4F90-B010-7FF52BF1D8B0}"/>
    <cellStyle name="Normal 9 2 2 2 4" xfId="1659" xr:uid="{E6E5EB87-7409-479E-8E4C-1206FAFA565D}"/>
    <cellStyle name="Normal 9 2 2 2 4 2" xfId="5041" xr:uid="{AC95E4CB-62D4-4BC4-A354-D2B7ECE7A683}"/>
    <cellStyle name="Normal 9 2 2 2 4 2 2" xfId="13419" xr:uid="{3D0B4F2F-C7A2-442E-B80D-DEE1A1F263FA}"/>
    <cellStyle name="Normal 9 2 2 2 4 2 2 2" xfId="30179" xr:uid="{DC18B619-1524-489A-A820-74B646DEB434}"/>
    <cellStyle name="Normal 9 2 2 2 4 2 2 3" xfId="46938" xr:uid="{EBA977B1-A4FC-41EC-A34C-13A0D735337B}"/>
    <cellStyle name="Normal 9 2 2 2 4 2 3" xfId="21799" xr:uid="{7F28032E-7694-4B07-BCDE-4F7245C8FA93}"/>
    <cellStyle name="Normal 9 2 2 2 4 2 4" xfId="38558" xr:uid="{F3B9BEBB-2A1F-4500-8351-0C64AD7E3726}"/>
    <cellStyle name="Normal 9 2 2 2 4 3" xfId="6726" xr:uid="{4BE56F34-EF99-4352-A8A1-A82D102EE954}"/>
    <cellStyle name="Normal 9 2 2 2 4 3 2" xfId="15106" xr:uid="{7EE4E6BD-E142-4418-88D7-AD820796A77C}"/>
    <cellStyle name="Normal 9 2 2 2 4 3 2 2" xfId="31866" xr:uid="{3989DF76-5FD6-439D-AD45-13C08EBF5149}"/>
    <cellStyle name="Normal 9 2 2 2 4 3 2 3" xfId="48625" xr:uid="{9DF88894-14F4-4A54-B434-E9C73932281C}"/>
    <cellStyle name="Normal 9 2 2 2 4 3 3" xfId="23486" xr:uid="{D0DB0FBD-AD07-455A-A676-278F97419229}"/>
    <cellStyle name="Normal 9 2 2 2 4 3 4" xfId="40245" xr:uid="{FF42D8CA-8F55-44BE-B1D6-28A769EC5CCB}"/>
    <cellStyle name="Normal 9 2 2 2 4 4" xfId="3466" xr:uid="{49636C4F-8F0C-43AB-90EF-40ADAD32C79E}"/>
    <cellStyle name="Normal 9 2 2 2 4 4 2" xfId="11842" xr:uid="{BCC27F1B-3065-496A-B7D5-C232F03601A1}"/>
    <cellStyle name="Normal 9 2 2 2 4 4 2 2" xfId="28602" xr:uid="{681E938E-862E-4930-AC3D-85058316881A}"/>
    <cellStyle name="Normal 9 2 2 2 4 4 2 3" xfId="45361" xr:uid="{02A2BD0B-6CD6-4718-8642-4DA39CD491FB}"/>
    <cellStyle name="Normal 9 2 2 2 4 4 3" xfId="20222" xr:uid="{7A5EBAC3-702D-41AC-A8C0-F8DE11BBA40F}"/>
    <cellStyle name="Normal 9 2 2 2 4 4 4" xfId="36981" xr:uid="{F31A0C27-904E-473D-839B-07DF61F16024}"/>
    <cellStyle name="Normal 9 2 2 2 4 5" xfId="10039" xr:uid="{20605DE4-B86B-43FE-8BB3-22F55A55D7E1}"/>
    <cellStyle name="Normal 9 2 2 2 4 5 2" xfId="26799" xr:uid="{A43544CC-31F1-446D-AA67-E2BE80C22680}"/>
    <cellStyle name="Normal 9 2 2 2 4 5 3" xfId="43558" xr:uid="{D77A59EB-515F-4940-A8F2-706F3EA076DB}"/>
    <cellStyle name="Normal 9 2 2 2 4 6" xfId="18419" xr:uid="{ACF8A92B-906C-4BC8-A4D5-358A4416B969}"/>
    <cellStyle name="Normal 9 2 2 2 4 7" xfId="35178" xr:uid="{8B98FD28-AE28-48B2-A708-397C4EED0858}"/>
    <cellStyle name="Normal 9 2 2 2 5" xfId="2087" xr:uid="{AEEDACF1-1C2E-49A8-B50A-0D8145150513}"/>
    <cellStyle name="Normal 9 2 2 2 5 2" xfId="5467" xr:uid="{A513D240-6C4E-4D87-937C-26912D1DA392}"/>
    <cellStyle name="Normal 9 2 2 2 5 2 2" xfId="13847" xr:uid="{04B34A9C-1B51-4BE4-84A8-9CA98DA24232}"/>
    <cellStyle name="Normal 9 2 2 2 5 2 2 2" xfId="30607" xr:uid="{B2B85AEC-9C32-4179-9029-F3E78EF567D5}"/>
    <cellStyle name="Normal 9 2 2 2 5 2 2 3" xfId="47366" xr:uid="{83B47939-208A-49C8-AE8C-75DB3DFBFDF3}"/>
    <cellStyle name="Normal 9 2 2 2 5 2 3" xfId="22227" xr:uid="{88A4D28D-3676-4DBC-912B-F7043095BC65}"/>
    <cellStyle name="Normal 9 2 2 2 5 2 4" xfId="38986" xr:uid="{66FEE0C4-0737-40E7-A0CA-FDA11F19873E}"/>
    <cellStyle name="Normal 9 2 2 2 5 3" xfId="7154" xr:uid="{C0FF5782-F6F8-4EC0-BEF4-BA0040D73030}"/>
    <cellStyle name="Normal 9 2 2 2 5 3 2" xfId="15534" xr:uid="{1D7140ED-04D7-40E1-858A-329F6A8976C2}"/>
    <cellStyle name="Normal 9 2 2 2 5 3 2 2" xfId="32294" xr:uid="{B80E8992-64C2-4884-B21C-4E0FCA3A0049}"/>
    <cellStyle name="Normal 9 2 2 2 5 3 2 3" xfId="49053" xr:uid="{C874151B-A190-48D8-A8FC-8FDC80E4B536}"/>
    <cellStyle name="Normal 9 2 2 2 5 3 3" xfId="23914" xr:uid="{E4FE5091-36C6-4BCE-9CC7-6205053E93DD}"/>
    <cellStyle name="Normal 9 2 2 2 5 3 4" xfId="40673" xr:uid="{A110A36B-F3A6-4EC2-AB19-4A72F74B13AF}"/>
    <cellStyle name="Normal 9 2 2 2 5 4" xfId="3894" xr:uid="{DE48E2E5-8740-47DF-98BB-BDE38566C50D}"/>
    <cellStyle name="Normal 9 2 2 2 5 4 2" xfId="12270" xr:uid="{A626500E-F405-4A17-B247-20410A926D65}"/>
    <cellStyle name="Normal 9 2 2 2 5 4 2 2" xfId="29030" xr:uid="{A7B36A92-5DEC-4A57-8BEE-4AE788AA5C01}"/>
    <cellStyle name="Normal 9 2 2 2 5 4 2 3" xfId="45789" xr:uid="{12260CEA-2EE6-45A5-8718-BC1CF85CF3B9}"/>
    <cellStyle name="Normal 9 2 2 2 5 4 3" xfId="20650" xr:uid="{55C84CA7-7410-4193-8B03-4191520EE20D}"/>
    <cellStyle name="Normal 9 2 2 2 5 4 4" xfId="37409" xr:uid="{F4A41335-9112-4DD8-BABA-6DE9EED76DBB}"/>
    <cellStyle name="Normal 9 2 2 2 5 5" xfId="10467" xr:uid="{ED06F6D0-C5F6-4FD5-9D66-0DF82B7E541F}"/>
    <cellStyle name="Normal 9 2 2 2 5 5 2" xfId="27227" xr:uid="{8967972C-0C66-4541-B70C-20CB954B0DDD}"/>
    <cellStyle name="Normal 9 2 2 2 5 5 3" xfId="43986" xr:uid="{51885115-6D67-4F62-8587-2C9F9C00E392}"/>
    <cellStyle name="Normal 9 2 2 2 5 6" xfId="18847" xr:uid="{BF5C7388-4A82-457A-AE24-D0F6FC03E2BE}"/>
    <cellStyle name="Normal 9 2 2 2 5 7" xfId="35606" xr:uid="{A8410057-0F5E-413A-9E20-E5662BCDCE7C}"/>
    <cellStyle name="Normal 9 2 2 2 6" xfId="2505" xr:uid="{B37CFB6D-F4C6-492A-AC8D-D6D88D73839C}"/>
    <cellStyle name="Normal 9 2 2 2 6 2" xfId="5887" xr:uid="{513147AB-C70C-485B-B080-A992A01FE8C3}"/>
    <cellStyle name="Normal 9 2 2 2 6 2 2" xfId="14267" xr:uid="{59E65D28-9063-4CD8-A0E1-1C7D6D65C7F6}"/>
    <cellStyle name="Normal 9 2 2 2 6 2 2 2" xfId="31027" xr:uid="{1A5BFAC0-0024-4877-A7C3-B36FD75A4904}"/>
    <cellStyle name="Normal 9 2 2 2 6 2 2 3" xfId="47786" xr:uid="{E5BD93A6-5A3E-4DC8-9CC8-8CF37A44043E}"/>
    <cellStyle name="Normal 9 2 2 2 6 2 3" xfId="22647" xr:uid="{BC951181-FCD9-441B-9372-76E6FE246521}"/>
    <cellStyle name="Normal 9 2 2 2 6 2 4" xfId="39406" xr:uid="{DA44B2FB-6284-45DD-A249-70DC6826BE84}"/>
    <cellStyle name="Normal 9 2 2 2 6 3" xfId="7574" xr:uid="{99CBD0F5-9987-40C5-92E3-5440EA1667F4}"/>
    <cellStyle name="Normal 9 2 2 2 6 3 2" xfId="15954" xr:uid="{56C4385D-355A-4BA2-BA2F-32DA1D891F2F}"/>
    <cellStyle name="Normal 9 2 2 2 6 3 2 2" xfId="32714" xr:uid="{13E46D49-8922-4EC5-844C-BF5DE68E2B7E}"/>
    <cellStyle name="Normal 9 2 2 2 6 3 2 3" xfId="49473" xr:uid="{42B1EEF3-5AE4-4C42-B537-10F51AF9F56C}"/>
    <cellStyle name="Normal 9 2 2 2 6 3 3" xfId="24334" xr:uid="{7DD9EECE-8875-4505-BE30-AE4682E97754}"/>
    <cellStyle name="Normal 9 2 2 2 6 3 4" xfId="41093" xr:uid="{093802CE-4281-4C60-87AB-5B26D0B90B04}"/>
    <cellStyle name="Normal 9 2 2 2 6 4" xfId="4225" xr:uid="{10AF0107-95CD-4750-AA9B-73231F9C1FDB}"/>
    <cellStyle name="Normal 9 2 2 2 6 4 2" xfId="12601" xr:uid="{17EBE8B7-7459-478D-95BC-6000A9863FDD}"/>
    <cellStyle name="Normal 9 2 2 2 6 4 2 2" xfId="29361" xr:uid="{46690056-D52F-4769-9FA7-B6C92FCB44E8}"/>
    <cellStyle name="Normal 9 2 2 2 6 4 2 3" xfId="46120" xr:uid="{B05DC801-4EC8-4457-864F-31386FC9EDA8}"/>
    <cellStyle name="Normal 9 2 2 2 6 4 3" xfId="20981" xr:uid="{7CAF56BF-BFD9-4906-8A25-89A5FCF6D000}"/>
    <cellStyle name="Normal 9 2 2 2 6 4 4" xfId="37740" xr:uid="{7DBE4789-44F5-4152-8791-385179343DF8}"/>
    <cellStyle name="Normal 9 2 2 2 6 5" xfId="10887" xr:uid="{2A755629-A861-444B-BCB8-E40DB3D98EFE}"/>
    <cellStyle name="Normal 9 2 2 2 6 5 2" xfId="27647" xr:uid="{E832402A-61F1-4A92-BA0B-91A23857FEFD}"/>
    <cellStyle name="Normal 9 2 2 2 6 5 3" xfId="44406" xr:uid="{051C6875-DA99-4AB1-8649-FA78FACBDC22}"/>
    <cellStyle name="Normal 9 2 2 2 6 6" xfId="19267" xr:uid="{D661DBED-6B19-4ADD-8DED-8D2EEDA66296}"/>
    <cellStyle name="Normal 9 2 2 2 6 7" xfId="36026" xr:uid="{22DBAC2B-91FB-4E6C-8FD2-334F33D23EB7}"/>
    <cellStyle name="Normal 9 2 2 2 7" xfId="4621" xr:uid="{02C01BDD-B58D-4ED1-8FA7-0CD8DA56E2F8}"/>
    <cellStyle name="Normal 9 2 2 2 7 2" xfId="12997" xr:uid="{E7D31140-0809-415B-97B0-6C3DDDCF3FB3}"/>
    <cellStyle name="Normal 9 2 2 2 7 2 2" xfId="29757" xr:uid="{542A7FC8-F3BA-4F77-9240-8F12C477472A}"/>
    <cellStyle name="Normal 9 2 2 2 7 2 3" xfId="46516" xr:uid="{EE999C2C-FD00-4173-A48E-2632A8D34A06}"/>
    <cellStyle name="Normal 9 2 2 2 7 3" xfId="21377" xr:uid="{92A05FE6-54E3-425A-B485-9FDEA8EA9482}"/>
    <cellStyle name="Normal 9 2 2 2 7 4" xfId="38136" xr:uid="{35D96362-FC26-44FB-8A5B-11205709FDFA}"/>
    <cellStyle name="Normal 9 2 2 2 8" xfId="6300" xr:uid="{E9555D65-2E59-4FF2-B5A9-DF0870F48AF0}"/>
    <cellStyle name="Normal 9 2 2 2 8 2" xfId="14680" xr:uid="{C663672C-DD30-4C5A-973A-221220EC6F33}"/>
    <cellStyle name="Normal 9 2 2 2 8 2 2" xfId="31440" xr:uid="{4E123D62-A59D-42ED-ABD1-609C99C47383}"/>
    <cellStyle name="Normal 9 2 2 2 8 2 3" xfId="48199" xr:uid="{AC67C03E-190A-42F8-893A-7776FC122C42}"/>
    <cellStyle name="Normal 9 2 2 2 8 3" xfId="23060" xr:uid="{60FC2426-D2CC-4223-B29B-DFAE5A37DB23}"/>
    <cellStyle name="Normal 9 2 2 2 8 4" xfId="39819" xr:uid="{C15D2DB4-196E-4E2A-B7E2-BB85F2BB9015}"/>
    <cellStyle name="Normal 9 2 2 2 9" xfId="7980" xr:uid="{BDB299C5-1782-46FF-8CFC-9E89822EAC35}"/>
    <cellStyle name="Normal 9 2 2 2 9 2" xfId="16360" xr:uid="{73710BE1-4CEB-4776-8F87-E8C33FB6990B}"/>
    <cellStyle name="Normal 9 2 2 2 9 2 2" xfId="33120" xr:uid="{3B3DFBF5-6D14-4EA7-ACC2-875EC32A73A3}"/>
    <cellStyle name="Normal 9 2 2 2 9 2 3" xfId="49879" xr:uid="{3D38FBF4-3D0A-4D47-9029-D1217BC21A95}"/>
    <cellStyle name="Normal 9 2 2 2 9 3" xfId="24740" xr:uid="{4C1E16C9-607C-4658-9879-D18D86723032}"/>
    <cellStyle name="Normal 9 2 2 2 9 4" xfId="41499" xr:uid="{26F3ECC8-A357-4868-BC58-E43AF537EBEB}"/>
    <cellStyle name="Normal 9 2 2 3" xfId="1124" xr:uid="{97C33F1F-BFBC-4B3D-9CE3-35CC50B854B5}"/>
    <cellStyle name="Normal 9 2 2 3 10" xfId="9350" xr:uid="{DAA2C978-8D7F-4896-9DCA-6B34AE557632}"/>
    <cellStyle name="Normal 9 2 2 3 10 2" xfId="17730" xr:uid="{1341FC05-01C8-49E7-81CE-0A93A5677C65}"/>
    <cellStyle name="Normal 9 2 2 3 10 2 2" xfId="34490" xr:uid="{12FC8483-DB86-4AD0-A75F-601830E8954F}"/>
    <cellStyle name="Normal 9 2 2 3 10 2 3" xfId="51249" xr:uid="{63431BBD-9E64-44D3-A4A6-64946F43F86B}"/>
    <cellStyle name="Normal 9 2 2 3 10 3" xfId="26110" xr:uid="{15499170-71E6-4AED-B1D4-7E1AB5057DDA}"/>
    <cellStyle name="Normal 9 2 2 3 10 4" xfId="42869" xr:uid="{554E6230-8E09-4C7B-8865-4E7191F97C10}"/>
    <cellStyle name="Normal 9 2 2 3 11" xfId="3323" xr:uid="{1A1F67FC-33C3-4248-A5FB-D233D7C1C3FD}"/>
    <cellStyle name="Normal 9 2 2 3 11 2" xfId="11700" xr:uid="{5F490A2D-024A-400F-83E0-CAE61EA95771}"/>
    <cellStyle name="Normal 9 2 2 3 11 2 2" xfId="28460" xr:uid="{49BF0C64-0CEB-4812-A7A4-AA2BCF170BF8}"/>
    <cellStyle name="Normal 9 2 2 3 11 2 3" xfId="45219" xr:uid="{BA7064FB-E3AB-4525-942E-D1B916EFCAF4}"/>
    <cellStyle name="Normal 9 2 2 3 11 3" xfId="20080" xr:uid="{776DA4DD-BB82-47AF-A3CA-0C91AE9278FB}"/>
    <cellStyle name="Normal 9 2 2 3 11 4" xfId="36839" xr:uid="{F3AD87A5-3B53-4698-BA3F-139870B62F75}"/>
    <cellStyle name="Normal 9 2 2 3 12" xfId="9897" xr:uid="{B6FFC765-1370-424D-9E6A-A32681DFE5FF}"/>
    <cellStyle name="Normal 9 2 2 3 12 2" xfId="26657" xr:uid="{F474BF3B-5C8F-460B-A305-A07BAE8F07C1}"/>
    <cellStyle name="Normal 9 2 2 3 12 3" xfId="43416" xr:uid="{1698E8EC-6B36-49BF-8EF2-CE6FED2EA56A}"/>
    <cellStyle name="Normal 9 2 2 3 13" xfId="18277" xr:uid="{74E50CD4-6B98-4ACB-89CC-D0EFB8084BC4}"/>
    <cellStyle name="Normal 9 2 2 3 14" xfId="35036" xr:uid="{6C39735D-890F-4346-9956-804D7D200EB2}"/>
    <cellStyle name="Normal 9 2 2 3 15" xfId="1524" xr:uid="{688C8A5D-CC22-48F5-A0ED-E2006EFFDD81}"/>
    <cellStyle name="Normal 9 2 2 3 2" xfId="1939" xr:uid="{C7D93683-C914-46B8-897A-8877A78C7F1E}"/>
    <cellStyle name="Normal 9 2 2 3 2 2" xfId="5323" xr:uid="{12331212-3F61-4BEC-A179-A4C09D0EEA48}"/>
    <cellStyle name="Normal 9 2 2 3 2 2 2" xfId="13703" xr:uid="{8CDC5BF2-2DA5-44D0-BB77-58E378A2C1DA}"/>
    <cellStyle name="Normal 9 2 2 3 2 2 2 2" xfId="30463" xr:uid="{D49A9CE6-E20A-4B98-8ADC-5BE4EF6EC378}"/>
    <cellStyle name="Normal 9 2 2 3 2 2 2 3" xfId="47222" xr:uid="{A2A6B858-8B20-4B39-A612-1E7CD5A99855}"/>
    <cellStyle name="Normal 9 2 2 3 2 2 3" xfId="22083" xr:uid="{7659D7D7-B368-4611-8E72-A9664DE19D59}"/>
    <cellStyle name="Normal 9 2 2 3 2 2 4" xfId="38842" xr:uid="{92DADAEC-F12A-42A9-B877-CA7E96954442}"/>
    <cellStyle name="Normal 9 2 2 3 2 3" xfId="7010" xr:uid="{0668FE15-4C5F-418A-89A2-4514B86C77A4}"/>
    <cellStyle name="Normal 9 2 2 3 2 3 2" xfId="15390" xr:uid="{941D4C3E-89C6-465C-B2B8-6971D1F6352A}"/>
    <cellStyle name="Normal 9 2 2 3 2 3 2 2" xfId="32150" xr:uid="{C415E465-4762-45D0-9301-49D9F27E5DCB}"/>
    <cellStyle name="Normal 9 2 2 3 2 3 2 3" xfId="48909" xr:uid="{0DD49CC9-CD43-46E9-B599-9A32C916706A}"/>
    <cellStyle name="Normal 9 2 2 3 2 3 3" xfId="23770" xr:uid="{D53059D3-07CA-49E2-8E51-4B3961BA9C7E}"/>
    <cellStyle name="Normal 9 2 2 3 2 3 4" xfId="40529" xr:uid="{6F2EF3E8-6250-4AD8-A3F3-4AA2873380F5}"/>
    <cellStyle name="Normal 9 2 2 3 2 4" xfId="3750" xr:uid="{67E200C3-DEAE-4D1A-9A28-CC42CD0002F6}"/>
    <cellStyle name="Normal 9 2 2 3 2 4 2" xfId="12126" xr:uid="{A4C34D94-BA3D-42B9-986A-F36C2C0259F9}"/>
    <cellStyle name="Normal 9 2 2 3 2 4 2 2" xfId="28886" xr:uid="{6B19B6C4-E51D-455F-81A5-6D13CE1B923E}"/>
    <cellStyle name="Normal 9 2 2 3 2 4 2 3" xfId="45645" xr:uid="{9680A683-F191-46FF-9E5B-B447FEE45177}"/>
    <cellStyle name="Normal 9 2 2 3 2 4 3" xfId="20506" xr:uid="{8C1E1480-5761-4A86-A6A5-8D2698AF3F5E}"/>
    <cellStyle name="Normal 9 2 2 3 2 4 4" xfId="37265" xr:uid="{7B29587D-2267-47D8-8D87-E80A2EBB7AD2}"/>
    <cellStyle name="Normal 9 2 2 3 2 5" xfId="10323" xr:uid="{AFF84394-F53C-4998-AC21-ABD39C368013}"/>
    <cellStyle name="Normal 9 2 2 3 2 5 2" xfId="27083" xr:uid="{81CA5FF2-7767-430A-9FCF-100269922527}"/>
    <cellStyle name="Normal 9 2 2 3 2 5 3" xfId="43842" xr:uid="{C836D127-058C-4682-8BE3-F182A7972077}"/>
    <cellStyle name="Normal 9 2 2 3 2 6" xfId="18703" xr:uid="{CC5BA084-1F27-4FB1-B087-F69D8CDF26E0}"/>
    <cellStyle name="Normal 9 2 2 3 2 7" xfId="35462" xr:uid="{D76DF536-D7B1-4D2D-AB6F-408F7C230856}"/>
    <cellStyle name="Normal 9 2 2 3 3" xfId="2370" xr:uid="{FDA941E1-9C52-4D5F-8080-A94BCCBA78EB}"/>
    <cellStyle name="Normal 9 2 2 3 3 2" xfId="5751" xr:uid="{3C299D36-C0B2-4179-990E-A6E7B13F7C35}"/>
    <cellStyle name="Normal 9 2 2 3 3 2 2" xfId="14131" xr:uid="{5F4D6661-26B2-4EC7-B173-6A020D2D4F0F}"/>
    <cellStyle name="Normal 9 2 2 3 3 2 2 2" xfId="30891" xr:uid="{D6BA5CCA-0FA7-4AF0-A279-BB7740C4080D}"/>
    <cellStyle name="Normal 9 2 2 3 3 2 2 3" xfId="47650" xr:uid="{9B537B40-0EDE-4B32-A9EC-FDA1E28459CF}"/>
    <cellStyle name="Normal 9 2 2 3 3 2 3" xfId="22511" xr:uid="{75646F1F-FD90-4922-B764-CF27F7AA8383}"/>
    <cellStyle name="Normal 9 2 2 3 3 2 4" xfId="39270" xr:uid="{84B896E3-4F22-4382-9FD4-B76D342A3B72}"/>
    <cellStyle name="Normal 9 2 2 3 3 3" xfId="7438" xr:uid="{B8347250-3836-4F1B-B225-9979721E267C}"/>
    <cellStyle name="Normal 9 2 2 3 3 3 2" xfId="15818" xr:uid="{25F15D81-7301-4FE5-963D-921D7BD7752B}"/>
    <cellStyle name="Normal 9 2 2 3 3 3 2 2" xfId="32578" xr:uid="{DBD4087D-E1BC-4F94-9F86-C4CF1DA39D7C}"/>
    <cellStyle name="Normal 9 2 2 3 3 3 2 3" xfId="49337" xr:uid="{D45D72D7-8A49-41D7-AAA3-FCF12137628E}"/>
    <cellStyle name="Normal 9 2 2 3 3 3 3" xfId="24198" xr:uid="{AF659155-E9C4-4736-B611-99F6FDB7991A}"/>
    <cellStyle name="Normal 9 2 2 3 3 3 4" xfId="40957" xr:uid="{9554360A-0542-4800-B973-1C2BDE33DCA7}"/>
    <cellStyle name="Normal 9 2 2 3 3 4" xfId="4178" xr:uid="{84FC4305-853B-4D89-8A14-3388CF9DC894}"/>
    <cellStyle name="Normal 9 2 2 3 3 4 2" xfId="12554" xr:uid="{579C159D-D526-440B-B8BA-D35E48C2F4E4}"/>
    <cellStyle name="Normal 9 2 2 3 3 4 2 2" xfId="29314" xr:uid="{875F4FBE-A2CC-4195-8D55-A6E45034B528}"/>
    <cellStyle name="Normal 9 2 2 3 3 4 2 3" xfId="46073" xr:uid="{CE48D9E4-9281-4CD2-89F3-0302718DF22E}"/>
    <cellStyle name="Normal 9 2 2 3 3 4 3" xfId="20934" xr:uid="{C296D6CC-7945-4438-A53B-2C7E584B1DFC}"/>
    <cellStyle name="Normal 9 2 2 3 3 4 4" xfId="37693" xr:uid="{C472ABDA-7927-4E54-A788-F6A850BE25A1}"/>
    <cellStyle name="Normal 9 2 2 3 3 5" xfId="10751" xr:uid="{6E034320-215B-4537-A615-8E80C2349B91}"/>
    <cellStyle name="Normal 9 2 2 3 3 5 2" xfId="27511" xr:uid="{29162D4D-2C37-4ABB-BFFA-7848F2863EC5}"/>
    <cellStyle name="Normal 9 2 2 3 3 5 3" xfId="44270" xr:uid="{A78E2A3C-DE90-4079-AFE8-D94D783C8D36}"/>
    <cellStyle name="Normal 9 2 2 3 3 6" xfId="19131" xr:uid="{1D0CBF24-077A-4A9F-9B2E-07107802EA08}"/>
    <cellStyle name="Normal 9 2 2 3 3 7" xfId="35890" xr:uid="{1279FAC0-DC0E-4B7C-8182-E022D6F64CC6}"/>
    <cellStyle name="Normal 9 2 2 3 4" xfId="2657" xr:uid="{16C860F0-D994-4106-9F7B-F1CA970DD955}"/>
    <cellStyle name="Normal 9 2 2 3 4 2" xfId="6039" xr:uid="{2D926F7F-D1F2-43BC-9C58-4AF4C16F135C}"/>
    <cellStyle name="Normal 9 2 2 3 4 2 2" xfId="14419" xr:uid="{C33DE798-2AEE-4B3C-BF40-52B3261CFCD7}"/>
    <cellStyle name="Normal 9 2 2 3 4 2 2 2" xfId="31179" xr:uid="{9353F4D4-4DDD-4223-BC07-F279AB0AC5FE}"/>
    <cellStyle name="Normal 9 2 2 3 4 2 2 3" xfId="47938" xr:uid="{B95B4BE1-4730-4BE8-858D-103E27202AE1}"/>
    <cellStyle name="Normal 9 2 2 3 4 2 3" xfId="22799" xr:uid="{8E7273DE-55E2-4D8F-9B90-FD22676FBD25}"/>
    <cellStyle name="Normal 9 2 2 3 4 2 4" xfId="39558" xr:uid="{328C39E8-F8EF-44C2-9E2E-20CB38518BFE}"/>
    <cellStyle name="Normal 9 2 2 3 4 3" xfId="7726" xr:uid="{18CB47AC-AB3C-4391-A94A-23AE67681B6C}"/>
    <cellStyle name="Normal 9 2 2 3 4 3 2" xfId="16106" xr:uid="{9022DB48-DF00-4992-922B-BE37D0184BD3}"/>
    <cellStyle name="Normal 9 2 2 3 4 3 2 2" xfId="32866" xr:uid="{F92F952F-0A41-46DC-A459-83D43CDFEC68}"/>
    <cellStyle name="Normal 9 2 2 3 4 3 2 3" xfId="49625" xr:uid="{0C14090F-63E3-4F9D-8624-FCF1AD097B1B}"/>
    <cellStyle name="Normal 9 2 2 3 4 3 3" xfId="24486" xr:uid="{550F77E7-A539-40A1-8D2E-E167289CB266}"/>
    <cellStyle name="Normal 9 2 2 3 4 3 4" xfId="41245" xr:uid="{424AE908-DEAF-46C5-A042-A5C02DAA5337}"/>
    <cellStyle name="Normal 9 2 2 3 4 4" xfId="4353" xr:uid="{144998D7-B8DA-4F59-A7F0-64DE4D8CD34A}"/>
    <cellStyle name="Normal 9 2 2 3 4 4 2" xfId="12729" xr:uid="{75DF656E-29E9-49D6-A330-E4B2BBF37641}"/>
    <cellStyle name="Normal 9 2 2 3 4 4 2 2" xfId="29489" xr:uid="{0164F045-5101-4C8B-9443-6DC3FE6F71BA}"/>
    <cellStyle name="Normal 9 2 2 3 4 4 2 3" xfId="46248" xr:uid="{D4A68B4C-280E-4CF4-8001-475166BA5A1F}"/>
    <cellStyle name="Normal 9 2 2 3 4 4 3" xfId="21109" xr:uid="{7B63E40B-F48D-4700-8CD3-917002978262}"/>
    <cellStyle name="Normal 9 2 2 3 4 4 4" xfId="37868" xr:uid="{21335764-3B30-4388-A9CB-F9B0719439E6}"/>
    <cellStyle name="Normal 9 2 2 3 4 5" xfId="11039" xr:uid="{8B81E056-EBAA-4404-A3A6-C251A92F14B3}"/>
    <cellStyle name="Normal 9 2 2 3 4 5 2" xfId="27799" xr:uid="{1E3E9089-FE46-4F2E-88BF-2CAF193E782F}"/>
    <cellStyle name="Normal 9 2 2 3 4 5 3" xfId="44558" xr:uid="{B32D4876-44C2-4DA9-9274-9AACBD12563D}"/>
    <cellStyle name="Normal 9 2 2 3 4 6" xfId="19419" xr:uid="{24F8B6B9-0128-496C-B28C-7147CCB2378D}"/>
    <cellStyle name="Normal 9 2 2 3 4 7" xfId="36178" xr:uid="{7F29FF14-668D-4786-A53F-3B3416B3A82E}"/>
    <cellStyle name="Normal 9 2 2 3 5" xfId="4773" xr:uid="{7BD8996C-84DF-42F1-9AAD-DBDE9644E63F}"/>
    <cellStyle name="Normal 9 2 2 3 5 2" xfId="13149" xr:uid="{FF770BC2-64D4-41DD-BD1B-75AB64C7F477}"/>
    <cellStyle name="Normal 9 2 2 3 5 2 2" xfId="29909" xr:uid="{D034352B-2BF7-458D-9DDF-4C2A6F959791}"/>
    <cellStyle name="Normal 9 2 2 3 5 2 3" xfId="46668" xr:uid="{CE7D46A8-89BB-49B5-AE8F-4BCBB9CEE8C6}"/>
    <cellStyle name="Normal 9 2 2 3 5 3" xfId="21529" xr:uid="{6C68EDB6-064E-4CC5-AD91-273637D33448}"/>
    <cellStyle name="Normal 9 2 2 3 5 4" xfId="38288" xr:uid="{6BFCAEE2-5AD8-4BF1-A56E-EB8E7B052A3A}"/>
    <cellStyle name="Normal 9 2 2 3 6" xfId="6584" xr:uid="{9C007744-AB1F-4514-8042-F55EFD970ACD}"/>
    <cellStyle name="Normal 9 2 2 3 6 2" xfId="14964" xr:uid="{136DAFFD-F193-4444-897D-5DFF25BC40A7}"/>
    <cellStyle name="Normal 9 2 2 3 6 2 2" xfId="31724" xr:uid="{061DF611-D82A-4077-8930-D2F417C69C3E}"/>
    <cellStyle name="Normal 9 2 2 3 6 2 3" xfId="48483" xr:uid="{7B87D7D0-CD80-4EE8-91E1-9D6905274B8C}"/>
    <cellStyle name="Normal 9 2 2 3 6 3" xfId="23344" xr:uid="{6B1E13D7-A91C-4972-95BB-FA8637C01B48}"/>
    <cellStyle name="Normal 9 2 2 3 6 4" xfId="40103" xr:uid="{70301269-D9D4-4A2C-8E44-51E29CBA6B8C}"/>
    <cellStyle name="Normal 9 2 2 3 7" xfId="8132" xr:uid="{9CCA56C7-82A5-48A9-981C-0635CC2D8B0E}"/>
    <cellStyle name="Normal 9 2 2 3 7 2" xfId="16512" xr:uid="{5A048C8F-A0C0-4C44-B101-E410A56BC4C4}"/>
    <cellStyle name="Normal 9 2 2 3 7 2 2" xfId="33272" xr:uid="{BD601EF4-DAFD-4AFA-A431-E38960657A92}"/>
    <cellStyle name="Normal 9 2 2 3 7 2 3" xfId="50031" xr:uid="{17E0717C-9DBC-4083-871D-76BAD6C44BC3}"/>
    <cellStyle name="Normal 9 2 2 3 7 3" xfId="24892" xr:uid="{7222215B-15AD-4DCE-B9CF-33B68D2C6F23}"/>
    <cellStyle name="Normal 9 2 2 3 7 4" xfId="41651" xr:uid="{5CBF6056-4190-4C1A-9B0D-DA4366626633}"/>
    <cellStyle name="Normal 9 2 2 3 8" xfId="8538" xr:uid="{886B5A39-4DDB-402F-9EF0-27C4CB94AB14}"/>
    <cellStyle name="Normal 9 2 2 3 8 2" xfId="16918" xr:uid="{D2BBA383-16E1-44AD-90DB-14F584585B10}"/>
    <cellStyle name="Normal 9 2 2 3 8 2 2" xfId="33678" xr:uid="{881797F7-0584-41D2-B7AF-3BB60EDCD1B9}"/>
    <cellStyle name="Normal 9 2 2 3 8 2 3" xfId="50437" xr:uid="{880673E8-9204-417E-9557-45272CC974AD}"/>
    <cellStyle name="Normal 9 2 2 3 8 3" xfId="25298" xr:uid="{5757FC69-8FE4-4AF5-9164-1143B7386E0A}"/>
    <cellStyle name="Normal 9 2 2 3 8 4" xfId="42057" xr:uid="{C307805F-4855-4B75-91D0-A9B9156B695C}"/>
    <cellStyle name="Normal 9 2 2 3 9" xfId="8944" xr:uid="{772D58E7-160D-4776-AF26-AE70203A6944}"/>
    <cellStyle name="Normal 9 2 2 3 9 2" xfId="17324" xr:uid="{86BF2766-7171-453D-9981-DCD0130B7491}"/>
    <cellStyle name="Normal 9 2 2 3 9 2 2" xfId="34084" xr:uid="{D7787F46-B4AC-4851-AC6B-31696AF10219}"/>
    <cellStyle name="Normal 9 2 2 3 9 2 3" xfId="50843" xr:uid="{8497907E-1F03-4AE5-A571-750CDB9DD520}"/>
    <cellStyle name="Normal 9 2 2 3 9 3" xfId="25704" xr:uid="{26C96515-8D5D-4A31-8431-A3674E8E5E33}"/>
    <cellStyle name="Normal 9 2 2 3 9 4" xfId="42463" xr:uid="{55422D47-5778-4C41-8999-15B271E32E8A}"/>
    <cellStyle name="Normal 9 2 2 4" xfId="1525" xr:uid="{236376F2-E0E1-4A04-A474-18EEEA4764ED}"/>
    <cellStyle name="Normal 9 2 2 4 10" xfId="9446" xr:uid="{FC004C41-BA14-4E49-93F7-876ABD5F8141}"/>
    <cellStyle name="Normal 9 2 2 4 10 2" xfId="17826" xr:uid="{C30144EA-32B9-4375-9E63-CFE325B7AECB}"/>
    <cellStyle name="Normal 9 2 2 4 10 2 2" xfId="34586" xr:uid="{438BE2FA-EE1C-4787-9F62-01BF3F309A2E}"/>
    <cellStyle name="Normal 9 2 2 4 10 2 3" xfId="51345" xr:uid="{283DD8C6-6A23-4345-AF80-66E72B6FEBA9}"/>
    <cellStyle name="Normal 9 2 2 4 10 3" xfId="26206" xr:uid="{F32B149B-6F7E-4E0E-AB7F-1908193E55BC}"/>
    <cellStyle name="Normal 9 2 2 4 10 4" xfId="42965" xr:uid="{4A1E1F38-19E0-4409-AF2D-C514789B2B12}"/>
    <cellStyle name="Normal 9 2 2 4 11" xfId="3324" xr:uid="{A0B39435-A2EA-454C-A3C9-7A167465F896}"/>
    <cellStyle name="Normal 9 2 2 4 11 2" xfId="11701" xr:uid="{85CA3950-AFFE-4489-B407-BEB51A6905E1}"/>
    <cellStyle name="Normal 9 2 2 4 11 2 2" xfId="28461" xr:uid="{510D43BA-4E2B-4235-822F-BE3A002C8048}"/>
    <cellStyle name="Normal 9 2 2 4 11 2 3" xfId="45220" xr:uid="{97BEB76F-CCE5-4648-BFCE-B898C1ADAE18}"/>
    <cellStyle name="Normal 9 2 2 4 11 3" xfId="20081" xr:uid="{CD6378AD-FCE5-4B37-B614-FCD9CFD88D0E}"/>
    <cellStyle name="Normal 9 2 2 4 11 4" xfId="36840" xr:uid="{1BBBC6D0-1383-4D72-8745-3AEE038F974F}"/>
    <cellStyle name="Normal 9 2 2 4 12" xfId="9898" xr:uid="{B1A6EEB4-C4F9-47DA-B7CC-5231BDE18B7E}"/>
    <cellStyle name="Normal 9 2 2 4 12 2" xfId="26658" xr:uid="{9B7885D7-28EE-444A-A4B3-E848B5157C7E}"/>
    <cellStyle name="Normal 9 2 2 4 12 3" xfId="43417" xr:uid="{AE74052B-FC44-458A-BA02-FD3E1E524CE5}"/>
    <cellStyle name="Normal 9 2 2 4 13" xfId="18278" xr:uid="{576490CC-63E2-4239-87A2-B39B55B66989}"/>
    <cellStyle name="Normal 9 2 2 4 14" xfId="35037" xr:uid="{5C20DBA3-C774-499F-AABB-11862E6FF162}"/>
    <cellStyle name="Normal 9 2 2 4 2" xfId="1940" xr:uid="{A8DED1B5-1D62-4AF1-B8F8-5D9BFA578BAB}"/>
    <cellStyle name="Normal 9 2 2 4 2 2" xfId="5324" xr:uid="{1620B483-DDA5-46F2-BED7-F23A7298FB8A}"/>
    <cellStyle name="Normal 9 2 2 4 2 2 2" xfId="13704" xr:uid="{CC43042F-583F-4EFD-9E60-E0885A24E1BA}"/>
    <cellStyle name="Normal 9 2 2 4 2 2 2 2" xfId="30464" xr:uid="{1700E0EE-4807-4CD1-A128-17F26D02045A}"/>
    <cellStyle name="Normal 9 2 2 4 2 2 2 3" xfId="47223" xr:uid="{ADF5CAE6-D1EC-4C9A-9C98-2E5A81F083FC}"/>
    <cellStyle name="Normal 9 2 2 4 2 2 3" xfId="22084" xr:uid="{2A5EDD5F-0193-4BD7-9193-24F6DE945638}"/>
    <cellStyle name="Normal 9 2 2 4 2 2 4" xfId="38843" xr:uid="{83D5A225-56A9-44D2-840E-B33098E3B58D}"/>
    <cellStyle name="Normal 9 2 2 4 2 3" xfId="7011" xr:uid="{5B7FAFD0-1328-48BB-85D7-9819E08E0CAC}"/>
    <cellStyle name="Normal 9 2 2 4 2 3 2" xfId="15391" xr:uid="{4EED8E7F-A23A-41B9-8652-BD6609C3D9A2}"/>
    <cellStyle name="Normal 9 2 2 4 2 3 2 2" xfId="32151" xr:uid="{7B12FD09-F141-4F7A-9AE3-2F1F2C5D269A}"/>
    <cellStyle name="Normal 9 2 2 4 2 3 2 3" xfId="48910" xr:uid="{F0E28F73-778E-48C9-B133-606BC572C84D}"/>
    <cellStyle name="Normal 9 2 2 4 2 3 3" xfId="23771" xr:uid="{C1D4DB9E-3FCB-4272-A771-93005D275C04}"/>
    <cellStyle name="Normal 9 2 2 4 2 3 4" xfId="40530" xr:uid="{16A58F9B-BFB5-4AEF-94C5-F327B1AE2110}"/>
    <cellStyle name="Normal 9 2 2 4 2 4" xfId="3751" xr:uid="{46482ACC-C847-42CF-A45D-19968789723C}"/>
    <cellStyle name="Normal 9 2 2 4 2 4 2" xfId="12127" xr:uid="{2B50CF74-84E2-46E1-A8AE-63124D36BCE4}"/>
    <cellStyle name="Normal 9 2 2 4 2 4 2 2" xfId="28887" xr:uid="{0C17E3EA-7440-49F8-A35A-87B328E89620}"/>
    <cellStyle name="Normal 9 2 2 4 2 4 2 3" xfId="45646" xr:uid="{6D022EFD-AF25-4FBD-9D58-6330E04AE1E3}"/>
    <cellStyle name="Normal 9 2 2 4 2 4 3" xfId="20507" xr:uid="{54230326-A015-4AB0-AF2D-A9C7066C8EB7}"/>
    <cellStyle name="Normal 9 2 2 4 2 4 4" xfId="37266" xr:uid="{C6E90D98-3BA0-4315-8625-D982B39F85FC}"/>
    <cellStyle name="Normal 9 2 2 4 2 5" xfId="10324" xr:uid="{C1F2C54C-D1A4-495F-9167-813E264E95CF}"/>
    <cellStyle name="Normal 9 2 2 4 2 5 2" xfId="27084" xr:uid="{3A529AB7-68B1-40D4-8951-B938BA7C3862}"/>
    <cellStyle name="Normal 9 2 2 4 2 5 3" xfId="43843" xr:uid="{21290EC3-234D-471A-8836-9AE8A5CD5C39}"/>
    <cellStyle name="Normal 9 2 2 4 2 6" xfId="18704" xr:uid="{5EF6FE28-F520-4F63-AE8B-FE2D858A6625}"/>
    <cellStyle name="Normal 9 2 2 4 2 7" xfId="35463" xr:uid="{1917DBD4-564E-4317-ABA0-4C8EAEBB3F5F}"/>
    <cellStyle name="Normal 9 2 2 4 3" xfId="2371" xr:uid="{AAE44E50-BA39-4161-812B-446BAFAF7506}"/>
    <cellStyle name="Normal 9 2 2 4 3 2" xfId="5752" xr:uid="{228337E7-3AB5-4A83-B7C9-5F13B15A0726}"/>
    <cellStyle name="Normal 9 2 2 4 3 2 2" xfId="14132" xr:uid="{497BD9D8-B77B-4297-80BD-07900B67D0FC}"/>
    <cellStyle name="Normal 9 2 2 4 3 2 2 2" xfId="30892" xr:uid="{FEFFCD18-5545-420F-A880-98D6F7716677}"/>
    <cellStyle name="Normal 9 2 2 4 3 2 2 3" xfId="47651" xr:uid="{156F0FE0-87A7-4CFF-A93A-591626FC3C97}"/>
    <cellStyle name="Normal 9 2 2 4 3 2 3" xfId="22512" xr:uid="{9D8DAFDB-1105-4A46-B35E-1331F5DF5043}"/>
    <cellStyle name="Normal 9 2 2 4 3 2 4" xfId="39271" xr:uid="{B359EDF4-15C1-405F-A0A6-CAA26F498213}"/>
    <cellStyle name="Normal 9 2 2 4 3 3" xfId="7439" xr:uid="{76F9BE12-B6D6-4CBA-8DAE-B833F78C9D4D}"/>
    <cellStyle name="Normal 9 2 2 4 3 3 2" xfId="15819" xr:uid="{C8FCE348-A4E6-402E-877B-55D3FBE419D4}"/>
    <cellStyle name="Normal 9 2 2 4 3 3 2 2" xfId="32579" xr:uid="{3CF5B72A-2565-49BB-87E2-309B4A549977}"/>
    <cellStyle name="Normal 9 2 2 4 3 3 2 3" xfId="49338" xr:uid="{25657A22-FB68-4D40-B839-B82AFD7399AF}"/>
    <cellStyle name="Normal 9 2 2 4 3 3 3" xfId="24199" xr:uid="{6577A72A-721B-4DC4-9B68-D7DBBAE52927}"/>
    <cellStyle name="Normal 9 2 2 4 3 3 4" xfId="40958" xr:uid="{BAD61029-712E-4999-977E-367043CE04FC}"/>
    <cellStyle name="Normal 9 2 2 4 3 4" xfId="4179" xr:uid="{0E7FBC1E-9150-4030-95CF-C0D4C1AA55C3}"/>
    <cellStyle name="Normal 9 2 2 4 3 4 2" xfId="12555" xr:uid="{A4F6DE8A-DE95-4D9E-A143-8B57143758B3}"/>
    <cellStyle name="Normal 9 2 2 4 3 4 2 2" xfId="29315" xr:uid="{862DAC9B-4733-43A0-AB9A-B572C57ADD63}"/>
    <cellStyle name="Normal 9 2 2 4 3 4 2 3" xfId="46074" xr:uid="{32795D9E-1B00-4B92-BFDB-943ECCBCA27F}"/>
    <cellStyle name="Normal 9 2 2 4 3 4 3" xfId="20935" xr:uid="{AF1F8F4E-CA72-46F5-91A2-54F7DB43C91C}"/>
    <cellStyle name="Normal 9 2 2 4 3 4 4" xfId="37694" xr:uid="{DAE851DF-B395-467B-B9DD-5ED7D966EB5F}"/>
    <cellStyle name="Normal 9 2 2 4 3 5" xfId="10752" xr:uid="{47DC0747-9891-42CB-A3F3-4FC16B514C0F}"/>
    <cellStyle name="Normal 9 2 2 4 3 5 2" xfId="27512" xr:uid="{0A26C567-909A-410A-BC10-B291A129F242}"/>
    <cellStyle name="Normal 9 2 2 4 3 5 3" xfId="44271" xr:uid="{500FF3E0-9A57-4D8E-ADFA-A811E4BFBDD4}"/>
    <cellStyle name="Normal 9 2 2 4 3 6" xfId="19132" xr:uid="{7BF05320-73E9-4559-B2AD-21CAF0BC7BB6}"/>
    <cellStyle name="Normal 9 2 2 4 3 7" xfId="35891" xr:uid="{082C765E-CCB5-48D3-A36E-AC75DD31B2CD}"/>
    <cellStyle name="Normal 9 2 2 4 4" xfId="2753" xr:uid="{8C5053CB-8DCE-4CEF-95D3-4B6200E6197C}"/>
    <cellStyle name="Normal 9 2 2 4 4 2" xfId="6135" xr:uid="{C2792C9C-8460-4942-96C3-5A0C43A121D8}"/>
    <cellStyle name="Normal 9 2 2 4 4 2 2" xfId="14515" xr:uid="{2E374E5B-85E0-438A-B102-2B5128B6FBDD}"/>
    <cellStyle name="Normal 9 2 2 4 4 2 2 2" xfId="31275" xr:uid="{4A7F9264-704A-4C99-9E3F-06208C1EB531}"/>
    <cellStyle name="Normal 9 2 2 4 4 2 2 3" xfId="48034" xr:uid="{698FBFC3-2E2A-4749-9C80-5D14BCDBE273}"/>
    <cellStyle name="Normal 9 2 2 4 4 2 3" xfId="22895" xr:uid="{FCDD89B9-805C-481F-9A2B-F8B21BDE4766}"/>
    <cellStyle name="Normal 9 2 2 4 4 2 4" xfId="39654" xr:uid="{DE85976E-9066-41BA-A9DF-C3CE643E16E5}"/>
    <cellStyle name="Normal 9 2 2 4 4 3" xfId="7822" xr:uid="{C58DEF5E-A4C3-4116-AD5F-AE52B1F4B7E1}"/>
    <cellStyle name="Normal 9 2 2 4 4 3 2" xfId="16202" xr:uid="{5B306D11-524E-4D80-9F42-F67F5020D1E4}"/>
    <cellStyle name="Normal 9 2 2 4 4 3 2 2" xfId="32962" xr:uid="{02B5067C-A909-41C1-85B5-82882A2CD34F}"/>
    <cellStyle name="Normal 9 2 2 4 4 3 2 3" xfId="49721" xr:uid="{079B0B8E-CD93-4E89-8C85-D9D314831F92}"/>
    <cellStyle name="Normal 9 2 2 4 4 3 3" xfId="24582" xr:uid="{941C75CB-5649-443E-A609-8F9E74E48222}"/>
    <cellStyle name="Normal 9 2 2 4 4 3 4" xfId="41341" xr:uid="{940E377B-1AFF-4044-B58C-D4BEA2627461}"/>
    <cellStyle name="Normal 9 2 2 4 4 4" xfId="4449" xr:uid="{8348FC13-6F98-4EF3-BB0C-EF3CCF66060B}"/>
    <cellStyle name="Normal 9 2 2 4 4 4 2" xfId="12825" xr:uid="{32325E38-EBCF-47C9-BA92-7E0D94538143}"/>
    <cellStyle name="Normal 9 2 2 4 4 4 2 2" xfId="29585" xr:uid="{A0FA2056-C256-4625-9E75-2CD4E7AFC120}"/>
    <cellStyle name="Normal 9 2 2 4 4 4 2 3" xfId="46344" xr:uid="{29020F93-6481-499E-B452-C236913768E6}"/>
    <cellStyle name="Normal 9 2 2 4 4 4 3" xfId="21205" xr:uid="{1BB9CCBB-04AC-4026-9650-39F543D1E1B3}"/>
    <cellStyle name="Normal 9 2 2 4 4 4 4" xfId="37964" xr:uid="{1CC5DE1D-1172-4B88-BAEB-FD25E8A97DD6}"/>
    <cellStyle name="Normal 9 2 2 4 4 5" xfId="11135" xr:uid="{9BFD9ED9-5EC0-473B-B97E-F3D8AB04A60D}"/>
    <cellStyle name="Normal 9 2 2 4 4 5 2" xfId="27895" xr:uid="{7E9D865C-F05C-4FAE-A087-CF6A1125A070}"/>
    <cellStyle name="Normal 9 2 2 4 4 5 3" xfId="44654" xr:uid="{616F2A00-42CE-4010-90BB-9E85E572BD2E}"/>
    <cellStyle name="Normal 9 2 2 4 4 6" xfId="19515" xr:uid="{27DD93CF-55B1-4C4B-97EB-280F166D8FA3}"/>
    <cellStyle name="Normal 9 2 2 4 4 7" xfId="36274" xr:uid="{EB303400-0967-4527-87F4-E4690B99CB51}"/>
    <cellStyle name="Normal 9 2 2 4 5" xfId="4869" xr:uid="{47515725-34EC-4A8F-8A74-66DAA68F3411}"/>
    <cellStyle name="Normal 9 2 2 4 5 2" xfId="13245" xr:uid="{0E5F60A2-E8D4-4BAB-AC59-6EAE2C5AAF9C}"/>
    <cellStyle name="Normal 9 2 2 4 5 2 2" xfId="30005" xr:uid="{27678CEC-9FD6-4767-9C7C-7AD11101C2DF}"/>
    <cellStyle name="Normal 9 2 2 4 5 2 3" xfId="46764" xr:uid="{FBFE870E-2BD1-40A5-89FF-C78FE1E3821D}"/>
    <cellStyle name="Normal 9 2 2 4 5 3" xfId="21625" xr:uid="{3FF1C544-05C6-4BF2-B11C-2C420233A899}"/>
    <cellStyle name="Normal 9 2 2 4 5 4" xfId="38384" xr:uid="{81AC2CF7-5760-4B45-B2F7-138933E22083}"/>
    <cellStyle name="Normal 9 2 2 4 6" xfId="6585" xr:uid="{C68F6605-906D-457A-9E7C-08FBA38DF750}"/>
    <cellStyle name="Normal 9 2 2 4 6 2" xfId="14965" xr:uid="{C77776B0-7ADD-48FF-93AA-93DB297C5FB7}"/>
    <cellStyle name="Normal 9 2 2 4 6 2 2" xfId="31725" xr:uid="{1039C21E-E584-44B1-8CF6-D5AFB5E35DFF}"/>
    <cellStyle name="Normal 9 2 2 4 6 2 3" xfId="48484" xr:uid="{688EA9B9-BBD5-4178-A68B-6DF6B4FD0B8B}"/>
    <cellStyle name="Normal 9 2 2 4 6 3" xfId="23345" xr:uid="{64697F86-5759-4F0A-A5FD-8C7F5061D388}"/>
    <cellStyle name="Normal 9 2 2 4 6 4" xfId="40104" xr:uid="{F80C6B7C-A987-4FB0-B59A-FEEC33A9CCF3}"/>
    <cellStyle name="Normal 9 2 2 4 7" xfId="8228" xr:uid="{CEBD326B-E8E9-4748-93B3-9BEAB3CDAA12}"/>
    <cellStyle name="Normal 9 2 2 4 7 2" xfId="16608" xr:uid="{F7E0C1DC-9A53-4BE2-8249-83B14B364DD5}"/>
    <cellStyle name="Normal 9 2 2 4 7 2 2" xfId="33368" xr:uid="{FB70F653-AEC5-49B2-BDF8-8BD0A07DBD5B}"/>
    <cellStyle name="Normal 9 2 2 4 7 2 3" xfId="50127" xr:uid="{D900FC51-EC00-43CB-9CF8-4A5005472C3C}"/>
    <cellStyle name="Normal 9 2 2 4 7 3" xfId="24988" xr:uid="{FB080635-9034-446F-B970-D3BB3D739292}"/>
    <cellStyle name="Normal 9 2 2 4 7 4" xfId="41747" xr:uid="{54600508-11CC-4069-A923-B34A66C6567E}"/>
    <cellStyle name="Normal 9 2 2 4 8" xfId="8634" xr:uid="{10FDB0A5-29C1-4E68-96EA-96F5CC53A120}"/>
    <cellStyle name="Normal 9 2 2 4 8 2" xfId="17014" xr:uid="{3837BBFC-2381-4868-8E90-3FB02205AA0D}"/>
    <cellStyle name="Normal 9 2 2 4 8 2 2" xfId="33774" xr:uid="{30FA52CC-0641-4C0B-93E9-CFC934EDE571}"/>
    <cellStyle name="Normal 9 2 2 4 8 2 3" xfId="50533" xr:uid="{0C482D5C-7727-438B-8AE2-07522D8870F4}"/>
    <cellStyle name="Normal 9 2 2 4 8 3" xfId="25394" xr:uid="{84FE1ED8-983A-4805-8228-736E4B3DFA2D}"/>
    <cellStyle name="Normal 9 2 2 4 8 4" xfId="42153" xr:uid="{5FFCFAF4-32CC-45CF-8779-3568703503C8}"/>
    <cellStyle name="Normal 9 2 2 4 9" xfId="9040" xr:uid="{7C651587-B5F3-465A-A00B-250FC267ADF3}"/>
    <cellStyle name="Normal 9 2 2 4 9 2" xfId="17420" xr:uid="{3BB351E2-22AC-488F-9728-AF3DCE7442B6}"/>
    <cellStyle name="Normal 9 2 2 4 9 2 2" xfId="34180" xr:uid="{D87107B3-553D-4541-A998-2477D7EC946F}"/>
    <cellStyle name="Normal 9 2 2 4 9 2 3" xfId="50939" xr:uid="{C0F133F2-05CA-4BA5-B030-DA222363696C}"/>
    <cellStyle name="Normal 9 2 2 4 9 3" xfId="25800" xr:uid="{CDC71962-050E-41A7-8314-B3A2D03639C2}"/>
    <cellStyle name="Normal 9 2 2 4 9 4" xfId="42559" xr:uid="{14C1615F-D334-4078-B6B0-4C483A6FA94A}"/>
    <cellStyle name="Normal 9 2 2 5" xfId="1588" xr:uid="{C6FEBCC5-93C4-46FB-8F16-F46BFFE729AA}"/>
    <cellStyle name="Normal 9 2 2 5 2" xfId="4969" xr:uid="{17209AE5-DE08-4024-8AE8-8DDB660D188D}"/>
    <cellStyle name="Normal 9 2 2 5 2 2" xfId="13345" xr:uid="{5B0D5270-5F98-4E2B-A960-EC9B794ABDC1}"/>
    <cellStyle name="Normal 9 2 2 5 2 2 2" xfId="30105" xr:uid="{A70D8C58-E26F-4AB9-8E03-A3EE9342803C}"/>
    <cellStyle name="Normal 9 2 2 5 2 2 3" xfId="46864" xr:uid="{768A4A4C-369D-428C-ADCC-7B99E2B903CC}"/>
    <cellStyle name="Normal 9 2 2 5 2 3" xfId="21725" xr:uid="{DA803006-89CD-42C6-9100-C0451F703D26}"/>
    <cellStyle name="Normal 9 2 2 5 2 4" xfId="38484" xr:uid="{89AFAAA4-1101-414C-8940-B94C4C4CD836}"/>
    <cellStyle name="Normal 9 2 2 5 3" xfId="6652" xr:uid="{DA22F12D-4D07-4C46-BBCA-77E0C13F620C}"/>
    <cellStyle name="Normal 9 2 2 5 3 2" xfId="15032" xr:uid="{035255F4-7BCD-46EB-A82C-CFB3BC96271E}"/>
    <cellStyle name="Normal 9 2 2 5 3 2 2" xfId="31792" xr:uid="{F03FCB81-DB5C-401D-B417-BBB71201E501}"/>
    <cellStyle name="Normal 9 2 2 5 3 2 3" xfId="48551" xr:uid="{934D0543-D0AA-490C-ACE7-EB7CAA843E64}"/>
    <cellStyle name="Normal 9 2 2 5 3 3" xfId="23412" xr:uid="{BC9BD384-0770-4F3A-A83C-265883011CFD}"/>
    <cellStyle name="Normal 9 2 2 5 3 4" xfId="40171" xr:uid="{CE20D78F-6740-4A2E-BEFB-578930FA5FF2}"/>
    <cellStyle name="Normal 9 2 2 5 4" xfId="3392" xr:uid="{E03AD600-744E-41A3-B615-5251BC5329DC}"/>
    <cellStyle name="Normal 9 2 2 5 4 2" xfId="11768" xr:uid="{265F6C55-7289-4FC6-BAA0-2BEF0840F1AB}"/>
    <cellStyle name="Normal 9 2 2 5 4 2 2" xfId="28528" xr:uid="{5DAE2F5B-9A4C-4ACF-AF6B-C569FB325673}"/>
    <cellStyle name="Normal 9 2 2 5 4 2 3" xfId="45287" xr:uid="{3A6CFDEC-DDCE-455E-BE1D-0BA8C1F1B79D}"/>
    <cellStyle name="Normal 9 2 2 5 4 3" xfId="20148" xr:uid="{FB55C387-BC0A-4E41-BEEF-87B279AE5A2B}"/>
    <cellStyle name="Normal 9 2 2 5 4 4" xfId="36907" xr:uid="{BD83450D-35B4-4EF6-82F9-4042AF325A69}"/>
    <cellStyle name="Normal 9 2 2 5 5" xfId="9965" xr:uid="{A1825FFE-CDEE-400E-A8FF-B34639788677}"/>
    <cellStyle name="Normal 9 2 2 5 5 2" xfId="26725" xr:uid="{43CC5852-9C67-4EBB-AF10-84CF19053F8D}"/>
    <cellStyle name="Normal 9 2 2 5 5 3" xfId="43484" xr:uid="{05F596D8-2A69-4F83-9C01-390F57954640}"/>
    <cellStyle name="Normal 9 2 2 5 6" xfId="18345" xr:uid="{F14B9A0F-2085-4704-9A10-4F080C6EB55C}"/>
    <cellStyle name="Normal 9 2 2 5 7" xfId="35104" xr:uid="{08A97A4E-E626-4D12-AF94-F61689D018C0}"/>
    <cellStyle name="Normal 9 2 2 6" xfId="2014" xr:uid="{70C885FB-76CD-4086-BF4E-B30881048659}"/>
    <cellStyle name="Normal 9 2 2 6 2" xfId="5393" xr:uid="{76625DB9-BE8B-4E5F-9A61-71B08C1E7EAB}"/>
    <cellStyle name="Normal 9 2 2 6 2 2" xfId="13773" xr:uid="{9E157859-F9FE-499E-B716-55F54AFD3D81}"/>
    <cellStyle name="Normal 9 2 2 6 2 2 2" xfId="30533" xr:uid="{AA4C934F-6EC5-4BE5-A337-371D36A76E9C}"/>
    <cellStyle name="Normal 9 2 2 6 2 2 3" xfId="47292" xr:uid="{B74F9145-16E7-47B0-A5D9-4D37480B4927}"/>
    <cellStyle name="Normal 9 2 2 6 2 3" xfId="22153" xr:uid="{F341598E-9ACC-4EFF-BF06-D11B1D093590}"/>
    <cellStyle name="Normal 9 2 2 6 2 4" xfId="38912" xr:uid="{FF6DEDEB-0161-4B9D-A7BD-9501FB019C2E}"/>
    <cellStyle name="Normal 9 2 2 6 3" xfId="7080" xr:uid="{47D3EC8D-CD60-4653-816A-47094258D82D}"/>
    <cellStyle name="Normal 9 2 2 6 3 2" xfId="15460" xr:uid="{52681A09-80CA-4C13-88F5-B422FB0E928B}"/>
    <cellStyle name="Normal 9 2 2 6 3 2 2" xfId="32220" xr:uid="{AF8AE0D3-FD4D-4B6E-93FA-FBC32F56AFE3}"/>
    <cellStyle name="Normal 9 2 2 6 3 2 3" xfId="48979" xr:uid="{E0A996B1-A9D6-461E-8219-F48E1092AF2F}"/>
    <cellStyle name="Normal 9 2 2 6 3 3" xfId="23840" xr:uid="{8FD34CB9-049F-46DB-8C0F-75958D37D387}"/>
    <cellStyle name="Normal 9 2 2 6 3 4" xfId="40599" xr:uid="{A60ABDB2-F6CF-4197-931F-D3625E8AB1F4}"/>
    <cellStyle name="Normal 9 2 2 6 4" xfId="3820" xr:uid="{D3D4CFE9-14C0-4FAA-9668-7FA2454D60E0}"/>
    <cellStyle name="Normal 9 2 2 6 4 2" xfId="12196" xr:uid="{E537779A-C545-424D-965C-48113A625BF0}"/>
    <cellStyle name="Normal 9 2 2 6 4 2 2" xfId="28956" xr:uid="{3DB3CC92-6FD7-4424-81EB-7088D32BFB68}"/>
    <cellStyle name="Normal 9 2 2 6 4 2 3" xfId="45715" xr:uid="{7749CBBF-967E-470F-9912-C616EE32D1F0}"/>
    <cellStyle name="Normal 9 2 2 6 4 3" xfId="20576" xr:uid="{8BA2785F-386A-4B17-91F5-45972BCDB50B}"/>
    <cellStyle name="Normal 9 2 2 6 4 4" xfId="37335" xr:uid="{F3D3FAF2-1396-4F9E-AAB8-40D8AF09CA5F}"/>
    <cellStyle name="Normal 9 2 2 6 5" xfId="10393" xr:uid="{5E1C9BF7-366F-42D6-9022-0FE7AEF60B14}"/>
    <cellStyle name="Normal 9 2 2 6 5 2" xfId="27153" xr:uid="{DE69A5C3-771D-42F6-A75E-B4CDE09C7B1A}"/>
    <cellStyle name="Normal 9 2 2 6 5 3" xfId="43912" xr:uid="{4113FE91-4174-40BB-861D-E7D805A43236}"/>
    <cellStyle name="Normal 9 2 2 6 6" xfId="18773" xr:uid="{63BF6E9C-453F-4C7C-B598-F8C956F5E588}"/>
    <cellStyle name="Normal 9 2 2 6 7" xfId="35532" xr:uid="{861F85A2-7CA4-40E2-8B5E-6D59E55A7256}"/>
    <cellStyle name="Normal 9 2 2 7" xfId="2482" xr:uid="{5E167C95-1240-4A14-ABA8-AB0E5C4D3137}"/>
    <cellStyle name="Normal 9 2 2 7 2" xfId="5864" xr:uid="{E7CBAF9F-3C5C-469F-945E-7E6560BFC63F}"/>
    <cellStyle name="Normal 9 2 2 7 2 2" xfId="14244" xr:uid="{032CF320-C6DE-4904-A0FA-53BF82B717A1}"/>
    <cellStyle name="Normal 9 2 2 7 2 2 2" xfId="31004" xr:uid="{0A0DB954-119D-451C-91A3-E2039807A35F}"/>
    <cellStyle name="Normal 9 2 2 7 2 2 3" xfId="47763" xr:uid="{2FDF01E5-7448-46FD-BA87-40CDA716A922}"/>
    <cellStyle name="Normal 9 2 2 7 2 3" xfId="22624" xr:uid="{51EB5D3E-10F7-4FA0-9D90-8006494BF9A6}"/>
    <cellStyle name="Normal 9 2 2 7 2 4" xfId="39383" xr:uid="{F5E1F39A-F717-4D40-8C0C-CDB8E6770ED0}"/>
    <cellStyle name="Normal 9 2 2 7 3" xfId="7551" xr:uid="{BDCB371B-AC4F-411B-8EB9-9B7BFF87B5BD}"/>
    <cellStyle name="Normal 9 2 2 7 3 2" xfId="15931" xr:uid="{CE44B379-7BD0-4876-AACC-79B1965264A6}"/>
    <cellStyle name="Normal 9 2 2 7 3 2 2" xfId="32691" xr:uid="{B61AD69B-6E22-47A3-8727-CF93205CE7FA}"/>
    <cellStyle name="Normal 9 2 2 7 3 2 3" xfId="49450" xr:uid="{FD931CA0-C217-4A5C-B268-15FEED27E285}"/>
    <cellStyle name="Normal 9 2 2 7 3 3" xfId="24311" xr:uid="{4D4A1E1B-A97D-4F0E-9AA7-AAE271583D7E}"/>
    <cellStyle name="Normal 9 2 2 7 3 4" xfId="41070" xr:uid="{6A75FFF9-328B-4740-9DAA-AAA10E41E1AE}"/>
    <cellStyle name="Normal 9 2 2 7 4" xfId="2961" xr:uid="{7CFF49FB-9968-43AB-A7E2-5050B4761B12}"/>
    <cellStyle name="Normal 9 2 2 7 4 2" xfId="11342" xr:uid="{9D03DC12-27E7-41ED-9E8A-16F064456F43}"/>
    <cellStyle name="Normal 9 2 2 7 4 2 2" xfId="28102" xr:uid="{A8C79BA4-96ED-48DE-8F1D-57C9AE3EF9D0}"/>
    <cellStyle name="Normal 9 2 2 7 4 2 3" xfId="44861" xr:uid="{2B13AFCA-E75B-4292-90FB-11FB336D7FC7}"/>
    <cellStyle name="Normal 9 2 2 7 4 3" xfId="19722" xr:uid="{52E2CBD1-45A8-475D-B66E-7BF5963AC242}"/>
    <cellStyle name="Normal 9 2 2 7 4 4" xfId="36481" xr:uid="{208D2CD1-C2C7-4897-962A-7C7241768761}"/>
    <cellStyle name="Normal 9 2 2 7 5" xfId="10864" xr:uid="{C50D81F0-E37E-4E03-B18A-85783885BD54}"/>
    <cellStyle name="Normal 9 2 2 7 5 2" xfId="27624" xr:uid="{BAB0916E-64C6-41B9-8592-5734B93ED7A5}"/>
    <cellStyle name="Normal 9 2 2 7 5 3" xfId="44383" xr:uid="{69FABAF2-5BAC-467B-8A85-B1CDEC553F7E}"/>
    <cellStyle name="Normal 9 2 2 7 6" xfId="19244" xr:uid="{D6A60DA6-47BA-4FF8-97A0-1C9364623981}"/>
    <cellStyle name="Normal 9 2 2 7 7" xfId="36003" xr:uid="{1BDCF883-65E3-47EE-9846-64DB8B605CA0}"/>
    <cellStyle name="Normal 9 2 2 8" xfId="4597" xr:uid="{9D75A6A7-B9B9-4F84-A41A-06F9F219A0BE}"/>
    <cellStyle name="Normal 9 2 2 8 2" xfId="12973" xr:uid="{1F6D8ABC-1D81-4C1B-B601-3D1F6CD6EC4F}"/>
    <cellStyle name="Normal 9 2 2 8 2 2" xfId="29733" xr:uid="{5A83CC18-83F2-4653-AAE9-581351CE35C3}"/>
    <cellStyle name="Normal 9 2 2 8 2 3" xfId="46492" xr:uid="{6CC1BF95-8425-4B1C-A63C-2A5543DE213E}"/>
    <cellStyle name="Normal 9 2 2 8 3" xfId="21353" xr:uid="{6E7A3A5F-F398-40D5-A99A-35B0F38CDF8F}"/>
    <cellStyle name="Normal 9 2 2 8 4" xfId="38112" xr:uid="{5472A53D-2418-4C83-A80C-85B3E2429143}"/>
    <cellStyle name="Normal 9 2 2 9" xfId="6226" xr:uid="{929586F4-543D-461B-B206-67B932E833D5}"/>
    <cellStyle name="Normal 9 2 2 9 2" xfId="14606" xr:uid="{F7AF5A54-7279-4650-A109-C7EC24F2A83B}"/>
    <cellStyle name="Normal 9 2 2 9 2 2" xfId="31366" xr:uid="{B5F8A19B-5322-456E-BF59-B33B21D53BC5}"/>
    <cellStyle name="Normal 9 2 2 9 2 3" xfId="48125" xr:uid="{8E04CAB1-3D45-4AB4-B2BB-ABFADC183832}"/>
    <cellStyle name="Normal 9 2 2 9 3" xfId="22986" xr:uid="{FAEB4FE3-84F2-4324-AD7B-840B6218DB48}"/>
    <cellStyle name="Normal 9 2 2 9 4" xfId="39745" xr:uid="{87259EA1-39AF-465A-A96B-3DD5E4DB4179}"/>
    <cellStyle name="Normal 9 2 20" xfId="34650" xr:uid="{86187C21-1BFC-4654-BF08-B9CA60C4036E}"/>
    <cellStyle name="Normal 9 2 21" xfId="1121" xr:uid="{B466A4FC-9D14-4D11-A1ED-1B7F33270D9A}"/>
    <cellStyle name="Normal 9 2 3" xfId="1125" xr:uid="{33BAAE01-0F80-4BBB-8C06-53E23E145CDA}"/>
    <cellStyle name="Normal 9 2 3 10" xfId="8364" xr:uid="{3D842D7B-A1FD-4DD0-9E27-92E34853DFE0}"/>
    <cellStyle name="Normal 9 2 3 10 2" xfId="16744" xr:uid="{A59A7F32-E2B0-406F-A30C-A1E02341410F}"/>
    <cellStyle name="Normal 9 2 3 10 2 2" xfId="33504" xr:uid="{B05004AA-148E-486A-BB23-4BD307139602}"/>
    <cellStyle name="Normal 9 2 3 10 2 3" xfId="50263" xr:uid="{2123A7C1-8F4F-42F2-9DDA-B656E103E6AE}"/>
    <cellStyle name="Normal 9 2 3 10 3" xfId="25124" xr:uid="{1F536F57-CD38-400C-BEA3-2E3FB6071364}"/>
    <cellStyle name="Normal 9 2 3 10 4" xfId="41883" xr:uid="{CF8AC4A2-F89A-4A27-AF9A-C2BBACBD4A42}"/>
    <cellStyle name="Normal 9 2 3 11" xfId="8770" xr:uid="{50A6B002-4E99-487F-8365-C9DAA080E623}"/>
    <cellStyle name="Normal 9 2 3 11 2" xfId="17150" xr:uid="{8442A94A-D7AB-46D1-8870-5F7DFFA61D68}"/>
    <cellStyle name="Normal 9 2 3 11 2 2" xfId="33910" xr:uid="{173506B9-636A-4BAD-9744-E4548C0D1F5F}"/>
    <cellStyle name="Normal 9 2 3 11 2 3" xfId="50669" xr:uid="{320B6DA4-EAD4-426E-977E-6EFC1D2E4B77}"/>
    <cellStyle name="Normal 9 2 3 11 3" xfId="25530" xr:uid="{DBF3149C-9502-4357-B270-08816E9D2A18}"/>
    <cellStyle name="Normal 9 2 3 11 4" xfId="42289" xr:uid="{9D2241BA-1014-420A-A89C-5444658736C0}"/>
    <cellStyle name="Normal 9 2 3 12" xfId="9176" xr:uid="{BD44E423-6B17-4763-A8FC-C38C613EEA27}"/>
    <cellStyle name="Normal 9 2 3 12 2" xfId="17556" xr:uid="{F8FDC31E-B4E2-49AF-8D41-4AEF5A21CFFD}"/>
    <cellStyle name="Normal 9 2 3 12 2 2" xfId="34316" xr:uid="{D05CC9A1-543D-4E31-82A6-051D82D58A3D}"/>
    <cellStyle name="Normal 9 2 3 12 2 3" xfId="51075" xr:uid="{708726C6-65A3-4E5C-9839-391E0ADBDC1B}"/>
    <cellStyle name="Normal 9 2 3 12 3" xfId="25936" xr:uid="{8D5B4D4A-1FCF-4E0D-AA13-3C566F410991}"/>
    <cellStyle name="Normal 9 2 3 12 4" xfId="42695" xr:uid="{47C35ABB-A40D-45AE-B105-34C0EDACE2B7}"/>
    <cellStyle name="Normal 9 2 3 13" xfId="2857" xr:uid="{B8CFBC76-728C-44C5-98E7-289A1670F6BC}"/>
    <cellStyle name="Normal 9 2 3 13 2" xfId="11239" xr:uid="{BB60C0F1-FF43-4755-81F8-87C859BBF40D}"/>
    <cellStyle name="Normal 9 2 3 13 2 2" xfId="27999" xr:uid="{CBE4FAB9-4BE6-40CC-B227-72D0094A7A92}"/>
    <cellStyle name="Normal 9 2 3 13 2 3" xfId="44758" xr:uid="{AEBB05E0-EBD1-4A27-A33B-F31D84B3B4A7}"/>
    <cellStyle name="Normal 9 2 3 13 3" xfId="19619" xr:uid="{7B63BD8C-9D52-4B80-8018-5237B967D4ED}"/>
    <cellStyle name="Normal 9 2 3 13 4" xfId="36378" xr:uid="{2DC716F2-2B07-448C-83DB-01F5503DB3C8}"/>
    <cellStyle name="Normal 9 2 3 14" xfId="9585" xr:uid="{85DB0005-9700-4FDD-9ABE-62D0FD6B6115}"/>
    <cellStyle name="Normal 9 2 3 14 2" xfId="26345" xr:uid="{CB528BF2-68A3-4E38-B4B7-C423AC96FF5F}"/>
    <cellStyle name="Normal 9 2 3 14 3" xfId="43104" xr:uid="{AB23A759-725D-4080-913C-BA8D07BD1E37}"/>
    <cellStyle name="Normal 9 2 3 15" xfId="17965" xr:uid="{86CCBE5F-1C04-490E-BFE7-649A1C53D146}"/>
    <cellStyle name="Normal 9 2 3 16" xfId="34724" xr:uid="{7D5A16C6-3D72-44FE-ACB7-547B1F3C30CB}"/>
    <cellStyle name="Normal 9 2 3 2" xfId="1126" xr:uid="{BB8EF2F1-C827-4831-8976-2B41D778931C}"/>
    <cellStyle name="Normal 9 2 3 2 10" xfId="9352" xr:uid="{4DC74860-5120-49DA-93D1-AE2DA98D2F0A}"/>
    <cellStyle name="Normal 9 2 3 2 10 2" xfId="17732" xr:uid="{6DBD81C4-4165-4AF9-B5DB-1DAF89D2C51A}"/>
    <cellStyle name="Normal 9 2 3 2 10 2 2" xfId="34492" xr:uid="{B6573896-CBE8-4C66-BCF4-7191C769A0CA}"/>
    <cellStyle name="Normal 9 2 3 2 10 2 3" xfId="51251" xr:uid="{25BABC8D-C71F-4C40-9377-D221AB0398C6}"/>
    <cellStyle name="Normal 9 2 3 2 10 3" xfId="26112" xr:uid="{A436878B-CC0F-4AAF-8B27-197CFFC2F215}"/>
    <cellStyle name="Normal 9 2 3 2 10 4" xfId="42871" xr:uid="{06D2EA87-16E1-461E-8D05-839C136578AA}"/>
    <cellStyle name="Normal 9 2 3 2 11" xfId="3325" xr:uid="{02F1A590-0E9F-4400-87E4-521EDA55DD1C}"/>
    <cellStyle name="Normal 9 2 3 2 11 2" xfId="11702" xr:uid="{88FEF659-A400-4B3E-B092-67FE7B657221}"/>
    <cellStyle name="Normal 9 2 3 2 11 2 2" xfId="28462" xr:uid="{BF75F456-858A-42B1-B179-5DCC1C7D1D45}"/>
    <cellStyle name="Normal 9 2 3 2 11 2 3" xfId="45221" xr:uid="{79C85BE9-7FC1-45B0-8A85-F55E86AACCDF}"/>
    <cellStyle name="Normal 9 2 3 2 11 3" xfId="20082" xr:uid="{36A0ADAA-CB70-44B4-B38A-7FD1F745399E}"/>
    <cellStyle name="Normal 9 2 3 2 11 4" xfId="36841" xr:uid="{843CAAAA-746C-4838-A067-BA6938861BE2}"/>
    <cellStyle name="Normal 9 2 3 2 12" xfId="9899" xr:uid="{06F4BF35-E004-421C-9880-D1ACA5FE1350}"/>
    <cellStyle name="Normal 9 2 3 2 12 2" xfId="26659" xr:uid="{C1C52844-4E3D-4871-A450-EACBF81C0FC8}"/>
    <cellStyle name="Normal 9 2 3 2 12 3" xfId="43418" xr:uid="{F5EA310B-D155-4A12-95C0-E72D176EDDFF}"/>
    <cellStyle name="Normal 9 2 3 2 13" xfId="18279" xr:uid="{D8E398B5-78BC-49FF-AA81-429A0BD41EFC}"/>
    <cellStyle name="Normal 9 2 3 2 14" xfId="35038" xr:uid="{9161F0F1-55AF-44B8-80F8-EAC2F655E2B4}"/>
    <cellStyle name="Normal 9 2 3 2 15" xfId="1526" xr:uid="{E329893F-1683-4E3C-80E6-C61FB39B9B60}"/>
    <cellStyle name="Normal 9 2 3 2 2" xfId="1941" xr:uid="{51AFCAB8-F23E-41DD-A546-9436182882E1}"/>
    <cellStyle name="Normal 9 2 3 2 2 2" xfId="5325" xr:uid="{D403C7F6-2CFE-4BF0-90ED-8775BA851130}"/>
    <cellStyle name="Normal 9 2 3 2 2 2 2" xfId="13705" xr:uid="{F005768F-DA06-4378-8AE8-D7F034D27DB1}"/>
    <cellStyle name="Normal 9 2 3 2 2 2 2 2" xfId="30465" xr:uid="{B525977B-C6F2-496D-9B66-04E653FEA19F}"/>
    <cellStyle name="Normal 9 2 3 2 2 2 2 3" xfId="47224" xr:uid="{70B5706C-A4B1-42EB-913E-F4DEC61FCFF6}"/>
    <cellStyle name="Normal 9 2 3 2 2 2 3" xfId="22085" xr:uid="{48D6A66A-52CF-4B37-B294-F3A29DB91BC0}"/>
    <cellStyle name="Normal 9 2 3 2 2 2 4" xfId="38844" xr:uid="{F44F0317-132B-4D19-A539-E6E2A9497600}"/>
    <cellStyle name="Normal 9 2 3 2 2 3" xfId="7012" xr:uid="{EA1DD361-0992-45D2-A6CD-0EE569F2FE4E}"/>
    <cellStyle name="Normal 9 2 3 2 2 3 2" xfId="15392" xr:uid="{41CD8573-CBE6-4777-90BA-52A46859A694}"/>
    <cellStyle name="Normal 9 2 3 2 2 3 2 2" xfId="32152" xr:uid="{AE9D758B-DB72-4321-AB05-3FEBDF154868}"/>
    <cellStyle name="Normal 9 2 3 2 2 3 2 3" xfId="48911" xr:uid="{133A5518-CC5E-4EAA-B597-51BE683C2359}"/>
    <cellStyle name="Normal 9 2 3 2 2 3 3" xfId="23772" xr:uid="{579D65CD-CCA3-4DAD-9519-72FD8DED901A}"/>
    <cellStyle name="Normal 9 2 3 2 2 3 4" xfId="40531" xr:uid="{55BDCF7F-38ED-4DDA-8DF8-A327BE7CC4DB}"/>
    <cellStyle name="Normal 9 2 3 2 2 4" xfId="3752" xr:uid="{B8120D05-2CAC-43F7-ACC8-F303C9EDC6E6}"/>
    <cellStyle name="Normal 9 2 3 2 2 4 2" xfId="12128" xr:uid="{39DEF610-01E0-4ADA-9D40-E5127006ACCF}"/>
    <cellStyle name="Normal 9 2 3 2 2 4 2 2" xfId="28888" xr:uid="{F4D58DA4-4510-4BD0-8346-88E1B5549E8A}"/>
    <cellStyle name="Normal 9 2 3 2 2 4 2 3" xfId="45647" xr:uid="{9F6F445D-E7B1-4604-9570-1C2115C833A2}"/>
    <cellStyle name="Normal 9 2 3 2 2 4 3" xfId="20508" xr:uid="{D85E3D22-8723-4EDF-B217-670A086D5565}"/>
    <cellStyle name="Normal 9 2 3 2 2 4 4" xfId="37267" xr:uid="{6D80A48D-9173-45F7-911F-BAB7CED98DC3}"/>
    <cellStyle name="Normal 9 2 3 2 2 5" xfId="10325" xr:uid="{5B09D537-027A-406F-B0FB-9971C8CFD326}"/>
    <cellStyle name="Normal 9 2 3 2 2 5 2" xfId="27085" xr:uid="{4FF79EE0-2B58-46F2-AD71-600ACB7529A6}"/>
    <cellStyle name="Normal 9 2 3 2 2 5 3" xfId="43844" xr:uid="{8F762A14-64FD-43D6-805F-A756E98EE7A5}"/>
    <cellStyle name="Normal 9 2 3 2 2 6" xfId="18705" xr:uid="{7E65CD5B-3E44-45C6-B5B7-3F1E375B6E8D}"/>
    <cellStyle name="Normal 9 2 3 2 2 7" xfId="35464" xr:uid="{7B0CACD9-1A2C-4A9E-AFA2-ADE4E9963C0F}"/>
    <cellStyle name="Normal 9 2 3 2 3" xfId="2372" xr:uid="{C995AC58-4709-4DCE-92A4-297FBDCA5F24}"/>
    <cellStyle name="Normal 9 2 3 2 3 2" xfId="5753" xr:uid="{EC1FF0A4-7A0A-4E67-81BE-19E3A403386B}"/>
    <cellStyle name="Normal 9 2 3 2 3 2 2" xfId="14133" xr:uid="{7B570CF7-DD29-439C-AD44-584D53C99A0D}"/>
    <cellStyle name="Normal 9 2 3 2 3 2 2 2" xfId="30893" xr:uid="{BCAF8D2B-959E-4F3E-AFD1-5B09581288A5}"/>
    <cellStyle name="Normal 9 2 3 2 3 2 2 3" xfId="47652" xr:uid="{145D1DC2-64DD-423D-89B2-69775AE5E97E}"/>
    <cellStyle name="Normal 9 2 3 2 3 2 3" xfId="22513" xr:uid="{1DAB380C-0BA9-41BE-9A05-38B08EFBB22A}"/>
    <cellStyle name="Normal 9 2 3 2 3 2 4" xfId="39272" xr:uid="{92323DCC-4B43-4750-A9E1-092EBE13C7A5}"/>
    <cellStyle name="Normal 9 2 3 2 3 3" xfId="7440" xr:uid="{CF11DD39-8DC1-4FCF-B066-8D4A23967EC0}"/>
    <cellStyle name="Normal 9 2 3 2 3 3 2" xfId="15820" xr:uid="{80C2B666-69C1-41A9-BAD8-94D51C0B6930}"/>
    <cellStyle name="Normal 9 2 3 2 3 3 2 2" xfId="32580" xr:uid="{B47053DB-6DA9-4F6C-B0F8-8506CDE021DC}"/>
    <cellStyle name="Normal 9 2 3 2 3 3 2 3" xfId="49339" xr:uid="{EC0EBACC-B45F-4366-A19F-6CDE96583800}"/>
    <cellStyle name="Normal 9 2 3 2 3 3 3" xfId="24200" xr:uid="{BB191899-DB61-40D2-9A23-7B0C559E09F4}"/>
    <cellStyle name="Normal 9 2 3 2 3 3 4" xfId="40959" xr:uid="{E3376E24-99DB-4370-8C84-8F98F01F26AC}"/>
    <cellStyle name="Normal 9 2 3 2 3 4" xfId="4180" xr:uid="{5E2C4CDE-FFD6-4589-AB08-08206678B572}"/>
    <cellStyle name="Normal 9 2 3 2 3 4 2" xfId="12556" xr:uid="{5CF4B824-B86B-4E2F-B5A1-D4567D6A442C}"/>
    <cellStyle name="Normal 9 2 3 2 3 4 2 2" xfId="29316" xr:uid="{8D7FEEB7-E0E6-4DC0-AF51-315678A5F69B}"/>
    <cellStyle name="Normal 9 2 3 2 3 4 2 3" xfId="46075" xr:uid="{8001FB2E-646E-46CC-AC88-D39F60FE7CBC}"/>
    <cellStyle name="Normal 9 2 3 2 3 4 3" xfId="20936" xr:uid="{C9C90797-1D23-433A-9600-6C0B0009FF7B}"/>
    <cellStyle name="Normal 9 2 3 2 3 4 4" xfId="37695" xr:uid="{ADF08CFC-7275-4147-8F86-20154C07A2B7}"/>
    <cellStyle name="Normal 9 2 3 2 3 5" xfId="10753" xr:uid="{20570DCE-BB45-4C80-92C9-96D3D3B6332B}"/>
    <cellStyle name="Normal 9 2 3 2 3 5 2" xfId="27513" xr:uid="{7436790C-72CB-4214-946E-841171E1212D}"/>
    <cellStyle name="Normal 9 2 3 2 3 5 3" xfId="44272" xr:uid="{89583C63-36D0-4113-A1A7-FC01ECD35CC6}"/>
    <cellStyle name="Normal 9 2 3 2 3 6" xfId="19133" xr:uid="{5B313ADD-BEDF-4298-BCC5-208297300022}"/>
    <cellStyle name="Normal 9 2 3 2 3 7" xfId="35892" xr:uid="{9D978B29-B0FB-40EA-BB25-44BADA00486B}"/>
    <cellStyle name="Normal 9 2 3 2 4" xfId="2659" xr:uid="{5E4424E2-4272-4744-A95D-5D464D59C0D2}"/>
    <cellStyle name="Normal 9 2 3 2 4 2" xfId="6041" xr:uid="{38E60EF7-C88D-472B-AA29-5511A42A51DF}"/>
    <cellStyle name="Normal 9 2 3 2 4 2 2" xfId="14421" xr:uid="{580B290B-82FE-44D2-8407-45FFF96C6468}"/>
    <cellStyle name="Normal 9 2 3 2 4 2 2 2" xfId="31181" xr:uid="{360AC128-A62A-4930-8066-1D19C0A2DAE5}"/>
    <cellStyle name="Normal 9 2 3 2 4 2 2 3" xfId="47940" xr:uid="{2C9C4C4D-7CA8-4BB7-A42A-1561930A8C05}"/>
    <cellStyle name="Normal 9 2 3 2 4 2 3" xfId="22801" xr:uid="{82D6E4B8-22F6-4A81-884A-CE611C6DB2D7}"/>
    <cellStyle name="Normal 9 2 3 2 4 2 4" xfId="39560" xr:uid="{475C0DB6-5D19-4AE0-8019-BCA6DB8D58AC}"/>
    <cellStyle name="Normal 9 2 3 2 4 3" xfId="7728" xr:uid="{47AF545A-A3B9-493C-A5B6-7522386C2686}"/>
    <cellStyle name="Normal 9 2 3 2 4 3 2" xfId="16108" xr:uid="{11A78A0E-77D0-4F3C-A254-03EF19E605AE}"/>
    <cellStyle name="Normal 9 2 3 2 4 3 2 2" xfId="32868" xr:uid="{B7F0A5A8-4B03-4D9B-A74A-C2D2B0C36B70}"/>
    <cellStyle name="Normal 9 2 3 2 4 3 2 3" xfId="49627" xr:uid="{78A0EFA2-ED1D-45CF-8354-618674ED57BF}"/>
    <cellStyle name="Normal 9 2 3 2 4 3 3" xfId="24488" xr:uid="{78A316D1-13FC-4494-8EBC-6642A538E352}"/>
    <cellStyle name="Normal 9 2 3 2 4 3 4" xfId="41247" xr:uid="{BF4DA76F-4058-4BC0-ABA8-49A56622CAE9}"/>
    <cellStyle name="Normal 9 2 3 2 4 4" xfId="4355" xr:uid="{22C55412-5113-41AD-8966-EEAD7ECEB49A}"/>
    <cellStyle name="Normal 9 2 3 2 4 4 2" xfId="12731" xr:uid="{C399CA94-0699-410B-82C9-C98BF68CB8E2}"/>
    <cellStyle name="Normal 9 2 3 2 4 4 2 2" xfId="29491" xr:uid="{A6A463D7-87FB-4EC1-91D2-B8EB1A872AD4}"/>
    <cellStyle name="Normal 9 2 3 2 4 4 2 3" xfId="46250" xr:uid="{3C7C8FBA-D3E1-4B2E-A1B7-0B07D154B0E5}"/>
    <cellStyle name="Normal 9 2 3 2 4 4 3" xfId="21111" xr:uid="{F0D61200-42B3-4336-811D-6FA4C8B7A520}"/>
    <cellStyle name="Normal 9 2 3 2 4 4 4" xfId="37870" xr:uid="{5833D99E-B5D9-4BE5-8365-D01C30788DB2}"/>
    <cellStyle name="Normal 9 2 3 2 4 5" xfId="11041" xr:uid="{511FB55C-3797-44F8-8426-1C75B6454D28}"/>
    <cellStyle name="Normal 9 2 3 2 4 5 2" xfId="27801" xr:uid="{7D6D2238-8B2F-45C1-B9FA-F68C3CCAD283}"/>
    <cellStyle name="Normal 9 2 3 2 4 5 3" xfId="44560" xr:uid="{FD326E82-7DA8-4CCB-A7AC-FC3B818100B0}"/>
    <cellStyle name="Normal 9 2 3 2 4 6" xfId="19421" xr:uid="{840B3778-EFEB-4774-BD44-82A89999F9BE}"/>
    <cellStyle name="Normal 9 2 3 2 4 7" xfId="36180" xr:uid="{4757C526-1CE2-4AA1-8F9F-BEF006ABD5BB}"/>
    <cellStyle name="Normal 9 2 3 2 5" xfId="4775" xr:uid="{20AF4B13-6A4D-4FFA-9687-EC92FD694585}"/>
    <cellStyle name="Normal 9 2 3 2 5 2" xfId="13151" xr:uid="{AA90D701-F0FE-494C-A427-F773EADD18E3}"/>
    <cellStyle name="Normal 9 2 3 2 5 2 2" xfId="29911" xr:uid="{DB7F3CDB-445D-4DE7-ADCC-5827A07CA71F}"/>
    <cellStyle name="Normal 9 2 3 2 5 2 3" xfId="46670" xr:uid="{886992E4-569D-48E2-9F1A-3620A05CDD17}"/>
    <cellStyle name="Normal 9 2 3 2 5 3" xfId="21531" xr:uid="{45C0003D-BE3B-4B01-BB53-52601F4C4E5F}"/>
    <cellStyle name="Normal 9 2 3 2 5 4" xfId="38290" xr:uid="{E96F2A42-A4AC-4A41-A81D-352BD66BA5EC}"/>
    <cellStyle name="Normal 9 2 3 2 6" xfId="6586" xr:uid="{0CD481D1-75EA-4FEF-A40B-5C3F66BCF49D}"/>
    <cellStyle name="Normal 9 2 3 2 6 2" xfId="14966" xr:uid="{2E596AF9-AE9F-45D3-8630-C8D902A735D6}"/>
    <cellStyle name="Normal 9 2 3 2 6 2 2" xfId="31726" xr:uid="{6634AFCD-474E-4C95-BC7D-C4607F759DDF}"/>
    <cellStyle name="Normal 9 2 3 2 6 2 3" xfId="48485" xr:uid="{FD3AE70E-98C7-4C34-9A57-E7705A94C846}"/>
    <cellStyle name="Normal 9 2 3 2 6 3" xfId="23346" xr:uid="{F8046FBD-1655-4735-8A14-A27950F1840D}"/>
    <cellStyle name="Normal 9 2 3 2 6 4" xfId="40105" xr:uid="{E009BD49-99E0-41E8-AD5F-255B77FFC761}"/>
    <cellStyle name="Normal 9 2 3 2 7" xfId="8134" xr:uid="{596F40BA-C98C-4175-9014-09960AE3BCFA}"/>
    <cellStyle name="Normal 9 2 3 2 7 2" xfId="16514" xr:uid="{C4B88513-0A6A-4EE0-9828-2697E286121A}"/>
    <cellStyle name="Normal 9 2 3 2 7 2 2" xfId="33274" xr:uid="{7C89AE43-A8D3-484C-9D2A-88EC5B650FF9}"/>
    <cellStyle name="Normal 9 2 3 2 7 2 3" xfId="50033" xr:uid="{BD5209D6-FCE1-4D66-BFE2-337AAD64D997}"/>
    <cellStyle name="Normal 9 2 3 2 7 3" xfId="24894" xr:uid="{5055541E-4A63-44F9-A0B8-1A59DA55B237}"/>
    <cellStyle name="Normal 9 2 3 2 7 4" xfId="41653" xr:uid="{5EB38F63-BDEA-4265-8048-AD0A83DD2FC2}"/>
    <cellStyle name="Normal 9 2 3 2 8" xfId="8540" xr:uid="{828965A9-F8EB-4F21-8E72-6DF36951CA76}"/>
    <cellStyle name="Normal 9 2 3 2 8 2" xfId="16920" xr:uid="{BAAF4F1A-5575-48E1-BAC9-82DE2190D160}"/>
    <cellStyle name="Normal 9 2 3 2 8 2 2" xfId="33680" xr:uid="{F8C8A56B-37ED-46F0-B71B-FBB92DC725C0}"/>
    <cellStyle name="Normal 9 2 3 2 8 2 3" xfId="50439" xr:uid="{6A60FA01-3C1C-47F0-85D2-F5212C315AD1}"/>
    <cellStyle name="Normal 9 2 3 2 8 3" xfId="25300" xr:uid="{C7494508-956B-419C-B19E-70433E7E7BC5}"/>
    <cellStyle name="Normal 9 2 3 2 8 4" xfId="42059" xr:uid="{DA9E25C1-6659-46CD-881D-810AF6DCA5D3}"/>
    <cellStyle name="Normal 9 2 3 2 9" xfId="8946" xr:uid="{56B6D3D3-473A-4380-801B-FFBB1A2C7A24}"/>
    <cellStyle name="Normal 9 2 3 2 9 2" xfId="17326" xr:uid="{E9F3FC66-5C93-4B37-A2B6-30B390CCD397}"/>
    <cellStyle name="Normal 9 2 3 2 9 2 2" xfId="34086" xr:uid="{ED2EE071-E4C1-458B-B268-D9F435802C95}"/>
    <cellStyle name="Normal 9 2 3 2 9 2 3" xfId="50845" xr:uid="{3FE2804E-9264-4170-92FB-14C1787F92DC}"/>
    <cellStyle name="Normal 9 2 3 2 9 3" xfId="25706" xr:uid="{6AEFD05D-0FA6-42C6-913B-292DBCD8BFA7}"/>
    <cellStyle name="Normal 9 2 3 2 9 4" xfId="42465" xr:uid="{FD0CA7E0-86FE-421A-A39B-1446643D4E55}"/>
    <cellStyle name="Normal 9 2 3 3" xfId="1527" xr:uid="{07989FDF-8D63-473E-A778-2986DB20A748}"/>
    <cellStyle name="Normal 9 2 3 3 10" xfId="9447" xr:uid="{946F9342-3D82-4B85-A693-D2705FA0A337}"/>
    <cellStyle name="Normal 9 2 3 3 10 2" xfId="17827" xr:uid="{1B8F55FB-E064-48A5-B94A-371D14C6D46C}"/>
    <cellStyle name="Normal 9 2 3 3 10 2 2" xfId="34587" xr:uid="{2F97150E-903D-4665-93A0-9737C1D2B121}"/>
    <cellStyle name="Normal 9 2 3 3 10 2 3" xfId="51346" xr:uid="{3AD73A5F-2782-4250-BF5C-64655183C7CD}"/>
    <cellStyle name="Normal 9 2 3 3 10 3" xfId="26207" xr:uid="{970B9670-97B3-4837-9839-8618377CAE6F}"/>
    <cellStyle name="Normal 9 2 3 3 10 4" xfId="42966" xr:uid="{2491EAC3-2E2E-4074-8697-42F945756C90}"/>
    <cellStyle name="Normal 9 2 3 3 11" xfId="3326" xr:uid="{82AC7641-9C10-46ED-80D3-B4EE7749A81C}"/>
    <cellStyle name="Normal 9 2 3 3 11 2" xfId="11703" xr:uid="{A0E64FE6-6AD0-4B9D-AE53-56D955BA451B}"/>
    <cellStyle name="Normal 9 2 3 3 11 2 2" xfId="28463" xr:uid="{F372E1C4-0F2F-4C46-B30C-947A41D83544}"/>
    <cellStyle name="Normal 9 2 3 3 11 2 3" xfId="45222" xr:uid="{FF7B28BF-1F24-4E1F-BAEF-17416299DCDA}"/>
    <cellStyle name="Normal 9 2 3 3 11 3" xfId="20083" xr:uid="{FBE3EBE1-0BDD-4474-92A5-FB182AA5EC01}"/>
    <cellStyle name="Normal 9 2 3 3 11 4" xfId="36842" xr:uid="{28AA6150-1A9F-4EAA-8A89-3C116DB08F61}"/>
    <cellStyle name="Normal 9 2 3 3 12" xfId="9900" xr:uid="{DB243755-E609-482D-9370-91EC3C8DFCB0}"/>
    <cellStyle name="Normal 9 2 3 3 12 2" xfId="26660" xr:uid="{C1DBA0FF-DFBC-4595-B48F-9AF796C72FF8}"/>
    <cellStyle name="Normal 9 2 3 3 12 3" xfId="43419" xr:uid="{97A2B498-599E-4496-9466-ED5DFEFC052B}"/>
    <cellStyle name="Normal 9 2 3 3 13" xfId="18280" xr:uid="{7254F59D-3ED0-48E4-85D3-2AB280224BFA}"/>
    <cellStyle name="Normal 9 2 3 3 14" xfId="35039" xr:uid="{CCD06667-0409-4AE2-982C-1789B553FFA6}"/>
    <cellStyle name="Normal 9 2 3 3 2" xfId="1942" xr:uid="{911B5FC1-380A-4858-A84F-41F83D051C08}"/>
    <cellStyle name="Normal 9 2 3 3 2 2" xfId="5326" xr:uid="{CBA7FBDF-73E4-490C-BD89-D193A6CA327B}"/>
    <cellStyle name="Normal 9 2 3 3 2 2 2" xfId="13706" xr:uid="{20CF6390-918D-4F02-8044-6CDA18E3CA2A}"/>
    <cellStyle name="Normal 9 2 3 3 2 2 2 2" xfId="30466" xr:uid="{12CC97A7-E9B5-4E38-BBFA-C3EF32F6809C}"/>
    <cellStyle name="Normal 9 2 3 3 2 2 2 3" xfId="47225" xr:uid="{8E346B43-4D42-496E-A609-64179B12D3D3}"/>
    <cellStyle name="Normal 9 2 3 3 2 2 3" xfId="22086" xr:uid="{E00F4546-C704-4B5C-A65F-3F52E87EAF0D}"/>
    <cellStyle name="Normal 9 2 3 3 2 2 4" xfId="38845" xr:uid="{8E4A31EC-836F-4619-9E80-E7FD718F27AE}"/>
    <cellStyle name="Normal 9 2 3 3 2 3" xfId="7013" xr:uid="{4FF0894A-010A-4524-AA42-AC7520F503B1}"/>
    <cellStyle name="Normal 9 2 3 3 2 3 2" xfId="15393" xr:uid="{BA041D15-44B1-47A3-9F66-6C05C1FB7D24}"/>
    <cellStyle name="Normal 9 2 3 3 2 3 2 2" xfId="32153" xr:uid="{F9E31872-F65C-4BBD-A2C3-F1B92989B3D5}"/>
    <cellStyle name="Normal 9 2 3 3 2 3 2 3" xfId="48912" xr:uid="{DCE1EC9F-C006-4D5E-B0D5-5342F505328F}"/>
    <cellStyle name="Normal 9 2 3 3 2 3 3" xfId="23773" xr:uid="{935E6F91-FC52-40BF-862F-6CD1A1BD6A7B}"/>
    <cellStyle name="Normal 9 2 3 3 2 3 4" xfId="40532" xr:uid="{3DFFAB12-7D6B-4068-B8E1-BAE8D8ECE1C9}"/>
    <cellStyle name="Normal 9 2 3 3 2 4" xfId="3753" xr:uid="{12148FF6-A02C-4AA3-94C2-FF6C27C0951F}"/>
    <cellStyle name="Normal 9 2 3 3 2 4 2" xfId="12129" xr:uid="{0E7137B6-DFB1-4685-A9CC-3AB4140E9D04}"/>
    <cellStyle name="Normal 9 2 3 3 2 4 2 2" xfId="28889" xr:uid="{ECA79BDB-639C-448B-95F7-8CEEF2986E07}"/>
    <cellStyle name="Normal 9 2 3 3 2 4 2 3" xfId="45648" xr:uid="{8BA7846A-3E0A-4AE6-A41C-F0E236A9B559}"/>
    <cellStyle name="Normal 9 2 3 3 2 4 3" xfId="20509" xr:uid="{BA6928B5-B408-4237-BD44-7AB2406E6779}"/>
    <cellStyle name="Normal 9 2 3 3 2 4 4" xfId="37268" xr:uid="{0631D449-FC2B-4FBA-8A11-436C472015D2}"/>
    <cellStyle name="Normal 9 2 3 3 2 5" xfId="10326" xr:uid="{394F075B-0BFA-447B-BFA1-692EA081B9C5}"/>
    <cellStyle name="Normal 9 2 3 3 2 5 2" xfId="27086" xr:uid="{9E5578C8-49D5-4821-8EAE-B1744BAF4D4F}"/>
    <cellStyle name="Normal 9 2 3 3 2 5 3" xfId="43845" xr:uid="{13257B7D-B9FA-4032-A2F8-47498141E522}"/>
    <cellStyle name="Normal 9 2 3 3 2 6" xfId="18706" xr:uid="{982D8192-F4CA-4EAC-8CAF-74564297029E}"/>
    <cellStyle name="Normal 9 2 3 3 2 7" xfId="35465" xr:uid="{3C1BE07C-0C91-4292-909B-5BBDFB115FE6}"/>
    <cellStyle name="Normal 9 2 3 3 3" xfId="2373" xr:uid="{6CECEC4E-4A1F-4BBE-8CBE-FC6AD073B9B6}"/>
    <cellStyle name="Normal 9 2 3 3 3 2" xfId="5754" xr:uid="{389B18F6-43AC-4C9C-8C2A-AB44E9B29830}"/>
    <cellStyle name="Normal 9 2 3 3 3 2 2" xfId="14134" xr:uid="{19EBDB7E-C940-435B-8396-1E381DF37D0E}"/>
    <cellStyle name="Normal 9 2 3 3 3 2 2 2" xfId="30894" xr:uid="{97975F21-B546-472E-8C5F-89C308ADB14A}"/>
    <cellStyle name="Normal 9 2 3 3 3 2 2 3" xfId="47653" xr:uid="{0CD40CC9-DD2E-402B-8269-312689F3F288}"/>
    <cellStyle name="Normal 9 2 3 3 3 2 3" xfId="22514" xr:uid="{277BF409-1AAC-4BEC-BC5E-15F97B1527DB}"/>
    <cellStyle name="Normal 9 2 3 3 3 2 4" xfId="39273" xr:uid="{CCA4372F-89E5-45C9-9172-ED0A3363621B}"/>
    <cellStyle name="Normal 9 2 3 3 3 3" xfId="7441" xr:uid="{482B28AD-C1F3-4B57-9486-6C5888CEDABD}"/>
    <cellStyle name="Normal 9 2 3 3 3 3 2" xfId="15821" xr:uid="{E9A8D11C-C4D1-4D8B-9C9C-5E6F10203528}"/>
    <cellStyle name="Normal 9 2 3 3 3 3 2 2" xfId="32581" xr:uid="{083E9725-9693-4774-906A-C4F43F314BC2}"/>
    <cellStyle name="Normal 9 2 3 3 3 3 2 3" xfId="49340" xr:uid="{5B2E8289-0C61-4E0B-B7CB-021390BEE6B3}"/>
    <cellStyle name="Normal 9 2 3 3 3 3 3" xfId="24201" xr:uid="{E6365B5D-0D75-4E73-9BFB-A1904C28EF58}"/>
    <cellStyle name="Normal 9 2 3 3 3 3 4" xfId="40960" xr:uid="{422E57A9-D36E-40FD-BE48-18F277EAC75E}"/>
    <cellStyle name="Normal 9 2 3 3 3 4" xfId="4181" xr:uid="{0DB6D944-3A78-484B-A49A-CC8AC74803B6}"/>
    <cellStyle name="Normal 9 2 3 3 3 4 2" xfId="12557" xr:uid="{5402B037-74AD-4D6A-B59F-3559290301F2}"/>
    <cellStyle name="Normal 9 2 3 3 3 4 2 2" xfId="29317" xr:uid="{42B178A8-93D8-48BD-99AE-6DEE058BDA60}"/>
    <cellStyle name="Normal 9 2 3 3 3 4 2 3" xfId="46076" xr:uid="{DA4F9AC7-9753-49E9-BC2D-2C156EDADF06}"/>
    <cellStyle name="Normal 9 2 3 3 3 4 3" xfId="20937" xr:uid="{B1EAFC29-985D-477A-B691-753C6F1C9ECA}"/>
    <cellStyle name="Normal 9 2 3 3 3 4 4" xfId="37696" xr:uid="{68180DAD-EC97-4DB0-91FE-E6C3C7FF59CF}"/>
    <cellStyle name="Normal 9 2 3 3 3 5" xfId="10754" xr:uid="{4049CDB5-2473-4A5E-AF1C-BBEE4D3C3B27}"/>
    <cellStyle name="Normal 9 2 3 3 3 5 2" xfId="27514" xr:uid="{172329D8-F4E0-4C4F-BC8B-B3D7D585A851}"/>
    <cellStyle name="Normal 9 2 3 3 3 5 3" xfId="44273" xr:uid="{1CA1EBC4-5464-40C6-B0B9-FD3BDF70705B}"/>
    <cellStyle name="Normal 9 2 3 3 3 6" xfId="19134" xr:uid="{98A2AA93-D8EA-4207-992A-78844D42976F}"/>
    <cellStyle name="Normal 9 2 3 3 3 7" xfId="35893" xr:uid="{8E89F863-4A22-4FE9-802C-DA49E9ED7040}"/>
    <cellStyle name="Normal 9 2 3 3 4" xfId="2754" xr:uid="{8C800129-4236-4834-9587-BB38FA65E06C}"/>
    <cellStyle name="Normal 9 2 3 3 4 2" xfId="6136" xr:uid="{8AD7A5D8-A262-4977-843F-EBFCB3718BE2}"/>
    <cellStyle name="Normal 9 2 3 3 4 2 2" xfId="14516" xr:uid="{FB46B7B5-EE20-45D4-9515-3D9E8376DB42}"/>
    <cellStyle name="Normal 9 2 3 3 4 2 2 2" xfId="31276" xr:uid="{13CEE26E-32CB-4DD1-ADB8-DA90E0860F0E}"/>
    <cellStyle name="Normal 9 2 3 3 4 2 2 3" xfId="48035" xr:uid="{04BA441D-0EEB-4B44-A61D-FE4F1F4981F8}"/>
    <cellStyle name="Normal 9 2 3 3 4 2 3" xfId="22896" xr:uid="{924191AF-F23F-4B53-B55B-E42CA04C403A}"/>
    <cellStyle name="Normal 9 2 3 3 4 2 4" xfId="39655" xr:uid="{BE2EFB51-5953-43D1-AF4A-6B105D1E48B2}"/>
    <cellStyle name="Normal 9 2 3 3 4 3" xfId="7823" xr:uid="{46DC4AAC-D7F7-428D-AC7C-0BF181248C8F}"/>
    <cellStyle name="Normal 9 2 3 3 4 3 2" xfId="16203" xr:uid="{B409A563-F736-4A7B-89FC-D0A002290725}"/>
    <cellStyle name="Normal 9 2 3 3 4 3 2 2" xfId="32963" xr:uid="{AFF5721D-AF0C-4AC6-AA7B-625A85667704}"/>
    <cellStyle name="Normal 9 2 3 3 4 3 2 3" xfId="49722" xr:uid="{0B053A52-87CB-44DE-8C89-9D9F1F829FF6}"/>
    <cellStyle name="Normal 9 2 3 3 4 3 3" xfId="24583" xr:uid="{6E4B357A-8D60-4C4D-BFCA-13553584DCD7}"/>
    <cellStyle name="Normal 9 2 3 3 4 3 4" xfId="41342" xr:uid="{F3ABCDD1-8F89-4E1A-88E3-8DC46600E410}"/>
    <cellStyle name="Normal 9 2 3 3 4 4" xfId="4450" xr:uid="{6A50F772-B36A-42BF-96FD-199E6AA05A2F}"/>
    <cellStyle name="Normal 9 2 3 3 4 4 2" xfId="12826" xr:uid="{6C9C6BAF-324B-433C-9C5F-5933558445AE}"/>
    <cellStyle name="Normal 9 2 3 3 4 4 2 2" xfId="29586" xr:uid="{2B1F14B2-D187-47AF-BA1B-C873C32B2491}"/>
    <cellStyle name="Normal 9 2 3 3 4 4 2 3" xfId="46345" xr:uid="{825A4D22-AE76-4F47-8FAF-E9F4541278FA}"/>
    <cellStyle name="Normal 9 2 3 3 4 4 3" xfId="21206" xr:uid="{268870AC-D7E6-4B43-8CF2-27EB72A83F59}"/>
    <cellStyle name="Normal 9 2 3 3 4 4 4" xfId="37965" xr:uid="{04738EA1-C5EF-455B-8D1D-60C0C263EA68}"/>
    <cellStyle name="Normal 9 2 3 3 4 5" xfId="11136" xr:uid="{B60150CE-DBB3-4AC2-8B8D-C202202AB098}"/>
    <cellStyle name="Normal 9 2 3 3 4 5 2" xfId="27896" xr:uid="{0D2331B9-2935-4DA7-83F4-D894CF784B49}"/>
    <cellStyle name="Normal 9 2 3 3 4 5 3" xfId="44655" xr:uid="{0F47DB97-DC42-4773-B0D5-961BF2DDB729}"/>
    <cellStyle name="Normal 9 2 3 3 4 6" xfId="19516" xr:uid="{5E1BEFEB-1635-4273-844F-C1B01F1B8CF7}"/>
    <cellStyle name="Normal 9 2 3 3 4 7" xfId="36275" xr:uid="{C9DBC308-2D27-4843-ABA4-DDF58B7886CA}"/>
    <cellStyle name="Normal 9 2 3 3 5" xfId="4870" xr:uid="{CC24A91F-33B6-4C6D-A2CC-5AD6F5626723}"/>
    <cellStyle name="Normal 9 2 3 3 5 2" xfId="13246" xr:uid="{3D03E713-655D-495B-9343-D558FBF81826}"/>
    <cellStyle name="Normal 9 2 3 3 5 2 2" xfId="30006" xr:uid="{5065838D-C4C4-430F-8D8F-7E57682EE1EB}"/>
    <cellStyle name="Normal 9 2 3 3 5 2 3" xfId="46765" xr:uid="{0EE26934-3F9A-457C-99C5-63506A11ED43}"/>
    <cellStyle name="Normal 9 2 3 3 5 3" xfId="21626" xr:uid="{C95491E1-7532-4BE2-BC7F-38ADF409E088}"/>
    <cellStyle name="Normal 9 2 3 3 5 4" xfId="38385" xr:uid="{576DC069-4E7C-491F-AD35-600E66FA790B}"/>
    <cellStyle name="Normal 9 2 3 3 6" xfId="6587" xr:uid="{1BB2A4DE-0ECF-41A3-B00F-8B4A1B4E1A4B}"/>
    <cellStyle name="Normal 9 2 3 3 6 2" xfId="14967" xr:uid="{C79478E1-460E-4422-8C5D-65BC783CC537}"/>
    <cellStyle name="Normal 9 2 3 3 6 2 2" xfId="31727" xr:uid="{A17C2A3F-21FF-48A7-BFB6-9F9BC4ADA4EA}"/>
    <cellStyle name="Normal 9 2 3 3 6 2 3" xfId="48486" xr:uid="{D0FCBFB6-B653-47BC-BE6E-3FFFE8DFA667}"/>
    <cellStyle name="Normal 9 2 3 3 6 3" xfId="23347" xr:uid="{4D180172-72F9-49B2-A274-A417D9C2D730}"/>
    <cellStyle name="Normal 9 2 3 3 6 4" xfId="40106" xr:uid="{7A57FD1A-660C-4E3D-8448-17417682E55F}"/>
    <cellStyle name="Normal 9 2 3 3 7" xfId="8229" xr:uid="{94A18F6A-370A-4BE4-A897-358E75A203C3}"/>
    <cellStyle name="Normal 9 2 3 3 7 2" xfId="16609" xr:uid="{C97C1C26-A725-4441-9075-E7E5A0BADB1A}"/>
    <cellStyle name="Normal 9 2 3 3 7 2 2" xfId="33369" xr:uid="{AE04F38C-551B-491A-A5FE-F126676C8FF4}"/>
    <cellStyle name="Normal 9 2 3 3 7 2 3" xfId="50128" xr:uid="{D6E538EB-8FD3-4D0C-98F0-9AA8E97BEC76}"/>
    <cellStyle name="Normal 9 2 3 3 7 3" xfId="24989" xr:uid="{CCB40C8B-95FA-426B-8BD9-8D62F9358A07}"/>
    <cellStyle name="Normal 9 2 3 3 7 4" xfId="41748" xr:uid="{B4B57697-F5EC-4CBD-B1BF-301A2BEC05B0}"/>
    <cellStyle name="Normal 9 2 3 3 8" xfId="8635" xr:uid="{B02ED220-1CF7-42F8-9A6A-09B587B9FE18}"/>
    <cellStyle name="Normal 9 2 3 3 8 2" xfId="17015" xr:uid="{EFDF0EA9-3AC5-4899-8557-C31AEEDFB993}"/>
    <cellStyle name="Normal 9 2 3 3 8 2 2" xfId="33775" xr:uid="{BEC74BC1-918C-4BA6-968D-EAF45EB86239}"/>
    <cellStyle name="Normal 9 2 3 3 8 2 3" xfId="50534" xr:uid="{1A0AC11D-CB53-46BB-84CB-90A570C2E0C3}"/>
    <cellStyle name="Normal 9 2 3 3 8 3" xfId="25395" xr:uid="{089D34B0-119A-4194-8925-8EC79D09FEE1}"/>
    <cellStyle name="Normal 9 2 3 3 8 4" xfId="42154" xr:uid="{FFEDDA21-087C-4031-9B1B-ECBDF4E33F71}"/>
    <cellStyle name="Normal 9 2 3 3 9" xfId="9041" xr:uid="{88A3A7DA-1E1E-45D3-AAA4-C3C8DBCCA0A7}"/>
    <cellStyle name="Normal 9 2 3 3 9 2" xfId="17421" xr:uid="{856A4462-6977-4A2F-AB25-C76A86308389}"/>
    <cellStyle name="Normal 9 2 3 3 9 2 2" xfId="34181" xr:uid="{4EE3B4BB-C497-44F7-A01B-6FD309764AA8}"/>
    <cellStyle name="Normal 9 2 3 3 9 2 3" xfId="50940" xr:uid="{0105C364-E515-4B7E-B512-797CE5200DDE}"/>
    <cellStyle name="Normal 9 2 3 3 9 3" xfId="25801" xr:uid="{ABA337BB-0D74-40E8-B5B6-E282D311AA2B}"/>
    <cellStyle name="Normal 9 2 3 3 9 4" xfId="42560" xr:uid="{CE5C6542-EDF2-4DBE-AC5E-69608517CB2C}"/>
    <cellStyle name="Normal 9 2 3 4" xfId="1631" xr:uid="{D1AE15DC-C927-4729-AC30-9E29D4CB9CD6}"/>
    <cellStyle name="Normal 9 2 3 4 2" xfId="5013" xr:uid="{C3616303-6BC5-4ADA-AA42-594019E3844A}"/>
    <cellStyle name="Normal 9 2 3 4 2 2" xfId="13391" xr:uid="{0D8E4F3E-6FBB-4942-932E-E43D4FCA6588}"/>
    <cellStyle name="Normal 9 2 3 4 2 2 2" xfId="30151" xr:uid="{C4279DF4-1686-4EE8-A1A8-8B5A74D77C7A}"/>
    <cellStyle name="Normal 9 2 3 4 2 2 3" xfId="46910" xr:uid="{0F3B646E-4177-489D-B706-BC4A4560A3D2}"/>
    <cellStyle name="Normal 9 2 3 4 2 3" xfId="21771" xr:uid="{748B30AE-D765-47FD-94C2-BC15A4893D02}"/>
    <cellStyle name="Normal 9 2 3 4 2 4" xfId="38530" xr:uid="{2072C085-CCD3-4A57-9146-2C9DD57F2C8B}"/>
    <cellStyle name="Normal 9 2 3 4 3" xfId="6698" xr:uid="{9501F1F6-BCDB-4E15-AC74-6ABFFEA7D636}"/>
    <cellStyle name="Normal 9 2 3 4 3 2" xfId="15078" xr:uid="{53796E03-8596-4D36-BD4B-FA79901AF44A}"/>
    <cellStyle name="Normal 9 2 3 4 3 2 2" xfId="31838" xr:uid="{F4292930-F202-4B5D-AC39-5B7D66493F72}"/>
    <cellStyle name="Normal 9 2 3 4 3 2 3" xfId="48597" xr:uid="{FA3D3CD8-989D-4780-9366-AE0DB680DDD5}"/>
    <cellStyle name="Normal 9 2 3 4 3 3" xfId="23458" xr:uid="{98D18D70-1C02-497C-9876-0719856F7874}"/>
    <cellStyle name="Normal 9 2 3 4 3 4" xfId="40217" xr:uid="{F10CF063-5D0B-4333-A50A-0F8BA1EAD013}"/>
    <cellStyle name="Normal 9 2 3 4 4" xfId="3438" xr:uid="{5BA553FF-ECA7-4EC6-B9B0-1D1AE785C7ED}"/>
    <cellStyle name="Normal 9 2 3 4 4 2" xfId="11814" xr:uid="{3CB0157B-F1C5-496D-BEDE-F98CDA6D563B}"/>
    <cellStyle name="Normal 9 2 3 4 4 2 2" xfId="28574" xr:uid="{98852034-834A-40AC-96A3-8665B923CB2F}"/>
    <cellStyle name="Normal 9 2 3 4 4 2 3" xfId="45333" xr:uid="{32E31BB4-D47E-4101-80D9-BC4430367B56}"/>
    <cellStyle name="Normal 9 2 3 4 4 3" xfId="20194" xr:uid="{E00B2D4F-D811-45E8-8873-5DD36637D222}"/>
    <cellStyle name="Normal 9 2 3 4 4 4" xfId="36953" xr:uid="{612F3449-9403-49F6-8082-387B8920CEF5}"/>
    <cellStyle name="Normal 9 2 3 4 5" xfId="10011" xr:uid="{9C7305FE-B744-4767-913E-8B3C9D40B353}"/>
    <cellStyle name="Normal 9 2 3 4 5 2" xfId="26771" xr:uid="{3801720C-6B66-4FEC-A542-0C58710B6258}"/>
    <cellStyle name="Normal 9 2 3 4 5 3" xfId="43530" xr:uid="{AB37BBFA-AB11-4E50-9109-C5767E060AB7}"/>
    <cellStyle name="Normal 9 2 3 4 6" xfId="18391" xr:uid="{8A3A10FC-BEFE-42F5-88CD-8D0E4F36FF7E}"/>
    <cellStyle name="Normal 9 2 3 4 7" xfId="35150" xr:uid="{B6ABD4DD-3323-455D-93AB-1C2A412FD2AF}"/>
    <cellStyle name="Normal 9 2 3 5" xfId="2059" xr:uid="{6554F817-E231-46B8-8C93-13BF7FF62EF5}"/>
    <cellStyle name="Normal 9 2 3 5 2" xfId="5439" xr:uid="{B50F93DC-59EB-4DEF-8A37-A8A7EF578441}"/>
    <cellStyle name="Normal 9 2 3 5 2 2" xfId="13819" xr:uid="{45FDF5E8-1209-401B-9AED-1C6F83FAD95A}"/>
    <cellStyle name="Normal 9 2 3 5 2 2 2" xfId="30579" xr:uid="{29AE4175-A01D-4BB9-93AD-B85BA1209FAF}"/>
    <cellStyle name="Normal 9 2 3 5 2 2 3" xfId="47338" xr:uid="{FCE24353-0356-49FD-A475-1C92B982D9E0}"/>
    <cellStyle name="Normal 9 2 3 5 2 3" xfId="22199" xr:uid="{02AE5D9D-8750-4471-869A-3895E9315F14}"/>
    <cellStyle name="Normal 9 2 3 5 2 4" xfId="38958" xr:uid="{2F8DBDC8-4277-45EE-B1AE-48DF12F85779}"/>
    <cellStyle name="Normal 9 2 3 5 3" xfId="7126" xr:uid="{E76EECEE-8C3D-4200-906D-152AD2CE943E}"/>
    <cellStyle name="Normal 9 2 3 5 3 2" xfId="15506" xr:uid="{908DDF9C-ECFF-41E9-9F62-2F0E202E6F84}"/>
    <cellStyle name="Normal 9 2 3 5 3 2 2" xfId="32266" xr:uid="{CB4DEB19-D192-4F76-9936-BD67856008B5}"/>
    <cellStyle name="Normal 9 2 3 5 3 2 3" xfId="49025" xr:uid="{1C3D46A4-FF68-4D70-AF87-AF4B685A387D}"/>
    <cellStyle name="Normal 9 2 3 5 3 3" xfId="23886" xr:uid="{2D6CF13B-8374-4D33-AD79-26F4B0F3F68F}"/>
    <cellStyle name="Normal 9 2 3 5 3 4" xfId="40645" xr:uid="{65A9C336-C88F-432D-AEDD-9A93EE8B7E19}"/>
    <cellStyle name="Normal 9 2 3 5 4" xfId="3866" xr:uid="{4E0B3C92-7489-42BC-BAE4-21FB5C520B02}"/>
    <cellStyle name="Normal 9 2 3 5 4 2" xfId="12242" xr:uid="{A1711EB9-BD81-46FD-99ED-BD1856227F32}"/>
    <cellStyle name="Normal 9 2 3 5 4 2 2" xfId="29002" xr:uid="{2090E4AE-5E41-4E54-BE45-DCC4262ED83B}"/>
    <cellStyle name="Normal 9 2 3 5 4 2 3" xfId="45761" xr:uid="{ED734792-2171-41DA-B162-30109372369F}"/>
    <cellStyle name="Normal 9 2 3 5 4 3" xfId="20622" xr:uid="{301A65EF-F3FD-461E-89D8-2FCC5BADF436}"/>
    <cellStyle name="Normal 9 2 3 5 4 4" xfId="37381" xr:uid="{C99B1066-0269-4F96-B81A-E5851BC80ABA}"/>
    <cellStyle name="Normal 9 2 3 5 5" xfId="10439" xr:uid="{B180A249-9BB5-452D-A15E-4A5C3C443676}"/>
    <cellStyle name="Normal 9 2 3 5 5 2" xfId="27199" xr:uid="{A28E8D49-6C5D-42F3-9ABB-A3C3E6400E5A}"/>
    <cellStyle name="Normal 9 2 3 5 5 3" xfId="43958" xr:uid="{08B75B06-42AA-47A0-BADB-550D1CD936E5}"/>
    <cellStyle name="Normal 9 2 3 5 6" xfId="18819" xr:uid="{72A8A8DE-6E98-442B-BD72-148EA7B8659E}"/>
    <cellStyle name="Normal 9 2 3 5 7" xfId="35578" xr:uid="{DBC26F24-2120-4944-B6EE-079720AC13E7}"/>
    <cellStyle name="Normal 9 2 3 6" xfId="2483" xr:uid="{401B4793-FDA3-4D35-B42B-6A18468F322A}"/>
    <cellStyle name="Normal 9 2 3 6 2" xfId="5865" xr:uid="{8E5EB878-A9E5-4938-A133-0CA88CD1922E}"/>
    <cellStyle name="Normal 9 2 3 6 2 2" xfId="14245" xr:uid="{E73C01D1-298A-49DC-BA17-E50F94A50467}"/>
    <cellStyle name="Normal 9 2 3 6 2 2 2" xfId="31005" xr:uid="{6CC3C695-8BE1-468F-B207-8D8CDD75B113}"/>
    <cellStyle name="Normal 9 2 3 6 2 2 3" xfId="47764" xr:uid="{016E65E6-A331-4204-87BA-57B7033EC9ED}"/>
    <cellStyle name="Normal 9 2 3 6 2 3" xfId="22625" xr:uid="{76CB6F09-513E-449C-B0CF-36B61E0ACC74}"/>
    <cellStyle name="Normal 9 2 3 6 2 4" xfId="39384" xr:uid="{8E30975B-F5C6-4503-B88F-5C3F54D0D0DC}"/>
    <cellStyle name="Normal 9 2 3 6 3" xfId="7552" xr:uid="{2572A09E-49C5-4B54-8D0A-1AC64F8777FB}"/>
    <cellStyle name="Normal 9 2 3 6 3 2" xfId="15932" xr:uid="{EBB8A348-D87C-4033-97AD-188A4BC6BF4D}"/>
    <cellStyle name="Normal 9 2 3 6 3 2 2" xfId="32692" xr:uid="{277AE7D1-2B3E-4FAB-990F-300A68653388}"/>
    <cellStyle name="Normal 9 2 3 6 3 2 3" xfId="49451" xr:uid="{3D5D3C5B-2A22-4D2F-9D18-6EF45B54F9AA}"/>
    <cellStyle name="Normal 9 2 3 6 3 3" xfId="24312" xr:uid="{C4E8ED78-C6D1-43CA-93CD-EDFDFC821C55}"/>
    <cellStyle name="Normal 9 2 3 6 3 4" xfId="41071" xr:uid="{FED4EC30-E531-4B9F-9E19-22626EEB6C04}"/>
    <cellStyle name="Normal 9 2 3 6 4" xfId="3009" xr:uid="{C91AC70D-4632-428F-BAFC-DA3AA71CB0DA}"/>
    <cellStyle name="Normal 9 2 3 6 4 2" xfId="11388" xr:uid="{87E97EE3-6BA2-4C5B-B956-731C9DCEDBF7}"/>
    <cellStyle name="Normal 9 2 3 6 4 2 2" xfId="28148" xr:uid="{7CF52E3C-40C7-4009-A0D1-8E5A60E3BE81}"/>
    <cellStyle name="Normal 9 2 3 6 4 2 3" xfId="44907" xr:uid="{9DF6750C-EA1C-4BB2-9566-008DB87CF192}"/>
    <cellStyle name="Normal 9 2 3 6 4 3" xfId="19768" xr:uid="{3222BE33-E897-412A-B7F4-BC1F09EE365E}"/>
    <cellStyle name="Normal 9 2 3 6 4 4" xfId="36527" xr:uid="{DC50F6B2-A2FB-4B28-854E-6404C2E25865}"/>
    <cellStyle name="Normal 9 2 3 6 5" xfId="10865" xr:uid="{DF4C8244-F4B1-41BD-9FF9-00ACF1D8F828}"/>
    <cellStyle name="Normal 9 2 3 6 5 2" xfId="27625" xr:uid="{3AD9DCD7-9FD9-4BE0-9956-5A8EADE1A11F}"/>
    <cellStyle name="Normal 9 2 3 6 5 3" xfId="44384" xr:uid="{88F01D72-6863-4172-B2B1-B2259C5EF0D4}"/>
    <cellStyle name="Normal 9 2 3 6 6" xfId="19245" xr:uid="{FEE7F320-5CCD-4AE2-A3C6-D50CEB0B6CA8}"/>
    <cellStyle name="Normal 9 2 3 6 7" xfId="36004" xr:uid="{B5CA65F8-2A8A-44DA-995C-4047CBD3DED6}"/>
    <cellStyle name="Normal 9 2 3 7" xfId="4598" xr:uid="{E823D529-182B-44F8-B0EF-DDC9FBCFB04A}"/>
    <cellStyle name="Normal 9 2 3 7 2" xfId="12974" xr:uid="{107C52F9-C3E5-4019-920A-FD7AA79AE808}"/>
    <cellStyle name="Normal 9 2 3 7 2 2" xfId="29734" xr:uid="{341F17BA-2A18-47A7-AFD2-19C3411DD963}"/>
    <cellStyle name="Normal 9 2 3 7 2 3" xfId="46493" xr:uid="{488CA414-0278-46BE-B1BB-62AA19A865CB}"/>
    <cellStyle name="Normal 9 2 3 7 3" xfId="21354" xr:uid="{F50D719B-17DF-4FA7-86C2-5317327D2032}"/>
    <cellStyle name="Normal 9 2 3 7 4" xfId="38113" xr:uid="{945E56A5-CBEF-483D-BFA0-0C9BC9988B67}"/>
    <cellStyle name="Normal 9 2 3 8" xfId="6272" xr:uid="{FB38CB61-EBDD-40E3-BF5F-02C307C37816}"/>
    <cellStyle name="Normal 9 2 3 8 2" xfId="14652" xr:uid="{BAF7550D-3546-4291-B450-BC6075FAE92A}"/>
    <cellStyle name="Normal 9 2 3 8 2 2" xfId="31412" xr:uid="{7533E30A-DC05-4E3A-AC46-460EB582809A}"/>
    <cellStyle name="Normal 9 2 3 8 2 3" xfId="48171" xr:uid="{23EE4B86-4090-47DD-9E51-49952C0A230E}"/>
    <cellStyle name="Normal 9 2 3 8 3" xfId="23032" xr:uid="{CDB8FD2B-96BF-4EC9-95C9-6AB0686FEEB9}"/>
    <cellStyle name="Normal 9 2 3 8 4" xfId="39791" xr:uid="{6D601D23-0EB3-4B14-ACB4-C006A694A06A}"/>
    <cellStyle name="Normal 9 2 3 9" xfId="7958" xr:uid="{2ADBCF33-AFA6-4F9B-8A8F-31AC5C01BEF9}"/>
    <cellStyle name="Normal 9 2 3 9 2" xfId="16338" xr:uid="{8713ED6C-E20D-408A-8359-857FD737FF93}"/>
    <cellStyle name="Normal 9 2 3 9 2 2" xfId="33098" xr:uid="{39A05B35-390F-4853-AA14-1CC61ACD4143}"/>
    <cellStyle name="Normal 9 2 3 9 2 3" xfId="49857" xr:uid="{004D871E-BBD3-4232-8755-3B3CB4AF6DAF}"/>
    <cellStyle name="Normal 9 2 3 9 3" xfId="24718" xr:uid="{EE34F7B7-E17E-442B-BB74-10E73B7D45CC}"/>
    <cellStyle name="Normal 9 2 3 9 4" xfId="41477" xr:uid="{C6E6E161-4D5C-47A5-A6C8-68DB510BEF1B}"/>
    <cellStyle name="Normal 9 2 4" xfId="1127" xr:uid="{517A3BE7-D47F-4E7B-BA39-9ADAE544DC91}"/>
    <cellStyle name="Normal 9 2 4 10" xfId="8365" xr:uid="{BE66EEDD-8192-48BD-B586-72E34A4C9050}"/>
    <cellStyle name="Normal 9 2 4 10 2" xfId="16745" xr:uid="{9321EF7B-E3F4-4065-923D-8372E31CC044}"/>
    <cellStyle name="Normal 9 2 4 10 2 2" xfId="33505" xr:uid="{B731E0AD-A9BD-4D9C-BF49-AF599D170C96}"/>
    <cellStyle name="Normal 9 2 4 10 2 3" xfId="50264" xr:uid="{9DBA30FA-F489-4943-944A-DFA2FABC3BE3}"/>
    <cellStyle name="Normal 9 2 4 10 3" xfId="25125" xr:uid="{CA8760E1-7E6B-464B-807B-80EDB68FA7C1}"/>
    <cellStyle name="Normal 9 2 4 10 4" xfId="41884" xr:uid="{F6EFEBFE-4228-4E97-9EDE-127FB94AAFFB}"/>
    <cellStyle name="Normal 9 2 4 11" xfId="8771" xr:uid="{534CDD77-1D19-42DD-82FB-ED4E79B175C4}"/>
    <cellStyle name="Normal 9 2 4 11 2" xfId="17151" xr:uid="{D4634FD2-4F5D-47C1-B0D0-BFB946D1ABC7}"/>
    <cellStyle name="Normal 9 2 4 11 2 2" xfId="33911" xr:uid="{11C0020B-ECFD-4F56-BA3A-17CED6AF1A12}"/>
    <cellStyle name="Normal 9 2 4 11 2 3" xfId="50670" xr:uid="{36346F98-4AE5-4C93-A2AE-F4E3BB89F9CB}"/>
    <cellStyle name="Normal 9 2 4 11 3" xfId="25531" xr:uid="{7C84B0D9-6B25-4C86-931D-F3DFDC24F9E5}"/>
    <cellStyle name="Normal 9 2 4 11 4" xfId="42290" xr:uid="{CF8FF46C-64EE-4850-9120-A4020F4CBEBD}"/>
    <cellStyle name="Normal 9 2 4 12" xfId="9177" xr:uid="{86E4F37D-53C4-4ACD-BB4F-98619580DC14}"/>
    <cellStyle name="Normal 9 2 4 12 2" xfId="17557" xr:uid="{4B1EC0D1-7EEC-46C2-8ED0-F1113C326320}"/>
    <cellStyle name="Normal 9 2 4 12 2 2" xfId="34317" xr:uid="{15DC0491-2213-44C5-8FAE-64C80CA1793D}"/>
    <cellStyle name="Normal 9 2 4 12 2 3" xfId="51076" xr:uid="{EDA94B37-D2AB-438E-A4A0-D5CBA2EB6C41}"/>
    <cellStyle name="Normal 9 2 4 12 3" xfId="25937" xr:uid="{025F75CE-D344-4635-A574-386E907A55A5}"/>
    <cellStyle name="Normal 9 2 4 12 4" xfId="42696" xr:uid="{68DE4983-1716-45F2-BD24-EDDD59FDF267}"/>
    <cellStyle name="Normal 9 2 4 13" xfId="2883" xr:uid="{97E28DFF-CA57-424E-BD38-4FDAABEFC49A}"/>
    <cellStyle name="Normal 9 2 4 13 2" xfId="11265" xr:uid="{60F87562-07F9-49AC-BA38-BF61413C6CD4}"/>
    <cellStyle name="Normal 9 2 4 13 2 2" xfId="28025" xr:uid="{056D0459-A022-4784-B612-93581638FBE2}"/>
    <cellStyle name="Normal 9 2 4 13 2 3" xfId="44784" xr:uid="{AED87A49-AD96-4058-84DA-37564746F08C}"/>
    <cellStyle name="Normal 9 2 4 13 3" xfId="19645" xr:uid="{04BEA3EA-672B-404B-9D6C-AA1DA4D219EC}"/>
    <cellStyle name="Normal 9 2 4 13 4" xfId="36404" xr:uid="{DEB80C56-00C4-4C5D-A71C-64439649ACC2}"/>
    <cellStyle name="Normal 9 2 4 14" xfId="9901" xr:uid="{9AE15427-43C6-4D4B-9782-AD43375FF7C5}"/>
    <cellStyle name="Normal 9 2 4 14 2" xfId="26661" xr:uid="{9C72B597-82D7-448A-B57B-E95FF3A53190}"/>
    <cellStyle name="Normal 9 2 4 14 3" xfId="43420" xr:uid="{79FD0291-E57C-4E6B-8E87-12CD22A05A68}"/>
    <cellStyle name="Normal 9 2 4 15" xfId="18281" xr:uid="{646CF638-3EE2-4E85-87B8-F534A1990BF9}"/>
    <cellStyle name="Normal 9 2 4 16" xfId="35040" xr:uid="{6D452EC0-C5F4-4DD7-B939-2BBA314813EE}"/>
    <cellStyle name="Normal 9 2 4 2" xfId="1528" xr:uid="{B52586DC-E262-463F-9BD1-A0D95B23136E}"/>
    <cellStyle name="Normal 9 2 4 2 10" xfId="9353" xr:uid="{38CF3DD3-3BE6-4AC1-AACB-D8450BC47E11}"/>
    <cellStyle name="Normal 9 2 4 2 10 2" xfId="17733" xr:uid="{B9736376-E489-48FE-A2A9-C9A9039A8747}"/>
    <cellStyle name="Normal 9 2 4 2 10 2 2" xfId="34493" xr:uid="{E03E852B-0F65-4D7F-B368-903826F3E389}"/>
    <cellStyle name="Normal 9 2 4 2 10 2 3" xfId="51252" xr:uid="{8F88DE01-12F3-4AAA-8C2C-6246C2C9F5C3}"/>
    <cellStyle name="Normal 9 2 4 2 10 3" xfId="26113" xr:uid="{09AC882A-52B0-4DB3-ACAF-52F1200523B0}"/>
    <cellStyle name="Normal 9 2 4 2 10 4" xfId="42872" xr:uid="{2B613EC2-FC51-4CCC-89A7-2BBD5BDBBD5F}"/>
    <cellStyle name="Normal 9 2 4 2 11" xfId="3328" xr:uid="{AD64F65C-C054-48A9-9505-7A4292EF6FA0}"/>
    <cellStyle name="Normal 9 2 4 2 11 2" xfId="11705" xr:uid="{7CDD0F83-5B96-4A49-94D2-A3CED30B103F}"/>
    <cellStyle name="Normal 9 2 4 2 11 2 2" xfId="28465" xr:uid="{AA98413E-D890-4FA1-83B0-E28A6AEE5DA1}"/>
    <cellStyle name="Normal 9 2 4 2 11 2 3" xfId="45224" xr:uid="{966D6683-2B28-454F-95D6-CD5F7996374A}"/>
    <cellStyle name="Normal 9 2 4 2 11 3" xfId="20085" xr:uid="{2231FE21-0DF8-4FED-B059-CB15E3E98B95}"/>
    <cellStyle name="Normal 9 2 4 2 11 4" xfId="36844" xr:uid="{2C1DC249-8B6E-41A6-8C7A-71536EB076D0}"/>
    <cellStyle name="Normal 9 2 4 2 12" xfId="9902" xr:uid="{F042FEFE-5BA3-4408-B9CE-5B9E07A99868}"/>
    <cellStyle name="Normal 9 2 4 2 12 2" xfId="26662" xr:uid="{B0256F1F-1F0A-439B-81DD-14330A795794}"/>
    <cellStyle name="Normal 9 2 4 2 12 3" xfId="43421" xr:uid="{6F16951B-37C0-4939-93F7-615D8E2A1C8C}"/>
    <cellStyle name="Normal 9 2 4 2 13" xfId="18282" xr:uid="{D33D28F1-54E3-4115-B559-185CB867EE16}"/>
    <cellStyle name="Normal 9 2 4 2 14" xfId="35041" xr:uid="{2D892EA6-86CD-484F-9272-F519E5ED9A09}"/>
    <cellStyle name="Normal 9 2 4 2 2" xfId="1944" xr:uid="{57518365-9D26-4553-807F-AD7EDD814A92}"/>
    <cellStyle name="Normal 9 2 4 2 2 2" xfId="5328" xr:uid="{C726DD03-72A5-4643-978C-C3A57EFC01B4}"/>
    <cellStyle name="Normal 9 2 4 2 2 2 2" xfId="13708" xr:uid="{27228C26-FA2F-4957-A815-39B881A412C0}"/>
    <cellStyle name="Normal 9 2 4 2 2 2 2 2" xfId="30468" xr:uid="{4A43C605-9E1E-4587-9BDB-04672E3D3770}"/>
    <cellStyle name="Normal 9 2 4 2 2 2 2 3" xfId="47227" xr:uid="{5E604742-24C9-47C2-A28B-011AB1F2D726}"/>
    <cellStyle name="Normal 9 2 4 2 2 2 3" xfId="22088" xr:uid="{3BDFEA01-E6B2-4B70-B34D-84041811F179}"/>
    <cellStyle name="Normal 9 2 4 2 2 2 4" xfId="38847" xr:uid="{01D97F0B-8960-4C74-A1CE-0D02BFF4D54E}"/>
    <cellStyle name="Normal 9 2 4 2 2 3" xfId="7015" xr:uid="{CD4729F3-EAAB-41A9-96F4-32366952BDCD}"/>
    <cellStyle name="Normal 9 2 4 2 2 3 2" xfId="15395" xr:uid="{07BE5B4D-2154-4B4E-BFC1-2B3AA48B68D8}"/>
    <cellStyle name="Normal 9 2 4 2 2 3 2 2" xfId="32155" xr:uid="{DBB328DC-B594-4FCA-BF98-63C77821B58E}"/>
    <cellStyle name="Normal 9 2 4 2 2 3 2 3" xfId="48914" xr:uid="{129114C2-4E71-4FCB-A27D-6385E10F8BFF}"/>
    <cellStyle name="Normal 9 2 4 2 2 3 3" xfId="23775" xr:uid="{5944D9B1-6831-4CA7-BFAD-C1395FD16724}"/>
    <cellStyle name="Normal 9 2 4 2 2 3 4" xfId="40534" xr:uid="{30D6C932-4A15-4660-80D1-F6CED0A396D4}"/>
    <cellStyle name="Normal 9 2 4 2 2 4" xfId="3755" xr:uid="{3051C0D5-3E0E-4E0D-9D28-C7375F0BE83B}"/>
    <cellStyle name="Normal 9 2 4 2 2 4 2" xfId="12131" xr:uid="{0C08F4AB-586E-4788-AF76-CBD9ECA9C94F}"/>
    <cellStyle name="Normal 9 2 4 2 2 4 2 2" xfId="28891" xr:uid="{1063E424-CC21-4C08-95B7-4E61F1EB7807}"/>
    <cellStyle name="Normal 9 2 4 2 2 4 2 3" xfId="45650" xr:uid="{A108BABD-0CA0-4209-8651-AC9CE29F038D}"/>
    <cellStyle name="Normal 9 2 4 2 2 4 3" xfId="20511" xr:uid="{485F6AB7-CE52-4801-9924-3CDB8D1CEA4B}"/>
    <cellStyle name="Normal 9 2 4 2 2 4 4" xfId="37270" xr:uid="{32A06901-EB0F-4B38-BBB7-54F4FCFF43C4}"/>
    <cellStyle name="Normal 9 2 4 2 2 5" xfId="10328" xr:uid="{53A77649-36A2-4441-8639-34511D3B5D64}"/>
    <cellStyle name="Normal 9 2 4 2 2 5 2" xfId="27088" xr:uid="{FF9649A3-2424-4CE4-A7F4-305ED17BDB00}"/>
    <cellStyle name="Normal 9 2 4 2 2 5 3" xfId="43847" xr:uid="{0B7C5AE1-9D20-4487-B1DA-F4D91C9C089F}"/>
    <cellStyle name="Normal 9 2 4 2 2 6" xfId="18708" xr:uid="{D27838B8-3B97-493C-8CF9-3FF4B46177E0}"/>
    <cellStyle name="Normal 9 2 4 2 2 7" xfId="35467" xr:uid="{6AB30E3E-1F36-49E2-B4ED-A6FEE1B62BC4}"/>
    <cellStyle name="Normal 9 2 4 2 3" xfId="2375" xr:uid="{575B5CB0-ECA9-49AD-BE0F-7FDF5B542C13}"/>
    <cellStyle name="Normal 9 2 4 2 3 2" xfId="5756" xr:uid="{185AF018-0D26-4128-9E73-28688988B9A9}"/>
    <cellStyle name="Normal 9 2 4 2 3 2 2" xfId="14136" xr:uid="{876DA0E6-7DA3-47DA-BBE0-922EEBD21BE5}"/>
    <cellStyle name="Normal 9 2 4 2 3 2 2 2" xfId="30896" xr:uid="{B29F7D39-6648-435D-ADD5-41EC6BA9CA78}"/>
    <cellStyle name="Normal 9 2 4 2 3 2 2 3" xfId="47655" xr:uid="{FA787533-E306-41CD-8B35-3EB7BCEF67B0}"/>
    <cellStyle name="Normal 9 2 4 2 3 2 3" xfId="22516" xr:uid="{AD8E256E-4A8B-4F18-92B8-4379E4005703}"/>
    <cellStyle name="Normal 9 2 4 2 3 2 4" xfId="39275" xr:uid="{D9BFEF4D-FBA3-4945-B6F8-35ADBA4FC542}"/>
    <cellStyle name="Normal 9 2 4 2 3 3" xfId="7443" xr:uid="{2AAD24CB-D084-453A-92F4-612CBB6B50B8}"/>
    <cellStyle name="Normal 9 2 4 2 3 3 2" xfId="15823" xr:uid="{B2EAB084-76B3-45D4-837E-4831E3F332A3}"/>
    <cellStyle name="Normal 9 2 4 2 3 3 2 2" xfId="32583" xr:uid="{F486F3DA-3601-42B8-A2DE-B073FC3DADDE}"/>
    <cellStyle name="Normal 9 2 4 2 3 3 2 3" xfId="49342" xr:uid="{A88C69F9-F68D-4F84-92CD-3598F2B9685B}"/>
    <cellStyle name="Normal 9 2 4 2 3 3 3" xfId="24203" xr:uid="{246E726E-A9E8-4F00-B1C0-0CCC783B04FB}"/>
    <cellStyle name="Normal 9 2 4 2 3 3 4" xfId="40962" xr:uid="{42C54B07-310A-483A-AC0C-9A3E1C207A2B}"/>
    <cellStyle name="Normal 9 2 4 2 3 4" xfId="4183" xr:uid="{5BD576AA-9E1A-4F4B-8AAD-4E744B227AC0}"/>
    <cellStyle name="Normal 9 2 4 2 3 4 2" xfId="12559" xr:uid="{3F8ECB20-8A58-428A-B106-EC0B4BE0FCFC}"/>
    <cellStyle name="Normal 9 2 4 2 3 4 2 2" xfId="29319" xr:uid="{6796D0F1-FFA2-4518-AA82-341C68AFF0C9}"/>
    <cellStyle name="Normal 9 2 4 2 3 4 2 3" xfId="46078" xr:uid="{1CE6D0F5-A412-497E-A0BA-152025D13E6A}"/>
    <cellStyle name="Normal 9 2 4 2 3 4 3" xfId="20939" xr:uid="{27750181-405B-47D7-93E0-CA5A6C16E323}"/>
    <cellStyle name="Normal 9 2 4 2 3 4 4" xfId="37698" xr:uid="{640A6080-497C-4855-8FEE-65FA042520C6}"/>
    <cellStyle name="Normal 9 2 4 2 3 5" xfId="10756" xr:uid="{C363CD4E-DE42-4031-92F6-2D0D4602AFE4}"/>
    <cellStyle name="Normal 9 2 4 2 3 5 2" xfId="27516" xr:uid="{F08CE849-7DFA-4C1F-97C3-BF097AC72F5B}"/>
    <cellStyle name="Normal 9 2 4 2 3 5 3" xfId="44275" xr:uid="{B6533B68-908F-44EB-9641-3B78022C62B0}"/>
    <cellStyle name="Normal 9 2 4 2 3 6" xfId="19136" xr:uid="{A88CC6D9-98E0-4474-A114-A9FE3F6A170A}"/>
    <cellStyle name="Normal 9 2 4 2 3 7" xfId="35895" xr:uid="{969D37B2-30AD-4CF1-9189-6DB250BCB304}"/>
    <cellStyle name="Normal 9 2 4 2 4" xfId="2660" xr:uid="{838C7E8A-A4D5-45F5-8091-28CEDD1F96EE}"/>
    <cellStyle name="Normal 9 2 4 2 4 2" xfId="6042" xr:uid="{CE03361B-8C3F-40FC-9169-19E5EE07B554}"/>
    <cellStyle name="Normal 9 2 4 2 4 2 2" xfId="14422" xr:uid="{84BA4EB2-5AD9-4919-B8E9-CBF0DB3888AE}"/>
    <cellStyle name="Normal 9 2 4 2 4 2 2 2" xfId="31182" xr:uid="{EFC79656-5B33-481F-BED3-0EC3EBC65844}"/>
    <cellStyle name="Normal 9 2 4 2 4 2 2 3" xfId="47941" xr:uid="{D211E979-DC23-475A-95E2-94F91EAEDA97}"/>
    <cellStyle name="Normal 9 2 4 2 4 2 3" xfId="22802" xr:uid="{1C69FF5C-5187-4E37-AEA9-F58AA3A8C83B}"/>
    <cellStyle name="Normal 9 2 4 2 4 2 4" xfId="39561" xr:uid="{BA01273F-BA2D-47B2-B0C4-A776F127B453}"/>
    <cellStyle name="Normal 9 2 4 2 4 3" xfId="7729" xr:uid="{354A2ADE-23DB-4922-8524-A15273DA31BF}"/>
    <cellStyle name="Normal 9 2 4 2 4 3 2" xfId="16109" xr:uid="{68E42F14-1389-4EBE-9E9F-E930D00B10DD}"/>
    <cellStyle name="Normal 9 2 4 2 4 3 2 2" xfId="32869" xr:uid="{00C9ACCD-5628-4438-B151-A01C1BE0B9B2}"/>
    <cellStyle name="Normal 9 2 4 2 4 3 2 3" xfId="49628" xr:uid="{CF63D19B-060C-44F2-9D42-41A2D2727383}"/>
    <cellStyle name="Normal 9 2 4 2 4 3 3" xfId="24489" xr:uid="{BA9E22B1-0548-4325-9F2A-8826B93216DC}"/>
    <cellStyle name="Normal 9 2 4 2 4 3 4" xfId="41248" xr:uid="{EF2E3877-CF09-49A5-B87F-40E8CB505935}"/>
    <cellStyle name="Normal 9 2 4 2 4 4" xfId="4356" xr:uid="{50247DEE-DDB1-4415-AB02-D82557937F17}"/>
    <cellStyle name="Normal 9 2 4 2 4 4 2" xfId="12732" xr:uid="{628CB17F-2A6D-4253-888B-DF4CF81AD4C4}"/>
    <cellStyle name="Normal 9 2 4 2 4 4 2 2" xfId="29492" xr:uid="{45EF374A-6EEA-436A-9641-85E8E3E2AEB5}"/>
    <cellStyle name="Normal 9 2 4 2 4 4 2 3" xfId="46251" xr:uid="{4CBB4B7D-D9AC-4BCB-92A8-331DD3D3F15E}"/>
    <cellStyle name="Normal 9 2 4 2 4 4 3" xfId="21112" xr:uid="{8A44CC8E-5B0B-42B9-90A1-D2DACE57A35E}"/>
    <cellStyle name="Normal 9 2 4 2 4 4 4" xfId="37871" xr:uid="{23619CF8-6F22-4AC7-8F3D-E3AF517A6510}"/>
    <cellStyle name="Normal 9 2 4 2 4 5" xfId="11042" xr:uid="{1580C523-17A7-4390-8C0D-9D82B0987857}"/>
    <cellStyle name="Normal 9 2 4 2 4 5 2" xfId="27802" xr:uid="{9C0EEA6A-5380-4165-AFE2-14FF68488D76}"/>
    <cellStyle name="Normal 9 2 4 2 4 5 3" xfId="44561" xr:uid="{E6F3435C-716C-40B1-8D42-651E47B1B1C8}"/>
    <cellStyle name="Normal 9 2 4 2 4 6" xfId="19422" xr:uid="{D4030A9B-52F3-4ED1-B0C3-3A4EB3BC7C9D}"/>
    <cellStyle name="Normal 9 2 4 2 4 7" xfId="36181" xr:uid="{9546B160-C66A-4157-9DCA-0360FFD74898}"/>
    <cellStyle name="Normal 9 2 4 2 5" xfId="4776" xr:uid="{6786249D-4642-49C9-9AB8-8E0C014E5CCD}"/>
    <cellStyle name="Normal 9 2 4 2 5 2" xfId="13152" xr:uid="{5C99DDF9-1F7F-494B-93AC-6CB9BAE40111}"/>
    <cellStyle name="Normal 9 2 4 2 5 2 2" xfId="29912" xr:uid="{E7BDBECF-AFA0-43D0-A344-F3CD4FFD1391}"/>
    <cellStyle name="Normal 9 2 4 2 5 2 3" xfId="46671" xr:uid="{85383BBF-0898-4928-BDEA-02C4991E7F0A}"/>
    <cellStyle name="Normal 9 2 4 2 5 3" xfId="21532" xr:uid="{99D909C1-3B97-419D-B3D4-62C3C7953BE7}"/>
    <cellStyle name="Normal 9 2 4 2 5 4" xfId="38291" xr:uid="{A3B34BCA-0E52-4681-8EA5-11FFC51FC860}"/>
    <cellStyle name="Normal 9 2 4 2 6" xfId="6589" xr:uid="{2A9DB9C7-AC03-4FBA-83B7-EA124CE52C56}"/>
    <cellStyle name="Normal 9 2 4 2 6 2" xfId="14969" xr:uid="{4091F561-3AD9-49A6-8829-7E2248AA7A93}"/>
    <cellStyle name="Normal 9 2 4 2 6 2 2" xfId="31729" xr:uid="{C9648457-1ADE-43B2-9B38-F390DFBD0B3A}"/>
    <cellStyle name="Normal 9 2 4 2 6 2 3" xfId="48488" xr:uid="{39BF1E3D-2A93-4C9B-9885-2397EBAC9CCB}"/>
    <cellStyle name="Normal 9 2 4 2 6 3" xfId="23349" xr:uid="{2D822E72-C314-4C8F-8BCA-3708E5E33AA3}"/>
    <cellStyle name="Normal 9 2 4 2 6 4" xfId="40108" xr:uid="{306BE698-AC30-41AD-B96F-4E3A559CD0F6}"/>
    <cellStyle name="Normal 9 2 4 2 7" xfId="8135" xr:uid="{5EBD7613-3D7F-467D-9FEC-D3604F2A5670}"/>
    <cellStyle name="Normal 9 2 4 2 7 2" xfId="16515" xr:uid="{2E8CF340-01A4-4679-BD01-F01B3BAD5A3C}"/>
    <cellStyle name="Normal 9 2 4 2 7 2 2" xfId="33275" xr:uid="{B065E817-377F-4C39-B9DD-CB307BEDA99B}"/>
    <cellStyle name="Normal 9 2 4 2 7 2 3" xfId="50034" xr:uid="{C9F44F8C-DEC3-42A4-8258-6A68BF7D87A7}"/>
    <cellStyle name="Normal 9 2 4 2 7 3" xfId="24895" xr:uid="{1EC55E7A-6433-41AA-9AFA-22543D3F17D8}"/>
    <cellStyle name="Normal 9 2 4 2 7 4" xfId="41654" xr:uid="{2E35E84C-EAB1-46AF-8273-57AA727FACBE}"/>
    <cellStyle name="Normal 9 2 4 2 8" xfId="8541" xr:uid="{CBEFED49-3A6F-4AAD-BC14-1BBA725BA964}"/>
    <cellStyle name="Normal 9 2 4 2 8 2" xfId="16921" xr:uid="{29AF267A-0C42-470F-80AA-05EEDC891F97}"/>
    <cellStyle name="Normal 9 2 4 2 8 2 2" xfId="33681" xr:uid="{31B04348-CD1D-458E-B2A9-26A728440451}"/>
    <cellStyle name="Normal 9 2 4 2 8 2 3" xfId="50440" xr:uid="{A53D858B-4517-4C3C-9EE3-679EB5E576F7}"/>
    <cellStyle name="Normal 9 2 4 2 8 3" xfId="25301" xr:uid="{1312383D-AACF-4CB7-928D-8C4FDAF72AB0}"/>
    <cellStyle name="Normal 9 2 4 2 8 4" xfId="42060" xr:uid="{588B9F95-BFCF-41B5-82D9-9996A2CFA750}"/>
    <cellStyle name="Normal 9 2 4 2 9" xfId="8947" xr:uid="{CDA7119F-B777-4EC7-9C8A-471EEECCA892}"/>
    <cellStyle name="Normal 9 2 4 2 9 2" xfId="17327" xr:uid="{4B9AA63B-534D-4787-B694-82ECE029BD32}"/>
    <cellStyle name="Normal 9 2 4 2 9 2 2" xfId="34087" xr:uid="{6A786455-EBF9-45DF-9ED7-594AFB188F1C}"/>
    <cellStyle name="Normal 9 2 4 2 9 2 3" xfId="50846" xr:uid="{7A7D1276-161A-4538-B8CF-CFBC51AE679F}"/>
    <cellStyle name="Normal 9 2 4 2 9 3" xfId="25707" xr:uid="{7E8BF5CD-7E87-4C71-89E5-F15F1C90389C}"/>
    <cellStyle name="Normal 9 2 4 2 9 4" xfId="42466" xr:uid="{F45E0486-8A58-4E6B-845A-342DBD777CFB}"/>
    <cellStyle name="Normal 9 2 4 3" xfId="1529" xr:uid="{2427058D-FEF3-4A14-939B-920988D7C8EB}"/>
    <cellStyle name="Normal 9 2 4 3 10" xfId="9448" xr:uid="{2ED60DD0-85A2-4BE0-8D24-6C97B74E114E}"/>
    <cellStyle name="Normal 9 2 4 3 10 2" xfId="17828" xr:uid="{27931C24-B69B-4BBF-9DD7-8BBFE0BE9F29}"/>
    <cellStyle name="Normal 9 2 4 3 10 2 2" xfId="34588" xr:uid="{28113757-2EAE-43E6-BD55-5F3D7A3F8B5A}"/>
    <cellStyle name="Normal 9 2 4 3 10 2 3" xfId="51347" xr:uid="{D260A1AB-0F32-4525-8541-9889226017EF}"/>
    <cellStyle name="Normal 9 2 4 3 10 3" xfId="26208" xr:uid="{4F76497D-5B01-45DF-8BB1-FA026055E9B4}"/>
    <cellStyle name="Normal 9 2 4 3 10 4" xfId="42967" xr:uid="{9DDA3F9C-4CEB-46FE-8386-2B15527128B3}"/>
    <cellStyle name="Normal 9 2 4 3 11" xfId="3329" xr:uid="{CF905172-0BE4-4A7B-9D3C-ECA17754EB84}"/>
    <cellStyle name="Normal 9 2 4 3 11 2" xfId="11706" xr:uid="{93335607-8E91-47F5-BDA2-A010887ABF33}"/>
    <cellStyle name="Normal 9 2 4 3 11 2 2" xfId="28466" xr:uid="{FBB533C1-33D1-4D82-85B5-6E49CBB3A40B}"/>
    <cellStyle name="Normal 9 2 4 3 11 2 3" xfId="45225" xr:uid="{30397DE8-0447-4477-B96D-9455CC64EF50}"/>
    <cellStyle name="Normal 9 2 4 3 11 3" xfId="20086" xr:uid="{44BADE81-CB77-40AF-8E38-EAFEF6349F33}"/>
    <cellStyle name="Normal 9 2 4 3 11 4" xfId="36845" xr:uid="{0C91AABA-5604-4405-98E1-F7DB1DC8215E}"/>
    <cellStyle name="Normal 9 2 4 3 12" xfId="9903" xr:uid="{5BF1AD3D-DE04-4053-8CFF-EA6A210BE81F}"/>
    <cellStyle name="Normal 9 2 4 3 12 2" xfId="26663" xr:uid="{952F2774-BFC7-4855-B8D0-4A2E261C8DFF}"/>
    <cellStyle name="Normal 9 2 4 3 12 3" xfId="43422" xr:uid="{9505E1C3-0366-4755-AFC8-E0F10C6206CB}"/>
    <cellStyle name="Normal 9 2 4 3 13" xfId="18283" xr:uid="{750E96E3-99FE-4092-8136-C6D0610B4F29}"/>
    <cellStyle name="Normal 9 2 4 3 14" xfId="35042" xr:uid="{5BA61F3D-2CBD-48E9-A3B9-A6797BA8B50F}"/>
    <cellStyle name="Normal 9 2 4 3 2" xfId="1945" xr:uid="{1C3B9BD6-952E-435C-85F5-6AFD6557D3C7}"/>
    <cellStyle name="Normal 9 2 4 3 2 2" xfId="5329" xr:uid="{C95E65D9-751D-4F87-9651-3F94148785B5}"/>
    <cellStyle name="Normal 9 2 4 3 2 2 2" xfId="13709" xr:uid="{959AF1E5-A0BA-4175-B1EC-A147D015781E}"/>
    <cellStyle name="Normal 9 2 4 3 2 2 2 2" xfId="30469" xr:uid="{72BA7955-1396-4052-828A-49FFF4BBFE16}"/>
    <cellStyle name="Normal 9 2 4 3 2 2 2 3" xfId="47228" xr:uid="{F97F330F-DB42-4155-992C-15DB0237C2C6}"/>
    <cellStyle name="Normal 9 2 4 3 2 2 3" xfId="22089" xr:uid="{495FA0D0-9E19-4319-92A6-F2D5D00DCEFA}"/>
    <cellStyle name="Normal 9 2 4 3 2 2 4" xfId="38848" xr:uid="{0063EFD0-6A91-4B61-84D1-AD33F3064E1F}"/>
    <cellStyle name="Normal 9 2 4 3 2 3" xfId="7016" xr:uid="{561A469F-415A-40BC-B738-8A83D49400C3}"/>
    <cellStyle name="Normal 9 2 4 3 2 3 2" xfId="15396" xr:uid="{81F27842-FAAE-49E6-9F7D-9AD16520A588}"/>
    <cellStyle name="Normal 9 2 4 3 2 3 2 2" xfId="32156" xr:uid="{C5C72128-6DEE-4B55-A057-EBB98D1D547E}"/>
    <cellStyle name="Normal 9 2 4 3 2 3 2 3" xfId="48915" xr:uid="{AE596EE1-DD5B-440D-9CDD-51035FE67427}"/>
    <cellStyle name="Normal 9 2 4 3 2 3 3" xfId="23776" xr:uid="{836E40E6-7CC3-4DD2-8527-C403CBF4068B}"/>
    <cellStyle name="Normal 9 2 4 3 2 3 4" xfId="40535" xr:uid="{081FD04F-F2A0-4C45-AA03-D190C2B9E889}"/>
    <cellStyle name="Normal 9 2 4 3 2 4" xfId="3756" xr:uid="{C9766338-939A-467A-9A29-FFE9961B72E8}"/>
    <cellStyle name="Normal 9 2 4 3 2 4 2" xfId="12132" xr:uid="{5BE1E19A-6D42-4A08-96E6-9A670A6B9129}"/>
    <cellStyle name="Normal 9 2 4 3 2 4 2 2" xfId="28892" xr:uid="{51BD9C93-B6B7-4493-9F91-59DC3C9374DC}"/>
    <cellStyle name="Normal 9 2 4 3 2 4 2 3" xfId="45651" xr:uid="{902EA256-659E-42BC-A49D-5CDDDEC8FE5D}"/>
    <cellStyle name="Normal 9 2 4 3 2 4 3" xfId="20512" xr:uid="{232967C9-8B4E-41B9-B7AD-872CA6BA8E82}"/>
    <cellStyle name="Normal 9 2 4 3 2 4 4" xfId="37271" xr:uid="{25C31B55-4049-40E0-82A8-F23FBEEF59B7}"/>
    <cellStyle name="Normal 9 2 4 3 2 5" xfId="10329" xr:uid="{3EF0B1C5-0231-4689-95FF-8F15E45B7938}"/>
    <cellStyle name="Normal 9 2 4 3 2 5 2" xfId="27089" xr:uid="{6758F1E8-4BF3-41AF-ACB9-8632DA696F4B}"/>
    <cellStyle name="Normal 9 2 4 3 2 5 3" xfId="43848" xr:uid="{F36E6499-5041-4AFE-B2ED-AA2462E6D3FB}"/>
    <cellStyle name="Normal 9 2 4 3 2 6" xfId="18709" xr:uid="{73DC5BDC-0DBE-4CA4-AE17-0A7484C9265D}"/>
    <cellStyle name="Normal 9 2 4 3 2 7" xfId="35468" xr:uid="{F095FB6A-601F-4664-AD98-D14941EC5AA8}"/>
    <cellStyle name="Normal 9 2 4 3 3" xfId="2376" xr:uid="{BC2BCEC5-8C49-48A4-9CCF-8B69913491C3}"/>
    <cellStyle name="Normal 9 2 4 3 3 2" xfId="5757" xr:uid="{9A82E46A-B3AA-4EDE-88F7-AB4330DC8393}"/>
    <cellStyle name="Normal 9 2 4 3 3 2 2" xfId="14137" xr:uid="{48C7F607-8C8C-4827-82AB-4BAC85FC2E7C}"/>
    <cellStyle name="Normal 9 2 4 3 3 2 2 2" xfId="30897" xr:uid="{6A60F64A-230F-4C81-A118-9D2190164166}"/>
    <cellStyle name="Normal 9 2 4 3 3 2 2 3" xfId="47656" xr:uid="{4D590D6E-680F-4935-B2D4-A292855849CF}"/>
    <cellStyle name="Normal 9 2 4 3 3 2 3" xfId="22517" xr:uid="{6C768677-C75B-4BFC-B3EC-20E3EBA5FC46}"/>
    <cellStyle name="Normal 9 2 4 3 3 2 4" xfId="39276" xr:uid="{A509528E-4B1E-4C68-9011-E31369F02B2B}"/>
    <cellStyle name="Normal 9 2 4 3 3 3" xfId="7444" xr:uid="{B984DB61-A03C-4EF6-9842-70FF52AE414D}"/>
    <cellStyle name="Normal 9 2 4 3 3 3 2" xfId="15824" xr:uid="{5E57A833-8691-4B75-B392-7C96146E469E}"/>
    <cellStyle name="Normal 9 2 4 3 3 3 2 2" xfId="32584" xr:uid="{D68064DD-06B7-4F04-BCE5-75FB1F1A43DF}"/>
    <cellStyle name="Normal 9 2 4 3 3 3 2 3" xfId="49343" xr:uid="{F888BE17-0DD9-4537-8518-A6AEAB5A0EF6}"/>
    <cellStyle name="Normal 9 2 4 3 3 3 3" xfId="24204" xr:uid="{33EC99EB-4E21-4744-A90B-334851BE8FEB}"/>
    <cellStyle name="Normal 9 2 4 3 3 3 4" xfId="40963" xr:uid="{FB9699AB-C5FF-4DE6-8D7E-1D871DBDE80C}"/>
    <cellStyle name="Normal 9 2 4 3 3 4" xfId="4184" xr:uid="{B32DBF68-62FD-414A-A265-6929F91A2D49}"/>
    <cellStyle name="Normal 9 2 4 3 3 4 2" xfId="12560" xr:uid="{04A37AFB-436C-4D81-A366-879CA8AE334B}"/>
    <cellStyle name="Normal 9 2 4 3 3 4 2 2" xfId="29320" xr:uid="{D1CA74E6-C27A-4A2C-89A3-0C14778CD2BB}"/>
    <cellStyle name="Normal 9 2 4 3 3 4 2 3" xfId="46079" xr:uid="{486440BB-FF00-4F11-B08F-6792DCE602EE}"/>
    <cellStyle name="Normal 9 2 4 3 3 4 3" xfId="20940" xr:uid="{1CA20EC4-92F9-4C27-8AD8-FC37F67A2B6C}"/>
    <cellStyle name="Normal 9 2 4 3 3 4 4" xfId="37699" xr:uid="{174D8E73-9B26-44BB-AE1F-A642ED1EEAF9}"/>
    <cellStyle name="Normal 9 2 4 3 3 5" xfId="10757" xr:uid="{2EA3663B-977D-413E-939E-1B5DF73F29C1}"/>
    <cellStyle name="Normal 9 2 4 3 3 5 2" xfId="27517" xr:uid="{05C912AC-B10B-4B17-8C04-5F244985A18C}"/>
    <cellStyle name="Normal 9 2 4 3 3 5 3" xfId="44276" xr:uid="{BA092B64-E84E-452F-991D-2902319F2B19}"/>
    <cellStyle name="Normal 9 2 4 3 3 6" xfId="19137" xr:uid="{AA75CC00-3836-457C-9F4C-E1A6943530B0}"/>
    <cellStyle name="Normal 9 2 4 3 3 7" xfId="35896" xr:uid="{870EEE5D-4FCD-4271-A53D-1F86158563DA}"/>
    <cellStyle name="Normal 9 2 4 3 4" xfId="2755" xr:uid="{C12251A4-4CD4-493C-92DA-40A29930556A}"/>
    <cellStyle name="Normal 9 2 4 3 4 2" xfId="6137" xr:uid="{6103B6F4-99FE-461E-8022-ED094FA23F22}"/>
    <cellStyle name="Normal 9 2 4 3 4 2 2" xfId="14517" xr:uid="{8A024C51-9EAF-4667-BA06-AB3DC4E8E3E0}"/>
    <cellStyle name="Normal 9 2 4 3 4 2 2 2" xfId="31277" xr:uid="{D0C7165D-2C48-4E10-B1E8-F5CAF55423E7}"/>
    <cellStyle name="Normal 9 2 4 3 4 2 2 3" xfId="48036" xr:uid="{331A634E-6200-4EFB-B0E3-7A962BF42874}"/>
    <cellStyle name="Normal 9 2 4 3 4 2 3" xfId="22897" xr:uid="{93D7B447-3617-49CF-9BDE-6003F8811825}"/>
    <cellStyle name="Normal 9 2 4 3 4 2 4" xfId="39656" xr:uid="{B3436738-3DB3-408A-ABB3-F0EF0DD24A3C}"/>
    <cellStyle name="Normal 9 2 4 3 4 3" xfId="7824" xr:uid="{3650F487-03ED-4417-A91F-FA25155117A3}"/>
    <cellStyle name="Normal 9 2 4 3 4 3 2" xfId="16204" xr:uid="{EE635A56-FEAB-46E3-9982-6EEF9397F121}"/>
    <cellStyle name="Normal 9 2 4 3 4 3 2 2" xfId="32964" xr:uid="{FCB435AB-DEF9-49D1-8E54-77446C964329}"/>
    <cellStyle name="Normal 9 2 4 3 4 3 2 3" xfId="49723" xr:uid="{8F781F93-2EE3-42F4-B52F-F38F0768FD8E}"/>
    <cellStyle name="Normal 9 2 4 3 4 3 3" xfId="24584" xr:uid="{77B88A12-D580-4B26-BFC8-A7E960C059C9}"/>
    <cellStyle name="Normal 9 2 4 3 4 3 4" xfId="41343" xr:uid="{B917A059-73EC-4BC0-8AC5-F758E4DCA966}"/>
    <cellStyle name="Normal 9 2 4 3 4 4" xfId="4451" xr:uid="{8F07FBE6-C6D0-4D15-864C-D2AC10FEE64D}"/>
    <cellStyle name="Normal 9 2 4 3 4 4 2" xfId="12827" xr:uid="{541069FF-7495-4BB1-AD45-F0FCE2332E9F}"/>
    <cellStyle name="Normal 9 2 4 3 4 4 2 2" xfId="29587" xr:uid="{61023DA9-D58A-407E-95BC-5868C2E5DD5E}"/>
    <cellStyle name="Normal 9 2 4 3 4 4 2 3" xfId="46346" xr:uid="{A4793C27-8FAA-4C08-8827-1DC185346D58}"/>
    <cellStyle name="Normal 9 2 4 3 4 4 3" xfId="21207" xr:uid="{4D1BDF79-9111-47EE-B100-BF9A7272856F}"/>
    <cellStyle name="Normal 9 2 4 3 4 4 4" xfId="37966" xr:uid="{798109A4-1EEE-4B75-BCF3-01989CAFD5C9}"/>
    <cellStyle name="Normal 9 2 4 3 4 5" xfId="11137" xr:uid="{FEAD4A0E-277C-476F-A41C-16B6E31A19E8}"/>
    <cellStyle name="Normal 9 2 4 3 4 5 2" xfId="27897" xr:uid="{547EB42D-D55B-4D0F-87F4-8233B04B4D9B}"/>
    <cellStyle name="Normal 9 2 4 3 4 5 3" xfId="44656" xr:uid="{D262E8A2-6B0C-4D67-9FBF-D92439365466}"/>
    <cellStyle name="Normal 9 2 4 3 4 6" xfId="19517" xr:uid="{C173AAE9-722B-4B3E-8BC6-BC957B44EDC9}"/>
    <cellStyle name="Normal 9 2 4 3 4 7" xfId="36276" xr:uid="{7F4AEED2-49D9-4375-8A90-B2E5929F90B3}"/>
    <cellStyle name="Normal 9 2 4 3 5" xfId="4871" xr:uid="{91D40FDD-60F5-4A98-B2B7-0BB6726F48F8}"/>
    <cellStyle name="Normal 9 2 4 3 5 2" xfId="13247" xr:uid="{917E0A37-AD3D-44FC-8D4A-3397F39C962F}"/>
    <cellStyle name="Normal 9 2 4 3 5 2 2" xfId="30007" xr:uid="{F2533E6D-0D23-430E-B7FA-93D873787F7C}"/>
    <cellStyle name="Normal 9 2 4 3 5 2 3" xfId="46766" xr:uid="{62C7DA6F-A73A-4B0A-9580-B59125F91D1B}"/>
    <cellStyle name="Normal 9 2 4 3 5 3" xfId="21627" xr:uid="{35B0DCDA-4E7B-4F1E-BC7A-FFAB25BB5411}"/>
    <cellStyle name="Normal 9 2 4 3 5 4" xfId="38386" xr:uid="{04DD206D-A9FC-4182-A74F-FBB3A39B0D92}"/>
    <cellStyle name="Normal 9 2 4 3 6" xfId="6590" xr:uid="{8F73DEF7-C518-454F-B37C-9F6044E46C05}"/>
    <cellStyle name="Normal 9 2 4 3 6 2" xfId="14970" xr:uid="{A5ED37A7-D308-4E5D-A184-6DA9939203ED}"/>
    <cellStyle name="Normal 9 2 4 3 6 2 2" xfId="31730" xr:uid="{7418B08C-52E3-436D-85C2-61385F57BEDA}"/>
    <cellStyle name="Normal 9 2 4 3 6 2 3" xfId="48489" xr:uid="{2813C5FE-7721-4026-BC56-C1D738FB4CD5}"/>
    <cellStyle name="Normal 9 2 4 3 6 3" xfId="23350" xr:uid="{D97CD5E7-4ABB-4DC1-A703-AEF67076F7AF}"/>
    <cellStyle name="Normal 9 2 4 3 6 4" xfId="40109" xr:uid="{AE45E1D9-ECB3-47D9-B1BF-F3ADCCF63859}"/>
    <cellStyle name="Normal 9 2 4 3 7" xfId="8230" xr:uid="{3BCF8AD0-DD5B-4775-B75A-695A486BB5FC}"/>
    <cellStyle name="Normal 9 2 4 3 7 2" xfId="16610" xr:uid="{7EDEBFEE-64D0-4F98-8C85-4CD3438AAF1D}"/>
    <cellStyle name="Normal 9 2 4 3 7 2 2" xfId="33370" xr:uid="{B7C9329C-5AC6-450F-87EF-3B3FBB2E6171}"/>
    <cellStyle name="Normal 9 2 4 3 7 2 3" xfId="50129" xr:uid="{488E892B-5533-4F7D-A727-45FC75B09F01}"/>
    <cellStyle name="Normal 9 2 4 3 7 3" xfId="24990" xr:uid="{B451A033-C3FF-49D6-B197-2EB46A730646}"/>
    <cellStyle name="Normal 9 2 4 3 7 4" xfId="41749" xr:uid="{99053121-9854-49E0-B286-757B4BA411CD}"/>
    <cellStyle name="Normal 9 2 4 3 8" xfId="8636" xr:uid="{EB6BC96A-6CFA-489D-8F80-06039F9FD0CA}"/>
    <cellStyle name="Normal 9 2 4 3 8 2" xfId="17016" xr:uid="{F9EFC4B6-1418-418D-85EC-944CB3B46ABA}"/>
    <cellStyle name="Normal 9 2 4 3 8 2 2" xfId="33776" xr:uid="{B7B2ACAC-5B71-4C4A-A0CE-08B29A729EA6}"/>
    <cellStyle name="Normal 9 2 4 3 8 2 3" xfId="50535" xr:uid="{E0A5EF77-0A76-47EA-A563-13F48FEBED83}"/>
    <cellStyle name="Normal 9 2 4 3 8 3" xfId="25396" xr:uid="{53817099-714E-42BE-B333-B2E9B9BDE246}"/>
    <cellStyle name="Normal 9 2 4 3 8 4" xfId="42155" xr:uid="{9B04A2A3-084E-48D6-AAD9-BEDA80393670}"/>
    <cellStyle name="Normal 9 2 4 3 9" xfId="9042" xr:uid="{00DB548C-64A8-473E-A8D1-B8692014B994}"/>
    <cellStyle name="Normal 9 2 4 3 9 2" xfId="17422" xr:uid="{B0178AE0-E619-42BC-A528-5E4C68249B1B}"/>
    <cellStyle name="Normal 9 2 4 3 9 2 2" xfId="34182" xr:uid="{B83ADBC5-BD9E-474B-B247-DA8C833FE646}"/>
    <cellStyle name="Normal 9 2 4 3 9 2 3" xfId="50941" xr:uid="{E419AA95-3F55-47A9-9CD6-BB460FCA44B1}"/>
    <cellStyle name="Normal 9 2 4 3 9 3" xfId="25802" xr:uid="{3371B600-4932-47EA-B90B-694976EC098E}"/>
    <cellStyle name="Normal 9 2 4 3 9 4" xfId="42561" xr:uid="{5DE38E01-8B57-4854-BCE4-5FE337A80CBA}"/>
    <cellStyle name="Normal 9 2 4 4" xfId="1943" xr:uid="{B555A423-5113-427A-B79A-E00BEF496353}"/>
    <cellStyle name="Normal 9 2 4 4 2" xfId="5327" xr:uid="{E62E1718-1233-4BD0-980B-AD802A985AB9}"/>
    <cellStyle name="Normal 9 2 4 4 2 2" xfId="13707" xr:uid="{22E228A3-2BC9-45F4-BF63-B3B7624B64C6}"/>
    <cellStyle name="Normal 9 2 4 4 2 2 2" xfId="30467" xr:uid="{111C7D13-447F-4EE9-8F40-EBD5721C41FD}"/>
    <cellStyle name="Normal 9 2 4 4 2 2 3" xfId="47226" xr:uid="{277B1BA3-7598-474B-8291-6A9D64951090}"/>
    <cellStyle name="Normal 9 2 4 4 2 3" xfId="22087" xr:uid="{E16B3CC5-E6CD-47CA-B3A8-5DDF469EC886}"/>
    <cellStyle name="Normal 9 2 4 4 2 4" xfId="38846" xr:uid="{6173444C-0F1D-45ED-B52D-806599481042}"/>
    <cellStyle name="Normal 9 2 4 4 3" xfId="7014" xr:uid="{E1ACD616-EADE-4651-A09F-37B2F7FB72F2}"/>
    <cellStyle name="Normal 9 2 4 4 3 2" xfId="15394" xr:uid="{B8781869-7F23-49A5-8257-345EAE8A6CB9}"/>
    <cellStyle name="Normal 9 2 4 4 3 2 2" xfId="32154" xr:uid="{9E1E29C3-A1EB-4EFF-AEDD-BF2E7AEBC63A}"/>
    <cellStyle name="Normal 9 2 4 4 3 2 3" xfId="48913" xr:uid="{F00E6145-2048-474D-B9C3-920E2006348A}"/>
    <cellStyle name="Normal 9 2 4 4 3 3" xfId="23774" xr:uid="{BF4D3639-FC62-43C6-89E9-EF7F40E7587B}"/>
    <cellStyle name="Normal 9 2 4 4 3 4" xfId="40533" xr:uid="{1171322D-E73F-4910-AABC-193EBFD60C7F}"/>
    <cellStyle name="Normal 9 2 4 4 4" xfId="3754" xr:uid="{E81E0D85-94D7-415C-A630-96C4C16B1F56}"/>
    <cellStyle name="Normal 9 2 4 4 4 2" xfId="12130" xr:uid="{61EA0ED7-7B89-447B-A667-1F4A4E408DBB}"/>
    <cellStyle name="Normal 9 2 4 4 4 2 2" xfId="28890" xr:uid="{16D38B92-C884-467E-A3EE-7F22166F2FFF}"/>
    <cellStyle name="Normal 9 2 4 4 4 2 3" xfId="45649" xr:uid="{213DF791-BB0D-486E-B4E7-D272AB56343C}"/>
    <cellStyle name="Normal 9 2 4 4 4 3" xfId="20510" xr:uid="{4747C094-E3B6-46A7-9F26-A764F7FE5563}"/>
    <cellStyle name="Normal 9 2 4 4 4 4" xfId="37269" xr:uid="{CCBC5241-5DED-4D3B-A16C-A51C7202E0F2}"/>
    <cellStyle name="Normal 9 2 4 4 5" xfId="10327" xr:uid="{E3D266A0-0CCE-46D7-9294-5367A0979B4B}"/>
    <cellStyle name="Normal 9 2 4 4 5 2" xfId="27087" xr:uid="{DDA2E443-AFB9-4244-8890-07F0F511A103}"/>
    <cellStyle name="Normal 9 2 4 4 5 3" xfId="43846" xr:uid="{22CE1B15-9DD8-46FD-B01F-E1C9F80495E3}"/>
    <cellStyle name="Normal 9 2 4 4 6" xfId="18707" xr:uid="{093BA1D0-9CB7-461E-92DC-B1DF53977C36}"/>
    <cellStyle name="Normal 9 2 4 4 7" xfId="35466" xr:uid="{6EC3A01F-D661-4155-BABA-43FC0B6AE6D1}"/>
    <cellStyle name="Normal 9 2 4 5" xfId="2374" xr:uid="{5C3FE906-C5CB-4ABE-AF30-3011395ECDF8}"/>
    <cellStyle name="Normal 9 2 4 5 2" xfId="5755" xr:uid="{1C9384C7-4DBF-47E4-A212-AD518A099EC2}"/>
    <cellStyle name="Normal 9 2 4 5 2 2" xfId="14135" xr:uid="{DB42DEDF-8E0A-4B24-86BA-49582FC156AC}"/>
    <cellStyle name="Normal 9 2 4 5 2 2 2" xfId="30895" xr:uid="{47072DE3-78FC-48E3-A06E-A3E388EC7BD8}"/>
    <cellStyle name="Normal 9 2 4 5 2 2 3" xfId="47654" xr:uid="{57F10817-20C1-42EE-B2E1-6E726BBBB949}"/>
    <cellStyle name="Normal 9 2 4 5 2 3" xfId="22515" xr:uid="{5B4F01A5-6E1F-4FAD-99C1-E99C3AE3A59A}"/>
    <cellStyle name="Normal 9 2 4 5 2 4" xfId="39274" xr:uid="{6EF42D35-1D3D-441E-8C70-4C52161F75E4}"/>
    <cellStyle name="Normal 9 2 4 5 3" xfId="7442" xr:uid="{D28BD225-BD39-4686-A183-CAC2F2784BF1}"/>
    <cellStyle name="Normal 9 2 4 5 3 2" xfId="15822" xr:uid="{349D9CC7-B15F-4FB8-B0B5-31813662F763}"/>
    <cellStyle name="Normal 9 2 4 5 3 2 2" xfId="32582" xr:uid="{102E27F4-A4B8-4AA4-8A6D-7255076EBC36}"/>
    <cellStyle name="Normal 9 2 4 5 3 2 3" xfId="49341" xr:uid="{E3788463-DE2E-4E6B-9195-F263DEE114D2}"/>
    <cellStyle name="Normal 9 2 4 5 3 3" xfId="24202" xr:uid="{2EC9F8DA-B513-4BAB-B826-8706308517C9}"/>
    <cellStyle name="Normal 9 2 4 5 3 4" xfId="40961" xr:uid="{103A3EFD-1748-47A4-A273-91374F871E89}"/>
    <cellStyle name="Normal 9 2 4 5 4" xfId="4182" xr:uid="{FA3D108F-C062-4A78-AED2-E53090AB6E46}"/>
    <cellStyle name="Normal 9 2 4 5 4 2" xfId="12558" xr:uid="{A02C9829-20B4-4C87-BCF1-0495FBECC723}"/>
    <cellStyle name="Normal 9 2 4 5 4 2 2" xfId="29318" xr:uid="{A71AA3E5-15CF-4723-BC35-73C6A5F0CF3E}"/>
    <cellStyle name="Normal 9 2 4 5 4 2 3" xfId="46077" xr:uid="{2F0B7429-45A5-4E1E-B367-8A11D20E0224}"/>
    <cellStyle name="Normal 9 2 4 5 4 3" xfId="20938" xr:uid="{DC1750BA-DCB8-4DE2-856F-AF293ADC5978}"/>
    <cellStyle name="Normal 9 2 4 5 4 4" xfId="37697" xr:uid="{A9559B19-69D3-48F5-930D-F2D827627CFA}"/>
    <cellStyle name="Normal 9 2 4 5 5" xfId="10755" xr:uid="{BA32F8C7-A7A9-4FD5-ADE6-B83019FF41C0}"/>
    <cellStyle name="Normal 9 2 4 5 5 2" xfId="27515" xr:uid="{CD57B85C-3A2C-4D4A-B322-6543496468CD}"/>
    <cellStyle name="Normal 9 2 4 5 5 3" xfId="44274" xr:uid="{96119F5E-2175-4FE3-A22C-4E2C6B84FE87}"/>
    <cellStyle name="Normal 9 2 4 5 6" xfId="19135" xr:uid="{29A9989F-3819-4F65-A010-A89B08AA08EF}"/>
    <cellStyle name="Normal 9 2 4 5 7" xfId="35894" xr:uid="{1DD308A7-3D54-409E-AEC9-9D9E7AD690FE}"/>
    <cellStyle name="Normal 9 2 4 6" xfId="2484" xr:uid="{AB55A3C7-B8BE-4048-B838-B9D302AF8B6C}"/>
    <cellStyle name="Normal 9 2 4 6 2" xfId="5866" xr:uid="{9B7F7954-A799-4501-B2F2-F11DF38230B3}"/>
    <cellStyle name="Normal 9 2 4 6 2 2" xfId="14246" xr:uid="{9F1148F9-7A5C-432F-9F65-4CE789756C0B}"/>
    <cellStyle name="Normal 9 2 4 6 2 2 2" xfId="31006" xr:uid="{1FD82924-3450-4926-A816-7B5BA10FFB3D}"/>
    <cellStyle name="Normal 9 2 4 6 2 2 3" xfId="47765" xr:uid="{DB44476F-6547-4CAE-9958-BCF4AF00A489}"/>
    <cellStyle name="Normal 9 2 4 6 2 3" xfId="22626" xr:uid="{3F5EA32B-AE03-4BDA-9DFB-7066D44F531F}"/>
    <cellStyle name="Normal 9 2 4 6 2 4" xfId="39385" xr:uid="{FA5A3A77-62C5-4793-BA56-65D5264305DA}"/>
    <cellStyle name="Normal 9 2 4 6 3" xfId="7553" xr:uid="{4ED6ADCD-80F7-42C9-9F8C-0D6342B7206E}"/>
    <cellStyle name="Normal 9 2 4 6 3 2" xfId="15933" xr:uid="{866A43F3-F488-4B05-881F-6D3468F08AFF}"/>
    <cellStyle name="Normal 9 2 4 6 3 2 2" xfId="32693" xr:uid="{32BD92E0-0D3B-4985-9E31-45478325D841}"/>
    <cellStyle name="Normal 9 2 4 6 3 2 3" xfId="49452" xr:uid="{97889A5C-97F7-47B7-B126-F09B32F28EC9}"/>
    <cellStyle name="Normal 9 2 4 6 3 3" xfId="24313" xr:uid="{7BE94C1B-179D-434F-A375-FD8D1A30D58B}"/>
    <cellStyle name="Normal 9 2 4 6 3 4" xfId="41072" xr:uid="{C9F60645-A075-4613-B742-2934081D2B2F}"/>
    <cellStyle name="Normal 9 2 4 6 4" xfId="3327" xr:uid="{03A1D329-BF3D-4DBC-8FF0-8CB57DCA727F}"/>
    <cellStyle name="Normal 9 2 4 6 4 2" xfId="11704" xr:uid="{36BFC137-45AD-4A2C-B46A-FDF4A38C16A1}"/>
    <cellStyle name="Normal 9 2 4 6 4 2 2" xfId="28464" xr:uid="{1103AE8B-AA8E-476A-8124-25643520191B}"/>
    <cellStyle name="Normal 9 2 4 6 4 2 3" xfId="45223" xr:uid="{BA38269B-441D-43B9-A892-F76DF36538D8}"/>
    <cellStyle name="Normal 9 2 4 6 4 3" xfId="20084" xr:uid="{C86C5979-8774-480D-8CF8-2839029E5BF7}"/>
    <cellStyle name="Normal 9 2 4 6 4 4" xfId="36843" xr:uid="{A6F57F01-C661-4D13-A22A-3E84905BB3A5}"/>
    <cellStyle name="Normal 9 2 4 6 5" xfId="10866" xr:uid="{0E93FDCD-E8E3-4CCD-B264-CEB6DAE24D28}"/>
    <cellStyle name="Normal 9 2 4 6 5 2" xfId="27626" xr:uid="{4B712DB8-44BF-434D-88CB-D975C6BD0E07}"/>
    <cellStyle name="Normal 9 2 4 6 5 3" xfId="44385" xr:uid="{6FC276E8-B655-4138-A4F1-453A020A52D8}"/>
    <cellStyle name="Normal 9 2 4 6 6" xfId="19246" xr:uid="{18CB906A-6009-4557-BB3C-60A1C87B63ED}"/>
    <cellStyle name="Normal 9 2 4 6 7" xfId="36005" xr:uid="{B852E4CD-75A0-4C23-903D-D57F9B734F47}"/>
    <cellStyle name="Normal 9 2 4 7" xfId="4599" xr:uid="{A026B488-197E-47ED-A60D-84E0CE4B1FE5}"/>
    <cellStyle name="Normal 9 2 4 7 2" xfId="12975" xr:uid="{A5530705-2AF6-4716-951F-6AC4EAD4471A}"/>
    <cellStyle name="Normal 9 2 4 7 2 2" xfId="29735" xr:uid="{52F49AED-1C7E-4C2A-AAB9-8E1B42EF6D2B}"/>
    <cellStyle name="Normal 9 2 4 7 2 3" xfId="46494" xr:uid="{D75A0281-D619-4736-8D97-256C60968A0B}"/>
    <cellStyle name="Normal 9 2 4 7 3" xfId="21355" xr:uid="{16F49919-CB34-4E95-BDA7-029130DEDEC6}"/>
    <cellStyle name="Normal 9 2 4 7 4" xfId="38114" xr:uid="{3E3EB804-E23C-4EBF-8A21-9590EF44D767}"/>
    <cellStyle name="Normal 9 2 4 8" xfId="6588" xr:uid="{72EDC598-6240-4EE1-ABB6-9178C8B72D2D}"/>
    <cellStyle name="Normal 9 2 4 8 2" xfId="14968" xr:uid="{672717FD-474F-442A-B0B9-CC5D88D11797}"/>
    <cellStyle name="Normal 9 2 4 8 2 2" xfId="31728" xr:uid="{1915F8CA-E924-4558-9A87-54224FAE9EAE}"/>
    <cellStyle name="Normal 9 2 4 8 2 3" xfId="48487" xr:uid="{AFAF1FF5-DE30-418B-84E2-820A3DD24D0C}"/>
    <cellStyle name="Normal 9 2 4 8 3" xfId="23348" xr:uid="{7ECE5D07-0865-4D7F-B522-C0E69AEF2963}"/>
    <cellStyle name="Normal 9 2 4 8 4" xfId="40107" xr:uid="{86551962-8E52-454B-97EE-D8969E0B5DA6}"/>
    <cellStyle name="Normal 9 2 4 9" xfId="7959" xr:uid="{23D8182D-7399-4FF6-B734-5702776741E2}"/>
    <cellStyle name="Normal 9 2 4 9 2" xfId="16339" xr:uid="{837BEB79-E318-4721-9BF3-C5D32B48D9CD}"/>
    <cellStyle name="Normal 9 2 4 9 2 2" xfId="33099" xr:uid="{2D064AAA-8FB9-4244-9765-E8FA73BAB77E}"/>
    <cellStyle name="Normal 9 2 4 9 2 3" xfId="49858" xr:uid="{E4D816A0-7DE6-4329-8F6B-17C4808B1F7C}"/>
    <cellStyle name="Normal 9 2 4 9 3" xfId="24719" xr:uid="{2D442AD0-6EF4-4793-8A28-60A94ADE3674}"/>
    <cellStyle name="Normal 9 2 4 9 4" xfId="41478" xr:uid="{6B23A631-F16F-43F5-9691-E3202E69D27D}"/>
    <cellStyle name="Normal 9 2 5" xfId="1128" xr:uid="{424C1750-B332-47BF-85CA-C07AAFCD6A81}"/>
    <cellStyle name="Normal 9 2 5 10" xfId="8402" xr:uid="{5F1E4219-CDE7-495B-9561-391366DCE23E}"/>
    <cellStyle name="Normal 9 2 5 10 2" xfId="16782" xr:uid="{CD5C4422-0A40-497F-B17A-C36D0E938C21}"/>
    <cellStyle name="Normal 9 2 5 10 2 2" xfId="33542" xr:uid="{322DF12D-D1CA-476C-B637-4686026A8F28}"/>
    <cellStyle name="Normal 9 2 5 10 2 3" xfId="50301" xr:uid="{745AA3EE-0339-47DC-9A16-13A76A7C83E5}"/>
    <cellStyle name="Normal 9 2 5 10 3" xfId="25162" xr:uid="{8062707D-F6A7-46C5-9C59-E9A13BB96551}"/>
    <cellStyle name="Normal 9 2 5 10 4" xfId="41921" xr:uid="{5DD2DD21-7584-4842-BC15-325C8154E1F2}"/>
    <cellStyle name="Normal 9 2 5 11" xfId="8808" xr:uid="{E806FA3E-C5C4-45C6-986D-D6BC8EDD9386}"/>
    <cellStyle name="Normal 9 2 5 11 2" xfId="17188" xr:uid="{ABCBA3A5-1709-4D2F-8F93-51BCECD52971}"/>
    <cellStyle name="Normal 9 2 5 11 2 2" xfId="33948" xr:uid="{A912E42D-A41C-4688-A1D5-18DC25357999}"/>
    <cellStyle name="Normal 9 2 5 11 2 3" xfId="50707" xr:uid="{AE9BBE1B-C4EF-4619-8DD6-D6742312B4FD}"/>
    <cellStyle name="Normal 9 2 5 11 3" xfId="25568" xr:uid="{C1D74EB0-5C4A-4C30-A1FF-ECE21761B501}"/>
    <cellStyle name="Normal 9 2 5 11 4" xfId="42327" xr:uid="{C514652D-62D7-459E-9311-50F38BA229E4}"/>
    <cellStyle name="Normal 9 2 5 12" xfId="9214" xr:uid="{87956085-D295-4B64-85E1-0D2D4A9A2E15}"/>
    <cellStyle name="Normal 9 2 5 12 2" xfId="17594" xr:uid="{09AC6396-3C78-411A-8802-848D2292EC5E}"/>
    <cellStyle name="Normal 9 2 5 12 2 2" xfId="34354" xr:uid="{C77AB407-2B18-46B1-A97B-A761A39DFE49}"/>
    <cellStyle name="Normal 9 2 5 12 2 3" xfId="51113" xr:uid="{84521076-B35E-400B-A1F8-EF3FF1C12502}"/>
    <cellStyle name="Normal 9 2 5 12 3" xfId="25974" xr:uid="{3E239FC4-E375-43D3-BDF0-01A993E30FED}"/>
    <cellStyle name="Normal 9 2 5 12 4" xfId="42733" xr:uid="{0429F667-88E6-4C90-A876-95BA85EB6591}"/>
    <cellStyle name="Normal 9 2 5 13" xfId="2907" xr:uid="{1101E9BC-9C93-4EEF-8BED-F32E6C9BAF8D}"/>
    <cellStyle name="Normal 9 2 5 13 2" xfId="11289" xr:uid="{15F5DDEC-7178-43CB-829F-7D9FA1D368CF}"/>
    <cellStyle name="Normal 9 2 5 13 2 2" xfId="28049" xr:uid="{56BA43DE-63FF-4CEC-BB98-074069AE7381}"/>
    <cellStyle name="Normal 9 2 5 13 2 3" xfId="44808" xr:uid="{B8E96D24-39DE-4599-B919-47BE123B6D47}"/>
    <cellStyle name="Normal 9 2 5 13 3" xfId="19669" xr:uid="{4D18C8CE-ECCA-4C92-AE75-EAA7CAB56801}"/>
    <cellStyle name="Normal 9 2 5 13 4" xfId="36428" xr:uid="{95A3F90A-5151-46B1-B2C8-A79DAF3ED267}"/>
    <cellStyle name="Normal 9 2 5 14" xfId="9904" xr:uid="{5EDD3421-E075-4795-8DB1-9FA4297A0DA1}"/>
    <cellStyle name="Normal 9 2 5 14 2" xfId="26664" xr:uid="{B383C2EA-966F-4BA6-988B-47144B2BBD4C}"/>
    <cellStyle name="Normal 9 2 5 14 3" xfId="43423" xr:uid="{51E6E513-D4DF-460F-B28B-2B7E9BB20DF5}"/>
    <cellStyle name="Normal 9 2 5 15" xfId="18284" xr:uid="{2F0A42D6-1139-40EC-A93B-92BE8A3C1ED6}"/>
    <cellStyle name="Normal 9 2 5 16" xfId="35043" xr:uid="{AC6B9803-3A2A-4E38-8EF8-2702A9A2E950}"/>
    <cellStyle name="Normal 9 2 5 2" xfId="1530" xr:uid="{6C6D62B8-6D1C-47D6-B1F3-DFB257FEEE8D}"/>
    <cellStyle name="Normal 9 2 5 2 10" xfId="9354" xr:uid="{835BEA09-FC31-489F-8EED-B73B3279FCE0}"/>
    <cellStyle name="Normal 9 2 5 2 10 2" xfId="17734" xr:uid="{EE37D5EE-97FA-409B-92D3-0F15B1B416AA}"/>
    <cellStyle name="Normal 9 2 5 2 10 2 2" xfId="34494" xr:uid="{786E4802-C356-433A-99CE-DE19799D41BA}"/>
    <cellStyle name="Normal 9 2 5 2 10 2 3" xfId="51253" xr:uid="{C970AE47-4310-4BC1-AA3A-F820E1468955}"/>
    <cellStyle name="Normal 9 2 5 2 10 3" xfId="26114" xr:uid="{E0A4CFBE-26B0-416A-88C5-979BA5FA0D66}"/>
    <cellStyle name="Normal 9 2 5 2 10 4" xfId="42873" xr:uid="{A5FC7772-2DE8-45B6-888A-19B91E8E669B}"/>
    <cellStyle name="Normal 9 2 5 2 11" xfId="3331" xr:uid="{12E4C4EB-AB72-420C-A3FE-EAF65510E7A7}"/>
    <cellStyle name="Normal 9 2 5 2 11 2" xfId="11708" xr:uid="{B6466C3F-0D20-45DD-8DFF-2E3465F34024}"/>
    <cellStyle name="Normal 9 2 5 2 11 2 2" xfId="28468" xr:uid="{338C84BC-6C6D-4826-997E-42C1C4D44412}"/>
    <cellStyle name="Normal 9 2 5 2 11 2 3" xfId="45227" xr:uid="{F76A3547-D772-4721-81EE-A98A7EC5A2DE}"/>
    <cellStyle name="Normal 9 2 5 2 11 3" xfId="20088" xr:uid="{1DFC1B0B-EC09-4D0C-8005-D080F51D3787}"/>
    <cellStyle name="Normal 9 2 5 2 11 4" xfId="36847" xr:uid="{BEFFFB82-AB15-4188-9316-C15AB301F87F}"/>
    <cellStyle name="Normal 9 2 5 2 12" xfId="9905" xr:uid="{CD3E6B3B-6FB7-4FEB-B3F5-6806FD813E60}"/>
    <cellStyle name="Normal 9 2 5 2 12 2" xfId="26665" xr:uid="{ACD83C32-23C4-4C8E-AAD7-8FDBA355CB24}"/>
    <cellStyle name="Normal 9 2 5 2 12 3" xfId="43424" xr:uid="{19D8337F-5132-40BA-B54B-2125199B3340}"/>
    <cellStyle name="Normal 9 2 5 2 13" xfId="18285" xr:uid="{B6180EF2-63AB-4C5A-8D28-D7DEBD07E8AC}"/>
    <cellStyle name="Normal 9 2 5 2 14" xfId="35044" xr:uid="{9BEABA77-C06C-4240-AE74-C07A626FAD94}"/>
    <cellStyle name="Normal 9 2 5 2 2" xfId="1947" xr:uid="{16BB05BE-DE4A-4EE1-BB28-0597EA520FEE}"/>
    <cellStyle name="Normal 9 2 5 2 2 2" xfId="5331" xr:uid="{C066ED27-FC0B-4DE6-8DA1-60BFBC0CEB37}"/>
    <cellStyle name="Normal 9 2 5 2 2 2 2" xfId="13711" xr:uid="{C1E0F915-7F57-4CEF-9012-B690CFF70D47}"/>
    <cellStyle name="Normal 9 2 5 2 2 2 2 2" xfId="30471" xr:uid="{8ED9ECDB-E4FE-473C-B0A7-90763AF1A0A8}"/>
    <cellStyle name="Normal 9 2 5 2 2 2 2 3" xfId="47230" xr:uid="{80EFFE00-55C9-4266-967A-DFA7ED76551F}"/>
    <cellStyle name="Normal 9 2 5 2 2 2 3" xfId="22091" xr:uid="{88A70414-3D7A-48C7-AFEA-61616411EEFD}"/>
    <cellStyle name="Normal 9 2 5 2 2 2 4" xfId="38850" xr:uid="{6904425A-77AD-4518-A757-E9AA0BA5F405}"/>
    <cellStyle name="Normal 9 2 5 2 2 3" xfId="7018" xr:uid="{EF845760-1F20-4AD5-903E-9619A09B1891}"/>
    <cellStyle name="Normal 9 2 5 2 2 3 2" xfId="15398" xr:uid="{A5E56898-316F-4C50-A117-F90A8CC74C0F}"/>
    <cellStyle name="Normal 9 2 5 2 2 3 2 2" xfId="32158" xr:uid="{68AE3E05-8A63-448A-BA6A-E0CC187148C1}"/>
    <cellStyle name="Normal 9 2 5 2 2 3 2 3" xfId="48917" xr:uid="{AD6981EB-7A09-421B-BA95-9C879BEF3B2D}"/>
    <cellStyle name="Normal 9 2 5 2 2 3 3" xfId="23778" xr:uid="{45513D5A-0986-45E1-BF9F-A42D2A6C22BA}"/>
    <cellStyle name="Normal 9 2 5 2 2 3 4" xfId="40537" xr:uid="{1E52C40E-99C8-45EB-AC51-3FD580DFE427}"/>
    <cellStyle name="Normal 9 2 5 2 2 4" xfId="3758" xr:uid="{8B5E2CAF-381F-44F8-9E9C-4A7A157F6D2A}"/>
    <cellStyle name="Normal 9 2 5 2 2 4 2" xfId="12134" xr:uid="{F29F7ACF-9255-4AB0-9918-3B0FF43AE91D}"/>
    <cellStyle name="Normal 9 2 5 2 2 4 2 2" xfId="28894" xr:uid="{7494CE5C-9501-4224-99FC-1628EC7C2DDF}"/>
    <cellStyle name="Normal 9 2 5 2 2 4 2 3" xfId="45653" xr:uid="{91951EF9-24DA-4FBF-9242-322D76044718}"/>
    <cellStyle name="Normal 9 2 5 2 2 4 3" xfId="20514" xr:uid="{ABB83BF7-A545-40F3-A147-6D483FF7F7C8}"/>
    <cellStyle name="Normal 9 2 5 2 2 4 4" xfId="37273" xr:uid="{0F68DD2F-B07C-4936-941E-14381C2A9F7E}"/>
    <cellStyle name="Normal 9 2 5 2 2 5" xfId="10331" xr:uid="{46570E5D-10AC-4DB0-9E17-061158E78665}"/>
    <cellStyle name="Normal 9 2 5 2 2 5 2" xfId="27091" xr:uid="{3E625BF3-914C-4D76-9C38-E36DA8DA8BF4}"/>
    <cellStyle name="Normal 9 2 5 2 2 5 3" xfId="43850" xr:uid="{7CD0632A-DD01-4D5A-A220-69D73972F490}"/>
    <cellStyle name="Normal 9 2 5 2 2 6" xfId="18711" xr:uid="{E32B39EB-8453-4876-BAC4-407EFDD26097}"/>
    <cellStyle name="Normal 9 2 5 2 2 7" xfId="35470" xr:uid="{4DFEBACE-955B-4944-8F0A-2F6F4091E739}"/>
    <cellStyle name="Normal 9 2 5 2 3" xfId="2378" xr:uid="{C64ECF67-FB5D-40E7-8B7E-44AD1B3DFC0C}"/>
    <cellStyle name="Normal 9 2 5 2 3 2" xfId="5759" xr:uid="{182F1D50-14AA-428F-81C6-76CEB58CEEBF}"/>
    <cellStyle name="Normal 9 2 5 2 3 2 2" xfId="14139" xr:uid="{1D162E7B-B763-4FA9-B28A-076906F8C30E}"/>
    <cellStyle name="Normal 9 2 5 2 3 2 2 2" xfId="30899" xr:uid="{6E8AF231-1368-4853-93EF-971AD45063BB}"/>
    <cellStyle name="Normal 9 2 5 2 3 2 2 3" xfId="47658" xr:uid="{0CEB6241-F09D-47BD-B2C4-B23796730062}"/>
    <cellStyle name="Normal 9 2 5 2 3 2 3" xfId="22519" xr:uid="{E3EFFFAB-120E-45E2-81EE-9452B2DB07E8}"/>
    <cellStyle name="Normal 9 2 5 2 3 2 4" xfId="39278" xr:uid="{813CB002-556E-4645-BCC9-5C4E07772CC5}"/>
    <cellStyle name="Normal 9 2 5 2 3 3" xfId="7446" xr:uid="{F51B29AD-0055-4E13-BDD2-9E7D3B20838B}"/>
    <cellStyle name="Normal 9 2 5 2 3 3 2" xfId="15826" xr:uid="{0FBD2D4A-4D85-4F15-9FDC-5EEC2AB5D042}"/>
    <cellStyle name="Normal 9 2 5 2 3 3 2 2" xfId="32586" xr:uid="{F145F08A-1CB6-41B7-814B-E4EFE0CC90A8}"/>
    <cellStyle name="Normal 9 2 5 2 3 3 2 3" xfId="49345" xr:uid="{CE0CD7E9-EEEB-4948-888B-4BC93988383E}"/>
    <cellStyle name="Normal 9 2 5 2 3 3 3" xfId="24206" xr:uid="{C7968CE9-D47C-4AFA-B7E7-8B242E61D6B3}"/>
    <cellStyle name="Normal 9 2 5 2 3 3 4" xfId="40965" xr:uid="{9BE3F234-8D5E-427B-83C9-0ED89BE462E1}"/>
    <cellStyle name="Normal 9 2 5 2 3 4" xfId="4186" xr:uid="{505F8F84-6218-42FE-9934-B6C41B69BF6A}"/>
    <cellStyle name="Normal 9 2 5 2 3 4 2" xfId="12562" xr:uid="{2831A606-F1E6-43E2-B90E-77BBE72BD7DD}"/>
    <cellStyle name="Normal 9 2 5 2 3 4 2 2" xfId="29322" xr:uid="{17EC4B6D-BBF9-47E1-A7A2-7DD5A657D0B5}"/>
    <cellStyle name="Normal 9 2 5 2 3 4 2 3" xfId="46081" xr:uid="{A3BE598E-86EC-4286-8533-1C1D35DEC235}"/>
    <cellStyle name="Normal 9 2 5 2 3 4 3" xfId="20942" xr:uid="{C1E74526-59A2-47A5-AFC5-C3C8F3DF9D34}"/>
    <cellStyle name="Normal 9 2 5 2 3 4 4" xfId="37701" xr:uid="{B664CCC4-82A2-4F2B-9F54-A56EF92449C2}"/>
    <cellStyle name="Normal 9 2 5 2 3 5" xfId="10759" xr:uid="{A9FDF685-0646-4838-8080-F23D249B3F7F}"/>
    <cellStyle name="Normal 9 2 5 2 3 5 2" xfId="27519" xr:uid="{E45130EA-FD02-4758-AC1C-97B5FCCACCA6}"/>
    <cellStyle name="Normal 9 2 5 2 3 5 3" xfId="44278" xr:uid="{89AA29D4-5BF1-4DA7-893C-8593958611D2}"/>
    <cellStyle name="Normal 9 2 5 2 3 6" xfId="19139" xr:uid="{82B3A868-F02B-4CE5-A9DC-642981E9787B}"/>
    <cellStyle name="Normal 9 2 5 2 3 7" xfId="35898" xr:uid="{6AB0D74A-3A2B-49C5-AC44-B5C68CCE5914}"/>
    <cellStyle name="Normal 9 2 5 2 4" xfId="2661" xr:uid="{4A466A73-9826-4469-837C-C07ACCC4A7E8}"/>
    <cellStyle name="Normal 9 2 5 2 4 2" xfId="6043" xr:uid="{720895DC-0D82-4D80-9186-524C425AA996}"/>
    <cellStyle name="Normal 9 2 5 2 4 2 2" xfId="14423" xr:uid="{EC6A355E-3E76-4FD5-B234-C774F2345C4E}"/>
    <cellStyle name="Normal 9 2 5 2 4 2 2 2" xfId="31183" xr:uid="{0151FB4A-84D7-4200-834B-F1A6E5F614C4}"/>
    <cellStyle name="Normal 9 2 5 2 4 2 2 3" xfId="47942" xr:uid="{87844409-88F2-4D5B-B7CB-0BBC110DF0ED}"/>
    <cellStyle name="Normal 9 2 5 2 4 2 3" xfId="22803" xr:uid="{E980CC99-EBC6-4B5B-BE3B-E737C3F5F548}"/>
    <cellStyle name="Normal 9 2 5 2 4 2 4" xfId="39562" xr:uid="{ECF45D90-72EB-46AB-817F-EB69EFB3CD76}"/>
    <cellStyle name="Normal 9 2 5 2 4 3" xfId="7730" xr:uid="{39B9D0A2-236A-489C-856C-837C83D1A733}"/>
    <cellStyle name="Normal 9 2 5 2 4 3 2" xfId="16110" xr:uid="{3CF460C2-E3E9-4FC3-B5BA-BC6AF485374F}"/>
    <cellStyle name="Normal 9 2 5 2 4 3 2 2" xfId="32870" xr:uid="{B7A994B9-9F7A-476D-85BF-347347AF8B3F}"/>
    <cellStyle name="Normal 9 2 5 2 4 3 2 3" xfId="49629" xr:uid="{66C2A418-3D87-41CC-AFA6-83820F0F8B95}"/>
    <cellStyle name="Normal 9 2 5 2 4 3 3" xfId="24490" xr:uid="{96438C55-B1A2-4504-B01E-124F7C4B7024}"/>
    <cellStyle name="Normal 9 2 5 2 4 3 4" xfId="41249" xr:uid="{9C04787B-A384-4949-99A6-29D5125EAC9F}"/>
    <cellStyle name="Normal 9 2 5 2 4 4" xfId="4357" xr:uid="{0222DD10-8DC3-444E-BB02-7B4D39ACA7AA}"/>
    <cellStyle name="Normal 9 2 5 2 4 4 2" xfId="12733" xr:uid="{109C98ED-875D-4A40-BFB0-4A9453E27DF9}"/>
    <cellStyle name="Normal 9 2 5 2 4 4 2 2" xfId="29493" xr:uid="{05806854-057C-41A3-A7F6-6CA225DB62F3}"/>
    <cellStyle name="Normal 9 2 5 2 4 4 2 3" xfId="46252" xr:uid="{B0A76229-FFFE-4AB7-B1E4-13AD42FA3641}"/>
    <cellStyle name="Normal 9 2 5 2 4 4 3" xfId="21113" xr:uid="{03D934BF-8264-4B82-8EDF-85A661EE66BD}"/>
    <cellStyle name="Normal 9 2 5 2 4 4 4" xfId="37872" xr:uid="{66A4F6B5-D360-4E89-9D41-6E6348CEACA3}"/>
    <cellStyle name="Normal 9 2 5 2 4 5" xfId="11043" xr:uid="{5C447EA0-7F9D-4AB2-8FA8-7893C143BEDE}"/>
    <cellStyle name="Normal 9 2 5 2 4 5 2" xfId="27803" xr:uid="{8B34E49A-0FEF-43DE-ADAA-D56564F959B5}"/>
    <cellStyle name="Normal 9 2 5 2 4 5 3" xfId="44562" xr:uid="{755C0EDF-051E-40A5-82FD-FFDAB8A7AA53}"/>
    <cellStyle name="Normal 9 2 5 2 4 6" xfId="19423" xr:uid="{0FEB3900-A29D-46D6-ABD5-1329A950886C}"/>
    <cellStyle name="Normal 9 2 5 2 4 7" xfId="36182" xr:uid="{5B6EE7CA-8FAC-49AC-8062-B95B32408084}"/>
    <cellStyle name="Normal 9 2 5 2 5" xfId="4777" xr:uid="{3F69AFFA-E344-452B-A024-12ADF93EFDC8}"/>
    <cellStyle name="Normal 9 2 5 2 5 2" xfId="13153" xr:uid="{D6E901E5-9A09-409E-A043-493B0D2FF821}"/>
    <cellStyle name="Normal 9 2 5 2 5 2 2" xfId="29913" xr:uid="{546E28F9-0103-46CF-9CA7-D943E479A24B}"/>
    <cellStyle name="Normal 9 2 5 2 5 2 3" xfId="46672" xr:uid="{63FB2FF7-0E82-4EDB-BF27-BF830A9AA796}"/>
    <cellStyle name="Normal 9 2 5 2 5 3" xfId="21533" xr:uid="{85DE9CE4-CC6D-4197-8843-3C38F78D8178}"/>
    <cellStyle name="Normal 9 2 5 2 5 4" xfId="38292" xr:uid="{0F6B565C-56D6-4911-9910-54F2DD92A79B}"/>
    <cellStyle name="Normal 9 2 5 2 6" xfId="6592" xr:uid="{EF40E940-A845-438B-8945-64E2B3199CEF}"/>
    <cellStyle name="Normal 9 2 5 2 6 2" xfId="14972" xr:uid="{4F1B8B17-8F76-46FC-A90F-36F58509E937}"/>
    <cellStyle name="Normal 9 2 5 2 6 2 2" xfId="31732" xr:uid="{3CB3029D-DECB-434A-9AF7-F325503D9304}"/>
    <cellStyle name="Normal 9 2 5 2 6 2 3" xfId="48491" xr:uid="{7FFC61AD-30C1-4F78-967B-B6A1213391F9}"/>
    <cellStyle name="Normal 9 2 5 2 6 3" xfId="23352" xr:uid="{2252F65B-9C05-4E47-A130-B30B1CDE649B}"/>
    <cellStyle name="Normal 9 2 5 2 6 4" xfId="40111" xr:uid="{293B03B1-1169-482F-86F4-C5D344C38E7A}"/>
    <cellStyle name="Normal 9 2 5 2 7" xfId="8136" xr:uid="{F707B2C0-7A4E-448C-B1A9-D48CD4BF3884}"/>
    <cellStyle name="Normal 9 2 5 2 7 2" xfId="16516" xr:uid="{6764BE60-0084-4868-A146-9AD37B2E22AA}"/>
    <cellStyle name="Normal 9 2 5 2 7 2 2" xfId="33276" xr:uid="{F25419C4-9494-4724-BF4F-18F940766ED5}"/>
    <cellStyle name="Normal 9 2 5 2 7 2 3" xfId="50035" xr:uid="{DD75D728-C4B1-458E-9F82-AD2782B20726}"/>
    <cellStyle name="Normal 9 2 5 2 7 3" xfId="24896" xr:uid="{BA6E770C-6B0C-434B-A04D-59BFCA15BFA9}"/>
    <cellStyle name="Normal 9 2 5 2 7 4" xfId="41655" xr:uid="{9303B646-5882-4360-BFC6-6398D3C5AD09}"/>
    <cellStyle name="Normal 9 2 5 2 8" xfId="8542" xr:uid="{428F8F8B-62C0-40B4-9854-61534E61F0A4}"/>
    <cellStyle name="Normal 9 2 5 2 8 2" xfId="16922" xr:uid="{9DC64D39-2BCF-499D-BAA8-CA448B8E6FDA}"/>
    <cellStyle name="Normal 9 2 5 2 8 2 2" xfId="33682" xr:uid="{2C41CB73-3956-4438-B8CA-4625C4D95911}"/>
    <cellStyle name="Normal 9 2 5 2 8 2 3" xfId="50441" xr:uid="{24833514-DCA5-4AD5-8E7E-788D7EC75780}"/>
    <cellStyle name="Normal 9 2 5 2 8 3" xfId="25302" xr:uid="{2A1F45AB-6EB1-4BC5-A303-E526F7C33D50}"/>
    <cellStyle name="Normal 9 2 5 2 8 4" xfId="42061" xr:uid="{9E1BA4CA-06FC-456B-ACDB-89A89F0986E4}"/>
    <cellStyle name="Normal 9 2 5 2 9" xfId="8948" xr:uid="{B0BB8B3C-DAE0-4612-A904-DEA46CC967BB}"/>
    <cellStyle name="Normal 9 2 5 2 9 2" xfId="17328" xr:uid="{05E243F8-7399-46B2-B074-E0A50EED4CCF}"/>
    <cellStyle name="Normal 9 2 5 2 9 2 2" xfId="34088" xr:uid="{94479422-F8FF-4F80-B6AC-5DE4A162F1A6}"/>
    <cellStyle name="Normal 9 2 5 2 9 2 3" xfId="50847" xr:uid="{ECAAC651-C8C0-4165-986A-58553313010E}"/>
    <cellStyle name="Normal 9 2 5 2 9 3" xfId="25708" xr:uid="{6A76AB2C-A30B-432D-865A-EE045C72BE84}"/>
    <cellStyle name="Normal 9 2 5 2 9 4" xfId="42467" xr:uid="{75E97FED-2B26-48A7-B0DD-88FE20C8F07B}"/>
    <cellStyle name="Normal 9 2 5 3" xfId="1531" xr:uid="{05329D66-0235-4D2A-9A09-9C2CC79F5657}"/>
    <cellStyle name="Normal 9 2 5 3 10" xfId="9485" xr:uid="{D3724D14-9EEE-41AE-A6BB-7CED2C205414}"/>
    <cellStyle name="Normal 9 2 5 3 10 2" xfId="17865" xr:uid="{21EF3DC0-BC48-4F58-B626-0B43D56223E0}"/>
    <cellStyle name="Normal 9 2 5 3 10 2 2" xfId="34625" xr:uid="{B06DA315-5DE6-4739-9203-A41C480D1A39}"/>
    <cellStyle name="Normal 9 2 5 3 10 2 3" xfId="51384" xr:uid="{85930D74-4AA2-43F7-B9F3-A472A562C0D0}"/>
    <cellStyle name="Normal 9 2 5 3 10 3" xfId="26245" xr:uid="{951CCEBD-8233-403F-A608-D20C2A6C9464}"/>
    <cellStyle name="Normal 9 2 5 3 10 4" xfId="43004" xr:uid="{FFC65C4A-A8EE-4B4B-9681-8BA8B1F1DB6F}"/>
    <cellStyle name="Normal 9 2 5 3 11" xfId="3332" xr:uid="{28FA3B76-1D80-4742-96CA-064D5B8B51FF}"/>
    <cellStyle name="Normal 9 2 5 3 11 2" xfId="11709" xr:uid="{E6B937D5-0960-4420-9964-FF155B6F8AF9}"/>
    <cellStyle name="Normal 9 2 5 3 11 2 2" xfId="28469" xr:uid="{55AB397E-BF24-4606-A87A-2E39B8BC0733}"/>
    <cellStyle name="Normal 9 2 5 3 11 2 3" xfId="45228" xr:uid="{FD6D0F21-1FDA-4515-A6CC-ED99BA33C369}"/>
    <cellStyle name="Normal 9 2 5 3 11 3" xfId="20089" xr:uid="{15822E87-B316-4612-855E-8745E5508D0C}"/>
    <cellStyle name="Normal 9 2 5 3 11 4" xfId="36848" xr:uid="{85AF0B0D-E458-44B9-AE16-118E4AC828E8}"/>
    <cellStyle name="Normal 9 2 5 3 12" xfId="9906" xr:uid="{BCDB4C82-449C-4C21-8F78-EBD30C57F541}"/>
    <cellStyle name="Normal 9 2 5 3 12 2" xfId="26666" xr:uid="{39B77D20-E05B-45FC-8642-F9144F7A5261}"/>
    <cellStyle name="Normal 9 2 5 3 12 3" xfId="43425" xr:uid="{5608FF7A-44B8-4141-87E9-561F9ED1C0B6}"/>
    <cellStyle name="Normal 9 2 5 3 13" xfId="18286" xr:uid="{7B6DC062-C01E-4DDC-8CF4-629BA7B65948}"/>
    <cellStyle name="Normal 9 2 5 3 14" xfId="35045" xr:uid="{08A026C2-11F1-40B1-B3A1-A4D849C7AB08}"/>
    <cellStyle name="Normal 9 2 5 3 2" xfId="1948" xr:uid="{85D701E0-F20F-4FC6-91DB-415EB25CA3F7}"/>
    <cellStyle name="Normal 9 2 5 3 2 2" xfId="5332" xr:uid="{757ABFEE-B46C-4290-8CE6-CC146FB7D567}"/>
    <cellStyle name="Normal 9 2 5 3 2 2 2" xfId="13712" xr:uid="{D09BC03F-CACC-4B0E-995A-1E5827B455D1}"/>
    <cellStyle name="Normal 9 2 5 3 2 2 2 2" xfId="30472" xr:uid="{499B42C8-6273-4C6A-BEE5-837C90D709E6}"/>
    <cellStyle name="Normal 9 2 5 3 2 2 2 3" xfId="47231" xr:uid="{ED6C7681-BE30-4F5F-81A6-CA7C9EA0E6C8}"/>
    <cellStyle name="Normal 9 2 5 3 2 2 3" xfId="22092" xr:uid="{15DFA10D-9895-425C-9465-A3EAE931046F}"/>
    <cellStyle name="Normal 9 2 5 3 2 2 4" xfId="38851" xr:uid="{FFDE960B-E8A2-48B5-8A96-0F7DA376960D}"/>
    <cellStyle name="Normal 9 2 5 3 2 3" xfId="7019" xr:uid="{6231BA86-ED50-4B62-B75B-509FAABAD2AD}"/>
    <cellStyle name="Normal 9 2 5 3 2 3 2" xfId="15399" xr:uid="{B29C7A86-B4E5-408A-878A-9CA1D2B37A3D}"/>
    <cellStyle name="Normal 9 2 5 3 2 3 2 2" xfId="32159" xr:uid="{6CA59244-3BCF-407E-9446-B7768C2F1ED8}"/>
    <cellStyle name="Normal 9 2 5 3 2 3 2 3" xfId="48918" xr:uid="{F9839A63-0D94-4FD1-A3D2-664991BBAAA5}"/>
    <cellStyle name="Normal 9 2 5 3 2 3 3" xfId="23779" xr:uid="{1D6E87BE-D1EC-40CC-97C2-A86A60BE1E97}"/>
    <cellStyle name="Normal 9 2 5 3 2 3 4" xfId="40538" xr:uid="{11C3E22B-6724-4B54-8C83-F58076A792ED}"/>
    <cellStyle name="Normal 9 2 5 3 2 4" xfId="3759" xr:uid="{66E65E9F-9544-4CD6-A902-159EEAFFB9FB}"/>
    <cellStyle name="Normal 9 2 5 3 2 4 2" xfId="12135" xr:uid="{1DC9A9B1-F9BA-400D-8B35-BB4F6280E4C9}"/>
    <cellStyle name="Normal 9 2 5 3 2 4 2 2" xfId="28895" xr:uid="{17933FBD-D4DA-4247-BA36-E6B08586E42B}"/>
    <cellStyle name="Normal 9 2 5 3 2 4 2 3" xfId="45654" xr:uid="{74CB5808-080F-4758-83DC-8DFA0B3E1EF1}"/>
    <cellStyle name="Normal 9 2 5 3 2 4 3" xfId="20515" xr:uid="{0A2B2FA4-9201-4512-ACBC-01C1570F49A8}"/>
    <cellStyle name="Normal 9 2 5 3 2 4 4" xfId="37274" xr:uid="{0A7B12F9-7837-47D2-A76B-F7A6BD12227B}"/>
    <cellStyle name="Normal 9 2 5 3 2 5" xfId="10332" xr:uid="{DF4E0045-D80E-4DE9-992A-86BCA040D17C}"/>
    <cellStyle name="Normal 9 2 5 3 2 5 2" xfId="27092" xr:uid="{D1B76C7A-DEF2-4476-9EF7-332746EB3342}"/>
    <cellStyle name="Normal 9 2 5 3 2 5 3" xfId="43851" xr:uid="{EE9CD213-FFA8-4BF6-A32A-72219EA59DC5}"/>
    <cellStyle name="Normal 9 2 5 3 2 6" xfId="18712" xr:uid="{780199CD-B3A6-4F1E-9A98-3E8598AF3C82}"/>
    <cellStyle name="Normal 9 2 5 3 2 7" xfId="35471" xr:uid="{474C0E28-EEDC-477A-8157-B7DB57145E28}"/>
    <cellStyle name="Normal 9 2 5 3 3" xfId="2379" xr:uid="{1DD62DB9-ACCC-4AD3-8AC3-577DB7E821F5}"/>
    <cellStyle name="Normal 9 2 5 3 3 2" xfId="5760" xr:uid="{7E5C36B8-3C1A-4239-8143-F610E480D678}"/>
    <cellStyle name="Normal 9 2 5 3 3 2 2" xfId="14140" xr:uid="{BBE382E1-6BF1-44B7-9190-AFAA31C404D2}"/>
    <cellStyle name="Normal 9 2 5 3 3 2 2 2" xfId="30900" xr:uid="{E0BFA628-DCB1-4BB8-AA52-630A266D15BD}"/>
    <cellStyle name="Normal 9 2 5 3 3 2 2 3" xfId="47659" xr:uid="{EE070485-E8C0-4A25-B318-499425244ABF}"/>
    <cellStyle name="Normal 9 2 5 3 3 2 3" xfId="22520" xr:uid="{6DDE2F21-EAD1-4AAB-A7CD-AEB014BDD3E3}"/>
    <cellStyle name="Normal 9 2 5 3 3 2 4" xfId="39279" xr:uid="{7867C6CE-3E13-4938-A119-BBD3C90DB7D3}"/>
    <cellStyle name="Normal 9 2 5 3 3 3" xfId="7447" xr:uid="{527D1066-CEEC-4C62-8568-8A5C46535DF4}"/>
    <cellStyle name="Normal 9 2 5 3 3 3 2" xfId="15827" xr:uid="{144C1350-B9C8-43B1-A6AB-8CD795F8D4C2}"/>
    <cellStyle name="Normal 9 2 5 3 3 3 2 2" xfId="32587" xr:uid="{ADC712E6-9B05-4087-93D9-D8DA6803C86F}"/>
    <cellStyle name="Normal 9 2 5 3 3 3 2 3" xfId="49346" xr:uid="{5F0F9709-74F9-44DB-B9B7-5EBD4844D0A4}"/>
    <cellStyle name="Normal 9 2 5 3 3 3 3" xfId="24207" xr:uid="{92D9A315-1DD3-4530-9BD2-DB6DB1F19BFF}"/>
    <cellStyle name="Normal 9 2 5 3 3 3 4" xfId="40966" xr:uid="{16D482CB-2279-4277-A5DC-2030A0BB2923}"/>
    <cellStyle name="Normal 9 2 5 3 3 4" xfId="4187" xr:uid="{4B306EE3-D9A9-46D6-9C1D-7380296C8F14}"/>
    <cellStyle name="Normal 9 2 5 3 3 4 2" xfId="12563" xr:uid="{8F039852-FA77-4171-9009-9A7C91B45593}"/>
    <cellStyle name="Normal 9 2 5 3 3 4 2 2" xfId="29323" xr:uid="{CEBFBB8C-6067-494A-B58C-1B6A84FBFE76}"/>
    <cellStyle name="Normal 9 2 5 3 3 4 2 3" xfId="46082" xr:uid="{9FDB1825-26CB-4C7D-8F12-9AEA140C2CB5}"/>
    <cellStyle name="Normal 9 2 5 3 3 4 3" xfId="20943" xr:uid="{AC4AB481-BDBE-40AE-8A86-E592D4FFFF2A}"/>
    <cellStyle name="Normal 9 2 5 3 3 4 4" xfId="37702" xr:uid="{669CAB3F-24F0-459A-AD86-92BE4BB5C87B}"/>
    <cellStyle name="Normal 9 2 5 3 3 5" xfId="10760" xr:uid="{F2CC26A8-0D25-4A87-ADFE-7FC7CDE6D79F}"/>
    <cellStyle name="Normal 9 2 5 3 3 5 2" xfId="27520" xr:uid="{44B6F682-ABD1-4BAF-80F8-E3051FF6333A}"/>
    <cellStyle name="Normal 9 2 5 3 3 5 3" xfId="44279" xr:uid="{41E714F2-D270-4FF3-BB2F-6118ACBA1275}"/>
    <cellStyle name="Normal 9 2 5 3 3 6" xfId="19140" xr:uid="{A8139FC9-C942-424D-B1DF-BE965FD0110A}"/>
    <cellStyle name="Normal 9 2 5 3 3 7" xfId="35899" xr:uid="{EA9120D8-71DA-44DB-A9A0-441D92B0D13A}"/>
    <cellStyle name="Normal 9 2 5 3 4" xfId="2792" xr:uid="{B5771D48-61AE-48F3-BF71-65A4AD1F8DCF}"/>
    <cellStyle name="Normal 9 2 5 3 4 2" xfId="6174" xr:uid="{91853D22-69F3-4005-B715-B9AAEB979429}"/>
    <cellStyle name="Normal 9 2 5 3 4 2 2" xfId="14554" xr:uid="{BB7E7A82-2AD9-4212-9332-69BE6A933402}"/>
    <cellStyle name="Normal 9 2 5 3 4 2 2 2" xfId="31314" xr:uid="{12B4159F-48FE-419B-A4CE-030F5FD41CAB}"/>
    <cellStyle name="Normal 9 2 5 3 4 2 2 3" xfId="48073" xr:uid="{1640879C-9546-4F2F-AFCD-9B19343D77BA}"/>
    <cellStyle name="Normal 9 2 5 3 4 2 3" xfId="22934" xr:uid="{E9A8307B-E2BF-4315-B797-0875675FBC19}"/>
    <cellStyle name="Normal 9 2 5 3 4 2 4" xfId="39693" xr:uid="{8C749DED-ED25-4FBC-B3D6-524C8F3D0758}"/>
    <cellStyle name="Normal 9 2 5 3 4 3" xfId="7861" xr:uid="{48EE7011-0E4E-4CC9-A756-716A7E10CB51}"/>
    <cellStyle name="Normal 9 2 5 3 4 3 2" xfId="16241" xr:uid="{F1A93581-29C3-47DB-A533-E5CB587112AD}"/>
    <cellStyle name="Normal 9 2 5 3 4 3 2 2" xfId="33001" xr:uid="{966A8C3E-8B79-4B67-85C2-D990C5269FB5}"/>
    <cellStyle name="Normal 9 2 5 3 4 3 2 3" xfId="49760" xr:uid="{DE0F96F2-0697-4A6B-A353-F90BCFC3CBE1}"/>
    <cellStyle name="Normal 9 2 5 3 4 3 3" xfId="24621" xr:uid="{8846E0E9-D09F-47EA-A093-7A25B42CB0E3}"/>
    <cellStyle name="Normal 9 2 5 3 4 3 4" xfId="41380" xr:uid="{4AEA8085-E848-46CB-8CB2-0657D1C96D42}"/>
    <cellStyle name="Normal 9 2 5 3 4 4" xfId="4488" xr:uid="{FDBC27A8-2A4F-4174-8578-F7542847B15C}"/>
    <cellStyle name="Normal 9 2 5 3 4 4 2" xfId="12864" xr:uid="{EFAA0C1A-AB69-4255-A9C0-C4497E803AD8}"/>
    <cellStyle name="Normal 9 2 5 3 4 4 2 2" xfId="29624" xr:uid="{C577EB55-426A-4AF2-860E-03998501B5E5}"/>
    <cellStyle name="Normal 9 2 5 3 4 4 2 3" xfId="46383" xr:uid="{7435233F-0F6F-41B1-99FA-77452948EE76}"/>
    <cellStyle name="Normal 9 2 5 3 4 4 3" xfId="21244" xr:uid="{50D8AE48-6FF6-41E2-B705-8F2C32CF07D0}"/>
    <cellStyle name="Normal 9 2 5 3 4 4 4" xfId="38003" xr:uid="{93BEB6BF-F1C9-4F60-9B56-81A3E7D35D53}"/>
    <cellStyle name="Normal 9 2 5 3 4 5" xfId="11174" xr:uid="{AC1A1660-044E-4079-B03F-CC034018C39F}"/>
    <cellStyle name="Normal 9 2 5 3 4 5 2" xfId="27934" xr:uid="{8454A409-FE1B-43B3-A61C-559E01767909}"/>
    <cellStyle name="Normal 9 2 5 3 4 5 3" xfId="44693" xr:uid="{9110D404-08B4-412F-A1C1-762DB2DAD4A0}"/>
    <cellStyle name="Normal 9 2 5 3 4 6" xfId="19554" xr:uid="{B567E53C-8F18-47B2-B0AD-85F6372D62A3}"/>
    <cellStyle name="Normal 9 2 5 3 4 7" xfId="36313" xr:uid="{70449975-7DB3-486C-B7E8-E47B60F57524}"/>
    <cellStyle name="Normal 9 2 5 3 5" xfId="4908" xr:uid="{A14DE1FC-8756-46C8-A444-B7FEA487679A}"/>
    <cellStyle name="Normal 9 2 5 3 5 2" xfId="13284" xr:uid="{8DD454F7-2EFA-4507-9790-46F3E05C83DB}"/>
    <cellStyle name="Normal 9 2 5 3 5 2 2" xfId="30044" xr:uid="{7BC51082-E080-4D9C-B585-A1D8A54CB4D3}"/>
    <cellStyle name="Normal 9 2 5 3 5 2 3" xfId="46803" xr:uid="{BC8A1B91-3333-4334-838B-3CF0833CDC43}"/>
    <cellStyle name="Normal 9 2 5 3 5 3" xfId="21664" xr:uid="{CD6EAC58-602F-4581-80F1-7ECE99E2BE37}"/>
    <cellStyle name="Normal 9 2 5 3 5 4" xfId="38423" xr:uid="{B0ACDB7D-53F5-4E71-BC7B-6B3303E156B5}"/>
    <cellStyle name="Normal 9 2 5 3 6" xfId="6593" xr:uid="{16D0278F-6F7A-4684-8D27-9F558F78EADC}"/>
    <cellStyle name="Normal 9 2 5 3 6 2" xfId="14973" xr:uid="{7C18BDEA-D246-48D3-BC6E-7043A4B60166}"/>
    <cellStyle name="Normal 9 2 5 3 6 2 2" xfId="31733" xr:uid="{91ACCA65-F1BD-4C56-911D-F8B910094BFA}"/>
    <cellStyle name="Normal 9 2 5 3 6 2 3" xfId="48492" xr:uid="{8AECC173-59A5-4716-A67F-EA5D9402DD0E}"/>
    <cellStyle name="Normal 9 2 5 3 6 3" xfId="23353" xr:uid="{7FE87815-59EF-4276-87C4-DC9EAE40A359}"/>
    <cellStyle name="Normal 9 2 5 3 6 4" xfId="40112" xr:uid="{AFA647A5-5050-4A6A-B36E-5C96403B103D}"/>
    <cellStyle name="Normal 9 2 5 3 7" xfId="8267" xr:uid="{0D755D28-4177-4D39-9D1A-7D4AE87296F9}"/>
    <cellStyle name="Normal 9 2 5 3 7 2" xfId="16647" xr:uid="{3DCF3D79-12EA-438C-A40B-557C3E58D68D}"/>
    <cellStyle name="Normal 9 2 5 3 7 2 2" xfId="33407" xr:uid="{44A9355C-6F61-44CD-89C4-83A030C4F85A}"/>
    <cellStyle name="Normal 9 2 5 3 7 2 3" xfId="50166" xr:uid="{9EF9B780-BF1A-43DC-AFF3-269BEF3910F1}"/>
    <cellStyle name="Normal 9 2 5 3 7 3" xfId="25027" xr:uid="{59686A3C-ACA5-45BD-8828-ABEE0AE542A2}"/>
    <cellStyle name="Normal 9 2 5 3 7 4" xfId="41786" xr:uid="{836FE61A-DAC4-49D7-8AB0-4BEB18944C53}"/>
    <cellStyle name="Normal 9 2 5 3 8" xfId="8673" xr:uid="{E94B70E7-47C1-474B-8698-37B03BBBE30B}"/>
    <cellStyle name="Normal 9 2 5 3 8 2" xfId="17053" xr:uid="{B9237721-73FE-4A6B-A938-314EDB176EA4}"/>
    <cellStyle name="Normal 9 2 5 3 8 2 2" xfId="33813" xr:uid="{318BF126-6525-4212-AE8D-7BCAD9B6AE46}"/>
    <cellStyle name="Normal 9 2 5 3 8 2 3" xfId="50572" xr:uid="{04C8CD6E-5716-4925-B9A1-6FF29982CEB4}"/>
    <cellStyle name="Normal 9 2 5 3 8 3" xfId="25433" xr:uid="{8BB122A2-5741-41C8-B332-E579D5C55986}"/>
    <cellStyle name="Normal 9 2 5 3 8 4" xfId="42192" xr:uid="{26493946-7C44-428A-ACDB-D244F681BA8B}"/>
    <cellStyle name="Normal 9 2 5 3 9" xfId="9079" xr:uid="{314ADC49-D49E-40DE-98A4-22CADCBE2367}"/>
    <cellStyle name="Normal 9 2 5 3 9 2" xfId="17459" xr:uid="{B776A671-88E6-4C1B-A35C-8FA9EE5F0F4C}"/>
    <cellStyle name="Normal 9 2 5 3 9 2 2" xfId="34219" xr:uid="{E18B259C-67DD-40C0-8FF7-17152639BECE}"/>
    <cellStyle name="Normal 9 2 5 3 9 2 3" xfId="50978" xr:uid="{CD2A9D20-8A3F-437A-8A11-AB57604D9724}"/>
    <cellStyle name="Normal 9 2 5 3 9 3" xfId="25839" xr:uid="{5EC1EFDC-2A23-4BEA-BB23-22C2BDCDABEC}"/>
    <cellStyle name="Normal 9 2 5 3 9 4" xfId="42598" xr:uid="{9E980D6D-287F-43CA-84CC-F0F3E5EBA521}"/>
    <cellStyle name="Normal 9 2 5 4" xfId="1946" xr:uid="{8692CF1D-F2FA-41D9-9E55-14727EEC78A4}"/>
    <cellStyle name="Normal 9 2 5 4 2" xfId="5330" xr:uid="{A59AC58B-3B03-48A3-9DFA-D4EDC416081E}"/>
    <cellStyle name="Normal 9 2 5 4 2 2" xfId="13710" xr:uid="{4F391CE1-6780-4CF2-9B01-F5C2945BDA53}"/>
    <cellStyle name="Normal 9 2 5 4 2 2 2" xfId="30470" xr:uid="{20AA7560-3978-4E66-8D84-F5C2EE02AF08}"/>
    <cellStyle name="Normal 9 2 5 4 2 2 3" xfId="47229" xr:uid="{93919EF8-DB86-49DC-BBD9-8C1213316D87}"/>
    <cellStyle name="Normal 9 2 5 4 2 3" xfId="22090" xr:uid="{D01F9C75-E540-4FE7-BC65-95EE97F2386E}"/>
    <cellStyle name="Normal 9 2 5 4 2 4" xfId="38849" xr:uid="{0CB5BC15-D5DC-45C5-8F81-F984C1660B3D}"/>
    <cellStyle name="Normal 9 2 5 4 3" xfId="7017" xr:uid="{11EBB83A-7F30-41D1-8F6C-FDEBB33B48EA}"/>
    <cellStyle name="Normal 9 2 5 4 3 2" xfId="15397" xr:uid="{EF6C3964-F610-4338-BFCB-1A69173C185E}"/>
    <cellStyle name="Normal 9 2 5 4 3 2 2" xfId="32157" xr:uid="{ADA8CA27-80A5-4A29-AA13-D744834F0E49}"/>
    <cellStyle name="Normal 9 2 5 4 3 2 3" xfId="48916" xr:uid="{29793FF9-677C-498A-AEFD-601375937C05}"/>
    <cellStyle name="Normal 9 2 5 4 3 3" xfId="23777" xr:uid="{397B48A9-716B-4534-8ACD-7D2769F771A5}"/>
    <cellStyle name="Normal 9 2 5 4 3 4" xfId="40536" xr:uid="{35EA98F7-ECC9-47FC-8F5B-730225A9EEA6}"/>
    <cellStyle name="Normal 9 2 5 4 4" xfId="3757" xr:uid="{04BAEA7E-51BC-4ECD-8297-87823E99E22A}"/>
    <cellStyle name="Normal 9 2 5 4 4 2" xfId="12133" xr:uid="{F083EADC-7A38-488F-8953-92496DD6F732}"/>
    <cellStyle name="Normal 9 2 5 4 4 2 2" xfId="28893" xr:uid="{2D5EC602-7997-4027-87C1-963458E9FF86}"/>
    <cellStyle name="Normal 9 2 5 4 4 2 3" xfId="45652" xr:uid="{8A292112-2356-4EB4-ACB1-B9829DCFB849}"/>
    <cellStyle name="Normal 9 2 5 4 4 3" xfId="20513" xr:uid="{1E898C16-F0F4-47A4-95CE-D1FF1BB1B786}"/>
    <cellStyle name="Normal 9 2 5 4 4 4" xfId="37272" xr:uid="{E2CA12DB-23BA-42D3-97ED-7226751D8F97}"/>
    <cellStyle name="Normal 9 2 5 4 5" xfId="10330" xr:uid="{F17C8D50-DDD5-4789-8A4F-CD92FED6DB3B}"/>
    <cellStyle name="Normal 9 2 5 4 5 2" xfId="27090" xr:uid="{DD947FF3-5FBC-4FBE-B2D7-4F57DF57FA37}"/>
    <cellStyle name="Normal 9 2 5 4 5 3" xfId="43849" xr:uid="{499CA619-9411-4FB5-8874-267B233B1A6B}"/>
    <cellStyle name="Normal 9 2 5 4 6" xfId="18710" xr:uid="{01CE99D0-BA35-473B-B0F2-06677FBC82BB}"/>
    <cellStyle name="Normal 9 2 5 4 7" xfId="35469" xr:uid="{095B1F0F-81F7-48B5-8235-4EB1E69585C2}"/>
    <cellStyle name="Normal 9 2 5 5" xfId="2377" xr:uid="{3EBB309E-4770-4B33-B21A-5B0AB38BF8DE}"/>
    <cellStyle name="Normal 9 2 5 5 2" xfId="5758" xr:uid="{60D8FE67-186A-471A-82D4-01DB3BA3382F}"/>
    <cellStyle name="Normal 9 2 5 5 2 2" xfId="14138" xr:uid="{72F6A3F9-59E1-4401-883E-3BE2CFF81D4E}"/>
    <cellStyle name="Normal 9 2 5 5 2 2 2" xfId="30898" xr:uid="{B1D9792D-683A-434D-89C9-85D6342B07C8}"/>
    <cellStyle name="Normal 9 2 5 5 2 2 3" xfId="47657" xr:uid="{6A106E38-C959-4467-8EBA-55697938920A}"/>
    <cellStyle name="Normal 9 2 5 5 2 3" xfId="22518" xr:uid="{7E47F192-F213-43D6-8D70-0C7888C1B30A}"/>
    <cellStyle name="Normal 9 2 5 5 2 4" xfId="39277" xr:uid="{0A4143C2-D58E-4B9A-BEF8-48F6393694B8}"/>
    <cellStyle name="Normal 9 2 5 5 3" xfId="7445" xr:uid="{54909F79-1E11-4A04-968A-31D745BB4F63}"/>
    <cellStyle name="Normal 9 2 5 5 3 2" xfId="15825" xr:uid="{0E57B0E7-5726-49C2-8945-2D74BF838E9F}"/>
    <cellStyle name="Normal 9 2 5 5 3 2 2" xfId="32585" xr:uid="{0C4428DE-57AF-4F60-87F8-D45803DE9AB8}"/>
    <cellStyle name="Normal 9 2 5 5 3 2 3" xfId="49344" xr:uid="{5F681E78-78C6-4775-ACD0-1C77066A06F1}"/>
    <cellStyle name="Normal 9 2 5 5 3 3" xfId="24205" xr:uid="{085BBA1D-29AA-46FD-BB86-BF500BDE685E}"/>
    <cellStyle name="Normal 9 2 5 5 3 4" xfId="40964" xr:uid="{1B96CAE4-B204-4966-9402-A26A398FB3A8}"/>
    <cellStyle name="Normal 9 2 5 5 4" xfId="4185" xr:uid="{E77E85C4-F1F3-4998-8884-C23CB32713F6}"/>
    <cellStyle name="Normal 9 2 5 5 4 2" xfId="12561" xr:uid="{21F49ECA-A3E9-45F8-A0AA-2FA5B7E70122}"/>
    <cellStyle name="Normal 9 2 5 5 4 2 2" xfId="29321" xr:uid="{A3EA269B-C226-4572-B40E-614FDAEC3077}"/>
    <cellStyle name="Normal 9 2 5 5 4 2 3" xfId="46080" xr:uid="{EFFF03A3-D17F-4E9F-9BDE-DE81F58D5A41}"/>
    <cellStyle name="Normal 9 2 5 5 4 3" xfId="20941" xr:uid="{C119CE77-1DA3-4DB2-9E00-39C720238D93}"/>
    <cellStyle name="Normal 9 2 5 5 4 4" xfId="37700" xr:uid="{1754385D-5C78-478C-82F6-3CA6FCE3B45F}"/>
    <cellStyle name="Normal 9 2 5 5 5" xfId="10758" xr:uid="{10B51556-2320-4AF0-B316-4A4CB25E0EA4}"/>
    <cellStyle name="Normal 9 2 5 5 5 2" xfId="27518" xr:uid="{22E55D3B-6EC2-46BF-B1AC-9991D6212A4A}"/>
    <cellStyle name="Normal 9 2 5 5 5 3" xfId="44277" xr:uid="{EFF10EEA-9358-4E66-BCEE-3A95B2FB2A2D}"/>
    <cellStyle name="Normal 9 2 5 5 6" xfId="19138" xr:uid="{5B3179FB-C376-45A7-97E3-60C108E962CA}"/>
    <cellStyle name="Normal 9 2 5 5 7" xfId="35897" xr:uid="{7EE515DE-BA50-4A29-BEEA-B5F71C322399}"/>
    <cellStyle name="Normal 9 2 5 6" xfId="2521" xr:uid="{C40D172E-C3D4-4A91-A58B-30BE6C8503A2}"/>
    <cellStyle name="Normal 9 2 5 6 2" xfId="5903" xr:uid="{C18C72B7-1966-4162-A41B-68AD37DEA662}"/>
    <cellStyle name="Normal 9 2 5 6 2 2" xfId="14283" xr:uid="{EEFF4710-4337-4463-909D-473EDA907998}"/>
    <cellStyle name="Normal 9 2 5 6 2 2 2" xfId="31043" xr:uid="{38355D8F-BA5D-4088-9C5B-BE528F80947D}"/>
    <cellStyle name="Normal 9 2 5 6 2 2 3" xfId="47802" xr:uid="{BCAF50D8-2DF4-473E-BFFC-225683E3B577}"/>
    <cellStyle name="Normal 9 2 5 6 2 3" xfId="22663" xr:uid="{7B170E4A-F9AC-4004-8574-7D5B19A15491}"/>
    <cellStyle name="Normal 9 2 5 6 2 4" xfId="39422" xr:uid="{9E8F92FE-92BD-4693-B79D-376A8B3EC5F7}"/>
    <cellStyle name="Normal 9 2 5 6 3" xfId="7590" xr:uid="{8F9A5881-BB35-4CC7-9D35-3E0FD627D4DC}"/>
    <cellStyle name="Normal 9 2 5 6 3 2" xfId="15970" xr:uid="{7EA853D0-3BB9-4B35-8920-DE232738589E}"/>
    <cellStyle name="Normal 9 2 5 6 3 2 2" xfId="32730" xr:uid="{06BCEB14-692B-465E-A24A-0E1597492FE6}"/>
    <cellStyle name="Normal 9 2 5 6 3 2 3" xfId="49489" xr:uid="{10ABF1F1-CAA1-4BB2-898B-2C381348856F}"/>
    <cellStyle name="Normal 9 2 5 6 3 3" xfId="24350" xr:uid="{B3F968ED-2F0D-4F40-AB89-7B63276D9E15}"/>
    <cellStyle name="Normal 9 2 5 6 3 4" xfId="41109" xr:uid="{9DE2FCDF-1B75-4C92-BFF1-C4DCCF374D0A}"/>
    <cellStyle name="Normal 9 2 5 6 4" xfId="3330" xr:uid="{78EC7031-E208-40FE-8AE1-AB869349DEC3}"/>
    <cellStyle name="Normal 9 2 5 6 4 2" xfId="11707" xr:uid="{24118FA2-1B8F-4094-A3CD-B918A984AE2C}"/>
    <cellStyle name="Normal 9 2 5 6 4 2 2" xfId="28467" xr:uid="{E2D3A10E-AC1B-4F3C-8443-F4E5ABE5E697}"/>
    <cellStyle name="Normal 9 2 5 6 4 2 3" xfId="45226" xr:uid="{BEF06D3B-DAB9-4CD8-9D93-E2A98A34A540}"/>
    <cellStyle name="Normal 9 2 5 6 4 3" xfId="20087" xr:uid="{0EBF916A-9680-4FE7-AB39-3C3B0D515151}"/>
    <cellStyle name="Normal 9 2 5 6 4 4" xfId="36846" xr:uid="{EFEE5422-85BD-4DD7-948A-46D6682844EA}"/>
    <cellStyle name="Normal 9 2 5 6 5" xfId="10903" xr:uid="{6E183E6D-526B-41DA-A92B-52ACFBD1BB97}"/>
    <cellStyle name="Normal 9 2 5 6 5 2" xfId="27663" xr:uid="{9261C030-568B-4006-BD07-05F3599422F0}"/>
    <cellStyle name="Normal 9 2 5 6 5 3" xfId="44422" xr:uid="{E2E4CF4A-1CCC-4E05-AD41-CC6F1ACE4504}"/>
    <cellStyle name="Normal 9 2 5 6 6" xfId="19283" xr:uid="{5889090F-CE5E-4C52-BFDD-DE28BD5F5E70}"/>
    <cellStyle name="Normal 9 2 5 6 7" xfId="36042" xr:uid="{E14D41BD-23C8-487A-B2E1-4EB52A1E1F3F}"/>
    <cellStyle name="Normal 9 2 5 7" xfId="4637" xr:uid="{6155EF84-88B4-4628-AA30-31EAC8D4EA2C}"/>
    <cellStyle name="Normal 9 2 5 7 2" xfId="13013" xr:uid="{E83B601E-56D1-4765-88E9-A93A6A43FA21}"/>
    <cellStyle name="Normal 9 2 5 7 2 2" xfId="29773" xr:uid="{DD6E4407-0E97-4678-B5E4-58B562082310}"/>
    <cellStyle name="Normal 9 2 5 7 2 3" xfId="46532" xr:uid="{D088A620-BA4E-49C3-8CEF-2C369A73A930}"/>
    <cellStyle name="Normal 9 2 5 7 3" xfId="21393" xr:uid="{01CF1768-7566-41D8-8C8A-26E97E26B759}"/>
    <cellStyle name="Normal 9 2 5 7 4" xfId="38152" xr:uid="{3C802C78-482A-4549-8A8A-3781CFF3BB6F}"/>
    <cellStyle name="Normal 9 2 5 8" xfId="6591" xr:uid="{F0507FBE-BAC5-4D6D-92E4-4768EEF2782C}"/>
    <cellStyle name="Normal 9 2 5 8 2" xfId="14971" xr:uid="{77AF11BC-4903-4DB4-B9AB-3AD56261A470}"/>
    <cellStyle name="Normal 9 2 5 8 2 2" xfId="31731" xr:uid="{13114298-11B4-419C-9E35-536D6F547B5C}"/>
    <cellStyle name="Normal 9 2 5 8 2 3" xfId="48490" xr:uid="{13CFDF5F-60C6-4AA1-B825-20A0C7A6559C}"/>
    <cellStyle name="Normal 9 2 5 8 3" xfId="23351" xr:uid="{97A62022-2FE4-458B-8FEC-FDBFC4D464B2}"/>
    <cellStyle name="Normal 9 2 5 8 4" xfId="40110" xr:uid="{3D674A2B-ED4F-4F85-857C-DDEFFF55C698}"/>
    <cellStyle name="Normal 9 2 5 9" xfId="7996" xr:uid="{BE97C4AE-5408-4C61-B9FB-0345943C426C}"/>
    <cellStyle name="Normal 9 2 5 9 2" xfId="16376" xr:uid="{7041D415-39CA-4A38-A2EC-EE318DD047B1}"/>
    <cellStyle name="Normal 9 2 5 9 2 2" xfId="33136" xr:uid="{7D4A8A44-4D9E-4D94-94E1-FE8BED340232}"/>
    <cellStyle name="Normal 9 2 5 9 2 3" xfId="49895" xr:uid="{1B8DB1D9-CE38-426B-ADCC-0720233905A0}"/>
    <cellStyle name="Normal 9 2 5 9 3" xfId="24756" xr:uid="{695F1BA3-3BBA-43D4-BCED-09A241E00774}"/>
    <cellStyle name="Normal 9 2 5 9 4" xfId="41515" xr:uid="{7A116961-54F9-456F-885F-899726237EF2}"/>
    <cellStyle name="Normal 9 2 6" xfId="1129" xr:uid="{E15C3A97-1DA3-48FD-A1B8-678543E58B63}"/>
    <cellStyle name="Normal 9 2 6 10" xfId="9349" xr:uid="{BDBB4AF3-BDBE-42B7-B6FD-A00FDF2C4B2E}"/>
    <cellStyle name="Normal 9 2 6 10 2" xfId="17729" xr:uid="{678B6503-D866-4C0C-877C-CA044BA99355}"/>
    <cellStyle name="Normal 9 2 6 10 2 2" xfId="34489" xr:uid="{026C1DD4-0C86-4D59-BDB7-876F2C3ED724}"/>
    <cellStyle name="Normal 9 2 6 10 2 3" xfId="51248" xr:uid="{74E4963B-AB7A-4557-8C48-80F18E1E425C}"/>
    <cellStyle name="Normal 9 2 6 10 3" xfId="26109" xr:uid="{ED7BC15D-CE50-4B21-8689-BB5DD3C28FE1}"/>
    <cellStyle name="Normal 9 2 6 10 4" xfId="42868" xr:uid="{B43D3B7D-373E-4703-9C63-A312AA8BE761}"/>
    <cellStyle name="Normal 9 2 6 11" xfId="3333" xr:uid="{29379ABA-5481-4F18-A7CB-E7B772977822}"/>
    <cellStyle name="Normal 9 2 6 11 2" xfId="11710" xr:uid="{11CB7193-88E6-47AA-9A67-0263E2BC21A7}"/>
    <cellStyle name="Normal 9 2 6 11 2 2" xfId="28470" xr:uid="{D437A47D-5B9C-4134-9928-DF3F34216DC1}"/>
    <cellStyle name="Normal 9 2 6 11 2 3" xfId="45229" xr:uid="{0637E7C7-4FCF-4F44-BF5E-8DAADA7F1715}"/>
    <cellStyle name="Normal 9 2 6 11 3" xfId="20090" xr:uid="{FAFF37D7-8B63-477F-A215-CAF8C5B650F3}"/>
    <cellStyle name="Normal 9 2 6 11 4" xfId="36849" xr:uid="{FE329EBB-0280-4F03-A5A7-FF377378EE45}"/>
    <cellStyle name="Normal 9 2 6 12" xfId="9907" xr:uid="{3FA2C719-B083-4D6F-86F2-481B556E0777}"/>
    <cellStyle name="Normal 9 2 6 12 2" xfId="26667" xr:uid="{0E411E6D-C58F-40D2-B248-4A1F83F35D54}"/>
    <cellStyle name="Normal 9 2 6 12 3" xfId="43426" xr:uid="{5D809E19-DA86-48BC-8BF6-5F752187FCC9}"/>
    <cellStyle name="Normal 9 2 6 13" xfId="18287" xr:uid="{45103C4E-CA9E-45EA-8DD9-9A7F84208EB9}"/>
    <cellStyle name="Normal 9 2 6 14" xfId="35046" xr:uid="{003809B3-0835-4FFC-900A-CE25B8A6A091}"/>
    <cellStyle name="Normal 9 2 6 15" xfId="1532" xr:uid="{F819EDC2-FB2C-4223-BC31-45E7B2415029}"/>
    <cellStyle name="Normal 9 2 6 2" xfId="1949" xr:uid="{D4B33D5E-8DFB-499C-A284-6804EE968DD6}"/>
    <cellStyle name="Normal 9 2 6 2 2" xfId="5333" xr:uid="{8D0E5DFF-C690-42C3-AE97-EEC8F0F37345}"/>
    <cellStyle name="Normal 9 2 6 2 2 2" xfId="13713" xr:uid="{EF95BC68-A8F5-43EE-8C28-453805C0AAD3}"/>
    <cellStyle name="Normal 9 2 6 2 2 2 2" xfId="30473" xr:uid="{DB6283B6-9A87-4E83-A6AD-E5E27363D275}"/>
    <cellStyle name="Normal 9 2 6 2 2 2 3" xfId="47232" xr:uid="{EFA914C2-1C78-47FA-B592-363683803CF3}"/>
    <cellStyle name="Normal 9 2 6 2 2 3" xfId="22093" xr:uid="{CEFBA69F-CB50-4B2E-9C5C-0EEEF52CBF21}"/>
    <cellStyle name="Normal 9 2 6 2 2 4" xfId="38852" xr:uid="{69F5E7CF-086C-427A-B559-E708B06681EC}"/>
    <cellStyle name="Normal 9 2 6 2 3" xfId="7020" xr:uid="{27382FB9-83AC-4E29-B3C0-4811074F3924}"/>
    <cellStyle name="Normal 9 2 6 2 3 2" xfId="15400" xr:uid="{D5A2BEB5-D963-4E0A-B5FA-9C968099C8D2}"/>
    <cellStyle name="Normal 9 2 6 2 3 2 2" xfId="32160" xr:uid="{D23D121D-6D1A-41EB-A083-8EC1B17EDAC1}"/>
    <cellStyle name="Normal 9 2 6 2 3 2 3" xfId="48919" xr:uid="{D9371F98-8B7A-4B10-BEA0-5273B772A18C}"/>
    <cellStyle name="Normal 9 2 6 2 3 3" xfId="23780" xr:uid="{43F54949-CB4F-4E4F-8ED3-8C08EC445253}"/>
    <cellStyle name="Normal 9 2 6 2 3 4" xfId="40539" xr:uid="{BC0B34BC-2626-44F4-8810-968DF05C3729}"/>
    <cellStyle name="Normal 9 2 6 2 4" xfId="3760" xr:uid="{7BB8348C-13FF-479F-9A5E-DE520DCCA8BA}"/>
    <cellStyle name="Normal 9 2 6 2 4 2" xfId="12136" xr:uid="{CA9FEAD2-4D6B-45A6-A873-85371D8F88BA}"/>
    <cellStyle name="Normal 9 2 6 2 4 2 2" xfId="28896" xr:uid="{2F1745F9-5E10-4471-A383-1ADE00A38EB5}"/>
    <cellStyle name="Normal 9 2 6 2 4 2 3" xfId="45655" xr:uid="{6E52B74A-6AA2-4404-9DE1-D2648FE26844}"/>
    <cellStyle name="Normal 9 2 6 2 4 3" xfId="20516" xr:uid="{57AFAFA2-AF25-4F8B-B7CD-E4139E86E927}"/>
    <cellStyle name="Normal 9 2 6 2 4 4" xfId="37275" xr:uid="{FCB0B4FA-F44D-49AA-9CEB-DF889FC0AED9}"/>
    <cellStyle name="Normal 9 2 6 2 5" xfId="10333" xr:uid="{859FC0FD-D752-4DB9-BD2A-777E98580F31}"/>
    <cellStyle name="Normal 9 2 6 2 5 2" xfId="27093" xr:uid="{B4CE98BF-455F-46FD-8C5B-D209DF94613D}"/>
    <cellStyle name="Normal 9 2 6 2 5 3" xfId="43852" xr:uid="{5081F7B9-27C3-400F-A0A6-8FB5A2A73819}"/>
    <cellStyle name="Normal 9 2 6 2 6" xfId="18713" xr:uid="{9E96AF6E-2961-45D1-9316-5347C6951941}"/>
    <cellStyle name="Normal 9 2 6 2 7" xfId="35472" xr:uid="{F8A85FDA-DD48-4989-B07C-F3A76DB69BA2}"/>
    <cellStyle name="Normal 9 2 6 3" xfId="2380" xr:uid="{EC440DF4-ED00-43BC-9122-30B1668F7F3C}"/>
    <cellStyle name="Normal 9 2 6 3 2" xfId="5761" xr:uid="{DA65A11A-07FC-486D-A1CA-025DDDD161CE}"/>
    <cellStyle name="Normal 9 2 6 3 2 2" xfId="14141" xr:uid="{BBD405C4-4E0B-411C-B8CC-A7DC3DF38C78}"/>
    <cellStyle name="Normal 9 2 6 3 2 2 2" xfId="30901" xr:uid="{B01496DF-C976-4099-9782-BAF1AA95C220}"/>
    <cellStyle name="Normal 9 2 6 3 2 2 3" xfId="47660" xr:uid="{C4C17EBA-7B86-4095-B50E-83A12306F6FC}"/>
    <cellStyle name="Normal 9 2 6 3 2 3" xfId="22521" xr:uid="{D83CD36F-88E4-4DE7-9269-6697CFF5054C}"/>
    <cellStyle name="Normal 9 2 6 3 2 4" xfId="39280" xr:uid="{2455C8C5-D337-4632-930B-A579F00317DC}"/>
    <cellStyle name="Normal 9 2 6 3 3" xfId="7448" xr:uid="{3EB6A190-1403-49B0-8862-E51BAF897D4E}"/>
    <cellStyle name="Normal 9 2 6 3 3 2" xfId="15828" xr:uid="{7CFA885A-8081-443F-8E48-02F2A61920BD}"/>
    <cellStyle name="Normal 9 2 6 3 3 2 2" xfId="32588" xr:uid="{F1666237-E609-4276-B300-0C43AD267C2B}"/>
    <cellStyle name="Normal 9 2 6 3 3 2 3" xfId="49347" xr:uid="{27A12EDA-259F-498A-ADD6-2138846B1B40}"/>
    <cellStyle name="Normal 9 2 6 3 3 3" xfId="24208" xr:uid="{D85D0590-4677-49AD-9258-7A5E246AB748}"/>
    <cellStyle name="Normal 9 2 6 3 3 4" xfId="40967" xr:uid="{64FABA4B-44A5-4CE8-9142-695CA109B848}"/>
    <cellStyle name="Normal 9 2 6 3 4" xfId="4188" xr:uid="{7B3EF532-DB8B-4DF6-847E-357EE393B042}"/>
    <cellStyle name="Normal 9 2 6 3 4 2" xfId="12564" xr:uid="{A4D39033-01C7-4E96-AA71-9E829F39CC54}"/>
    <cellStyle name="Normal 9 2 6 3 4 2 2" xfId="29324" xr:uid="{7E2E39B0-C48E-445A-8DFB-6A1536AE62FB}"/>
    <cellStyle name="Normal 9 2 6 3 4 2 3" xfId="46083" xr:uid="{5AABEC3A-18FB-4A0A-B789-8C618AA260AC}"/>
    <cellStyle name="Normal 9 2 6 3 4 3" xfId="20944" xr:uid="{B1AD72FB-1EF9-4E72-903A-C58AE03425E6}"/>
    <cellStyle name="Normal 9 2 6 3 4 4" xfId="37703" xr:uid="{08F6FFB0-9004-4815-A24D-943F613BBBA0}"/>
    <cellStyle name="Normal 9 2 6 3 5" xfId="10761" xr:uid="{A7E57FC1-CD38-48CE-99F0-65F1F53070A8}"/>
    <cellStyle name="Normal 9 2 6 3 5 2" xfId="27521" xr:uid="{736A7492-10C5-4350-AB81-1CF6D2550920}"/>
    <cellStyle name="Normal 9 2 6 3 5 3" xfId="44280" xr:uid="{058B855A-B201-456C-AB06-90C5EA4E6E05}"/>
    <cellStyle name="Normal 9 2 6 3 6" xfId="19141" xr:uid="{BC03D38C-AE5E-40B0-8725-BE4DBD7660A8}"/>
    <cellStyle name="Normal 9 2 6 3 7" xfId="35900" xr:uid="{5F7F1E6E-D11F-4638-80E3-6DA825CA4D19}"/>
    <cellStyle name="Normal 9 2 6 4" xfId="2656" xr:uid="{821D2D60-80CE-4EAE-A8AB-38DB0D4D7BAD}"/>
    <cellStyle name="Normal 9 2 6 4 2" xfId="6038" xr:uid="{17804D71-330C-427D-8C53-17D49D3EF606}"/>
    <cellStyle name="Normal 9 2 6 4 2 2" xfId="14418" xr:uid="{BA9E2CE1-8CDD-4BD8-ADBC-E8FFC978A2AC}"/>
    <cellStyle name="Normal 9 2 6 4 2 2 2" xfId="31178" xr:uid="{8C7F4D93-6F5D-49D1-8C92-EFEF734B3231}"/>
    <cellStyle name="Normal 9 2 6 4 2 2 3" xfId="47937" xr:uid="{3EEAF633-1501-4889-8C04-13ADE607E894}"/>
    <cellStyle name="Normal 9 2 6 4 2 3" xfId="22798" xr:uid="{B2D7F6E5-64B3-4AA0-91D1-889ACA4F2DA8}"/>
    <cellStyle name="Normal 9 2 6 4 2 4" xfId="39557" xr:uid="{66F73571-024D-4159-A492-29ED2C8A37D5}"/>
    <cellStyle name="Normal 9 2 6 4 3" xfId="7725" xr:uid="{7DC5DF6E-F2F4-49FD-8831-AFC2310A5E00}"/>
    <cellStyle name="Normal 9 2 6 4 3 2" xfId="16105" xr:uid="{0538656D-5BA0-4FC9-B10C-9CD23A4B1024}"/>
    <cellStyle name="Normal 9 2 6 4 3 2 2" xfId="32865" xr:uid="{43DECDEF-6B95-41C8-9B4F-A1A73BF2FBC1}"/>
    <cellStyle name="Normal 9 2 6 4 3 2 3" xfId="49624" xr:uid="{36C5887B-529C-47CF-A6EC-E0DBDBFB8BC8}"/>
    <cellStyle name="Normal 9 2 6 4 3 3" xfId="24485" xr:uid="{EC2FFE78-8478-4287-A035-5F5980944D82}"/>
    <cellStyle name="Normal 9 2 6 4 3 4" xfId="41244" xr:uid="{6E2B4457-DBC0-49ED-B274-8D9BE3B36403}"/>
    <cellStyle name="Normal 9 2 6 4 4" xfId="4352" xr:uid="{3D408DA5-5259-422F-8CAA-89D49B13F460}"/>
    <cellStyle name="Normal 9 2 6 4 4 2" xfId="12728" xr:uid="{6E900572-8693-4006-BEF0-FC192F2D1B7D}"/>
    <cellStyle name="Normal 9 2 6 4 4 2 2" xfId="29488" xr:uid="{6CE0CAA9-8E35-43A8-921A-DCB498074461}"/>
    <cellStyle name="Normal 9 2 6 4 4 2 3" xfId="46247" xr:uid="{5078A523-FEB5-4D04-AF39-CE01EF74AD63}"/>
    <cellStyle name="Normal 9 2 6 4 4 3" xfId="21108" xr:uid="{A78D84D2-44D5-4FB9-9DBD-AF665D174695}"/>
    <cellStyle name="Normal 9 2 6 4 4 4" xfId="37867" xr:uid="{6990AACD-335E-4585-9418-3F1463499790}"/>
    <cellStyle name="Normal 9 2 6 4 5" xfId="11038" xr:uid="{AEA5E8DF-A839-4C34-AC84-0585FCDDD0B3}"/>
    <cellStyle name="Normal 9 2 6 4 5 2" xfId="27798" xr:uid="{2AE62A6B-9746-47DD-AB01-D512A2119F50}"/>
    <cellStyle name="Normal 9 2 6 4 5 3" xfId="44557" xr:uid="{7BC64EBC-7B60-4AEC-9C54-69691CC5FE55}"/>
    <cellStyle name="Normal 9 2 6 4 6" xfId="19418" xr:uid="{D8BA924B-2B07-419D-8C01-EA9A4E65274A}"/>
    <cellStyle name="Normal 9 2 6 4 7" xfId="36177" xr:uid="{94AD24E3-567C-4BED-856F-53A5DA370396}"/>
    <cellStyle name="Normal 9 2 6 5" xfId="4772" xr:uid="{9EB5B189-0E09-46A0-B2BC-AE11F26C78BB}"/>
    <cellStyle name="Normal 9 2 6 5 2" xfId="13148" xr:uid="{3B067E7B-C8B0-43D6-93A9-985CBA16BDA6}"/>
    <cellStyle name="Normal 9 2 6 5 2 2" xfId="29908" xr:uid="{812F6043-353B-430D-B2F2-DEACE5F4288D}"/>
    <cellStyle name="Normal 9 2 6 5 2 3" xfId="46667" xr:uid="{BAE0EB3C-A8D5-42D8-B36D-8664A8DEF997}"/>
    <cellStyle name="Normal 9 2 6 5 3" xfId="21528" xr:uid="{4A8EEB0C-16B2-4F9D-9D5D-913AAC281DCA}"/>
    <cellStyle name="Normal 9 2 6 5 4" xfId="38287" xr:uid="{55A2FC93-DC9F-403F-9141-52098F5B1E98}"/>
    <cellStyle name="Normal 9 2 6 6" xfId="6594" xr:uid="{699AE39C-82C6-4529-8A66-636B87275745}"/>
    <cellStyle name="Normal 9 2 6 6 2" xfId="14974" xr:uid="{15D24D3B-BAE8-41B9-B617-DD391D089AD2}"/>
    <cellStyle name="Normal 9 2 6 6 2 2" xfId="31734" xr:uid="{E66D5B61-9A70-4272-A74F-B7E02581325A}"/>
    <cellStyle name="Normal 9 2 6 6 2 3" xfId="48493" xr:uid="{CBEAFC3C-0606-4E4E-8C4C-21347E8BC6C3}"/>
    <cellStyle name="Normal 9 2 6 6 3" xfId="23354" xr:uid="{9AA545D3-F063-4F76-81D6-54B29651D7B2}"/>
    <cellStyle name="Normal 9 2 6 6 4" xfId="40113" xr:uid="{41AD14EF-7BF8-4742-9339-D86BCAA20FBE}"/>
    <cellStyle name="Normal 9 2 6 7" xfId="8131" xr:uid="{C8DBEA8B-357F-4120-B9DF-1078A8805056}"/>
    <cellStyle name="Normal 9 2 6 7 2" xfId="16511" xr:uid="{1B483DD5-2B42-48C3-9114-6752F79F21C3}"/>
    <cellStyle name="Normal 9 2 6 7 2 2" xfId="33271" xr:uid="{3160C642-4DA3-43E4-8573-157FDC11710C}"/>
    <cellStyle name="Normal 9 2 6 7 2 3" xfId="50030" xr:uid="{071BC0E5-A34C-42BE-ABFB-56F095764696}"/>
    <cellStyle name="Normal 9 2 6 7 3" xfId="24891" xr:uid="{714F1E1D-C821-4779-A554-A91553FF3E62}"/>
    <cellStyle name="Normal 9 2 6 7 4" xfId="41650" xr:uid="{F8168FDD-6275-4762-9170-ADE6B43001DE}"/>
    <cellStyle name="Normal 9 2 6 8" xfId="8537" xr:uid="{CCA07208-87E1-49F8-B3B1-1B302B15A403}"/>
    <cellStyle name="Normal 9 2 6 8 2" xfId="16917" xr:uid="{C19A2F5E-1541-499A-8F71-729B1E55DE4F}"/>
    <cellStyle name="Normal 9 2 6 8 2 2" xfId="33677" xr:uid="{6171E00A-0987-4E27-86BC-479D32CAF9A5}"/>
    <cellStyle name="Normal 9 2 6 8 2 3" xfId="50436" xr:uid="{7988584D-4450-436A-A6E6-3185629E5FBE}"/>
    <cellStyle name="Normal 9 2 6 8 3" xfId="25297" xr:uid="{C8CBA32B-FFB0-4F41-885A-EB9044588B81}"/>
    <cellStyle name="Normal 9 2 6 8 4" xfId="42056" xr:uid="{DA1464B5-EA41-4342-9AEB-5A5959F26318}"/>
    <cellStyle name="Normal 9 2 6 9" xfId="8943" xr:uid="{70F5C09D-9043-42DE-9AA8-61CD31D396E8}"/>
    <cellStyle name="Normal 9 2 6 9 2" xfId="17323" xr:uid="{9EB8729B-68CA-4359-9275-00E4F1303292}"/>
    <cellStyle name="Normal 9 2 6 9 2 2" xfId="34083" xr:uid="{9A6C8BFD-6407-4EF4-8675-ACB2B027C795}"/>
    <cellStyle name="Normal 9 2 6 9 2 3" xfId="50842" xr:uid="{EFCD557B-684E-42B1-A73D-1E02CC741A82}"/>
    <cellStyle name="Normal 9 2 6 9 3" xfId="25703" xr:uid="{81490C8C-3D82-4095-B177-834636B36384}"/>
    <cellStyle name="Normal 9 2 6 9 4" xfId="42462" xr:uid="{615A15C5-FA2B-4119-9AFF-22900F0ED256}"/>
    <cellStyle name="Normal 9 2 7" xfId="1533" xr:uid="{9C9DBD64-3324-45D7-BE5D-E0FBC4F74D3F}"/>
    <cellStyle name="Normal 9 2 7 10" xfId="9384" xr:uid="{2088E164-9683-46E7-8E94-31FB237D8AB2}"/>
    <cellStyle name="Normal 9 2 7 10 2" xfId="17764" xr:uid="{9AC103E0-F986-4B41-AB4B-47C80DB03B15}"/>
    <cellStyle name="Normal 9 2 7 10 2 2" xfId="34524" xr:uid="{D4F39452-1CDC-4766-B7D3-A91A3DC6B920}"/>
    <cellStyle name="Normal 9 2 7 10 2 3" xfId="51283" xr:uid="{5054E0C3-DBB2-4926-928D-1A221C526978}"/>
    <cellStyle name="Normal 9 2 7 10 3" xfId="26144" xr:uid="{76B8461A-A571-42E2-A7D7-CAB2C5545390}"/>
    <cellStyle name="Normal 9 2 7 10 4" xfId="42903" xr:uid="{BB9E838D-1CB3-4AE7-B72F-6BDAE3F976FA}"/>
    <cellStyle name="Normal 9 2 7 11" xfId="3334" xr:uid="{8A841962-6BB8-4683-A512-D0561C8C7B37}"/>
    <cellStyle name="Normal 9 2 7 11 2" xfId="11711" xr:uid="{113FD1AC-9470-4549-B8E3-5C7F7356EEFF}"/>
    <cellStyle name="Normal 9 2 7 11 2 2" xfId="28471" xr:uid="{C67E2A54-628E-4FDF-8D8E-C55AEAB67993}"/>
    <cellStyle name="Normal 9 2 7 11 2 3" xfId="45230" xr:uid="{99E47279-2A0B-4B27-99A9-0F6080811FB8}"/>
    <cellStyle name="Normal 9 2 7 11 3" xfId="20091" xr:uid="{A59A072B-CFF2-455E-853C-3E6998AE909A}"/>
    <cellStyle name="Normal 9 2 7 11 4" xfId="36850" xr:uid="{8A16BDAA-4FE5-4875-B9F9-6CF25285F4A3}"/>
    <cellStyle name="Normal 9 2 7 12" xfId="9908" xr:uid="{4C9C9ACF-DD9E-4418-8C32-196287D503CB}"/>
    <cellStyle name="Normal 9 2 7 12 2" xfId="26668" xr:uid="{FCD7E13D-BBE7-4D33-B0B7-847B1663AE55}"/>
    <cellStyle name="Normal 9 2 7 12 3" xfId="43427" xr:uid="{906B7497-14E3-418A-A1CC-701A813C0D6D}"/>
    <cellStyle name="Normal 9 2 7 13" xfId="18288" xr:uid="{E77A16B0-0887-4DDC-8803-A90C3E17822F}"/>
    <cellStyle name="Normal 9 2 7 14" xfId="35047" xr:uid="{35366AB4-96BC-444D-AF67-FFB4693483E9}"/>
    <cellStyle name="Normal 9 2 7 2" xfId="1950" xr:uid="{2D642C51-2C9F-4C55-936A-60CF133BC373}"/>
    <cellStyle name="Normal 9 2 7 2 2" xfId="5334" xr:uid="{BF68D08B-4096-4E9A-A341-26445E0923E2}"/>
    <cellStyle name="Normal 9 2 7 2 2 2" xfId="13714" xr:uid="{2A77B91C-EC15-40D5-836D-004300596CAD}"/>
    <cellStyle name="Normal 9 2 7 2 2 2 2" xfId="30474" xr:uid="{52228235-F4C6-4349-A8F3-C1926A348EBC}"/>
    <cellStyle name="Normal 9 2 7 2 2 2 3" xfId="47233" xr:uid="{0A9F5982-6DEA-4C60-9012-65A6F1CF5156}"/>
    <cellStyle name="Normal 9 2 7 2 2 3" xfId="22094" xr:uid="{222CC662-00FE-402B-B757-B0B1493C7607}"/>
    <cellStyle name="Normal 9 2 7 2 2 4" xfId="38853" xr:uid="{761FE9AF-2941-43F2-9E5D-44D5599A9AAB}"/>
    <cellStyle name="Normal 9 2 7 2 3" xfId="7021" xr:uid="{40D61415-5E10-49A4-A4B2-EA1ACFCDF435}"/>
    <cellStyle name="Normal 9 2 7 2 3 2" xfId="15401" xr:uid="{C5726F7F-7B10-4283-9B7B-965C7814C0E4}"/>
    <cellStyle name="Normal 9 2 7 2 3 2 2" xfId="32161" xr:uid="{2FBE917D-C3A5-4561-9A8C-96D5770264DD}"/>
    <cellStyle name="Normal 9 2 7 2 3 2 3" xfId="48920" xr:uid="{55D3EABA-544B-46E4-BD48-41912E516A60}"/>
    <cellStyle name="Normal 9 2 7 2 3 3" xfId="23781" xr:uid="{C90A44BA-5C3C-49C2-AEEA-06659BAF5782}"/>
    <cellStyle name="Normal 9 2 7 2 3 4" xfId="40540" xr:uid="{B24536F0-B16C-4511-881E-CFDCCE02D1DE}"/>
    <cellStyle name="Normal 9 2 7 2 4" xfId="3761" xr:uid="{DD2CA3B8-C2C8-427F-992E-EDCD43B2251E}"/>
    <cellStyle name="Normal 9 2 7 2 4 2" xfId="12137" xr:uid="{118152E1-3755-4D2B-A289-D45B6B380314}"/>
    <cellStyle name="Normal 9 2 7 2 4 2 2" xfId="28897" xr:uid="{D95BAF5E-7EB5-44B8-BA22-35947AE97B35}"/>
    <cellStyle name="Normal 9 2 7 2 4 2 3" xfId="45656" xr:uid="{D295C428-BE0D-43BE-B6A9-B4931E10A7FB}"/>
    <cellStyle name="Normal 9 2 7 2 4 3" xfId="20517" xr:uid="{F8BCA6FF-6A05-42D6-9295-C15DF32AD4A3}"/>
    <cellStyle name="Normal 9 2 7 2 4 4" xfId="37276" xr:uid="{6E506405-1BBF-4D28-A870-D09B1771B3DC}"/>
    <cellStyle name="Normal 9 2 7 2 5" xfId="10334" xr:uid="{010EB64D-5966-4C8B-B974-387FE3C0FEB4}"/>
    <cellStyle name="Normal 9 2 7 2 5 2" xfId="27094" xr:uid="{C4A2FF53-F396-4F90-B435-9D51DAB90FA4}"/>
    <cellStyle name="Normal 9 2 7 2 5 3" xfId="43853" xr:uid="{1E7C8DAF-6A88-4E9E-9D95-7667DD3167F6}"/>
    <cellStyle name="Normal 9 2 7 2 6" xfId="18714" xr:uid="{C4CF8B43-AFA7-4ACF-B61E-82C96CB725A6}"/>
    <cellStyle name="Normal 9 2 7 2 7" xfId="35473" xr:uid="{255310A6-930C-4B56-AB2F-48EF0506B8A8}"/>
    <cellStyle name="Normal 9 2 7 3" xfId="2381" xr:uid="{54699CA7-9759-4E05-A486-047C1DB9590F}"/>
    <cellStyle name="Normal 9 2 7 3 2" xfId="5762" xr:uid="{28BBEE82-09F9-4680-9BFB-5B3B0E444F02}"/>
    <cellStyle name="Normal 9 2 7 3 2 2" xfId="14142" xr:uid="{C11E25AC-1FAB-4B06-88BD-834BD8DBB2A6}"/>
    <cellStyle name="Normal 9 2 7 3 2 2 2" xfId="30902" xr:uid="{FDF97900-2E18-4E0E-9F80-9664DF105927}"/>
    <cellStyle name="Normal 9 2 7 3 2 2 3" xfId="47661" xr:uid="{1FD61202-E4AD-4BC8-866B-F905DE082C45}"/>
    <cellStyle name="Normal 9 2 7 3 2 3" xfId="22522" xr:uid="{8A49A61C-A47F-4C30-B6CC-C71B095CFA17}"/>
    <cellStyle name="Normal 9 2 7 3 2 4" xfId="39281" xr:uid="{DF5C3BB2-A1EE-43DA-9951-EBA457590E1D}"/>
    <cellStyle name="Normal 9 2 7 3 3" xfId="7449" xr:uid="{F3842EB6-895E-498F-9A83-DC9F58683F08}"/>
    <cellStyle name="Normal 9 2 7 3 3 2" xfId="15829" xr:uid="{347EA1D2-35C1-496F-B188-8BDC7250A7B6}"/>
    <cellStyle name="Normal 9 2 7 3 3 2 2" xfId="32589" xr:uid="{8CA2543E-2974-473D-BC7B-3A44C1224F40}"/>
    <cellStyle name="Normal 9 2 7 3 3 2 3" xfId="49348" xr:uid="{8E33BC6E-BBA6-467F-A792-96A092B48F16}"/>
    <cellStyle name="Normal 9 2 7 3 3 3" xfId="24209" xr:uid="{DDA839A5-DC99-4517-97AE-71ACFAAF5D7D}"/>
    <cellStyle name="Normal 9 2 7 3 3 4" xfId="40968" xr:uid="{996A31E3-E1F2-4AEC-A999-1DA4D63D00E8}"/>
    <cellStyle name="Normal 9 2 7 3 4" xfId="4189" xr:uid="{FB32F533-2793-4213-AB5C-B898F1891B6B}"/>
    <cellStyle name="Normal 9 2 7 3 4 2" xfId="12565" xr:uid="{AFE22059-B77C-40A2-AE12-9FBDF0B1BC93}"/>
    <cellStyle name="Normal 9 2 7 3 4 2 2" xfId="29325" xr:uid="{F1EB6B3E-DA8C-42F2-8F18-A30211930FAA}"/>
    <cellStyle name="Normal 9 2 7 3 4 2 3" xfId="46084" xr:uid="{991BE8A2-DCD5-4351-AF45-5DC0C718AFD4}"/>
    <cellStyle name="Normal 9 2 7 3 4 3" xfId="20945" xr:uid="{4E883319-E147-406B-AFB8-60BEF2FD0C0F}"/>
    <cellStyle name="Normal 9 2 7 3 4 4" xfId="37704" xr:uid="{B0AA7BF5-10D7-4C94-8805-7A0871F73846}"/>
    <cellStyle name="Normal 9 2 7 3 5" xfId="10762" xr:uid="{133BB041-EA20-4464-B60B-B9AC553AF69A}"/>
    <cellStyle name="Normal 9 2 7 3 5 2" xfId="27522" xr:uid="{524FB2F0-A20B-49E2-9E5D-8EF58474493A}"/>
    <cellStyle name="Normal 9 2 7 3 5 3" xfId="44281" xr:uid="{9EC629C6-F739-4114-A003-E153F10B8132}"/>
    <cellStyle name="Normal 9 2 7 3 6" xfId="19142" xr:uid="{63C8523B-041D-49AC-ADFB-560F847A8EAD}"/>
    <cellStyle name="Normal 9 2 7 3 7" xfId="35901" xr:uid="{95D3FEB9-40A5-4271-B8FB-098A13CC1050}"/>
    <cellStyle name="Normal 9 2 7 4" xfId="2691" xr:uid="{011A1ADE-012C-4381-A8D7-ADFECBDECBA8}"/>
    <cellStyle name="Normal 9 2 7 4 2" xfId="6073" xr:uid="{C1418A98-507A-421C-BA17-CA43363988C8}"/>
    <cellStyle name="Normal 9 2 7 4 2 2" xfId="14453" xr:uid="{687C05FF-B2D1-41E9-94CF-F96A4AFD6237}"/>
    <cellStyle name="Normal 9 2 7 4 2 2 2" xfId="31213" xr:uid="{6ECB9005-BC7C-4707-8320-B7F7B78A0130}"/>
    <cellStyle name="Normal 9 2 7 4 2 2 3" xfId="47972" xr:uid="{AED9147A-8543-4246-BD87-E8A370AE8731}"/>
    <cellStyle name="Normal 9 2 7 4 2 3" xfId="22833" xr:uid="{E1FA5F12-27CD-4415-B033-A2ADAB1809EF}"/>
    <cellStyle name="Normal 9 2 7 4 2 4" xfId="39592" xr:uid="{BEF8FDAE-6B6D-4D9F-8830-AA3849EB98BA}"/>
    <cellStyle name="Normal 9 2 7 4 3" xfId="7760" xr:uid="{B36E4DBA-BDEF-4995-8D06-E84869FA8327}"/>
    <cellStyle name="Normal 9 2 7 4 3 2" xfId="16140" xr:uid="{DA37332D-0592-4E36-B158-D990A7A8FD60}"/>
    <cellStyle name="Normal 9 2 7 4 3 2 2" xfId="32900" xr:uid="{9EF8F66A-F732-4D26-A80A-C443C30C1022}"/>
    <cellStyle name="Normal 9 2 7 4 3 2 3" xfId="49659" xr:uid="{7D178A3F-4049-42D5-960D-171E95CBCF81}"/>
    <cellStyle name="Normal 9 2 7 4 3 3" xfId="24520" xr:uid="{4F9C5BC5-CDFE-4E09-9745-1F7C3B852164}"/>
    <cellStyle name="Normal 9 2 7 4 3 4" xfId="41279" xr:uid="{32D62761-EB62-4247-8EB8-6A80CB4BABF5}"/>
    <cellStyle name="Normal 9 2 7 4 4" xfId="4387" xr:uid="{F6CBA893-29FD-422F-9DB0-5DE18F3C06C5}"/>
    <cellStyle name="Normal 9 2 7 4 4 2" xfId="12763" xr:uid="{B0E1766B-E467-4301-8CEB-BBC5FB64F81F}"/>
    <cellStyle name="Normal 9 2 7 4 4 2 2" xfId="29523" xr:uid="{37760B40-48D9-4D1E-9C74-0D0B757EACDE}"/>
    <cellStyle name="Normal 9 2 7 4 4 2 3" xfId="46282" xr:uid="{98AF8E96-AAC5-4927-A9D0-BE8FE000BFF5}"/>
    <cellStyle name="Normal 9 2 7 4 4 3" xfId="21143" xr:uid="{9003DCA8-CD67-4FA0-988F-E65B09E6CC08}"/>
    <cellStyle name="Normal 9 2 7 4 4 4" xfId="37902" xr:uid="{FDCFBA6E-B17A-45EE-BFEE-64211843FB78}"/>
    <cellStyle name="Normal 9 2 7 4 5" xfId="11073" xr:uid="{985874C0-D4C5-40B6-BFFE-3C665B4EC07E}"/>
    <cellStyle name="Normal 9 2 7 4 5 2" xfId="27833" xr:uid="{A704769F-002B-46EC-A702-90E5424CC2F5}"/>
    <cellStyle name="Normal 9 2 7 4 5 3" xfId="44592" xr:uid="{1CC5D8A7-BEE2-469D-AA33-AAC4DAFC1434}"/>
    <cellStyle name="Normal 9 2 7 4 6" xfId="19453" xr:uid="{62DBC0AF-2005-4172-A862-C9241C0971B7}"/>
    <cellStyle name="Normal 9 2 7 4 7" xfId="36212" xr:uid="{03ED290C-E1B8-4061-8F88-43F41F1A2BA2}"/>
    <cellStyle name="Normal 9 2 7 5" xfId="4807" xr:uid="{81F728A6-D3C5-47F9-8779-034BD3C5ED60}"/>
    <cellStyle name="Normal 9 2 7 5 2" xfId="13183" xr:uid="{7A98B6D6-77E9-4B2A-BF6F-3A2C3084BA15}"/>
    <cellStyle name="Normal 9 2 7 5 2 2" xfId="29943" xr:uid="{5D7ACE46-8A43-4916-BF48-1D1CC90745B4}"/>
    <cellStyle name="Normal 9 2 7 5 2 3" xfId="46702" xr:uid="{8D33B910-848E-4288-B748-5F1A03D249F3}"/>
    <cellStyle name="Normal 9 2 7 5 3" xfId="21563" xr:uid="{2ECE67F5-E5FA-4433-9B1E-44B1B8C10D3D}"/>
    <cellStyle name="Normal 9 2 7 5 4" xfId="38322" xr:uid="{55C12A1D-9559-4575-B1B4-1D7346393935}"/>
    <cellStyle name="Normal 9 2 7 6" xfId="6595" xr:uid="{C20D4E72-C896-439F-A411-C43105E04A05}"/>
    <cellStyle name="Normal 9 2 7 6 2" xfId="14975" xr:uid="{DE2CD1D2-F29D-49F5-9C57-912D7AE883CE}"/>
    <cellStyle name="Normal 9 2 7 6 2 2" xfId="31735" xr:uid="{B765E393-9A29-49E9-98BA-2EB4390B1AC7}"/>
    <cellStyle name="Normal 9 2 7 6 2 3" xfId="48494" xr:uid="{F1B0032E-54EB-4D30-81BF-46D1EF1F096A}"/>
    <cellStyle name="Normal 9 2 7 6 3" xfId="23355" xr:uid="{8CE779AB-7923-4902-B2A0-D349A52AB422}"/>
    <cellStyle name="Normal 9 2 7 6 4" xfId="40114" xr:uid="{17C9CFCD-9877-463B-AC0C-6292CF92C859}"/>
    <cellStyle name="Normal 9 2 7 7" xfId="8166" xr:uid="{921B1A09-EC41-4688-93A9-87153A5BA7E0}"/>
    <cellStyle name="Normal 9 2 7 7 2" xfId="16546" xr:uid="{480A9A30-6BAE-4779-B7F0-F2DDED0B94C6}"/>
    <cellStyle name="Normal 9 2 7 7 2 2" xfId="33306" xr:uid="{4D7091C1-D04A-438F-8AC6-54C3E994E968}"/>
    <cellStyle name="Normal 9 2 7 7 2 3" xfId="50065" xr:uid="{5035D157-4965-494D-A535-EF0E79A407F5}"/>
    <cellStyle name="Normal 9 2 7 7 3" xfId="24926" xr:uid="{D8589F9B-B98F-4C3D-8201-0B27F92B8625}"/>
    <cellStyle name="Normal 9 2 7 7 4" xfId="41685" xr:uid="{E0FB96F0-B7F2-43AB-8F24-6FB296A0BBB3}"/>
    <cellStyle name="Normal 9 2 7 8" xfId="8572" xr:uid="{9D0000D4-3A11-493A-BA58-C761066A406A}"/>
    <cellStyle name="Normal 9 2 7 8 2" xfId="16952" xr:uid="{E297F930-A1AB-4403-90AA-42F458AC9DB9}"/>
    <cellStyle name="Normal 9 2 7 8 2 2" xfId="33712" xr:uid="{6A60F40F-4BCF-42A0-8AD8-29D823FCED1D}"/>
    <cellStyle name="Normal 9 2 7 8 2 3" xfId="50471" xr:uid="{A81D15F5-B2A5-48EE-9998-9780F92E8CDA}"/>
    <cellStyle name="Normal 9 2 7 8 3" xfId="25332" xr:uid="{AFB3CD2E-D97E-44B0-8739-8033026395FA}"/>
    <cellStyle name="Normal 9 2 7 8 4" xfId="42091" xr:uid="{BA8F8391-F188-4402-B064-2CF08A817816}"/>
    <cellStyle name="Normal 9 2 7 9" xfId="8978" xr:uid="{29858E20-2E61-4833-A195-735F7F40A835}"/>
    <cellStyle name="Normal 9 2 7 9 2" xfId="17358" xr:uid="{09A1ADB3-F9B5-4D84-AD28-EA360189B667}"/>
    <cellStyle name="Normal 9 2 7 9 2 2" xfId="34118" xr:uid="{9F574528-C3FC-4D19-88CE-CB29F0F246D6}"/>
    <cellStyle name="Normal 9 2 7 9 2 3" xfId="50877" xr:uid="{95E1CE4D-41A7-447F-BDAD-8A6B52FABEBB}"/>
    <cellStyle name="Normal 9 2 7 9 3" xfId="25738" xr:uid="{0494B89E-9403-4373-A792-54A36EF49E8F}"/>
    <cellStyle name="Normal 9 2 7 9 4" xfId="42497" xr:uid="{56024E68-A951-4DE4-856A-925758B83DE5}"/>
    <cellStyle name="Normal 9 2 8" xfId="1562" xr:uid="{609A003C-A401-410B-B9BB-3A5F21B7CFB0}"/>
    <cellStyle name="Normal 9 2 8 2" xfId="4941" xr:uid="{30ED9BEA-47F2-41E8-A213-CE53E49970BA}"/>
    <cellStyle name="Normal 9 2 8 2 2" xfId="13317" xr:uid="{4E52A942-17BE-4A94-8D69-CEBD0602F564}"/>
    <cellStyle name="Normal 9 2 8 2 2 2" xfId="30077" xr:uid="{36DB9F65-08D8-4202-BB42-32378D4505C6}"/>
    <cellStyle name="Normal 9 2 8 2 2 3" xfId="46836" xr:uid="{5EDBC407-7185-426D-A709-2ABC21432BA6}"/>
    <cellStyle name="Normal 9 2 8 2 3" xfId="21697" xr:uid="{A0C0D937-AA32-44F2-946D-6E532087D78A}"/>
    <cellStyle name="Normal 9 2 8 2 4" xfId="38456" xr:uid="{50BECA04-566A-4514-92CC-894900D9579B}"/>
    <cellStyle name="Normal 9 2 8 3" xfId="6624" xr:uid="{3F21CABE-FDD4-40CF-9DD9-5B064581FE0F}"/>
    <cellStyle name="Normal 9 2 8 3 2" xfId="15004" xr:uid="{EC6DDEB6-3D3B-48FF-A15E-C1C6537E1CC2}"/>
    <cellStyle name="Normal 9 2 8 3 2 2" xfId="31764" xr:uid="{13F2CC60-8815-4540-8A3C-02C6560250D3}"/>
    <cellStyle name="Normal 9 2 8 3 2 3" xfId="48523" xr:uid="{3204D626-E137-4CC1-A8D0-1A2610501346}"/>
    <cellStyle name="Normal 9 2 8 3 3" xfId="23384" xr:uid="{DBD8EB9D-4F1B-4F98-A918-3A903D233B94}"/>
    <cellStyle name="Normal 9 2 8 3 4" xfId="40143" xr:uid="{74AF4ED1-F3FB-45EC-95DD-97D3C1BBBCB9}"/>
    <cellStyle name="Normal 9 2 8 4" xfId="3364" xr:uid="{74474185-FD7A-4F39-B311-2EAFC9C4DFA2}"/>
    <cellStyle name="Normal 9 2 8 4 2" xfId="11740" xr:uid="{56CCD6E7-0D0F-4280-9974-F09A6EE099B9}"/>
    <cellStyle name="Normal 9 2 8 4 2 2" xfId="28500" xr:uid="{2F9AFBC5-4CCF-4600-8B5C-61C249D69823}"/>
    <cellStyle name="Normal 9 2 8 4 2 3" xfId="45259" xr:uid="{61F018DE-8897-4F93-A667-6B8AD823F638}"/>
    <cellStyle name="Normal 9 2 8 4 3" xfId="20120" xr:uid="{A2A25786-6230-4CE4-8D30-015700F11AB6}"/>
    <cellStyle name="Normal 9 2 8 4 4" xfId="36879" xr:uid="{D3943E88-0E05-4748-BEDB-41BDCA3AE312}"/>
    <cellStyle name="Normal 9 2 8 5" xfId="9937" xr:uid="{862637FD-5CF4-41E8-9F83-8720D98CC5FD}"/>
    <cellStyle name="Normal 9 2 8 5 2" xfId="26697" xr:uid="{0A201E32-74A6-43CF-A6C8-852B25E5B25B}"/>
    <cellStyle name="Normal 9 2 8 5 3" xfId="43456" xr:uid="{962E8C85-9A6F-4629-B254-1DD5503C8178}"/>
    <cellStyle name="Normal 9 2 8 6" xfId="18317" xr:uid="{2D9D2FEF-B169-415B-996F-5071B0E6F2AB}"/>
    <cellStyle name="Normal 9 2 8 7" xfId="35076" xr:uid="{A6C7494C-3010-479F-ADC9-6AFFDFB6CD0E}"/>
    <cellStyle name="Normal 9 2 9" xfId="1986" xr:uid="{E2A1B3E1-0B61-47E2-B073-133A23F0A9CF}"/>
    <cellStyle name="Normal 9 2 9 2" xfId="5365" xr:uid="{AC0EC641-AB4E-454A-BA86-95220EB506FF}"/>
    <cellStyle name="Normal 9 2 9 2 2" xfId="13745" xr:uid="{0B532F5A-7601-4802-8A57-B87CD435088F}"/>
    <cellStyle name="Normal 9 2 9 2 2 2" xfId="30505" xr:uid="{64123D7E-42E3-487E-9D59-DA96026FE8E3}"/>
    <cellStyle name="Normal 9 2 9 2 2 3" xfId="47264" xr:uid="{83C720AF-E665-47A3-A0B3-6D670BD5818F}"/>
    <cellStyle name="Normal 9 2 9 2 3" xfId="22125" xr:uid="{90F3A7D7-A1FE-4443-8944-DDFDF4712062}"/>
    <cellStyle name="Normal 9 2 9 2 4" xfId="38884" xr:uid="{2C886097-3026-4503-8B21-D57E0664E818}"/>
    <cellStyle name="Normal 9 2 9 3" xfId="7052" xr:uid="{4A9E6624-FE44-49EF-A733-724022E8A281}"/>
    <cellStyle name="Normal 9 2 9 3 2" xfId="15432" xr:uid="{BCA1360F-E312-4D4D-998F-C05A6E2FD93A}"/>
    <cellStyle name="Normal 9 2 9 3 2 2" xfId="32192" xr:uid="{FD46A9A6-18C5-4D1F-AB8D-2B221079067B}"/>
    <cellStyle name="Normal 9 2 9 3 2 3" xfId="48951" xr:uid="{A6F64220-E0C1-4A51-91C1-5DC21348C03F}"/>
    <cellStyle name="Normal 9 2 9 3 3" xfId="23812" xr:uid="{9D941FC2-EF07-463F-B495-5FBC01F34B9F}"/>
    <cellStyle name="Normal 9 2 9 3 4" xfId="40571" xr:uid="{56831D56-6F01-4726-A66E-DB01C67ACE2E}"/>
    <cellStyle name="Normal 9 2 9 4" xfId="3792" xr:uid="{366A065E-9B62-40B5-BA68-C33010A8682B}"/>
    <cellStyle name="Normal 9 2 9 4 2" xfId="12168" xr:uid="{66C2878C-5BC0-4F2F-973B-3DF39B47B7EA}"/>
    <cellStyle name="Normal 9 2 9 4 2 2" xfId="28928" xr:uid="{5269B6CA-0267-4F2A-9B3D-FF51684DF303}"/>
    <cellStyle name="Normal 9 2 9 4 2 3" xfId="45687" xr:uid="{5C4B4BA9-BB43-4A7D-B839-008AE071C7DD}"/>
    <cellStyle name="Normal 9 2 9 4 3" xfId="20548" xr:uid="{3E7F97A8-964C-4D11-AC39-50CAFEC38DA6}"/>
    <cellStyle name="Normal 9 2 9 4 4" xfId="37307" xr:uid="{DDDECE5E-4A4C-4783-ACE4-3E1CAAAFB52E}"/>
    <cellStyle name="Normal 9 2 9 5" xfId="10365" xr:uid="{79359E59-E17B-4D0C-A484-311E4BDED76B}"/>
    <cellStyle name="Normal 9 2 9 5 2" xfId="27125" xr:uid="{A779C2B0-A6E6-4D39-807D-3AFC3B08E651}"/>
    <cellStyle name="Normal 9 2 9 5 3" xfId="43884" xr:uid="{62BD6503-5733-4590-B10D-9EA1ABBF6359}"/>
    <cellStyle name="Normal 9 2 9 6" xfId="18745" xr:uid="{CC49F6B5-6739-4016-AAEE-C6D88A11C185}"/>
    <cellStyle name="Normal 9 2 9 7" xfId="35504" xr:uid="{20247086-21DD-442A-91B6-36012848F4AE}"/>
    <cellStyle name="Normal 9 20" xfId="17884" xr:uid="{40215A73-46E9-4E06-AF19-668CA8324E2B}"/>
    <cellStyle name="Normal 9 21" xfId="34643" xr:uid="{039219E9-847F-4132-B387-2972D410454B}"/>
    <cellStyle name="Normal 9 22" xfId="51655" xr:uid="{7129F4A3-2CD5-40F2-BBA2-FFD2CB9A370E}"/>
    <cellStyle name="Normal 9 23" xfId="1120" xr:uid="{1439EB17-BA32-4ADB-8101-225041DB44CB}"/>
    <cellStyle name="Normal 9 24" xfId="165" xr:uid="{E855BFEF-C9CC-400F-B51A-824E742E64AC}"/>
    <cellStyle name="Normal 9 3" xfId="1130" xr:uid="{AB796D8C-EF74-4F2E-8037-C3516B0333CC}"/>
    <cellStyle name="Normal 9 3 10" xfId="7960" xr:uid="{05112752-9C69-4AC7-B163-3E2C1B0D4D69}"/>
    <cellStyle name="Normal 9 3 10 2" xfId="16340" xr:uid="{5164970B-CB38-4959-9799-267B97C00A8C}"/>
    <cellStyle name="Normal 9 3 10 2 2" xfId="33100" xr:uid="{BD13867C-EBE8-40DC-AB16-C4244E51226F}"/>
    <cellStyle name="Normal 9 3 10 2 3" xfId="49859" xr:uid="{1A983B89-8ECC-4EF0-AB22-7EA6EB17B847}"/>
    <cellStyle name="Normal 9 3 10 3" xfId="24720" xr:uid="{A0041DB6-9417-4ACF-9090-06419033AA92}"/>
    <cellStyle name="Normal 9 3 10 4" xfId="41479" xr:uid="{A63D24CF-3F29-43ED-8F12-D910948F52C8}"/>
    <cellStyle name="Normal 9 3 11" xfId="8366" xr:uid="{121584D5-E1B6-41F2-B94C-C8F5D3E86C69}"/>
    <cellStyle name="Normal 9 3 11 2" xfId="16746" xr:uid="{909F9B7B-3C34-4C18-90BE-B0E1A455E51B}"/>
    <cellStyle name="Normal 9 3 11 2 2" xfId="33506" xr:uid="{B50493D6-3366-4D28-9EA9-B9C6278A85A2}"/>
    <cellStyle name="Normal 9 3 11 2 3" xfId="50265" xr:uid="{E57006A8-6ADA-4EE1-B246-5BAE3F8C5AA3}"/>
    <cellStyle name="Normal 9 3 11 3" xfId="25126" xr:uid="{E9684E3B-68FF-494F-926A-6C5A96CF4141}"/>
    <cellStyle name="Normal 9 3 11 4" xfId="41885" xr:uid="{57D3E142-3FDA-43AD-B26E-D72CC9A12068}"/>
    <cellStyle name="Normal 9 3 12" xfId="8772" xr:uid="{A550A7C7-1D3F-4DA3-80F4-6F2F707FADF5}"/>
    <cellStyle name="Normal 9 3 12 2" xfId="17152" xr:uid="{B9239B67-B97A-443B-BA39-EC90B2689E72}"/>
    <cellStyle name="Normal 9 3 12 2 2" xfId="33912" xr:uid="{593BCF40-6D52-4513-82CF-2C421C09BCC0}"/>
    <cellStyle name="Normal 9 3 12 2 3" xfId="50671" xr:uid="{8BA1D4D1-AB21-49BD-92AD-C5F0B9B828D1}"/>
    <cellStyle name="Normal 9 3 12 3" xfId="25532" xr:uid="{75251275-6BED-42A2-8A1B-2720B0759220}"/>
    <cellStyle name="Normal 9 3 12 4" xfId="42291" xr:uid="{DD38D6B1-D965-4243-87F7-05AD6CAB779C}"/>
    <cellStyle name="Normal 9 3 13" xfId="9178" xr:uid="{B8DF0584-A81A-4E03-B931-5223564A68A2}"/>
    <cellStyle name="Normal 9 3 13 2" xfId="17558" xr:uid="{948735B1-93C0-4353-B03D-E08046CABB86}"/>
    <cellStyle name="Normal 9 3 13 2 2" xfId="34318" xr:uid="{0C9BE4A7-2420-4665-9A61-FC0329A89C88}"/>
    <cellStyle name="Normal 9 3 13 2 3" xfId="51077" xr:uid="{3CE036BC-2A7C-4158-9DEB-11234449A34D}"/>
    <cellStyle name="Normal 9 3 13 3" xfId="25938" xr:uid="{3FD21B1D-A6BD-41E0-AED2-B318BC29B093}"/>
    <cellStyle name="Normal 9 3 13 4" xfId="42697" xr:uid="{EB276BBA-DF90-4FDD-B3D9-D307D7E4847E}"/>
    <cellStyle name="Normal 9 3 14" xfId="2831" xr:uid="{046D875B-1F48-4664-B63C-C8FAF0D8D770}"/>
    <cellStyle name="Normal 9 3 14 2" xfId="11213" xr:uid="{57AA4E75-FD62-43DC-84FC-01BD9ED99D8B}"/>
    <cellStyle name="Normal 9 3 14 2 2" xfId="27973" xr:uid="{C59DC4A8-8E5A-4B0C-B4C6-3B9094D48ACB}"/>
    <cellStyle name="Normal 9 3 14 2 3" xfId="44732" xr:uid="{547F5FEB-A9A8-4687-87A1-DA542AFA98C2}"/>
    <cellStyle name="Normal 9 3 14 3" xfId="19593" xr:uid="{1F664A97-1BD5-470B-886F-784E904BD830}"/>
    <cellStyle name="Normal 9 3 14 4" xfId="36352" xr:uid="{DA4D6E24-4261-4710-A3A1-6804675F36CA}"/>
    <cellStyle name="Normal 9 3 15" xfId="9532" xr:uid="{B7019D54-D907-4B03-9286-04CE424768EC}"/>
    <cellStyle name="Normal 9 3 15 2" xfId="26292" xr:uid="{C9BD0F83-6E86-49F4-BCF7-11261D55B653}"/>
    <cellStyle name="Normal 9 3 15 3" xfId="43051" xr:uid="{CB8BB85B-54CE-4EF4-9A85-F8E51FED3ECF}"/>
    <cellStyle name="Normal 9 3 16" xfId="17912" xr:uid="{CCDAAF1D-676E-4CDE-95C6-E8176E98A36E}"/>
    <cellStyle name="Normal 9 3 17" xfId="34671" xr:uid="{38EC7CFC-B08C-4325-BB48-C0EC7F619B0B}"/>
    <cellStyle name="Normal 9 3 2" xfId="1131" xr:uid="{D66A2F5F-A594-45D3-8B5C-92ABFE5E1C4E}"/>
    <cellStyle name="Normal 9 3 2 10" xfId="8387" xr:uid="{C6658839-32FA-4BA8-A2F5-6CF9EAC1A1C7}"/>
    <cellStyle name="Normal 9 3 2 10 2" xfId="16767" xr:uid="{2EA54BD4-429D-4A1A-A089-70060E9035AF}"/>
    <cellStyle name="Normal 9 3 2 10 2 2" xfId="33527" xr:uid="{E422C9FE-6AA5-4DED-8F53-FA2B2C952E7B}"/>
    <cellStyle name="Normal 9 3 2 10 2 3" xfId="50286" xr:uid="{F28D36B5-7ECA-4551-A07F-57BF3B0C8886}"/>
    <cellStyle name="Normal 9 3 2 10 3" xfId="25147" xr:uid="{3B97873C-AA7A-499D-9825-08CA6CEEA89D}"/>
    <cellStyle name="Normal 9 3 2 10 4" xfId="41906" xr:uid="{0C4F2184-5974-48E1-ACC4-A20DFCF7EEA5}"/>
    <cellStyle name="Normal 9 3 2 11" xfId="8793" xr:uid="{1E49D3AD-CBBA-4234-8FF9-B459A3BD588A}"/>
    <cellStyle name="Normal 9 3 2 11 2" xfId="17173" xr:uid="{EC43A942-8F74-4F0A-8082-47292D822AA0}"/>
    <cellStyle name="Normal 9 3 2 11 2 2" xfId="33933" xr:uid="{EEA33AC8-73D2-4D1E-B7BD-C62D34A01DC9}"/>
    <cellStyle name="Normal 9 3 2 11 2 3" xfId="50692" xr:uid="{D1563DC5-D169-46AF-B432-D467065E8F7F}"/>
    <cellStyle name="Normal 9 3 2 11 3" xfId="25553" xr:uid="{318292F2-8C89-4748-955E-F15482B97504}"/>
    <cellStyle name="Normal 9 3 2 11 4" xfId="42312" xr:uid="{2D2160E3-DCFB-44C3-8567-AC005EBFF332}"/>
    <cellStyle name="Normal 9 3 2 12" xfId="9199" xr:uid="{0873091C-5FC6-49A8-BABF-66AA099A13AC}"/>
    <cellStyle name="Normal 9 3 2 12 2" xfId="17579" xr:uid="{C3A803EF-05D7-4B21-A4EA-EB2B86A3C1E5}"/>
    <cellStyle name="Normal 9 3 2 12 2 2" xfId="34339" xr:uid="{0AFFAA18-47C6-49AA-A31D-27BC827B26F0}"/>
    <cellStyle name="Normal 9 3 2 12 2 3" xfId="51098" xr:uid="{E1D4C7E0-898C-4003-8DA1-A77F9F43F118}"/>
    <cellStyle name="Normal 9 3 2 12 3" xfId="25959" xr:uid="{C222CAE3-FD60-4BE0-9404-D6B8C92C76E6}"/>
    <cellStyle name="Normal 9 3 2 12 4" xfId="42718" xr:uid="{6F033CF2-B20E-434B-BA77-7C11D5707A37}"/>
    <cellStyle name="Normal 9 3 2 13" xfId="3030" xr:uid="{12F20D43-345E-4C21-9F7B-E1DDE5E2CEDD}"/>
    <cellStyle name="Normal 9 3 2 13 2" xfId="11409" xr:uid="{FBEC7634-6071-401C-954B-1FCA90F79E65}"/>
    <cellStyle name="Normal 9 3 2 13 2 2" xfId="28169" xr:uid="{03AA6708-48A2-4DD4-8524-1D8D02A8B026}"/>
    <cellStyle name="Normal 9 3 2 13 2 3" xfId="44928" xr:uid="{32D3FE71-DC47-498A-9D1E-FF346667D9E9}"/>
    <cellStyle name="Normal 9 3 2 13 3" xfId="19789" xr:uid="{C9E89BC0-16AC-4F28-AF9C-0EE216247092}"/>
    <cellStyle name="Normal 9 3 2 13 4" xfId="36548" xr:uid="{F50DDC46-2123-45F0-86CD-EC5214688571}"/>
    <cellStyle name="Normal 9 3 2 14" xfId="9606" xr:uid="{D70553AA-AA78-409B-98C2-A328F933B3D1}"/>
    <cellStyle name="Normal 9 3 2 14 2" xfId="26366" xr:uid="{63BBBB88-D65B-4B49-907C-F7552F25F4C3}"/>
    <cellStyle name="Normal 9 3 2 14 3" xfId="43125" xr:uid="{1470FD51-A3D2-4D7C-9E89-250B2EF62795}"/>
    <cellStyle name="Normal 9 3 2 15" xfId="17986" xr:uid="{3433C9EA-4C3A-4C61-BCA9-B5C2F302A96C}"/>
    <cellStyle name="Normal 9 3 2 16" xfId="34745" xr:uid="{30D3FCEB-662F-4D57-8841-8CFB94C54A09}"/>
    <cellStyle name="Normal 9 3 2 2" xfId="1132" xr:uid="{18CC0C37-EEDE-46C5-BDDD-89EB44C40F45}"/>
    <cellStyle name="Normal 9 3 2 2 10" xfId="9356" xr:uid="{1E48BE81-1437-4350-91F6-EADDA6255AB9}"/>
    <cellStyle name="Normal 9 3 2 2 10 2" xfId="17736" xr:uid="{0D282283-BF8D-4FC2-83BE-74F07E869655}"/>
    <cellStyle name="Normal 9 3 2 2 10 2 2" xfId="34496" xr:uid="{F20915D8-80B6-4C85-888A-21AE13502CE4}"/>
    <cellStyle name="Normal 9 3 2 2 10 2 3" xfId="51255" xr:uid="{69321CFA-844A-48B1-BAC6-E2AB2D13B963}"/>
    <cellStyle name="Normal 9 3 2 2 10 3" xfId="26116" xr:uid="{1233839E-A245-41F4-88D8-A3AD8A4AADF9}"/>
    <cellStyle name="Normal 9 3 2 2 10 4" xfId="42875" xr:uid="{782323A9-A9C2-4F01-9003-030743EE24FF}"/>
    <cellStyle name="Normal 9 3 2 2 11" xfId="3335" xr:uid="{15D543CC-20DD-45A6-A2C5-F1457AF31C0A}"/>
    <cellStyle name="Normal 9 3 2 2 11 2" xfId="11712" xr:uid="{7E72B438-FC62-4AB1-B1CC-04DD4362DD7A}"/>
    <cellStyle name="Normal 9 3 2 2 11 2 2" xfId="28472" xr:uid="{EA331B3F-D4EF-4D8A-A05C-77BA415CE258}"/>
    <cellStyle name="Normal 9 3 2 2 11 2 3" xfId="45231" xr:uid="{6B1866E0-5EFA-463F-ADCA-3346941BD646}"/>
    <cellStyle name="Normal 9 3 2 2 11 3" xfId="20092" xr:uid="{07A4CE99-5E47-4BF6-90F1-404A38B615E2}"/>
    <cellStyle name="Normal 9 3 2 2 11 4" xfId="36851" xr:uid="{5AAA1A2C-3D48-4795-9E33-DE0D01FA20FE}"/>
    <cellStyle name="Normal 9 3 2 2 12" xfId="9909" xr:uid="{12260B45-5A9A-43FA-9108-EEEA63B04D2C}"/>
    <cellStyle name="Normal 9 3 2 2 12 2" xfId="26669" xr:uid="{911A0227-969F-47B0-B266-4FC7DC96954F}"/>
    <cellStyle name="Normal 9 3 2 2 12 3" xfId="43428" xr:uid="{5FE53E06-A4C2-470F-9DAB-F103BED84ADF}"/>
    <cellStyle name="Normal 9 3 2 2 13" xfId="18289" xr:uid="{9B5A92F4-7D5F-44CA-BCD7-9BCFD18BEF04}"/>
    <cellStyle name="Normal 9 3 2 2 14" xfId="35048" xr:uid="{A124A86C-300D-43AC-844A-6FF3823E1DDC}"/>
    <cellStyle name="Normal 9 3 2 2 15" xfId="1534" xr:uid="{AE2A0747-EAA2-4D49-8CBD-C7034CC52EBC}"/>
    <cellStyle name="Normal 9 3 2 2 2" xfId="1951" xr:uid="{75607BC9-C3DD-4996-BCFE-F953BB45090C}"/>
    <cellStyle name="Normal 9 3 2 2 2 2" xfId="5335" xr:uid="{12DF2057-B208-4821-ADF0-41EAAAD8C505}"/>
    <cellStyle name="Normal 9 3 2 2 2 2 2" xfId="13715" xr:uid="{F6B2169B-B163-470D-8AB2-2BF03173D643}"/>
    <cellStyle name="Normal 9 3 2 2 2 2 2 2" xfId="30475" xr:uid="{6A46A4CC-4499-4729-BB3D-7A01A382BA44}"/>
    <cellStyle name="Normal 9 3 2 2 2 2 2 3" xfId="47234" xr:uid="{646BD5D1-6C79-48AE-A633-9E226200EC6B}"/>
    <cellStyle name="Normal 9 3 2 2 2 2 3" xfId="22095" xr:uid="{5F2CFBCE-540C-4C81-A028-ACA77D252385}"/>
    <cellStyle name="Normal 9 3 2 2 2 2 4" xfId="38854" xr:uid="{C64E1600-E4F3-4002-B665-5E60A6B78EDA}"/>
    <cellStyle name="Normal 9 3 2 2 2 3" xfId="7022" xr:uid="{BFE5CD33-660F-4E16-A57D-E7BE7D6791EE}"/>
    <cellStyle name="Normal 9 3 2 2 2 3 2" xfId="15402" xr:uid="{7ED78EC5-56AE-4F84-BC0D-A6E0C39621D9}"/>
    <cellStyle name="Normal 9 3 2 2 2 3 2 2" xfId="32162" xr:uid="{CBA9D29A-035E-46DF-BBA0-C3B4D55E1717}"/>
    <cellStyle name="Normal 9 3 2 2 2 3 2 3" xfId="48921" xr:uid="{69121DBC-61A2-49A0-9EE4-E17B1918E851}"/>
    <cellStyle name="Normal 9 3 2 2 2 3 3" xfId="23782" xr:uid="{9F48B154-4C06-47E1-B04C-BA3A301182E0}"/>
    <cellStyle name="Normal 9 3 2 2 2 3 4" xfId="40541" xr:uid="{C42BEBFD-BEDD-4F1A-80DD-B2B380F4857F}"/>
    <cellStyle name="Normal 9 3 2 2 2 4" xfId="3762" xr:uid="{F57810F7-A737-4CD0-A87E-3E1AA1D4B298}"/>
    <cellStyle name="Normal 9 3 2 2 2 4 2" xfId="12138" xr:uid="{86D8B970-8D09-4DA8-A692-312E4978FB18}"/>
    <cellStyle name="Normal 9 3 2 2 2 4 2 2" xfId="28898" xr:uid="{23AEBEAB-BECD-4AED-8C83-F61568F58AED}"/>
    <cellStyle name="Normal 9 3 2 2 2 4 2 3" xfId="45657" xr:uid="{59A54C63-7922-4F07-925C-B7A67049FFDF}"/>
    <cellStyle name="Normal 9 3 2 2 2 4 3" xfId="20518" xr:uid="{0439C3BC-548D-49D1-85E5-A6C0B50C1836}"/>
    <cellStyle name="Normal 9 3 2 2 2 4 4" xfId="37277" xr:uid="{33BF7166-6D57-4CF0-BAE8-D671D922E144}"/>
    <cellStyle name="Normal 9 3 2 2 2 5" xfId="10335" xr:uid="{0CB2F06B-DDB2-47B7-A5E2-E03C7221E743}"/>
    <cellStyle name="Normal 9 3 2 2 2 5 2" xfId="27095" xr:uid="{5122F6D0-1127-4C9B-9C5A-59DD295C0F50}"/>
    <cellStyle name="Normal 9 3 2 2 2 5 3" xfId="43854" xr:uid="{B0A74DEE-6491-4FC6-8DDE-5F3A9268C461}"/>
    <cellStyle name="Normal 9 3 2 2 2 6" xfId="18715" xr:uid="{157C796B-23E8-4BBC-B4BC-9CA3AF3B5DD6}"/>
    <cellStyle name="Normal 9 3 2 2 2 7" xfId="35474" xr:uid="{2763AEC0-2B92-4C05-9DD0-333DC38B0603}"/>
    <cellStyle name="Normal 9 3 2 2 3" xfId="2382" xr:uid="{629B1FB0-E2AE-4869-ADE3-67BDC902C397}"/>
    <cellStyle name="Normal 9 3 2 2 3 2" xfId="5763" xr:uid="{D25DC7B0-89DF-44CC-858B-7D32207C5A21}"/>
    <cellStyle name="Normal 9 3 2 2 3 2 2" xfId="14143" xr:uid="{0C1C3CCB-C59A-432B-BC9C-EFF26B417AB3}"/>
    <cellStyle name="Normal 9 3 2 2 3 2 2 2" xfId="30903" xr:uid="{8FD4A9D3-FF64-46A5-A652-06E06C88CF4D}"/>
    <cellStyle name="Normal 9 3 2 2 3 2 2 3" xfId="47662" xr:uid="{1A599F08-9B7D-4214-9F60-CDE34CBE6AF9}"/>
    <cellStyle name="Normal 9 3 2 2 3 2 3" xfId="22523" xr:uid="{9477ACD2-F8BF-4C37-B2FF-9F4954AC825B}"/>
    <cellStyle name="Normal 9 3 2 2 3 2 4" xfId="39282" xr:uid="{02CCDA17-31E6-4C7F-A403-AA54BC7B71CC}"/>
    <cellStyle name="Normal 9 3 2 2 3 3" xfId="7450" xr:uid="{250CDD64-7B62-4A53-B861-2A8A08BB2D32}"/>
    <cellStyle name="Normal 9 3 2 2 3 3 2" xfId="15830" xr:uid="{59E5251A-78C0-44E6-A076-58219CBB52C0}"/>
    <cellStyle name="Normal 9 3 2 2 3 3 2 2" xfId="32590" xr:uid="{ED004BE1-6759-4D11-A515-E6E8FBAEE607}"/>
    <cellStyle name="Normal 9 3 2 2 3 3 2 3" xfId="49349" xr:uid="{A3E7A579-F265-440B-AB22-07FFCD4D181C}"/>
    <cellStyle name="Normal 9 3 2 2 3 3 3" xfId="24210" xr:uid="{5415FA10-0041-4918-A29D-B8FB5CA1CD20}"/>
    <cellStyle name="Normal 9 3 2 2 3 3 4" xfId="40969" xr:uid="{7CEE8D5B-C2DE-45A9-95CB-933DC0F8BC8D}"/>
    <cellStyle name="Normal 9 3 2 2 3 4" xfId="4190" xr:uid="{8951A994-46EF-4828-A209-FAFD141ABDA3}"/>
    <cellStyle name="Normal 9 3 2 2 3 4 2" xfId="12566" xr:uid="{B89F0E7B-CAD6-40C3-909C-19055EE46D9B}"/>
    <cellStyle name="Normal 9 3 2 2 3 4 2 2" xfId="29326" xr:uid="{D763EB5E-E389-4937-8E53-BAF0806F4A0B}"/>
    <cellStyle name="Normal 9 3 2 2 3 4 2 3" xfId="46085" xr:uid="{39ED3C0A-9A5D-4542-842B-A619EDE3AD3A}"/>
    <cellStyle name="Normal 9 3 2 2 3 4 3" xfId="20946" xr:uid="{CB9D0BC4-FD17-4F49-8F6E-5A378E1BD7E4}"/>
    <cellStyle name="Normal 9 3 2 2 3 4 4" xfId="37705" xr:uid="{643F5A87-DDA4-4281-82BE-E11F216BA9E4}"/>
    <cellStyle name="Normal 9 3 2 2 3 5" xfId="10763" xr:uid="{72D9445A-3F0B-4274-8E9C-5752CA5601EE}"/>
    <cellStyle name="Normal 9 3 2 2 3 5 2" xfId="27523" xr:uid="{FA6A3B19-138D-45E5-A2ED-531637AF8046}"/>
    <cellStyle name="Normal 9 3 2 2 3 5 3" xfId="44282" xr:uid="{49F8D7E8-9327-4971-B389-F272DAD3E44E}"/>
    <cellStyle name="Normal 9 3 2 2 3 6" xfId="19143" xr:uid="{B6137B43-2C60-4E1B-9975-8BFC4B194ABA}"/>
    <cellStyle name="Normal 9 3 2 2 3 7" xfId="35902" xr:uid="{4160472C-02C5-44B5-ADDE-15BF7973859B}"/>
    <cellStyle name="Normal 9 3 2 2 4" xfId="2663" xr:uid="{991FD96E-844F-4B05-8D6B-0A8D849B40C8}"/>
    <cellStyle name="Normal 9 3 2 2 4 2" xfId="6045" xr:uid="{F4A22893-EAD0-474C-A062-6A404402AC39}"/>
    <cellStyle name="Normal 9 3 2 2 4 2 2" xfId="14425" xr:uid="{B52336BE-8E2E-426B-BEAA-E13A1220021E}"/>
    <cellStyle name="Normal 9 3 2 2 4 2 2 2" xfId="31185" xr:uid="{B316F445-12B9-4D7D-89D1-60031AA31B87}"/>
    <cellStyle name="Normal 9 3 2 2 4 2 2 3" xfId="47944" xr:uid="{2A47DC67-6FA7-44B5-BD4D-552F3592E8D2}"/>
    <cellStyle name="Normal 9 3 2 2 4 2 3" xfId="22805" xr:uid="{AC2E1257-2CB0-439D-9C22-6C4EEF60C397}"/>
    <cellStyle name="Normal 9 3 2 2 4 2 4" xfId="39564" xr:uid="{94972A46-4A8E-42C4-8F8C-46561A9EFE65}"/>
    <cellStyle name="Normal 9 3 2 2 4 3" xfId="7732" xr:uid="{1B56A9DC-6ED7-4F40-96F4-D176830B639F}"/>
    <cellStyle name="Normal 9 3 2 2 4 3 2" xfId="16112" xr:uid="{6F758E93-1662-4486-ACE1-256EAD8BF3C7}"/>
    <cellStyle name="Normal 9 3 2 2 4 3 2 2" xfId="32872" xr:uid="{B5CD23E7-DE61-4F0C-857C-C76BF9FCC6FE}"/>
    <cellStyle name="Normal 9 3 2 2 4 3 2 3" xfId="49631" xr:uid="{4A4292B4-13B9-49CF-88F7-4A99EA848B62}"/>
    <cellStyle name="Normal 9 3 2 2 4 3 3" xfId="24492" xr:uid="{694A9049-9E39-403F-81F3-9908914A5A7E}"/>
    <cellStyle name="Normal 9 3 2 2 4 3 4" xfId="41251" xr:uid="{298ED53B-046B-4EB2-87FF-E40EBA50E4B9}"/>
    <cellStyle name="Normal 9 3 2 2 4 4" xfId="4359" xr:uid="{18EE3ACE-5FF7-44C9-A67C-55F12769F182}"/>
    <cellStyle name="Normal 9 3 2 2 4 4 2" xfId="12735" xr:uid="{FF2F27BC-A73A-4E4C-88C7-FD722401BF1E}"/>
    <cellStyle name="Normal 9 3 2 2 4 4 2 2" xfId="29495" xr:uid="{F80237DA-988B-4300-8112-E53B24DE0A91}"/>
    <cellStyle name="Normal 9 3 2 2 4 4 2 3" xfId="46254" xr:uid="{0AC3644A-D36E-4C30-A9F6-2DDB2C90804F}"/>
    <cellStyle name="Normal 9 3 2 2 4 4 3" xfId="21115" xr:uid="{8683D291-8785-42C4-81A8-DC7DEBBA371A}"/>
    <cellStyle name="Normal 9 3 2 2 4 4 4" xfId="37874" xr:uid="{F5680E40-26BB-486B-976D-441C0A185CFB}"/>
    <cellStyle name="Normal 9 3 2 2 4 5" xfId="11045" xr:uid="{1C5F110E-2FE1-4077-AE69-39909758DE29}"/>
    <cellStyle name="Normal 9 3 2 2 4 5 2" xfId="27805" xr:uid="{29D28401-3FE7-4753-A140-5ACD8BBE0157}"/>
    <cellStyle name="Normal 9 3 2 2 4 5 3" xfId="44564" xr:uid="{FCDFE509-28BF-4FAF-84C0-DCE654E843B3}"/>
    <cellStyle name="Normal 9 3 2 2 4 6" xfId="19425" xr:uid="{DD02C0F1-DCFB-4D85-B907-3DABC63BD46E}"/>
    <cellStyle name="Normal 9 3 2 2 4 7" xfId="36184" xr:uid="{549C8034-0963-4367-9994-838C424EABDC}"/>
    <cellStyle name="Normal 9 3 2 2 5" xfId="4779" xr:uid="{35548998-59FA-4E39-890C-87B93D416ACF}"/>
    <cellStyle name="Normal 9 3 2 2 5 2" xfId="13155" xr:uid="{7C8076B7-EF40-4AB0-9B89-7215F17213CB}"/>
    <cellStyle name="Normal 9 3 2 2 5 2 2" xfId="29915" xr:uid="{BF758139-8456-4DCB-A29A-9BB0D85CC0B1}"/>
    <cellStyle name="Normal 9 3 2 2 5 2 3" xfId="46674" xr:uid="{6BC21B5B-8A97-4807-87A0-AE19E298BE6F}"/>
    <cellStyle name="Normal 9 3 2 2 5 3" xfId="21535" xr:uid="{2ECF0784-FB4E-4F81-947A-C796D105FB35}"/>
    <cellStyle name="Normal 9 3 2 2 5 4" xfId="38294" xr:uid="{5E6F7E10-B2BE-4BB8-9081-54839E51D0B8}"/>
    <cellStyle name="Normal 9 3 2 2 6" xfId="6596" xr:uid="{9079D043-BDAF-42AE-8254-65BF2CFAA36B}"/>
    <cellStyle name="Normal 9 3 2 2 6 2" xfId="14976" xr:uid="{6D862C78-0985-4BA4-8F63-7BF6C9E4A8AD}"/>
    <cellStyle name="Normal 9 3 2 2 6 2 2" xfId="31736" xr:uid="{122C9893-2021-448C-B033-A06260248202}"/>
    <cellStyle name="Normal 9 3 2 2 6 2 3" xfId="48495" xr:uid="{A34DF8AB-CC6F-4914-95E0-7C055DFA5A42}"/>
    <cellStyle name="Normal 9 3 2 2 6 3" xfId="23356" xr:uid="{5575EFB3-47AF-453F-80ED-4CAFD31F95EE}"/>
    <cellStyle name="Normal 9 3 2 2 6 4" xfId="40115" xr:uid="{25CF5EBE-21B3-4638-9FED-3921E1C6F76D}"/>
    <cellStyle name="Normal 9 3 2 2 7" xfId="8138" xr:uid="{EA8EB1D7-099E-47BD-AA77-D8CBF290F582}"/>
    <cellStyle name="Normal 9 3 2 2 7 2" xfId="16518" xr:uid="{3409EFDA-E965-4948-B292-8E7B50B1EEE2}"/>
    <cellStyle name="Normal 9 3 2 2 7 2 2" xfId="33278" xr:uid="{F5103723-A76D-47FD-B0F7-3D7392444CF7}"/>
    <cellStyle name="Normal 9 3 2 2 7 2 3" xfId="50037" xr:uid="{47EE4D25-675C-4FA0-95C4-8C50C8A5350F}"/>
    <cellStyle name="Normal 9 3 2 2 7 3" xfId="24898" xr:uid="{40DD3CF1-D6B3-4FFC-AA16-685504EDB7BA}"/>
    <cellStyle name="Normal 9 3 2 2 7 4" xfId="41657" xr:uid="{EA0D60FE-4F62-4E6A-93E8-64AE658F9078}"/>
    <cellStyle name="Normal 9 3 2 2 8" xfId="8544" xr:uid="{2B927D81-39E6-46D2-85D3-4E2DD14C2311}"/>
    <cellStyle name="Normal 9 3 2 2 8 2" xfId="16924" xr:uid="{33D4CA9D-78FC-43B2-99DC-9B5459269DE6}"/>
    <cellStyle name="Normal 9 3 2 2 8 2 2" xfId="33684" xr:uid="{0D7F70A8-17B1-4408-AE60-89D819050F1B}"/>
    <cellStyle name="Normal 9 3 2 2 8 2 3" xfId="50443" xr:uid="{DB27D200-7527-4EB7-BE6F-50F502849A18}"/>
    <cellStyle name="Normal 9 3 2 2 8 3" xfId="25304" xr:uid="{09C2BEE2-694B-4418-BA3D-E38EAC869A90}"/>
    <cellStyle name="Normal 9 3 2 2 8 4" xfId="42063" xr:uid="{B5994BF6-05CC-4BA4-89D9-015EABF2030D}"/>
    <cellStyle name="Normal 9 3 2 2 9" xfId="8950" xr:uid="{8CF71F64-0C84-4210-BC9C-31992678AE9B}"/>
    <cellStyle name="Normal 9 3 2 2 9 2" xfId="17330" xr:uid="{C5289B90-9ECA-4C88-8BBD-B8FFC45B570A}"/>
    <cellStyle name="Normal 9 3 2 2 9 2 2" xfId="34090" xr:uid="{E1CBCE0C-D13C-4311-931E-BC0E51686379}"/>
    <cellStyle name="Normal 9 3 2 2 9 2 3" xfId="50849" xr:uid="{D9C1BF9B-7D53-4451-B76B-43A4D88B2992}"/>
    <cellStyle name="Normal 9 3 2 2 9 3" xfId="25710" xr:uid="{55195D25-AAF4-4F9A-9234-5074D5C2A5E9}"/>
    <cellStyle name="Normal 9 3 2 2 9 4" xfId="42469" xr:uid="{0AC5B947-ED8B-4C7A-8D3C-ACFA36662E89}"/>
    <cellStyle name="Normal 9 3 2 3" xfId="1535" xr:uid="{73891157-D108-4560-BCC7-7A220B29390D}"/>
    <cellStyle name="Normal 9 3 2 3 10" xfId="9470" xr:uid="{C5A3D273-FE26-4C4E-9C49-F63C7059055E}"/>
    <cellStyle name="Normal 9 3 2 3 10 2" xfId="17850" xr:uid="{BBB93C97-58C1-40F1-A858-A2D9AEE564A7}"/>
    <cellStyle name="Normal 9 3 2 3 10 2 2" xfId="34610" xr:uid="{0A7AEE3B-EECB-47D1-A778-4A8A362FFB88}"/>
    <cellStyle name="Normal 9 3 2 3 10 2 3" xfId="51369" xr:uid="{64F22212-8AC9-4054-B38A-417B979921C1}"/>
    <cellStyle name="Normal 9 3 2 3 10 3" xfId="26230" xr:uid="{2513C7C2-6EFE-45D2-B9CF-1D1C1ABCF20B}"/>
    <cellStyle name="Normal 9 3 2 3 10 4" xfId="42989" xr:uid="{C61F8DD6-34D5-43B6-9C6F-7672111E7262}"/>
    <cellStyle name="Normal 9 3 2 3 11" xfId="3336" xr:uid="{7E4B94EB-8A49-4F9F-B4E9-68DD67C90F06}"/>
    <cellStyle name="Normal 9 3 2 3 11 2" xfId="11713" xr:uid="{9AB37EFC-ADA9-46C5-A167-EBE08B168FE9}"/>
    <cellStyle name="Normal 9 3 2 3 11 2 2" xfId="28473" xr:uid="{3B32559B-A441-4F3E-9023-1001E5365F58}"/>
    <cellStyle name="Normal 9 3 2 3 11 2 3" xfId="45232" xr:uid="{1B5FA960-9FB4-4D48-ADA8-3E65D9810EAE}"/>
    <cellStyle name="Normal 9 3 2 3 11 3" xfId="20093" xr:uid="{44844C7D-ACD3-4537-940E-DA3D9B3ED4C5}"/>
    <cellStyle name="Normal 9 3 2 3 11 4" xfId="36852" xr:uid="{D8EF311F-7041-46A1-ACC2-94AF81A8DB70}"/>
    <cellStyle name="Normal 9 3 2 3 12" xfId="9910" xr:uid="{A816606C-8211-4F83-AC86-28411DE43DA4}"/>
    <cellStyle name="Normal 9 3 2 3 12 2" xfId="26670" xr:uid="{AC57A266-0D1E-44CB-A999-9BA8FB36A231}"/>
    <cellStyle name="Normal 9 3 2 3 12 3" xfId="43429" xr:uid="{09175F68-2A6E-456B-B789-9BD1464BA3FF}"/>
    <cellStyle name="Normal 9 3 2 3 13" xfId="18290" xr:uid="{9FDDFE46-FDC3-4B05-B838-275D5CC5D2E0}"/>
    <cellStyle name="Normal 9 3 2 3 14" xfId="35049" xr:uid="{5F978F2E-5042-401B-9012-122CCF7ECA3E}"/>
    <cellStyle name="Normal 9 3 2 3 2" xfId="1952" xr:uid="{0F74109B-8C5D-4D2C-A43E-5294D45C42F5}"/>
    <cellStyle name="Normal 9 3 2 3 2 2" xfId="5336" xr:uid="{808151F1-47A8-4556-90F0-F3773ED42BD9}"/>
    <cellStyle name="Normal 9 3 2 3 2 2 2" xfId="13716" xr:uid="{AB0178E9-8020-42DE-AF3D-3D0241387915}"/>
    <cellStyle name="Normal 9 3 2 3 2 2 2 2" xfId="30476" xr:uid="{987593E6-4888-440F-B591-C37DEED5D7E6}"/>
    <cellStyle name="Normal 9 3 2 3 2 2 2 3" xfId="47235" xr:uid="{DA0B0510-A559-41EB-B949-C45BF1ABDB60}"/>
    <cellStyle name="Normal 9 3 2 3 2 2 3" xfId="22096" xr:uid="{37E9820B-A5B8-4F16-98CB-87C0D17BEADA}"/>
    <cellStyle name="Normal 9 3 2 3 2 2 4" xfId="38855" xr:uid="{FD82A3B0-2199-4B56-A86C-AE8697DE2D7C}"/>
    <cellStyle name="Normal 9 3 2 3 2 3" xfId="7023" xr:uid="{FA4A1002-8482-4556-A8FF-C62E0D83B4CE}"/>
    <cellStyle name="Normal 9 3 2 3 2 3 2" xfId="15403" xr:uid="{8AE39633-0585-46AB-90D4-FB16B2AF3D2F}"/>
    <cellStyle name="Normal 9 3 2 3 2 3 2 2" xfId="32163" xr:uid="{92F62A79-A943-4299-BA43-7649989EA64D}"/>
    <cellStyle name="Normal 9 3 2 3 2 3 2 3" xfId="48922" xr:uid="{E0952A06-1120-40A7-8C8A-AA11EC66FEEA}"/>
    <cellStyle name="Normal 9 3 2 3 2 3 3" xfId="23783" xr:uid="{26AEAF95-F593-4329-BA88-F9E7B43B9250}"/>
    <cellStyle name="Normal 9 3 2 3 2 3 4" xfId="40542" xr:uid="{83152F31-B0BD-4C7E-A001-3913875F6BD5}"/>
    <cellStyle name="Normal 9 3 2 3 2 4" xfId="3763" xr:uid="{5CF9FA39-8107-4F87-B5D5-72EED8256315}"/>
    <cellStyle name="Normal 9 3 2 3 2 4 2" xfId="12139" xr:uid="{29905551-610A-452F-8732-34D691C3FA66}"/>
    <cellStyle name="Normal 9 3 2 3 2 4 2 2" xfId="28899" xr:uid="{27F4DCC7-C286-42AF-AB37-F95BEDD5309C}"/>
    <cellStyle name="Normal 9 3 2 3 2 4 2 3" xfId="45658" xr:uid="{6C010A68-41FA-4B3C-9502-12DABA0599B4}"/>
    <cellStyle name="Normal 9 3 2 3 2 4 3" xfId="20519" xr:uid="{EE8991DF-F5F9-4398-AA7A-8F66775247BF}"/>
    <cellStyle name="Normal 9 3 2 3 2 4 4" xfId="37278" xr:uid="{33881927-AB1F-4C84-B50B-2554512EAC8B}"/>
    <cellStyle name="Normal 9 3 2 3 2 5" xfId="10336" xr:uid="{1D50C362-5D0A-480B-BF56-7C9AC25AB450}"/>
    <cellStyle name="Normal 9 3 2 3 2 5 2" xfId="27096" xr:uid="{8C1305EC-EDAA-40C1-BBD3-FE5A830FA31F}"/>
    <cellStyle name="Normal 9 3 2 3 2 5 3" xfId="43855" xr:uid="{CC859ACC-0F0C-442A-AD19-8FB5E25A99D2}"/>
    <cellStyle name="Normal 9 3 2 3 2 6" xfId="18716" xr:uid="{22899A56-4E17-4DD8-B90F-B4475C9B8AFC}"/>
    <cellStyle name="Normal 9 3 2 3 2 7" xfId="35475" xr:uid="{A913515C-9CF0-4770-80AD-D9D0C18D786C}"/>
    <cellStyle name="Normal 9 3 2 3 3" xfId="2383" xr:uid="{A5683E7A-5648-4194-A3F9-B7E377683356}"/>
    <cellStyle name="Normal 9 3 2 3 3 2" xfId="5764" xr:uid="{1033C73E-FB90-487D-B3EA-886404479333}"/>
    <cellStyle name="Normal 9 3 2 3 3 2 2" xfId="14144" xr:uid="{085673EA-796E-4585-AF9B-3F4970EF2BB4}"/>
    <cellStyle name="Normal 9 3 2 3 3 2 2 2" xfId="30904" xr:uid="{2F81659C-3715-46DF-BF02-3FE9986E1C87}"/>
    <cellStyle name="Normal 9 3 2 3 3 2 2 3" xfId="47663" xr:uid="{CBB4ABB9-B006-4DAC-B5DE-AEA677EDBF9F}"/>
    <cellStyle name="Normal 9 3 2 3 3 2 3" xfId="22524" xr:uid="{12259C3A-3BC0-4458-903F-E7B8D570FDCC}"/>
    <cellStyle name="Normal 9 3 2 3 3 2 4" xfId="39283" xr:uid="{4905AAF9-341A-42BE-B6C9-06C98EA32FC5}"/>
    <cellStyle name="Normal 9 3 2 3 3 3" xfId="7451" xr:uid="{78949A46-97C7-4BA2-8940-41242EAD2344}"/>
    <cellStyle name="Normal 9 3 2 3 3 3 2" xfId="15831" xr:uid="{821AF359-871A-4EA7-881D-A692A1743F50}"/>
    <cellStyle name="Normal 9 3 2 3 3 3 2 2" xfId="32591" xr:uid="{47CF1DDF-D7F4-492A-A4D8-8B8B47D48ACF}"/>
    <cellStyle name="Normal 9 3 2 3 3 3 2 3" xfId="49350" xr:uid="{451AF52D-1842-4F21-A801-B3A95F1111A5}"/>
    <cellStyle name="Normal 9 3 2 3 3 3 3" xfId="24211" xr:uid="{1F18870E-C963-49CA-ADB6-849FBA5A6D05}"/>
    <cellStyle name="Normal 9 3 2 3 3 3 4" xfId="40970" xr:uid="{511E1E1D-90AC-4791-9074-02A89C937FEA}"/>
    <cellStyle name="Normal 9 3 2 3 3 4" xfId="4191" xr:uid="{B82BA05A-699E-4EB7-B62F-4E44422B1EED}"/>
    <cellStyle name="Normal 9 3 2 3 3 4 2" xfId="12567" xr:uid="{4DC20D02-4E47-40E0-9E02-1AED27254814}"/>
    <cellStyle name="Normal 9 3 2 3 3 4 2 2" xfId="29327" xr:uid="{AFFEF5C4-6E74-40B0-8B11-B4E9020F4977}"/>
    <cellStyle name="Normal 9 3 2 3 3 4 2 3" xfId="46086" xr:uid="{A4538075-31B7-456D-A7C9-8982D1B60947}"/>
    <cellStyle name="Normal 9 3 2 3 3 4 3" xfId="20947" xr:uid="{31128FB3-9FD6-4BDF-9F50-E3407051200D}"/>
    <cellStyle name="Normal 9 3 2 3 3 4 4" xfId="37706" xr:uid="{6592BEA2-A641-452A-B092-A8196C589DD3}"/>
    <cellStyle name="Normal 9 3 2 3 3 5" xfId="10764" xr:uid="{46677F93-F1E8-402E-875C-C81ED9F75DF7}"/>
    <cellStyle name="Normal 9 3 2 3 3 5 2" xfId="27524" xr:uid="{FDFDBD6C-BAFE-49D9-8F7F-84349171AFB5}"/>
    <cellStyle name="Normal 9 3 2 3 3 5 3" xfId="44283" xr:uid="{57037CDB-AB76-4454-A8AA-B3CB0AE264C4}"/>
    <cellStyle name="Normal 9 3 2 3 3 6" xfId="19144" xr:uid="{2B831E7C-43F6-4F24-95D3-DA3FEB5F6ECE}"/>
    <cellStyle name="Normal 9 3 2 3 3 7" xfId="35903" xr:uid="{81AEA171-9890-4700-9B1F-24FC59048791}"/>
    <cellStyle name="Normal 9 3 2 3 4" xfId="2777" xr:uid="{B789A9D9-6D39-463A-B064-64F98359AABE}"/>
    <cellStyle name="Normal 9 3 2 3 4 2" xfId="6159" xr:uid="{E1973232-9D5C-4F90-B948-DB39CA6FFBDD}"/>
    <cellStyle name="Normal 9 3 2 3 4 2 2" xfId="14539" xr:uid="{B70FA18C-AAAB-4213-896E-4AC5812E332F}"/>
    <cellStyle name="Normal 9 3 2 3 4 2 2 2" xfId="31299" xr:uid="{25AACDA7-8336-4FE8-B6C4-A712884EE543}"/>
    <cellStyle name="Normal 9 3 2 3 4 2 2 3" xfId="48058" xr:uid="{B6CF4601-7993-40B6-AD71-6229D5332700}"/>
    <cellStyle name="Normal 9 3 2 3 4 2 3" xfId="22919" xr:uid="{A223ACD0-A6DE-40B4-AA12-87603515FC48}"/>
    <cellStyle name="Normal 9 3 2 3 4 2 4" xfId="39678" xr:uid="{1FA95D94-993F-46E2-B0AE-6C4121773567}"/>
    <cellStyle name="Normal 9 3 2 3 4 3" xfId="7846" xr:uid="{2C7AFC91-36E1-4633-87B6-E419CCD55195}"/>
    <cellStyle name="Normal 9 3 2 3 4 3 2" xfId="16226" xr:uid="{5AC193BA-F64B-4820-80E9-A790510C422A}"/>
    <cellStyle name="Normal 9 3 2 3 4 3 2 2" xfId="32986" xr:uid="{7CD1C197-017F-42CD-9511-C3B953B21706}"/>
    <cellStyle name="Normal 9 3 2 3 4 3 2 3" xfId="49745" xr:uid="{D633CCD5-93B3-4F25-95A4-F43011DC44E4}"/>
    <cellStyle name="Normal 9 3 2 3 4 3 3" xfId="24606" xr:uid="{0B1F730A-8B0E-467E-92F3-4CE761AA5AFC}"/>
    <cellStyle name="Normal 9 3 2 3 4 3 4" xfId="41365" xr:uid="{052B1559-5651-4082-9DC7-D3C5EA9FCF6F}"/>
    <cellStyle name="Normal 9 3 2 3 4 4" xfId="4473" xr:uid="{9FFA78DB-503D-4996-BA99-8A85B0BF035D}"/>
    <cellStyle name="Normal 9 3 2 3 4 4 2" xfId="12849" xr:uid="{C7803EAA-5AAD-4EA7-BB9B-286AF5D675A6}"/>
    <cellStyle name="Normal 9 3 2 3 4 4 2 2" xfId="29609" xr:uid="{B14D2AAF-BA04-4305-B7B9-77AD110616B7}"/>
    <cellStyle name="Normal 9 3 2 3 4 4 2 3" xfId="46368" xr:uid="{7814888E-A30E-4E04-B97A-630740FBF30F}"/>
    <cellStyle name="Normal 9 3 2 3 4 4 3" xfId="21229" xr:uid="{B6BFA729-988C-406F-99BD-63C68CB3AA24}"/>
    <cellStyle name="Normal 9 3 2 3 4 4 4" xfId="37988" xr:uid="{068BA501-E9A4-4A5C-9FFF-C6E6CF96FF69}"/>
    <cellStyle name="Normal 9 3 2 3 4 5" xfId="11159" xr:uid="{D9204DEA-4139-43A0-A963-E172E5450531}"/>
    <cellStyle name="Normal 9 3 2 3 4 5 2" xfId="27919" xr:uid="{21B5A653-9E26-4951-9389-7E0D79612200}"/>
    <cellStyle name="Normal 9 3 2 3 4 5 3" xfId="44678" xr:uid="{9B41E44F-59FC-4CEC-B0AF-184270E0116D}"/>
    <cellStyle name="Normal 9 3 2 3 4 6" xfId="19539" xr:uid="{939F0C86-CE48-4CAC-9D70-FAEF8D618273}"/>
    <cellStyle name="Normal 9 3 2 3 4 7" xfId="36298" xr:uid="{6669A54E-315E-4050-BCEC-9B91FE64BB1A}"/>
    <cellStyle name="Normal 9 3 2 3 5" xfId="4893" xr:uid="{C841473A-9B20-495B-9AB4-151CB48FB396}"/>
    <cellStyle name="Normal 9 3 2 3 5 2" xfId="13269" xr:uid="{80D3A44A-CA04-47A8-A752-3927691A0FD7}"/>
    <cellStyle name="Normal 9 3 2 3 5 2 2" xfId="30029" xr:uid="{1D088A70-8309-46EC-97F0-37A393A20C90}"/>
    <cellStyle name="Normal 9 3 2 3 5 2 3" xfId="46788" xr:uid="{B2F9636B-6FE1-4267-B108-22F3FE19F8BC}"/>
    <cellStyle name="Normal 9 3 2 3 5 3" xfId="21649" xr:uid="{EBAC4D39-D51A-48A4-B8C0-B72F5F7096DC}"/>
    <cellStyle name="Normal 9 3 2 3 5 4" xfId="38408" xr:uid="{E68241C0-35A0-4E3C-93A2-A83299DADCA9}"/>
    <cellStyle name="Normal 9 3 2 3 6" xfId="6597" xr:uid="{5DAF5574-55B2-4EF5-80F8-8E35E53DCEA7}"/>
    <cellStyle name="Normal 9 3 2 3 6 2" xfId="14977" xr:uid="{ACC936A1-6BD3-4F55-84DB-ECC93ACE1FF6}"/>
    <cellStyle name="Normal 9 3 2 3 6 2 2" xfId="31737" xr:uid="{B5ECC666-7835-43EF-B929-1E08CACDA40D}"/>
    <cellStyle name="Normal 9 3 2 3 6 2 3" xfId="48496" xr:uid="{DB304227-ACA8-41AC-B48A-093E465F4A71}"/>
    <cellStyle name="Normal 9 3 2 3 6 3" xfId="23357" xr:uid="{459EF45A-4DED-4E74-8A99-660C51AFCBDA}"/>
    <cellStyle name="Normal 9 3 2 3 6 4" xfId="40116" xr:uid="{E28B1610-1C26-4EC3-A38C-810A8FBBF6B8}"/>
    <cellStyle name="Normal 9 3 2 3 7" xfId="8252" xr:uid="{D2C9319E-68F5-4C7E-ACEB-7288838DD06D}"/>
    <cellStyle name="Normal 9 3 2 3 7 2" xfId="16632" xr:uid="{24BA8CFC-EC42-4EEF-9A22-371F836B4EA7}"/>
    <cellStyle name="Normal 9 3 2 3 7 2 2" xfId="33392" xr:uid="{6E29F94F-04FB-40A7-8936-43636A53340D}"/>
    <cellStyle name="Normal 9 3 2 3 7 2 3" xfId="50151" xr:uid="{A7256E3A-01A9-4401-8731-02B59FC4F105}"/>
    <cellStyle name="Normal 9 3 2 3 7 3" xfId="25012" xr:uid="{4B69C177-ABD8-4E0D-B1F8-824CD6A9F182}"/>
    <cellStyle name="Normal 9 3 2 3 7 4" xfId="41771" xr:uid="{CAD98E07-0C54-4585-9D54-08C3AC849647}"/>
    <cellStyle name="Normal 9 3 2 3 8" xfId="8658" xr:uid="{BA843393-E7A8-411C-AE74-7A5B3DDC9DF1}"/>
    <cellStyle name="Normal 9 3 2 3 8 2" xfId="17038" xr:uid="{8903C392-9096-4641-90F5-9D1B49F07F6F}"/>
    <cellStyle name="Normal 9 3 2 3 8 2 2" xfId="33798" xr:uid="{0B64424C-C909-49B1-A9AA-E8EB018D2D73}"/>
    <cellStyle name="Normal 9 3 2 3 8 2 3" xfId="50557" xr:uid="{78B5EA7B-D6B7-4A3B-AAA0-53720FA5A676}"/>
    <cellStyle name="Normal 9 3 2 3 8 3" xfId="25418" xr:uid="{92946E71-32AE-4119-AB76-800999D6D451}"/>
    <cellStyle name="Normal 9 3 2 3 8 4" xfId="42177" xr:uid="{39AE69E0-C6CA-4CA7-8155-4CE8AA32FF6D}"/>
    <cellStyle name="Normal 9 3 2 3 9" xfId="9064" xr:uid="{CF40BD16-1FBF-4175-943A-390C2FF32934}"/>
    <cellStyle name="Normal 9 3 2 3 9 2" xfId="17444" xr:uid="{350C7C1F-84C8-4207-8200-63E0D25F3B5E}"/>
    <cellStyle name="Normal 9 3 2 3 9 2 2" xfId="34204" xr:uid="{9EF291A1-8E8E-4A9E-B95F-F85F224151EB}"/>
    <cellStyle name="Normal 9 3 2 3 9 2 3" xfId="50963" xr:uid="{DAA372F1-D779-4B90-AF21-9B19F8BC6D2A}"/>
    <cellStyle name="Normal 9 3 2 3 9 3" xfId="25824" xr:uid="{490292F1-F6AE-4A49-B2AA-675DF0B160FE}"/>
    <cellStyle name="Normal 9 3 2 3 9 4" xfId="42583" xr:uid="{0C5E5221-6BD8-43C4-91AA-F3F243CEAC00}"/>
    <cellStyle name="Normal 9 3 2 4" xfId="1652" xr:uid="{3E0D7B70-DE79-4491-92AF-AB6D27A7CF48}"/>
    <cellStyle name="Normal 9 3 2 4 2" xfId="5034" xr:uid="{D7A18BAA-FA99-4574-9DF7-E502E41D3E36}"/>
    <cellStyle name="Normal 9 3 2 4 2 2" xfId="13412" xr:uid="{EE1545E0-7E0C-4A8D-8A75-A35BCB473512}"/>
    <cellStyle name="Normal 9 3 2 4 2 2 2" xfId="30172" xr:uid="{3A686CCB-1B78-4EE7-929A-AF1E60799046}"/>
    <cellStyle name="Normal 9 3 2 4 2 2 3" xfId="46931" xr:uid="{77BDE8C8-5B2E-41F4-A5AB-DEB7209BBA2B}"/>
    <cellStyle name="Normal 9 3 2 4 2 3" xfId="21792" xr:uid="{7D27B2A3-CABF-41A3-9E4C-A54C58DCDC63}"/>
    <cellStyle name="Normal 9 3 2 4 2 4" xfId="38551" xr:uid="{A2B9CECC-276A-4718-B2D6-8D541D7EF6C5}"/>
    <cellStyle name="Normal 9 3 2 4 3" xfId="6719" xr:uid="{B5D277FA-4B04-4986-874A-7D2577B75FC1}"/>
    <cellStyle name="Normal 9 3 2 4 3 2" xfId="15099" xr:uid="{8B8A4216-D957-4E44-898E-299D39E13249}"/>
    <cellStyle name="Normal 9 3 2 4 3 2 2" xfId="31859" xr:uid="{D0BC8FC6-9D0C-4D7E-8293-B7716A522941}"/>
    <cellStyle name="Normal 9 3 2 4 3 2 3" xfId="48618" xr:uid="{4299F46C-F51A-4AC1-9876-DD0C8AA4A90A}"/>
    <cellStyle name="Normal 9 3 2 4 3 3" xfId="23479" xr:uid="{42DA8069-5C68-4EBB-8698-6948D10F7279}"/>
    <cellStyle name="Normal 9 3 2 4 3 4" xfId="40238" xr:uid="{5F31EA99-DADF-4263-8FF7-EFFD7AB59271}"/>
    <cellStyle name="Normal 9 3 2 4 4" xfId="3459" xr:uid="{2846D492-B581-4654-8FBB-AFEBD10380BE}"/>
    <cellStyle name="Normal 9 3 2 4 4 2" xfId="11835" xr:uid="{F428C02A-022A-44BA-8FB0-7B0E7E084788}"/>
    <cellStyle name="Normal 9 3 2 4 4 2 2" xfId="28595" xr:uid="{C2D0FB57-38E8-4649-A083-BE0307C74C5B}"/>
    <cellStyle name="Normal 9 3 2 4 4 2 3" xfId="45354" xr:uid="{59E23499-EE65-439D-BAAA-B19F934344B2}"/>
    <cellStyle name="Normal 9 3 2 4 4 3" xfId="20215" xr:uid="{A902F6F9-9D18-40DD-900F-07B0A532B01F}"/>
    <cellStyle name="Normal 9 3 2 4 4 4" xfId="36974" xr:uid="{F9651DDC-9C25-451D-A395-7F6F9886B396}"/>
    <cellStyle name="Normal 9 3 2 4 5" xfId="10032" xr:uid="{EBD8DA0E-2150-4B74-8555-5B6BFE30ABB6}"/>
    <cellStyle name="Normal 9 3 2 4 5 2" xfId="26792" xr:uid="{E7F8A1FE-887A-4908-8290-AB438C695E8B}"/>
    <cellStyle name="Normal 9 3 2 4 5 3" xfId="43551" xr:uid="{30AF316B-1F4D-4943-AE17-DBF42721E3EB}"/>
    <cellStyle name="Normal 9 3 2 4 6" xfId="18412" xr:uid="{7C4687B1-14C4-4BBF-94B3-71D50709B4D6}"/>
    <cellStyle name="Normal 9 3 2 4 7" xfId="35171" xr:uid="{7A2FB5DF-231F-45B6-9241-486949ECD7BC}"/>
    <cellStyle name="Normal 9 3 2 5" xfId="2080" xr:uid="{696EE12E-F639-460B-B67A-05AD08C40488}"/>
    <cellStyle name="Normal 9 3 2 5 2" xfId="5460" xr:uid="{9D79D5B5-AB3F-494E-8DF6-7F2CF8CE0D3B}"/>
    <cellStyle name="Normal 9 3 2 5 2 2" xfId="13840" xr:uid="{B6F191B7-D5F3-4622-BD57-A7A190297599}"/>
    <cellStyle name="Normal 9 3 2 5 2 2 2" xfId="30600" xr:uid="{4D85D437-4562-4084-BF8C-00D1BE4C39C2}"/>
    <cellStyle name="Normal 9 3 2 5 2 2 3" xfId="47359" xr:uid="{3408F7D1-BAA9-4648-AB93-72A70EE26AAA}"/>
    <cellStyle name="Normal 9 3 2 5 2 3" xfId="22220" xr:uid="{DE9ADA7A-B803-425B-9128-157B353FA3ED}"/>
    <cellStyle name="Normal 9 3 2 5 2 4" xfId="38979" xr:uid="{8C124CBB-BCA6-4571-ABF2-1DF899BA39C4}"/>
    <cellStyle name="Normal 9 3 2 5 3" xfId="7147" xr:uid="{E6A8F7BC-C33F-46F1-98F0-6B4A12D7553C}"/>
    <cellStyle name="Normal 9 3 2 5 3 2" xfId="15527" xr:uid="{87737E97-C960-4190-95E9-9D4582222886}"/>
    <cellStyle name="Normal 9 3 2 5 3 2 2" xfId="32287" xr:uid="{520F0673-AB25-4DCD-947C-F2F48B4EF5F8}"/>
    <cellStyle name="Normal 9 3 2 5 3 2 3" xfId="49046" xr:uid="{8365911F-5043-4764-8305-E8B103169FD5}"/>
    <cellStyle name="Normal 9 3 2 5 3 3" xfId="23907" xr:uid="{F4B51048-480B-40B0-B6F8-FF603D91F376}"/>
    <cellStyle name="Normal 9 3 2 5 3 4" xfId="40666" xr:uid="{12F16A3D-F86C-470B-9850-5F694067D32F}"/>
    <cellStyle name="Normal 9 3 2 5 4" xfId="3887" xr:uid="{13C1A269-50D4-4D1D-A266-6C2502D8770B}"/>
    <cellStyle name="Normal 9 3 2 5 4 2" xfId="12263" xr:uid="{0990B949-2AC6-4F91-AB02-3CA8E6956E18}"/>
    <cellStyle name="Normal 9 3 2 5 4 2 2" xfId="29023" xr:uid="{73F0391D-2B0E-495F-8BE7-5BD0BDCD1AEC}"/>
    <cellStyle name="Normal 9 3 2 5 4 2 3" xfId="45782" xr:uid="{2F2F8762-33BE-4733-AC07-FEAF48EEDC1A}"/>
    <cellStyle name="Normal 9 3 2 5 4 3" xfId="20643" xr:uid="{1D38C9F8-0138-42EE-B9C7-E176564910D8}"/>
    <cellStyle name="Normal 9 3 2 5 4 4" xfId="37402" xr:uid="{2E5F0D6B-F131-41D2-94C6-5A3708323363}"/>
    <cellStyle name="Normal 9 3 2 5 5" xfId="10460" xr:uid="{33C55114-67FF-4DFF-9796-1360A494CBCC}"/>
    <cellStyle name="Normal 9 3 2 5 5 2" xfId="27220" xr:uid="{DCDDAC58-3978-4312-9E9A-51341060F0B3}"/>
    <cellStyle name="Normal 9 3 2 5 5 3" xfId="43979" xr:uid="{6911C345-3D7D-479E-84F1-C75BB7981856}"/>
    <cellStyle name="Normal 9 3 2 5 6" xfId="18840" xr:uid="{95CC4321-FA05-45B0-9AEB-2A92EB642166}"/>
    <cellStyle name="Normal 9 3 2 5 7" xfId="35599" xr:uid="{C24C6684-F0DB-4BBB-9959-0D468719BC30}"/>
    <cellStyle name="Normal 9 3 2 6" xfId="2506" xr:uid="{5ABCCC35-A153-4A7A-833F-843136580420}"/>
    <cellStyle name="Normal 9 3 2 6 2" xfId="5888" xr:uid="{C1F79056-196B-4385-B70A-5EEAE09617E6}"/>
    <cellStyle name="Normal 9 3 2 6 2 2" xfId="14268" xr:uid="{B80D8933-7271-4064-9C0F-5DCB0A998A18}"/>
    <cellStyle name="Normal 9 3 2 6 2 2 2" xfId="31028" xr:uid="{1901E2F7-2153-457D-9BC4-1EBB26A309C1}"/>
    <cellStyle name="Normal 9 3 2 6 2 2 3" xfId="47787" xr:uid="{E5742115-75C8-4640-BF67-0CDA410D360D}"/>
    <cellStyle name="Normal 9 3 2 6 2 3" xfId="22648" xr:uid="{9246F8FB-873F-48EC-AF4E-FB4F9F440A32}"/>
    <cellStyle name="Normal 9 3 2 6 2 4" xfId="39407" xr:uid="{5EFDF600-6A0E-426E-A50E-B12287CBCC6D}"/>
    <cellStyle name="Normal 9 3 2 6 3" xfId="7575" xr:uid="{9B5006CB-726A-4297-B7BB-8DB0EDB81467}"/>
    <cellStyle name="Normal 9 3 2 6 3 2" xfId="15955" xr:uid="{FC20D1C0-D2FF-47C9-AD1A-823AE7BB501E}"/>
    <cellStyle name="Normal 9 3 2 6 3 2 2" xfId="32715" xr:uid="{AEC54236-13A4-4821-8DE3-1F4A3D9E790C}"/>
    <cellStyle name="Normal 9 3 2 6 3 2 3" xfId="49474" xr:uid="{E286DC9B-6939-4E34-AF91-4470083FD5B6}"/>
    <cellStyle name="Normal 9 3 2 6 3 3" xfId="24335" xr:uid="{AEDD1EDB-5B05-41BF-804F-DDB4BA35EA78}"/>
    <cellStyle name="Normal 9 3 2 6 3 4" xfId="41094" xr:uid="{4E15E337-1181-4C3F-81E3-E9FC5355DBF4}"/>
    <cellStyle name="Normal 9 3 2 6 4" xfId="4226" xr:uid="{9B4E9EC0-DB71-4A58-8ED7-DFE529987766}"/>
    <cellStyle name="Normal 9 3 2 6 4 2" xfId="12602" xr:uid="{927A4632-0F8C-4B8A-953B-8C6C7E91B681}"/>
    <cellStyle name="Normal 9 3 2 6 4 2 2" xfId="29362" xr:uid="{F70C841F-5757-4EBB-B5CC-99AAE9105256}"/>
    <cellStyle name="Normal 9 3 2 6 4 2 3" xfId="46121" xr:uid="{38F29130-30BC-4FC9-88C7-242BE120AB3B}"/>
    <cellStyle name="Normal 9 3 2 6 4 3" xfId="20982" xr:uid="{7BB99C09-2B18-4CD8-960C-CE361E0F7D41}"/>
    <cellStyle name="Normal 9 3 2 6 4 4" xfId="37741" xr:uid="{7A9AA759-2EB5-439C-9135-0114E9378A2E}"/>
    <cellStyle name="Normal 9 3 2 6 5" xfId="10888" xr:uid="{907FEB5C-1326-4EEA-926B-18E04D8CC0C8}"/>
    <cellStyle name="Normal 9 3 2 6 5 2" xfId="27648" xr:uid="{7B4C6454-6114-4881-98F8-876E3A09CF76}"/>
    <cellStyle name="Normal 9 3 2 6 5 3" xfId="44407" xr:uid="{11866FFB-9D18-4E5E-8BDC-1D348D5093F0}"/>
    <cellStyle name="Normal 9 3 2 6 6" xfId="19268" xr:uid="{DA12E32D-6162-434A-9300-A7CED2C93BD6}"/>
    <cellStyle name="Normal 9 3 2 6 7" xfId="36027" xr:uid="{5BA1C7A7-9BED-4FE8-9E5E-6F3B832F8CC0}"/>
    <cellStyle name="Normal 9 3 2 7" xfId="4622" xr:uid="{600374F9-09B2-4E3F-B1A3-35D3877EB8C5}"/>
    <cellStyle name="Normal 9 3 2 7 2" xfId="12998" xr:uid="{CBFD1E3F-583E-4B6C-8BFD-214C8E5B1038}"/>
    <cellStyle name="Normal 9 3 2 7 2 2" xfId="29758" xr:uid="{50B18D0E-6C0D-4CDA-927F-C94A89B278CC}"/>
    <cellStyle name="Normal 9 3 2 7 2 3" xfId="46517" xr:uid="{7A204B0A-9B98-49E7-AFCF-11B71B61544A}"/>
    <cellStyle name="Normal 9 3 2 7 3" xfId="21378" xr:uid="{4A2A467F-B3AF-4D4D-87BA-8B98EA67E71E}"/>
    <cellStyle name="Normal 9 3 2 7 4" xfId="38137" xr:uid="{B27B803C-AEA8-488D-AC03-1B7AC8BA5004}"/>
    <cellStyle name="Normal 9 3 2 8" xfId="6293" xr:uid="{AF5E025C-A01A-40D7-A30E-D198D3329E25}"/>
    <cellStyle name="Normal 9 3 2 8 2" xfId="14673" xr:uid="{79AA927D-B0B6-4FD4-84E1-E31F94AD425C}"/>
    <cellStyle name="Normal 9 3 2 8 2 2" xfId="31433" xr:uid="{47A885E8-C1D6-4D1F-B44D-36770592598E}"/>
    <cellStyle name="Normal 9 3 2 8 2 3" xfId="48192" xr:uid="{7E8FBE1B-9331-4B51-A960-78FA5369658F}"/>
    <cellStyle name="Normal 9 3 2 8 3" xfId="23053" xr:uid="{C8B84322-49A1-4F3C-91F3-AF777370CF49}"/>
    <cellStyle name="Normal 9 3 2 8 4" xfId="39812" xr:uid="{6695F4BB-CE19-43F5-BF7A-A19446441696}"/>
    <cellStyle name="Normal 9 3 2 9" xfId="7981" xr:uid="{3D99648C-274D-41CB-A7A2-AF15EFFF9681}"/>
    <cellStyle name="Normal 9 3 2 9 2" xfId="16361" xr:uid="{5BC627A2-3431-4E06-8263-D93454D77816}"/>
    <cellStyle name="Normal 9 3 2 9 2 2" xfId="33121" xr:uid="{E44CA8BE-A170-4436-A3C1-669DE6FBF180}"/>
    <cellStyle name="Normal 9 3 2 9 2 3" xfId="49880" xr:uid="{C557EC52-5AE0-44FC-A64D-4B9363633B59}"/>
    <cellStyle name="Normal 9 3 2 9 3" xfId="24741" xr:uid="{F7E7FC4E-F110-4DCB-AB10-51E4EDC91D15}"/>
    <cellStyle name="Normal 9 3 2 9 4" xfId="41500" xr:uid="{71BF6EC0-ABC2-4AC1-A5A9-E039C64A7AE9}"/>
    <cellStyle name="Normal 9 3 3" xfId="1133" xr:uid="{F8FD683F-12C2-4FA1-92EC-F81D29307D2D}"/>
    <cellStyle name="Normal 9 3 3 10" xfId="9355" xr:uid="{F6BEE470-D77F-4C6C-908D-BCA722577123}"/>
    <cellStyle name="Normal 9 3 3 10 2" xfId="17735" xr:uid="{D98608DF-0DFB-47D9-B30B-C281A58004A5}"/>
    <cellStyle name="Normal 9 3 3 10 2 2" xfId="34495" xr:uid="{9169278D-BD1D-4267-9974-FAE8F954B420}"/>
    <cellStyle name="Normal 9 3 3 10 2 3" xfId="51254" xr:uid="{5CAF57B8-C7D2-452C-9777-E5F1AF5738B4}"/>
    <cellStyle name="Normal 9 3 3 10 3" xfId="26115" xr:uid="{7693A553-832F-4CA1-9B16-5C5991CED899}"/>
    <cellStyle name="Normal 9 3 3 10 4" xfId="42874" xr:uid="{6941516A-5182-4E89-8414-74C044E762A9}"/>
    <cellStyle name="Normal 9 3 3 11" xfId="3337" xr:uid="{DD9F6969-6193-43AD-BDAA-D38D5CDA1582}"/>
    <cellStyle name="Normal 9 3 3 11 2" xfId="11714" xr:uid="{F7C312D6-C13D-46AC-A177-43D386828D33}"/>
    <cellStyle name="Normal 9 3 3 11 2 2" xfId="28474" xr:uid="{1E6D1E5C-144F-4BB1-871F-0D82059BFAAF}"/>
    <cellStyle name="Normal 9 3 3 11 2 3" xfId="45233" xr:uid="{87DC72B2-9171-4949-BFA1-E0CA8E3BCF0D}"/>
    <cellStyle name="Normal 9 3 3 11 3" xfId="20094" xr:uid="{980CE0CE-A860-479E-9311-FF6BBD7E1469}"/>
    <cellStyle name="Normal 9 3 3 11 4" xfId="36853" xr:uid="{B5F704CA-8C10-48A4-BFB8-4EB4CE18AE5E}"/>
    <cellStyle name="Normal 9 3 3 12" xfId="9911" xr:uid="{FAA9A754-25A0-4453-9255-833ADDC49AB3}"/>
    <cellStyle name="Normal 9 3 3 12 2" xfId="26671" xr:uid="{4E248A84-AF37-43A9-A10A-3C2083C80BD9}"/>
    <cellStyle name="Normal 9 3 3 12 3" xfId="43430" xr:uid="{318E601F-C2E6-49C9-A88E-BA7C62145464}"/>
    <cellStyle name="Normal 9 3 3 13" xfId="18291" xr:uid="{534966C1-AF08-40A3-83F8-8D85770E2690}"/>
    <cellStyle name="Normal 9 3 3 14" xfId="35050" xr:uid="{EBA14D3B-0BF2-4F60-9827-723FAB8C8811}"/>
    <cellStyle name="Normal 9 3 3 2" xfId="1953" xr:uid="{40A9E32E-A57A-4945-8DD4-78B94F0252A8}"/>
    <cellStyle name="Normal 9 3 3 2 2" xfId="5337" xr:uid="{21666724-1699-4D3A-BB8E-78E4AF0858C3}"/>
    <cellStyle name="Normal 9 3 3 2 2 2" xfId="13717" xr:uid="{4C60CFB9-3489-4E31-ABB5-E80CAC9D7C41}"/>
    <cellStyle name="Normal 9 3 3 2 2 2 2" xfId="30477" xr:uid="{8C5BCDD3-0AA1-4207-B414-C4E9625922B5}"/>
    <cellStyle name="Normal 9 3 3 2 2 2 3" xfId="47236" xr:uid="{48BD0855-F864-4EC3-B717-3B9329CCAEF5}"/>
    <cellStyle name="Normal 9 3 3 2 2 3" xfId="22097" xr:uid="{353FBA07-1FE9-44BB-BAE8-FC49D0D725A5}"/>
    <cellStyle name="Normal 9 3 3 2 2 4" xfId="38856" xr:uid="{2DCF9266-5A29-4B82-98A3-7A0DB9C33DF6}"/>
    <cellStyle name="Normal 9 3 3 2 3" xfId="7024" xr:uid="{19386359-5934-4892-B758-764B43BD4BAE}"/>
    <cellStyle name="Normal 9 3 3 2 3 2" xfId="15404" xr:uid="{424C5A50-43BD-4EEF-8805-61D41C474307}"/>
    <cellStyle name="Normal 9 3 3 2 3 2 2" xfId="32164" xr:uid="{48E7FD3D-D5F0-4A7F-AFA2-00A3891B4585}"/>
    <cellStyle name="Normal 9 3 3 2 3 2 3" xfId="48923" xr:uid="{97D01889-DF7B-4EA0-8871-A478CAB829D5}"/>
    <cellStyle name="Normal 9 3 3 2 3 3" xfId="23784" xr:uid="{5EB3918A-CCC5-49C2-88E4-BA63F4F7AD92}"/>
    <cellStyle name="Normal 9 3 3 2 3 4" xfId="40543" xr:uid="{35F30FF3-5E66-4998-8331-5DDC317FE297}"/>
    <cellStyle name="Normal 9 3 3 2 4" xfId="3764" xr:uid="{6717FBF5-084B-47C2-B9E9-BE70B4E2A47F}"/>
    <cellStyle name="Normal 9 3 3 2 4 2" xfId="12140" xr:uid="{D6C9848D-B3D2-4DEE-A05D-D1D77E180C17}"/>
    <cellStyle name="Normal 9 3 3 2 4 2 2" xfId="28900" xr:uid="{BD48CC0B-821B-4059-97CF-55746549A03F}"/>
    <cellStyle name="Normal 9 3 3 2 4 2 3" xfId="45659" xr:uid="{1D1CD54E-127C-424B-94A0-1B83B0DCD8B8}"/>
    <cellStyle name="Normal 9 3 3 2 4 3" xfId="20520" xr:uid="{CEA6B4DA-2CC4-42F9-AA9E-CE7D210171D2}"/>
    <cellStyle name="Normal 9 3 3 2 4 4" xfId="37279" xr:uid="{BD23A886-F320-4992-BD14-59F84B4640C7}"/>
    <cellStyle name="Normal 9 3 3 2 5" xfId="10337" xr:uid="{453AA626-E613-468F-9DCA-645233CB5CA3}"/>
    <cellStyle name="Normal 9 3 3 2 5 2" xfId="27097" xr:uid="{76A25B74-C228-44D6-B164-50AC80532446}"/>
    <cellStyle name="Normal 9 3 3 2 5 3" xfId="43856" xr:uid="{0D2C9496-F480-44DA-BFF3-280491636A60}"/>
    <cellStyle name="Normal 9 3 3 2 6" xfId="18717" xr:uid="{DAD82E6B-CBC4-4EF8-8E3E-F8B96235F3DF}"/>
    <cellStyle name="Normal 9 3 3 2 7" xfId="35476" xr:uid="{EDBB4DCB-E2B1-4C13-86EC-106725E88FB7}"/>
    <cellStyle name="Normal 9 3 3 3" xfId="2384" xr:uid="{E8420C64-9DE9-4B20-A60C-93175E8C2C8C}"/>
    <cellStyle name="Normal 9 3 3 3 2" xfId="5765" xr:uid="{87F14D2F-769D-4F0B-9C6D-82775E4B20EE}"/>
    <cellStyle name="Normal 9 3 3 3 2 2" xfId="14145" xr:uid="{5E30489A-A705-4089-A696-E6E035D48EF7}"/>
    <cellStyle name="Normal 9 3 3 3 2 2 2" xfId="30905" xr:uid="{C95A6521-A6CB-4359-B05F-526A0C9A3E5A}"/>
    <cellStyle name="Normal 9 3 3 3 2 2 3" xfId="47664" xr:uid="{1B7B70DA-9FB3-4418-99D1-26CCADCCBDAA}"/>
    <cellStyle name="Normal 9 3 3 3 2 3" xfId="22525" xr:uid="{36F33E09-9BBB-4202-AE38-F0BE662A71F5}"/>
    <cellStyle name="Normal 9 3 3 3 2 4" xfId="39284" xr:uid="{497A46DE-EFFE-446A-B485-A0B01F04FD3C}"/>
    <cellStyle name="Normal 9 3 3 3 3" xfId="7452" xr:uid="{7403AC5E-2C7C-4B66-B20B-4246259065D1}"/>
    <cellStyle name="Normal 9 3 3 3 3 2" xfId="15832" xr:uid="{1425DA39-5F13-4270-B59C-69D78BF7AE84}"/>
    <cellStyle name="Normal 9 3 3 3 3 2 2" xfId="32592" xr:uid="{538469F0-C574-4DA0-BDB6-0848EE894007}"/>
    <cellStyle name="Normal 9 3 3 3 3 2 3" xfId="49351" xr:uid="{B378C24B-04AE-4D24-B78C-A9E894A1892B}"/>
    <cellStyle name="Normal 9 3 3 3 3 3" xfId="24212" xr:uid="{F05455B1-714F-423F-B21B-6F1D59A967C1}"/>
    <cellStyle name="Normal 9 3 3 3 3 4" xfId="40971" xr:uid="{BD361F82-C9B0-4B76-9959-43EBC31A33AD}"/>
    <cellStyle name="Normal 9 3 3 3 4" xfId="4192" xr:uid="{7AC15EC1-61F5-42B3-B592-3791BE453369}"/>
    <cellStyle name="Normal 9 3 3 3 4 2" xfId="12568" xr:uid="{6ED00FDB-070A-4BCB-ADF7-59EC6DA523A4}"/>
    <cellStyle name="Normal 9 3 3 3 4 2 2" xfId="29328" xr:uid="{9AB01E79-31EE-4CBD-BF4C-587A65E9909B}"/>
    <cellStyle name="Normal 9 3 3 3 4 2 3" xfId="46087" xr:uid="{759842F1-2944-411F-A050-2A476683E573}"/>
    <cellStyle name="Normal 9 3 3 3 4 3" xfId="20948" xr:uid="{A1BC3399-40E8-454A-830C-68BCD3693420}"/>
    <cellStyle name="Normal 9 3 3 3 4 4" xfId="37707" xr:uid="{45374415-0F66-4A2D-9BC7-5AC2AB126A74}"/>
    <cellStyle name="Normal 9 3 3 3 5" xfId="10765" xr:uid="{2FB3EB37-44B7-4BBD-B670-17BE869ED7EF}"/>
    <cellStyle name="Normal 9 3 3 3 5 2" xfId="27525" xr:uid="{6B333981-12FC-49B5-9F77-F99E4B45B065}"/>
    <cellStyle name="Normal 9 3 3 3 5 3" xfId="44284" xr:uid="{29DC34E1-6187-40B7-9BEA-4B5FACEF4843}"/>
    <cellStyle name="Normal 9 3 3 3 6" xfId="19145" xr:uid="{E8D8594C-EDBA-4B4B-BDB4-39F18E1F7C4F}"/>
    <cellStyle name="Normal 9 3 3 3 7" xfId="35904" xr:uid="{50A6165C-F503-4713-9A99-D069535E3BF9}"/>
    <cellStyle name="Normal 9 3 3 4" xfId="2662" xr:uid="{F2ED2C6F-6C8C-4EA7-80DB-D4B8CFC8FE16}"/>
    <cellStyle name="Normal 9 3 3 4 2" xfId="6044" xr:uid="{05614795-C024-4D0E-A3FE-90A0561345D2}"/>
    <cellStyle name="Normal 9 3 3 4 2 2" xfId="14424" xr:uid="{B3803FFC-6E39-49A4-AC9A-B05141E5675E}"/>
    <cellStyle name="Normal 9 3 3 4 2 2 2" xfId="31184" xr:uid="{327D7E8C-3D5B-430F-8458-285723BCEF1E}"/>
    <cellStyle name="Normal 9 3 3 4 2 2 3" xfId="47943" xr:uid="{F6018368-FD9E-4724-8691-6A3B6DD56BE2}"/>
    <cellStyle name="Normal 9 3 3 4 2 3" xfId="22804" xr:uid="{6E4DFA61-4830-46E8-B0BA-B19BABA45751}"/>
    <cellStyle name="Normal 9 3 3 4 2 4" xfId="39563" xr:uid="{9729CAD8-43F5-4110-BF7D-7A423954E699}"/>
    <cellStyle name="Normal 9 3 3 4 3" xfId="7731" xr:uid="{7624D054-CAC7-48C0-93AE-828DC5C05322}"/>
    <cellStyle name="Normal 9 3 3 4 3 2" xfId="16111" xr:uid="{A9E000C7-4020-4EA5-9B50-E4C5B8DFEAE1}"/>
    <cellStyle name="Normal 9 3 3 4 3 2 2" xfId="32871" xr:uid="{C23A83AD-4FE9-4E39-8141-E2631F1EC1DD}"/>
    <cellStyle name="Normal 9 3 3 4 3 2 3" xfId="49630" xr:uid="{A39748D7-FE65-4274-B5B6-86AB4374EB86}"/>
    <cellStyle name="Normal 9 3 3 4 3 3" xfId="24491" xr:uid="{EEDB02D0-E524-4ACD-8535-04CEBCFDB4FE}"/>
    <cellStyle name="Normal 9 3 3 4 3 4" xfId="41250" xr:uid="{6E047515-2B38-4B94-A369-B21E947996A5}"/>
    <cellStyle name="Normal 9 3 3 4 4" xfId="4358" xr:uid="{3D692DF4-5BC8-4A29-AA8A-41ECB48F2BB8}"/>
    <cellStyle name="Normal 9 3 3 4 4 2" xfId="12734" xr:uid="{FEF0B19D-B276-4513-9C8C-4A22B9D624E7}"/>
    <cellStyle name="Normal 9 3 3 4 4 2 2" xfId="29494" xr:uid="{B886AE81-134F-495C-93C4-52E77108E75E}"/>
    <cellStyle name="Normal 9 3 3 4 4 2 3" xfId="46253" xr:uid="{22550104-87E1-4D6F-8AC6-A80276ABF391}"/>
    <cellStyle name="Normal 9 3 3 4 4 3" xfId="21114" xr:uid="{8E981DD2-729B-4CDC-8B93-2EB2BA1967A6}"/>
    <cellStyle name="Normal 9 3 3 4 4 4" xfId="37873" xr:uid="{D5B79283-9039-450D-90E3-8D2539897800}"/>
    <cellStyle name="Normal 9 3 3 4 5" xfId="11044" xr:uid="{25C5FF25-47C4-45B4-80ED-91FEA7F57CD6}"/>
    <cellStyle name="Normal 9 3 3 4 5 2" xfId="27804" xr:uid="{A592488B-665B-41AD-8A21-BA2C4B0C98F0}"/>
    <cellStyle name="Normal 9 3 3 4 5 3" xfId="44563" xr:uid="{36208F21-8807-4DCC-B721-10D3C8DEF723}"/>
    <cellStyle name="Normal 9 3 3 4 6" xfId="19424" xr:uid="{5025BDB9-EB0A-4E9D-9B29-15F4CE1F947F}"/>
    <cellStyle name="Normal 9 3 3 4 7" xfId="36183" xr:uid="{64A2DCDE-F0B4-46AB-BCA2-EDD54F5F7FE3}"/>
    <cellStyle name="Normal 9 3 3 5" xfId="4778" xr:uid="{BD836D2E-2C35-4CA4-A330-CE66D3605927}"/>
    <cellStyle name="Normal 9 3 3 5 2" xfId="13154" xr:uid="{AB6CC2BF-E45F-4F46-A858-9B0BA90232FB}"/>
    <cellStyle name="Normal 9 3 3 5 2 2" xfId="29914" xr:uid="{85D2B7F0-B21A-48D1-81E0-1ADE220DF43A}"/>
    <cellStyle name="Normal 9 3 3 5 2 3" xfId="46673" xr:uid="{70D2DA48-05BE-4E98-AC86-C7526B1A9D15}"/>
    <cellStyle name="Normal 9 3 3 5 3" xfId="21534" xr:uid="{C4682DE2-01B0-4AF3-AA04-363CEF65FE93}"/>
    <cellStyle name="Normal 9 3 3 5 4" xfId="38293" xr:uid="{A579D17B-FBED-40E6-B7CF-1D7810107F24}"/>
    <cellStyle name="Normal 9 3 3 6" xfId="6598" xr:uid="{F5DB15C7-A958-4A13-BF24-255F122FDCB1}"/>
    <cellStyle name="Normal 9 3 3 6 2" xfId="14978" xr:uid="{068C8D88-E70E-4F08-B8DC-22271A51CB24}"/>
    <cellStyle name="Normal 9 3 3 6 2 2" xfId="31738" xr:uid="{789D372D-F9CF-413F-A34B-2941E4987770}"/>
    <cellStyle name="Normal 9 3 3 6 2 3" xfId="48497" xr:uid="{6DE0225C-EA7E-44BD-8C65-4D6976A40B9F}"/>
    <cellStyle name="Normal 9 3 3 6 3" xfId="23358" xr:uid="{CA001A91-CF13-45C9-9618-8A041B01BA43}"/>
    <cellStyle name="Normal 9 3 3 6 4" xfId="40117" xr:uid="{48515420-563A-4817-9D26-283CBCFF8C13}"/>
    <cellStyle name="Normal 9 3 3 7" xfId="8137" xr:uid="{797498B0-FDB8-469C-B547-7426E582F7AC}"/>
    <cellStyle name="Normal 9 3 3 7 2" xfId="16517" xr:uid="{CD932371-B3FF-4EB6-98F4-3ACFBCD28629}"/>
    <cellStyle name="Normal 9 3 3 7 2 2" xfId="33277" xr:uid="{814B5A01-BB43-4379-817E-34C8F6C0C78D}"/>
    <cellStyle name="Normal 9 3 3 7 2 3" xfId="50036" xr:uid="{3FBB2B84-B51B-411C-8BB4-023BC29EE871}"/>
    <cellStyle name="Normal 9 3 3 7 3" xfId="24897" xr:uid="{BB7B219A-1503-42DF-B0AD-CDAA81FCAD02}"/>
    <cellStyle name="Normal 9 3 3 7 4" xfId="41656" xr:uid="{25E9F7DB-F86F-48B4-A8C2-2C5798321287}"/>
    <cellStyle name="Normal 9 3 3 8" xfId="8543" xr:uid="{F74ADFE8-DB6D-4EAE-9A0C-A747B44671E7}"/>
    <cellStyle name="Normal 9 3 3 8 2" xfId="16923" xr:uid="{8469C8D9-5DB4-4FBA-9765-C28ECB22F15A}"/>
    <cellStyle name="Normal 9 3 3 8 2 2" xfId="33683" xr:uid="{301724CB-4331-41D3-ABA0-521228BF2E79}"/>
    <cellStyle name="Normal 9 3 3 8 2 3" xfId="50442" xr:uid="{9EAAE884-98B7-4F4E-AFE7-B32A9055A900}"/>
    <cellStyle name="Normal 9 3 3 8 3" xfId="25303" xr:uid="{B68136ED-4BCF-437B-815A-F2D189522336}"/>
    <cellStyle name="Normal 9 3 3 8 4" xfId="42062" xr:uid="{C7B25A18-1C27-451B-96C3-4109A86DB3BE}"/>
    <cellStyle name="Normal 9 3 3 9" xfId="8949" xr:uid="{7D6BD3CD-CCDA-4755-A87C-E17D41F5CCC1}"/>
    <cellStyle name="Normal 9 3 3 9 2" xfId="17329" xr:uid="{1ED7F8FC-E5D5-413F-AB4B-F9157A3BB1B0}"/>
    <cellStyle name="Normal 9 3 3 9 2 2" xfId="34089" xr:uid="{5004E0A5-42F4-4A25-913C-3CADB24309D7}"/>
    <cellStyle name="Normal 9 3 3 9 2 3" xfId="50848" xr:uid="{88F6275F-3108-4429-AF0B-1589C1822964}"/>
    <cellStyle name="Normal 9 3 3 9 3" xfId="25709" xr:uid="{2E0D2AD8-11BD-4B71-8558-D612CFF8AED1}"/>
    <cellStyle name="Normal 9 3 3 9 4" xfId="42468" xr:uid="{60CA036B-4809-450E-A284-9D193B0CA80E}"/>
    <cellStyle name="Normal 9 3 4" xfId="1134" xr:uid="{58895E0F-6014-4582-BC6A-732F1458F094}"/>
    <cellStyle name="Normal 9 3 4 10" xfId="9449" xr:uid="{9311A9AD-5A73-4B38-B8AA-BEE7A8EDF7C8}"/>
    <cellStyle name="Normal 9 3 4 10 2" xfId="17829" xr:uid="{96CEBE5C-1461-46F8-AF61-1264684684BC}"/>
    <cellStyle name="Normal 9 3 4 10 2 2" xfId="34589" xr:uid="{DF862DD8-64DC-4119-8F18-F1CBA5D5B833}"/>
    <cellStyle name="Normal 9 3 4 10 2 3" xfId="51348" xr:uid="{EA74E4F0-6FAC-4D63-BF80-DDECCC3E7E63}"/>
    <cellStyle name="Normal 9 3 4 10 3" xfId="26209" xr:uid="{8F882788-67AA-4ABB-9291-8A22852DFD63}"/>
    <cellStyle name="Normal 9 3 4 10 4" xfId="42968" xr:uid="{D1B40985-594B-4383-9DC1-7364C36AB127}"/>
    <cellStyle name="Normal 9 3 4 11" xfId="3338" xr:uid="{0C2AE31B-E0C2-4997-B10E-819464B9654D}"/>
    <cellStyle name="Normal 9 3 4 11 2" xfId="11715" xr:uid="{06632381-EF72-495C-BA30-AC7750B7AC97}"/>
    <cellStyle name="Normal 9 3 4 11 2 2" xfId="28475" xr:uid="{E910B69D-8305-4E9D-B3C5-1FA13BFC66F9}"/>
    <cellStyle name="Normal 9 3 4 11 2 3" xfId="45234" xr:uid="{BB199328-5BCC-46F5-9F2E-66917B7BBE58}"/>
    <cellStyle name="Normal 9 3 4 11 3" xfId="20095" xr:uid="{66C4DD20-0739-45E8-970F-B16311B6DD55}"/>
    <cellStyle name="Normal 9 3 4 11 4" xfId="36854" xr:uid="{B4486862-A7D0-4D52-8128-76CDD7256913}"/>
    <cellStyle name="Normal 9 3 4 12" xfId="9912" xr:uid="{3BBC002A-329D-406B-AFF1-89A6F35C19A8}"/>
    <cellStyle name="Normal 9 3 4 12 2" xfId="26672" xr:uid="{3F353CB0-318D-45A8-A55F-3AE7BFD75C6A}"/>
    <cellStyle name="Normal 9 3 4 12 3" xfId="43431" xr:uid="{3F7E9B44-F308-4F78-A784-67FBD2F055FF}"/>
    <cellStyle name="Normal 9 3 4 13" xfId="18292" xr:uid="{6C76356E-5829-40F3-9855-A994BA7478C1}"/>
    <cellStyle name="Normal 9 3 4 14" xfId="35051" xr:uid="{705DCFB8-4AC6-428C-BFAC-2320C4BE19FC}"/>
    <cellStyle name="Normal 9 3 4 15" xfId="1536" xr:uid="{BA845841-29C7-409F-9477-0A3929B9B71A}"/>
    <cellStyle name="Normal 9 3 4 2" xfId="1954" xr:uid="{B4A8A4B6-0394-43A7-B65C-FF60AF46D2B8}"/>
    <cellStyle name="Normal 9 3 4 2 2" xfId="5338" xr:uid="{4D93C831-9623-477B-BEC2-288EF6BAEF5A}"/>
    <cellStyle name="Normal 9 3 4 2 2 2" xfId="13718" xr:uid="{D1D82147-1079-4B2B-913B-4D63FCF60D18}"/>
    <cellStyle name="Normal 9 3 4 2 2 2 2" xfId="30478" xr:uid="{B206CB35-591E-433E-A6F7-752C5B8C069A}"/>
    <cellStyle name="Normal 9 3 4 2 2 2 3" xfId="47237" xr:uid="{EF7BA789-6F55-4BB7-98D7-5D8E81A096C8}"/>
    <cellStyle name="Normal 9 3 4 2 2 3" xfId="22098" xr:uid="{DFE22055-F001-4230-9A2A-654B901B01D0}"/>
    <cellStyle name="Normal 9 3 4 2 2 4" xfId="38857" xr:uid="{849E1984-E370-43B5-9950-87E5F5ED5798}"/>
    <cellStyle name="Normal 9 3 4 2 3" xfId="7025" xr:uid="{4FA2A857-8ECF-4293-9F73-8BDCE918962F}"/>
    <cellStyle name="Normal 9 3 4 2 3 2" xfId="15405" xr:uid="{7EF0F965-6E81-4E35-AD03-63E0767050E7}"/>
    <cellStyle name="Normal 9 3 4 2 3 2 2" xfId="32165" xr:uid="{1FD1964C-8F6D-4027-A72F-A83F27755144}"/>
    <cellStyle name="Normal 9 3 4 2 3 2 3" xfId="48924" xr:uid="{5C910152-6BC6-4076-A1DD-67BECC679893}"/>
    <cellStyle name="Normal 9 3 4 2 3 3" xfId="23785" xr:uid="{8B575C98-82F0-44F1-88D2-5435B5D87C7B}"/>
    <cellStyle name="Normal 9 3 4 2 3 4" xfId="40544" xr:uid="{A37685D2-4D38-4820-8BC8-35C680BB9A02}"/>
    <cellStyle name="Normal 9 3 4 2 4" xfId="3765" xr:uid="{625E8A7F-C53A-44E7-A104-596B0AC1F1A7}"/>
    <cellStyle name="Normal 9 3 4 2 4 2" xfId="12141" xr:uid="{55EB067E-3ECA-4F2F-B1D1-02AC9BE07C04}"/>
    <cellStyle name="Normal 9 3 4 2 4 2 2" xfId="28901" xr:uid="{E6C2F041-F69C-47CD-9B2F-AF07BBF0AA7B}"/>
    <cellStyle name="Normal 9 3 4 2 4 2 3" xfId="45660" xr:uid="{F8FAB45D-9732-4B88-A1CC-A99C38F5529E}"/>
    <cellStyle name="Normal 9 3 4 2 4 3" xfId="20521" xr:uid="{9D39C566-F872-42EA-AF74-B163E10480AD}"/>
    <cellStyle name="Normal 9 3 4 2 4 4" xfId="37280" xr:uid="{7FFFFFAA-0084-4B1C-B3B5-4F8E687B4C8D}"/>
    <cellStyle name="Normal 9 3 4 2 5" xfId="10338" xr:uid="{4B30F5A7-1615-44D2-807B-FF58539F76B2}"/>
    <cellStyle name="Normal 9 3 4 2 5 2" xfId="27098" xr:uid="{5C1573E7-7CF4-4AB4-A126-E8F96440423A}"/>
    <cellStyle name="Normal 9 3 4 2 5 3" xfId="43857" xr:uid="{2E7A12DD-96EF-457F-8D63-41EB519408A5}"/>
    <cellStyle name="Normal 9 3 4 2 6" xfId="18718" xr:uid="{7AAA6F60-ED95-48A1-9270-A4FCE69167B5}"/>
    <cellStyle name="Normal 9 3 4 2 7" xfId="35477" xr:uid="{E920F0A4-ABA9-45AD-9B80-C01B2E478D45}"/>
    <cellStyle name="Normal 9 3 4 3" xfId="2385" xr:uid="{D94CDD92-65B9-4420-9433-82C9B6FF54A7}"/>
    <cellStyle name="Normal 9 3 4 3 2" xfId="5766" xr:uid="{4A75C6AA-FD97-4638-858A-386B162D998C}"/>
    <cellStyle name="Normal 9 3 4 3 2 2" xfId="14146" xr:uid="{0C19E558-B379-4AA0-8E82-F95B5EF3488C}"/>
    <cellStyle name="Normal 9 3 4 3 2 2 2" xfId="30906" xr:uid="{4B29AE2F-3A24-474B-88CC-95FD5F742FA3}"/>
    <cellStyle name="Normal 9 3 4 3 2 2 3" xfId="47665" xr:uid="{D7E577D7-770F-41D3-B39B-AFCED4E9D7B6}"/>
    <cellStyle name="Normal 9 3 4 3 2 3" xfId="22526" xr:uid="{893EEAB5-15B0-4233-8A7A-116F2ECB549F}"/>
    <cellStyle name="Normal 9 3 4 3 2 4" xfId="39285" xr:uid="{8C64AC96-D52C-48B9-8AE2-91C679CF0C14}"/>
    <cellStyle name="Normal 9 3 4 3 3" xfId="7453" xr:uid="{14262B5E-4D6E-46EA-AE94-4DA9A2ED9B7A}"/>
    <cellStyle name="Normal 9 3 4 3 3 2" xfId="15833" xr:uid="{FE7112A5-ACE2-4881-A940-74E614CBF181}"/>
    <cellStyle name="Normal 9 3 4 3 3 2 2" xfId="32593" xr:uid="{6CED9608-051A-454F-80C9-4199EE35A70F}"/>
    <cellStyle name="Normal 9 3 4 3 3 2 3" xfId="49352" xr:uid="{B0D863EC-0C49-47AD-A794-9B31E93B6823}"/>
    <cellStyle name="Normal 9 3 4 3 3 3" xfId="24213" xr:uid="{9C145619-292B-4E67-B44B-04F41C7E18C6}"/>
    <cellStyle name="Normal 9 3 4 3 3 4" xfId="40972" xr:uid="{ED213511-5A0C-4E0E-8C32-D87ED11116D2}"/>
    <cellStyle name="Normal 9 3 4 3 4" xfId="4193" xr:uid="{917970F4-BAB6-458A-9261-E9C2ED72D1DE}"/>
    <cellStyle name="Normal 9 3 4 3 4 2" xfId="12569" xr:uid="{F8056597-DBC3-4405-B279-7719FCE1F78A}"/>
    <cellStyle name="Normal 9 3 4 3 4 2 2" xfId="29329" xr:uid="{53981056-4095-4380-9B8A-B69DEC826E02}"/>
    <cellStyle name="Normal 9 3 4 3 4 2 3" xfId="46088" xr:uid="{7BCD58FD-C0C6-4AC1-8A99-44DECA3B8C86}"/>
    <cellStyle name="Normal 9 3 4 3 4 3" xfId="20949" xr:uid="{72340AA4-B0A7-4629-968A-C22DE8DC3D2F}"/>
    <cellStyle name="Normal 9 3 4 3 4 4" xfId="37708" xr:uid="{B879DE2C-149D-404F-B85E-E0B15CF08854}"/>
    <cellStyle name="Normal 9 3 4 3 5" xfId="10766" xr:uid="{73066C33-5F1C-41AF-85C5-CC8A30097BE5}"/>
    <cellStyle name="Normal 9 3 4 3 5 2" xfId="27526" xr:uid="{5B46EED9-F08E-4D19-ADD8-CB9F234D841E}"/>
    <cellStyle name="Normal 9 3 4 3 5 3" xfId="44285" xr:uid="{3C674BF6-CC37-4964-B29A-040C3BE36867}"/>
    <cellStyle name="Normal 9 3 4 3 6" xfId="19146" xr:uid="{0FD7F7ED-3017-4FA0-9E21-FF1304B96296}"/>
    <cellStyle name="Normal 9 3 4 3 7" xfId="35905" xr:uid="{E41E983E-36B3-4DB7-923B-2ADFBEA246AE}"/>
    <cellStyle name="Normal 9 3 4 4" xfId="2756" xr:uid="{09A6C7B6-DEAD-4734-85B3-582D0E1A7BFC}"/>
    <cellStyle name="Normal 9 3 4 4 2" xfId="6138" xr:uid="{E8B40B0A-D201-49C8-9D3F-E0B29CBCD215}"/>
    <cellStyle name="Normal 9 3 4 4 2 2" xfId="14518" xr:uid="{14F7AFC5-A076-47F5-BEDA-C98B651201A8}"/>
    <cellStyle name="Normal 9 3 4 4 2 2 2" xfId="31278" xr:uid="{AE123AB5-7FB8-477F-9364-4447D8559A9A}"/>
    <cellStyle name="Normal 9 3 4 4 2 2 3" xfId="48037" xr:uid="{C93AE2D6-16F2-48E2-B1ED-33ACDD74BD7C}"/>
    <cellStyle name="Normal 9 3 4 4 2 3" xfId="22898" xr:uid="{870243B0-07EF-4389-9CD8-86BD60B007DB}"/>
    <cellStyle name="Normal 9 3 4 4 2 4" xfId="39657" xr:uid="{BFAABCC6-43BF-4FEA-8E49-8213008DFB8D}"/>
    <cellStyle name="Normal 9 3 4 4 3" xfId="7825" xr:uid="{B1E99558-285C-4460-A833-4277903CF49B}"/>
    <cellStyle name="Normal 9 3 4 4 3 2" xfId="16205" xr:uid="{946BBABB-EA9B-4039-8506-0C123F61FE9C}"/>
    <cellStyle name="Normal 9 3 4 4 3 2 2" xfId="32965" xr:uid="{77365D7F-6B46-4F87-9323-56E449E76703}"/>
    <cellStyle name="Normal 9 3 4 4 3 2 3" xfId="49724" xr:uid="{BC396C56-CCAF-4D11-99AE-7A569C4A8BD5}"/>
    <cellStyle name="Normal 9 3 4 4 3 3" xfId="24585" xr:uid="{310B4059-1FFA-486F-AE08-8F53CFC5FFDC}"/>
    <cellStyle name="Normal 9 3 4 4 3 4" xfId="41344" xr:uid="{0AC0D1C0-E13F-4F14-80A1-E9911E466C83}"/>
    <cellStyle name="Normal 9 3 4 4 4" xfId="4452" xr:uid="{F547CD03-C47F-43D4-925F-30CA082FC947}"/>
    <cellStyle name="Normal 9 3 4 4 4 2" xfId="12828" xr:uid="{145982ED-BF4A-42D5-95B0-872269B52A98}"/>
    <cellStyle name="Normal 9 3 4 4 4 2 2" xfId="29588" xr:uid="{6D140053-DCF0-4AAB-8BA7-49066D143E0B}"/>
    <cellStyle name="Normal 9 3 4 4 4 2 3" xfId="46347" xr:uid="{556EFB7B-79F4-437B-B64A-6A459BF0A39F}"/>
    <cellStyle name="Normal 9 3 4 4 4 3" xfId="21208" xr:uid="{9FCDAAC0-4624-46E7-903E-C6386699990A}"/>
    <cellStyle name="Normal 9 3 4 4 4 4" xfId="37967" xr:uid="{5C249333-9A8B-4ACE-BF12-FD3653F6C7C9}"/>
    <cellStyle name="Normal 9 3 4 4 5" xfId="11138" xr:uid="{29701F3D-F112-4BDC-A09F-258E94A32E9E}"/>
    <cellStyle name="Normal 9 3 4 4 5 2" xfId="27898" xr:uid="{C26BD9AE-C27D-4EA3-9EAA-8EA7DF0FE79F}"/>
    <cellStyle name="Normal 9 3 4 4 5 3" xfId="44657" xr:uid="{4DF17861-278B-45DE-9ADB-1DC7E0DAEED5}"/>
    <cellStyle name="Normal 9 3 4 4 6" xfId="19518" xr:uid="{05D17692-C551-4C8C-B791-9FD8F2E1F275}"/>
    <cellStyle name="Normal 9 3 4 4 7" xfId="36277" xr:uid="{D8B709DC-CE6B-4620-8DCA-2EFCC6F705C7}"/>
    <cellStyle name="Normal 9 3 4 5" xfId="4872" xr:uid="{E6F25E70-9B95-4567-A70F-65AE62E75AFE}"/>
    <cellStyle name="Normal 9 3 4 5 2" xfId="13248" xr:uid="{841D6F04-79DF-4CDA-AE06-5369E68519BB}"/>
    <cellStyle name="Normal 9 3 4 5 2 2" xfId="30008" xr:uid="{5D1BB618-7F19-4A9A-855B-C04A19CB620E}"/>
    <cellStyle name="Normal 9 3 4 5 2 3" xfId="46767" xr:uid="{7C3F24DF-0441-4BFE-94E6-94FACBC5DC0B}"/>
    <cellStyle name="Normal 9 3 4 5 3" xfId="21628" xr:uid="{EFEFD83A-6063-4CC4-94DB-6A6D1D0399E3}"/>
    <cellStyle name="Normal 9 3 4 5 4" xfId="38387" xr:uid="{1AE56CF4-8829-45A4-BF8D-385B3DEE211F}"/>
    <cellStyle name="Normal 9 3 4 6" xfId="6599" xr:uid="{F70545A2-24AD-4DAF-8504-1180919D4120}"/>
    <cellStyle name="Normal 9 3 4 6 2" xfId="14979" xr:uid="{9E9B9B7C-7DDD-4111-81AC-F72E3377B91F}"/>
    <cellStyle name="Normal 9 3 4 6 2 2" xfId="31739" xr:uid="{0573BEEC-123B-40FB-A5EA-44C3D2AD8737}"/>
    <cellStyle name="Normal 9 3 4 6 2 3" xfId="48498" xr:uid="{73B5D8DA-D386-4A25-9964-5E421197AC5E}"/>
    <cellStyle name="Normal 9 3 4 6 3" xfId="23359" xr:uid="{333FDEA3-109C-435F-9EB7-7D7D3A8C6B78}"/>
    <cellStyle name="Normal 9 3 4 6 4" xfId="40118" xr:uid="{31FB73FA-7A57-4FF4-B5D0-71ED963E2232}"/>
    <cellStyle name="Normal 9 3 4 7" xfId="8231" xr:uid="{84CCEC29-7622-46B2-AD76-2DEBB63CDD29}"/>
    <cellStyle name="Normal 9 3 4 7 2" xfId="16611" xr:uid="{824FD835-1DDF-42DB-BE6E-FC9D030BC734}"/>
    <cellStyle name="Normal 9 3 4 7 2 2" xfId="33371" xr:uid="{CB40C67C-31B9-486E-B187-55B41AB71260}"/>
    <cellStyle name="Normal 9 3 4 7 2 3" xfId="50130" xr:uid="{0CC0B5D7-934F-4BCB-8CE7-6AFB6F59185D}"/>
    <cellStyle name="Normal 9 3 4 7 3" xfId="24991" xr:uid="{276217A4-2376-44A9-B5EE-5977F91246AF}"/>
    <cellStyle name="Normal 9 3 4 7 4" xfId="41750" xr:uid="{25DD46AE-20C1-4EE9-AC2B-CFC1AE9B4F2C}"/>
    <cellStyle name="Normal 9 3 4 8" xfId="8637" xr:uid="{1810776C-BA75-429B-A45F-6794ACF7FBF3}"/>
    <cellStyle name="Normal 9 3 4 8 2" xfId="17017" xr:uid="{2401AF8F-5C9D-499B-B509-31A17E682C6F}"/>
    <cellStyle name="Normal 9 3 4 8 2 2" xfId="33777" xr:uid="{A0DF8013-1ECB-41E0-B973-F783801FCB64}"/>
    <cellStyle name="Normal 9 3 4 8 2 3" xfId="50536" xr:uid="{3FDEA62B-D78D-40A2-93DD-BCA7682A832E}"/>
    <cellStyle name="Normal 9 3 4 8 3" xfId="25397" xr:uid="{B42AE8CF-873B-49BF-AB46-AE71D2016BD9}"/>
    <cellStyle name="Normal 9 3 4 8 4" xfId="42156" xr:uid="{398F9C96-E144-4139-AE34-A1C9968D99D4}"/>
    <cellStyle name="Normal 9 3 4 9" xfId="9043" xr:uid="{0C049E58-6BA2-45B4-AEF0-F8018BD4FAE5}"/>
    <cellStyle name="Normal 9 3 4 9 2" xfId="17423" xr:uid="{3C92A29C-FB41-4551-9E94-4C57D3E2B6C0}"/>
    <cellStyle name="Normal 9 3 4 9 2 2" xfId="34183" xr:uid="{76D12BD0-ABE8-45C6-BEC3-B491C228079D}"/>
    <cellStyle name="Normal 9 3 4 9 2 3" xfId="50942" xr:uid="{6C4ECF8E-0656-42F5-8945-CB00762F5CD8}"/>
    <cellStyle name="Normal 9 3 4 9 3" xfId="25803" xr:uid="{E6820CAE-9BEF-4B7E-A073-6EDE783B52EB}"/>
    <cellStyle name="Normal 9 3 4 9 4" xfId="42562" xr:uid="{DD245EE1-24DB-4CEB-A7A9-277862FAEED3}"/>
    <cellStyle name="Normal 9 3 5" xfId="1581" xr:uid="{ACB4EC55-E9E6-4C23-AEBF-48F1E2D9AD0F}"/>
    <cellStyle name="Normal 9 3 5 2" xfId="4962" xr:uid="{C0D3518A-3F1B-4597-A841-8CB1BE831CC3}"/>
    <cellStyle name="Normal 9 3 5 2 2" xfId="13338" xr:uid="{137E0CA5-F08D-4DC2-85C0-4E11736A714B}"/>
    <cellStyle name="Normal 9 3 5 2 2 2" xfId="30098" xr:uid="{0C4A7F25-15DE-4CD5-97B8-5EC3A35ACBB9}"/>
    <cellStyle name="Normal 9 3 5 2 2 3" xfId="46857" xr:uid="{2A0E7DB7-06A2-4A36-841B-2A9EE9558D18}"/>
    <cellStyle name="Normal 9 3 5 2 3" xfId="21718" xr:uid="{67BB2CA1-E94E-4A22-A2C2-D45C4862F22E}"/>
    <cellStyle name="Normal 9 3 5 2 4" xfId="38477" xr:uid="{D5E677D2-4E99-4A6A-B78A-D6279700315E}"/>
    <cellStyle name="Normal 9 3 5 3" xfId="6645" xr:uid="{FAA2B329-1B79-4AB2-9306-20499DEA236F}"/>
    <cellStyle name="Normal 9 3 5 3 2" xfId="15025" xr:uid="{F3F461B1-2355-48F5-9872-595122F98F00}"/>
    <cellStyle name="Normal 9 3 5 3 2 2" xfId="31785" xr:uid="{E693F829-FEBC-4AF5-A562-919D8A756404}"/>
    <cellStyle name="Normal 9 3 5 3 2 3" xfId="48544" xr:uid="{917845BA-1922-4612-A240-C8D2343C14D0}"/>
    <cellStyle name="Normal 9 3 5 3 3" xfId="23405" xr:uid="{B251C836-4A7B-4FF2-883C-EE2AB982EE80}"/>
    <cellStyle name="Normal 9 3 5 3 4" xfId="40164" xr:uid="{F7EA6A0D-BCAC-4212-9A72-985A6542DE79}"/>
    <cellStyle name="Normal 9 3 5 4" xfId="3385" xr:uid="{DB055319-7C64-4FBE-8301-FA1CF7759390}"/>
    <cellStyle name="Normal 9 3 5 4 2" xfId="11761" xr:uid="{D1430565-560A-4E1F-9FF5-6724180FDE9F}"/>
    <cellStyle name="Normal 9 3 5 4 2 2" xfId="28521" xr:uid="{67F3CFCD-BBE0-4285-AB84-E0149E106FAE}"/>
    <cellStyle name="Normal 9 3 5 4 2 3" xfId="45280" xr:uid="{48FC8567-6D51-4E84-BD33-20E1DF88FEB0}"/>
    <cellStyle name="Normal 9 3 5 4 3" xfId="20141" xr:uid="{277EFA8D-BC44-45B6-9B50-47B1A1028D38}"/>
    <cellStyle name="Normal 9 3 5 4 4" xfId="36900" xr:uid="{7C8A2C0C-8462-4F47-9C43-D0C7238D2DE6}"/>
    <cellStyle name="Normal 9 3 5 5" xfId="9958" xr:uid="{7B7C2086-0160-4801-B195-E779F316DBC6}"/>
    <cellStyle name="Normal 9 3 5 5 2" xfId="26718" xr:uid="{24FE8D17-4E41-41CF-AADA-6B0B04E27821}"/>
    <cellStyle name="Normal 9 3 5 5 3" xfId="43477" xr:uid="{0CA55685-CB97-43D0-8464-1FD809A9EA8C}"/>
    <cellStyle name="Normal 9 3 5 6" xfId="18338" xr:uid="{B7DD0479-E9D1-463E-9C69-8A5BA510BA3A}"/>
    <cellStyle name="Normal 9 3 5 7" xfId="35097" xr:uid="{80EB94F7-5B8C-4D28-9F99-4CE3BD1DC12B}"/>
    <cellStyle name="Normal 9 3 6" xfId="2007" xr:uid="{13FFE482-9718-465D-8603-BE6D5A41BA4C}"/>
    <cellStyle name="Normal 9 3 6 2" xfId="5386" xr:uid="{2DA6DE26-CE88-4CAD-A177-6682C45B0F45}"/>
    <cellStyle name="Normal 9 3 6 2 2" xfId="13766" xr:uid="{B9F25E67-8779-48E9-B64A-EBD2C9C38B4F}"/>
    <cellStyle name="Normal 9 3 6 2 2 2" xfId="30526" xr:uid="{4D6A1139-53E0-44B4-A0B0-1814136C573A}"/>
    <cellStyle name="Normal 9 3 6 2 2 3" xfId="47285" xr:uid="{C3F8E594-105C-4598-B0D6-62152D28D0AA}"/>
    <cellStyle name="Normal 9 3 6 2 3" xfId="22146" xr:uid="{6DDBD75C-3725-43FA-83D3-345C32903F48}"/>
    <cellStyle name="Normal 9 3 6 2 4" xfId="38905" xr:uid="{22208881-0BB7-43E3-A63A-1B981A5D50D6}"/>
    <cellStyle name="Normal 9 3 6 3" xfId="7073" xr:uid="{66E017D0-84E6-475B-B9D2-70273D10030E}"/>
    <cellStyle name="Normal 9 3 6 3 2" xfId="15453" xr:uid="{2ABDD5E2-3383-4257-AE39-C8655D64D8BD}"/>
    <cellStyle name="Normal 9 3 6 3 2 2" xfId="32213" xr:uid="{FE349149-3179-474E-94A9-817186A45969}"/>
    <cellStyle name="Normal 9 3 6 3 2 3" xfId="48972" xr:uid="{1FD3B2AB-C5FB-4D4B-AB72-E22E9AC30DA3}"/>
    <cellStyle name="Normal 9 3 6 3 3" xfId="23833" xr:uid="{CCA71A89-D3FB-487A-A41B-A15955CEFDD5}"/>
    <cellStyle name="Normal 9 3 6 3 4" xfId="40592" xr:uid="{BFB2F1B6-F2AC-400C-A37C-E5971513CB95}"/>
    <cellStyle name="Normal 9 3 6 4" xfId="3813" xr:uid="{0558149E-B203-4A9A-8039-5BB391F5ED99}"/>
    <cellStyle name="Normal 9 3 6 4 2" xfId="12189" xr:uid="{CCABDC04-FE33-4338-8127-F18C019F5DB5}"/>
    <cellStyle name="Normal 9 3 6 4 2 2" xfId="28949" xr:uid="{147979A1-5320-4631-A7DE-B3393A08FC1D}"/>
    <cellStyle name="Normal 9 3 6 4 2 3" xfId="45708" xr:uid="{43750B9F-6583-44C0-B489-FD084AE3C446}"/>
    <cellStyle name="Normal 9 3 6 4 3" xfId="20569" xr:uid="{DE30BDA8-7E47-47DE-8C76-6AA637868A5E}"/>
    <cellStyle name="Normal 9 3 6 4 4" xfId="37328" xr:uid="{4800D47D-A12E-4F39-B8E4-43089B01E85F}"/>
    <cellStyle name="Normal 9 3 6 5" xfId="10386" xr:uid="{C845029C-4F77-44FF-BA3C-733EB7E1BDF8}"/>
    <cellStyle name="Normal 9 3 6 5 2" xfId="27146" xr:uid="{E57AE69D-5B7F-4BD2-88BF-F0B63F547016}"/>
    <cellStyle name="Normal 9 3 6 5 3" xfId="43905" xr:uid="{85292010-B133-4DF5-A5E0-FF7DC1B74EE9}"/>
    <cellStyle name="Normal 9 3 6 6" xfId="18766" xr:uid="{7E70E8A4-9FBA-4CD9-B93C-B09EB88BFDBF}"/>
    <cellStyle name="Normal 9 3 6 7" xfId="35525" xr:uid="{B473F7A7-C701-4115-987B-FF9805266562}"/>
    <cellStyle name="Normal 9 3 7" xfId="2485" xr:uid="{A8786082-4B37-43B1-818F-38BCA440CBFD}"/>
    <cellStyle name="Normal 9 3 7 2" xfId="5867" xr:uid="{B60224B0-9397-425D-A447-4C10CFA7CB2B}"/>
    <cellStyle name="Normal 9 3 7 2 2" xfId="14247" xr:uid="{AB1A4D17-6328-4967-9CB5-9103B89D4EE9}"/>
    <cellStyle name="Normal 9 3 7 2 2 2" xfId="31007" xr:uid="{EB5D9653-92DE-445F-B834-72EBB3151EB4}"/>
    <cellStyle name="Normal 9 3 7 2 2 3" xfId="47766" xr:uid="{D083FD49-92EF-44DC-B738-89558F106C1E}"/>
    <cellStyle name="Normal 9 3 7 2 3" xfId="22627" xr:uid="{9010AFD5-0A10-48EB-B4B2-0DA28AD41DCF}"/>
    <cellStyle name="Normal 9 3 7 2 4" xfId="39386" xr:uid="{1C8BCCE5-27E0-41D6-A4C3-FE7F3C7F8576}"/>
    <cellStyle name="Normal 9 3 7 3" xfId="7554" xr:uid="{059BA58B-1475-43FB-8EF7-E8B5A558C696}"/>
    <cellStyle name="Normal 9 3 7 3 2" xfId="15934" xr:uid="{80903F72-9B87-483A-ABF9-7708406A8939}"/>
    <cellStyle name="Normal 9 3 7 3 2 2" xfId="32694" xr:uid="{9E8A505C-D6BD-4039-A33E-DD4BC4EB0393}"/>
    <cellStyle name="Normal 9 3 7 3 2 3" xfId="49453" xr:uid="{7369F47A-5EA9-4CF1-B841-07D7384DE52D}"/>
    <cellStyle name="Normal 9 3 7 3 3" xfId="24314" xr:uid="{2D7FD93D-7510-4B5F-837F-6B7A63AA700D}"/>
    <cellStyle name="Normal 9 3 7 3 4" xfId="41073" xr:uid="{F468C9DC-30B0-4D6A-ADDD-1C026FCEF68E}"/>
    <cellStyle name="Normal 9 3 7 4" xfId="2954" xr:uid="{8C14CDF7-34CC-49C7-B43E-4DE0E01E4D40}"/>
    <cellStyle name="Normal 9 3 7 4 2" xfId="11335" xr:uid="{4C4D150A-E763-4547-A349-CBABC44FA6E0}"/>
    <cellStyle name="Normal 9 3 7 4 2 2" xfId="28095" xr:uid="{335951C5-64F9-43A5-9EA0-CBC5920A235A}"/>
    <cellStyle name="Normal 9 3 7 4 2 3" xfId="44854" xr:uid="{C3A7D96E-C81D-4039-A0E6-B64A9ABCD824}"/>
    <cellStyle name="Normal 9 3 7 4 3" xfId="19715" xr:uid="{F24282AA-CFB5-4EC3-B0D3-33F3E6E15FE6}"/>
    <cellStyle name="Normal 9 3 7 4 4" xfId="36474" xr:uid="{C0098A8E-F50D-4F2C-BBA0-79E0A41EAD55}"/>
    <cellStyle name="Normal 9 3 7 5" xfId="10867" xr:uid="{CCF3F691-7FB0-4A66-AFB7-0007F26A4175}"/>
    <cellStyle name="Normal 9 3 7 5 2" xfId="27627" xr:uid="{CAF77532-433D-4616-BC0C-9D5DB43664A7}"/>
    <cellStyle name="Normal 9 3 7 5 3" xfId="44386" xr:uid="{65125353-B989-4BEC-B2BC-8ADA916EA48F}"/>
    <cellStyle name="Normal 9 3 7 6" xfId="19247" xr:uid="{605B4480-19A6-40AA-93F3-FA676E705EEB}"/>
    <cellStyle name="Normal 9 3 7 7" xfId="36006" xr:uid="{DE612560-1D81-4BB1-941A-8E76D64AFEAC}"/>
    <cellStyle name="Normal 9 3 8" xfId="4600" xr:uid="{4C1C304C-65FC-4132-B609-A89A31641465}"/>
    <cellStyle name="Normal 9 3 8 2" xfId="12976" xr:uid="{A99DFA80-8BEC-4435-BE4A-32853A26B5F7}"/>
    <cellStyle name="Normal 9 3 8 2 2" xfId="29736" xr:uid="{D8275F95-3AE7-40E9-A4B0-4B8961C6880F}"/>
    <cellStyle name="Normal 9 3 8 2 3" xfId="46495" xr:uid="{50517764-0231-4F37-AFE7-C344B90E5F40}"/>
    <cellStyle name="Normal 9 3 8 3" xfId="21356" xr:uid="{108D9A9B-D631-4EF1-BEF0-DDD448920D34}"/>
    <cellStyle name="Normal 9 3 8 4" xfId="38115" xr:uid="{FB504BEF-0E71-4A94-ABAC-CBF87586B2F7}"/>
    <cellStyle name="Normal 9 3 9" xfId="6219" xr:uid="{C6F4F923-2C94-4E7E-98AA-47B2E069269E}"/>
    <cellStyle name="Normal 9 3 9 2" xfId="14599" xr:uid="{FAE7F9E9-A0A8-4717-B786-DD98337068F6}"/>
    <cellStyle name="Normal 9 3 9 2 2" xfId="31359" xr:uid="{603751D0-A30F-47CD-A8F3-78F97F7A5432}"/>
    <cellStyle name="Normal 9 3 9 2 3" xfId="48118" xr:uid="{83011091-1401-47FC-B0FF-7AB13949A8AE}"/>
    <cellStyle name="Normal 9 3 9 3" xfId="22979" xr:uid="{0E063114-1287-4E57-BFCC-FA67F2F77697}"/>
    <cellStyle name="Normal 9 3 9 4" xfId="39738" xr:uid="{4293F35C-8360-4592-B314-AB4DBCE4F00C}"/>
    <cellStyle name="Normal 9 4" xfId="1135" xr:uid="{33A64923-F63F-4356-93A0-722DB717AEB4}"/>
    <cellStyle name="Normal 9 4 10" xfId="8367" xr:uid="{282F2BB8-325C-4EF7-B3FC-9BA45D026CFF}"/>
    <cellStyle name="Normal 9 4 10 2" xfId="16747" xr:uid="{94714033-370D-4073-B911-0F2BD5AEF1BE}"/>
    <cellStyle name="Normal 9 4 10 2 2" xfId="33507" xr:uid="{030AF240-C13C-42E3-815B-801EB797233E}"/>
    <cellStyle name="Normal 9 4 10 2 3" xfId="50266" xr:uid="{A4AA00CD-181C-44D8-810F-8268CE75EDE6}"/>
    <cellStyle name="Normal 9 4 10 3" xfId="25127" xr:uid="{75837DF3-6591-47B4-A3AB-954C72A5FEF4}"/>
    <cellStyle name="Normal 9 4 10 4" xfId="41886" xr:uid="{902C098D-5A0A-4F22-92AF-C457AD2118BF}"/>
    <cellStyle name="Normal 9 4 11" xfId="8773" xr:uid="{09EEEA3F-38F3-4713-BCA6-C2A35CDAF28B}"/>
    <cellStyle name="Normal 9 4 11 2" xfId="17153" xr:uid="{583B4C14-6566-4AF8-A9FB-D222B8653943}"/>
    <cellStyle name="Normal 9 4 11 2 2" xfId="33913" xr:uid="{9609C431-1465-4725-A6ED-3104E8D62D26}"/>
    <cellStyle name="Normal 9 4 11 2 3" xfId="50672" xr:uid="{B09866EB-C0BA-449A-AAB1-23C9FE5A3657}"/>
    <cellStyle name="Normal 9 4 11 3" xfId="25533" xr:uid="{4724AEBE-A470-4E71-B285-6CE55BBF19F7}"/>
    <cellStyle name="Normal 9 4 11 4" xfId="42292" xr:uid="{76C76E8A-57C6-4889-9747-BC0754E4E683}"/>
    <cellStyle name="Normal 9 4 12" xfId="9179" xr:uid="{BE53F4E8-E54E-41C3-868B-4B7A0151173A}"/>
    <cellStyle name="Normal 9 4 12 2" xfId="17559" xr:uid="{E021C9BC-EFA8-45EE-9460-7D484279F3C6}"/>
    <cellStyle name="Normal 9 4 12 2 2" xfId="34319" xr:uid="{63835CE6-E2D0-431B-9E6D-2810EED8DF5F}"/>
    <cellStyle name="Normal 9 4 12 2 3" xfId="51078" xr:uid="{BD841600-29B5-42FB-B44E-93F7B7708218}"/>
    <cellStyle name="Normal 9 4 12 3" xfId="25939" xr:uid="{B6D3877A-C0FD-4C3A-A938-08CA5E2E267B}"/>
    <cellStyle name="Normal 9 4 12 4" xfId="42698" xr:uid="{46DDC853-631D-4A4C-9F32-FDE248FF1478}"/>
    <cellStyle name="Normal 9 4 13" xfId="2850" xr:uid="{EDF7790E-6571-4658-9C38-1F08E7607BCD}"/>
    <cellStyle name="Normal 9 4 13 2" xfId="11232" xr:uid="{ED8A344E-E37F-471B-BB7B-7D13FBBC32EB}"/>
    <cellStyle name="Normal 9 4 13 2 2" xfId="27992" xr:uid="{44EFC205-CA0B-4121-91DA-2C7DD3FB2AD3}"/>
    <cellStyle name="Normal 9 4 13 2 3" xfId="44751" xr:uid="{C84AA26B-75A5-4302-88CC-7A159A2AB739}"/>
    <cellStyle name="Normal 9 4 13 3" xfId="19612" xr:uid="{7957C140-3C4C-4884-A0F0-A071803D4F3C}"/>
    <cellStyle name="Normal 9 4 13 4" xfId="36371" xr:uid="{C1EDF409-36A5-4828-9A50-1C1F10274797}"/>
    <cellStyle name="Normal 9 4 14" xfId="9578" xr:uid="{6760445E-25F1-46F6-98C5-E034AEB2F208}"/>
    <cellStyle name="Normal 9 4 14 2" xfId="26338" xr:uid="{9D70F9F1-7599-4AE1-807F-260F31904467}"/>
    <cellStyle name="Normal 9 4 14 3" xfId="43097" xr:uid="{96892FE9-144A-44FF-9EBA-D34D66E2C839}"/>
    <cellStyle name="Normal 9 4 15" xfId="17958" xr:uid="{3930579F-0234-4CAC-B2DA-81D0F0E3093D}"/>
    <cellStyle name="Normal 9 4 16" xfId="34717" xr:uid="{DE33E7F7-243E-41EB-8666-5406F7E6A993}"/>
    <cellStyle name="Normal 9 4 2" xfId="1136" xr:uid="{2BB3B27E-1F36-41FD-9C09-B3B4F0842090}"/>
    <cellStyle name="Normal 9 4 2 10" xfId="9357" xr:uid="{8DB0997B-A27E-4AF3-9D26-8E9E9A1AF8EA}"/>
    <cellStyle name="Normal 9 4 2 10 2" xfId="17737" xr:uid="{425166B8-66D7-4EFA-8E10-FDDD1AA276D1}"/>
    <cellStyle name="Normal 9 4 2 10 2 2" xfId="34497" xr:uid="{D513F80E-31EE-4594-86F0-82422DB7BA22}"/>
    <cellStyle name="Normal 9 4 2 10 2 3" xfId="51256" xr:uid="{64A909FC-9F99-41FB-A75B-00697BDB7A9D}"/>
    <cellStyle name="Normal 9 4 2 10 3" xfId="26117" xr:uid="{4AD6733E-54AF-4691-93BC-9C4F59F538F8}"/>
    <cellStyle name="Normal 9 4 2 10 4" xfId="42876" xr:uid="{7059529B-4598-4C86-8C1E-1731720DB939}"/>
    <cellStyle name="Normal 9 4 2 11" xfId="3339" xr:uid="{5377D34B-1254-48B7-89C0-530B085B1B69}"/>
    <cellStyle name="Normal 9 4 2 11 2" xfId="11716" xr:uid="{C6B910E4-0E46-4B79-8707-9C4F697CA30F}"/>
    <cellStyle name="Normal 9 4 2 11 2 2" xfId="28476" xr:uid="{03B70D6A-4851-4102-A730-1C864F1934EE}"/>
    <cellStyle name="Normal 9 4 2 11 2 3" xfId="45235" xr:uid="{4AC575D6-CC1D-4356-92B2-CD9F4CA64DC3}"/>
    <cellStyle name="Normal 9 4 2 11 3" xfId="20096" xr:uid="{D54505C2-DE7A-4E2D-934E-E37CCF208FC1}"/>
    <cellStyle name="Normal 9 4 2 11 4" xfId="36855" xr:uid="{145C93B4-D48B-44A6-BC98-205A217D4ED3}"/>
    <cellStyle name="Normal 9 4 2 12" xfId="9913" xr:uid="{87DC4A49-42D4-4C71-81BC-285A6A012FC2}"/>
    <cellStyle name="Normal 9 4 2 12 2" xfId="26673" xr:uid="{E535B2ED-CA36-4E99-9528-045A42483EE4}"/>
    <cellStyle name="Normal 9 4 2 12 3" xfId="43432" xr:uid="{4B38422A-6DCF-4A6F-BA83-6E8D07A629E7}"/>
    <cellStyle name="Normal 9 4 2 13" xfId="18293" xr:uid="{F0282540-4107-498A-88C4-70E5DAE3026F}"/>
    <cellStyle name="Normal 9 4 2 14" xfId="35052" xr:uid="{F9CE5C07-028B-436F-A6B3-C89FAE789758}"/>
    <cellStyle name="Normal 9 4 2 15" xfId="1537" xr:uid="{BCD3BE26-B1A0-48A3-AC94-7B8F78637176}"/>
    <cellStyle name="Normal 9 4 2 2" xfId="1955" xr:uid="{B44E02D8-0D8B-4B6E-9C76-6AB3E2CB9264}"/>
    <cellStyle name="Normal 9 4 2 2 2" xfId="5339" xr:uid="{253FBC5E-F79E-4BF1-A1A6-340C3F553B41}"/>
    <cellStyle name="Normal 9 4 2 2 2 2" xfId="13719" xr:uid="{920089B1-75B6-4513-9084-2C6C25E04E5D}"/>
    <cellStyle name="Normal 9 4 2 2 2 2 2" xfId="30479" xr:uid="{765808CE-DF90-437D-A648-C022EC744CAB}"/>
    <cellStyle name="Normal 9 4 2 2 2 2 3" xfId="47238" xr:uid="{B6F1F31A-2C7A-4256-8D61-7E70BCFA14F8}"/>
    <cellStyle name="Normal 9 4 2 2 2 3" xfId="22099" xr:uid="{68BD1861-512A-40C8-A0EB-1055A7E00416}"/>
    <cellStyle name="Normal 9 4 2 2 2 4" xfId="38858" xr:uid="{F0CBB108-881E-4B12-B586-AB84B4737D52}"/>
    <cellStyle name="Normal 9 4 2 2 3" xfId="7026" xr:uid="{8E9BFF2F-21F9-447B-BB79-AAE07224358A}"/>
    <cellStyle name="Normal 9 4 2 2 3 2" xfId="15406" xr:uid="{5D9B9AA9-68BA-4D0F-BC78-63A1CDBA5005}"/>
    <cellStyle name="Normal 9 4 2 2 3 2 2" xfId="32166" xr:uid="{655A4342-5E5F-445A-8DAF-EF137C088059}"/>
    <cellStyle name="Normal 9 4 2 2 3 2 3" xfId="48925" xr:uid="{BFC61EFC-2881-4D69-BA3C-79B68B7CD681}"/>
    <cellStyle name="Normal 9 4 2 2 3 3" xfId="23786" xr:uid="{2B71250F-A789-426D-959B-8804D6210D6C}"/>
    <cellStyle name="Normal 9 4 2 2 3 4" xfId="40545" xr:uid="{D094DE95-B193-4CEC-B881-0BBAF3367D89}"/>
    <cellStyle name="Normal 9 4 2 2 4" xfId="3766" xr:uid="{5C762A61-7E2A-4C93-AF34-A2DBC9456F9A}"/>
    <cellStyle name="Normal 9 4 2 2 4 2" xfId="12142" xr:uid="{E9ACEA16-29BE-41C8-AE31-4A179E324B89}"/>
    <cellStyle name="Normal 9 4 2 2 4 2 2" xfId="28902" xr:uid="{12AE182B-7A6D-4063-9B16-E0645C58924F}"/>
    <cellStyle name="Normal 9 4 2 2 4 2 3" xfId="45661" xr:uid="{B22E41DA-2103-40A7-99C1-618ACF712E3F}"/>
    <cellStyle name="Normal 9 4 2 2 4 3" xfId="20522" xr:uid="{5CD50B02-C14C-4399-917C-10852B2FDBF6}"/>
    <cellStyle name="Normal 9 4 2 2 4 4" xfId="37281" xr:uid="{1E7CE8D7-CA7E-49AD-A735-A1F5AEB9B52D}"/>
    <cellStyle name="Normal 9 4 2 2 5" xfId="10339" xr:uid="{0D762E0D-B59A-4245-B1E6-5D315AD3136C}"/>
    <cellStyle name="Normal 9 4 2 2 5 2" xfId="27099" xr:uid="{D945092B-6814-4BC8-9D97-CDD897A631FB}"/>
    <cellStyle name="Normal 9 4 2 2 5 3" xfId="43858" xr:uid="{0C6A0F9A-D776-4727-8604-78CB8580F311}"/>
    <cellStyle name="Normal 9 4 2 2 6" xfId="18719" xr:uid="{53043C52-69FF-49DA-B2C1-D5060B249452}"/>
    <cellStyle name="Normal 9 4 2 2 7" xfId="35478" xr:uid="{37B645D6-87EF-4D94-A1C1-C90A25BC9085}"/>
    <cellStyle name="Normal 9 4 2 3" xfId="2386" xr:uid="{5C9953DA-F206-4A78-92C1-D25EA1821B85}"/>
    <cellStyle name="Normal 9 4 2 3 2" xfId="5767" xr:uid="{188CD2D0-AFFD-4448-B707-85F1F65EB033}"/>
    <cellStyle name="Normal 9 4 2 3 2 2" xfId="14147" xr:uid="{1660D88B-8F78-4DB7-A547-D69C2B4BCAC8}"/>
    <cellStyle name="Normal 9 4 2 3 2 2 2" xfId="30907" xr:uid="{D790511D-D2F5-4A60-BB1A-52723E96D9A8}"/>
    <cellStyle name="Normal 9 4 2 3 2 2 3" xfId="47666" xr:uid="{DE45235D-30A9-4842-A7F6-A68ED9061E6A}"/>
    <cellStyle name="Normal 9 4 2 3 2 3" xfId="22527" xr:uid="{4B65DFCE-6076-49C1-B973-EB2567104BC7}"/>
    <cellStyle name="Normal 9 4 2 3 2 4" xfId="39286" xr:uid="{052E193F-D4E6-46D0-A8B7-B996F08ACFE5}"/>
    <cellStyle name="Normal 9 4 2 3 3" xfId="7454" xr:uid="{D3897872-CCD1-408D-AC5D-7759D32D8A19}"/>
    <cellStyle name="Normal 9 4 2 3 3 2" xfId="15834" xr:uid="{65AF67AD-EADE-4BF1-AF94-53C00CA23F8C}"/>
    <cellStyle name="Normal 9 4 2 3 3 2 2" xfId="32594" xr:uid="{57EDE4C4-8BAC-4426-B019-1B10A0FB8BCD}"/>
    <cellStyle name="Normal 9 4 2 3 3 2 3" xfId="49353" xr:uid="{1A160CA0-9904-4481-B49A-0E4C48E91602}"/>
    <cellStyle name="Normal 9 4 2 3 3 3" xfId="24214" xr:uid="{7FEA6E70-67ED-4052-A5B7-A39EB966A9C3}"/>
    <cellStyle name="Normal 9 4 2 3 3 4" xfId="40973" xr:uid="{809949B1-E1EF-47C2-994E-7361173C8A09}"/>
    <cellStyle name="Normal 9 4 2 3 4" xfId="4194" xr:uid="{55F0A8ED-46D7-4C06-8EFA-F6F69C229704}"/>
    <cellStyle name="Normal 9 4 2 3 4 2" xfId="12570" xr:uid="{FA590517-F043-404E-9D47-CD2031D78755}"/>
    <cellStyle name="Normal 9 4 2 3 4 2 2" xfId="29330" xr:uid="{5B9F7A61-F9C9-4456-90A6-F229F909EEDF}"/>
    <cellStyle name="Normal 9 4 2 3 4 2 3" xfId="46089" xr:uid="{49D027A1-F3C8-478A-8E92-A61FA03EDFCB}"/>
    <cellStyle name="Normal 9 4 2 3 4 3" xfId="20950" xr:uid="{E749EC38-5955-48AC-9933-99A3CE6B2066}"/>
    <cellStyle name="Normal 9 4 2 3 4 4" xfId="37709" xr:uid="{6B32CC17-31CC-4786-BB01-6BFEF7812E54}"/>
    <cellStyle name="Normal 9 4 2 3 5" xfId="10767" xr:uid="{40E5BE0A-1D2B-498B-8002-A74FCE3F1864}"/>
    <cellStyle name="Normal 9 4 2 3 5 2" xfId="27527" xr:uid="{486121CE-EABF-47EB-AD51-47740D442B4C}"/>
    <cellStyle name="Normal 9 4 2 3 5 3" xfId="44286" xr:uid="{91BE6890-60EB-4F01-A531-841438383D6E}"/>
    <cellStyle name="Normal 9 4 2 3 6" xfId="19147" xr:uid="{452DAEDE-DAA3-4386-B74C-6608FD631F5F}"/>
    <cellStyle name="Normal 9 4 2 3 7" xfId="35906" xr:uid="{5F8039C9-5FFD-4FAB-8B0D-3B6750F686F1}"/>
    <cellStyle name="Normal 9 4 2 4" xfId="2664" xr:uid="{26257F01-C79D-4013-AB21-040085A810A7}"/>
    <cellStyle name="Normal 9 4 2 4 2" xfId="6046" xr:uid="{F13F177C-FD0F-446F-8E70-883EDF8D02C8}"/>
    <cellStyle name="Normal 9 4 2 4 2 2" xfId="14426" xr:uid="{A4A75394-BDEC-4EC6-A1B7-828A25B137C7}"/>
    <cellStyle name="Normal 9 4 2 4 2 2 2" xfId="31186" xr:uid="{DB4FBA75-C994-4C8E-8991-8FD678089DF3}"/>
    <cellStyle name="Normal 9 4 2 4 2 2 3" xfId="47945" xr:uid="{C44ABD47-4438-40FF-BFBF-A5C402EA7BEB}"/>
    <cellStyle name="Normal 9 4 2 4 2 3" xfId="22806" xr:uid="{B51A1693-CABE-49AA-9785-4E22CAC7A33F}"/>
    <cellStyle name="Normal 9 4 2 4 2 4" xfId="39565" xr:uid="{747352B0-F546-46ED-9D9B-69BE2A881768}"/>
    <cellStyle name="Normal 9 4 2 4 3" xfId="7733" xr:uid="{B47025D8-5C14-443B-A0A0-22A524C3E770}"/>
    <cellStyle name="Normal 9 4 2 4 3 2" xfId="16113" xr:uid="{920EAB4C-FB08-4405-87D3-475AC337E039}"/>
    <cellStyle name="Normal 9 4 2 4 3 2 2" xfId="32873" xr:uid="{4CABE173-3B59-4953-825C-773382B18C66}"/>
    <cellStyle name="Normal 9 4 2 4 3 2 3" xfId="49632" xr:uid="{5016C5C8-FC4E-49DB-8542-3D90357F2F9A}"/>
    <cellStyle name="Normal 9 4 2 4 3 3" xfId="24493" xr:uid="{99EF093F-83D0-47FB-A864-2DF4D84A8BAE}"/>
    <cellStyle name="Normal 9 4 2 4 3 4" xfId="41252" xr:uid="{6DE1269F-32AA-4A1A-BED1-54E4AB77AC5B}"/>
    <cellStyle name="Normal 9 4 2 4 4" xfId="4360" xr:uid="{432A749E-B17E-4C2F-A77E-4A168944B802}"/>
    <cellStyle name="Normal 9 4 2 4 4 2" xfId="12736" xr:uid="{E1A6A8FE-35D3-48CD-8681-A60A048C762F}"/>
    <cellStyle name="Normal 9 4 2 4 4 2 2" xfId="29496" xr:uid="{70B18083-1826-4016-9CDF-97DE88BA843F}"/>
    <cellStyle name="Normal 9 4 2 4 4 2 3" xfId="46255" xr:uid="{6961E163-188B-4BD8-B072-7767FBF7ADA3}"/>
    <cellStyle name="Normal 9 4 2 4 4 3" xfId="21116" xr:uid="{BF8CDD6A-E640-44A5-9C6D-F263C758A27A}"/>
    <cellStyle name="Normal 9 4 2 4 4 4" xfId="37875" xr:uid="{A8D9C583-D3C1-4A8E-87B3-0E5C4E03264C}"/>
    <cellStyle name="Normal 9 4 2 4 5" xfId="11046" xr:uid="{A6D61726-3CB8-4325-82F4-50D13218290A}"/>
    <cellStyle name="Normal 9 4 2 4 5 2" xfId="27806" xr:uid="{AE156258-C92B-44FC-A5D7-E06C30960DF6}"/>
    <cellStyle name="Normal 9 4 2 4 5 3" xfId="44565" xr:uid="{6F70C706-A743-45DA-B402-791D5793D914}"/>
    <cellStyle name="Normal 9 4 2 4 6" xfId="19426" xr:uid="{8E32C558-AE94-48DD-9473-97DF447F58E1}"/>
    <cellStyle name="Normal 9 4 2 4 7" xfId="36185" xr:uid="{2623B976-7B4C-4018-B148-E4EE2564E99E}"/>
    <cellStyle name="Normal 9 4 2 5" xfId="4780" xr:uid="{3BE8084B-FEC2-430A-B318-C813EA12A937}"/>
    <cellStyle name="Normal 9 4 2 5 2" xfId="13156" xr:uid="{1E024BF3-796B-46AD-B943-1E8347685265}"/>
    <cellStyle name="Normal 9 4 2 5 2 2" xfId="29916" xr:uid="{F4C6F09E-CFED-43A4-938F-EB65331FC7CB}"/>
    <cellStyle name="Normal 9 4 2 5 2 3" xfId="46675" xr:uid="{A879DE89-0C79-46AA-995E-2AC6B3D2DF93}"/>
    <cellStyle name="Normal 9 4 2 5 3" xfId="21536" xr:uid="{9B45B19F-A77A-4C56-B1BF-967480A39047}"/>
    <cellStyle name="Normal 9 4 2 5 4" xfId="38295" xr:uid="{B7D33F17-9637-4D80-B92A-FBAFBDD73386}"/>
    <cellStyle name="Normal 9 4 2 6" xfId="6600" xr:uid="{71CAF6B4-6CB9-4E41-847F-DBCE9550386D}"/>
    <cellStyle name="Normal 9 4 2 6 2" xfId="14980" xr:uid="{67E84612-744D-46B3-978D-B87CD5DCEF05}"/>
    <cellStyle name="Normal 9 4 2 6 2 2" xfId="31740" xr:uid="{6B70B5A8-0BBE-4C24-B6BF-98634017C240}"/>
    <cellStyle name="Normal 9 4 2 6 2 3" xfId="48499" xr:uid="{363DA47F-A2AB-401C-B950-CD8D6A794BBB}"/>
    <cellStyle name="Normal 9 4 2 6 3" xfId="23360" xr:uid="{FE926CE9-F7B3-47FD-941E-0F00703AF401}"/>
    <cellStyle name="Normal 9 4 2 6 4" xfId="40119" xr:uid="{B6B3D050-CE99-4AB6-B9E1-34BB751C895C}"/>
    <cellStyle name="Normal 9 4 2 7" xfId="8139" xr:uid="{59F97F79-1F2B-4B88-9387-CDA37BD87BF5}"/>
    <cellStyle name="Normal 9 4 2 7 2" xfId="16519" xr:uid="{D3ECC3E9-8D01-460A-BB15-F4A0D86BB2AD}"/>
    <cellStyle name="Normal 9 4 2 7 2 2" xfId="33279" xr:uid="{981587F6-52FF-45DF-934F-97401DD9EC6E}"/>
    <cellStyle name="Normal 9 4 2 7 2 3" xfId="50038" xr:uid="{4C8DF18C-08E2-421E-A82A-C6DBDC079DCF}"/>
    <cellStyle name="Normal 9 4 2 7 3" xfId="24899" xr:uid="{C407AC57-F9F2-47D4-94A1-84A271205D45}"/>
    <cellStyle name="Normal 9 4 2 7 4" xfId="41658" xr:uid="{7DA7B539-7D44-4D51-8122-1E40DF4F2766}"/>
    <cellStyle name="Normal 9 4 2 8" xfId="8545" xr:uid="{72BEC69A-1675-4D64-81A9-706E6550571E}"/>
    <cellStyle name="Normal 9 4 2 8 2" xfId="16925" xr:uid="{6D5A4F70-FDE2-4E48-BDD7-6EB177232AF8}"/>
    <cellStyle name="Normal 9 4 2 8 2 2" xfId="33685" xr:uid="{5B7EB16F-B6BF-4823-A0F5-71B4D277DBBC}"/>
    <cellStyle name="Normal 9 4 2 8 2 3" xfId="50444" xr:uid="{02E54B8A-0C09-4797-9127-4B6C3C1BB63A}"/>
    <cellStyle name="Normal 9 4 2 8 3" xfId="25305" xr:uid="{7B912C83-39AC-45B6-860D-82E784511D8C}"/>
    <cellStyle name="Normal 9 4 2 8 4" xfId="42064" xr:uid="{6480C8A7-7F85-46AA-BABA-F94ADA6E8822}"/>
    <cellStyle name="Normal 9 4 2 9" xfId="8951" xr:uid="{7649BDBC-4845-41C9-985A-ED591767B0DB}"/>
    <cellStyle name="Normal 9 4 2 9 2" xfId="17331" xr:uid="{7C029AA8-14A7-4EFD-93BA-A81DD5AD6838}"/>
    <cellStyle name="Normal 9 4 2 9 2 2" xfId="34091" xr:uid="{A0ACC1D2-FA72-4FDA-B7F1-D3ADD6CB5C7F}"/>
    <cellStyle name="Normal 9 4 2 9 2 3" xfId="50850" xr:uid="{129DC494-1952-4A95-B4A2-4C74C95FC86F}"/>
    <cellStyle name="Normal 9 4 2 9 3" xfId="25711" xr:uid="{524C35FC-E2A8-4321-B70D-46561F5D6CD4}"/>
    <cellStyle name="Normal 9 4 2 9 4" xfId="42470" xr:uid="{A8FD29AC-68F2-4AF0-903B-0D715DFC21BE}"/>
    <cellStyle name="Normal 9 4 3" xfId="1137" xr:uid="{F3BA370A-0F23-4801-8A4F-9CD3F46AC2EE}"/>
    <cellStyle name="Normal 9 4 3 10" xfId="9450" xr:uid="{11EAB227-CBB2-4892-A742-6D4FEE646AA1}"/>
    <cellStyle name="Normal 9 4 3 10 2" xfId="17830" xr:uid="{9C74F252-CF01-4BA0-A1EF-6040D39D8562}"/>
    <cellStyle name="Normal 9 4 3 10 2 2" xfId="34590" xr:uid="{95D60B78-96A9-47DA-B1B5-93E2D10E4BC5}"/>
    <cellStyle name="Normal 9 4 3 10 2 3" xfId="51349" xr:uid="{F28C7361-E0A4-474B-844D-3920C2E720C1}"/>
    <cellStyle name="Normal 9 4 3 10 3" xfId="26210" xr:uid="{2BF47B5B-F998-4C77-8541-011B080A5B8D}"/>
    <cellStyle name="Normal 9 4 3 10 4" xfId="42969" xr:uid="{66C1F9D7-B37B-49F5-BA7C-97474A11BA39}"/>
    <cellStyle name="Normal 9 4 3 11" xfId="3340" xr:uid="{C09E4FC5-A874-4C9D-BF21-449A8C55C06B}"/>
    <cellStyle name="Normal 9 4 3 11 2" xfId="11717" xr:uid="{8109AB6E-BBE4-4166-878A-B6E3DFC06DEE}"/>
    <cellStyle name="Normal 9 4 3 11 2 2" xfId="28477" xr:uid="{16A78A1C-D5EE-4A82-B439-39281E1D167F}"/>
    <cellStyle name="Normal 9 4 3 11 2 3" xfId="45236" xr:uid="{C7A8BA88-09F2-4149-9AF2-4725B250F7C0}"/>
    <cellStyle name="Normal 9 4 3 11 3" xfId="20097" xr:uid="{FF112003-2F47-4A58-97E0-B41863397899}"/>
    <cellStyle name="Normal 9 4 3 11 4" xfId="36856" xr:uid="{19E27F24-E6D4-4173-A644-DCAEB43C5F8B}"/>
    <cellStyle name="Normal 9 4 3 12" xfId="9914" xr:uid="{226E9624-933B-4E4A-A507-C57B3DF1247F}"/>
    <cellStyle name="Normal 9 4 3 12 2" xfId="26674" xr:uid="{D45E16C7-0537-4666-B235-9BA8ED43897D}"/>
    <cellStyle name="Normal 9 4 3 12 3" xfId="43433" xr:uid="{D874C3D7-D8A0-4C49-9614-D1215AF67396}"/>
    <cellStyle name="Normal 9 4 3 13" xfId="18294" xr:uid="{696600B0-05F4-4BFF-B478-555BAC59716D}"/>
    <cellStyle name="Normal 9 4 3 14" xfId="35053" xr:uid="{9BC08172-4655-4E11-BA65-F9B9013A0B09}"/>
    <cellStyle name="Normal 9 4 3 15" xfId="1538" xr:uid="{D4360313-C806-4859-8576-84F55F3BDC46}"/>
    <cellStyle name="Normal 9 4 3 2" xfId="1956" xr:uid="{FAAC9BD0-C1BF-4F57-A7CE-05C3F065D373}"/>
    <cellStyle name="Normal 9 4 3 2 2" xfId="5340" xr:uid="{81E30E1A-AC2B-49F4-AB02-BDF8023D1F45}"/>
    <cellStyle name="Normal 9 4 3 2 2 2" xfId="13720" xr:uid="{66CF8EE5-0D84-475A-8FD1-84FEA71B2E27}"/>
    <cellStyle name="Normal 9 4 3 2 2 2 2" xfId="30480" xr:uid="{B3DECC8D-FFAC-4AD1-8EE8-1E60D90A2448}"/>
    <cellStyle name="Normal 9 4 3 2 2 2 3" xfId="47239" xr:uid="{E73DC788-28ED-4EC0-A0C7-F1345420470A}"/>
    <cellStyle name="Normal 9 4 3 2 2 3" xfId="22100" xr:uid="{4847DC34-EFB9-46A2-ABCA-682D837FA149}"/>
    <cellStyle name="Normal 9 4 3 2 2 4" xfId="38859" xr:uid="{A3FA0BEE-C26A-4FA5-BC30-B56E628252C8}"/>
    <cellStyle name="Normal 9 4 3 2 3" xfId="7027" xr:uid="{482A0C7E-91F3-4D93-A51F-B5054E71E174}"/>
    <cellStyle name="Normal 9 4 3 2 3 2" xfId="15407" xr:uid="{797D54ED-11E0-428C-ADCC-257DF8EB07E3}"/>
    <cellStyle name="Normal 9 4 3 2 3 2 2" xfId="32167" xr:uid="{F5D3E1C7-24BB-4962-B908-EE3F84D7BDBD}"/>
    <cellStyle name="Normal 9 4 3 2 3 2 3" xfId="48926" xr:uid="{BA5A0D84-FB75-44CB-BC14-0E58CA360BAF}"/>
    <cellStyle name="Normal 9 4 3 2 3 3" xfId="23787" xr:uid="{868A7753-F851-464F-9BAD-0FEB16655B7A}"/>
    <cellStyle name="Normal 9 4 3 2 3 4" xfId="40546" xr:uid="{CBC528BA-6F19-4A63-BF8F-6DF4956E1E88}"/>
    <cellStyle name="Normal 9 4 3 2 4" xfId="3767" xr:uid="{D94C6997-1D05-498C-9AAE-7097FEB2F96C}"/>
    <cellStyle name="Normal 9 4 3 2 4 2" xfId="12143" xr:uid="{E0FE4583-61CB-4B36-8392-AB4845180F71}"/>
    <cellStyle name="Normal 9 4 3 2 4 2 2" xfId="28903" xr:uid="{2555E911-AFFE-4632-BF86-D13329C00D7B}"/>
    <cellStyle name="Normal 9 4 3 2 4 2 3" xfId="45662" xr:uid="{A4A5ECA6-3D55-4331-8CDB-7F2C9C091CFD}"/>
    <cellStyle name="Normal 9 4 3 2 4 3" xfId="20523" xr:uid="{51B108FB-ADD7-40CE-9807-4ECE7406566E}"/>
    <cellStyle name="Normal 9 4 3 2 4 4" xfId="37282" xr:uid="{DC17CE99-6F35-42D1-A06A-846EC97EEF08}"/>
    <cellStyle name="Normal 9 4 3 2 5" xfId="10340" xr:uid="{97E63C2B-9D88-48DD-8C80-33A49CAAC919}"/>
    <cellStyle name="Normal 9 4 3 2 5 2" xfId="27100" xr:uid="{C17B4B81-0F18-480A-98EE-E6066BED8554}"/>
    <cellStyle name="Normal 9 4 3 2 5 3" xfId="43859" xr:uid="{8BA5045F-3E07-4521-AB01-9B90C2AA5728}"/>
    <cellStyle name="Normal 9 4 3 2 6" xfId="18720" xr:uid="{9030D04D-5AA8-4A14-AE4E-421B30DB7B5E}"/>
    <cellStyle name="Normal 9 4 3 2 7" xfId="35479" xr:uid="{EE3CBEFF-42A7-48CF-AE94-28C1207CB507}"/>
    <cellStyle name="Normal 9 4 3 3" xfId="2387" xr:uid="{3D0CFB9E-B323-4F80-BB5F-9E09C49FC927}"/>
    <cellStyle name="Normal 9 4 3 3 2" xfId="5768" xr:uid="{CBBF9C03-1A01-4244-9ECD-6A1E5F7CB65B}"/>
    <cellStyle name="Normal 9 4 3 3 2 2" xfId="14148" xr:uid="{283D866F-C6A4-4927-8F4E-FC13C98360F6}"/>
    <cellStyle name="Normal 9 4 3 3 2 2 2" xfId="30908" xr:uid="{026C985E-C977-494C-819F-5D2724F22C20}"/>
    <cellStyle name="Normal 9 4 3 3 2 2 3" xfId="47667" xr:uid="{8178B102-F7E4-4E44-A132-6B7E6282FBEB}"/>
    <cellStyle name="Normal 9 4 3 3 2 3" xfId="22528" xr:uid="{CBB3F51E-4FB0-4A47-B2CC-7D6E6E67D11A}"/>
    <cellStyle name="Normal 9 4 3 3 2 4" xfId="39287" xr:uid="{81F8959E-3136-43C4-91BA-0323F4DDCE87}"/>
    <cellStyle name="Normal 9 4 3 3 3" xfId="7455" xr:uid="{F2111C75-1583-488F-BBC6-B656B32C8234}"/>
    <cellStyle name="Normal 9 4 3 3 3 2" xfId="15835" xr:uid="{9B72F530-6FC1-49A9-A74C-37E193C73DD4}"/>
    <cellStyle name="Normal 9 4 3 3 3 2 2" xfId="32595" xr:uid="{92B430C6-53A9-4C22-BCAA-1B61B38B0A6B}"/>
    <cellStyle name="Normal 9 4 3 3 3 2 3" xfId="49354" xr:uid="{2385BE9B-EB71-4CE1-A9BF-B3A80313144C}"/>
    <cellStyle name="Normal 9 4 3 3 3 3" xfId="24215" xr:uid="{C49841CE-2A38-46CD-A127-4C681180B982}"/>
    <cellStyle name="Normal 9 4 3 3 3 4" xfId="40974" xr:uid="{28E8B129-25BA-46C8-966D-AC891A5FAE8B}"/>
    <cellStyle name="Normal 9 4 3 3 4" xfId="4195" xr:uid="{4C863694-B986-4461-8C4D-CA7ADE7301A6}"/>
    <cellStyle name="Normal 9 4 3 3 4 2" xfId="12571" xr:uid="{E86DB06B-BF53-439D-AFA4-3A03B60ED8D4}"/>
    <cellStyle name="Normal 9 4 3 3 4 2 2" xfId="29331" xr:uid="{F490A5C5-1010-414D-A448-00D777F3FD33}"/>
    <cellStyle name="Normal 9 4 3 3 4 2 3" xfId="46090" xr:uid="{0D76344E-2291-41EA-9745-E5CCDF04BD7F}"/>
    <cellStyle name="Normal 9 4 3 3 4 3" xfId="20951" xr:uid="{E357684D-AA56-4173-93F8-7A7B6BB7FD45}"/>
    <cellStyle name="Normal 9 4 3 3 4 4" xfId="37710" xr:uid="{3EE6196D-C8D7-4075-908B-C5456D330BA1}"/>
    <cellStyle name="Normal 9 4 3 3 5" xfId="10768" xr:uid="{5BE2E68E-B879-4331-BB46-413F2753C5BB}"/>
    <cellStyle name="Normal 9 4 3 3 5 2" xfId="27528" xr:uid="{F95001EF-39A6-4D78-AE24-29CE327A0900}"/>
    <cellStyle name="Normal 9 4 3 3 5 3" xfId="44287" xr:uid="{E5F41C64-B199-4B4B-AE6B-6016B09F4E11}"/>
    <cellStyle name="Normal 9 4 3 3 6" xfId="19148" xr:uid="{C16FB2F4-BA07-4874-94E5-88B460AA0654}"/>
    <cellStyle name="Normal 9 4 3 3 7" xfId="35907" xr:uid="{75BF46CB-324A-4ACA-A4BE-716908AEA700}"/>
    <cellStyle name="Normal 9 4 3 4" xfId="2757" xr:uid="{BDE19887-7A11-45DC-B550-96C8A6513AE9}"/>
    <cellStyle name="Normal 9 4 3 4 2" xfId="6139" xr:uid="{5B6A8A28-ABEE-4736-BA6C-23900721B4E3}"/>
    <cellStyle name="Normal 9 4 3 4 2 2" xfId="14519" xr:uid="{B682AD69-EB37-4B33-840F-C0789B1570EB}"/>
    <cellStyle name="Normal 9 4 3 4 2 2 2" xfId="31279" xr:uid="{7FEB63AB-A6DC-4E56-A938-CE3B80BF49DA}"/>
    <cellStyle name="Normal 9 4 3 4 2 2 3" xfId="48038" xr:uid="{B2EFA49C-C5B3-44C7-A8B8-55AC2357E796}"/>
    <cellStyle name="Normal 9 4 3 4 2 3" xfId="22899" xr:uid="{772C7378-1800-4CBC-B3DD-FCA7B2669581}"/>
    <cellStyle name="Normal 9 4 3 4 2 4" xfId="39658" xr:uid="{538DC110-6EEE-4C5C-AB12-4ADDF4F429CF}"/>
    <cellStyle name="Normal 9 4 3 4 3" xfId="7826" xr:uid="{31A0B745-F08D-4FC2-99FA-F573A40DE4AB}"/>
    <cellStyle name="Normal 9 4 3 4 3 2" xfId="16206" xr:uid="{9127D08F-0999-4017-9E2F-C13945C7EFC8}"/>
    <cellStyle name="Normal 9 4 3 4 3 2 2" xfId="32966" xr:uid="{662264E0-6FE2-4BB5-9942-3E60B394ACAA}"/>
    <cellStyle name="Normal 9 4 3 4 3 2 3" xfId="49725" xr:uid="{C0C35269-4711-4D8F-9E9B-C0C704DB3089}"/>
    <cellStyle name="Normal 9 4 3 4 3 3" xfId="24586" xr:uid="{FD29894E-CA67-4BFC-8481-AE4E51982FB1}"/>
    <cellStyle name="Normal 9 4 3 4 3 4" xfId="41345" xr:uid="{6059BDEE-C677-406B-8204-E6E30803330C}"/>
    <cellStyle name="Normal 9 4 3 4 4" xfId="4453" xr:uid="{74C41F00-3A0D-443C-A2C0-B2EC8EC7735F}"/>
    <cellStyle name="Normal 9 4 3 4 4 2" xfId="12829" xr:uid="{E7495286-64EF-49B9-BBCD-A8EB2087EF41}"/>
    <cellStyle name="Normal 9 4 3 4 4 2 2" xfId="29589" xr:uid="{6991A59B-362E-42E4-8EB5-8E65F8124CB7}"/>
    <cellStyle name="Normal 9 4 3 4 4 2 3" xfId="46348" xr:uid="{8CCA7F93-88C5-4583-AB43-04FDEA1E33DD}"/>
    <cellStyle name="Normal 9 4 3 4 4 3" xfId="21209" xr:uid="{586D45E2-84AB-4DE6-AD13-01D18C6CC66A}"/>
    <cellStyle name="Normal 9 4 3 4 4 4" xfId="37968" xr:uid="{38C88BF7-7AED-43B7-B7FE-4DB1F26F903B}"/>
    <cellStyle name="Normal 9 4 3 4 5" xfId="11139" xr:uid="{B3BEBCF5-A2CD-4B17-B9E7-ADA92E8A7DC1}"/>
    <cellStyle name="Normal 9 4 3 4 5 2" xfId="27899" xr:uid="{A50DDBF0-6C4D-4765-98F2-F994B89D5AA8}"/>
    <cellStyle name="Normal 9 4 3 4 5 3" xfId="44658" xr:uid="{48FDDBE5-A815-4D83-8477-5E88B0D1A935}"/>
    <cellStyle name="Normal 9 4 3 4 6" xfId="19519" xr:uid="{E4FC3326-17E2-4624-9FA7-78AA0CDBE790}"/>
    <cellStyle name="Normal 9 4 3 4 7" xfId="36278" xr:uid="{A25E3CFD-3CBE-494F-B3F8-FAE2CE2CEEFB}"/>
    <cellStyle name="Normal 9 4 3 5" xfId="4873" xr:uid="{090622D5-63AC-41C5-BD21-750C590EE002}"/>
    <cellStyle name="Normal 9 4 3 5 2" xfId="13249" xr:uid="{53B4CCC7-1D74-4484-AB2E-B82CFE3280C8}"/>
    <cellStyle name="Normal 9 4 3 5 2 2" xfId="30009" xr:uid="{7620D7E8-A7C8-4FC7-8457-45DB75DF7F3B}"/>
    <cellStyle name="Normal 9 4 3 5 2 3" xfId="46768" xr:uid="{7F5ACB9B-19EC-4B2D-B1C2-3D4D4930189C}"/>
    <cellStyle name="Normal 9 4 3 5 3" xfId="21629" xr:uid="{DD3AAC5A-2EA3-41EA-BF84-273410A7B8B7}"/>
    <cellStyle name="Normal 9 4 3 5 4" xfId="38388" xr:uid="{EBE5D9A7-EBB7-4B3F-9805-9798817A070A}"/>
    <cellStyle name="Normal 9 4 3 6" xfId="6601" xr:uid="{2A6CD295-0859-4C4F-84CB-E98D13056A4B}"/>
    <cellStyle name="Normal 9 4 3 6 2" xfId="14981" xr:uid="{3B81081E-9A16-47AA-8BD0-09D0225B6C3D}"/>
    <cellStyle name="Normal 9 4 3 6 2 2" xfId="31741" xr:uid="{1E16CB04-54AB-477A-A088-CD2ED73CF895}"/>
    <cellStyle name="Normal 9 4 3 6 2 3" xfId="48500" xr:uid="{BA80C423-C4E2-4E97-9411-8589382D6375}"/>
    <cellStyle name="Normal 9 4 3 6 3" xfId="23361" xr:uid="{414EA0DF-BF2F-4109-8EA3-E3DA3BA38167}"/>
    <cellStyle name="Normal 9 4 3 6 4" xfId="40120" xr:uid="{38AC7EA3-440F-4922-95C3-F7B70F3697C7}"/>
    <cellStyle name="Normal 9 4 3 7" xfId="8232" xr:uid="{17DC659F-39E8-4090-BA6A-8F2ABB9DDE16}"/>
    <cellStyle name="Normal 9 4 3 7 2" xfId="16612" xr:uid="{25EF7E70-9ABE-4723-85A5-71711371F632}"/>
    <cellStyle name="Normal 9 4 3 7 2 2" xfId="33372" xr:uid="{D48A414F-6801-49DD-80F4-3B250F803451}"/>
    <cellStyle name="Normal 9 4 3 7 2 3" xfId="50131" xr:uid="{D754C960-B85B-4275-8F67-9D5B354CBF28}"/>
    <cellStyle name="Normal 9 4 3 7 3" xfId="24992" xr:uid="{451EEDEC-E951-493C-810C-D0C4203243E5}"/>
    <cellStyle name="Normal 9 4 3 7 4" xfId="41751" xr:uid="{D486A474-9A23-48FC-988D-64A77446AC6E}"/>
    <cellStyle name="Normal 9 4 3 8" xfId="8638" xr:uid="{ED936E30-EEBD-4558-BDBD-A8DCD32ADEAE}"/>
    <cellStyle name="Normal 9 4 3 8 2" xfId="17018" xr:uid="{67D5DB2B-DA37-416D-816B-8402AC083BAD}"/>
    <cellStyle name="Normal 9 4 3 8 2 2" xfId="33778" xr:uid="{68D22B15-A910-4B8B-B6FE-5E69A445C37D}"/>
    <cellStyle name="Normal 9 4 3 8 2 3" xfId="50537" xr:uid="{2C0149CF-8F3A-44B9-AD5D-6E1A56BC78A3}"/>
    <cellStyle name="Normal 9 4 3 8 3" xfId="25398" xr:uid="{4B64D60B-F8A2-4621-A287-E263412FB361}"/>
    <cellStyle name="Normal 9 4 3 8 4" xfId="42157" xr:uid="{5615F4F3-4C43-4883-B214-48F180B9D4EC}"/>
    <cellStyle name="Normal 9 4 3 9" xfId="9044" xr:uid="{64ABEE8F-EC70-468D-94B3-B3DFCBD4A92A}"/>
    <cellStyle name="Normal 9 4 3 9 2" xfId="17424" xr:uid="{F73D2766-CA3D-4212-965C-2F74834579FD}"/>
    <cellStyle name="Normal 9 4 3 9 2 2" xfId="34184" xr:uid="{8D771E29-055F-47AA-A27F-080146C6F312}"/>
    <cellStyle name="Normal 9 4 3 9 2 3" xfId="50943" xr:uid="{6EB73CC8-DC34-469F-BE3F-36142F0A0A34}"/>
    <cellStyle name="Normal 9 4 3 9 3" xfId="25804" xr:uid="{CDFE1AB8-CBBD-48D1-8E36-7A94BD5634BC}"/>
    <cellStyle name="Normal 9 4 3 9 4" xfId="42563" xr:uid="{CD123A9E-4FDA-4729-8E7B-3FD3C64A6437}"/>
    <cellStyle name="Normal 9 4 4" xfId="1624" xr:uid="{73D006A6-4963-4B5D-B38E-75FAD323F938}"/>
    <cellStyle name="Normal 9 4 4 2" xfId="5006" xr:uid="{DF72060F-CB70-4AC9-8BE7-6FB12DF61137}"/>
    <cellStyle name="Normal 9 4 4 2 2" xfId="13384" xr:uid="{39235F39-34AB-46FB-958E-AA79D1D43518}"/>
    <cellStyle name="Normal 9 4 4 2 2 2" xfId="30144" xr:uid="{40C86CCC-57D2-4158-8F7F-BA0F90215C00}"/>
    <cellStyle name="Normal 9 4 4 2 2 3" xfId="46903" xr:uid="{13803583-0C2E-4B7D-A8F1-F5886C4AFB6B}"/>
    <cellStyle name="Normal 9 4 4 2 3" xfId="21764" xr:uid="{5426B306-7DC7-439E-9026-A8ABDEB69825}"/>
    <cellStyle name="Normal 9 4 4 2 4" xfId="38523" xr:uid="{430598C6-F958-45AC-911F-1D7F1C16B27E}"/>
    <cellStyle name="Normal 9 4 4 3" xfId="6691" xr:uid="{C25AFD6F-DC64-4A8E-A75C-F0FBEF1BA00C}"/>
    <cellStyle name="Normal 9 4 4 3 2" xfId="15071" xr:uid="{FD9B5226-DBF6-49EE-BE91-85F979BEDB81}"/>
    <cellStyle name="Normal 9 4 4 3 2 2" xfId="31831" xr:uid="{256A6615-4CF3-4898-AE2F-01E6591CA539}"/>
    <cellStyle name="Normal 9 4 4 3 2 3" xfId="48590" xr:uid="{7E4BD331-52A0-459A-8CAF-46909499463A}"/>
    <cellStyle name="Normal 9 4 4 3 3" xfId="23451" xr:uid="{57FAD59C-638E-421D-9493-967967424DAE}"/>
    <cellStyle name="Normal 9 4 4 3 4" xfId="40210" xr:uid="{77603D39-DF54-488A-A113-74FD068668D0}"/>
    <cellStyle name="Normal 9 4 4 4" xfId="3431" xr:uid="{99BBF9DB-81E0-46AD-BFFD-EFF4357B3C7E}"/>
    <cellStyle name="Normal 9 4 4 4 2" xfId="11807" xr:uid="{AD9FB810-2BF1-44D1-BECC-45CB262DEC86}"/>
    <cellStyle name="Normal 9 4 4 4 2 2" xfId="28567" xr:uid="{4F72F95A-1E4F-483E-98C9-2130D9E80C5A}"/>
    <cellStyle name="Normal 9 4 4 4 2 3" xfId="45326" xr:uid="{0D6B27C1-66A7-433D-A311-B8DF04384547}"/>
    <cellStyle name="Normal 9 4 4 4 3" xfId="20187" xr:uid="{45BCD342-03B2-4706-B7DC-DA6107E466BB}"/>
    <cellStyle name="Normal 9 4 4 4 4" xfId="36946" xr:uid="{5015DAC0-490F-42F2-B9C6-C1D9E39F8ADD}"/>
    <cellStyle name="Normal 9 4 4 5" xfId="10004" xr:uid="{8CA4FCA4-F6AC-4DF8-9C77-C2A40495A592}"/>
    <cellStyle name="Normal 9 4 4 5 2" xfId="26764" xr:uid="{CB79491E-3329-4AF8-8FE5-70939F78B066}"/>
    <cellStyle name="Normal 9 4 4 5 3" xfId="43523" xr:uid="{C39B298D-925C-4E7E-BBFF-6ED5A9B7BB8A}"/>
    <cellStyle name="Normal 9 4 4 6" xfId="18384" xr:uid="{D0714151-07C5-498D-A658-6391C7794178}"/>
    <cellStyle name="Normal 9 4 4 7" xfId="35143" xr:uid="{F9D4BF5F-E213-4BBC-94A6-D337641B0291}"/>
    <cellStyle name="Normal 9 4 5" xfId="2052" xr:uid="{A8C10622-9033-48B3-95C3-8FD37AC881D6}"/>
    <cellStyle name="Normal 9 4 5 2" xfId="5432" xr:uid="{37FEF184-8AE8-4080-A806-275B931F4D6A}"/>
    <cellStyle name="Normal 9 4 5 2 2" xfId="13812" xr:uid="{9A305B56-7343-4F5D-9792-96E2250C1323}"/>
    <cellStyle name="Normal 9 4 5 2 2 2" xfId="30572" xr:uid="{84A4CA3D-FBAC-4342-99E7-D21AFCC691A5}"/>
    <cellStyle name="Normal 9 4 5 2 2 3" xfId="47331" xr:uid="{BF5F622F-9B78-431D-883D-8FE3A975787D}"/>
    <cellStyle name="Normal 9 4 5 2 3" xfId="22192" xr:uid="{D9AC8D00-74C4-475F-B347-0CFFBF747C82}"/>
    <cellStyle name="Normal 9 4 5 2 4" xfId="38951" xr:uid="{750388E6-88C3-47B6-B8F1-6D759168F054}"/>
    <cellStyle name="Normal 9 4 5 3" xfId="7119" xr:uid="{FF2F8132-DC1A-4FA7-AAF8-982BBD5C7B1C}"/>
    <cellStyle name="Normal 9 4 5 3 2" xfId="15499" xr:uid="{4DFF0C91-8706-4AD1-9DD4-AD9CF3D4E4DE}"/>
    <cellStyle name="Normal 9 4 5 3 2 2" xfId="32259" xr:uid="{4AB804CC-F700-4D66-A3AF-E776A10E7C3C}"/>
    <cellStyle name="Normal 9 4 5 3 2 3" xfId="49018" xr:uid="{82E62C7B-616F-4E6A-84A7-7B2A544FB55D}"/>
    <cellStyle name="Normal 9 4 5 3 3" xfId="23879" xr:uid="{9E6E454B-FA2E-4822-9E4E-7759E1C61A5F}"/>
    <cellStyle name="Normal 9 4 5 3 4" xfId="40638" xr:uid="{6C88DBAF-6242-402C-BFA7-4B6518127AEB}"/>
    <cellStyle name="Normal 9 4 5 4" xfId="3859" xr:uid="{4C9363CC-2568-452F-A1D8-162B57A1E56F}"/>
    <cellStyle name="Normal 9 4 5 4 2" xfId="12235" xr:uid="{628EA494-0B6F-40CA-8903-A7475D2D270C}"/>
    <cellStyle name="Normal 9 4 5 4 2 2" xfId="28995" xr:uid="{1B3788A0-63D3-46DB-92F5-8BA7796B0A46}"/>
    <cellStyle name="Normal 9 4 5 4 2 3" xfId="45754" xr:uid="{87275F41-835D-4367-90AB-D98C2B9CF110}"/>
    <cellStyle name="Normal 9 4 5 4 3" xfId="20615" xr:uid="{7FCC11ED-767A-47B6-9813-E7589E60B0A2}"/>
    <cellStyle name="Normal 9 4 5 4 4" xfId="37374" xr:uid="{C2ACB662-3A28-4F3C-A91C-2301AD163B3B}"/>
    <cellStyle name="Normal 9 4 5 5" xfId="10432" xr:uid="{11CB816D-55AD-45F3-8D38-24B192726037}"/>
    <cellStyle name="Normal 9 4 5 5 2" xfId="27192" xr:uid="{5D48366E-66ED-4DC4-98F1-B208A1EA84A2}"/>
    <cellStyle name="Normal 9 4 5 5 3" xfId="43951" xr:uid="{D9D34792-CAFB-4B0E-BC99-C1405C07F8E7}"/>
    <cellStyle name="Normal 9 4 5 6" xfId="18812" xr:uid="{0D33DECD-632C-4C30-9FE5-1AF3D7230D52}"/>
    <cellStyle name="Normal 9 4 5 7" xfId="35571" xr:uid="{352699BE-BCF1-4A10-8FF0-627366001BC3}"/>
    <cellStyle name="Normal 9 4 6" xfId="2486" xr:uid="{0796E25E-4798-4ABA-9B7A-714E9D016312}"/>
    <cellStyle name="Normal 9 4 6 2" xfId="5868" xr:uid="{35619184-9ED5-482F-8F3F-1B2619F1B5C8}"/>
    <cellStyle name="Normal 9 4 6 2 2" xfId="14248" xr:uid="{84D2B61F-CA7B-44A3-9FD5-DAF3F1981749}"/>
    <cellStyle name="Normal 9 4 6 2 2 2" xfId="31008" xr:uid="{8BB60D9B-E967-42FA-9D20-81DC0E468832}"/>
    <cellStyle name="Normal 9 4 6 2 2 3" xfId="47767" xr:uid="{92F47C87-4FEC-430D-B214-ACAB7B84A2FF}"/>
    <cellStyle name="Normal 9 4 6 2 3" xfId="22628" xr:uid="{D6B09614-3C66-4AE9-BF40-0200FFE5F92E}"/>
    <cellStyle name="Normal 9 4 6 2 4" xfId="39387" xr:uid="{1974F72C-3182-4406-A9A8-BB0533BCDD7C}"/>
    <cellStyle name="Normal 9 4 6 3" xfId="7555" xr:uid="{BF36BD0F-9FA1-4FEA-BFE8-C7F8FCAF2F5B}"/>
    <cellStyle name="Normal 9 4 6 3 2" xfId="15935" xr:uid="{21EDEE9A-D9B7-431A-A506-C4E1C47F31AB}"/>
    <cellStyle name="Normal 9 4 6 3 2 2" xfId="32695" xr:uid="{34E89816-97DB-4E7F-AA3A-8265A237054A}"/>
    <cellStyle name="Normal 9 4 6 3 2 3" xfId="49454" xr:uid="{E4B504EF-9997-47E1-8FEF-B8CCDC40A6C9}"/>
    <cellStyle name="Normal 9 4 6 3 3" xfId="24315" xr:uid="{602120BB-6690-4ED2-9AF2-35BF0ADF1DDD}"/>
    <cellStyle name="Normal 9 4 6 3 4" xfId="41074" xr:uid="{2A324024-AF57-4CAB-AF1A-64A485452B5C}"/>
    <cellStyle name="Normal 9 4 6 4" xfId="3002" xr:uid="{1161833E-DFA0-4A1F-9A8A-5E2E3F2D8E51}"/>
    <cellStyle name="Normal 9 4 6 4 2" xfId="11381" xr:uid="{C82D5D03-2E1F-4C6D-8CEA-DB1CA43D9B4C}"/>
    <cellStyle name="Normal 9 4 6 4 2 2" xfId="28141" xr:uid="{AF16EBD2-86F1-4476-ACED-B5F21244751A}"/>
    <cellStyle name="Normal 9 4 6 4 2 3" xfId="44900" xr:uid="{CCD136F4-6217-4F5E-9F1F-5EE3A3EAEF2A}"/>
    <cellStyle name="Normal 9 4 6 4 3" xfId="19761" xr:uid="{9B204C17-67C3-4049-828F-19F7DA283DC4}"/>
    <cellStyle name="Normal 9 4 6 4 4" xfId="36520" xr:uid="{ED434A62-87FB-4739-9179-8A4FE9391E85}"/>
    <cellStyle name="Normal 9 4 6 5" xfId="10868" xr:uid="{DE9A6249-C21A-4A51-99ED-D6FCF76E1FB6}"/>
    <cellStyle name="Normal 9 4 6 5 2" xfId="27628" xr:uid="{A0E5978D-9501-4225-A857-F824B6084BFA}"/>
    <cellStyle name="Normal 9 4 6 5 3" xfId="44387" xr:uid="{B21495B5-E1D3-4A04-98FB-3BBAE77C87CF}"/>
    <cellStyle name="Normal 9 4 6 6" xfId="19248" xr:uid="{4F4D1394-A3CE-4778-8B8C-A2F802A0DE96}"/>
    <cellStyle name="Normal 9 4 6 7" xfId="36007" xr:uid="{E3470382-E9FA-4978-9E97-F3E6416ECB07}"/>
    <cellStyle name="Normal 9 4 7" xfId="4601" xr:uid="{A9141C9A-98B1-4C91-B32C-85F9732EE8B2}"/>
    <cellStyle name="Normal 9 4 7 2" xfId="12977" xr:uid="{A2C5E22B-BDFF-4EEB-ADCB-73DA0D29D1E8}"/>
    <cellStyle name="Normal 9 4 7 2 2" xfId="29737" xr:uid="{C4CF40CC-61C9-47DD-A2A1-020E57ACF5F5}"/>
    <cellStyle name="Normal 9 4 7 2 3" xfId="46496" xr:uid="{F0127EA5-3F6A-429D-A6D5-9C1C9C24E2BA}"/>
    <cellStyle name="Normal 9 4 7 3" xfId="21357" xr:uid="{6B3D0266-3CD2-4FFF-895E-1A6B9B4CD71D}"/>
    <cellStyle name="Normal 9 4 7 4" xfId="38116" xr:uid="{0927CBEB-AB53-4161-905F-80E759E648CE}"/>
    <cellStyle name="Normal 9 4 8" xfId="6265" xr:uid="{883BB187-9B90-4803-8B53-1DA99459E8C6}"/>
    <cellStyle name="Normal 9 4 8 2" xfId="14645" xr:uid="{56992E6C-D140-442E-A89A-68E8CA262A90}"/>
    <cellStyle name="Normal 9 4 8 2 2" xfId="31405" xr:uid="{669FC166-DD02-4DFB-9B9F-334EB6886C55}"/>
    <cellStyle name="Normal 9 4 8 2 3" xfId="48164" xr:uid="{9A45B6BB-ABC7-4E95-BBF9-2FCF69007322}"/>
    <cellStyle name="Normal 9 4 8 3" xfId="23025" xr:uid="{892A6ED6-490D-48E8-9498-290395F90A32}"/>
    <cellStyle name="Normal 9 4 8 4" xfId="39784" xr:uid="{C4CC5E47-8969-4DBE-B189-55FFA823B620}"/>
    <cellStyle name="Normal 9 4 9" xfId="7961" xr:uid="{D8A7D85F-13BB-4359-B947-F48E2D660AAC}"/>
    <cellStyle name="Normal 9 4 9 2" xfId="16341" xr:uid="{23AE8215-171E-43C8-A0A0-9EECF28F5D56}"/>
    <cellStyle name="Normal 9 4 9 2 2" xfId="33101" xr:uid="{66C2A2F4-85AC-4240-AC31-07EAE886C0FE}"/>
    <cellStyle name="Normal 9 4 9 2 3" xfId="49860" xr:uid="{ECE2EC2C-EF22-4F9F-9BA5-7505722E2976}"/>
    <cellStyle name="Normal 9 4 9 3" xfId="24721" xr:uid="{AD7172CB-D77D-4B50-8A84-6D227B98F752}"/>
    <cellStyle name="Normal 9 4 9 4" xfId="41480" xr:uid="{D4772672-EB2F-4A13-8E04-796799037EC3}"/>
    <cellStyle name="Normal 9 5" xfId="1138" xr:uid="{11284140-8E81-4DDC-B5AA-3E477AB82CEC}"/>
    <cellStyle name="Normal 9 5 10" xfId="8368" xr:uid="{6A75FB19-827D-495F-8F59-00C0DA05E347}"/>
    <cellStyle name="Normal 9 5 10 2" xfId="16748" xr:uid="{0609C665-CC7F-4D71-82D3-3D9A55D9C239}"/>
    <cellStyle name="Normal 9 5 10 2 2" xfId="33508" xr:uid="{DD2F3891-A349-46AC-9033-EA707B60BFD5}"/>
    <cellStyle name="Normal 9 5 10 2 3" xfId="50267" xr:uid="{C978B312-66A8-491F-8259-3D6CE4A8E808}"/>
    <cellStyle name="Normal 9 5 10 3" xfId="25128" xr:uid="{CA4D6352-CBF1-4501-8159-708CE733BAE7}"/>
    <cellStyle name="Normal 9 5 10 4" xfId="41887" xr:uid="{0C512A2A-E629-4F37-BD1D-EED77DDD442A}"/>
    <cellStyle name="Normal 9 5 11" xfId="8774" xr:uid="{2777B3D0-C0FF-4180-A496-1DCD6025A2C1}"/>
    <cellStyle name="Normal 9 5 11 2" xfId="17154" xr:uid="{2DDB2765-829D-4DAA-8A4C-6BCD72E017E6}"/>
    <cellStyle name="Normal 9 5 11 2 2" xfId="33914" xr:uid="{E1B67931-AC04-45D0-BC55-B35A0E237207}"/>
    <cellStyle name="Normal 9 5 11 2 3" xfId="50673" xr:uid="{78154ED3-46FE-48B4-AB95-9AAB94E814A6}"/>
    <cellStyle name="Normal 9 5 11 3" xfId="25534" xr:uid="{9FFDC04D-9D29-42C1-8601-F57F04556E28}"/>
    <cellStyle name="Normal 9 5 11 4" xfId="42293" xr:uid="{C898798B-1599-4CD6-ACAD-4B8A5E98A686}"/>
    <cellStyle name="Normal 9 5 12" xfId="9180" xr:uid="{4B42C5FE-0B30-45CD-8CA7-EFE200BA9290}"/>
    <cellStyle name="Normal 9 5 12 2" xfId="17560" xr:uid="{062D59AC-5837-4162-8F17-0A76AA27A978}"/>
    <cellStyle name="Normal 9 5 12 2 2" xfId="34320" xr:uid="{ECE48666-EDBF-42BB-B9CB-08DF2AE3CA32}"/>
    <cellStyle name="Normal 9 5 12 2 3" xfId="51079" xr:uid="{820B426B-DFCC-4795-9C4C-0982114D5124}"/>
    <cellStyle name="Normal 9 5 12 3" xfId="25940" xr:uid="{ACBD3962-E3C3-4E2A-B56F-6E7A51F16F23}"/>
    <cellStyle name="Normal 9 5 12 4" xfId="42699" xr:uid="{4FAFC838-1102-4729-B913-2608AF2D4584}"/>
    <cellStyle name="Normal 9 5 13" xfId="2878" xr:uid="{515DBDEB-B5AA-455C-937E-3F0094A4891F}"/>
    <cellStyle name="Normal 9 5 13 2" xfId="11260" xr:uid="{3787518F-A1B5-40EF-ABE6-3F6294968650}"/>
    <cellStyle name="Normal 9 5 13 2 2" xfId="28020" xr:uid="{E50D93DE-E9C3-46A1-8747-ADEBC13DC6D9}"/>
    <cellStyle name="Normal 9 5 13 2 3" xfId="44779" xr:uid="{40928A31-722B-4BD9-9010-15CA7E774047}"/>
    <cellStyle name="Normal 9 5 13 3" xfId="19640" xr:uid="{4E04AF42-3BF5-4224-898E-B5D74D3413A5}"/>
    <cellStyle name="Normal 9 5 13 4" xfId="36399" xr:uid="{ECDD217C-8EE6-409B-A60E-8A8391D977E2}"/>
    <cellStyle name="Normal 9 5 14" xfId="9568" xr:uid="{CA5DD123-5F62-4F02-B785-4702E24BD2DE}"/>
    <cellStyle name="Normal 9 5 14 2" xfId="26328" xr:uid="{4BB3B129-4260-42CE-A640-40144EEC132C}"/>
    <cellStyle name="Normal 9 5 14 3" xfId="43087" xr:uid="{2780517D-8174-43E9-BD8F-2E1E773D59D9}"/>
    <cellStyle name="Normal 9 5 15" xfId="17948" xr:uid="{1F65F360-8A2B-4EF6-9B65-48FCB6128AA7}"/>
    <cellStyle name="Normal 9 5 16" xfId="34707" xr:uid="{733A8303-184B-4906-B9D6-C646D1F46577}"/>
    <cellStyle name="Normal 9 5 2" xfId="1139" xr:uid="{72EA11B4-F17F-4F7B-A6D1-7BF963E60AEC}"/>
    <cellStyle name="Normal 9 5 2 10" xfId="9358" xr:uid="{652CE4D8-9246-4030-B236-9F3AC78EE73C}"/>
    <cellStyle name="Normal 9 5 2 10 2" xfId="17738" xr:uid="{ABE28BE9-BFC2-418C-BBE2-BABCC53ED91E}"/>
    <cellStyle name="Normal 9 5 2 10 2 2" xfId="34498" xr:uid="{4C1FE438-DA2C-4999-BE1A-E336E81CB4E6}"/>
    <cellStyle name="Normal 9 5 2 10 2 3" xfId="51257" xr:uid="{15344320-806D-4005-A70B-1D4C4EF06C70}"/>
    <cellStyle name="Normal 9 5 2 10 3" xfId="26118" xr:uid="{2804DBA3-A349-4456-9B52-E34500D6B75F}"/>
    <cellStyle name="Normal 9 5 2 10 4" xfId="42877" xr:uid="{7C78A112-B693-428A-B28D-7B8BDC9B335D}"/>
    <cellStyle name="Normal 9 5 2 11" xfId="3341" xr:uid="{88898BD5-083A-4001-8098-E2A51A14757D}"/>
    <cellStyle name="Normal 9 5 2 11 2" xfId="11718" xr:uid="{A79F9E7B-BAAA-452A-AEC1-BC4F9F213A5A}"/>
    <cellStyle name="Normal 9 5 2 11 2 2" xfId="28478" xr:uid="{BE4F8C29-6175-4FE3-9CD1-4139EF8D0D9B}"/>
    <cellStyle name="Normal 9 5 2 11 2 3" xfId="45237" xr:uid="{92331084-39CA-469B-9667-0B990C61DE2D}"/>
    <cellStyle name="Normal 9 5 2 11 3" xfId="20098" xr:uid="{84478565-3EC1-43CF-B414-128DB5B4BA80}"/>
    <cellStyle name="Normal 9 5 2 11 4" xfId="36857" xr:uid="{94BC263A-3380-4567-A3BE-514FBB458055}"/>
    <cellStyle name="Normal 9 5 2 12" xfId="9915" xr:uid="{F6DCFE52-7775-4BF6-A6BA-16AB31B9EEBC}"/>
    <cellStyle name="Normal 9 5 2 12 2" xfId="26675" xr:uid="{7211518E-DA5D-476C-A308-E3A0887E37F8}"/>
    <cellStyle name="Normal 9 5 2 12 3" xfId="43434" xr:uid="{470F0849-E0A3-4FD2-9815-D6FCB57BC747}"/>
    <cellStyle name="Normal 9 5 2 13" xfId="18295" xr:uid="{5C1479DF-9F6E-490C-A644-81B0753DDCE8}"/>
    <cellStyle name="Normal 9 5 2 14" xfId="35054" xr:uid="{7C300821-B1B4-4BA5-A0F2-BFFAE3743407}"/>
    <cellStyle name="Normal 9 5 2 15" xfId="1539" xr:uid="{2DF3D276-320C-4AEB-BDB7-0DBA4509E3EA}"/>
    <cellStyle name="Normal 9 5 2 2" xfId="1957" xr:uid="{0C79569C-BCC8-4FC2-A8D9-43334FF6A59C}"/>
    <cellStyle name="Normal 9 5 2 2 2" xfId="5341" xr:uid="{8CA6FC84-728B-4891-A0E4-635E4B9A1027}"/>
    <cellStyle name="Normal 9 5 2 2 2 2" xfId="13721" xr:uid="{C4170B24-2D43-46E0-9C05-24A4B5B1A184}"/>
    <cellStyle name="Normal 9 5 2 2 2 2 2" xfId="30481" xr:uid="{188D2273-979B-4ED9-ABD7-C8146653189C}"/>
    <cellStyle name="Normal 9 5 2 2 2 2 3" xfId="47240" xr:uid="{68A865CA-4E08-47CB-B48B-5BE5F1FFB366}"/>
    <cellStyle name="Normal 9 5 2 2 2 3" xfId="22101" xr:uid="{9EBA8198-C3F4-4B37-A282-6EC0BC9F27C1}"/>
    <cellStyle name="Normal 9 5 2 2 2 4" xfId="38860" xr:uid="{EDA60C85-3D38-424A-B9B2-77FFAC1C896F}"/>
    <cellStyle name="Normal 9 5 2 2 3" xfId="7028" xr:uid="{0BA786BC-6854-4081-AE9D-5373EA608D8E}"/>
    <cellStyle name="Normal 9 5 2 2 3 2" xfId="15408" xr:uid="{FE748776-A1D9-49C3-9ED7-386124BDABA3}"/>
    <cellStyle name="Normal 9 5 2 2 3 2 2" xfId="32168" xr:uid="{493E2F2E-C9A6-440F-9887-66B13C1090B5}"/>
    <cellStyle name="Normal 9 5 2 2 3 2 3" xfId="48927" xr:uid="{C97D3D8D-DDAF-4562-9636-D672E6E1E2A8}"/>
    <cellStyle name="Normal 9 5 2 2 3 3" xfId="23788" xr:uid="{D04668ED-4698-4DEB-BBFA-9B66C70492BB}"/>
    <cellStyle name="Normal 9 5 2 2 3 4" xfId="40547" xr:uid="{0689D111-8494-4B41-BF20-FD64B158E2D9}"/>
    <cellStyle name="Normal 9 5 2 2 4" xfId="3768" xr:uid="{FB7303A3-3BFF-4A6D-B16C-30C03A7085E7}"/>
    <cellStyle name="Normal 9 5 2 2 4 2" xfId="12144" xr:uid="{E430C142-1643-4970-8EB5-FFD6E2940838}"/>
    <cellStyle name="Normal 9 5 2 2 4 2 2" xfId="28904" xr:uid="{CB93B05F-5537-4015-BC1C-F312AE05E2DC}"/>
    <cellStyle name="Normal 9 5 2 2 4 2 3" xfId="45663" xr:uid="{342C1BD8-D018-4075-AD57-D4AE83E71147}"/>
    <cellStyle name="Normal 9 5 2 2 4 3" xfId="20524" xr:uid="{8216485F-F107-47BD-944E-49227321A000}"/>
    <cellStyle name="Normal 9 5 2 2 4 4" xfId="37283" xr:uid="{AD4BBCD8-602A-4387-B7E2-56312F97CAFF}"/>
    <cellStyle name="Normal 9 5 2 2 5" xfId="10341" xr:uid="{138BF434-C864-4651-9823-346A27C33DC6}"/>
    <cellStyle name="Normal 9 5 2 2 5 2" xfId="27101" xr:uid="{00B306CE-096F-4AE3-9DD9-82212A730596}"/>
    <cellStyle name="Normal 9 5 2 2 5 3" xfId="43860" xr:uid="{9BEABE0F-1C96-4A0A-A792-FAE41674C9AB}"/>
    <cellStyle name="Normal 9 5 2 2 6" xfId="18721" xr:uid="{CBEF0EA2-0649-4D0D-8386-58B04453894E}"/>
    <cellStyle name="Normal 9 5 2 2 7" xfId="35480" xr:uid="{5DDEC7C8-79FE-4E1E-97F7-A1D27C2BCB6A}"/>
    <cellStyle name="Normal 9 5 2 3" xfId="2388" xr:uid="{A31F5868-09DE-4DB4-9EDF-D3277C79A6A7}"/>
    <cellStyle name="Normal 9 5 2 3 2" xfId="5769" xr:uid="{BDF4B92B-83D7-4F8C-8599-8B227540DAD7}"/>
    <cellStyle name="Normal 9 5 2 3 2 2" xfId="14149" xr:uid="{0743034F-9D2C-4835-BB8D-1FB41D5C4C21}"/>
    <cellStyle name="Normal 9 5 2 3 2 2 2" xfId="30909" xr:uid="{3EF00BEB-299C-4394-B215-287D01156130}"/>
    <cellStyle name="Normal 9 5 2 3 2 2 3" xfId="47668" xr:uid="{470350C9-F5E2-471A-83F5-1BB03DDB0FF5}"/>
    <cellStyle name="Normal 9 5 2 3 2 3" xfId="22529" xr:uid="{85271CF2-352E-4429-B14B-FD36369C2D43}"/>
    <cellStyle name="Normal 9 5 2 3 2 4" xfId="39288" xr:uid="{3224A7E4-C7E6-44E0-ABA0-D7723CA12EFB}"/>
    <cellStyle name="Normal 9 5 2 3 3" xfId="7456" xr:uid="{2B70D022-E59E-4ABC-A88A-3F5D46A723D5}"/>
    <cellStyle name="Normal 9 5 2 3 3 2" xfId="15836" xr:uid="{66BBB4F0-E48F-4C5F-815F-B198C195BE1D}"/>
    <cellStyle name="Normal 9 5 2 3 3 2 2" xfId="32596" xr:uid="{652191E3-1E0A-46D9-9198-B34146F08DD1}"/>
    <cellStyle name="Normal 9 5 2 3 3 2 3" xfId="49355" xr:uid="{F13ABE2F-69A8-49DC-85BD-8F42E836E011}"/>
    <cellStyle name="Normal 9 5 2 3 3 3" xfId="24216" xr:uid="{0961CADC-ED35-4ECB-8708-089C30D93C14}"/>
    <cellStyle name="Normal 9 5 2 3 3 4" xfId="40975" xr:uid="{22948DB1-33DD-4A32-B81D-FCC665FC2219}"/>
    <cellStyle name="Normal 9 5 2 3 4" xfId="4196" xr:uid="{48AEFA23-B6EF-41AB-B774-C15AEE2E1009}"/>
    <cellStyle name="Normal 9 5 2 3 4 2" xfId="12572" xr:uid="{40C83B61-DCFE-44D1-A05B-C48C0149BC25}"/>
    <cellStyle name="Normal 9 5 2 3 4 2 2" xfId="29332" xr:uid="{819C5678-F391-4EF6-8134-1122C05C791D}"/>
    <cellStyle name="Normal 9 5 2 3 4 2 3" xfId="46091" xr:uid="{94563A57-A44B-4A68-BBA0-0E869E82576A}"/>
    <cellStyle name="Normal 9 5 2 3 4 3" xfId="20952" xr:uid="{C7E433D1-3D33-4A0A-87E2-C80BF8458E14}"/>
    <cellStyle name="Normal 9 5 2 3 4 4" xfId="37711" xr:uid="{38DF4616-EBFF-4A05-9831-D56A8569AE32}"/>
    <cellStyle name="Normal 9 5 2 3 5" xfId="10769" xr:uid="{84643935-0454-41A9-9DD7-F47DFB223A44}"/>
    <cellStyle name="Normal 9 5 2 3 5 2" xfId="27529" xr:uid="{F13D27C7-4910-487B-B568-2E290AF0E959}"/>
    <cellStyle name="Normal 9 5 2 3 5 3" xfId="44288" xr:uid="{1FBD1688-26B0-4AF6-BE2D-9D57FDB4DCF0}"/>
    <cellStyle name="Normal 9 5 2 3 6" xfId="19149" xr:uid="{36454273-42D8-4E51-ACF8-42688DC81731}"/>
    <cellStyle name="Normal 9 5 2 3 7" xfId="35908" xr:uid="{006E3F2E-B779-4E32-AA03-DF39A76AE917}"/>
    <cellStyle name="Normal 9 5 2 4" xfId="2665" xr:uid="{34AF5415-4CC8-491C-8802-E102D82AAF67}"/>
    <cellStyle name="Normal 9 5 2 4 2" xfId="6047" xr:uid="{664B7C17-F933-4AE6-8B7D-7BCD862C793F}"/>
    <cellStyle name="Normal 9 5 2 4 2 2" xfId="14427" xr:uid="{C3038BAC-680A-41B7-B640-1FF12EEC3858}"/>
    <cellStyle name="Normal 9 5 2 4 2 2 2" xfId="31187" xr:uid="{1AF138A3-8657-4568-A4B4-9384F8EF682A}"/>
    <cellStyle name="Normal 9 5 2 4 2 2 3" xfId="47946" xr:uid="{801D4190-5BC6-4236-9419-DA12DE99DE1F}"/>
    <cellStyle name="Normal 9 5 2 4 2 3" xfId="22807" xr:uid="{8F528AB8-A1C2-41EC-87C1-E33BF8A63726}"/>
    <cellStyle name="Normal 9 5 2 4 2 4" xfId="39566" xr:uid="{DF36AC6F-9781-4E37-9E2B-14BDBB869497}"/>
    <cellStyle name="Normal 9 5 2 4 3" xfId="7734" xr:uid="{487A3F95-AD8D-49B9-BC55-167130F5AFA2}"/>
    <cellStyle name="Normal 9 5 2 4 3 2" xfId="16114" xr:uid="{4C484760-67B5-455A-9CFC-D7F3A3FFC057}"/>
    <cellStyle name="Normal 9 5 2 4 3 2 2" xfId="32874" xr:uid="{0BD8BF2A-C835-40B6-997F-DECC83C68D00}"/>
    <cellStyle name="Normal 9 5 2 4 3 2 3" xfId="49633" xr:uid="{D1BCF7F5-FE6E-400E-8C44-936676B0771A}"/>
    <cellStyle name="Normal 9 5 2 4 3 3" xfId="24494" xr:uid="{4D7B4EEF-FC3D-42D3-820F-1DB76BEF6956}"/>
    <cellStyle name="Normal 9 5 2 4 3 4" xfId="41253" xr:uid="{9665BECE-6ED1-42F9-B204-B6EB2A9D09FB}"/>
    <cellStyle name="Normal 9 5 2 4 4" xfId="4361" xr:uid="{F206A52C-8CF8-493C-B4A1-39E1B91845DA}"/>
    <cellStyle name="Normal 9 5 2 4 4 2" xfId="12737" xr:uid="{778AFF34-B701-4072-8A65-4C6279A69EE5}"/>
    <cellStyle name="Normal 9 5 2 4 4 2 2" xfId="29497" xr:uid="{F2934576-5E26-434E-A854-C7B0A167C890}"/>
    <cellStyle name="Normal 9 5 2 4 4 2 3" xfId="46256" xr:uid="{56B27DFB-562E-46BD-BABE-8AA635EC517B}"/>
    <cellStyle name="Normal 9 5 2 4 4 3" xfId="21117" xr:uid="{3762E7E5-1134-484E-81B9-D6BB2444E95F}"/>
    <cellStyle name="Normal 9 5 2 4 4 4" xfId="37876" xr:uid="{879BDF85-9F89-44B5-82D6-4237BC660463}"/>
    <cellStyle name="Normal 9 5 2 4 5" xfId="11047" xr:uid="{D389DDD0-54AD-4507-B41D-51A08E01615D}"/>
    <cellStyle name="Normal 9 5 2 4 5 2" xfId="27807" xr:uid="{79B86B15-5FC1-45C1-814B-BBB8EE202B63}"/>
    <cellStyle name="Normal 9 5 2 4 5 3" xfId="44566" xr:uid="{A9456030-69C7-47FE-8CF3-6486FDC32AC3}"/>
    <cellStyle name="Normal 9 5 2 4 6" xfId="19427" xr:uid="{3F39ADC3-C47C-42E3-AAAF-5D04ED48DED3}"/>
    <cellStyle name="Normal 9 5 2 4 7" xfId="36186" xr:uid="{8F205F12-13A3-411B-A40C-218C7DCA82AD}"/>
    <cellStyle name="Normal 9 5 2 5" xfId="4781" xr:uid="{181F14A1-44F3-4BC0-9DBC-C5A848922FCC}"/>
    <cellStyle name="Normal 9 5 2 5 2" xfId="13157" xr:uid="{5A8BD9BE-6EB4-4E9A-AB37-D420EE7E3FF7}"/>
    <cellStyle name="Normal 9 5 2 5 2 2" xfId="29917" xr:uid="{54D270C2-C8D8-4B54-AD41-8A3B568462CF}"/>
    <cellStyle name="Normal 9 5 2 5 2 3" xfId="46676" xr:uid="{AA1C5BFD-C736-4BE1-92F9-316039405F69}"/>
    <cellStyle name="Normal 9 5 2 5 3" xfId="21537" xr:uid="{9B6AACD4-E15D-4F2F-8AA8-E6101B284EBF}"/>
    <cellStyle name="Normal 9 5 2 5 4" xfId="38296" xr:uid="{3D2D403D-8FD4-45F3-A330-9CAAFDA94C4D}"/>
    <cellStyle name="Normal 9 5 2 6" xfId="6602" xr:uid="{32824375-CB65-4B4A-BBA1-1E50641235D6}"/>
    <cellStyle name="Normal 9 5 2 6 2" xfId="14982" xr:uid="{11EB2E79-B204-4120-9E4B-0D54ACEFBA1D}"/>
    <cellStyle name="Normal 9 5 2 6 2 2" xfId="31742" xr:uid="{27D8B76A-7BC7-4BBE-83A2-3831757BC3D6}"/>
    <cellStyle name="Normal 9 5 2 6 2 3" xfId="48501" xr:uid="{E5D95B2C-F772-4685-BB48-A5C77F2E1AF7}"/>
    <cellStyle name="Normal 9 5 2 6 3" xfId="23362" xr:uid="{DA6F683D-B39E-4A12-A4F1-281BE4056364}"/>
    <cellStyle name="Normal 9 5 2 6 4" xfId="40121" xr:uid="{151AC231-73DC-40FF-A385-85D55DEF8488}"/>
    <cellStyle name="Normal 9 5 2 7" xfId="8140" xr:uid="{BA6EB770-F5F3-4B71-9722-3605899EE04B}"/>
    <cellStyle name="Normal 9 5 2 7 2" xfId="16520" xr:uid="{001D0FD4-679A-47D7-BE60-3692F5F80622}"/>
    <cellStyle name="Normal 9 5 2 7 2 2" xfId="33280" xr:uid="{0F2D8583-7555-4EAB-91CF-2084750C096C}"/>
    <cellStyle name="Normal 9 5 2 7 2 3" xfId="50039" xr:uid="{2D3A184B-D291-417C-9B2C-9F2C9378C4B8}"/>
    <cellStyle name="Normal 9 5 2 7 3" xfId="24900" xr:uid="{8C387472-7C62-4C8A-9B89-1ED2FB9C3175}"/>
    <cellStyle name="Normal 9 5 2 7 4" xfId="41659" xr:uid="{9A0EB870-88F5-4383-AF6E-6F732D51C050}"/>
    <cellStyle name="Normal 9 5 2 8" xfId="8546" xr:uid="{D5721906-44A9-47A5-8F4C-DE7DD638CA41}"/>
    <cellStyle name="Normal 9 5 2 8 2" xfId="16926" xr:uid="{802A6A4B-ED54-4DBE-991F-AF3F57108C49}"/>
    <cellStyle name="Normal 9 5 2 8 2 2" xfId="33686" xr:uid="{1B49C698-3290-46AD-B860-430315D2B701}"/>
    <cellStyle name="Normal 9 5 2 8 2 3" xfId="50445" xr:uid="{75822BC7-F8F6-4919-A67A-782A0C439FA6}"/>
    <cellStyle name="Normal 9 5 2 8 3" xfId="25306" xr:uid="{CDB2F919-4474-44E1-82FD-40484604973F}"/>
    <cellStyle name="Normal 9 5 2 8 4" xfId="42065" xr:uid="{84C98DBF-B538-4DD0-81C8-4132B4923576}"/>
    <cellStyle name="Normal 9 5 2 9" xfId="8952" xr:uid="{14D530E4-CE19-424F-81B2-78AF08E0E973}"/>
    <cellStyle name="Normal 9 5 2 9 2" xfId="17332" xr:uid="{6CC827A3-7141-46F4-82DB-27AF45B040E7}"/>
    <cellStyle name="Normal 9 5 2 9 2 2" xfId="34092" xr:uid="{E0A9F1A8-7FC5-4838-ADC1-9EA512515D06}"/>
    <cellStyle name="Normal 9 5 2 9 2 3" xfId="50851" xr:uid="{80020B68-6CF0-4F60-93DD-BD8EA310AE3E}"/>
    <cellStyle name="Normal 9 5 2 9 3" xfId="25712" xr:uid="{62FB744F-E638-4A73-8390-EAE45B78D611}"/>
    <cellStyle name="Normal 9 5 2 9 4" xfId="42471" xr:uid="{113CF6D3-86A9-49A9-BC72-4E2EC53A2125}"/>
    <cellStyle name="Normal 9 5 3" xfId="1140" xr:uid="{25A50F85-84A9-4D09-BBE9-308FC6856A85}"/>
    <cellStyle name="Normal 9 5 3 10" xfId="9451" xr:uid="{7563BC41-1CD5-4245-9DE0-031626856B10}"/>
    <cellStyle name="Normal 9 5 3 10 2" xfId="17831" xr:uid="{AB2DFE30-C73D-44BF-B8A0-A01A5A4BAB0A}"/>
    <cellStyle name="Normal 9 5 3 10 2 2" xfId="34591" xr:uid="{701A4FE9-C44D-42E9-B890-1E05258FA81F}"/>
    <cellStyle name="Normal 9 5 3 10 2 3" xfId="51350" xr:uid="{762C48B5-23CB-41F6-A4F4-D188A6AE248F}"/>
    <cellStyle name="Normal 9 5 3 10 3" xfId="26211" xr:uid="{FF61A5EF-78FB-42A8-AF62-2100FD5BF300}"/>
    <cellStyle name="Normal 9 5 3 10 4" xfId="42970" xr:uid="{F124B744-8679-413C-8F1B-1FB02D9EC70E}"/>
    <cellStyle name="Normal 9 5 3 11" xfId="3342" xr:uid="{B7A63200-145A-4A88-840F-EF3F9137E72E}"/>
    <cellStyle name="Normal 9 5 3 11 2" xfId="11719" xr:uid="{ACE2E8DA-C9A0-4F2F-9FC5-67B48B1DAE1F}"/>
    <cellStyle name="Normal 9 5 3 11 2 2" xfId="28479" xr:uid="{2C7E142F-ECCE-45D2-99D8-550015921F46}"/>
    <cellStyle name="Normal 9 5 3 11 2 3" xfId="45238" xr:uid="{FB03E712-C61C-4991-A25A-855F3265C1AB}"/>
    <cellStyle name="Normal 9 5 3 11 3" xfId="20099" xr:uid="{8DA7F4B3-06A6-4D9A-B72C-2BAD9B702320}"/>
    <cellStyle name="Normal 9 5 3 11 4" xfId="36858" xr:uid="{0BB9FC75-0B5B-4719-BF02-576586E9C971}"/>
    <cellStyle name="Normal 9 5 3 12" xfId="9916" xr:uid="{E044105D-A553-4C72-954A-2CE11EAF0F9C}"/>
    <cellStyle name="Normal 9 5 3 12 2" xfId="26676" xr:uid="{0DDA79C9-CC6B-458B-A8C2-C1C213252C63}"/>
    <cellStyle name="Normal 9 5 3 12 3" xfId="43435" xr:uid="{C72C2C37-2068-43E5-AB3E-965FC2F0E7B6}"/>
    <cellStyle name="Normal 9 5 3 13" xfId="18296" xr:uid="{4162B415-39D6-4E39-8EB7-93594DF34688}"/>
    <cellStyle name="Normal 9 5 3 14" xfId="35055" xr:uid="{3D0302B7-8E48-4D5C-95D9-FF5B582FF4DA}"/>
    <cellStyle name="Normal 9 5 3 15" xfId="1540" xr:uid="{F3518562-5BCB-47F8-A063-E3050A33431F}"/>
    <cellStyle name="Normal 9 5 3 2" xfId="1958" xr:uid="{CDE9B3A1-6AC4-4D1E-BE68-BBC8853A8C2F}"/>
    <cellStyle name="Normal 9 5 3 2 2" xfId="5342" xr:uid="{FC897B4E-4425-4C1B-828D-C88BEA194E39}"/>
    <cellStyle name="Normal 9 5 3 2 2 2" xfId="13722" xr:uid="{8AE0DAFD-058B-452E-89B4-D7795B4460E5}"/>
    <cellStyle name="Normal 9 5 3 2 2 2 2" xfId="30482" xr:uid="{D94FE6DF-DD6C-4E84-AEA2-262699FF2C35}"/>
    <cellStyle name="Normal 9 5 3 2 2 2 3" xfId="47241" xr:uid="{F99CC9B0-921E-4E3A-8CD8-910B89EC2860}"/>
    <cellStyle name="Normal 9 5 3 2 2 3" xfId="22102" xr:uid="{5DB8A4D5-4B34-422F-982D-A612C8DCCBDD}"/>
    <cellStyle name="Normal 9 5 3 2 2 4" xfId="38861" xr:uid="{FA501A6D-9A60-468F-BE0C-2AC691892E1A}"/>
    <cellStyle name="Normal 9 5 3 2 3" xfId="7029" xr:uid="{7E119F17-183C-4541-8A47-0BD4B4CD7C32}"/>
    <cellStyle name="Normal 9 5 3 2 3 2" xfId="15409" xr:uid="{04AEC6A6-7BA3-49DA-9AAF-49CE3BCA7680}"/>
    <cellStyle name="Normal 9 5 3 2 3 2 2" xfId="32169" xr:uid="{FE3E2BFD-EAC5-4BE2-B768-6CB69D3E0E3F}"/>
    <cellStyle name="Normal 9 5 3 2 3 2 3" xfId="48928" xr:uid="{8A808BE0-5B0F-48C3-B906-77D845328F43}"/>
    <cellStyle name="Normal 9 5 3 2 3 3" xfId="23789" xr:uid="{28C1557B-943A-4514-8171-367B3624A89F}"/>
    <cellStyle name="Normal 9 5 3 2 3 4" xfId="40548" xr:uid="{AB6C8C48-4E0D-4FE3-B836-983619477675}"/>
    <cellStyle name="Normal 9 5 3 2 4" xfId="3769" xr:uid="{DD7D100E-59C7-4C2B-98C3-D25788EDA4AA}"/>
    <cellStyle name="Normal 9 5 3 2 4 2" xfId="12145" xr:uid="{E0115CCC-C0D8-448E-AA88-EF11F229B74D}"/>
    <cellStyle name="Normal 9 5 3 2 4 2 2" xfId="28905" xr:uid="{6F4BFED6-8DF0-444A-A985-EE3158BE8D3E}"/>
    <cellStyle name="Normal 9 5 3 2 4 2 3" xfId="45664" xr:uid="{DFA05B84-AB01-4ECD-88FE-DD821615C800}"/>
    <cellStyle name="Normal 9 5 3 2 4 3" xfId="20525" xr:uid="{BC39FBDB-C568-41D8-B83E-D3CC51E4B883}"/>
    <cellStyle name="Normal 9 5 3 2 4 4" xfId="37284" xr:uid="{B65050B1-255C-4842-BD1C-65C771BA6073}"/>
    <cellStyle name="Normal 9 5 3 2 5" xfId="10342" xr:uid="{5BEBFF76-60C9-4013-91AE-FFD6ECC66039}"/>
    <cellStyle name="Normal 9 5 3 2 5 2" xfId="27102" xr:uid="{60164B07-6981-4561-A525-44D991B25FA6}"/>
    <cellStyle name="Normal 9 5 3 2 5 3" xfId="43861" xr:uid="{46334572-B8C3-491B-8B2B-0348778A7279}"/>
    <cellStyle name="Normal 9 5 3 2 6" xfId="18722" xr:uid="{85D25D10-516C-4A5F-8088-1E8431C85A6C}"/>
    <cellStyle name="Normal 9 5 3 2 7" xfId="35481" xr:uid="{65EF95DF-66C9-4760-8722-81F579F60AE0}"/>
    <cellStyle name="Normal 9 5 3 3" xfId="2389" xr:uid="{3981390D-0C96-43F7-848B-B9A1C936FBC2}"/>
    <cellStyle name="Normal 9 5 3 3 2" xfId="5770" xr:uid="{392F285B-EDFA-4AA0-99CF-A01D892E6F40}"/>
    <cellStyle name="Normal 9 5 3 3 2 2" xfId="14150" xr:uid="{E7126565-28B2-435C-AE14-DE17EE5816AA}"/>
    <cellStyle name="Normal 9 5 3 3 2 2 2" xfId="30910" xr:uid="{8609A33E-7D81-4ACC-851C-72BB077A8E28}"/>
    <cellStyle name="Normal 9 5 3 3 2 2 3" xfId="47669" xr:uid="{C9A7C8BB-C70F-4217-8137-5B8F3F7CE74B}"/>
    <cellStyle name="Normal 9 5 3 3 2 3" xfId="22530" xr:uid="{533711E1-206A-49AE-A63D-38D309D1E504}"/>
    <cellStyle name="Normal 9 5 3 3 2 4" xfId="39289" xr:uid="{2E6EB3A4-4C8F-42E0-A5C3-74A5723E5938}"/>
    <cellStyle name="Normal 9 5 3 3 3" xfId="7457" xr:uid="{95931760-8654-457F-804E-DBA057BDDB9B}"/>
    <cellStyle name="Normal 9 5 3 3 3 2" xfId="15837" xr:uid="{50129F70-E68C-4DBF-9AB9-A81A46D1DEE7}"/>
    <cellStyle name="Normal 9 5 3 3 3 2 2" xfId="32597" xr:uid="{9986A9F0-073C-41CB-A86E-F8CB224FE79B}"/>
    <cellStyle name="Normal 9 5 3 3 3 2 3" xfId="49356" xr:uid="{156619BC-2496-45FD-83A1-0DBB032647FD}"/>
    <cellStyle name="Normal 9 5 3 3 3 3" xfId="24217" xr:uid="{A8D63D5F-28E9-4AF6-9883-60208530B8AD}"/>
    <cellStyle name="Normal 9 5 3 3 3 4" xfId="40976" xr:uid="{A070FC8E-D8D6-4498-B3EA-591DE567CBA5}"/>
    <cellStyle name="Normal 9 5 3 3 4" xfId="4197" xr:uid="{1142CAE5-8420-4495-8F8A-C91363C3500F}"/>
    <cellStyle name="Normal 9 5 3 3 4 2" xfId="12573" xr:uid="{863F392C-D5B8-421D-9B84-8FC0FB857D61}"/>
    <cellStyle name="Normal 9 5 3 3 4 2 2" xfId="29333" xr:uid="{AA708975-4AB0-4328-9CA2-A8279A394B8B}"/>
    <cellStyle name="Normal 9 5 3 3 4 2 3" xfId="46092" xr:uid="{515DBF7D-D33F-4C43-971E-3B26215EEEAD}"/>
    <cellStyle name="Normal 9 5 3 3 4 3" xfId="20953" xr:uid="{B86A2D6A-DE8B-446C-8E3E-43E389F3C4DC}"/>
    <cellStyle name="Normal 9 5 3 3 4 4" xfId="37712" xr:uid="{F27026F2-39D0-4B40-8E35-F291C4AF622A}"/>
    <cellStyle name="Normal 9 5 3 3 5" xfId="10770" xr:uid="{67F1FAF5-8E16-4F01-91F3-575E4C0500F3}"/>
    <cellStyle name="Normal 9 5 3 3 5 2" xfId="27530" xr:uid="{A48D89AF-900F-462C-BF0B-995F46B406AF}"/>
    <cellStyle name="Normal 9 5 3 3 5 3" xfId="44289" xr:uid="{44CAD845-485A-4C9D-AC75-212079A01B9B}"/>
    <cellStyle name="Normal 9 5 3 3 6" xfId="19150" xr:uid="{00F0F289-11BF-4524-AA83-77D3386C6162}"/>
    <cellStyle name="Normal 9 5 3 3 7" xfId="35909" xr:uid="{6B3BD39D-5151-4734-9F4A-130EBB94DCCE}"/>
    <cellStyle name="Normal 9 5 3 4" xfId="2758" xr:uid="{43C29401-4470-4419-BC65-C61B773FF88A}"/>
    <cellStyle name="Normal 9 5 3 4 2" xfId="6140" xr:uid="{CC50C4BF-AAA2-4EB5-B975-80B269E08D77}"/>
    <cellStyle name="Normal 9 5 3 4 2 2" xfId="14520" xr:uid="{073FAB75-E199-438A-90FF-0927DBC6DD99}"/>
    <cellStyle name="Normal 9 5 3 4 2 2 2" xfId="31280" xr:uid="{BA4F8265-95E8-4F91-B292-A1B532C59352}"/>
    <cellStyle name="Normal 9 5 3 4 2 2 3" xfId="48039" xr:uid="{0415C708-3EB0-430B-B7F1-E2C1E093E8B8}"/>
    <cellStyle name="Normal 9 5 3 4 2 3" xfId="22900" xr:uid="{3FA2DD38-2818-4821-B510-E2A4201473DA}"/>
    <cellStyle name="Normal 9 5 3 4 2 4" xfId="39659" xr:uid="{AF14A696-022E-4E10-BE8F-44519505B6AC}"/>
    <cellStyle name="Normal 9 5 3 4 3" xfId="7827" xr:uid="{1777208F-0A87-484B-BB99-74B3447244F7}"/>
    <cellStyle name="Normal 9 5 3 4 3 2" xfId="16207" xr:uid="{628D7DA2-8FDF-4B4C-AAA5-3DA857D61FCF}"/>
    <cellStyle name="Normal 9 5 3 4 3 2 2" xfId="32967" xr:uid="{E6015548-1CCA-4A68-9DA2-15866FB13E54}"/>
    <cellStyle name="Normal 9 5 3 4 3 2 3" xfId="49726" xr:uid="{8CBA4C47-93D8-4AFC-8204-146FE2C498C4}"/>
    <cellStyle name="Normal 9 5 3 4 3 3" xfId="24587" xr:uid="{DA44AE7E-6F50-45DD-958C-546235C7EB77}"/>
    <cellStyle name="Normal 9 5 3 4 3 4" xfId="41346" xr:uid="{E8E81000-A74F-4A38-833F-958A07B0747A}"/>
    <cellStyle name="Normal 9 5 3 4 4" xfId="4454" xr:uid="{1F2B0C68-F59B-4E57-A6FB-D0070DD6BE06}"/>
    <cellStyle name="Normal 9 5 3 4 4 2" xfId="12830" xr:uid="{A50FA8A2-2D7C-484A-8451-EA29058F0B27}"/>
    <cellStyle name="Normal 9 5 3 4 4 2 2" xfId="29590" xr:uid="{617AF913-9C3A-4A3A-931E-E9FF4B81E261}"/>
    <cellStyle name="Normal 9 5 3 4 4 2 3" xfId="46349" xr:uid="{53F64A60-1276-40D7-8BB1-30B2D29061A8}"/>
    <cellStyle name="Normal 9 5 3 4 4 3" xfId="21210" xr:uid="{2F329E5D-13C0-49CF-8B43-2D176739F975}"/>
    <cellStyle name="Normal 9 5 3 4 4 4" xfId="37969" xr:uid="{237E2486-DA11-453F-9091-240E093C9937}"/>
    <cellStyle name="Normal 9 5 3 4 5" xfId="11140" xr:uid="{1E1AFCA5-C65E-4992-A537-3405081AA354}"/>
    <cellStyle name="Normal 9 5 3 4 5 2" xfId="27900" xr:uid="{5AF27302-A621-44EC-BD5B-C0843F796BEC}"/>
    <cellStyle name="Normal 9 5 3 4 5 3" xfId="44659" xr:uid="{A71D8FF0-1781-4F9C-96D5-75A67CDFB7B8}"/>
    <cellStyle name="Normal 9 5 3 4 6" xfId="19520" xr:uid="{5C45FFEF-89B9-451F-8789-4B13CF383E00}"/>
    <cellStyle name="Normal 9 5 3 4 7" xfId="36279" xr:uid="{6DF47CBF-32EA-45A1-8335-50BA4A6F3223}"/>
    <cellStyle name="Normal 9 5 3 5" xfId="4874" xr:uid="{E2C22924-166A-4098-982F-66BDF730490B}"/>
    <cellStyle name="Normal 9 5 3 5 2" xfId="13250" xr:uid="{7B1CEF3B-C6C1-4E15-99A4-F862BBF134EA}"/>
    <cellStyle name="Normal 9 5 3 5 2 2" xfId="30010" xr:uid="{2E4ED602-740F-4C17-AB41-2A212C9B59EE}"/>
    <cellStyle name="Normal 9 5 3 5 2 3" xfId="46769" xr:uid="{BFA2C7EB-7F2B-49A4-9722-93C5BB32F33B}"/>
    <cellStyle name="Normal 9 5 3 5 3" xfId="21630" xr:uid="{A0242C73-79E5-465B-A865-BEEFC912839A}"/>
    <cellStyle name="Normal 9 5 3 5 4" xfId="38389" xr:uid="{EACD3C64-1F6F-4B56-9AC6-672EBD8B4F1F}"/>
    <cellStyle name="Normal 9 5 3 6" xfId="6603" xr:uid="{FA2A8A56-923E-40CA-A497-5A6181E2851B}"/>
    <cellStyle name="Normal 9 5 3 6 2" xfId="14983" xr:uid="{7D357DE0-B322-4B7C-BD57-3DDD49AB5557}"/>
    <cellStyle name="Normal 9 5 3 6 2 2" xfId="31743" xr:uid="{E9E4D566-115D-4794-B9B0-F4F1AB23E293}"/>
    <cellStyle name="Normal 9 5 3 6 2 3" xfId="48502" xr:uid="{ABA924CA-9F17-4C2B-AAB6-9F743ACC79A6}"/>
    <cellStyle name="Normal 9 5 3 6 3" xfId="23363" xr:uid="{EF2337E5-8A09-4E2F-8517-7E372F30F27D}"/>
    <cellStyle name="Normal 9 5 3 6 4" xfId="40122" xr:uid="{4122B590-4038-4AE2-BA55-54A2D74987BE}"/>
    <cellStyle name="Normal 9 5 3 7" xfId="8233" xr:uid="{00CC6B62-CF4B-4EAF-B9CF-D832BE8F878B}"/>
    <cellStyle name="Normal 9 5 3 7 2" xfId="16613" xr:uid="{1ABF3A79-5C25-46F9-8090-F6238574080A}"/>
    <cellStyle name="Normal 9 5 3 7 2 2" xfId="33373" xr:uid="{6C90CCB8-FBE2-45E4-B1E5-F4B4C4AB02C2}"/>
    <cellStyle name="Normal 9 5 3 7 2 3" xfId="50132" xr:uid="{6325270F-7EF6-4978-AACB-FF77DFEDB218}"/>
    <cellStyle name="Normal 9 5 3 7 3" xfId="24993" xr:uid="{86334173-5ACE-4431-A98A-CA2205A7D963}"/>
    <cellStyle name="Normal 9 5 3 7 4" xfId="41752" xr:uid="{AD965370-ECC2-40FF-B008-BAAB604CA240}"/>
    <cellStyle name="Normal 9 5 3 8" xfId="8639" xr:uid="{2D92B748-5763-4F96-893B-BC7201441F20}"/>
    <cellStyle name="Normal 9 5 3 8 2" xfId="17019" xr:uid="{77A96ABB-3B26-4C09-AC56-B43FA9AC0E6F}"/>
    <cellStyle name="Normal 9 5 3 8 2 2" xfId="33779" xr:uid="{DFA1D3BA-8218-4525-93D2-D8F3FFE0CE6C}"/>
    <cellStyle name="Normal 9 5 3 8 2 3" xfId="50538" xr:uid="{09D696BC-E022-40E3-A065-A791F37830CF}"/>
    <cellStyle name="Normal 9 5 3 8 3" xfId="25399" xr:uid="{7C4677B3-6589-4013-839C-1072A75D4F1D}"/>
    <cellStyle name="Normal 9 5 3 8 4" xfId="42158" xr:uid="{926D7834-11F5-4765-8530-45AE4BAFEC91}"/>
    <cellStyle name="Normal 9 5 3 9" xfId="9045" xr:uid="{8736FAE2-C93D-4215-8B27-BFD14CF3DBFB}"/>
    <cellStyle name="Normal 9 5 3 9 2" xfId="17425" xr:uid="{70DEB2BD-D659-41E0-919C-E5F945CA85D6}"/>
    <cellStyle name="Normal 9 5 3 9 2 2" xfId="34185" xr:uid="{8006C1DF-C513-41E0-A5BE-183A459645B7}"/>
    <cellStyle name="Normal 9 5 3 9 2 3" xfId="50944" xr:uid="{63C69E27-3511-45AF-9B5B-77181D720DC1}"/>
    <cellStyle name="Normal 9 5 3 9 3" xfId="25805" xr:uid="{16590B6F-3C1A-4726-9AA0-039C445D253A}"/>
    <cellStyle name="Normal 9 5 3 9 4" xfId="42564" xr:uid="{3C5EAA0B-3356-440B-87FD-D482219FCD4B}"/>
    <cellStyle name="Normal 9 5 4" xfId="1614" xr:uid="{680E838C-409D-407A-AEB2-F283DCC9CFDD}"/>
    <cellStyle name="Normal 9 5 4 2" xfId="4996" xr:uid="{12BB2503-1E55-41A4-84B5-D1D0E927C5CA}"/>
    <cellStyle name="Normal 9 5 4 2 2" xfId="13374" xr:uid="{738BCB47-F91B-4C32-8E39-32F2B2DE9E18}"/>
    <cellStyle name="Normal 9 5 4 2 2 2" xfId="30134" xr:uid="{D0ED55CD-77D7-4B24-BA36-49E004882DA4}"/>
    <cellStyle name="Normal 9 5 4 2 2 3" xfId="46893" xr:uid="{167F0BF5-75D8-4EDA-B95D-A68F9051A7D4}"/>
    <cellStyle name="Normal 9 5 4 2 3" xfId="21754" xr:uid="{DC3632DF-08F1-446F-99E1-3452922F2A50}"/>
    <cellStyle name="Normal 9 5 4 2 4" xfId="38513" xr:uid="{876BD94D-5C8E-46FC-833E-982AD09F223B}"/>
    <cellStyle name="Normal 9 5 4 3" xfId="6681" xr:uid="{6B468AC7-4640-41BF-9553-1724D9FA5EC0}"/>
    <cellStyle name="Normal 9 5 4 3 2" xfId="15061" xr:uid="{B16D833D-48ED-4A2F-9876-EDC57616F18E}"/>
    <cellStyle name="Normal 9 5 4 3 2 2" xfId="31821" xr:uid="{2083EE65-442F-47CB-B9D6-A424D15E6597}"/>
    <cellStyle name="Normal 9 5 4 3 2 3" xfId="48580" xr:uid="{9BFA0C01-8F49-4F54-BA33-5EFF5B7A69B2}"/>
    <cellStyle name="Normal 9 5 4 3 3" xfId="23441" xr:uid="{09FD49C9-D4DB-49E6-B3E3-D647F379204F}"/>
    <cellStyle name="Normal 9 5 4 3 4" xfId="40200" xr:uid="{763C28AA-C598-4852-A58F-D859362EA182}"/>
    <cellStyle name="Normal 9 5 4 4" xfId="3421" xr:uid="{4A9BB30B-B069-4850-BA52-84745AA08AAD}"/>
    <cellStyle name="Normal 9 5 4 4 2" xfId="11797" xr:uid="{8AB9A715-76B0-4324-B0FE-A1F82FF04E59}"/>
    <cellStyle name="Normal 9 5 4 4 2 2" xfId="28557" xr:uid="{56AE265C-7665-47EF-A278-9CC70AAC2390}"/>
    <cellStyle name="Normal 9 5 4 4 2 3" xfId="45316" xr:uid="{9906BDAA-01B4-4C04-87FA-39477B66C989}"/>
    <cellStyle name="Normal 9 5 4 4 3" xfId="20177" xr:uid="{756BCDE1-61F7-4BA3-B6CF-CA1F2CDAFC2C}"/>
    <cellStyle name="Normal 9 5 4 4 4" xfId="36936" xr:uid="{2B0BD5AB-0534-4B2A-9A42-DD0AE02B7B37}"/>
    <cellStyle name="Normal 9 5 4 5" xfId="9994" xr:uid="{F9E77D2E-509B-40EE-8D5E-14405D679222}"/>
    <cellStyle name="Normal 9 5 4 5 2" xfId="26754" xr:uid="{13472F45-90A8-4AE7-A75B-18871A1F0DA7}"/>
    <cellStyle name="Normal 9 5 4 5 3" xfId="43513" xr:uid="{467C133F-AF60-41C6-A532-9652E558776C}"/>
    <cellStyle name="Normal 9 5 4 6" xfId="18374" xr:uid="{A3A10A2A-7D3B-4E7A-A490-EE54176B0ACC}"/>
    <cellStyle name="Normal 9 5 4 7" xfId="35133" xr:uid="{74ADE937-CD72-4B13-8F8A-0620BEB8539C}"/>
    <cellStyle name="Normal 9 5 5" xfId="2042" xr:uid="{43DE7A49-A341-4C5C-8E5E-2E025158B0BF}"/>
    <cellStyle name="Normal 9 5 5 2" xfId="5422" xr:uid="{FA9B9C6B-26D1-41E2-AD34-B934C0EAF0FA}"/>
    <cellStyle name="Normal 9 5 5 2 2" xfId="13802" xr:uid="{397103F6-E564-4879-AB07-E29D30AFA8D1}"/>
    <cellStyle name="Normal 9 5 5 2 2 2" xfId="30562" xr:uid="{49F450E3-351E-4868-81C9-2AC8C963EBA9}"/>
    <cellStyle name="Normal 9 5 5 2 2 3" xfId="47321" xr:uid="{5B2625F7-A4B9-43D8-8379-97D4AC5ABC57}"/>
    <cellStyle name="Normal 9 5 5 2 3" xfId="22182" xr:uid="{54A588C0-8BD3-499C-BC54-35F06999C0DD}"/>
    <cellStyle name="Normal 9 5 5 2 4" xfId="38941" xr:uid="{8311AFBB-7EBC-4EEF-9364-B3CB2C6DC291}"/>
    <cellStyle name="Normal 9 5 5 3" xfId="7109" xr:uid="{31B9341B-6740-420A-8EEB-DC92A58B9434}"/>
    <cellStyle name="Normal 9 5 5 3 2" xfId="15489" xr:uid="{CC5F1D2F-1EDC-4F7E-9AF5-CAD02471F8E3}"/>
    <cellStyle name="Normal 9 5 5 3 2 2" xfId="32249" xr:uid="{77D53456-7CE5-42C0-BA12-30C45776BDDA}"/>
    <cellStyle name="Normal 9 5 5 3 2 3" xfId="49008" xr:uid="{2BCC0499-3C4F-460A-BC4A-BAA8375CA228}"/>
    <cellStyle name="Normal 9 5 5 3 3" xfId="23869" xr:uid="{AC732DB6-1D27-4C1B-A2DC-58236C01D439}"/>
    <cellStyle name="Normal 9 5 5 3 4" xfId="40628" xr:uid="{E5677458-6058-4D90-913F-A66BAF658469}"/>
    <cellStyle name="Normal 9 5 5 4" xfId="3849" xr:uid="{2F3A47DA-4585-4C87-8F33-CF4C9F1CA08A}"/>
    <cellStyle name="Normal 9 5 5 4 2" xfId="12225" xr:uid="{67B1FD81-DE17-4E53-A487-152611594FCF}"/>
    <cellStyle name="Normal 9 5 5 4 2 2" xfId="28985" xr:uid="{612C35A3-F8D6-4919-A1D4-3E7800F7BAC9}"/>
    <cellStyle name="Normal 9 5 5 4 2 3" xfId="45744" xr:uid="{060CCD0A-F584-4158-B22A-3F007ABDA4EA}"/>
    <cellStyle name="Normal 9 5 5 4 3" xfId="20605" xr:uid="{04907DB7-566E-4CD2-85D4-F48140FC7017}"/>
    <cellStyle name="Normal 9 5 5 4 4" xfId="37364" xr:uid="{8E4ADB33-4CFA-4E37-A678-6C6BA39D1C91}"/>
    <cellStyle name="Normal 9 5 5 5" xfId="10422" xr:uid="{71D36F7C-4806-40AC-A5B2-AE24B70D15FB}"/>
    <cellStyle name="Normal 9 5 5 5 2" xfId="27182" xr:uid="{5682508F-E6D8-4D59-AA09-413A5C7F57A0}"/>
    <cellStyle name="Normal 9 5 5 5 3" xfId="43941" xr:uid="{C91FC60B-9B6E-464C-8E89-8F10EA18D411}"/>
    <cellStyle name="Normal 9 5 5 6" xfId="18802" xr:uid="{209E9790-1806-4DBF-8E35-04EF96EC99B1}"/>
    <cellStyle name="Normal 9 5 5 7" xfId="35561" xr:uid="{CBE4C190-DDD3-42D2-AF91-3C7EFDD86E4B}"/>
    <cellStyle name="Normal 9 5 6" xfId="2487" xr:uid="{6893A78A-654E-46F6-AAF6-F44A25F258FB}"/>
    <cellStyle name="Normal 9 5 6 2" xfId="5869" xr:uid="{B902EC8F-F8F5-4489-BC58-931AEA514A28}"/>
    <cellStyle name="Normal 9 5 6 2 2" xfId="14249" xr:uid="{17E75372-FD78-42F8-A72E-5002D2775A1B}"/>
    <cellStyle name="Normal 9 5 6 2 2 2" xfId="31009" xr:uid="{D5EFC4C3-D84C-47CA-A407-7E939991E2D0}"/>
    <cellStyle name="Normal 9 5 6 2 2 3" xfId="47768" xr:uid="{D58C44DF-5EA7-40E4-A241-7E51AAE3388A}"/>
    <cellStyle name="Normal 9 5 6 2 3" xfId="22629" xr:uid="{D9504E46-32F6-40FD-B82C-DDE99D4CCC53}"/>
    <cellStyle name="Normal 9 5 6 2 4" xfId="39388" xr:uid="{DBFBE5B1-2AD8-4EC9-873B-FFB6A4F1A6E3}"/>
    <cellStyle name="Normal 9 5 6 3" xfId="7556" xr:uid="{5EE615F7-9E27-4FAD-A55E-672AC807CDE0}"/>
    <cellStyle name="Normal 9 5 6 3 2" xfId="15936" xr:uid="{578C4CD9-E298-48CE-AFFA-E5B71FD3D856}"/>
    <cellStyle name="Normal 9 5 6 3 2 2" xfId="32696" xr:uid="{C2046C5D-98DF-4662-8FD7-D744DE910BBB}"/>
    <cellStyle name="Normal 9 5 6 3 2 3" xfId="49455" xr:uid="{1169A9F2-1661-4411-A3A8-E6326AC33517}"/>
    <cellStyle name="Normal 9 5 6 3 3" xfId="24316" xr:uid="{A0610D80-7088-4B05-B8F8-BB1B22B441EE}"/>
    <cellStyle name="Normal 9 5 6 3 4" xfId="41075" xr:uid="{7EE3339F-D9AD-4C98-BF3F-1EF496D44308}"/>
    <cellStyle name="Normal 9 5 6 4" xfId="2992" xr:uid="{DDB6E5A6-CD4D-4F1B-A7D1-F4E5EEBA29CD}"/>
    <cellStyle name="Normal 9 5 6 4 2" xfId="11371" xr:uid="{CBFF1F4D-447C-44D8-917F-F92F438352FD}"/>
    <cellStyle name="Normal 9 5 6 4 2 2" xfId="28131" xr:uid="{7DAA2AF9-6D60-47CF-8A6A-45F6F0A866F8}"/>
    <cellStyle name="Normal 9 5 6 4 2 3" xfId="44890" xr:uid="{82A17E75-8A6B-4294-A29A-032C8B373167}"/>
    <cellStyle name="Normal 9 5 6 4 3" xfId="19751" xr:uid="{35736114-F625-4618-A444-A60D44FA9DD3}"/>
    <cellStyle name="Normal 9 5 6 4 4" xfId="36510" xr:uid="{F28307A1-2D82-4599-A2FF-4B9226492737}"/>
    <cellStyle name="Normal 9 5 6 5" xfId="10869" xr:uid="{562B1C0F-E22B-4CC0-A0E5-BB6C4FD2A26E}"/>
    <cellStyle name="Normal 9 5 6 5 2" xfId="27629" xr:uid="{E3F31894-CBD0-4FD4-9E25-A9F0D52A084E}"/>
    <cellStyle name="Normal 9 5 6 5 3" xfId="44388" xr:uid="{8DA06E41-F882-4B42-85E3-5F379201B58F}"/>
    <cellStyle name="Normal 9 5 6 6" xfId="19249" xr:uid="{17298885-D3F7-447A-A0F8-7F2B64146498}"/>
    <cellStyle name="Normal 9 5 6 7" xfId="36008" xr:uid="{29B3BD65-316F-4144-9C2F-7BE109400EB7}"/>
    <cellStyle name="Normal 9 5 7" xfId="4602" xr:uid="{60873F8F-9E8D-47F7-8E58-E03C29513CDB}"/>
    <cellStyle name="Normal 9 5 7 2" xfId="12978" xr:uid="{40940DB8-A787-42BA-9166-E085B23D5163}"/>
    <cellStyle name="Normal 9 5 7 2 2" xfId="29738" xr:uid="{69C4AEB2-16D5-4D03-8E25-4FB28A83827D}"/>
    <cellStyle name="Normal 9 5 7 2 3" xfId="46497" xr:uid="{CD79873E-28A3-4191-97E5-919CAA7FC5E3}"/>
    <cellStyle name="Normal 9 5 7 3" xfId="21358" xr:uid="{314886C9-ECB4-4131-9FF9-304369B31A6D}"/>
    <cellStyle name="Normal 9 5 7 4" xfId="38117" xr:uid="{4305BCE0-A67C-4ECF-AEF9-4A5518975F55}"/>
    <cellStyle name="Normal 9 5 8" xfId="6255" xr:uid="{5016A5BA-8C35-44D6-98B5-57D4A80A42E5}"/>
    <cellStyle name="Normal 9 5 8 2" xfId="14635" xr:uid="{1F663A8E-BA64-496E-A503-2DBE803CFF25}"/>
    <cellStyle name="Normal 9 5 8 2 2" xfId="31395" xr:uid="{0D94FCC0-C94A-4723-82A5-386E52D042E0}"/>
    <cellStyle name="Normal 9 5 8 2 3" xfId="48154" xr:uid="{D553A876-4D73-4906-A8EC-E78DB5D7D3B3}"/>
    <cellStyle name="Normal 9 5 8 3" xfId="23015" xr:uid="{960ABCEF-580E-4A6C-87F3-0DD2DB326E83}"/>
    <cellStyle name="Normal 9 5 8 4" xfId="39774" xr:uid="{A8EBC91C-50BE-40B4-9E49-7EEA14D106AA}"/>
    <cellStyle name="Normal 9 5 9" xfId="7962" xr:uid="{1258E7F1-9EDE-4F18-836C-C490F69B0B8F}"/>
    <cellStyle name="Normal 9 5 9 2" xfId="16342" xr:uid="{20218799-00CB-4442-B0E7-0A152DAE77F6}"/>
    <cellStyle name="Normal 9 5 9 2 2" xfId="33102" xr:uid="{32388E9E-E38C-4AAC-BA88-F5FCE1BBEAE1}"/>
    <cellStyle name="Normal 9 5 9 2 3" xfId="49861" xr:uid="{0F075419-887E-43C2-8A2A-11D34C871864}"/>
    <cellStyle name="Normal 9 5 9 3" xfId="24722" xr:uid="{0111D341-3C8C-4EFF-85A0-661DD0128218}"/>
    <cellStyle name="Normal 9 5 9 4" xfId="41481" xr:uid="{1BB56B54-6546-4828-BC94-B430D3556D65}"/>
    <cellStyle name="Normal 9 6" xfId="1141" xr:uid="{B3A3FE18-02A6-4BEC-90A2-ACE691408733}"/>
    <cellStyle name="Normal 9 6 10" xfId="8395" xr:uid="{15A91DE6-C5B9-45B4-B37B-0A0626402005}"/>
    <cellStyle name="Normal 9 6 10 2" xfId="16775" xr:uid="{06B13C96-B4A9-43C5-BEB3-FD2FC2CE8108}"/>
    <cellStyle name="Normal 9 6 10 2 2" xfId="33535" xr:uid="{74C70DEF-EAE4-4C89-B57C-715AFDDC2BF4}"/>
    <cellStyle name="Normal 9 6 10 2 3" xfId="50294" xr:uid="{902CF9B4-FE86-4C19-AE95-2615AAEB819B}"/>
    <cellStyle name="Normal 9 6 10 3" xfId="25155" xr:uid="{8041F7DC-115A-41B5-8E9E-CDF3594DF753}"/>
    <cellStyle name="Normal 9 6 10 4" xfId="41914" xr:uid="{91821B25-57E3-4200-8315-D7A642DD37DB}"/>
    <cellStyle name="Normal 9 6 11" xfId="8801" xr:uid="{50D3D94F-A4E7-4581-8E13-5F0895D59950}"/>
    <cellStyle name="Normal 9 6 11 2" xfId="17181" xr:uid="{9F0D4757-B35D-4410-8B4B-D6E83E2A3213}"/>
    <cellStyle name="Normal 9 6 11 2 2" xfId="33941" xr:uid="{275D353B-C1B0-4917-933F-A89673DA807A}"/>
    <cellStyle name="Normal 9 6 11 2 3" xfId="50700" xr:uid="{A869663D-A7F5-4BDD-B793-5F869056FE15}"/>
    <cellStyle name="Normal 9 6 11 3" xfId="25561" xr:uid="{D6A35748-974A-43DE-8DC5-2268C5BA017A}"/>
    <cellStyle name="Normal 9 6 11 4" xfId="42320" xr:uid="{F8EE2FEE-C613-4DE0-805B-02130EDD685D}"/>
    <cellStyle name="Normal 9 6 12" xfId="9207" xr:uid="{C6DE8E05-2568-485D-B180-84E36ADEA8AF}"/>
    <cellStyle name="Normal 9 6 12 2" xfId="17587" xr:uid="{60D279DB-6174-4AA1-AACE-35FB33165D68}"/>
    <cellStyle name="Normal 9 6 12 2 2" xfId="34347" xr:uid="{DA22CC8A-F01F-4D34-BE45-9FDCC0A37B93}"/>
    <cellStyle name="Normal 9 6 12 2 3" xfId="51106" xr:uid="{4D6BFBAC-5514-497F-9467-B78AA4CBD719}"/>
    <cellStyle name="Normal 9 6 12 3" xfId="25967" xr:uid="{037082D6-FD42-4650-86AA-87536FCED8AD}"/>
    <cellStyle name="Normal 9 6 12 4" xfId="42726" xr:uid="{2CB9881D-F082-43BD-9C9E-C08C72FB0AB1}"/>
    <cellStyle name="Normal 9 6 13" xfId="2900" xr:uid="{321315F7-E409-450F-81D9-636BFF08F97D}"/>
    <cellStyle name="Normal 9 6 13 2" xfId="11282" xr:uid="{F3F2B1FF-D5EF-4D49-BD8F-AE4D21734C6E}"/>
    <cellStyle name="Normal 9 6 13 2 2" xfId="28042" xr:uid="{DFB12700-77F3-412C-9A7B-78216A4FD5F8}"/>
    <cellStyle name="Normal 9 6 13 2 3" xfId="44801" xr:uid="{9AFC6629-3C0A-4120-B1FA-448E4ECC9BBF}"/>
    <cellStyle name="Normal 9 6 13 3" xfId="19662" xr:uid="{92ED4F1E-1688-411F-BD0A-C3465CAE8774}"/>
    <cellStyle name="Normal 9 6 13 4" xfId="36421" xr:uid="{E580A836-776E-47A4-BD57-AF141A47D69E}"/>
    <cellStyle name="Normal 9 6 14" xfId="9917" xr:uid="{E3B2FF8F-0343-4976-92B1-6388522EAE6F}"/>
    <cellStyle name="Normal 9 6 14 2" xfId="26677" xr:uid="{71B3F498-8B35-4293-850B-C1BCCF77435D}"/>
    <cellStyle name="Normal 9 6 14 3" xfId="43436" xr:uid="{9FCAA687-C4B7-4C31-B87B-A0021FE85DB8}"/>
    <cellStyle name="Normal 9 6 15" xfId="18297" xr:uid="{95A5B928-DD72-47C3-B785-7693EB96D8D9}"/>
    <cellStyle name="Normal 9 6 16" xfId="35056" xr:uid="{6BBC77AB-02CE-42A8-9742-03466376B604}"/>
    <cellStyle name="Normal 9 6 2" xfId="1541" xr:uid="{9A09EBB8-CC08-4BC1-88F5-8026FF18353C}"/>
    <cellStyle name="Normal 9 6 2 10" xfId="9359" xr:uid="{FBB1E2AB-19DF-4636-A021-141AF979ECD3}"/>
    <cellStyle name="Normal 9 6 2 10 2" xfId="17739" xr:uid="{CEFA1E7C-8AA9-4AEC-91FF-DEF393913B68}"/>
    <cellStyle name="Normal 9 6 2 10 2 2" xfId="34499" xr:uid="{9B0D898E-04B7-4632-B28D-AE11394865B9}"/>
    <cellStyle name="Normal 9 6 2 10 2 3" xfId="51258" xr:uid="{1F60729B-D052-4AF9-87AC-165E8D4AA5E1}"/>
    <cellStyle name="Normal 9 6 2 10 3" xfId="26119" xr:uid="{A3E5C146-8651-4360-8F2A-1AF7D168FCEE}"/>
    <cellStyle name="Normal 9 6 2 10 4" xfId="42878" xr:uid="{7F4421B9-42EF-4F2E-A9FD-11945EBD6D89}"/>
    <cellStyle name="Normal 9 6 2 11" xfId="3344" xr:uid="{A308F79D-B1AD-4C51-97FB-99B07A9C7F75}"/>
    <cellStyle name="Normal 9 6 2 11 2" xfId="11721" xr:uid="{34DEA726-B841-431E-BB87-A1A17DBEB310}"/>
    <cellStyle name="Normal 9 6 2 11 2 2" xfId="28481" xr:uid="{9040DE38-855B-4A6C-A0EB-FDFA5BEC6961}"/>
    <cellStyle name="Normal 9 6 2 11 2 3" xfId="45240" xr:uid="{64582BE2-3275-438B-B4AF-F967F9AAA854}"/>
    <cellStyle name="Normal 9 6 2 11 3" xfId="20101" xr:uid="{4C8B914F-3962-4764-90AB-FB13AD564277}"/>
    <cellStyle name="Normal 9 6 2 11 4" xfId="36860" xr:uid="{675FCC72-40EA-4FB5-AD9B-E5FA17C47CD8}"/>
    <cellStyle name="Normal 9 6 2 12" xfId="9918" xr:uid="{080F9D10-23A8-4325-B413-5084B3DAB6DC}"/>
    <cellStyle name="Normal 9 6 2 12 2" xfId="26678" xr:uid="{F346EF21-C097-43C2-ACA9-B54EC50CE0FE}"/>
    <cellStyle name="Normal 9 6 2 12 3" xfId="43437" xr:uid="{6EF5E32D-F51D-4706-A39D-6B0073F24A06}"/>
    <cellStyle name="Normal 9 6 2 13" xfId="18298" xr:uid="{B1211F87-EA7A-4DEE-A5A4-015EDD214AB4}"/>
    <cellStyle name="Normal 9 6 2 14" xfId="35057" xr:uid="{4733D4AB-AF8C-43CB-B249-FC9AE45221DF}"/>
    <cellStyle name="Normal 9 6 2 2" xfId="1960" xr:uid="{29A5883F-71C7-44F9-9EAA-91EF5A199458}"/>
    <cellStyle name="Normal 9 6 2 2 2" xfId="5344" xr:uid="{459A087B-A448-4886-B9BA-D45203B4B212}"/>
    <cellStyle name="Normal 9 6 2 2 2 2" xfId="13724" xr:uid="{DC21F140-F056-46B4-82E6-8676E78C04B3}"/>
    <cellStyle name="Normal 9 6 2 2 2 2 2" xfId="30484" xr:uid="{4455F8B7-9CFB-4DEB-B975-699355ACAF3A}"/>
    <cellStyle name="Normal 9 6 2 2 2 2 3" xfId="47243" xr:uid="{CE5C95E6-3977-440C-B45B-F55BA242B234}"/>
    <cellStyle name="Normal 9 6 2 2 2 3" xfId="22104" xr:uid="{76067197-5766-4852-8984-7F87EAC82F99}"/>
    <cellStyle name="Normal 9 6 2 2 2 4" xfId="38863" xr:uid="{3893AE8E-31E9-4201-9F8A-B07528CC44FD}"/>
    <cellStyle name="Normal 9 6 2 2 3" xfId="7031" xr:uid="{F2729A80-F8EC-4407-907A-189672E60E34}"/>
    <cellStyle name="Normal 9 6 2 2 3 2" xfId="15411" xr:uid="{2C12B18A-F879-45EC-8978-690A5CBFB893}"/>
    <cellStyle name="Normal 9 6 2 2 3 2 2" xfId="32171" xr:uid="{ADF161C8-6869-49BE-82FF-B856E0E8D5DD}"/>
    <cellStyle name="Normal 9 6 2 2 3 2 3" xfId="48930" xr:uid="{B45CEA17-9586-4C2D-B5A4-EAAE887AB6CD}"/>
    <cellStyle name="Normal 9 6 2 2 3 3" xfId="23791" xr:uid="{14CA45BA-6D87-4BE8-9C2F-74A386C246A7}"/>
    <cellStyle name="Normal 9 6 2 2 3 4" xfId="40550" xr:uid="{2012001C-7E96-4AD4-B2BE-CEC787602E97}"/>
    <cellStyle name="Normal 9 6 2 2 4" xfId="3771" xr:uid="{3FB06A03-6E27-448F-BF1E-EA2F8AF17D2F}"/>
    <cellStyle name="Normal 9 6 2 2 4 2" xfId="12147" xr:uid="{842BB079-3A7B-4FF8-9E33-605E8BAD3407}"/>
    <cellStyle name="Normal 9 6 2 2 4 2 2" xfId="28907" xr:uid="{C735D166-81F9-46A5-8947-D2587720B2F7}"/>
    <cellStyle name="Normal 9 6 2 2 4 2 3" xfId="45666" xr:uid="{64452704-FD58-4F98-A2D1-82DE981FEEA5}"/>
    <cellStyle name="Normal 9 6 2 2 4 3" xfId="20527" xr:uid="{D653D46F-F410-442F-8DD0-84119C649A38}"/>
    <cellStyle name="Normal 9 6 2 2 4 4" xfId="37286" xr:uid="{7B3BE3E1-2515-4AF5-93D1-48BC99D783C6}"/>
    <cellStyle name="Normal 9 6 2 2 5" xfId="10344" xr:uid="{12A63F34-451D-41FE-9FD5-C6F3A1B20130}"/>
    <cellStyle name="Normal 9 6 2 2 5 2" xfId="27104" xr:uid="{793AD3F3-FF5A-42D0-A7F6-4E19F8A327C7}"/>
    <cellStyle name="Normal 9 6 2 2 5 3" xfId="43863" xr:uid="{CB8F37A9-CE01-4E4F-8223-BAC731D5F513}"/>
    <cellStyle name="Normal 9 6 2 2 6" xfId="18724" xr:uid="{30305918-7A32-4056-95FC-D9279D2C2F60}"/>
    <cellStyle name="Normal 9 6 2 2 7" xfId="35483" xr:uid="{B81291FB-922E-4696-812F-38583E9618E6}"/>
    <cellStyle name="Normal 9 6 2 3" xfId="2391" xr:uid="{E4A01C52-96D9-4A74-8B73-07706EBE33F0}"/>
    <cellStyle name="Normal 9 6 2 3 2" xfId="5772" xr:uid="{CDABA858-E972-4E72-B91E-E022FF30D8CC}"/>
    <cellStyle name="Normal 9 6 2 3 2 2" xfId="14152" xr:uid="{ED342656-9EC0-4F97-8B01-70EF2B85F20D}"/>
    <cellStyle name="Normal 9 6 2 3 2 2 2" xfId="30912" xr:uid="{DE8EAAAB-4A38-4C02-BC70-6FE8B0154DCC}"/>
    <cellStyle name="Normal 9 6 2 3 2 2 3" xfId="47671" xr:uid="{B601A204-A517-48FC-8529-86549F3B5FD9}"/>
    <cellStyle name="Normal 9 6 2 3 2 3" xfId="22532" xr:uid="{C44E469E-DC26-4B79-9EA4-EA811268AD91}"/>
    <cellStyle name="Normal 9 6 2 3 2 4" xfId="39291" xr:uid="{56DA411F-1C1D-41DC-B66F-5570B155B47C}"/>
    <cellStyle name="Normal 9 6 2 3 3" xfId="7459" xr:uid="{D44472CF-6850-426B-AE50-9E8C7BAC3823}"/>
    <cellStyle name="Normal 9 6 2 3 3 2" xfId="15839" xr:uid="{1A4720D6-E3FE-4027-98B0-EBE4889A90DA}"/>
    <cellStyle name="Normal 9 6 2 3 3 2 2" xfId="32599" xr:uid="{CF0A1EF4-A774-4C25-BAC5-C736428B77CC}"/>
    <cellStyle name="Normal 9 6 2 3 3 2 3" xfId="49358" xr:uid="{F46F4E99-D9F8-4A18-8316-24F9CC4AF4AA}"/>
    <cellStyle name="Normal 9 6 2 3 3 3" xfId="24219" xr:uid="{D758B6AA-D4E2-4730-9348-0C2FE3A65984}"/>
    <cellStyle name="Normal 9 6 2 3 3 4" xfId="40978" xr:uid="{B2AE0E44-A2E5-47FC-B11D-CB14BB02372B}"/>
    <cellStyle name="Normal 9 6 2 3 4" xfId="4199" xr:uid="{3AE41844-0767-4A21-BA4B-75C7394630B3}"/>
    <cellStyle name="Normal 9 6 2 3 4 2" xfId="12575" xr:uid="{1B8A97A1-DAE6-4B1F-B490-4FDAB49D81B5}"/>
    <cellStyle name="Normal 9 6 2 3 4 2 2" xfId="29335" xr:uid="{72013ADA-D7CA-453E-9C34-948337C45F03}"/>
    <cellStyle name="Normal 9 6 2 3 4 2 3" xfId="46094" xr:uid="{8C6E916C-51B6-48CE-8947-1A1383C0130D}"/>
    <cellStyle name="Normal 9 6 2 3 4 3" xfId="20955" xr:uid="{F2D24E7E-FB41-48F4-A99E-D0604D528C46}"/>
    <cellStyle name="Normal 9 6 2 3 4 4" xfId="37714" xr:uid="{1662FB29-258E-46FF-83FC-37B1E00456E1}"/>
    <cellStyle name="Normal 9 6 2 3 5" xfId="10772" xr:uid="{C8847A7A-5F4F-4EB6-B281-DDA393F3FD11}"/>
    <cellStyle name="Normal 9 6 2 3 5 2" xfId="27532" xr:uid="{FCA59C90-0B98-4041-97FE-466D88386311}"/>
    <cellStyle name="Normal 9 6 2 3 5 3" xfId="44291" xr:uid="{2BFB9A83-C436-452B-83BE-6311FA8C93FD}"/>
    <cellStyle name="Normal 9 6 2 3 6" xfId="19152" xr:uid="{E9F22BEC-0C47-4654-A6B1-C2369BA6FA2F}"/>
    <cellStyle name="Normal 9 6 2 3 7" xfId="35911" xr:uid="{AB3D7AF9-438A-4129-BF0F-05A455CC5A59}"/>
    <cellStyle name="Normal 9 6 2 4" xfId="2666" xr:uid="{A34FC433-7B07-4BD3-8A18-7A1690D843B5}"/>
    <cellStyle name="Normal 9 6 2 4 2" xfId="6048" xr:uid="{975C6E1C-9D15-4395-B611-A9E53C8A2CDE}"/>
    <cellStyle name="Normal 9 6 2 4 2 2" xfId="14428" xr:uid="{B17D3F77-0EED-4EA0-8977-22566C4473A6}"/>
    <cellStyle name="Normal 9 6 2 4 2 2 2" xfId="31188" xr:uid="{4113E3F3-804B-4FFC-B437-5D1E7E226593}"/>
    <cellStyle name="Normal 9 6 2 4 2 2 3" xfId="47947" xr:uid="{AA6CD4BD-DDED-4642-8623-D9919FE855FC}"/>
    <cellStyle name="Normal 9 6 2 4 2 3" xfId="22808" xr:uid="{EE430475-4026-4B5B-BFF8-49AAC99B82A6}"/>
    <cellStyle name="Normal 9 6 2 4 2 4" xfId="39567" xr:uid="{D6A9BC08-C589-4C96-A8FE-61D6865D3AC9}"/>
    <cellStyle name="Normal 9 6 2 4 3" xfId="7735" xr:uid="{11F8433C-CDD3-43A9-A27E-E1CA8866301F}"/>
    <cellStyle name="Normal 9 6 2 4 3 2" xfId="16115" xr:uid="{C3607386-A675-47A1-B79E-4786E6FB9A0A}"/>
    <cellStyle name="Normal 9 6 2 4 3 2 2" xfId="32875" xr:uid="{2BD10C45-ACBE-4127-90B4-18E60C4F368D}"/>
    <cellStyle name="Normal 9 6 2 4 3 2 3" xfId="49634" xr:uid="{E29563CD-1FAE-4AC9-9751-946274DD37D4}"/>
    <cellStyle name="Normal 9 6 2 4 3 3" xfId="24495" xr:uid="{97E65279-DE0F-4715-9C76-38064EAC668B}"/>
    <cellStyle name="Normal 9 6 2 4 3 4" xfId="41254" xr:uid="{8808AFE1-043C-435A-8B46-5DC0C98F7444}"/>
    <cellStyle name="Normal 9 6 2 4 4" xfId="4362" xr:uid="{D7BAE9C5-426B-4DA9-9AB7-76706FA7EBEF}"/>
    <cellStyle name="Normal 9 6 2 4 4 2" xfId="12738" xr:uid="{608AABBF-D54F-4277-9937-BACF38AF0F11}"/>
    <cellStyle name="Normal 9 6 2 4 4 2 2" xfId="29498" xr:uid="{546759B6-8AA4-4F78-9126-B2C7D8638D02}"/>
    <cellStyle name="Normal 9 6 2 4 4 2 3" xfId="46257" xr:uid="{5D6167E2-4C90-42E0-B5AA-D0F42E98C19A}"/>
    <cellStyle name="Normal 9 6 2 4 4 3" xfId="21118" xr:uid="{271F3580-A918-4F56-A96F-C43767899330}"/>
    <cellStyle name="Normal 9 6 2 4 4 4" xfId="37877" xr:uid="{CDE56BBE-A4C9-44EB-9243-A51B15C9FAD5}"/>
    <cellStyle name="Normal 9 6 2 4 5" xfId="11048" xr:uid="{BD943E79-DC60-4A7D-B38D-BC1EC3F4BECC}"/>
    <cellStyle name="Normal 9 6 2 4 5 2" xfId="27808" xr:uid="{D1FEB2A3-9889-45C3-8AC6-2D34D30F72AD}"/>
    <cellStyle name="Normal 9 6 2 4 5 3" xfId="44567" xr:uid="{69036CFE-BDD5-4941-BAC5-3C1B487C18C8}"/>
    <cellStyle name="Normal 9 6 2 4 6" xfId="19428" xr:uid="{47EFC2EA-947C-4F51-8913-73C06F19FF28}"/>
    <cellStyle name="Normal 9 6 2 4 7" xfId="36187" xr:uid="{48DABA0A-3ADE-4C9B-AFEA-18B5A20E0C09}"/>
    <cellStyle name="Normal 9 6 2 5" xfId="4782" xr:uid="{F36EBD2F-2109-4D45-9056-052062A72D3A}"/>
    <cellStyle name="Normal 9 6 2 5 2" xfId="13158" xr:uid="{0FE6A95A-8FA8-4F8F-A986-F0A07EB85A75}"/>
    <cellStyle name="Normal 9 6 2 5 2 2" xfId="29918" xr:uid="{4418141E-DC4B-42D8-8035-F5A2364D6463}"/>
    <cellStyle name="Normal 9 6 2 5 2 3" xfId="46677" xr:uid="{F9F8F036-39A8-4EF1-86F0-A62D5BFDBDE1}"/>
    <cellStyle name="Normal 9 6 2 5 3" xfId="21538" xr:uid="{DC3725C1-04DA-4E7C-8B94-90652F71B721}"/>
    <cellStyle name="Normal 9 6 2 5 4" xfId="38297" xr:uid="{17608947-F997-47D2-B4FC-15FE479BBC95}"/>
    <cellStyle name="Normal 9 6 2 6" xfId="6605" xr:uid="{8CDD3D29-3AC8-4053-AC28-FC27F531C457}"/>
    <cellStyle name="Normal 9 6 2 6 2" xfId="14985" xr:uid="{8918F5FD-D4D8-4A83-BB08-24B73B8F98A8}"/>
    <cellStyle name="Normal 9 6 2 6 2 2" xfId="31745" xr:uid="{7C8175A1-5FF5-4433-8F82-0B0D33547140}"/>
    <cellStyle name="Normal 9 6 2 6 2 3" xfId="48504" xr:uid="{FA5B7073-6B43-4C13-BF30-F3FC4DEC560F}"/>
    <cellStyle name="Normal 9 6 2 6 3" xfId="23365" xr:uid="{A16CDBF8-77DB-40F4-9D54-4FE2370F575D}"/>
    <cellStyle name="Normal 9 6 2 6 4" xfId="40124" xr:uid="{828C2105-CF4A-43E5-8AD1-D4ACFCD00272}"/>
    <cellStyle name="Normal 9 6 2 7" xfId="8141" xr:uid="{220B3580-B47F-4506-B630-C7A61A77D66D}"/>
    <cellStyle name="Normal 9 6 2 7 2" xfId="16521" xr:uid="{26846793-901E-4E45-9098-36F5ACED6BDB}"/>
    <cellStyle name="Normal 9 6 2 7 2 2" xfId="33281" xr:uid="{1FFB50AD-D2AA-4564-9A33-A70CF0EA8755}"/>
    <cellStyle name="Normal 9 6 2 7 2 3" xfId="50040" xr:uid="{AC357D77-2313-4D7B-B8BD-0195E7C7BEE8}"/>
    <cellStyle name="Normal 9 6 2 7 3" xfId="24901" xr:uid="{9C3E3973-E1DA-47FA-9B57-981DCA5AEA81}"/>
    <cellStyle name="Normal 9 6 2 7 4" xfId="41660" xr:uid="{F2B7DE53-EEB6-4723-B132-438D9F614B5A}"/>
    <cellStyle name="Normal 9 6 2 8" xfId="8547" xr:uid="{4F802448-3A3F-4482-9BF4-420A6442EC7F}"/>
    <cellStyle name="Normal 9 6 2 8 2" xfId="16927" xr:uid="{3659981B-4698-470B-B0C1-73898DE6FA96}"/>
    <cellStyle name="Normal 9 6 2 8 2 2" xfId="33687" xr:uid="{0B26D829-670F-4D3D-B726-C6513CD72151}"/>
    <cellStyle name="Normal 9 6 2 8 2 3" xfId="50446" xr:uid="{B07CD3DC-D6EF-45D4-9900-91BBEFFF2134}"/>
    <cellStyle name="Normal 9 6 2 8 3" xfId="25307" xr:uid="{FA01A619-5F2E-4605-B0B5-C3BC6D4942BC}"/>
    <cellStyle name="Normal 9 6 2 8 4" xfId="42066" xr:uid="{F84EA39D-9A36-4EDB-8989-E4F254E18EB4}"/>
    <cellStyle name="Normal 9 6 2 9" xfId="8953" xr:uid="{5ED983CD-93DC-4FD8-B0D0-77B6876036F5}"/>
    <cellStyle name="Normal 9 6 2 9 2" xfId="17333" xr:uid="{9CF12848-9EAB-4CA3-8616-2AE080EA0CB4}"/>
    <cellStyle name="Normal 9 6 2 9 2 2" xfId="34093" xr:uid="{8D148A47-3AB3-4808-80F0-841D91428532}"/>
    <cellStyle name="Normal 9 6 2 9 2 3" xfId="50852" xr:uid="{7A3F0B78-084A-4D12-BA24-D884CCB60C44}"/>
    <cellStyle name="Normal 9 6 2 9 3" xfId="25713" xr:uid="{FF206D31-003D-42F3-A5E9-2355FAF79725}"/>
    <cellStyle name="Normal 9 6 2 9 4" xfId="42472" xr:uid="{6D7BE54A-4BE3-47DC-8D2E-CF843567D9DC}"/>
    <cellStyle name="Normal 9 6 3" xfId="1542" xr:uid="{54C74CDF-256E-4DD3-87BD-FD794DBAB691}"/>
    <cellStyle name="Normal 9 6 3 10" xfId="9478" xr:uid="{DA0BDEE9-AAFF-4F90-9862-A53B14CE5CA2}"/>
    <cellStyle name="Normal 9 6 3 10 2" xfId="17858" xr:uid="{D36A30F4-62D6-4222-894B-0F90A50A5AE8}"/>
    <cellStyle name="Normal 9 6 3 10 2 2" xfId="34618" xr:uid="{1180B124-9CB5-4729-AFA3-AC176AD02F55}"/>
    <cellStyle name="Normal 9 6 3 10 2 3" xfId="51377" xr:uid="{C5DE5D05-0A58-415E-BC4E-CDEE7C962DD3}"/>
    <cellStyle name="Normal 9 6 3 10 3" xfId="26238" xr:uid="{316BFDA6-B213-419E-90EE-F5057D85A3E0}"/>
    <cellStyle name="Normal 9 6 3 10 4" xfId="42997" xr:uid="{564E3B7E-0FA8-48B2-A99B-214D988172C1}"/>
    <cellStyle name="Normal 9 6 3 11" xfId="3345" xr:uid="{ADD157C1-46F4-4198-B756-76E2E76747C8}"/>
    <cellStyle name="Normal 9 6 3 11 2" xfId="11722" xr:uid="{9E0E509F-11D2-4824-9C13-DEA5870F9E0E}"/>
    <cellStyle name="Normal 9 6 3 11 2 2" xfId="28482" xr:uid="{5C35CFF9-D149-4FC7-BA4E-9FCC8058DA4D}"/>
    <cellStyle name="Normal 9 6 3 11 2 3" xfId="45241" xr:uid="{62C0E537-1225-4F00-BF3F-18BF81F1ED81}"/>
    <cellStyle name="Normal 9 6 3 11 3" xfId="20102" xr:uid="{2FE87D63-1B81-498F-BAF8-35DCE35B7CD4}"/>
    <cellStyle name="Normal 9 6 3 11 4" xfId="36861" xr:uid="{9B9746BD-ECA3-4533-A58A-0F11A0D0E33B}"/>
    <cellStyle name="Normal 9 6 3 12" xfId="9919" xr:uid="{94BE3D6B-20E9-4B50-9A09-A471796BCE54}"/>
    <cellStyle name="Normal 9 6 3 12 2" xfId="26679" xr:uid="{03EB6300-D4D6-4520-82F8-718A9BEE373B}"/>
    <cellStyle name="Normal 9 6 3 12 3" xfId="43438" xr:uid="{02AE3CF1-8F39-4904-9830-887A41BFEF82}"/>
    <cellStyle name="Normal 9 6 3 13" xfId="18299" xr:uid="{CF561961-6915-46B5-949F-4B79C34F5087}"/>
    <cellStyle name="Normal 9 6 3 14" xfId="35058" xr:uid="{A6373D8B-1F67-420B-98AB-2C6956ECD356}"/>
    <cellStyle name="Normal 9 6 3 2" xfId="1961" xr:uid="{D0452206-DAFC-4BE4-BA22-7AD98ECC617A}"/>
    <cellStyle name="Normal 9 6 3 2 2" xfId="5345" xr:uid="{49173654-68A2-4891-A442-8BA444BB190A}"/>
    <cellStyle name="Normal 9 6 3 2 2 2" xfId="13725" xr:uid="{9D8A8AAD-6406-4583-8BA7-BE4C4C05C69B}"/>
    <cellStyle name="Normal 9 6 3 2 2 2 2" xfId="30485" xr:uid="{C3471350-4403-4CE7-902C-611A38FE8D4E}"/>
    <cellStyle name="Normal 9 6 3 2 2 2 3" xfId="47244" xr:uid="{2DF07E53-165A-47B6-81C7-815CA77B492D}"/>
    <cellStyle name="Normal 9 6 3 2 2 3" xfId="22105" xr:uid="{BE3C2CE9-A853-4018-9FF7-6569C8BADEE4}"/>
    <cellStyle name="Normal 9 6 3 2 2 4" xfId="38864" xr:uid="{3A27DADB-FF66-42FC-92C8-3D8D34B5AFE4}"/>
    <cellStyle name="Normal 9 6 3 2 3" xfId="7032" xr:uid="{C83DA4C6-B757-48F9-AFBA-75D1A369D7F0}"/>
    <cellStyle name="Normal 9 6 3 2 3 2" xfId="15412" xr:uid="{7CA455D1-95B1-43EE-A1CF-BCB27661F55A}"/>
    <cellStyle name="Normal 9 6 3 2 3 2 2" xfId="32172" xr:uid="{9FEB4C55-6E11-4D03-BB47-A7E8B05AD2F1}"/>
    <cellStyle name="Normal 9 6 3 2 3 2 3" xfId="48931" xr:uid="{08886A4E-4D81-4891-B5BF-8FA14F8C5616}"/>
    <cellStyle name="Normal 9 6 3 2 3 3" xfId="23792" xr:uid="{8E2E44FE-47CA-4331-87E1-04BEDFD4DB62}"/>
    <cellStyle name="Normal 9 6 3 2 3 4" xfId="40551" xr:uid="{38A1F266-AF9A-44F5-B0CE-031798A8EAF3}"/>
    <cellStyle name="Normal 9 6 3 2 4" xfId="3772" xr:uid="{37099EEE-04CC-47A1-8D80-155EE50AFED4}"/>
    <cellStyle name="Normal 9 6 3 2 4 2" xfId="12148" xr:uid="{A17CEA2C-62D8-485D-8863-C457F17D5D15}"/>
    <cellStyle name="Normal 9 6 3 2 4 2 2" xfId="28908" xr:uid="{BCA4E341-A2CE-4BAA-A22C-1DBEA58A924A}"/>
    <cellStyle name="Normal 9 6 3 2 4 2 3" xfId="45667" xr:uid="{62AC3AAD-CB74-4A4B-A09B-640272B9EC93}"/>
    <cellStyle name="Normal 9 6 3 2 4 3" xfId="20528" xr:uid="{DDAD8480-8D9A-459A-B80B-D13BA72D7191}"/>
    <cellStyle name="Normal 9 6 3 2 4 4" xfId="37287" xr:uid="{23D743A8-4BB4-4101-B3F2-F4076FD11886}"/>
    <cellStyle name="Normal 9 6 3 2 5" xfId="10345" xr:uid="{B294C357-2166-4384-945E-A1C4EBC58338}"/>
    <cellStyle name="Normal 9 6 3 2 5 2" xfId="27105" xr:uid="{C1715FCA-5EED-437E-89D8-A1EA67FB3349}"/>
    <cellStyle name="Normal 9 6 3 2 5 3" xfId="43864" xr:uid="{0888170A-D241-4E75-AF0F-287E9C6F4D12}"/>
    <cellStyle name="Normal 9 6 3 2 6" xfId="18725" xr:uid="{6E2EAB9A-5ACB-4904-83DB-DCF03BD37765}"/>
    <cellStyle name="Normal 9 6 3 2 7" xfId="35484" xr:uid="{D31C0840-BCA2-4E1C-8ACC-13FB8670F256}"/>
    <cellStyle name="Normal 9 6 3 3" xfId="2392" xr:uid="{D39F4AFA-797E-4CA9-AB8D-C084F45133EC}"/>
    <cellStyle name="Normal 9 6 3 3 2" xfId="5773" xr:uid="{3FC6CFEC-01ED-42F6-8C93-C757483C6430}"/>
    <cellStyle name="Normal 9 6 3 3 2 2" xfId="14153" xr:uid="{E6121BB0-A67A-4C2D-AA28-0DF9137FFD2B}"/>
    <cellStyle name="Normal 9 6 3 3 2 2 2" xfId="30913" xr:uid="{D2519350-C62C-428A-B57F-7144341C17A6}"/>
    <cellStyle name="Normal 9 6 3 3 2 2 3" xfId="47672" xr:uid="{C4AA927A-D855-4F1D-8365-D097500BEB29}"/>
    <cellStyle name="Normal 9 6 3 3 2 3" xfId="22533" xr:uid="{2FA2F525-60B8-47EB-9F89-6FDD1570904F}"/>
    <cellStyle name="Normal 9 6 3 3 2 4" xfId="39292" xr:uid="{CCE1C5AD-F733-433F-9B8B-7EDB6E5DDD9D}"/>
    <cellStyle name="Normal 9 6 3 3 3" xfId="7460" xr:uid="{DDA4696B-7F92-4F6A-9CD7-7EFBAD7D5E5C}"/>
    <cellStyle name="Normal 9 6 3 3 3 2" xfId="15840" xr:uid="{653EDDD3-894D-4047-BAF2-BEED103FB12D}"/>
    <cellStyle name="Normal 9 6 3 3 3 2 2" xfId="32600" xr:uid="{C5527756-30B5-475B-9494-1BF9A4C85C0E}"/>
    <cellStyle name="Normal 9 6 3 3 3 2 3" xfId="49359" xr:uid="{C39EC623-9622-4900-9A2B-08B9A039BF51}"/>
    <cellStyle name="Normal 9 6 3 3 3 3" xfId="24220" xr:uid="{67EDA2AC-4506-4ED0-B815-80FF9262F88B}"/>
    <cellStyle name="Normal 9 6 3 3 3 4" xfId="40979" xr:uid="{0B6A4336-AEA5-4CF5-BB3F-1777B7BA963A}"/>
    <cellStyle name="Normal 9 6 3 3 4" xfId="4200" xr:uid="{047A3C22-06BD-4815-8356-1B206DB1F034}"/>
    <cellStyle name="Normal 9 6 3 3 4 2" xfId="12576" xr:uid="{79F3152A-2B1E-46E4-98F5-94D1513539F0}"/>
    <cellStyle name="Normal 9 6 3 3 4 2 2" xfId="29336" xr:uid="{055AE9F5-7172-4F7F-B6A8-0D354B7B6493}"/>
    <cellStyle name="Normal 9 6 3 3 4 2 3" xfId="46095" xr:uid="{B250F89C-4E91-4171-B15C-8A3ADBF45C3F}"/>
    <cellStyle name="Normal 9 6 3 3 4 3" xfId="20956" xr:uid="{B5640D3D-F743-488C-BFBE-57A5B76958EF}"/>
    <cellStyle name="Normal 9 6 3 3 4 4" xfId="37715" xr:uid="{C325594E-962D-4B77-A4BD-741ABB2B8D5A}"/>
    <cellStyle name="Normal 9 6 3 3 5" xfId="10773" xr:uid="{5155E6A6-0C1C-4B67-9723-92E9D2EC2509}"/>
    <cellStyle name="Normal 9 6 3 3 5 2" xfId="27533" xr:uid="{BD6B3763-052F-44E4-A6B2-88CE422738AE}"/>
    <cellStyle name="Normal 9 6 3 3 5 3" xfId="44292" xr:uid="{E6B8EB96-1B14-4842-8FB3-298AD1BA205E}"/>
    <cellStyle name="Normal 9 6 3 3 6" xfId="19153" xr:uid="{32E0A195-AB05-4EC1-A3B4-01EE17BFA779}"/>
    <cellStyle name="Normal 9 6 3 3 7" xfId="35912" xr:uid="{18ABA64A-C1BD-4466-B3DC-8B291372C024}"/>
    <cellStyle name="Normal 9 6 3 4" xfId="2785" xr:uid="{85A2B6D0-C3E3-415A-8280-3B0BC9E767A6}"/>
    <cellStyle name="Normal 9 6 3 4 2" xfId="6167" xr:uid="{27EBC8F5-743B-47CB-8483-7795DE9BB565}"/>
    <cellStyle name="Normal 9 6 3 4 2 2" xfId="14547" xr:uid="{DB57ACA8-9FA3-4E56-9A86-4C45EE51456A}"/>
    <cellStyle name="Normal 9 6 3 4 2 2 2" xfId="31307" xr:uid="{481D8590-AD0E-489B-9738-B111F98FEB43}"/>
    <cellStyle name="Normal 9 6 3 4 2 2 3" xfId="48066" xr:uid="{E5D05E75-8A5F-48E5-BB2A-1965E6333C51}"/>
    <cellStyle name="Normal 9 6 3 4 2 3" xfId="22927" xr:uid="{ABF3E574-2EAB-419D-9133-8626DFB700F4}"/>
    <cellStyle name="Normal 9 6 3 4 2 4" xfId="39686" xr:uid="{87136E33-92C2-4571-ABBB-DEC4E1D7233D}"/>
    <cellStyle name="Normal 9 6 3 4 3" xfId="7854" xr:uid="{1237DF3B-9D3F-4D32-B033-973C5D1DE829}"/>
    <cellStyle name="Normal 9 6 3 4 3 2" xfId="16234" xr:uid="{AD3B2BC8-5B5B-476C-91EB-1FA105AC3183}"/>
    <cellStyle name="Normal 9 6 3 4 3 2 2" xfId="32994" xr:uid="{EB139609-EF77-4C8C-8BC7-4C1C0D5B2472}"/>
    <cellStyle name="Normal 9 6 3 4 3 2 3" xfId="49753" xr:uid="{66502301-4FB5-418C-8DE9-15E2D8BD9FD4}"/>
    <cellStyle name="Normal 9 6 3 4 3 3" xfId="24614" xr:uid="{EC048C99-A790-49F9-80B2-E35AC613CB26}"/>
    <cellStyle name="Normal 9 6 3 4 3 4" xfId="41373" xr:uid="{0FA055EE-B45C-4987-BA22-701334629BF9}"/>
    <cellStyle name="Normal 9 6 3 4 4" xfId="4481" xr:uid="{E11B957A-3C53-451C-A14E-1A5283266D2E}"/>
    <cellStyle name="Normal 9 6 3 4 4 2" xfId="12857" xr:uid="{B6456F97-4569-4118-A9CE-E6C1C6C3590D}"/>
    <cellStyle name="Normal 9 6 3 4 4 2 2" xfId="29617" xr:uid="{810C62A3-79C5-4714-AD5E-396FC46AE19B}"/>
    <cellStyle name="Normal 9 6 3 4 4 2 3" xfId="46376" xr:uid="{51DDD193-A759-4CDC-824A-C86D0FCFE06B}"/>
    <cellStyle name="Normal 9 6 3 4 4 3" xfId="21237" xr:uid="{EA879FC4-AD27-4D76-82E8-4B7E6BB8F395}"/>
    <cellStyle name="Normal 9 6 3 4 4 4" xfId="37996" xr:uid="{C84F922C-714C-4A47-9D70-064C9FE96C68}"/>
    <cellStyle name="Normal 9 6 3 4 5" xfId="11167" xr:uid="{B088E5BD-A78B-4567-94D7-DB244B2CD462}"/>
    <cellStyle name="Normal 9 6 3 4 5 2" xfId="27927" xr:uid="{44E47ED7-B655-43C4-96D7-43B520BD3AAE}"/>
    <cellStyle name="Normal 9 6 3 4 5 3" xfId="44686" xr:uid="{48E4C8AB-085C-4A9E-86C9-AE8BBA209D23}"/>
    <cellStyle name="Normal 9 6 3 4 6" xfId="19547" xr:uid="{F47E9B7B-B989-4590-9828-BA7D369505EA}"/>
    <cellStyle name="Normal 9 6 3 4 7" xfId="36306" xr:uid="{776F6D1E-B58F-4DBA-8E6F-1B5C29D809CC}"/>
    <cellStyle name="Normal 9 6 3 5" xfId="4901" xr:uid="{65DDD564-F08D-4B67-AB51-C9D3888AA4F7}"/>
    <cellStyle name="Normal 9 6 3 5 2" xfId="13277" xr:uid="{D12A5C38-80D1-4022-B442-4900E6E71212}"/>
    <cellStyle name="Normal 9 6 3 5 2 2" xfId="30037" xr:uid="{A1A8294E-B1F0-41AE-A655-AB6AA9BCA9D2}"/>
    <cellStyle name="Normal 9 6 3 5 2 3" xfId="46796" xr:uid="{FF5A11E3-8057-4DD5-A688-0CE39E71A72D}"/>
    <cellStyle name="Normal 9 6 3 5 3" xfId="21657" xr:uid="{2A9F7D58-E1F5-436D-8F18-C7BE6A71C5D3}"/>
    <cellStyle name="Normal 9 6 3 5 4" xfId="38416" xr:uid="{F647A328-C8DC-45B8-A988-CE200A60BB13}"/>
    <cellStyle name="Normal 9 6 3 6" xfId="6606" xr:uid="{A03394EB-A391-4461-AAF9-698792BA12E7}"/>
    <cellStyle name="Normal 9 6 3 6 2" xfId="14986" xr:uid="{4CFBC497-DA07-486F-89BA-56ABDF99A88D}"/>
    <cellStyle name="Normal 9 6 3 6 2 2" xfId="31746" xr:uid="{F3EA229C-398A-447F-89BA-1EC58AC91D41}"/>
    <cellStyle name="Normal 9 6 3 6 2 3" xfId="48505" xr:uid="{5FCD48D3-8466-4099-85D2-2BC3F20D9D1D}"/>
    <cellStyle name="Normal 9 6 3 6 3" xfId="23366" xr:uid="{9C25D0D5-3449-4974-9941-83B5397D81B5}"/>
    <cellStyle name="Normal 9 6 3 6 4" xfId="40125" xr:uid="{D587F1F7-F036-4E20-B0E2-393C4F216F7D}"/>
    <cellStyle name="Normal 9 6 3 7" xfId="8260" xr:uid="{CFA0EBAD-2E1D-40A8-8580-575FA4B25159}"/>
    <cellStyle name="Normal 9 6 3 7 2" xfId="16640" xr:uid="{454B6498-C07D-405C-B6F8-C635650B5B0A}"/>
    <cellStyle name="Normal 9 6 3 7 2 2" xfId="33400" xr:uid="{855C0EC8-E843-4A09-A641-B12E64B0C4D5}"/>
    <cellStyle name="Normal 9 6 3 7 2 3" xfId="50159" xr:uid="{35A65ED8-B503-4B95-AFEB-43A7316C27F3}"/>
    <cellStyle name="Normal 9 6 3 7 3" xfId="25020" xr:uid="{765B4FB6-E41C-4F42-B249-0FED6D40D970}"/>
    <cellStyle name="Normal 9 6 3 7 4" xfId="41779" xr:uid="{14A39022-6444-42CC-A90B-F17907CC9EF2}"/>
    <cellStyle name="Normal 9 6 3 8" xfId="8666" xr:uid="{70B2E8AD-2D29-4A8A-9B58-BAC372BC4589}"/>
    <cellStyle name="Normal 9 6 3 8 2" xfId="17046" xr:uid="{ACEA6A38-2A8D-43F5-8397-A8B87B4F9A26}"/>
    <cellStyle name="Normal 9 6 3 8 2 2" xfId="33806" xr:uid="{40E66F18-07D1-4A75-BEDE-D397EE7C1BE9}"/>
    <cellStyle name="Normal 9 6 3 8 2 3" xfId="50565" xr:uid="{75B608AA-EAFD-4F35-81B9-11B1BB06731C}"/>
    <cellStyle name="Normal 9 6 3 8 3" xfId="25426" xr:uid="{DC3F7D35-8B46-4A6F-A52C-687153367138}"/>
    <cellStyle name="Normal 9 6 3 8 4" xfId="42185" xr:uid="{BD6F93BD-D7C0-470A-B6D2-C40460495D23}"/>
    <cellStyle name="Normal 9 6 3 9" xfId="9072" xr:uid="{336BE91D-846E-40D2-A0A6-8D6AC7C02B79}"/>
    <cellStyle name="Normal 9 6 3 9 2" xfId="17452" xr:uid="{7565A2F6-FCE2-4ECD-BF4C-8B57D720252D}"/>
    <cellStyle name="Normal 9 6 3 9 2 2" xfId="34212" xr:uid="{1BDB4442-5551-48FF-B3DD-99C66DA0656E}"/>
    <cellStyle name="Normal 9 6 3 9 2 3" xfId="50971" xr:uid="{F3CC8472-1CED-423B-8790-57D130AC30FE}"/>
    <cellStyle name="Normal 9 6 3 9 3" xfId="25832" xr:uid="{E0DC73B7-9B36-4EB1-B919-6AC6D54ED92A}"/>
    <cellStyle name="Normal 9 6 3 9 4" xfId="42591" xr:uid="{02A7AB01-D81C-4E06-B01C-47194A1B7474}"/>
    <cellStyle name="Normal 9 6 4" xfId="1959" xr:uid="{4BB371C7-C45D-4CA2-8E5B-A9644A2B11E2}"/>
    <cellStyle name="Normal 9 6 4 2" xfId="5343" xr:uid="{4681B9E1-F277-48A3-840C-4B65692ECEDF}"/>
    <cellStyle name="Normal 9 6 4 2 2" xfId="13723" xr:uid="{629F3FA1-2B26-4768-9429-D88C7054325D}"/>
    <cellStyle name="Normal 9 6 4 2 2 2" xfId="30483" xr:uid="{65FA5718-06CE-471A-8020-73744B34FD22}"/>
    <cellStyle name="Normal 9 6 4 2 2 3" xfId="47242" xr:uid="{C6E8BF72-2B14-403F-AC7A-E798E8031FBA}"/>
    <cellStyle name="Normal 9 6 4 2 3" xfId="22103" xr:uid="{31049784-2973-4E15-805F-68E75CEEA672}"/>
    <cellStyle name="Normal 9 6 4 2 4" xfId="38862" xr:uid="{AF899EF2-9F96-487E-BD1C-12FDB464FF8C}"/>
    <cellStyle name="Normal 9 6 4 3" xfId="7030" xr:uid="{5ED77A53-A958-463B-AA02-FB80DFCFC3CF}"/>
    <cellStyle name="Normal 9 6 4 3 2" xfId="15410" xr:uid="{B437D5DC-B67A-4090-8EE0-6B37FE286B97}"/>
    <cellStyle name="Normal 9 6 4 3 2 2" xfId="32170" xr:uid="{5C283B2B-9DF5-4E7D-9DEA-864FF76C479C}"/>
    <cellStyle name="Normal 9 6 4 3 2 3" xfId="48929" xr:uid="{3A3F3351-E120-4DD7-B059-E56112D23A04}"/>
    <cellStyle name="Normal 9 6 4 3 3" xfId="23790" xr:uid="{B470BDA7-CF0A-46EA-8741-E304BF3C6245}"/>
    <cellStyle name="Normal 9 6 4 3 4" xfId="40549" xr:uid="{94E77908-25D2-4032-B34D-9F0DB639144B}"/>
    <cellStyle name="Normal 9 6 4 4" xfId="3770" xr:uid="{24586B90-6BDA-4ED8-998A-3841A8725120}"/>
    <cellStyle name="Normal 9 6 4 4 2" xfId="12146" xr:uid="{4EFDA51C-AB04-4DF2-83F3-047EE0024884}"/>
    <cellStyle name="Normal 9 6 4 4 2 2" xfId="28906" xr:uid="{A67A1EAA-6102-4871-BAFC-8665B37AAE09}"/>
    <cellStyle name="Normal 9 6 4 4 2 3" xfId="45665" xr:uid="{24653AEA-CDC7-4BA8-8A1D-F06D8E2814E6}"/>
    <cellStyle name="Normal 9 6 4 4 3" xfId="20526" xr:uid="{8C5B7566-58B9-40F0-B254-2CEAAFC3C6AC}"/>
    <cellStyle name="Normal 9 6 4 4 4" xfId="37285" xr:uid="{66074311-5310-40E0-96D3-2C47B1DCBC14}"/>
    <cellStyle name="Normal 9 6 4 5" xfId="10343" xr:uid="{A19BCCF1-AD2C-4C36-A385-6333C745DD58}"/>
    <cellStyle name="Normal 9 6 4 5 2" xfId="27103" xr:uid="{EA8BDF0B-B9FC-4B16-9C5D-FE641B4D8E71}"/>
    <cellStyle name="Normal 9 6 4 5 3" xfId="43862" xr:uid="{D1433CE0-46C4-422D-91F3-81EEE0B81DAA}"/>
    <cellStyle name="Normal 9 6 4 6" xfId="18723" xr:uid="{A5A7898D-3A69-4C8A-ABBC-18BED3C4AADA}"/>
    <cellStyle name="Normal 9 6 4 7" xfId="35482" xr:uid="{BD3F7024-0FC1-4920-A199-EF21ED374C75}"/>
    <cellStyle name="Normal 9 6 5" xfId="2390" xr:uid="{65E3DD65-233F-4D4F-AD98-AD0617045BFF}"/>
    <cellStyle name="Normal 9 6 5 2" xfId="5771" xr:uid="{22FD18B5-79EB-412C-A497-4A2B638AC927}"/>
    <cellStyle name="Normal 9 6 5 2 2" xfId="14151" xr:uid="{1B19C494-6A82-41B4-B4CA-C0DFCE30AC57}"/>
    <cellStyle name="Normal 9 6 5 2 2 2" xfId="30911" xr:uid="{F83438C7-C10A-40E3-9DBB-A2B3A0D9AEB2}"/>
    <cellStyle name="Normal 9 6 5 2 2 3" xfId="47670" xr:uid="{E7694D32-B894-4C7A-BF5F-B9D50FA1331A}"/>
    <cellStyle name="Normal 9 6 5 2 3" xfId="22531" xr:uid="{8D2EAA4D-67D6-42D1-BD1B-5C70C3E04F85}"/>
    <cellStyle name="Normal 9 6 5 2 4" xfId="39290" xr:uid="{B3CAD003-DA07-4FA6-B54D-9EC5A7E47ED3}"/>
    <cellStyle name="Normal 9 6 5 3" xfId="7458" xr:uid="{281891E9-B75C-4CD3-BEC5-B80CE3FA75EC}"/>
    <cellStyle name="Normal 9 6 5 3 2" xfId="15838" xr:uid="{05C9C1BB-60A2-4C36-AEA3-9BBA1BE45A2B}"/>
    <cellStyle name="Normal 9 6 5 3 2 2" xfId="32598" xr:uid="{69DBA6CB-6F40-4D55-943B-ADD424766EAA}"/>
    <cellStyle name="Normal 9 6 5 3 2 3" xfId="49357" xr:uid="{482FA6C8-430F-4A61-BA24-206F700671FA}"/>
    <cellStyle name="Normal 9 6 5 3 3" xfId="24218" xr:uid="{2A0489E5-466A-4D52-B737-754A4063855A}"/>
    <cellStyle name="Normal 9 6 5 3 4" xfId="40977" xr:uid="{0113F4B1-5116-4C68-8D75-87F6FD0DEECA}"/>
    <cellStyle name="Normal 9 6 5 4" xfId="4198" xr:uid="{D561CE78-63B4-4A7B-9DDD-6796E7F4271F}"/>
    <cellStyle name="Normal 9 6 5 4 2" xfId="12574" xr:uid="{CE425BF1-0F0A-4969-99F6-2F4DBF1239CD}"/>
    <cellStyle name="Normal 9 6 5 4 2 2" xfId="29334" xr:uid="{B8898FF9-E69D-47B9-BCF3-18DBD3988A72}"/>
    <cellStyle name="Normal 9 6 5 4 2 3" xfId="46093" xr:uid="{9CA9912D-3E20-4719-B3DB-3160CF30F68B}"/>
    <cellStyle name="Normal 9 6 5 4 3" xfId="20954" xr:uid="{F9ABCCC4-468D-4142-A472-A34ABBC68865}"/>
    <cellStyle name="Normal 9 6 5 4 4" xfId="37713" xr:uid="{A3AAD44E-9A70-4294-ABF2-F649FB0599F1}"/>
    <cellStyle name="Normal 9 6 5 5" xfId="10771" xr:uid="{F8DFE522-602F-483D-9DFC-E60ACB68DCFF}"/>
    <cellStyle name="Normal 9 6 5 5 2" xfId="27531" xr:uid="{E327A8A3-6C40-4203-967B-0723975CD4B8}"/>
    <cellStyle name="Normal 9 6 5 5 3" xfId="44290" xr:uid="{E49F9DC7-7942-45E6-A4D2-E7565565548C}"/>
    <cellStyle name="Normal 9 6 5 6" xfId="19151" xr:uid="{08B0EFE2-9D4E-4D7C-AA15-C04AA9DBE8C8}"/>
    <cellStyle name="Normal 9 6 5 7" xfId="35910" xr:uid="{1166763D-F8F4-453E-83C9-69211CD8AAC0}"/>
    <cellStyle name="Normal 9 6 6" xfId="2514" xr:uid="{244F9763-B0E0-4EB3-9D37-19AB756EB5B2}"/>
    <cellStyle name="Normal 9 6 6 2" xfId="5896" xr:uid="{247B8836-2002-495A-9571-E574252D9915}"/>
    <cellStyle name="Normal 9 6 6 2 2" xfId="14276" xr:uid="{8DAD825F-C09F-4B73-9A60-7A2DEA1AD677}"/>
    <cellStyle name="Normal 9 6 6 2 2 2" xfId="31036" xr:uid="{3B1CF574-6917-45CD-92DD-98479736BD83}"/>
    <cellStyle name="Normal 9 6 6 2 2 3" xfId="47795" xr:uid="{1DDA1F6B-AB73-450C-A4A4-3236B1DB222C}"/>
    <cellStyle name="Normal 9 6 6 2 3" xfId="22656" xr:uid="{30FBAD52-B79C-4410-9A53-2250FF8FA472}"/>
    <cellStyle name="Normal 9 6 6 2 4" xfId="39415" xr:uid="{C4BCA5FC-9983-41BC-AD97-A08D1CCD4CA6}"/>
    <cellStyle name="Normal 9 6 6 3" xfId="7583" xr:uid="{BD3B1D48-76C3-4596-A0A2-78C12D6ED04F}"/>
    <cellStyle name="Normal 9 6 6 3 2" xfId="15963" xr:uid="{22A4C99A-E068-4720-9C6F-977DC71B15BF}"/>
    <cellStyle name="Normal 9 6 6 3 2 2" xfId="32723" xr:uid="{333CFD0E-2730-464E-95EB-A7FEF763484F}"/>
    <cellStyle name="Normal 9 6 6 3 2 3" xfId="49482" xr:uid="{B784D178-F971-4864-983B-419755C9E604}"/>
    <cellStyle name="Normal 9 6 6 3 3" xfId="24343" xr:uid="{4ED8A94D-5753-457D-B414-B5F4159381A0}"/>
    <cellStyle name="Normal 9 6 6 3 4" xfId="41102" xr:uid="{FC6D95D9-AA75-4EFF-B938-5A511247957C}"/>
    <cellStyle name="Normal 9 6 6 4" xfId="3343" xr:uid="{F951DBD9-5408-481C-93F1-E42BE07C2AB7}"/>
    <cellStyle name="Normal 9 6 6 4 2" xfId="11720" xr:uid="{BEAA3181-E547-4B3D-BFC6-6D22A8CACB3F}"/>
    <cellStyle name="Normal 9 6 6 4 2 2" xfId="28480" xr:uid="{8B1657EF-6139-44E6-A456-2A2123DE5535}"/>
    <cellStyle name="Normal 9 6 6 4 2 3" xfId="45239" xr:uid="{3B85CCC5-771F-4113-8625-67127A581031}"/>
    <cellStyle name="Normal 9 6 6 4 3" xfId="20100" xr:uid="{F0568772-BC05-4D3D-B2E4-AAB331E3BFC2}"/>
    <cellStyle name="Normal 9 6 6 4 4" xfId="36859" xr:uid="{BC2DB7A8-9EB7-4B4A-85CC-C365FD9CD758}"/>
    <cellStyle name="Normal 9 6 6 5" xfId="10896" xr:uid="{869C8A21-1736-49D6-9A4A-F1C3B1BC67C0}"/>
    <cellStyle name="Normal 9 6 6 5 2" xfId="27656" xr:uid="{D542CD03-20C0-49E9-9FEB-13AD0E2F5908}"/>
    <cellStyle name="Normal 9 6 6 5 3" xfId="44415" xr:uid="{CCEB1D10-0CCE-4BE8-8510-1329F98D60C2}"/>
    <cellStyle name="Normal 9 6 6 6" xfId="19276" xr:uid="{6F3D49F3-766D-40CE-B1C9-B6130F6A3DD1}"/>
    <cellStyle name="Normal 9 6 6 7" xfId="36035" xr:uid="{64A8A9D5-0DA9-4FB9-9BAF-E40319A7E8DA}"/>
    <cellStyle name="Normal 9 6 7" xfId="4630" xr:uid="{C261BF89-52E1-499D-BA53-FF1A45169147}"/>
    <cellStyle name="Normal 9 6 7 2" xfId="13006" xr:uid="{72D41631-6886-4B92-A8D1-F305C9878D76}"/>
    <cellStyle name="Normal 9 6 7 2 2" xfId="29766" xr:uid="{153E3C25-30C2-4AE0-9147-EE80FB79823E}"/>
    <cellStyle name="Normal 9 6 7 2 3" xfId="46525" xr:uid="{BD91512B-C777-4B53-B443-C3C2FFB84E34}"/>
    <cellStyle name="Normal 9 6 7 3" xfId="21386" xr:uid="{BE1276AE-B28D-46F3-914B-844372F4DDB6}"/>
    <cellStyle name="Normal 9 6 7 4" xfId="38145" xr:uid="{94DE5BBC-862E-441E-8DEF-20F0FADBADF4}"/>
    <cellStyle name="Normal 9 6 8" xfId="6604" xr:uid="{53B7A2CB-AE7D-4BF8-A900-56ADC3A1895C}"/>
    <cellStyle name="Normal 9 6 8 2" xfId="14984" xr:uid="{8CE5EFB5-FE12-4173-941E-61BDD7361D98}"/>
    <cellStyle name="Normal 9 6 8 2 2" xfId="31744" xr:uid="{E04597B9-B67A-4067-8412-3BA6AC63062A}"/>
    <cellStyle name="Normal 9 6 8 2 3" xfId="48503" xr:uid="{47D15310-AE93-4738-85E8-3D4C3D3CEDA4}"/>
    <cellStyle name="Normal 9 6 8 3" xfId="23364" xr:uid="{10C0839A-A19C-49A8-8295-555638FBAA49}"/>
    <cellStyle name="Normal 9 6 8 4" xfId="40123" xr:uid="{A0D03747-F034-4C9C-B450-B3FF086F86FE}"/>
    <cellStyle name="Normal 9 6 9" xfId="7989" xr:uid="{F7675493-1AAB-44E1-8D4C-74BB63E2EC77}"/>
    <cellStyle name="Normal 9 6 9 2" xfId="16369" xr:uid="{A3E8D5E6-FE09-421A-89B8-083759409250}"/>
    <cellStyle name="Normal 9 6 9 2 2" xfId="33129" xr:uid="{724CF592-4CF0-4D10-8844-C40F097428CD}"/>
    <cellStyle name="Normal 9 6 9 2 3" xfId="49888" xr:uid="{A9AC78B0-CD18-480F-AB1A-B53A51E1FBA0}"/>
    <cellStyle name="Normal 9 6 9 3" xfId="24749" xr:uid="{5E5CDF64-9B35-4DCC-BF21-8B45EB809533}"/>
    <cellStyle name="Normal 9 6 9 4" xfId="41508" xr:uid="{BB039428-3C52-4371-995C-68C0F667392F}"/>
    <cellStyle name="Normal 9 7" xfId="1142" xr:uid="{B4A3DF78-5805-43AC-8890-A899847CD484}"/>
    <cellStyle name="Normal 9 7 10" xfId="9348" xr:uid="{831A691A-17FF-434F-B489-F7DF0A483055}"/>
    <cellStyle name="Normal 9 7 10 2" xfId="17728" xr:uid="{BD01D661-DA9F-4EF6-BEC0-5DAB18DBD294}"/>
    <cellStyle name="Normal 9 7 10 2 2" xfId="34488" xr:uid="{17ED82D6-2350-42CB-A7D9-4BFBDC3782EC}"/>
    <cellStyle name="Normal 9 7 10 2 3" xfId="51247" xr:uid="{EAD4B1AF-C2E2-4874-AA37-B3F2CC545CEC}"/>
    <cellStyle name="Normal 9 7 10 3" xfId="26108" xr:uid="{1CAF3ACB-0CE9-40FA-9B8C-05481C2ABC8A}"/>
    <cellStyle name="Normal 9 7 10 4" xfId="42867" xr:uid="{91713001-8B19-43A3-A5EF-5D47EA7A258C}"/>
    <cellStyle name="Normal 9 7 11" xfId="3346" xr:uid="{026D5D18-44A6-4C26-B3BC-E7D54E81B837}"/>
    <cellStyle name="Normal 9 7 11 2" xfId="11723" xr:uid="{367C50C2-7067-4AAE-BC9B-CFD55199E42E}"/>
    <cellStyle name="Normal 9 7 11 2 2" xfId="28483" xr:uid="{CF3998C5-88DA-4931-963D-7F1F958067FC}"/>
    <cellStyle name="Normal 9 7 11 2 3" xfId="45242" xr:uid="{49B4709C-2B74-4C22-84A3-F2C820C6A66A}"/>
    <cellStyle name="Normal 9 7 11 3" xfId="20103" xr:uid="{14E842BA-C13F-4FE0-9BA1-0B6E979C4342}"/>
    <cellStyle name="Normal 9 7 11 4" xfId="36862" xr:uid="{34AD94A7-2799-4C8B-88BE-DE44663A5E0E}"/>
    <cellStyle name="Normal 9 7 12" xfId="9920" xr:uid="{FD9F6359-0D3A-40F6-BAC2-32BE44B8006C}"/>
    <cellStyle name="Normal 9 7 12 2" xfId="26680" xr:uid="{09193CB5-E0BD-4EC4-98D0-D4AE0EFC3C57}"/>
    <cellStyle name="Normal 9 7 12 3" xfId="43439" xr:uid="{CA84FC38-5CA3-4C69-9C22-C8157C905F58}"/>
    <cellStyle name="Normal 9 7 13" xfId="18300" xr:uid="{1B5DA580-216B-4721-92E6-81F439913EA6}"/>
    <cellStyle name="Normal 9 7 14" xfId="35059" xr:uid="{054B27B5-C46B-4520-A894-AFA04952E9C8}"/>
    <cellStyle name="Normal 9 7 15" xfId="1543" xr:uid="{622D69A4-0677-4A69-B321-733B14349338}"/>
    <cellStyle name="Normal 9 7 2" xfId="1962" xr:uid="{4E00278C-33B6-41A6-B521-684EBDA23843}"/>
    <cellStyle name="Normal 9 7 2 2" xfId="5346" xr:uid="{8A0F2E5E-282E-429B-8722-3CBEDB47BA80}"/>
    <cellStyle name="Normal 9 7 2 2 2" xfId="13726" xr:uid="{0958A925-6719-4FD3-8A3E-C7921E86709D}"/>
    <cellStyle name="Normal 9 7 2 2 2 2" xfId="30486" xr:uid="{A62421C3-CC89-454C-841F-249C78D47FF8}"/>
    <cellStyle name="Normal 9 7 2 2 2 3" xfId="47245" xr:uid="{223F9FC5-E82C-4428-A5F4-CB85FB698A39}"/>
    <cellStyle name="Normal 9 7 2 2 3" xfId="22106" xr:uid="{0FAD3FED-8F43-4194-8E8D-7A84AA68F4A7}"/>
    <cellStyle name="Normal 9 7 2 2 4" xfId="38865" xr:uid="{1AF2DCE5-0067-4AA7-B110-9FB1BB4521D7}"/>
    <cellStyle name="Normal 9 7 2 3" xfId="7033" xr:uid="{97EED63D-1B5D-4437-88DD-9963C45802BF}"/>
    <cellStyle name="Normal 9 7 2 3 2" xfId="15413" xr:uid="{00D48E55-86C7-4016-874A-E6183CAF2FA0}"/>
    <cellStyle name="Normal 9 7 2 3 2 2" xfId="32173" xr:uid="{9CC8D8EB-BB63-43FC-957D-7E3FEE424D3D}"/>
    <cellStyle name="Normal 9 7 2 3 2 3" xfId="48932" xr:uid="{9AFFD6E3-FC98-4730-AA96-8750A0A0923D}"/>
    <cellStyle name="Normal 9 7 2 3 3" xfId="23793" xr:uid="{99CB72DA-B40E-4A13-BC33-1807F80F4003}"/>
    <cellStyle name="Normal 9 7 2 3 4" xfId="40552" xr:uid="{57DDDB8E-E407-42F1-9C36-228047E55C0F}"/>
    <cellStyle name="Normal 9 7 2 4" xfId="3773" xr:uid="{E024E359-3FE9-4906-975F-3919F356C37B}"/>
    <cellStyle name="Normal 9 7 2 4 2" xfId="12149" xr:uid="{CD15FA79-7551-43F7-B451-34EB84A31F8E}"/>
    <cellStyle name="Normal 9 7 2 4 2 2" xfId="28909" xr:uid="{F609E690-AED1-4707-AB10-EA737948D0E2}"/>
    <cellStyle name="Normal 9 7 2 4 2 3" xfId="45668" xr:uid="{7A00961C-6202-4401-B05E-5EE6146329F8}"/>
    <cellStyle name="Normal 9 7 2 4 3" xfId="20529" xr:uid="{C448FBA8-2671-4BBA-A500-8A8AC24681D6}"/>
    <cellStyle name="Normal 9 7 2 4 4" xfId="37288" xr:uid="{71C2129A-57B0-4F4B-B4E3-003EA755F12B}"/>
    <cellStyle name="Normal 9 7 2 5" xfId="10346" xr:uid="{206AB1E3-C0E4-4A9A-82D7-811AA3419F66}"/>
    <cellStyle name="Normal 9 7 2 5 2" xfId="27106" xr:uid="{5150C111-5655-4F32-A551-91CF9388476B}"/>
    <cellStyle name="Normal 9 7 2 5 3" xfId="43865" xr:uid="{03D09919-9C75-4880-BBDB-6E26E102A539}"/>
    <cellStyle name="Normal 9 7 2 6" xfId="18726" xr:uid="{83D0DE9D-9B8A-4A23-BBEC-7B1BB5298311}"/>
    <cellStyle name="Normal 9 7 2 7" xfId="35485" xr:uid="{1DC5AEDC-E31E-4DF1-AE03-DBC19A82FBEB}"/>
    <cellStyle name="Normal 9 7 3" xfId="2393" xr:uid="{B7FD7545-71A3-49EB-985B-FF1254CAB5AD}"/>
    <cellStyle name="Normal 9 7 3 2" xfId="5774" xr:uid="{B3F70CDD-2153-4ADE-B1FB-8C14EC6BDF3B}"/>
    <cellStyle name="Normal 9 7 3 2 2" xfId="14154" xr:uid="{7D3C85C3-5515-4218-BAAC-04C315EAADEA}"/>
    <cellStyle name="Normal 9 7 3 2 2 2" xfId="30914" xr:uid="{09C929FD-049D-43A8-8813-384FE596DC9E}"/>
    <cellStyle name="Normal 9 7 3 2 2 3" xfId="47673" xr:uid="{B790B09D-68A7-48BD-8C11-35B6C373D404}"/>
    <cellStyle name="Normal 9 7 3 2 3" xfId="22534" xr:uid="{B48D26E2-3889-4A5B-AEA1-BFF1E97E4C38}"/>
    <cellStyle name="Normal 9 7 3 2 4" xfId="39293" xr:uid="{5EB71F01-F130-4074-BB43-3C2B0E188CD1}"/>
    <cellStyle name="Normal 9 7 3 3" xfId="7461" xr:uid="{FA7E13C7-90D7-404A-81AE-2513E7713F2E}"/>
    <cellStyle name="Normal 9 7 3 3 2" xfId="15841" xr:uid="{1DFD7BA2-86F0-4FA7-9948-790D972ECABD}"/>
    <cellStyle name="Normal 9 7 3 3 2 2" xfId="32601" xr:uid="{1B552023-CE4E-4320-91F2-05FB3922EFD7}"/>
    <cellStyle name="Normal 9 7 3 3 2 3" xfId="49360" xr:uid="{B22AA6C1-C97B-4E33-9A29-F3E26B8ABF64}"/>
    <cellStyle name="Normal 9 7 3 3 3" xfId="24221" xr:uid="{2F36E6D3-A31C-4E86-BC9C-00F6CF36B431}"/>
    <cellStyle name="Normal 9 7 3 3 4" xfId="40980" xr:uid="{73473E17-5CC9-4254-BC49-92882F91A497}"/>
    <cellStyle name="Normal 9 7 3 4" xfId="4201" xr:uid="{3273DA27-0BF5-4552-8706-27407121CB41}"/>
    <cellStyle name="Normal 9 7 3 4 2" xfId="12577" xr:uid="{8349CE0A-CA91-4B26-B3F9-AB17D41C1FB1}"/>
    <cellStyle name="Normal 9 7 3 4 2 2" xfId="29337" xr:uid="{C32C2486-38D9-49C6-8B73-02B111041162}"/>
    <cellStyle name="Normal 9 7 3 4 2 3" xfId="46096" xr:uid="{D462686D-FE4A-4862-9D53-7A04B054BAEE}"/>
    <cellStyle name="Normal 9 7 3 4 3" xfId="20957" xr:uid="{032EEECD-7E78-4786-B644-D704E451D8E4}"/>
    <cellStyle name="Normal 9 7 3 4 4" xfId="37716" xr:uid="{2FE106F6-197F-420C-93D5-EA59D58704F6}"/>
    <cellStyle name="Normal 9 7 3 5" xfId="10774" xr:uid="{B5C49EFF-2C05-4B85-A54F-06371E884669}"/>
    <cellStyle name="Normal 9 7 3 5 2" xfId="27534" xr:uid="{51CDAD34-CAC2-4CE6-AE58-DA47BDCEED35}"/>
    <cellStyle name="Normal 9 7 3 5 3" xfId="44293" xr:uid="{F2B609C7-EA1C-47D4-86FD-0665248E2724}"/>
    <cellStyle name="Normal 9 7 3 6" xfId="19154" xr:uid="{793A9BED-F7B0-4172-BFA8-5C435A792803}"/>
    <cellStyle name="Normal 9 7 3 7" xfId="35913" xr:uid="{960C25BD-5888-4AFB-B57E-6D004A04C57C}"/>
    <cellStyle name="Normal 9 7 4" xfId="2655" xr:uid="{2AB1EAF4-6E56-46DE-B2BD-0DB6D216610B}"/>
    <cellStyle name="Normal 9 7 4 2" xfId="6037" xr:uid="{FDCB6FBA-6719-4F60-ABD8-66EE0DB4A6F7}"/>
    <cellStyle name="Normal 9 7 4 2 2" xfId="14417" xr:uid="{1DAEAAC0-1C9D-48CC-AD94-6F2FEAA01CE4}"/>
    <cellStyle name="Normal 9 7 4 2 2 2" xfId="31177" xr:uid="{E3437AFF-2BFD-4A59-B129-FB02E4F55B45}"/>
    <cellStyle name="Normal 9 7 4 2 2 3" xfId="47936" xr:uid="{D1A7C6C1-E699-4574-98C1-338A0BE6F351}"/>
    <cellStyle name="Normal 9 7 4 2 3" xfId="22797" xr:uid="{BBF5130D-F396-4C7F-8641-DA4566A5B233}"/>
    <cellStyle name="Normal 9 7 4 2 4" xfId="39556" xr:uid="{0DC5A55E-26AC-449F-B15D-79FC3316B20F}"/>
    <cellStyle name="Normal 9 7 4 3" xfId="7724" xr:uid="{FA4508A8-33F0-43D8-87CE-3040EEE63F28}"/>
    <cellStyle name="Normal 9 7 4 3 2" xfId="16104" xr:uid="{78ECC891-F34C-4816-AB56-D57C83188916}"/>
    <cellStyle name="Normal 9 7 4 3 2 2" xfId="32864" xr:uid="{7332BE68-ACF6-4CD2-86EA-D1D6730F27FD}"/>
    <cellStyle name="Normal 9 7 4 3 2 3" xfId="49623" xr:uid="{2EB2D167-D5A5-4A56-976A-3B4EF961DB9E}"/>
    <cellStyle name="Normal 9 7 4 3 3" xfId="24484" xr:uid="{BD25EBD6-9C29-4B59-AAB0-771212364142}"/>
    <cellStyle name="Normal 9 7 4 3 4" xfId="41243" xr:uid="{AD8AA45E-9808-4227-BA3F-C6D4FFBB6B57}"/>
    <cellStyle name="Normal 9 7 4 4" xfId="4351" xr:uid="{DB2C5A07-94E8-4311-BDFA-1F93D703B0A3}"/>
    <cellStyle name="Normal 9 7 4 4 2" xfId="12727" xr:uid="{4CE93041-AEF6-451B-A648-F34CCE5DC310}"/>
    <cellStyle name="Normal 9 7 4 4 2 2" xfId="29487" xr:uid="{CAFDA68C-32BF-4EA3-915D-5E425E5F0D54}"/>
    <cellStyle name="Normal 9 7 4 4 2 3" xfId="46246" xr:uid="{52CD18C9-9B56-4733-B766-595EF99447C1}"/>
    <cellStyle name="Normal 9 7 4 4 3" xfId="21107" xr:uid="{8600DBC1-D370-4772-89F1-3060AD657E04}"/>
    <cellStyle name="Normal 9 7 4 4 4" xfId="37866" xr:uid="{5BA90F46-AB6D-4A3F-ABE9-71F9CABD4017}"/>
    <cellStyle name="Normal 9 7 4 5" xfId="11037" xr:uid="{F4F0DD55-EFC4-40DC-AC54-A085D12E7DFC}"/>
    <cellStyle name="Normal 9 7 4 5 2" xfId="27797" xr:uid="{7C2D6AA3-02E9-4A81-B710-EBEFAE8C2FD0}"/>
    <cellStyle name="Normal 9 7 4 5 3" xfId="44556" xr:uid="{2A726D99-3327-4D6F-BE18-E4E725B62824}"/>
    <cellStyle name="Normal 9 7 4 6" xfId="19417" xr:uid="{61EAD4F0-4D74-4B37-AEB8-30DCE1A9C984}"/>
    <cellStyle name="Normal 9 7 4 7" xfId="36176" xr:uid="{D23EB3CB-404D-42BA-92A8-660B0E00911C}"/>
    <cellStyle name="Normal 9 7 5" xfId="4771" xr:uid="{6A3B9A3B-34E1-4092-8D27-10650FF44D01}"/>
    <cellStyle name="Normal 9 7 5 2" xfId="13147" xr:uid="{B8D28048-3811-4FDF-960A-4073855F9EEC}"/>
    <cellStyle name="Normal 9 7 5 2 2" xfId="29907" xr:uid="{2816ABF0-8945-4735-9056-736522E69E7B}"/>
    <cellStyle name="Normal 9 7 5 2 3" xfId="46666" xr:uid="{AC975607-DAA3-407C-952B-42F874A768EB}"/>
    <cellStyle name="Normal 9 7 5 3" xfId="21527" xr:uid="{05878C5C-A0D6-4DA8-89A1-2092DB15AA63}"/>
    <cellStyle name="Normal 9 7 5 4" xfId="38286" xr:uid="{B5A21AFC-A843-480D-9BB3-06C6E09428B2}"/>
    <cellStyle name="Normal 9 7 6" xfId="6607" xr:uid="{C9870F22-3C85-4271-A5CC-6D8B5CAEFBED}"/>
    <cellStyle name="Normal 9 7 6 2" xfId="14987" xr:uid="{FB5D5A82-0722-4AF1-9387-EF750147BD2A}"/>
    <cellStyle name="Normal 9 7 6 2 2" xfId="31747" xr:uid="{EEEDDD7B-7C6F-4A8E-87BB-13282DE79122}"/>
    <cellStyle name="Normal 9 7 6 2 3" xfId="48506" xr:uid="{F39187E5-A7A8-4D33-9A0F-4FACF022439F}"/>
    <cellStyle name="Normal 9 7 6 3" xfId="23367" xr:uid="{A17FD9E2-7C29-4641-9BDA-78685AF8226B}"/>
    <cellStyle name="Normal 9 7 6 4" xfId="40126" xr:uid="{5586978B-434B-4CE5-9DC3-5EB3BFEBEE93}"/>
    <cellStyle name="Normal 9 7 7" xfId="8130" xr:uid="{1DB2D087-C616-4323-8591-6714FAD0A7FD}"/>
    <cellStyle name="Normal 9 7 7 2" xfId="16510" xr:uid="{7DD45713-38B6-4324-9849-10F551C7763F}"/>
    <cellStyle name="Normal 9 7 7 2 2" xfId="33270" xr:uid="{932BC078-126F-4577-BEA8-FCC154C6009E}"/>
    <cellStyle name="Normal 9 7 7 2 3" xfId="50029" xr:uid="{16096028-5E3D-4C07-B86D-6A8CDD6105EC}"/>
    <cellStyle name="Normal 9 7 7 3" xfId="24890" xr:uid="{AD0701A4-F190-4B82-A9AB-9636DA926030}"/>
    <cellStyle name="Normal 9 7 7 4" xfId="41649" xr:uid="{49D2AAA3-C43B-41EB-A7EF-07F276D26A7D}"/>
    <cellStyle name="Normal 9 7 8" xfId="8536" xr:uid="{BD017E55-51A0-470D-A1C8-0FDF5B467CF0}"/>
    <cellStyle name="Normal 9 7 8 2" xfId="16916" xr:uid="{687A9B5E-2603-4547-AB15-DB5FB36E465D}"/>
    <cellStyle name="Normal 9 7 8 2 2" xfId="33676" xr:uid="{43C4C341-6883-4D05-8848-05D62166F2A9}"/>
    <cellStyle name="Normal 9 7 8 2 3" xfId="50435" xr:uid="{175026A6-89B5-420A-9BD3-0888A78DCF2D}"/>
    <cellStyle name="Normal 9 7 8 3" xfId="25296" xr:uid="{7C5CC2EC-626A-4BDF-B771-0527F736B120}"/>
    <cellStyle name="Normal 9 7 8 4" xfId="42055" xr:uid="{D796B935-600D-4687-B801-B4892B77D0FA}"/>
    <cellStyle name="Normal 9 7 9" xfId="8942" xr:uid="{984F5D07-67E8-4885-B7E8-8A73A56CAAA2}"/>
    <cellStyle name="Normal 9 7 9 2" xfId="17322" xr:uid="{586E939C-B608-4059-B2ED-CCA814C092D1}"/>
    <cellStyle name="Normal 9 7 9 2 2" xfId="34082" xr:uid="{277A6A37-A131-42A5-AD49-513D72DD5A15}"/>
    <cellStyle name="Normal 9 7 9 2 3" xfId="50841" xr:uid="{C404EAAD-8D20-404F-BB06-6B2BEA21DC77}"/>
    <cellStyle name="Normal 9 7 9 3" xfId="25702" xr:uid="{E1BB1D00-C591-49CD-BE44-E07BB6A34232}"/>
    <cellStyle name="Normal 9 7 9 4" xfId="42461" xr:uid="{043217B0-AF34-4B4D-B183-F3C471EF3100}"/>
    <cellStyle name="Normal 9 8" xfId="1143" xr:uid="{A5D42C8E-32C8-430E-AD3F-446A717B5A42}"/>
    <cellStyle name="Normal 9 8 10" xfId="9383" xr:uid="{9B50A157-DA34-4F46-9632-8231CE3E2063}"/>
    <cellStyle name="Normal 9 8 10 2" xfId="17763" xr:uid="{67657B74-1391-40A0-A28D-7D973917D36B}"/>
    <cellStyle name="Normal 9 8 10 2 2" xfId="34523" xr:uid="{F1AF14C7-BB18-46DC-AABF-4A632C5477A8}"/>
    <cellStyle name="Normal 9 8 10 2 3" xfId="51282" xr:uid="{DC2322BC-6937-4F3C-A057-883AD8C4E411}"/>
    <cellStyle name="Normal 9 8 10 3" xfId="26143" xr:uid="{F7BE5F46-7DED-4360-A193-9B289C73239E}"/>
    <cellStyle name="Normal 9 8 10 4" xfId="42902" xr:uid="{A32B643A-418A-47AB-A3FB-0FF4981ED45C}"/>
    <cellStyle name="Normal 9 8 11" xfId="3347" xr:uid="{E758F01E-4AAB-414D-9193-05A116D1DA53}"/>
    <cellStyle name="Normal 9 8 11 2" xfId="11724" xr:uid="{34E51ADD-71DA-48FB-89B3-881847B7BE6A}"/>
    <cellStyle name="Normal 9 8 11 2 2" xfId="28484" xr:uid="{F923735A-5AA7-4C3D-8F30-6D16E6DBEAB1}"/>
    <cellStyle name="Normal 9 8 11 2 3" xfId="45243" xr:uid="{726D023A-E34B-4BD6-A125-CBBF955F6BA1}"/>
    <cellStyle name="Normal 9 8 11 3" xfId="20104" xr:uid="{6217005F-B879-4CBE-979B-1BF594BA4206}"/>
    <cellStyle name="Normal 9 8 11 4" xfId="36863" xr:uid="{C2FE0BBE-33F3-45B0-A483-BFEBA0517032}"/>
    <cellStyle name="Normal 9 8 12" xfId="9921" xr:uid="{1EC70480-2AE8-4E2D-B5F3-268EB30B5319}"/>
    <cellStyle name="Normal 9 8 12 2" xfId="26681" xr:uid="{FFE20F6A-5240-4894-A0AA-787B5A8E4660}"/>
    <cellStyle name="Normal 9 8 12 3" xfId="43440" xr:uid="{AC1A1890-CAD8-4E20-B743-1731AEA3E238}"/>
    <cellStyle name="Normal 9 8 13" xfId="18301" xr:uid="{9ECACAD0-CCA1-47CB-8BA4-AB481710F965}"/>
    <cellStyle name="Normal 9 8 14" xfId="35060" xr:uid="{82BCAA0C-4DA9-441B-B333-52E8ED087040}"/>
    <cellStyle name="Normal 9 8 15" xfId="1544" xr:uid="{BB263780-D6DF-4A48-B630-BDC0E5B123DA}"/>
    <cellStyle name="Normal 9 8 2" xfId="1963" xr:uid="{641A385A-FE9D-4E6E-AFC4-C63D7FB0C027}"/>
    <cellStyle name="Normal 9 8 2 2" xfId="5347" xr:uid="{4D2F772D-A738-4C04-AC7C-7DF78A855FCB}"/>
    <cellStyle name="Normal 9 8 2 2 2" xfId="13727" xr:uid="{32C0D14B-B06D-44A0-AD8E-F537CB4D0B16}"/>
    <cellStyle name="Normal 9 8 2 2 2 2" xfId="30487" xr:uid="{65027762-8C06-4864-A049-DF406D266C0B}"/>
    <cellStyle name="Normal 9 8 2 2 2 3" xfId="47246" xr:uid="{69934CA9-30DC-4786-964A-36401CC729F8}"/>
    <cellStyle name="Normal 9 8 2 2 3" xfId="22107" xr:uid="{CEDEF9FB-5080-47C3-9D3E-C18B136D9517}"/>
    <cellStyle name="Normal 9 8 2 2 4" xfId="38866" xr:uid="{FB6ABA2B-5945-4D73-AE04-C4D717EE95B2}"/>
    <cellStyle name="Normal 9 8 2 3" xfId="7034" xr:uid="{B3C0EBAF-275F-435C-AB4B-10C8FC64606F}"/>
    <cellStyle name="Normal 9 8 2 3 2" xfId="15414" xr:uid="{F39BE7AD-D3BD-436F-A2AA-665CFDD9C443}"/>
    <cellStyle name="Normal 9 8 2 3 2 2" xfId="32174" xr:uid="{78606157-0EE7-4E9C-A7D4-964035EE8CA0}"/>
    <cellStyle name="Normal 9 8 2 3 2 3" xfId="48933" xr:uid="{5888145B-2B6A-4ABE-9C22-FEC182BF0BED}"/>
    <cellStyle name="Normal 9 8 2 3 3" xfId="23794" xr:uid="{54855067-C9C1-4919-9BDA-EB85AAE89EFF}"/>
    <cellStyle name="Normal 9 8 2 3 4" xfId="40553" xr:uid="{A4C3AD20-D5B0-4C3D-8622-0402784CE54C}"/>
    <cellStyle name="Normal 9 8 2 4" xfId="3774" xr:uid="{37FED203-E229-4B39-A099-A5CDCCAE68D0}"/>
    <cellStyle name="Normal 9 8 2 4 2" xfId="12150" xr:uid="{B232565E-E620-4653-BEE7-BFC033A11F13}"/>
    <cellStyle name="Normal 9 8 2 4 2 2" xfId="28910" xr:uid="{F42E3558-D77A-43B7-9B68-FDBE07CA36FD}"/>
    <cellStyle name="Normal 9 8 2 4 2 3" xfId="45669" xr:uid="{0B7D9EA7-5E01-4B05-806B-34469F838343}"/>
    <cellStyle name="Normal 9 8 2 4 3" xfId="20530" xr:uid="{1E1A4835-811A-4DCF-B692-7EB9ABCA93E3}"/>
    <cellStyle name="Normal 9 8 2 4 4" xfId="37289" xr:uid="{4BC54DAB-1C66-4287-8BED-210E4C5B1345}"/>
    <cellStyle name="Normal 9 8 2 5" xfId="10347" xr:uid="{BD4EB3B9-8EAD-4193-8641-2BC94EDCCDF6}"/>
    <cellStyle name="Normal 9 8 2 5 2" xfId="27107" xr:uid="{BE453371-BB1B-47AF-9ECC-4238F8E55073}"/>
    <cellStyle name="Normal 9 8 2 5 3" xfId="43866" xr:uid="{05B22774-9BD7-454B-A5BF-4779FCBBBEB0}"/>
    <cellStyle name="Normal 9 8 2 6" xfId="18727" xr:uid="{E2787D6B-2CBA-4241-A6E5-49021A775E61}"/>
    <cellStyle name="Normal 9 8 2 7" xfId="35486" xr:uid="{E82E6973-CE0E-4350-B096-B210537A18F7}"/>
    <cellStyle name="Normal 9 8 3" xfId="2394" xr:uid="{0C7BC580-F505-4920-8837-A538EF64377C}"/>
    <cellStyle name="Normal 9 8 3 2" xfId="5775" xr:uid="{23E1FC2E-B9C4-4093-96F9-FEDA23674894}"/>
    <cellStyle name="Normal 9 8 3 2 2" xfId="14155" xr:uid="{F2926875-AEF8-419C-954D-E7DCF10B93C7}"/>
    <cellStyle name="Normal 9 8 3 2 2 2" xfId="30915" xr:uid="{433D3A09-A601-4FE3-B4FC-CEBC534E1AC8}"/>
    <cellStyle name="Normal 9 8 3 2 2 3" xfId="47674" xr:uid="{57B1555C-852D-4729-BDED-44D2949AA010}"/>
    <cellStyle name="Normal 9 8 3 2 3" xfId="22535" xr:uid="{AFF9410D-3FAD-44CD-89AA-8829E9333C42}"/>
    <cellStyle name="Normal 9 8 3 2 4" xfId="39294" xr:uid="{F2F23BAD-4D76-4AF2-91FB-F68A84D23FD6}"/>
    <cellStyle name="Normal 9 8 3 3" xfId="7462" xr:uid="{268DE8EA-BF91-48F6-96B4-320C37345430}"/>
    <cellStyle name="Normal 9 8 3 3 2" xfId="15842" xr:uid="{C538AC8E-4FF4-48D9-BB9F-B3043BAE6897}"/>
    <cellStyle name="Normal 9 8 3 3 2 2" xfId="32602" xr:uid="{75777422-C50F-4DA8-82B0-8240961C91B5}"/>
    <cellStyle name="Normal 9 8 3 3 2 3" xfId="49361" xr:uid="{FE0CC714-B669-469B-974D-0A8EAEE54C29}"/>
    <cellStyle name="Normal 9 8 3 3 3" xfId="24222" xr:uid="{2185B184-187E-40E0-9FB9-370428736596}"/>
    <cellStyle name="Normal 9 8 3 3 4" xfId="40981" xr:uid="{7CD1F0B2-8360-4F94-949B-9A264406C1E6}"/>
    <cellStyle name="Normal 9 8 3 4" xfId="4202" xr:uid="{D34CC76E-5AA0-4682-9373-1105C9787F79}"/>
    <cellStyle name="Normal 9 8 3 4 2" xfId="12578" xr:uid="{AA72060A-0BF6-42ED-A109-BBD667DEC608}"/>
    <cellStyle name="Normal 9 8 3 4 2 2" xfId="29338" xr:uid="{A01F70A6-9D48-4F37-9993-3895CC3E1CA1}"/>
    <cellStyle name="Normal 9 8 3 4 2 3" xfId="46097" xr:uid="{FC314C81-8144-4BE7-9037-C25D9E771B60}"/>
    <cellStyle name="Normal 9 8 3 4 3" xfId="20958" xr:uid="{55A25178-698E-47B3-B864-F5421AA01E6D}"/>
    <cellStyle name="Normal 9 8 3 4 4" xfId="37717" xr:uid="{7904C558-CE4D-4625-9F69-34D2E4660D38}"/>
    <cellStyle name="Normal 9 8 3 5" xfId="10775" xr:uid="{E2897F5D-2DF1-4047-843F-A055E4DA55B1}"/>
    <cellStyle name="Normal 9 8 3 5 2" xfId="27535" xr:uid="{A0490C47-62DE-4F66-8139-0B32D33C2A19}"/>
    <cellStyle name="Normal 9 8 3 5 3" xfId="44294" xr:uid="{C8BC1AB3-EE8B-4928-9986-E11FFE1FA206}"/>
    <cellStyle name="Normal 9 8 3 6" xfId="19155" xr:uid="{FB8FDCBF-1B69-4784-B470-5620D597A4AC}"/>
    <cellStyle name="Normal 9 8 3 7" xfId="35914" xr:uid="{87E9CA47-9022-48C9-AF01-9F7BBBA9B95D}"/>
    <cellStyle name="Normal 9 8 4" xfId="2690" xr:uid="{936AAC94-245A-4B6A-8F3E-11F2BCC97DC8}"/>
    <cellStyle name="Normal 9 8 4 2" xfId="6072" xr:uid="{17450615-2A9C-45B7-AFF4-27C8672D8E0A}"/>
    <cellStyle name="Normal 9 8 4 2 2" xfId="14452" xr:uid="{D890C22D-5B8F-4412-91BB-0881D41C12B8}"/>
    <cellStyle name="Normal 9 8 4 2 2 2" xfId="31212" xr:uid="{61627F20-5D47-49D9-8113-AEBFCAC74815}"/>
    <cellStyle name="Normal 9 8 4 2 2 3" xfId="47971" xr:uid="{F740D3DF-90DA-4A43-8882-F6DF2F4C09BF}"/>
    <cellStyle name="Normal 9 8 4 2 3" xfId="22832" xr:uid="{3F6067C6-88FB-4C7A-BEC5-F40E8B01B015}"/>
    <cellStyle name="Normal 9 8 4 2 4" xfId="39591" xr:uid="{0B228079-AE17-4702-8011-365FB646BE6F}"/>
    <cellStyle name="Normal 9 8 4 3" xfId="7759" xr:uid="{CA9A9820-FFDE-4F4B-82C7-9B41D7774A3C}"/>
    <cellStyle name="Normal 9 8 4 3 2" xfId="16139" xr:uid="{2DAA2CB5-EF76-425E-9E66-01234EE2F18B}"/>
    <cellStyle name="Normal 9 8 4 3 2 2" xfId="32899" xr:uid="{C8149F99-27E9-4626-9FFB-0C932F252B74}"/>
    <cellStyle name="Normal 9 8 4 3 2 3" xfId="49658" xr:uid="{C96EB7D1-F02B-4683-BF01-85EA5AE59DD1}"/>
    <cellStyle name="Normal 9 8 4 3 3" xfId="24519" xr:uid="{3E1B3901-EA51-43E5-9EC6-77DBA405E108}"/>
    <cellStyle name="Normal 9 8 4 3 4" xfId="41278" xr:uid="{2941CFE5-4DC9-4C9F-9AB4-FA541DFAA892}"/>
    <cellStyle name="Normal 9 8 4 4" xfId="4386" xr:uid="{E17FDF16-E66C-403B-A63D-1D5733FEE40E}"/>
    <cellStyle name="Normal 9 8 4 4 2" xfId="12762" xr:uid="{64F06E42-17FA-4838-8AF8-25384437B7C5}"/>
    <cellStyle name="Normal 9 8 4 4 2 2" xfId="29522" xr:uid="{B15C6240-2CE2-4B49-90E1-714160546665}"/>
    <cellStyle name="Normal 9 8 4 4 2 3" xfId="46281" xr:uid="{0FC5ED4C-72BC-48B7-9FE8-9B7C533E29C9}"/>
    <cellStyle name="Normal 9 8 4 4 3" xfId="21142" xr:uid="{F0BA18D2-EDB8-4484-ABFF-C5405E098B84}"/>
    <cellStyle name="Normal 9 8 4 4 4" xfId="37901" xr:uid="{BCD8D9B8-531E-412A-8B61-5D89EB075F5D}"/>
    <cellStyle name="Normal 9 8 4 5" xfId="11072" xr:uid="{51FF8A0A-2876-49D8-BDAF-DD5E594B1424}"/>
    <cellStyle name="Normal 9 8 4 5 2" xfId="27832" xr:uid="{DA928712-28D9-450F-93E9-E1D83775AC3B}"/>
    <cellStyle name="Normal 9 8 4 5 3" xfId="44591" xr:uid="{16A5DCAA-FD30-4ED1-9967-5E6C770A68A3}"/>
    <cellStyle name="Normal 9 8 4 6" xfId="19452" xr:uid="{D0564798-F0F5-4BF6-AB26-69F96F1DD563}"/>
    <cellStyle name="Normal 9 8 4 7" xfId="36211" xr:uid="{65E7F368-0989-4BA4-BA0C-89E37E844CB8}"/>
    <cellStyle name="Normal 9 8 5" xfId="4806" xr:uid="{670C3B48-2F79-4C41-9F05-B1E67B2C243B}"/>
    <cellStyle name="Normal 9 8 5 2" xfId="13182" xr:uid="{5C733EBC-220E-424E-9279-2204346ABE8F}"/>
    <cellStyle name="Normal 9 8 5 2 2" xfId="29942" xr:uid="{1BFB06D8-D434-437B-94D4-D0BF588609E7}"/>
    <cellStyle name="Normal 9 8 5 2 3" xfId="46701" xr:uid="{C96A8346-6FBB-4255-A74E-D79797734381}"/>
    <cellStyle name="Normal 9 8 5 3" xfId="21562" xr:uid="{47040479-1311-4230-9567-41C648208F45}"/>
    <cellStyle name="Normal 9 8 5 4" xfId="38321" xr:uid="{A68F7BB6-98C7-4056-9DD0-4D691B958794}"/>
    <cellStyle name="Normal 9 8 6" xfId="6608" xr:uid="{ED7C89BC-0E3F-4748-9D6A-155EEFA3B5D2}"/>
    <cellStyle name="Normal 9 8 6 2" xfId="14988" xr:uid="{916D7104-1123-4A38-98C0-CDE2D7F2EDD4}"/>
    <cellStyle name="Normal 9 8 6 2 2" xfId="31748" xr:uid="{7B6ED7E2-AC03-4163-A0C2-D2771DB2DE93}"/>
    <cellStyle name="Normal 9 8 6 2 3" xfId="48507" xr:uid="{15FA56B2-0109-46E2-975C-3D150A401347}"/>
    <cellStyle name="Normal 9 8 6 3" xfId="23368" xr:uid="{7208C658-C6E4-43B1-8206-2DA2DE9F66D5}"/>
    <cellStyle name="Normal 9 8 6 4" xfId="40127" xr:uid="{9E9F9DB2-09C4-416D-83C3-83893DD34018}"/>
    <cellStyle name="Normal 9 8 7" xfId="8165" xr:uid="{C1B258F0-2553-4E1E-8242-3548F46A6B15}"/>
    <cellStyle name="Normal 9 8 7 2" xfId="16545" xr:uid="{D5C42DDF-EDDF-4FD9-B83C-57EB5E53987A}"/>
    <cellStyle name="Normal 9 8 7 2 2" xfId="33305" xr:uid="{2BF77FDC-4545-4B35-8921-AD3D9CA7DFD7}"/>
    <cellStyle name="Normal 9 8 7 2 3" xfId="50064" xr:uid="{57E44193-A5DA-4ABE-AACB-841A574BDF3D}"/>
    <cellStyle name="Normal 9 8 7 3" xfId="24925" xr:uid="{9FE3DDC4-A792-454B-8E1F-AC6EB7A0284D}"/>
    <cellStyle name="Normal 9 8 7 4" xfId="41684" xr:uid="{1589FC83-9E44-47A2-81C6-14C3E4E2B18B}"/>
    <cellStyle name="Normal 9 8 8" xfId="8571" xr:uid="{8CFAAA05-6060-4F6F-8BF3-74EA23F2A7B4}"/>
    <cellStyle name="Normal 9 8 8 2" xfId="16951" xr:uid="{B9B8040E-4480-437C-951C-BAE7A9227C47}"/>
    <cellStyle name="Normal 9 8 8 2 2" xfId="33711" xr:uid="{15417819-AF6D-415D-9F5B-E1EE2393DFBD}"/>
    <cellStyle name="Normal 9 8 8 2 3" xfId="50470" xr:uid="{B634EAE3-095D-4E18-8342-B21A900B8DF2}"/>
    <cellStyle name="Normal 9 8 8 3" xfId="25331" xr:uid="{AE623572-671E-42A7-BAFC-BCA4B926A126}"/>
    <cellStyle name="Normal 9 8 8 4" xfId="42090" xr:uid="{5201032F-93FB-4646-9013-1EF93BD9DE8A}"/>
    <cellStyle name="Normal 9 8 9" xfId="8977" xr:uid="{E13620CA-5980-4E77-A09F-2E4BB54DF101}"/>
    <cellStyle name="Normal 9 8 9 2" xfId="17357" xr:uid="{959E15F6-43D8-49A9-8C21-12809DA7329A}"/>
    <cellStyle name="Normal 9 8 9 2 2" xfId="34117" xr:uid="{54F2EC01-798F-48AE-B6E0-4C391EB45CB6}"/>
    <cellStyle name="Normal 9 8 9 2 3" xfId="50876" xr:uid="{6974DFF5-9D8C-4D95-B291-47F9178B3C43}"/>
    <cellStyle name="Normal 9 8 9 3" xfId="25737" xr:uid="{FB0E1C0B-E60A-452B-A90D-AA6D0EE47119}"/>
    <cellStyle name="Normal 9 8 9 4" xfId="42496" xr:uid="{C57860A4-710D-47AB-91C0-7EBC07E6F12B}"/>
    <cellStyle name="Normal 9 9" xfId="1555" xr:uid="{C1AA58D4-CD93-42D7-AD6A-9844B219B228}"/>
    <cellStyle name="Normal 9 9 2" xfId="4934" xr:uid="{82B3FCF0-60C4-4B7E-B5F4-323248EDD9F6}"/>
    <cellStyle name="Normal 9 9 2 2" xfId="13310" xr:uid="{31F9A205-6E20-408E-B008-36DC72207BC7}"/>
    <cellStyle name="Normal 9 9 2 2 2" xfId="30070" xr:uid="{1E7DEA58-7B8B-450D-93F3-7994D11E0539}"/>
    <cellStyle name="Normal 9 9 2 2 3" xfId="46829" xr:uid="{14406494-3466-4B88-97F4-10061A70ECC9}"/>
    <cellStyle name="Normal 9 9 2 3" xfId="21690" xr:uid="{CF0C9DBB-9CB8-4E75-B64F-07FBC2D4E88F}"/>
    <cellStyle name="Normal 9 9 2 4" xfId="38449" xr:uid="{E156D759-EC80-49ED-8E32-E8E0FA69A0D3}"/>
    <cellStyle name="Normal 9 9 3" xfId="6617" xr:uid="{D5C8F33A-BEBD-41EF-AE3C-7AE745686CBD}"/>
    <cellStyle name="Normal 9 9 3 2" xfId="14997" xr:uid="{14A1FF10-2103-435C-A65C-C3412E7910DE}"/>
    <cellStyle name="Normal 9 9 3 2 2" xfId="31757" xr:uid="{20D7A19C-E384-43F1-95C5-69913D2CE3AD}"/>
    <cellStyle name="Normal 9 9 3 2 3" xfId="48516" xr:uid="{749E526D-0E80-4692-9855-390E56B4C080}"/>
    <cellStyle name="Normal 9 9 3 3" xfId="23377" xr:uid="{F22B1CE1-A4CB-4C87-9ABC-B4BD0814772E}"/>
    <cellStyle name="Normal 9 9 3 4" xfId="40136" xr:uid="{6CE8D00A-5254-424C-879D-68E6F1D16A68}"/>
    <cellStyle name="Normal 9 9 4" xfId="3357" xr:uid="{E42447C6-15C9-4D04-A6A4-AB34BE896949}"/>
    <cellStyle name="Normal 9 9 4 2" xfId="11733" xr:uid="{05AFD7C6-453A-4A9C-BA76-868FC0DEBBD5}"/>
    <cellStyle name="Normal 9 9 4 2 2" xfId="28493" xr:uid="{0D36CE94-B6AD-4456-BCB9-AD121515C37B}"/>
    <cellStyle name="Normal 9 9 4 2 3" xfId="45252" xr:uid="{4D02D966-EA9C-4D9B-AB69-541D86DEB254}"/>
    <cellStyle name="Normal 9 9 4 3" xfId="20113" xr:uid="{002A1702-7F8E-4097-9D76-3D341E909619}"/>
    <cellStyle name="Normal 9 9 4 4" xfId="36872" xr:uid="{D2DE1159-0CB4-40BE-9C72-3FA276BBB462}"/>
    <cellStyle name="Normal 9 9 5" xfId="9930" xr:uid="{FA482F65-43F5-44EB-823C-1C71366EB897}"/>
    <cellStyle name="Normal 9 9 5 2" xfId="26690" xr:uid="{5CE95453-D790-4AAA-A9D6-DC6E493318D8}"/>
    <cellStyle name="Normal 9 9 5 3" xfId="43449" xr:uid="{3DDF61FF-741F-44F8-AC5A-7A06101BDAEB}"/>
    <cellStyle name="Normal 9 9 6" xfId="18310" xr:uid="{B2B2FFDC-C1AC-4CDC-8828-4F9006D9179B}"/>
    <cellStyle name="Normal 9 9 7" xfId="35069" xr:uid="{3F35FD50-FD07-4694-B963-011292D33114}"/>
    <cellStyle name="Note 2" xfId="1144" xr:uid="{699F2160-64DB-4F1F-A340-FE33CDC0C971}"/>
    <cellStyle name="Note 2 2" xfId="1145" xr:uid="{3B2B0142-961F-4A92-9E62-327D52465EFD}"/>
    <cellStyle name="Note 2 2 2" xfId="51828" xr:uid="{F32CFA4A-34CC-46C7-8402-FFFC115EFB61}"/>
    <cellStyle name="Note 2 2 2 2" xfId="52299" xr:uid="{23E467DB-E00B-463A-9BD1-0868D28FE709}"/>
    <cellStyle name="Note 2 2 2 3" xfId="52778" xr:uid="{16E7AE5D-699A-4BBF-99F5-9FCF7A161795}"/>
    <cellStyle name="Note 2 2 3" xfId="52063" xr:uid="{224110F1-83C5-4CC4-9B8B-3A5999F1D753}"/>
    <cellStyle name="Note 2 2 4" xfId="52579" xr:uid="{FBDEFD35-8182-4964-B895-5E5D59C4B143}"/>
    <cellStyle name="Note 2 2 5" xfId="51588" xr:uid="{A77310D2-236C-4639-939D-2942E1D4A3E9}"/>
    <cellStyle name="Note 2 3" xfId="1146" xr:uid="{5DEE26AD-D22A-4926-A1D5-F4CBDEF9F294}"/>
    <cellStyle name="Note 2 3 2" xfId="51877" xr:uid="{50D2AFF1-7584-4138-B649-72A22D8C374F}"/>
    <cellStyle name="Note 2 3 2 2" xfId="52351" xr:uid="{E7192D16-5722-4B01-99E4-52C88C23B17B}"/>
    <cellStyle name="Note 2 3 2 3" xfId="52828" xr:uid="{2A53FBF0-65C0-4D96-AA81-606E73F4E4FD}"/>
    <cellStyle name="Note 2 3 3" xfId="52115" xr:uid="{E48EB704-8CE1-4862-AE12-C7952A0CACDE}"/>
    <cellStyle name="Note 2 3 4" xfId="52631" xr:uid="{A0991264-9ECB-4C80-BD24-973DE6E15177}"/>
    <cellStyle name="Note 2 3 5" xfId="51634" xr:uid="{4BCEFDC8-3A37-474F-813D-C97E7ACC37F0}"/>
    <cellStyle name="Note 2 4" xfId="1147" xr:uid="{E1C97946-6E12-44B9-8432-6E7E385E1BC7}"/>
    <cellStyle name="Note 2 4 2" xfId="51896" xr:uid="{ECC1F38E-A857-4121-A96F-B6FC742D0609}"/>
    <cellStyle name="Note 2 4 2 2" xfId="52370" xr:uid="{DCB3B52C-9786-4584-9800-F2A3F7C51708}"/>
    <cellStyle name="Note 2 4 2 3" xfId="52847" xr:uid="{AAC38B21-C555-479F-B7D3-A486E9EA4ECF}"/>
    <cellStyle name="Note 2 4 3" xfId="52134" xr:uid="{2DBBF425-4103-47A0-9344-5E6808950DD8}"/>
    <cellStyle name="Note 2 4 4" xfId="52650" xr:uid="{DE32548D-BC37-4F9F-8CA7-84B3ADCC7D63}"/>
    <cellStyle name="Note 2 4 5" xfId="51671" xr:uid="{F3F1C598-8DD9-424E-A496-09A1B1219B26}"/>
    <cellStyle name="Note 2 5" xfId="51775" xr:uid="{6592FC68-F745-48E6-BE1C-5FF94E018CBC}"/>
    <cellStyle name="Note 2 5 2" xfId="52243" xr:uid="{DE0E5E4F-379C-48DD-8E8E-BDF2B11EAEAE}"/>
    <cellStyle name="Note 2 5 3" xfId="52722" xr:uid="{836BCA9A-D601-4DC9-949A-5B83768161FA}"/>
    <cellStyle name="Note 2 6" xfId="51537" xr:uid="{A2C42764-7323-40D8-A54E-FB8BF73758FD}"/>
    <cellStyle name="Note 2 7" xfId="52007" xr:uid="{0EA75FC7-5E03-41DD-B9E6-97E19165BA23}"/>
    <cellStyle name="Note 2 8" xfId="52521" xr:uid="{A6C8B275-3023-49D0-8C56-513996656F05}"/>
    <cellStyle name="Note 3" xfId="1148" xr:uid="{1D14E6C7-416F-4DC2-A582-56EC5C9CA8EB}"/>
    <cellStyle name="Note 3 2" xfId="1149" xr:uid="{C5803E04-B682-4357-9E15-83B02769FD7E}"/>
    <cellStyle name="Note 3 2 2" xfId="51829" xr:uid="{30DC9B10-B22C-42C8-B7C6-9891C47D2DA0}"/>
    <cellStyle name="Note 3 2 2 2" xfId="52300" xr:uid="{8A09573C-1068-46BE-AE8A-126FA6218055}"/>
    <cellStyle name="Note 3 2 2 3" xfId="52779" xr:uid="{F313D158-B2DA-4CC0-AE32-965196C14FC2}"/>
    <cellStyle name="Note 3 2 3" xfId="52064" xr:uid="{9350661F-95DB-4334-B19D-C64FBE256FAF}"/>
    <cellStyle name="Note 3 2 4" xfId="52580" xr:uid="{B3EC795B-5437-4D23-9C2A-AF694E56BEC9}"/>
    <cellStyle name="Note 3 2 5" xfId="51589" xr:uid="{73AB9FEE-8152-4BF6-B0D0-40545C2BE045}"/>
    <cellStyle name="Note 3 3" xfId="1150" xr:uid="{A83AD8B9-D16C-4A0F-B460-6DD0DF526AC3}"/>
    <cellStyle name="Note 3 3 2" xfId="51897" xr:uid="{570CB0BF-0052-4CA2-82D5-68F30C32E8B0}"/>
    <cellStyle name="Note 3 3 2 2" xfId="52371" xr:uid="{9330D027-C7B4-461C-B759-9FA5B429DD17}"/>
    <cellStyle name="Note 3 3 2 3" xfId="52848" xr:uid="{8D8E903B-E481-4B68-9D59-66A987410E1A}"/>
    <cellStyle name="Note 3 3 3" xfId="52135" xr:uid="{3AD36027-2F72-465F-B5BA-B7A9B5F718AC}"/>
    <cellStyle name="Note 3 3 4" xfId="52651" xr:uid="{008BEBDC-513E-45B9-BF9A-54AB29320F16}"/>
    <cellStyle name="Note 3 3 5" xfId="51672" xr:uid="{DE2B7336-8413-4010-858F-B4748FBC1093}"/>
    <cellStyle name="Note 3 4" xfId="1151" xr:uid="{8B139A88-73BE-4B16-9F53-319F3C901AAD}"/>
    <cellStyle name="Note 3 4 2" xfId="52244" xr:uid="{B81317F8-E1CD-47EB-AD57-7D5CE1F1741C}"/>
    <cellStyle name="Note 3 4 3" xfId="52723" xr:uid="{0E602D17-E0B1-413D-9A26-4841B9E7E158}"/>
    <cellStyle name="Note 3 4 4" xfId="51776" xr:uid="{B800EF5A-A523-4B51-98F0-C34DC48E1CD4}"/>
    <cellStyle name="Note 3 5" xfId="51539" xr:uid="{1329D43F-7C4E-4C6B-8165-DC928D5C5D9B}"/>
    <cellStyle name="Note 3 6" xfId="52008" xr:uid="{3EB0845E-2410-40E7-B6CF-62CEC59929CD}"/>
    <cellStyle name="Note 3 7" xfId="52524" xr:uid="{771EF3FF-451A-4A06-8405-97E916AF4C3A}"/>
    <cellStyle name="Note 3 8" xfId="1545" xr:uid="{21194A43-9413-4629-998E-518F2D48E827}"/>
    <cellStyle name="Note 4" xfId="1152" xr:uid="{E20ED1C6-A633-40FA-9A54-D28559727C35}"/>
    <cellStyle name="Note 4 2" xfId="1153" xr:uid="{5F213848-FBED-44B3-837F-48296B7232FF}"/>
    <cellStyle name="Note 4 2 2" xfId="51840" xr:uid="{CAF0E57B-F7E5-4E5C-BC3A-C16CEE98917C}"/>
    <cellStyle name="Note 4 2 2 2" xfId="52313" xr:uid="{96662766-5D60-4876-8C28-E5768AC8167D}"/>
    <cellStyle name="Note 4 2 2 3" xfId="52792" xr:uid="{9F6D4B62-6DA2-4742-8A7F-C2DCBF2D0733}"/>
    <cellStyle name="Note 4 2 3" xfId="52077" xr:uid="{1B0D0026-4E48-42A6-BC48-25236D995348}"/>
    <cellStyle name="Note 4 2 4" xfId="52593" xr:uid="{3E9A89CE-1160-465F-BA80-41F494682730}"/>
    <cellStyle name="Note 4 2 5" xfId="51600" xr:uid="{92474D4C-5AEA-4762-AE3C-71B4B200335E}"/>
    <cellStyle name="Note 4 3" xfId="1154" xr:uid="{97475D67-20A8-4CEE-99F4-B26773A0252B}"/>
    <cellStyle name="Note 4 3 2" xfId="51910" xr:uid="{25AD85EE-7BCF-4EC8-B311-0EBB5A3B89F3}"/>
    <cellStyle name="Note 4 3 2 2" xfId="52384" xr:uid="{101EAAA1-A370-413F-958F-13820CF00058}"/>
    <cellStyle name="Note 4 3 2 3" xfId="52861" xr:uid="{74564A6F-8D29-4DF9-9799-581D83A95A89}"/>
    <cellStyle name="Note 4 3 3" xfId="52148" xr:uid="{4FF1874D-3B1E-451B-83C1-1CF2368CF959}"/>
    <cellStyle name="Note 4 3 4" xfId="52664" xr:uid="{B115D91D-CFA5-4203-8107-3268B395FF75}"/>
    <cellStyle name="Note 4 3 5" xfId="51683" xr:uid="{66C884A7-6BD2-481F-A52C-C75B79556F17}"/>
    <cellStyle name="Note 4 4" xfId="51787" xr:uid="{79D19E89-AFBC-4764-A5CF-691320C7C11D}"/>
    <cellStyle name="Note 4 4 2" xfId="52257" xr:uid="{9041D252-A417-4036-A499-397371441C9A}"/>
    <cellStyle name="Note 4 4 3" xfId="52736" xr:uid="{C2F4BA30-B288-4A07-BA9B-C67B7A7F7F9C}"/>
    <cellStyle name="Note 4 5" xfId="52021" xr:uid="{50017509-DFF1-4847-9D0A-8743D46D0750}"/>
    <cellStyle name="Note 4 6" xfId="52537" xr:uid="{9689E039-D11D-4F6A-BAEA-A4F774EC7312}"/>
    <cellStyle name="Note 4 7" xfId="51552" xr:uid="{86FEB447-0134-4C91-94C4-53E81E8E3C4E}"/>
    <cellStyle name="Note 5" xfId="1155" xr:uid="{0DE5F89D-0695-4CBA-A053-7CD3175BC3F5}"/>
    <cellStyle name="Note 5 2" xfId="1156" xr:uid="{5472E03F-D431-4708-96C7-C6D166D00278}"/>
    <cellStyle name="Note 5 2 2" xfId="51853" xr:uid="{F9F19A02-64DC-4F6C-A132-FD4E818F73BD}"/>
    <cellStyle name="Note 5 2 2 2" xfId="52326" xr:uid="{474B0A88-C693-4F5B-A8CE-AF5EE049890C}"/>
    <cellStyle name="Note 5 2 2 3" xfId="52805" xr:uid="{DDF31FDA-0765-4E80-AC48-06EB6D0479AD}"/>
    <cellStyle name="Note 5 2 3" xfId="52090" xr:uid="{5B712CB7-1957-4B7A-BFCB-07125A3E5EE7}"/>
    <cellStyle name="Note 5 2 4" xfId="52606" xr:uid="{0E5BC1B3-CA91-4A76-8109-C389C1294947}"/>
    <cellStyle name="Note 5 2 5" xfId="51611" xr:uid="{7CB2DD10-B9CC-4D48-9365-639ADF350149}"/>
    <cellStyle name="Note 5 3" xfId="1157" xr:uid="{875376E4-B94E-42CF-B3C0-671CD912B8CD}"/>
    <cellStyle name="Note 5 3 2" xfId="51923" xr:uid="{1A5BA726-D904-497F-93CE-FB3106B23202}"/>
    <cellStyle name="Note 5 3 2 2" xfId="52397" xr:uid="{06064BF8-26FB-435D-8366-718602535071}"/>
    <cellStyle name="Note 5 3 2 3" xfId="52874" xr:uid="{E26CE15A-0EE7-44E1-838B-73122B910136}"/>
    <cellStyle name="Note 5 3 3" xfId="52161" xr:uid="{E6D92D60-7EBE-42BD-ADCE-461727CCF270}"/>
    <cellStyle name="Note 5 3 4" xfId="52677" xr:uid="{32684DD2-155F-4F2C-B351-D6A08D5905AB}"/>
    <cellStyle name="Note 5 3 5" xfId="51694" xr:uid="{522D419A-352A-4035-A107-B1A14913C3DD}"/>
    <cellStyle name="Note 5 4" xfId="51800" xr:uid="{A3DAC37B-6C20-409E-A860-351B64C256B4}"/>
    <cellStyle name="Note 5 4 2" xfId="52270" xr:uid="{4167F2A3-2208-419E-898E-ED0E2EC46575}"/>
    <cellStyle name="Note 5 4 3" xfId="52749" xr:uid="{E60D3AA4-0A00-44BF-A167-9C60AE955258}"/>
    <cellStyle name="Note 5 5" xfId="52034" xr:uid="{4507BFAD-C7FA-4C8A-BCCF-4C6BD403B0F4}"/>
    <cellStyle name="Note 5 6" xfId="52550" xr:uid="{FF14A5CE-2D24-4A08-8512-F044535D8F20}"/>
    <cellStyle name="Note 5 7" xfId="51563" xr:uid="{EB9DD8C8-CFF2-4549-94F8-7447139B483C}"/>
    <cellStyle name="Note 6" xfId="1158" xr:uid="{C07FDEB9-7EC3-4988-BDF9-E267703ACFCA}"/>
    <cellStyle name="Note 6 2" xfId="51938" xr:uid="{ADD79C15-ADA1-422E-A5E2-916553A7F22B}"/>
    <cellStyle name="Note 6 2 2" xfId="52412" xr:uid="{C0348E71-2814-4A19-88D1-3F46B2E56D7C}"/>
    <cellStyle name="Note 6 2 3" xfId="52889" xr:uid="{F5B58917-2AAA-4465-B765-E7981F0793D9}"/>
    <cellStyle name="Note 6 3" xfId="52176" xr:uid="{8969B0B3-3BA7-4F3E-B82A-C1E014CD61CA}"/>
    <cellStyle name="Note 6 4" xfId="52692" xr:uid="{8C0C516A-FB51-4577-8015-18D18F13BFCC}"/>
    <cellStyle name="Note 6 5" xfId="51711" xr:uid="{8A438852-3D54-4B11-8CCD-10688191EA78}"/>
    <cellStyle name="Note 7" xfId="253" xr:uid="{E148C116-A74F-40EA-BE52-58B0238F7A22}"/>
    <cellStyle name="Output" xfId="32" builtinId="21" customBuiltin="1"/>
    <cellStyle name="Output 2" xfId="1160" xr:uid="{067F1EC5-318B-4961-ADCC-00599E29166E}"/>
    <cellStyle name="Output 2 2" xfId="1161" xr:uid="{764D582C-EDC7-4823-81CE-EE62301137C4}"/>
    <cellStyle name="Output 3" xfId="1159" xr:uid="{C7B7930B-9A39-4C5E-B096-0C34A8E4794F}"/>
    <cellStyle name="Output Amounts" xfId="166" xr:uid="{52D7B9A2-CD28-4AF8-B12E-3FF2B8239E63}"/>
    <cellStyle name="Output Column Headings" xfId="167" xr:uid="{8EEA1FE3-1516-4877-852D-5BC934A6C476}"/>
    <cellStyle name="Output Line Items" xfId="168" xr:uid="{D8BD8C7E-5BEE-4725-998B-8499D24FF13A}"/>
    <cellStyle name="Output Report Heading" xfId="169" xr:uid="{E322BE02-F0E6-4D89-B172-F2155C58D820}"/>
    <cellStyle name="Output Report Title" xfId="170" xr:uid="{11FD41A2-C7A8-4EAF-90B7-6146BD2F0169}"/>
    <cellStyle name="PageTitle" xfId="171" xr:uid="{E92A92DD-4660-4CC1-A782-1DE9ADC70630}"/>
    <cellStyle name="Percent [2]" xfId="172" xr:uid="{D5883482-7668-4E33-8BBF-A69F79A03126}"/>
    <cellStyle name="Percent 15" xfId="1246" xr:uid="{90431E0E-97DB-46A3-B37F-BF5F707A2749}"/>
    <cellStyle name="Percent 2" xfId="69" xr:uid="{EED2DF42-7A4F-4558-B83A-DE71754C0C6F}"/>
    <cellStyle name="Percent 2 2" xfId="241" xr:uid="{AAE14217-0158-4F9F-A5C4-2BEA176FE7E9}"/>
    <cellStyle name="Percent 2 2 10" xfId="9360" xr:uid="{9432C278-6802-4D49-B252-6DACC84494E0}"/>
    <cellStyle name="Percent 2 2 10 2" xfId="17740" xr:uid="{56DCBAF3-1CCA-40F1-80A4-A371F5696470}"/>
    <cellStyle name="Percent 2 2 10 2 2" xfId="34500" xr:uid="{ED195914-356E-4D54-9B8F-1583A9955A2D}"/>
    <cellStyle name="Percent 2 2 10 2 3" xfId="51259" xr:uid="{7A784B5D-BF77-4D5B-B580-D8C2F9520A60}"/>
    <cellStyle name="Percent 2 2 10 3" xfId="26120" xr:uid="{25B80E31-97B1-4A24-88D5-AF1101F3D5F4}"/>
    <cellStyle name="Percent 2 2 10 4" xfId="42879" xr:uid="{8F46D5FD-E6F0-491D-A29F-6B516A42C5CA}"/>
    <cellStyle name="Percent 2 2 11" xfId="3348" xr:uid="{C92D2BA9-69D6-4FC5-B092-D4792700AB9A}"/>
    <cellStyle name="Percent 2 2 11 2" xfId="11725" xr:uid="{6D347E52-0593-4F0F-A7B5-D5D66E377803}"/>
    <cellStyle name="Percent 2 2 11 2 2" xfId="28485" xr:uid="{E8A5DAEC-33A9-47A5-8ABD-76FF1890E9FE}"/>
    <cellStyle name="Percent 2 2 11 2 3" xfId="45244" xr:uid="{6EB0ECD0-69C9-4F1F-8796-D28F6B8E9D62}"/>
    <cellStyle name="Percent 2 2 11 3" xfId="20105" xr:uid="{AA104286-F6DD-44B1-B2C7-2BDB82595A4C}"/>
    <cellStyle name="Percent 2 2 11 4" xfId="36864" xr:uid="{A2CAEA6F-AD26-43A7-BAD1-41CE1EB55C6F}"/>
    <cellStyle name="Percent 2 2 12" xfId="9922" xr:uid="{FCA1310E-F981-40B3-939E-20E776953E44}"/>
    <cellStyle name="Percent 2 2 12 2" xfId="26682" xr:uid="{219625F4-5E3C-469F-81EC-A37D9D62903E}"/>
    <cellStyle name="Percent 2 2 12 3" xfId="43441" xr:uid="{884EC0E0-BF34-4E54-9872-1E23832EBEA6}"/>
    <cellStyle name="Percent 2 2 13" xfId="18302" xr:uid="{9ACD4873-5735-4C77-8086-D09518DEA16D}"/>
    <cellStyle name="Percent 2 2 14" xfId="35061" xr:uid="{7AEE8AE4-5515-4003-A90E-465100DE5786}"/>
    <cellStyle name="Percent 2 2 15" xfId="1546" xr:uid="{9908C1B2-E606-483E-BD45-EAA7A09C37EA}"/>
    <cellStyle name="Percent 2 2 2" xfId="1164" xr:uid="{7BDF1296-FD78-4161-A02B-DBC07303198A}"/>
    <cellStyle name="Percent 2 2 2 2" xfId="5348" xr:uid="{5DAA415B-529C-4DFF-B353-C803C506FD32}"/>
    <cellStyle name="Percent 2 2 2 2 2" xfId="13728" xr:uid="{E26806E0-F0BE-4BC4-815B-B53EA8C1CA21}"/>
    <cellStyle name="Percent 2 2 2 2 2 2" xfId="30488" xr:uid="{257103BA-27DE-4F42-AD91-C6E2600251F5}"/>
    <cellStyle name="Percent 2 2 2 2 2 3" xfId="47247" xr:uid="{5EF641AE-EEEC-43B2-8EE5-5AF23CB4765B}"/>
    <cellStyle name="Percent 2 2 2 2 3" xfId="22108" xr:uid="{998DC7F1-D947-448B-BCDA-AD1DFDEE6179}"/>
    <cellStyle name="Percent 2 2 2 2 4" xfId="38867" xr:uid="{84D23B27-D569-4FD9-8F4D-BBDC7AE96DEF}"/>
    <cellStyle name="Percent 2 2 2 3" xfId="7035" xr:uid="{8C40DDF0-642A-4262-AAF2-D21FA4F104AB}"/>
    <cellStyle name="Percent 2 2 2 3 2" xfId="15415" xr:uid="{0465D177-61FF-4534-8E46-FA981E7D4317}"/>
    <cellStyle name="Percent 2 2 2 3 2 2" xfId="32175" xr:uid="{D3F1F8AA-5BB8-4C82-9E9F-D3917B7FDC1A}"/>
    <cellStyle name="Percent 2 2 2 3 2 3" xfId="48934" xr:uid="{3A572725-1481-4D41-969C-8143F1424121}"/>
    <cellStyle name="Percent 2 2 2 3 3" xfId="23795" xr:uid="{8372A7B0-DCB2-43C3-818B-5E8FB0B9F486}"/>
    <cellStyle name="Percent 2 2 2 3 4" xfId="40554" xr:uid="{27E1E3D1-1F7B-4270-BEC9-DB5C9E7093A3}"/>
    <cellStyle name="Percent 2 2 2 4" xfId="3775" xr:uid="{EB62D7B1-CE77-465E-A16E-2E283CDB7A0F}"/>
    <cellStyle name="Percent 2 2 2 4 2" xfId="12151" xr:uid="{E11D857D-CF67-48D5-98C2-39B64537AD86}"/>
    <cellStyle name="Percent 2 2 2 4 2 2" xfId="28911" xr:uid="{BDA8C113-7558-486B-B5C2-7B304754B520}"/>
    <cellStyle name="Percent 2 2 2 4 2 3" xfId="45670" xr:uid="{30785652-CC1D-440D-B58F-667C9E643D54}"/>
    <cellStyle name="Percent 2 2 2 4 3" xfId="20531" xr:uid="{822139C4-1148-4E3C-9240-994240C0ADBE}"/>
    <cellStyle name="Percent 2 2 2 4 4" xfId="37290" xr:uid="{70B13741-F1F0-44FD-AC76-DA0A40EA999D}"/>
    <cellStyle name="Percent 2 2 2 5" xfId="10348" xr:uid="{A08EAB90-5DC3-4C71-B44C-96E9476431F6}"/>
    <cellStyle name="Percent 2 2 2 5 2" xfId="27108" xr:uid="{48A86D22-75A3-4804-BB47-1445DE792A2C}"/>
    <cellStyle name="Percent 2 2 2 5 3" xfId="43867" xr:uid="{196BA45C-D55F-43E7-AB55-611B8CF127AA}"/>
    <cellStyle name="Percent 2 2 2 6" xfId="18728" xr:uid="{7120DF3E-D583-4EFC-893F-EEC5DBF8B252}"/>
    <cellStyle name="Percent 2 2 2 7" xfId="35487" xr:uid="{8D1D20AF-1FF7-48A8-9FAA-8335A1BA443A}"/>
    <cellStyle name="Percent 2 2 2 8" xfId="1964" xr:uid="{9F37967F-2DEE-4263-B322-12D940F4A9DF}"/>
    <cellStyle name="Percent 2 2 3" xfId="1163" xr:uid="{33067037-6DF6-48A4-8EFD-E88D07889205}"/>
    <cellStyle name="Percent 2 2 3 2" xfId="5776" xr:uid="{3C8F239D-EED8-428B-8DA7-6F31DA249D62}"/>
    <cellStyle name="Percent 2 2 3 2 2" xfId="14156" xr:uid="{C4B1CB44-2EEE-4F78-9AB7-5B0C5F8B98D0}"/>
    <cellStyle name="Percent 2 2 3 2 2 2" xfId="30916" xr:uid="{8684E75F-6EDD-4E86-AF26-62EC54AF3E61}"/>
    <cellStyle name="Percent 2 2 3 2 2 3" xfId="47675" xr:uid="{EDF19CC1-21D5-4A29-AF70-2F244FB60767}"/>
    <cellStyle name="Percent 2 2 3 2 3" xfId="22536" xr:uid="{31A77E3C-D807-4EDA-840D-895522963BB9}"/>
    <cellStyle name="Percent 2 2 3 2 4" xfId="39295" xr:uid="{080F389A-D2F0-40BA-9C7E-ED6481C15388}"/>
    <cellStyle name="Percent 2 2 3 3" xfId="7463" xr:uid="{B87DAADD-F390-4C24-99AA-BA2BA408DE44}"/>
    <cellStyle name="Percent 2 2 3 3 2" xfId="15843" xr:uid="{B4C967C8-2A1E-4B62-9BC3-DDB76579D00D}"/>
    <cellStyle name="Percent 2 2 3 3 2 2" xfId="32603" xr:uid="{99517C5D-DF1E-4C83-8AA7-E4A213E5601B}"/>
    <cellStyle name="Percent 2 2 3 3 2 3" xfId="49362" xr:uid="{95E85FAC-3A57-406D-995D-7813A2E38AF6}"/>
    <cellStyle name="Percent 2 2 3 3 3" xfId="24223" xr:uid="{E79BCB28-659D-4495-A044-265FE2CD1E84}"/>
    <cellStyle name="Percent 2 2 3 3 4" xfId="40982" xr:uid="{EB9224DB-FA50-477F-B6D3-6125BC936E62}"/>
    <cellStyle name="Percent 2 2 3 4" xfId="4203" xr:uid="{DAAA10FA-80BD-483D-B883-5DA8B13B0B39}"/>
    <cellStyle name="Percent 2 2 3 4 2" xfId="12579" xr:uid="{1DF95065-90A3-475C-B085-DB64B413B3CA}"/>
    <cellStyle name="Percent 2 2 3 4 2 2" xfId="29339" xr:uid="{8E0643A6-C128-4446-A1E0-AA79BD6D78EC}"/>
    <cellStyle name="Percent 2 2 3 4 2 3" xfId="46098" xr:uid="{18FF6F60-0CA9-4501-935E-061CF52007CE}"/>
    <cellStyle name="Percent 2 2 3 4 3" xfId="20959" xr:uid="{4C4EA819-3F52-4843-8A0E-2BD5266ED31E}"/>
    <cellStyle name="Percent 2 2 3 4 4" xfId="37718" xr:uid="{5C1F517C-D50E-4C59-AF96-68317933B313}"/>
    <cellStyle name="Percent 2 2 3 5" xfId="10776" xr:uid="{88C80207-9131-4769-9310-43C0577F20D7}"/>
    <cellStyle name="Percent 2 2 3 5 2" xfId="27536" xr:uid="{BECF4760-2716-4F2C-BE65-4107490C35D9}"/>
    <cellStyle name="Percent 2 2 3 5 3" xfId="44295" xr:uid="{4860D146-0127-4857-AAE4-F538F02E5945}"/>
    <cellStyle name="Percent 2 2 3 6" xfId="19156" xr:uid="{D23E87B9-09A5-4234-A769-7EF14925DAA1}"/>
    <cellStyle name="Percent 2 2 3 7" xfId="35915" xr:uid="{C28E858D-614A-4EC6-85F1-2E869FC32C81}"/>
    <cellStyle name="Percent 2 2 3 8" xfId="2395" xr:uid="{5CED8B12-560B-43C0-BC3C-3B1241FB9697}"/>
    <cellStyle name="Percent 2 2 4" xfId="2667" xr:uid="{012DC50B-1805-4910-A69B-1E69B813230E}"/>
    <cellStyle name="Percent 2 2 4 2" xfId="6049" xr:uid="{E0671655-3B59-40BD-B893-1F26070BC300}"/>
    <cellStyle name="Percent 2 2 4 2 2" xfId="14429" xr:uid="{76DD91D4-6946-4D98-8545-013AD4D6DEC6}"/>
    <cellStyle name="Percent 2 2 4 2 2 2" xfId="31189" xr:uid="{EEE58BBD-80EC-476E-92E6-333CD49F7521}"/>
    <cellStyle name="Percent 2 2 4 2 2 3" xfId="47948" xr:uid="{88B1DD53-F7D2-411B-9A4E-4CB0F958E88D}"/>
    <cellStyle name="Percent 2 2 4 2 3" xfId="22809" xr:uid="{C7E9FA1F-EB23-4144-A24A-54B2997F35C9}"/>
    <cellStyle name="Percent 2 2 4 2 4" xfId="39568" xr:uid="{689735F5-B1A9-4A6A-8A23-584C091E7CA5}"/>
    <cellStyle name="Percent 2 2 4 3" xfId="7736" xr:uid="{D1FA58C0-359E-4E01-A276-0790C5961A6A}"/>
    <cellStyle name="Percent 2 2 4 3 2" xfId="16116" xr:uid="{5E024DE2-C3FE-474D-BD72-E04BA97A6EAD}"/>
    <cellStyle name="Percent 2 2 4 3 2 2" xfId="32876" xr:uid="{70865F45-E397-4CD8-A6B9-C929076D13E8}"/>
    <cellStyle name="Percent 2 2 4 3 2 3" xfId="49635" xr:uid="{5563EFF4-A6CD-42EA-BD62-6E754082AC76}"/>
    <cellStyle name="Percent 2 2 4 3 3" xfId="24496" xr:uid="{CF3C02CC-26A3-46F8-AC11-DBBA0BBB742D}"/>
    <cellStyle name="Percent 2 2 4 3 4" xfId="41255" xr:uid="{8843486A-5830-4DC0-81C6-E9CF47A00D67}"/>
    <cellStyle name="Percent 2 2 4 4" xfId="4363" xr:uid="{1328633F-43C9-4D79-AD8F-709451748125}"/>
    <cellStyle name="Percent 2 2 4 4 2" xfId="12739" xr:uid="{0672577A-E508-427D-B6E8-8AE9E521C52B}"/>
    <cellStyle name="Percent 2 2 4 4 2 2" xfId="29499" xr:uid="{816876EF-476E-4258-8874-25ED7F9A6540}"/>
    <cellStyle name="Percent 2 2 4 4 2 3" xfId="46258" xr:uid="{D9F5814A-2319-4EF5-9A32-1F6E84A6C05B}"/>
    <cellStyle name="Percent 2 2 4 4 3" xfId="21119" xr:uid="{78A6EE76-2604-49D5-ABF9-B972DC87CC09}"/>
    <cellStyle name="Percent 2 2 4 4 4" xfId="37878" xr:uid="{1F66FBEE-01EF-4CBB-94C4-C6F8780500CE}"/>
    <cellStyle name="Percent 2 2 4 5" xfId="11049" xr:uid="{0533A62F-C5FA-4D41-B189-5F52CCE8105E}"/>
    <cellStyle name="Percent 2 2 4 5 2" xfId="27809" xr:uid="{44229B25-AB1D-4A63-B17C-7429B3FDF716}"/>
    <cellStyle name="Percent 2 2 4 5 3" xfId="44568" xr:uid="{489196CF-F5A7-4538-931E-E49FD6D9BDA5}"/>
    <cellStyle name="Percent 2 2 4 6" xfId="19429" xr:uid="{EF72E4A7-F5C2-43F1-970B-807B45419976}"/>
    <cellStyle name="Percent 2 2 4 7" xfId="36188" xr:uid="{CE50AA0A-ED75-467C-9A2F-1365C74930C3}"/>
    <cellStyle name="Percent 2 2 5" xfId="4783" xr:uid="{B7B2A1AE-4CB3-421A-84D9-C38CB6F0CCB6}"/>
    <cellStyle name="Percent 2 2 5 2" xfId="13159" xr:uid="{001C3BAB-E676-4540-BB51-65A3066B526A}"/>
    <cellStyle name="Percent 2 2 5 2 2" xfId="29919" xr:uid="{B88A9798-A54C-41EC-8C59-2B0EA740D94E}"/>
    <cellStyle name="Percent 2 2 5 2 3" xfId="46678" xr:uid="{32AE8E76-5973-4C6D-802E-2BB8985DE404}"/>
    <cellStyle name="Percent 2 2 5 3" xfId="21539" xr:uid="{8A5095BF-DD59-4B12-8BB2-3CABCE87E80A}"/>
    <cellStyle name="Percent 2 2 5 4" xfId="38298" xr:uid="{3F5115B5-0620-42CF-91EF-1BCB7A5D3F0D}"/>
    <cellStyle name="Percent 2 2 6" xfId="6609" xr:uid="{1AE678B3-730B-42E5-8C1F-627AA562F624}"/>
    <cellStyle name="Percent 2 2 6 2" xfId="14989" xr:uid="{C5AC8FA7-3A6E-44FA-87C5-AF0073655EBB}"/>
    <cellStyle name="Percent 2 2 6 2 2" xfId="31749" xr:uid="{2CBD9A48-2C56-4479-A43C-ED18E67F5749}"/>
    <cellStyle name="Percent 2 2 6 2 3" xfId="48508" xr:uid="{AD6238B5-4DC1-4122-9C80-B8B31AC5FC54}"/>
    <cellStyle name="Percent 2 2 6 3" xfId="23369" xr:uid="{D6106F00-247D-4CCE-8B59-76D4DFB5DD59}"/>
    <cellStyle name="Percent 2 2 6 4" xfId="40128" xr:uid="{F7BD6F94-095D-4C73-8D8E-567CFFFC149F}"/>
    <cellStyle name="Percent 2 2 7" xfId="8142" xr:uid="{B1F43E4F-DB01-44C9-9FB6-7504D29C519D}"/>
    <cellStyle name="Percent 2 2 7 2" xfId="16522" xr:uid="{219FEBFD-F930-46F5-81AC-C201D1E0754F}"/>
    <cellStyle name="Percent 2 2 7 2 2" xfId="33282" xr:uid="{57BF08D6-D56E-4062-A07B-B47F72B0A8C8}"/>
    <cellStyle name="Percent 2 2 7 2 3" xfId="50041" xr:uid="{51B1BD75-5741-41FB-B9D7-5CD9D8A463B4}"/>
    <cellStyle name="Percent 2 2 7 3" xfId="24902" xr:uid="{CF5090EC-4BA0-4137-9A58-F8D79574BE85}"/>
    <cellStyle name="Percent 2 2 7 4" xfId="41661" xr:uid="{E33359A1-646E-4D53-8DD0-F107A563AABE}"/>
    <cellStyle name="Percent 2 2 8" xfId="8548" xr:uid="{F71A656B-98BE-4CFD-9A39-E475395FD492}"/>
    <cellStyle name="Percent 2 2 8 2" xfId="16928" xr:uid="{A62C8F7B-9F64-4859-A6CD-6DDA976B0EF9}"/>
    <cellStyle name="Percent 2 2 8 2 2" xfId="33688" xr:uid="{94511D27-AEF8-4267-81B3-09A7F82AE63F}"/>
    <cellStyle name="Percent 2 2 8 2 3" xfId="50447" xr:uid="{6CD8E6AF-26EE-47F6-8A43-972F77B3928C}"/>
    <cellStyle name="Percent 2 2 8 3" xfId="25308" xr:uid="{11902921-55DA-4DE7-9E17-96248B2076F8}"/>
    <cellStyle name="Percent 2 2 8 4" xfId="42067" xr:uid="{5E5B7AAA-8D04-421E-BD71-B80A83030893}"/>
    <cellStyle name="Percent 2 2 9" xfId="8954" xr:uid="{6CA28E1D-F169-421F-8204-D098D99B9304}"/>
    <cellStyle name="Percent 2 2 9 2" xfId="17334" xr:uid="{DF0D5650-7E43-4C1B-AC95-C0C821213615}"/>
    <cellStyle name="Percent 2 2 9 2 2" xfId="34094" xr:uid="{DA11390D-8CD4-43F3-A13A-23728CB07A44}"/>
    <cellStyle name="Percent 2 2 9 2 3" xfId="50853" xr:uid="{90C8B906-73FE-4BCD-887F-73574D2B5978}"/>
    <cellStyle name="Percent 2 2 9 3" xfId="25714" xr:uid="{4AE8A020-EEAD-488A-A265-C514DBEBCE94}"/>
    <cellStyle name="Percent 2 2 9 4" xfId="42473" xr:uid="{B6839001-4DC5-4470-912B-851ED0B765EC}"/>
    <cellStyle name="Percent 2 3" xfId="173" xr:uid="{DCAA91C0-E188-4DA8-9D1A-E36D2DD88766}"/>
    <cellStyle name="Percent 2 3 10" xfId="9361" xr:uid="{CFE385E9-6AFB-4D4D-9F7C-19FFD0A01587}"/>
    <cellStyle name="Percent 2 3 10 2" xfId="17741" xr:uid="{60EE098C-A2B0-4B29-A1FB-F12341B61A79}"/>
    <cellStyle name="Percent 2 3 10 2 2" xfId="34501" xr:uid="{B2DEC8C8-8904-43EC-BD0A-A7D8AA75AF44}"/>
    <cellStyle name="Percent 2 3 10 2 3" xfId="51260" xr:uid="{956881EB-1EFA-452D-BB43-D1A2EE3FD769}"/>
    <cellStyle name="Percent 2 3 10 3" xfId="26121" xr:uid="{D7080705-9527-461E-8772-0B88C14F5C2D}"/>
    <cellStyle name="Percent 2 3 10 4" xfId="42880" xr:uid="{4A9505E5-6AF0-40B5-991D-90AD4F9768DD}"/>
    <cellStyle name="Percent 2 3 11" xfId="3349" xr:uid="{BF1E7AC7-10B9-4ECB-A8B5-5908E9CBA66A}"/>
    <cellStyle name="Percent 2 3 11 2" xfId="11726" xr:uid="{B18B4E66-69CB-4F9B-A0A3-875F8E527946}"/>
    <cellStyle name="Percent 2 3 11 2 2" xfId="28486" xr:uid="{6BBD6852-B11A-4D32-9876-DCFB365F7037}"/>
    <cellStyle name="Percent 2 3 11 2 3" xfId="45245" xr:uid="{4C501B3C-0F52-4136-B2D4-A887C803D146}"/>
    <cellStyle name="Percent 2 3 11 3" xfId="20106" xr:uid="{E4C21BDC-D1CF-4FBD-9862-AC28D65EC0CA}"/>
    <cellStyle name="Percent 2 3 11 4" xfId="36865" xr:uid="{A3A5DE9C-DA33-4C41-86E8-31F2CF9F0588}"/>
    <cellStyle name="Percent 2 3 12" xfId="9923" xr:uid="{BF81679E-1B3F-40BE-9818-515A10E675A8}"/>
    <cellStyle name="Percent 2 3 12 2" xfId="26683" xr:uid="{F0550BC1-73CC-4A55-813F-C0B11ECA552B}"/>
    <cellStyle name="Percent 2 3 12 3" xfId="43442" xr:uid="{CB02F42A-F3AA-4E09-8FC0-3C2D01AB7F37}"/>
    <cellStyle name="Percent 2 3 13" xfId="18303" xr:uid="{89E6AA60-FD19-4E10-A4F1-0D4C73BC580C}"/>
    <cellStyle name="Percent 2 3 14" xfId="35062" xr:uid="{1F14E5CE-5C36-4B3F-9FA1-A17B4903E480}"/>
    <cellStyle name="Percent 2 3 15" xfId="1547" xr:uid="{2F85D8C1-C3A6-4F24-AD32-F87691494219}"/>
    <cellStyle name="Percent 2 3 16" xfId="1165" xr:uid="{AC1AC16D-5DB1-47C5-9C0D-983E9D2D8EA6}"/>
    <cellStyle name="Percent 2 3 2" xfId="1965" xr:uid="{EC33CED1-1132-4AB3-B33C-637BD78B8448}"/>
    <cellStyle name="Percent 2 3 2 2" xfId="5349" xr:uid="{27F6B720-1055-4C96-9007-FB629F7CB502}"/>
    <cellStyle name="Percent 2 3 2 2 2" xfId="13729" xr:uid="{B0546E5E-6C15-4BFE-8C53-4D3B006E26F4}"/>
    <cellStyle name="Percent 2 3 2 2 2 2" xfId="30489" xr:uid="{A71311CF-0BCE-43D9-9CC7-0BDD3FDC0BEA}"/>
    <cellStyle name="Percent 2 3 2 2 2 3" xfId="47248" xr:uid="{EF133503-E20B-443B-8420-BF7360CF7024}"/>
    <cellStyle name="Percent 2 3 2 2 3" xfId="22109" xr:uid="{1CA2BD20-56F8-4BFD-8B07-D4AA0B9F9FCC}"/>
    <cellStyle name="Percent 2 3 2 2 4" xfId="38868" xr:uid="{25A90000-4EF8-4FF0-B8A0-AB8B93D6A2B3}"/>
    <cellStyle name="Percent 2 3 2 3" xfId="7036" xr:uid="{1F9E10D8-B630-491C-BA11-B1E33B2ACF27}"/>
    <cellStyle name="Percent 2 3 2 3 2" xfId="15416" xr:uid="{DB1C7B03-1191-428F-A315-D1B1480B7BD9}"/>
    <cellStyle name="Percent 2 3 2 3 2 2" xfId="32176" xr:uid="{788FF649-E768-4DFE-9543-BD47F867E581}"/>
    <cellStyle name="Percent 2 3 2 3 2 3" xfId="48935" xr:uid="{AF9EFA61-AE68-44BA-8C7A-9FDE71F20D9E}"/>
    <cellStyle name="Percent 2 3 2 3 3" xfId="23796" xr:uid="{C6EF55BD-D4EF-4203-B437-05AD37DE6D1C}"/>
    <cellStyle name="Percent 2 3 2 3 4" xfId="40555" xr:uid="{6551927D-4911-4335-8D53-783E624B5789}"/>
    <cellStyle name="Percent 2 3 2 4" xfId="3776" xr:uid="{8099DAA1-4E5D-42CC-A54B-279ED0AB2293}"/>
    <cellStyle name="Percent 2 3 2 4 2" xfId="12152" xr:uid="{FFF0EE55-9DA0-47EA-A5FD-562B7C22BC66}"/>
    <cellStyle name="Percent 2 3 2 4 2 2" xfId="28912" xr:uid="{BB29501D-75DB-4BB6-8CD6-69E73274F308}"/>
    <cellStyle name="Percent 2 3 2 4 2 3" xfId="45671" xr:uid="{ACB34905-5A05-42E4-9F82-3CC72DE55FB3}"/>
    <cellStyle name="Percent 2 3 2 4 3" xfId="20532" xr:uid="{7D789DA8-0950-4E59-8AE4-FD9FC7EC82F0}"/>
    <cellStyle name="Percent 2 3 2 4 4" xfId="37291" xr:uid="{77D16625-FDFD-4A61-8E67-2BF873A2D342}"/>
    <cellStyle name="Percent 2 3 2 5" xfId="10349" xr:uid="{43300710-7784-4EEB-8610-2A591177273D}"/>
    <cellStyle name="Percent 2 3 2 5 2" xfId="27109" xr:uid="{C6B04B9A-B257-45D0-AC0F-E6225CD1BC0A}"/>
    <cellStyle name="Percent 2 3 2 5 3" xfId="43868" xr:uid="{D3CDA044-9A06-4A34-83F2-A3E6B333E8BD}"/>
    <cellStyle name="Percent 2 3 2 6" xfId="18729" xr:uid="{AE5193FA-71BD-480A-B916-EBDE938BFB36}"/>
    <cellStyle name="Percent 2 3 2 7" xfId="35488" xr:uid="{92D3B51B-31AA-4667-93AE-6E6D1ACDAFAF}"/>
    <cellStyle name="Percent 2 3 3" xfId="2396" xr:uid="{AC300693-D40D-44D8-831F-6C8F497C2458}"/>
    <cellStyle name="Percent 2 3 3 2" xfId="5777" xr:uid="{6085563B-8A50-4D76-BF22-AD69826AFB37}"/>
    <cellStyle name="Percent 2 3 3 2 2" xfId="14157" xr:uid="{24CB9826-C4A2-4CBF-92F6-E394DF5C15A1}"/>
    <cellStyle name="Percent 2 3 3 2 2 2" xfId="30917" xr:uid="{8A46C6BA-A897-4460-8305-38C534F2F33B}"/>
    <cellStyle name="Percent 2 3 3 2 2 3" xfId="47676" xr:uid="{874A8774-E0AD-414E-BB34-E68B469A6E85}"/>
    <cellStyle name="Percent 2 3 3 2 3" xfId="22537" xr:uid="{66EC1AEC-12BF-449B-9A7D-72463CD2635D}"/>
    <cellStyle name="Percent 2 3 3 2 4" xfId="39296" xr:uid="{432192B0-B133-4195-91AE-0837D2EC16CD}"/>
    <cellStyle name="Percent 2 3 3 3" xfId="7464" xr:uid="{30B67369-AF50-4F3A-8014-07FBEA8DFEB9}"/>
    <cellStyle name="Percent 2 3 3 3 2" xfId="15844" xr:uid="{DBADAF5E-CBC8-4209-8E9A-39757424A896}"/>
    <cellStyle name="Percent 2 3 3 3 2 2" xfId="32604" xr:uid="{63B601E4-BE4E-4135-AF2D-1F55FDD06DC9}"/>
    <cellStyle name="Percent 2 3 3 3 2 3" xfId="49363" xr:uid="{AE24A263-A904-47D1-8EBE-620CCBC554C2}"/>
    <cellStyle name="Percent 2 3 3 3 3" xfId="24224" xr:uid="{346FE172-C341-4B96-860B-CBC268D98440}"/>
    <cellStyle name="Percent 2 3 3 3 4" xfId="40983" xr:uid="{47F11BEB-EFDA-4570-8841-0F711245B783}"/>
    <cellStyle name="Percent 2 3 3 4" xfId="4204" xr:uid="{6771BA66-604F-4898-BECD-CCECC8D5AACC}"/>
    <cellStyle name="Percent 2 3 3 4 2" xfId="12580" xr:uid="{1297F991-8502-4B19-AB6D-4914BD4F8D82}"/>
    <cellStyle name="Percent 2 3 3 4 2 2" xfId="29340" xr:uid="{26DA0EC0-628A-4519-860B-721CB8C393CA}"/>
    <cellStyle name="Percent 2 3 3 4 2 3" xfId="46099" xr:uid="{BFAB8157-8B55-4DFC-A476-3C3C52DFDA6F}"/>
    <cellStyle name="Percent 2 3 3 4 3" xfId="20960" xr:uid="{7AC722BF-9C1C-4416-94F6-7E70577B0DD2}"/>
    <cellStyle name="Percent 2 3 3 4 4" xfId="37719" xr:uid="{7AD37C5C-D235-40AA-995C-B442FA404105}"/>
    <cellStyle name="Percent 2 3 3 5" xfId="10777" xr:uid="{74AB6570-4E2F-45AF-8106-5FDED3730F86}"/>
    <cellStyle name="Percent 2 3 3 5 2" xfId="27537" xr:uid="{4C63E355-DD7A-4B73-B9F7-D614A18DABC9}"/>
    <cellStyle name="Percent 2 3 3 5 3" xfId="44296" xr:uid="{92344DE4-0607-4F56-8926-8890E244371B}"/>
    <cellStyle name="Percent 2 3 3 6" xfId="19157" xr:uid="{4BAA892B-B6D9-4F0D-8FAB-9032C0151126}"/>
    <cellStyle name="Percent 2 3 3 7" xfId="35916" xr:uid="{C73ABCC1-5876-4885-A774-9D3E768EE1A7}"/>
    <cellStyle name="Percent 2 3 4" xfId="2668" xr:uid="{FC79C412-9C10-4BB2-93F9-F5836C7D3E98}"/>
    <cellStyle name="Percent 2 3 4 2" xfId="6050" xr:uid="{F5875EA5-3D90-48FF-97C8-9F124E64468C}"/>
    <cellStyle name="Percent 2 3 4 2 2" xfId="14430" xr:uid="{E7EF1FC0-3AF7-47D9-BBF0-11BCA4E83CE0}"/>
    <cellStyle name="Percent 2 3 4 2 2 2" xfId="31190" xr:uid="{4A9866BC-CD37-4AC0-93A9-B307D647DB50}"/>
    <cellStyle name="Percent 2 3 4 2 2 3" xfId="47949" xr:uid="{263B39E3-6D0B-4A0E-8820-8227AE44CB6D}"/>
    <cellStyle name="Percent 2 3 4 2 3" xfId="22810" xr:uid="{055E6DF9-E695-4BED-85AA-DB582FD4BADC}"/>
    <cellStyle name="Percent 2 3 4 2 4" xfId="39569" xr:uid="{081606D9-025A-4919-94B1-BFB631DEA1F1}"/>
    <cellStyle name="Percent 2 3 4 3" xfId="7737" xr:uid="{ADFC674F-87C0-4471-BCB1-60BDE4D337AE}"/>
    <cellStyle name="Percent 2 3 4 3 2" xfId="16117" xr:uid="{F0F750D1-7F9B-4129-A803-9ABE9C2727B7}"/>
    <cellStyle name="Percent 2 3 4 3 2 2" xfId="32877" xr:uid="{45C1763E-52B8-40FB-8D08-0CA993182DE9}"/>
    <cellStyle name="Percent 2 3 4 3 2 3" xfId="49636" xr:uid="{9A683E91-5B37-4509-A7FC-418F46EA2177}"/>
    <cellStyle name="Percent 2 3 4 3 3" xfId="24497" xr:uid="{0CCD8280-5AD4-4986-85F8-5AF9175E58BC}"/>
    <cellStyle name="Percent 2 3 4 3 4" xfId="41256" xr:uid="{9882013A-9C7E-400D-B238-B9A30AEC15C8}"/>
    <cellStyle name="Percent 2 3 4 4" xfId="4364" xr:uid="{D2298F95-35C3-4965-9C71-64B847F52D8A}"/>
    <cellStyle name="Percent 2 3 4 4 2" xfId="12740" xr:uid="{E3631BCB-0526-4EFD-B24C-B10A214B403E}"/>
    <cellStyle name="Percent 2 3 4 4 2 2" xfId="29500" xr:uid="{C6A7F6F0-545B-49CA-BD83-79AE63B143FA}"/>
    <cellStyle name="Percent 2 3 4 4 2 3" xfId="46259" xr:uid="{94671B21-1538-4D0E-A50C-A0734E0B1F14}"/>
    <cellStyle name="Percent 2 3 4 4 3" xfId="21120" xr:uid="{057978CF-5690-4745-9EC6-195836F48ABA}"/>
    <cellStyle name="Percent 2 3 4 4 4" xfId="37879" xr:uid="{4926F9E3-58D8-44F9-932D-FD140F247E0A}"/>
    <cellStyle name="Percent 2 3 4 5" xfId="11050" xr:uid="{4FBECB8A-3BAC-4ABF-B93E-17CEA11C01D4}"/>
    <cellStyle name="Percent 2 3 4 5 2" xfId="27810" xr:uid="{20F06AC2-CC5E-41CA-9EA1-662AC41DFA67}"/>
    <cellStyle name="Percent 2 3 4 5 3" xfId="44569" xr:uid="{0AC54B2D-E763-4B2F-8AC4-827874622A5C}"/>
    <cellStyle name="Percent 2 3 4 6" xfId="19430" xr:uid="{F27D9F1C-43F3-4C77-A766-3DF36B294A4E}"/>
    <cellStyle name="Percent 2 3 4 7" xfId="36189" xr:uid="{678196F1-4849-4923-AAE3-AB14677B0821}"/>
    <cellStyle name="Percent 2 3 5" xfId="4784" xr:uid="{53340B81-7CE2-462A-B092-73E5D2ABDD31}"/>
    <cellStyle name="Percent 2 3 5 2" xfId="13160" xr:uid="{31B549E4-B320-490D-9829-26585353CE30}"/>
    <cellStyle name="Percent 2 3 5 2 2" xfId="29920" xr:uid="{7EDCD017-92AB-4840-95A3-FA77633B279F}"/>
    <cellStyle name="Percent 2 3 5 2 3" xfId="46679" xr:uid="{E358495B-E3FF-4499-8466-C6D4E238FE48}"/>
    <cellStyle name="Percent 2 3 5 3" xfId="21540" xr:uid="{66A1E2B8-26CB-439C-8299-964D55FCF8C8}"/>
    <cellStyle name="Percent 2 3 5 4" xfId="38299" xr:uid="{E3517B95-ECA5-44BB-B179-361677A663EA}"/>
    <cellStyle name="Percent 2 3 6" xfId="6610" xr:uid="{9E5C051E-05EB-4ABF-AB82-69156EC18D80}"/>
    <cellStyle name="Percent 2 3 6 2" xfId="14990" xr:uid="{391BD4A8-EBDD-4756-96AA-355470E8A065}"/>
    <cellStyle name="Percent 2 3 6 2 2" xfId="31750" xr:uid="{5A164720-DFDE-40DA-A0BD-97C3F7ED93AD}"/>
    <cellStyle name="Percent 2 3 6 2 3" xfId="48509" xr:uid="{E3B876BD-18EF-478B-9F92-619422024BC8}"/>
    <cellStyle name="Percent 2 3 6 3" xfId="23370" xr:uid="{1BC13F3A-9FD3-42F0-B997-6043193ED30A}"/>
    <cellStyle name="Percent 2 3 6 4" xfId="40129" xr:uid="{AE488EFF-B39D-44B6-9609-3A405DA32F43}"/>
    <cellStyle name="Percent 2 3 7" xfId="8143" xr:uid="{1AE8C687-D8FA-45F7-988B-5453A0D27ED9}"/>
    <cellStyle name="Percent 2 3 7 2" xfId="16523" xr:uid="{AA899385-037A-4B0D-8426-5BCEC780FA54}"/>
    <cellStyle name="Percent 2 3 7 2 2" xfId="33283" xr:uid="{34FA62D1-33DE-44F5-A33F-E0F42D68B678}"/>
    <cellStyle name="Percent 2 3 7 2 3" xfId="50042" xr:uid="{186486CD-FF25-46ED-BC63-3A98D87D0A22}"/>
    <cellStyle name="Percent 2 3 7 3" xfId="24903" xr:uid="{2A8FFABE-52C3-456F-8491-5943D9C5CC85}"/>
    <cellStyle name="Percent 2 3 7 4" xfId="41662" xr:uid="{532D3654-8D79-4AEA-8690-4AEAED394A5E}"/>
    <cellStyle name="Percent 2 3 8" xfId="8549" xr:uid="{41F8C401-3559-4FA9-A3C2-90D1E10EE05E}"/>
    <cellStyle name="Percent 2 3 8 2" xfId="16929" xr:uid="{D71573BF-0EFE-4853-8471-9A40E463B685}"/>
    <cellStyle name="Percent 2 3 8 2 2" xfId="33689" xr:uid="{4EBF5C15-C9DD-40AB-BDF8-D96C2E1149A9}"/>
    <cellStyle name="Percent 2 3 8 2 3" xfId="50448" xr:uid="{B5F0080D-8B5A-4ADF-ADE6-EE570E7A90FD}"/>
    <cellStyle name="Percent 2 3 8 3" xfId="25309" xr:uid="{D1ED2CA5-7BD9-4F4E-94FE-7AC091603A2F}"/>
    <cellStyle name="Percent 2 3 8 4" xfId="42068" xr:uid="{68FD3671-6088-46EE-A07C-3DDE081D6352}"/>
    <cellStyle name="Percent 2 3 9" xfId="8955" xr:uid="{9B25A8EB-459F-4BAA-9DC9-A7CBFA12822E}"/>
    <cellStyle name="Percent 2 3 9 2" xfId="17335" xr:uid="{6C2D7E7D-3BC3-467A-9EF0-85B4593EFB32}"/>
    <cellStyle name="Percent 2 3 9 2 2" xfId="34095" xr:uid="{9B30A156-8D90-4E1C-8692-51DFC3629E36}"/>
    <cellStyle name="Percent 2 3 9 2 3" xfId="50854" xr:uid="{4DAB7059-29C2-4BD2-A862-70F960DA9853}"/>
    <cellStyle name="Percent 2 3 9 3" xfId="25715" xr:uid="{E9C93CDE-CDB9-406D-B609-BB3D8E04ECFF}"/>
    <cellStyle name="Percent 2 3 9 4" xfId="42474" xr:uid="{32F6058E-CD02-4107-A185-10D7B287BDA2}"/>
    <cellStyle name="Percent 2 4" xfId="1166" xr:uid="{44B30C27-7EB9-48A7-A5EF-403F518A45B8}"/>
    <cellStyle name="Percent 2 4 2" xfId="5779" xr:uid="{05E89EF0-3CE8-4D71-B053-ED36B88645CD}"/>
    <cellStyle name="Percent 2 4 2 2" xfId="14159" xr:uid="{BC314376-E49E-4C0B-8688-0A844E3A70B8}"/>
    <cellStyle name="Percent 2 4 2 2 2" xfId="30919" xr:uid="{0DDDA507-36B9-43CB-AD97-CC77A4F6BDA2}"/>
    <cellStyle name="Percent 2 4 2 2 3" xfId="47678" xr:uid="{C9DB9C5B-5EED-41BB-94F4-D293A64A89D4}"/>
    <cellStyle name="Percent 2 4 2 3" xfId="22539" xr:uid="{4EC6283F-C081-40CC-A717-A1D60AA4B5ED}"/>
    <cellStyle name="Percent 2 4 2 4" xfId="39298" xr:uid="{7020AEA9-FFAA-4C9D-936D-6978FCDB292A}"/>
    <cellStyle name="Percent 2 4 3" xfId="7466" xr:uid="{19ED8D79-5F32-414B-9793-907AF12AAE0C}"/>
    <cellStyle name="Percent 2 4 3 2" xfId="15846" xr:uid="{A21D19E2-8ADE-40C8-A92B-7297B776FE93}"/>
    <cellStyle name="Percent 2 4 3 2 2" xfId="32606" xr:uid="{F876017F-627C-4EB3-93C0-4BB7DC10D9E8}"/>
    <cellStyle name="Percent 2 4 3 2 3" xfId="49365" xr:uid="{2DBC8EAB-4C84-416C-A436-CD3E8659B1A5}"/>
    <cellStyle name="Percent 2 4 3 3" xfId="24226" xr:uid="{FA17E760-15E5-4157-BB68-689E9828CC58}"/>
    <cellStyle name="Percent 2 4 3 4" xfId="40985" xr:uid="{FA525EE4-ADEB-4570-99B1-33C3D451C7D7}"/>
    <cellStyle name="Percent 2 4 4" xfId="4206" xr:uid="{D66D7546-29BF-4FA9-A772-1F948E06CC2D}"/>
    <cellStyle name="Percent 2 4 4 2" xfId="12582" xr:uid="{1A078D90-F3C6-455A-8089-F4889EE77FCB}"/>
    <cellStyle name="Percent 2 4 4 2 2" xfId="29342" xr:uid="{04B2BE3E-29F9-49FE-82EE-8F4DFB32C579}"/>
    <cellStyle name="Percent 2 4 4 2 3" xfId="46101" xr:uid="{ECF7F84F-198C-4D71-AB3F-94D1A81A4C86}"/>
    <cellStyle name="Percent 2 4 4 3" xfId="20962" xr:uid="{33735C39-DBBF-47B8-A9D0-33FB1B6D127A}"/>
    <cellStyle name="Percent 2 4 4 4" xfId="37721" xr:uid="{A95AEE47-081C-49E4-AE18-FF8F9567ACF5}"/>
    <cellStyle name="Percent 2 4 5" xfId="10779" xr:uid="{86CE47A8-B7CA-4900-BD94-FE8862272624}"/>
    <cellStyle name="Percent 2 4 5 2" xfId="27539" xr:uid="{0FE3A19F-6134-4D1E-8C6D-BEAD1F595C58}"/>
    <cellStyle name="Percent 2 4 5 3" xfId="44298" xr:uid="{316902DE-A062-41B3-ADDB-1D012C4A910A}"/>
    <cellStyle name="Percent 2 4 6" xfId="19159" xr:uid="{FD3B7B20-1D4F-441F-9D56-635824D13B87}"/>
    <cellStyle name="Percent 2 4 7" xfId="35918" xr:uid="{61E3B178-2370-4DB3-8E6E-585B6BAA6C3E}"/>
    <cellStyle name="Percent 2 4 8" xfId="2398" xr:uid="{44B9C42D-7726-45A6-9EF9-67DFF94FD24A}"/>
    <cellStyle name="Percent 2 5" xfId="4499" xr:uid="{D19D2F71-6F87-43FD-B54F-F25161FD9D52}"/>
    <cellStyle name="Percent 2 5 2" xfId="12875" xr:uid="{6552E703-5590-4B3E-A67C-5DB1A997B5E5}"/>
    <cellStyle name="Percent 2 5 2 2" xfId="29635" xr:uid="{09DB689F-50C4-49AA-BEA3-ED16609AB05F}"/>
    <cellStyle name="Percent 2 5 2 3" xfId="46394" xr:uid="{CB3CC2A5-982C-4559-A0F4-C948EC6B71A5}"/>
    <cellStyle name="Percent 2 5 3" xfId="21255" xr:uid="{17C064BE-A592-4D77-8F07-8FB402D8009C}"/>
    <cellStyle name="Percent 2 5 4" xfId="38014" xr:uid="{03153723-4D9B-4DF3-B543-50040BE697C5}"/>
    <cellStyle name="Percent 2 6" xfId="7872" xr:uid="{E706D692-FFCB-4FF4-A6D2-F40FB6975DC7}"/>
    <cellStyle name="Percent 2 6 2" xfId="16252" xr:uid="{62B200B3-88B2-47A8-90BC-5A845C8DEF92}"/>
    <cellStyle name="Percent 2 6 2 2" xfId="33012" xr:uid="{544578D2-538F-44CF-8408-979757559172}"/>
    <cellStyle name="Percent 2 6 2 3" xfId="49771" xr:uid="{4482A848-F629-45FA-BDB6-A4919799B080}"/>
    <cellStyle name="Percent 2 6 3" xfId="24632" xr:uid="{969AF2D7-44DA-41E3-911E-A500D4A66B39}"/>
    <cellStyle name="Percent 2 6 4" xfId="41391" xr:uid="{F196CF35-4F3E-487D-B289-0943BE65578A}"/>
    <cellStyle name="Percent 2 7" xfId="8278" xr:uid="{1E81F545-6E07-4703-AB1C-A7C8E94A5878}"/>
    <cellStyle name="Percent 2 7 2" xfId="16658" xr:uid="{1D87A0B1-D3D9-45D9-BB0E-78059C991D36}"/>
    <cellStyle name="Percent 2 7 2 2" xfId="33418" xr:uid="{2E5B5EFC-F244-4793-8492-DFF22D06361F}"/>
    <cellStyle name="Percent 2 7 2 3" xfId="50177" xr:uid="{18A96740-8437-4117-A400-07E7FD8A4141}"/>
    <cellStyle name="Percent 2 7 3" xfId="25038" xr:uid="{51452B97-7268-47F8-B014-A847382169A6}"/>
    <cellStyle name="Percent 2 7 4" xfId="41797" xr:uid="{79619E10-E795-45ED-9178-1A072F35B3C9}"/>
    <cellStyle name="Percent 2 8" xfId="8684" xr:uid="{1D49EE38-6ED2-472E-B2D7-ADE5E87AA4BD}"/>
    <cellStyle name="Percent 2 8 2" xfId="17064" xr:uid="{8D36B0D1-0A81-4B6D-A3FA-210C45A839C7}"/>
    <cellStyle name="Percent 2 8 2 2" xfId="33824" xr:uid="{E8C3451E-F3C4-40DD-B965-1D7A20F11B6F}"/>
    <cellStyle name="Percent 2 8 2 3" xfId="50583" xr:uid="{1161645D-2FDC-4782-9054-CA6529952F04}"/>
    <cellStyle name="Percent 2 8 3" xfId="25444" xr:uid="{A9720471-2C37-4252-AFE6-C0D76FA0D3CE}"/>
    <cellStyle name="Percent 2 8 4" xfId="42203" xr:uid="{C86A346B-C2F7-4FBE-9682-856E7EB9C88A}"/>
    <cellStyle name="Percent 2 9" xfId="9090" xr:uid="{F2592FFD-4E99-49B6-BB93-6A65D35D6049}"/>
    <cellStyle name="Percent 2 9 2" xfId="17470" xr:uid="{83C41DF9-007E-4BE6-8F4F-D040432A9063}"/>
    <cellStyle name="Percent 2 9 2 2" xfId="34230" xr:uid="{BF3CE7F3-C5CE-4FEC-8C8B-B8C03F58EE82}"/>
    <cellStyle name="Percent 2 9 2 3" xfId="50989" xr:uid="{C6A63A7F-6197-4B5A-A563-2FD7E926782A}"/>
    <cellStyle name="Percent 2 9 3" xfId="25850" xr:uid="{012CC80E-63FF-438E-8DF4-8FB66A731099}"/>
    <cellStyle name="Percent 2 9 4" xfId="42609" xr:uid="{B6E2CDC5-278C-4445-9872-253C269BD8BD}"/>
    <cellStyle name="Percent 3" xfId="174" xr:uid="{1FAD48C9-735B-476F-8946-DD3BE6F27696}"/>
    <cellStyle name="Percent 3 2" xfId="1168" xr:uid="{B3893D4F-7706-48E7-BD66-8DA841484281}"/>
    <cellStyle name="Percent 3 2 2" xfId="1169" xr:uid="{697155F4-C855-4EA5-97D9-3C6B4A3A7ACD}"/>
    <cellStyle name="Percent 3 3" xfId="1170" xr:uid="{44FEDA8F-1FFE-45B9-BD78-6E7C0CE593F4}"/>
    <cellStyle name="Percent 3 3 2" xfId="1171" xr:uid="{C12EE801-5DE0-4702-8A16-6305DE23D157}"/>
    <cellStyle name="Percent 3 3 3" xfId="1172" xr:uid="{4EB87F9A-D295-4E12-976D-EA306FC011AA}"/>
    <cellStyle name="Percent 3 4" xfId="1173" xr:uid="{2F430CA2-C6D7-4966-AC1D-B21E74F788B7}"/>
    <cellStyle name="Percent 3 5" xfId="1174" xr:uid="{6942F9FA-A75E-43E1-A7D7-8A4F6C0A6733}"/>
    <cellStyle name="Percent 3 6" xfId="1167" xr:uid="{7D7F6760-BBC8-4C46-B71B-58A6E1FA0B68}"/>
    <cellStyle name="Percent 4" xfId="175" xr:uid="{C437EE8A-C563-4306-BBAE-32F450670AF2}"/>
    <cellStyle name="Percent 4 2" xfId="1176" xr:uid="{B08A3B44-2A06-4D9D-AE90-473632556422}"/>
    <cellStyle name="Percent 4 2 2" xfId="51952" xr:uid="{A4C48800-7F07-40AC-A638-973233B2F33E}"/>
    <cellStyle name="Percent 4 2 2 2" xfId="52426" xr:uid="{13769AC6-9AB2-42B8-A829-C48691A21E1E}"/>
    <cellStyle name="Percent 4 2 2 3" xfId="52903" xr:uid="{FF24AB22-56D6-4551-A281-E1C49D124ABF}"/>
    <cellStyle name="Percent 4 2 3" xfId="52190" xr:uid="{CD529674-8D2E-4AF4-AD65-677FFA202C08}"/>
    <cellStyle name="Percent 4 2 4" xfId="52706" xr:uid="{6BD4E098-1087-4EB9-B681-3CE3126E040F}"/>
    <cellStyle name="Percent 4 2 5" xfId="51723" xr:uid="{6998EF45-0208-43FA-8A8C-E486480F708E}"/>
    <cellStyle name="Percent 4 3" xfId="1177" xr:uid="{C2D0805E-8DFD-496E-B207-F448280FC6D8}"/>
    <cellStyle name="Percent 4 3 2" xfId="52411" xr:uid="{1C8EBBFF-891F-471A-9D8C-FF220531EB62}"/>
    <cellStyle name="Percent 4 3 3" xfId="52888" xr:uid="{3C8DF8E1-E6B1-4476-AC74-0E43CB5C40F3}"/>
    <cellStyle name="Percent 4 3 4" xfId="51937" xr:uid="{CBF25500-ED46-4E2F-9E02-F0E9A5BA1B2D}"/>
    <cellStyle name="Percent 4 4" xfId="51709" xr:uid="{650DBCC5-F380-4816-9808-768597E5B6FC}"/>
    <cellStyle name="Percent 4 5" xfId="52175" xr:uid="{21FE8914-E8C6-402D-B32E-B47DC3DACB64}"/>
    <cellStyle name="Percent 4 6" xfId="52691" xr:uid="{CA5128FE-6D04-4F77-8A15-3388BD6B5723}"/>
    <cellStyle name="Percent 4 7" xfId="1175" xr:uid="{851B75CF-A69C-4340-BD7F-CB3915E8DA7B}"/>
    <cellStyle name="Percent 5" xfId="176" xr:uid="{E96456A1-B702-4EFC-BB8D-A03F136EEAE1}"/>
    <cellStyle name="Percent 6" xfId="177" xr:uid="{906FA011-54E1-4D51-9234-2302FCDE50D6}"/>
    <cellStyle name="Percent 6 2" xfId="1178" xr:uid="{E743DD08-9871-4DE0-8C47-7DDE3C3F267E}"/>
    <cellStyle name="Percent 6 3" xfId="1179" xr:uid="{5277D1E2-0861-498B-B2C5-A2AB0ED69657}"/>
    <cellStyle name="Percent 7" xfId="1180" xr:uid="{91153AFC-B484-4FAB-B415-129F61C91C8F}"/>
    <cellStyle name="Percent 7 2" xfId="1242" xr:uid="{6089AF34-DB06-4780-B6FA-239D4FD78687}"/>
    <cellStyle name="Percent 8" xfId="1162" xr:uid="{8CE213D8-4828-4B23-87CD-009C75DB52FA}"/>
    <cellStyle name="Percent 9" xfId="65" xr:uid="{EB70E0BE-C62E-4908-A83F-53A3D60371B9}"/>
    <cellStyle name="Percent0Decimals" xfId="178" xr:uid="{53476318-E4B6-43B8-B6B3-E0B56A13D982}"/>
    <cellStyle name="Percent2Decimals" xfId="179" xr:uid="{5EDF1A07-2F32-49A0-BDDD-E90E076F0204}"/>
    <cellStyle name="PercentBoldwBorders" xfId="180" xr:uid="{B717E519-C183-4268-B1E7-EFE97C6B7384}"/>
    <cellStyle name="PercentSS" xfId="181" xr:uid="{57B2C6A5-D756-4476-BE59-9EF4B0E424CB}"/>
    <cellStyle name="PercentSSBoldwBorders" xfId="182" xr:uid="{E3996D2B-F417-48C1-B2DF-79CF7902D6B3}"/>
    <cellStyle name="PercentSSBoldwOutBorders" xfId="183" xr:uid="{BF158E6D-3F7A-4355-B074-5C214537F778}"/>
    <cellStyle name="Plain0Decimals" xfId="184" xr:uid="{36A27067-B3DB-49FC-B9C9-4A18F9CDF293}"/>
    <cellStyle name="Plain1Decimals" xfId="185" xr:uid="{6C929445-F661-4913-B43F-EF6FDD19D614}"/>
    <cellStyle name="Plain2Decimals" xfId="186" xr:uid="{056A1F1E-B3F2-47E4-B59F-8C886B4AFC99}"/>
    <cellStyle name="Plain3Decimals" xfId="187" xr:uid="{5BF0965F-D8B3-4AEB-BAC8-83FEC971D5F3}"/>
    <cellStyle name="Plain4Decimals" xfId="188" xr:uid="{6939AA82-449D-4714-B8DC-18E5FD5DDD48}"/>
    <cellStyle name="PlainDollar" xfId="189" xr:uid="{7CB529B7-A507-4AE6-902E-02C3AEFD02CD}"/>
    <cellStyle name="PlainDollarBoldwBorders" xfId="190" xr:uid="{BC9FE967-DFD9-4AC3-B612-74ADE651D628}"/>
    <cellStyle name="PlainDollarBoldwOutBorders" xfId="191" xr:uid="{1DBD03BB-D2E8-46ED-A789-834729D67D56}"/>
    <cellStyle name="PlainDollardBLUndLine" xfId="192" xr:uid="{024434DC-589F-44D5-9DA6-E8643BAE817A}"/>
    <cellStyle name="PlainDollarSS" xfId="193" xr:uid="{AED23A56-229F-4772-A42E-E3874E6AFF22}"/>
    <cellStyle name="PlainDollarSSwBorders" xfId="194" xr:uid="{E5365598-B2B1-4D80-9285-DDB3C452C32D}"/>
    <cellStyle name="PlainDollarUndLine" xfId="195" xr:uid="{B7437159-0BB3-4B03-AF8F-DD2D9B676DEC}"/>
    <cellStyle name="PlainPercent" xfId="196" xr:uid="{0D8A6705-B145-436F-BBFB-E032E292DE46}"/>
    <cellStyle name="Product Title" xfId="197" xr:uid="{FA62BB44-83B4-47C5-A242-EF799AD49460}"/>
    <cellStyle name="PropertyHeaderStyle" xfId="198" xr:uid="{D8DC8F62-C401-4E17-88CB-CC6C1C42D1F3}"/>
    <cellStyle name="PropertyValueStyle" xfId="199" xr:uid="{6E4C6E19-E34B-43F5-9940-F69AF92D3DAA}"/>
    <cellStyle name="PSChar" xfId="200" xr:uid="{EF4CB08A-2EF9-40DA-9A81-C274E54441A5}"/>
    <cellStyle name="SAPBorder" xfId="52923" xr:uid="{9DF719F5-BCCD-42BB-B1C4-C5B13AC864DC}"/>
    <cellStyle name="SAPDataCell" xfId="7" xr:uid="{00000000-0005-0000-0000-000005000000}"/>
    <cellStyle name="SAPDataRemoved" xfId="52939" xr:uid="{606E701F-AD26-443A-9031-ACFB82021E19}"/>
    <cellStyle name="SAPDataTotalCell" xfId="52907" xr:uid="{1BCA9F7B-5793-41D3-871C-F8014B9AA6AF}"/>
    <cellStyle name="SAPDimensionCell" xfId="5" xr:uid="{00000000-0005-0000-0000-000006000000}"/>
    <cellStyle name="SAPEditableDataCell" xfId="52908" xr:uid="{69904CFF-241C-48C8-A5E3-3DC7B6D4359B}"/>
    <cellStyle name="SAPEditableDataTotalCell" xfId="52911" xr:uid="{936F9B2D-8C3A-40C5-9AC5-518F87D90097}"/>
    <cellStyle name="SAPEmphasized" xfId="52930" xr:uid="{894A0F90-9AD7-4E30-8FC5-C57B97E49BA0}"/>
    <cellStyle name="SAPEmphasizedEditableDataCell" xfId="52932" xr:uid="{D343C802-A887-42D5-A41A-3FBF47EB8302}"/>
    <cellStyle name="SAPEmphasizedEditableDataTotalCell" xfId="52933" xr:uid="{660D467E-6DCD-48B9-AEBA-AECB22D9CE00}"/>
    <cellStyle name="SAPEmphasizedLockedDataCell" xfId="52936" xr:uid="{CD847318-1140-4092-A356-DBD9ABF24568}"/>
    <cellStyle name="SAPEmphasizedLockedDataTotalCell" xfId="52937" xr:uid="{EA64A1D8-96EE-4286-9047-79B5C64824E7}"/>
    <cellStyle name="SAPEmphasizedReadonlyDataCell" xfId="52934" xr:uid="{65536BC2-5A2A-4963-BEE1-EAFF32C24AD2}"/>
    <cellStyle name="SAPEmphasizedReadonlyDataTotalCell" xfId="52935" xr:uid="{B7835244-EAC9-4A53-B3F4-3409FFDABFCE}"/>
    <cellStyle name="SAPEmphasizedTotal" xfId="52931" xr:uid="{A1A804F9-492E-4915-834A-E1EBD3DBC942}"/>
    <cellStyle name="SAPError" xfId="52940" xr:uid="{24B56885-CEA2-4757-B4FA-502F5910C39A}"/>
    <cellStyle name="SAPExceptionLevel1" xfId="52914" xr:uid="{F7E579DF-6D96-4F6B-A3E0-235EDD1CD178}"/>
    <cellStyle name="SAPExceptionLevel2" xfId="52915" xr:uid="{73E5DD35-C79A-4099-A107-0CEF4FD67036}"/>
    <cellStyle name="SAPExceptionLevel3" xfId="52916" xr:uid="{6C949CB4-FE72-4C22-B6F0-603F41381F5C}"/>
    <cellStyle name="SAPExceptionLevel4" xfId="52917" xr:uid="{461FB9B3-2B37-44D1-881A-0D7076D2D6B9}"/>
    <cellStyle name="SAPExceptionLevel5" xfId="52918" xr:uid="{991F4D13-C492-4B69-93BD-6BFF4BAE26F8}"/>
    <cellStyle name="SAPExceptionLevel6" xfId="52919" xr:uid="{53EC783B-2F53-49EA-B670-C554926983E0}"/>
    <cellStyle name="SAPExceptionLevel7" xfId="52920" xr:uid="{871305D8-9CF5-4382-B5EF-F4FFD733EF2B}"/>
    <cellStyle name="SAPExceptionLevel8" xfId="52921" xr:uid="{73BC28C2-A30F-4ADD-BBFA-0E120961C5B0}"/>
    <cellStyle name="SAPExceptionLevel9" xfId="52922" xr:uid="{CC81B402-480B-40B8-86A5-A4F08A0CFD26}"/>
    <cellStyle name="SAPGroupingFillCell" xfId="52938" xr:uid="{03A40782-7E99-4349-BC4F-4FD946E01421}"/>
    <cellStyle name="SAPHierarchyCell0" xfId="52925" xr:uid="{CC01678C-0A2C-49CE-8A4F-6487B29A7F97}"/>
    <cellStyle name="SAPHierarchyCell1" xfId="52926" xr:uid="{615A5371-9360-4D4D-A020-7F6F3883CFCF}"/>
    <cellStyle name="SAPHierarchyCell2" xfId="52927" xr:uid="{AFB6AFD3-F501-405D-BF58-8CEABE16FFB1}"/>
    <cellStyle name="SAPHierarchyCell3" xfId="52928" xr:uid="{3533B1CF-35BE-4B2A-BC6F-491403BB1D49}"/>
    <cellStyle name="SAPHierarchyCell4" xfId="52929" xr:uid="{A563D2BE-B3A5-4B75-B42C-304A7FDCE0A7}"/>
    <cellStyle name="SAPLockedDataCell" xfId="52910" xr:uid="{7EC59478-417F-4EAD-B94C-72471C23FA3C}"/>
    <cellStyle name="SAPLockedDataTotalCell" xfId="52913" xr:uid="{A61F268C-A661-4FC5-90CB-E47CD5E83850}"/>
    <cellStyle name="SAPMemberCell" xfId="6" xr:uid="{00000000-0005-0000-0000-000007000000}"/>
    <cellStyle name="SAPMemberTotalCell" xfId="52924" xr:uid="{5814317D-A0DA-4645-9DB4-49FFA24FFBA2}"/>
    <cellStyle name="SAPMessageText" xfId="52941" xr:uid="{A061011F-7073-4269-93A5-0BED75096214}"/>
    <cellStyle name="SAPReadonlyDataCell" xfId="52909" xr:uid="{2D6BA6EA-2D15-4880-9A6F-96B699C91D89}"/>
    <cellStyle name="SAPReadonlyDataTotalCell" xfId="52912" xr:uid="{F8F5E0A3-90D5-4848-A9C0-D2CE073FCFFE}"/>
    <cellStyle name="ScratchPad" xfId="201" xr:uid="{A2D3B7D7-0CA7-4CBE-9EC9-A254C517B0A9}"/>
    <cellStyle name="sectionHeader" xfId="202" xr:uid="{96A53BCA-7318-4031-84DD-1BFFB8F979B4}"/>
    <cellStyle name="SectionTitleRow" xfId="203" xr:uid="{7FFCC13A-0652-4FC3-B315-86CACC9EF8A5}"/>
    <cellStyle name="SSComma0" xfId="204" xr:uid="{3A27DAE1-8DAD-4D5D-BBCB-EC28A5D5E4B5}"/>
    <cellStyle name="SSComma2" xfId="205" xr:uid="{AA9FC44A-3473-4BCA-94B6-F13C6A7E9161}"/>
    <cellStyle name="SSDecs3" xfId="206" xr:uid="{E228E348-FFB7-4AD7-93A0-BA5C4CDA924D}"/>
    <cellStyle name="SSDflt" xfId="207" xr:uid="{111E8CD2-ED1D-4F08-82A5-5C0121962D81}"/>
    <cellStyle name="SSDfltPct" xfId="208" xr:uid="{A0566A2A-55C2-4A16-9F62-E8EC1B9D0C65}"/>
    <cellStyle name="SSDfltPct0" xfId="209" xr:uid="{E01F7D93-5374-4F4C-9E42-EFA5D39A5CB7}"/>
    <cellStyle name="SSFixed2" xfId="210" xr:uid="{EB0F5D85-97B9-4A85-A6EA-70222B1570D3}"/>
    <cellStyle name="Style 1" xfId="1181" xr:uid="{F5BE37FD-E82D-4D12-A176-CEEB6522E543}"/>
    <cellStyle name="Style 1 2" xfId="1182" xr:uid="{A42F6E96-C67C-4FEB-8B6C-3EA9AD1D2D6C}"/>
    <cellStyle name="Style 1 2 2" xfId="1183" xr:uid="{EB7D7A32-53EC-44DB-B91C-74A19489AC30}"/>
    <cellStyle name="Style 1 3" xfId="1184" xr:uid="{B257E244-9948-42E0-A89D-27EEAB3B52AF}"/>
    <cellStyle name="Style 1 3 2" xfId="3350" xr:uid="{D8D208F3-3276-4422-A2CB-4AEA1E5342B1}"/>
    <cellStyle name="Style 1 4" xfId="1185" xr:uid="{D4F9DA06-90D4-4E75-ACDC-F143EF55217A}"/>
    <cellStyle name="Style 1_Sheet3" xfId="1186" xr:uid="{BD2BB5BB-0DE1-443E-898B-E1881CE56F28}"/>
    <cellStyle name="STYLE1" xfId="1187" xr:uid="{E819171B-47F9-49AB-9496-4A4F27FE2C9E}"/>
    <cellStyle name="STYLE2" xfId="1188" xr:uid="{9E22D298-E82C-4710-8E63-C94390BDCA62}"/>
    <cellStyle name="STYLE3" xfId="1189" xr:uid="{E30BDAF6-EF9C-42DA-BDA0-DD42045B30A1}"/>
    <cellStyle name="STYLE4" xfId="1190" xr:uid="{DC960A3C-3509-4F24-A246-3D40DA29C596}"/>
    <cellStyle name="SystemDefaultHead" xfId="211" xr:uid="{02E963AB-58F9-485E-96EC-CD77C2384ACE}"/>
    <cellStyle name="SystemDefaultValue" xfId="212" xr:uid="{A3803A62-4CED-44D9-8A80-6595DC4508F5}"/>
    <cellStyle name="Text" xfId="213" xr:uid="{910311FB-C3AF-4949-A848-975513C3A0DB}"/>
    <cellStyle name="Title" xfId="23" builtinId="15" customBuiltin="1"/>
    <cellStyle name="Title 2" xfId="1192" xr:uid="{F97237C9-9A3C-4080-B751-84AB07B5D62F}"/>
    <cellStyle name="Title 3" xfId="1191" xr:uid="{14AB7DCD-6D87-47C4-A151-0E826D98D209}"/>
    <cellStyle name="Title 3 2" xfId="51498" xr:uid="{5315ADFC-DF6B-409A-9D2A-8BD0F3D14820}"/>
    <cellStyle name="Total" xfId="38" builtinId="25" customBuiltin="1"/>
    <cellStyle name="Total 10" xfId="1194" xr:uid="{15A7316C-C8A2-4988-BD4B-6B37D096752C}"/>
    <cellStyle name="Total 11" xfId="1193" xr:uid="{6125635C-2A7D-468F-82D6-235E894C9B06}"/>
    <cellStyle name="Total 2" xfId="1195" xr:uid="{EF183A21-7AA8-47F9-8638-AD4D5D0BA2D9}"/>
    <cellStyle name="Total 2 2" xfId="1196" xr:uid="{87B65AA8-BB65-4F1F-9580-B4A6F2E916EA}"/>
    <cellStyle name="Total 2 2 2" xfId="1197" xr:uid="{C4E2294B-2035-44D9-9274-DCDD0C563B55}"/>
    <cellStyle name="Total 2 2 2 2" xfId="52522" xr:uid="{ACD2FF5E-D190-4E41-9104-9059E16F14FA}"/>
    <cellStyle name="Total 2 2 3" xfId="1198" xr:uid="{A877A1CF-F9EB-498E-9E0B-C23327B1B040}"/>
    <cellStyle name="Total 2 2 4" xfId="51420" xr:uid="{1EED7F29-0008-4DF5-97D0-8F56F7CA6171}"/>
    <cellStyle name="Total 2 3" xfId="1199" xr:uid="{DFFACCD5-1BC6-47CD-BF44-5DCD37951704}"/>
    <cellStyle name="Total 2 3 2" xfId="51538" xr:uid="{1940D50B-C0F7-4F6E-95E5-A4A28A139173}"/>
    <cellStyle name="Total 2 4" xfId="1200" xr:uid="{143683CC-C0E9-4DC8-9DBD-646855B2F8E2}"/>
    <cellStyle name="Total 3" xfId="1201" xr:uid="{21C60911-B8C2-41C1-984E-898717B1BEFB}"/>
    <cellStyle name="Total 3 2" xfId="1202" xr:uid="{EEE30959-7A0F-494A-A86C-15FBC57F222C}"/>
    <cellStyle name="Total 4" xfId="1203" xr:uid="{CE59EFA5-2A0D-41DC-9973-C44B8177F1CD}"/>
    <cellStyle name="Total 4 2" xfId="1204" xr:uid="{CE218E64-76AA-4F9B-BBE0-C533F200A633}"/>
    <cellStyle name="Total 5" xfId="1205" xr:uid="{89A2F8C1-8793-4D0E-99A7-495851548D21}"/>
    <cellStyle name="Total 5 2" xfId="1206" xr:uid="{05FEDC55-A733-49B7-95C7-1C3BC3B542FE}"/>
    <cellStyle name="Total 5 3" xfId="1207" xr:uid="{FB33DFED-631D-4A33-8E6A-4F130F23BEBE}"/>
    <cellStyle name="Total 6" xfId="1208" xr:uid="{6587340D-45BC-4D00-8E44-D1F7C17D6AAB}"/>
    <cellStyle name="Total 6 2" xfId="1209" xr:uid="{5DD3CF8D-DE6D-4106-93CE-02115800ADBA}"/>
    <cellStyle name="Total 7" xfId="1210" xr:uid="{006C0D83-6719-458C-A35E-1F33698C9D84}"/>
    <cellStyle name="Total 7 2" xfId="1211" xr:uid="{D230C5FF-F0DE-4EBC-9B7E-457E22263553}"/>
    <cellStyle name="Total 8" xfId="1212" xr:uid="{98CF7DF5-4D09-4B69-A983-AA1181E09C68}"/>
    <cellStyle name="Total 8 2" xfId="1213" xr:uid="{13A7061C-7EC0-487C-88CB-CFBC68589F5D}"/>
    <cellStyle name="Total 9" xfId="1214" xr:uid="{A30A6ED6-6CD5-427C-A490-F5929B68A1FD}"/>
    <cellStyle name="Warning Text" xfId="36" builtinId="11" customBuiltin="1"/>
    <cellStyle name="Warning Text 2" xfId="1216" xr:uid="{72FB2241-E1B9-4699-B61D-851AB9857794}"/>
    <cellStyle name="Warning Text 2 2" xfId="1217" xr:uid="{9DAFB700-BA1F-4183-8075-E1537E3B6185}"/>
  </cellStyles>
  <dxfs count="9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1" defaultTableStyle="TableStyleMedium2" defaultPivotStyle="PivotStyleLight16">
    <tableStyle name="Invisible" pivot="0" table="0" count="0" xr9:uid="{B4D459C6-CEC5-49BD-9F88-726B8D8E5A0B}"/>
  </tableStyles>
  <colors>
    <mruColors>
      <color rgb="FF66FF66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263</xdr:row>
      <xdr:rowOff>138818</xdr:rowOff>
    </xdr:from>
    <xdr:to>
      <xdr:col>14</xdr:col>
      <xdr:colOff>1074824</xdr:colOff>
      <xdr:row>295</xdr:row>
      <xdr:rowOff>27761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6A4686-E0ED-F186-94DD-F8CE1993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42725093"/>
          <a:ext cx="9361574" cy="507054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ephanie Zapata" id="{6BC154FD-B89A-4D7A-9815-34FE6B198C4D}" userId="S::SZapata@tecoenergy.com::d61693c1-32a2-4ac6-a1e7-1d6f3a703a20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ckfield, Kimberly J." refreshedDate="45342.457318402776" createdVersion="8" refreshedVersion="8" minRefreshableVersion="3" recordCount="3321" xr:uid="{9151DB2C-656A-49EA-8338-F56E6AF5EDF5}">
  <cacheSource type="worksheet">
    <worksheetSource ref="A1:U1048576" sheet="2023A_FIN015"/>
  </cacheSource>
  <cacheFields count="21">
    <cacheField name="Sender Company Code" numFmtId="0">
      <sharedItems containsString="0" containsBlank="1" containsNumber="1" containsInteger="1" minValue="2002" maxValue="2502" count="7">
        <n v="2002"/>
        <n v="2081"/>
        <n v="2201"/>
        <n v="2301"/>
        <n v="2313"/>
        <n v="2502"/>
        <m/>
      </sharedItems>
    </cacheField>
    <cacheField name="Sender Company " numFmtId="0">
      <sharedItems containsBlank="1"/>
    </cacheField>
    <cacheField name="Receiver Company Code" numFmtId="0">
      <sharedItems containsString="0" containsBlank="1" containsNumber="1" containsInteger="1" minValue="2201" maxValue="2201" count="2">
        <n v="2201"/>
        <m/>
      </sharedItems>
    </cacheField>
    <cacheField name="Receiver Company" numFmtId="0">
      <sharedItems containsBlank="1"/>
    </cacheField>
    <cacheField name="Natural Account" numFmtId="0">
      <sharedItems containsBlank="1" count="766">
        <s v="1001/#"/>
        <s v="1001/6010130"/>
        <s v="1001/6020010"/>
        <s v="1001/6020040"/>
        <s v="1001/6020050"/>
        <s v="1001/6020060"/>
        <s v="1001/6020080"/>
        <s v="1001/6020130"/>
        <s v="1001/6020140"/>
        <s v="1001/6020180"/>
        <s v="1001/6020230"/>
        <s v="1001/6900040"/>
        <s v="1001/A6010000"/>
        <s v="1001/A6900040"/>
        <s v="1001/1010000"/>
        <s v="1001/1011000"/>
        <s v="1001/1011200"/>
        <s v="1001/1020000"/>
        <s v="1001/1050000"/>
        <s v="1001/1060000"/>
        <s v="1001/1070000"/>
        <s v="1001/1080000"/>
        <s v="1001/1080001"/>
        <s v="1001/1080100"/>
        <s v="1001/1080110"/>
        <s v="1001/1080200"/>
        <s v="1001/1080210"/>
        <s v="1001/1110000"/>
        <s v="1001/1150000"/>
        <s v="1001/1210000"/>
        <s v="1001/1210100"/>
        <s v="1001/1210200"/>
        <s v="1001/1220000"/>
        <s v="1001/1310070"/>
        <s v="1001/1310085"/>
        <s v="1001/1310095"/>
        <s v="1001/1310150"/>
        <s v="1001/1310990"/>
        <s v="1001/1420400"/>
        <s v="1001/1420401"/>
        <s v="1001/1430000"/>
        <s v="1001/1430001"/>
        <s v="1001/1430010"/>
        <s v="1001/1430030"/>
        <s v="1001/1430060"/>
        <s v="1001/1430300"/>
        <s v="1001/1430400"/>
        <s v="1001/1440000"/>
        <s v="1001/1440001"/>
        <s v="1001/1440002"/>
        <s v="1001/1440010"/>
        <s v="1001/1450713"/>
        <s v="1001/1450714"/>
        <s v="1001/1460700"/>
        <s v="1001/1460701"/>
        <s v="1001/1460706"/>
        <s v="1001/1460707"/>
        <s v="1001/1460708"/>
        <s v="1001/1460709"/>
        <s v="1001/1460713"/>
        <s v="1001/1460714"/>
        <s v="1001/1460751"/>
        <s v="1001/1460752"/>
        <s v="1001/1460754"/>
        <s v="1001/1460755"/>
        <s v="1001/1460760"/>
        <s v="1001/1460762"/>
        <s v="1001/1460763"/>
        <s v="1001/1460764"/>
        <s v="1001/1460780"/>
        <s v="1001/1460791"/>
        <s v="1001/1460799"/>
        <s v="1001/1510020"/>
        <s v="1001/1510030"/>
        <s v="1001/1510050"/>
        <s v="1001/1540000"/>
        <s v="1001/1540001"/>
        <s v="1001/1650005"/>
        <s v="1001/1650020"/>
        <s v="1001/1650050"/>
        <s v="1001/1650051"/>
        <s v="1001/1650402"/>
        <s v="1001/1650403"/>
        <s v="1001/1650404"/>
        <s v="1001/1650405"/>
        <s v="1001/1650599"/>
        <s v="1001/1650800"/>
        <s v="1001/1650801"/>
        <s v="1001/1730100"/>
        <s v="1001/1760120"/>
        <s v="1001/1760720"/>
        <s v="1001/1810100"/>
        <s v="1001/1810200"/>
        <s v="1001/1822111"/>
        <s v="1001/1822211"/>
        <s v="1001/1823020"/>
        <s v="1001/1823030"/>
        <s v="1001/1823090"/>
        <s v="1001/1823100"/>
        <s v="1001/1823104"/>
        <s v="1001/1823105"/>
        <s v="1001/1823106"/>
        <s v="1001/1823113"/>
        <s v="1001/1823200"/>
        <s v="1001/1823201"/>
        <s v="1001/1823202"/>
        <s v="1001/1823204"/>
        <s v="1001/1823205"/>
        <s v="1001/1823206"/>
        <s v="1001/1823220"/>
        <s v="1001/1823322"/>
        <s v="1001/1823324"/>
        <s v="1001/1823327"/>
        <s v="1001/1823610"/>
        <s v="1001/1823611"/>
        <s v="1001/1823612"/>
        <s v="1001/1830000"/>
        <s v="1001/1840010"/>
        <s v="1001/1860020"/>
        <s v="1001/1860800"/>
        <s v="1001/1890100"/>
        <s v="1001/1890200"/>
        <s v="1001/1900300"/>
        <s v="1001/1900303"/>
        <s v="1001/1900305"/>
        <s v="1001/1900307"/>
        <s v="1001/1900308"/>
        <s v="1001/1900310"/>
        <s v="1001/1900315"/>
        <s v="1001/1900400"/>
        <s v="1001/1900403"/>
        <s v="1001/1900405"/>
        <s v="1001/1900407"/>
        <s v="1001/1900408"/>
        <s v="1001/1900610"/>
        <s v="1001/2110000"/>
        <s v="1001/2160000"/>
        <s v="1001/2190040"/>
        <s v="1001/2190041"/>
        <s v="1001/2210100"/>
        <s v="1001/2210200"/>
        <s v="1001/2260200"/>
        <s v="1001/2270200"/>
        <s v="1001/2270201"/>
        <s v="1001/2281000"/>
        <s v="1001/2282010"/>
        <s v="1001/2282020"/>
        <s v="1001/2282040"/>
        <s v="1001/2282210"/>
        <s v="1001/2283200"/>
        <s v="1001/2283201"/>
        <s v="1001/2283202"/>
        <s v="1001/2283203"/>
        <s v="1001/2283210"/>
        <s v="1001/2283211"/>
        <s v="1001/2283220"/>
        <s v="1001/2283221"/>
        <s v="1001/2283231"/>
        <s v="1001/2283232"/>
        <s v="1001/2283240"/>
        <s v="1001/2284020"/>
        <s v="1001/2300100"/>
        <s v="1001/2300200"/>
        <s v="1001/2310000"/>
        <s v="1001/2320000"/>
        <s v="1001/2320001"/>
        <s v="1001/2320002"/>
        <s v="1001/2320003"/>
        <s v="1001/2320005"/>
        <s v="1001/2320007"/>
        <s v="1001/2320008"/>
        <s v="1001/2320009"/>
        <s v="1001/2320010"/>
        <s v="1001/2320011"/>
        <s v="1001/2320012"/>
        <s v="1001/2320013"/>
        <s v="1001/2320014"/>
        <s v="1001/2320015"/>
        <s v="1001/2320016"/>
        <s v="1001/2320018"/>
        <s v="1001/2320020"/>
        <s v="1001/2320021"/>
        <s v="1001/2320022"/>
        <s v="1001/2320023"/>
        <s v="1001/2320024"/>
        <s v="1001/2320027"/>
        <s v="1001/2320028"/>
        <s v="1001/2320029"/>
        <s v="1001/2320031"/>
        <s v="1001/2320035"/>
        <s v="1001/2320036"/>
        <s v="1001/2320037"/>
        <s v="1001/2320039"/>
        <s v="1001/2320402"/>
        <s v="1001/2320403"/>
        <s v="1001/2320404"/>
        <s v="1001/2320405"/>
        <s v="1001/2330711"/>
        <s v="1001/2340700"/>
        <s v="1001/2340701"/>
        <s v="1001/2340711"/>
        <s v="1001/2340799"/>
        <s v="1001/2350100"/>
        <s v="1001/2360310"/>
        <s v="1001/2360410"/>
        <s v="1001/2360600"/>
        <s v="1001/2360601"/>
        <s v="1001/2360602"/>
        <s v="1001/2360603"/>
        <s v="1001/2360604"/>
        <s v="1001/2360605"/>
        <s v="1001/2360620"/>
        <s v="1001/2360800"/>
        <s v="1001/2370300"/>
        <s v="1001/2370350"/>
        <s v="1001/2370400"/>
        <s v="1001/2370710"/>
        <s v="1001/2380720"/>
        <s v="1001/2410000"/>
        <s v="1001/2410005"/>
        <s v="1001/2410300"/>
        <s v="1001/2410305"/>
        <s v="1001/2410310"/>
        <s v="1001/2410320"/>
        <s v="1001/2410330"/>
        <s v="1001/2410430"/>
        <s v="1001/2420111"/>
        <s v="1001/2420121"/>
        <s v="1001/2420131"/>
        <s v="1001/2420191"/>
        <s v="1001/2420192"/>
        <s v="1001/2420199"/>
        <s v="1001/2420300"/>
        <s v="1001/2420310"/>
        <s v="1001/2430100"/>
        <s v="1001/2430101"/>
        <s v="1001/2450700"/>
        <s v="1001/2450720"/>
        <s v="1001/2530120"/>
        <s v="1001/2530130"/>
        <s v="1001/2530299"/>
        <s v="1001/2530300"/>
        <s v="1001/2530302"/>
        <s v="1001/2530310"/>
        <s v="1001/2530340"/>
        <s v="1001/2530800"/>
        <s v="1001/2540030"/>
        <s v="1001/2540040"/>
        <s v="1001/2540050"/>
        <s v="1001/2540090"/>
        <s v="1001/2540180"/>
        <s v="1001/2540205"/>
        <s v="1001/2540210"/>
        <s v="1001/2540211"/>
        <s v="1001/2540280"/>
        <s v="1001/2540320"/>
        <s v="1001/2540610"/>
        <s v="1001/2540612"/>
        <s v="1001/2550000"/>
        <s v="1001/2550005"/>
        <s v="1001/2810300"/>
        <s v="1001/2810400"/>
        <s v="1001/2820300"/>
        <s v="1001/2820400"/>
        <s v="1001/2820610"/>
        <s v="1001/2830300"/>
        <s v="1001/2830330"/>
        <s v="1001/2830400"/>
        <s v="1001/2830430"/>
        <s v="1001/2830610"/>
        <s v="1001/2830611"/>
        <s v="1001/4070211"/>
        <s v="1001/4073020"/>
        <s v="1001/4073021"/>
        <s v="1001/4073022"/>
        <s v="1001/4073030"/>
        <s v="1001/4073040"/>
        <s v="1001/4073050"/>
        <s v="1001/4073090"/>
        <s v="1001/4073200"/>
        <s v="1001/4073212"/>
        <s v="1001/4073213"/>
        <s v="1001/4074030"/>
        <s v="1001/4074031"/>
        <s v="1001/4074040"/>
        <s v="1001/4074041"/>
        <s v="1001/4074050"/>
        <s v="1001/4074051"/>
        <s v="1001/4074090"/>
        <s v="1001/4074091"/>
        <s v="1001/4074211"/>
        <s v="1001/4118010"/>
        <s v="1001/4118030"/>
        <s v="1001/4400010"/>
        <s v="1001/4400020"/>
        <s v="1001/4400030"/>
        <s v="1001/4400040"/>
        <s v="1001/4400050"/>
        <s v="1001/4400060"/>
        <s v="1001/4400070"/>
        <s v="1001/4400090"/>
        <s v="1001/4400091"/>
        <s v="1001/4400092"/>
        <s v="1001/4420010"/>
        <s v="1001/4420020"/>
        <s v="1001/4420030"/>
        <s v="1001/4420040"/>
        <s v="1001/4420050"/>
        <s v="1001/4420060"/>
        <s v="1001/4420070"/>
        <s v="1001/4420090"/>
        <s v="1001/4420091"/>
        <s v="1001/4420092"/>
        <s v="1001/4420110"/>
        <s v="1001/4420120"/>
        <s v="1001/4420130"/>
        <s v="1001/4420140"/>
        <s v="1001/4420150"/>
        <s v="1001/4420160"/>
        <s v="1001/4420170"/>
        <s v="1001/4420180"/>
        <s v="1001/4420190"/>
        <s v="1001/4420191"/>
        <s v="1001/4420192"/>
        <s v="1001/4420210"/>
        <s v="1001/4420220"/>
        <s v="1001/4420230"/>
        <s v="1001/4420240"/>
        <s v="1001/4420250"/>
        <s v="1001/4420270"/>
        <s v="1001/4420290"/>
        <s v="1001/4420291"/>
        <s v="1001/4420292"/>
        <s v="1001/4420310"/>
        <s v="1001/4420320"/>
        <s v="1001/4420330"/>
        <s v="1001/4420340"/>
        <s v="1001/4420350"/>
        <s v="1001/4420370"/>
        <s v="1001/4420380"/>
        <s v="1001/4420390"/>
        <s v="1001/4420391"/>
        <s v="1001/4420392"/>
        <s v="1001/4420410"/>
        <s v="1001/4420420"/>
        <s v="1001/4420430"/>
        <s v="1001/4420440"/>
        <s v="1001/4420450"/>
        <s v="1001/4420460"/>
        <s v="1001/4420470"/>
        <s v="1001/4420490"/>
        <s v="1001/4420491"/>
        <s v="1001/4420492"/>
        <s v="1001/4420510"/>
        <s v="1001/4420520"/>
        <s v="1001/4420530"/>
        <s v="1001/4420540"/>
        <s v="1001/4420550"/>
        <s v="1001/4420560"/>
        <s v="1001/4420570"/>
        <s v="1001/4420580"/>
        <s v="1001/4420590"/>
        <s v="1001/4420591"/>
        <s v="1001/4420592"/>
        <s v="1001/4440010"/>
        <s v="1001/4440020"/>
        <s v="1001/4440030"/>
        <s v="1001/4440040"/>
        <s v="1001/4440050"/>
        <s v="1001/4440060"/>
        <s v="1001/4440070"/>
        <s v="1001/4440090"/>
        <s v="1001/4440091"/>
        <s v="1001/4440092"/>
        <s v="1001/4450010"/>
        <s v="1001/4450020"/>
        <s v="1001/4450030"/>
        <s v="1001/4450040"/>
        <s v="1001/4450050"/>
        <s v="1001/4450060"/>
        <s v="1001/4450070"/>
        <s v="1001/4450080"/>
        <s v="1001/4450090"/>
        <s v="1001/4450091"/>
        <s v="1001/4450092"/>
        <s v="1001/4470010"/>
        <s v="1001/4470011"/>
        <s v="1001/4470012"/>
        <s v="1001/4510100"/>
        <s v="1001/4510101"/>
        <s v="1001/4510102"/>
        <s v="1001/4510103"/>
        <s v="1001/4510104"/>
        <s v="1001/4510107"/>
        <s v="1001/4510108"/>
        <s v="1001/4510109"/>
        <s v="1001/4510110"/>
        <s v="1001/4510111"/>
        <s v="1001/4510112"/>
        <s v="1001/4510113"/>
        <s v="1001/4510800"/>
        <s v="1001/4540010"/>
        <s v="1001/4540020"/>
        <s v="1001/4540030"/>
        <s v="1001/4540040"/>
        <s v="1001/4540081"/>
        <s v="1001/4540700"/>
        <s v="1001/4540701"/>
        <s v="1001/4540800"/>
        <s v="1001/4550000"/>
        <s v="1001/4550001"/>
        <s v="1001/4560020"/>
        <s v="1001/4560030"/>
        <s v="1001/4560050"/>
        <s v="1001/4560080"/>
        <s v="1001/4560120"/>
        <s v="1001/4560180"/>
        <s v="1001/4560190"/>
        <s v="1001/4560191"/>
        <s v="1001/4560200"/>
        <s v="1001/4560210"/>
        <s v="1001/4560230"/>
        <s v="1001/4560401"/>
        <s v="1001/4560411"/>
        <s v="1001/4560501"/>
        <s v="1001/4560511"/>
        <s v="1001/4560660"/>
        <s v="1001/4560800"/>
        <s v="1001/4560900"/>
        <s v="1001/6010110"/>
        <s v="1001/6010120"/>
        <s v="1001/6010210"/>
        <s v="1001/6010220"/>
        <s v="1001/6010230"/>
        <s v="1001/6010310"/>
        <s v="1001/6010320"/>
        <s v="1001/6010330"/>
        <s v="1001/6010400"/>
        <s v="1001/6010900"/>
        <s v="1001/6010910"/>
        <s v="1001/6010990"/>
        <s v="1001/6018999"/>
        <s v="1001/6019000"/>
        <s v="1001/6019900"/>
        <s v="1001/6019910"/>
        <s v="1001/6020020"/>
        <s v="1001/6020030"/>
        <s v="1001/6020090"/>
        <s v="1001/6020100"/>
        <s v="1001/6020110"/>
        <s v="1001/6020131"/>
        <s v="1001/6020150"/>
        <s v="1001/6020170"/>
        <s v="1001/6020220"/>
        <s v="1001/6020240"/>
        <s v="1001/6020800"/>
        <s v="1001/6020900"/>
        <s v="1001/6020920"/>
        <s v="1001/6028999"/>
        <s v="1001/6029000"/>
        <s v="1001/6030010"/>
        <s v="1001/6030020"/>
        <s v="1001/6030040"/>
        <s v="1001/6030050"/>
        <s v="1001/6030060"/>
        <s v="1001/6030070"/>
        <s v="1001/6030080"/>
        <s v="1001/6030091"/>
        <s v="1001/6030800"/>
        <s v="1001/6038999"/>
        <s v="1001/6039000"/>
        <s v="1001/6100010"/>
        <s v="1001/6100030"/>
        <s v="1001/6100040"/>
        <s v="1001/6100050"/>
        <s v="1001/6100060"/>
        <s v="1001/6100070"/>
        <s v="1001/6100080"/>
        <s v="1001/6100090"/>
        <s v="1001/6100100"/>
        <s v="1001/6100110"/>
        <s v="1001/6100120"/>
        <s v="1001/6100140"/>
        <s v="1001/6100150"/>
        <s v="1001/6100160"/>
        <s v="1001/6100170"/>
        <s v="1001/6100180"/>
        <s v="1001/6100190"/>
        <s v="1001/6100200"/>
        <s v="1001/6108999"/>
        <s v="1001/6109000"/>
        <s v="1001/6200010"/>
        <s v="1001/6200030"/>
        <s v="1001/6200040"/>
        <s v="1001/6200060"/>
        <s v="1001/6200080"/>
        <s v="1001/6250100"/>
        <s v="1001/6400010"/>
        <s v="1001/6400020"/>
        <s v="1001/6400030"/>
        <s v="1001/6400040"/>
        <s v="1001/6400050"/>
        <s v="1001/6400060"/>
        <s v="1001/6400070"/>
        <s v="1001/6400080"/>
        <s v="1001/6400100"/>
        <s v="1001/6400500"/>
        <s v="1001/6400505"/>
        <s v="1001/6400510"/>
        <s v="1001/6400520"/>
        <s v="1001/6400530"/>
        <s v="1001/6401000"/>
        <s v="1001/6401100"/>
        <s v="1001/6401200"/>
        <s v="1001/6401300"/>
        <s v="1001/6408999"/>
        <s v="1001/6409000"/>
        <s v="1001/6500010"/>
        <s v="1001/6500810"/>
        <s v="1001/6508999"/>
        <s v="1001/6509000"/>
        <s v="1001/6700400"/>
        <s v="1001/6700502"/>
        <s v="1001/6700503"/>
        <s v="1001/6700504"/>
        <s v="1001/6700505"/>
        <s v="1001/6700506"/>
        <s v="1001/6700507"/>
        <s v="1001/6700508"/>
        <s v="1001/6700509"/>
        <s v="1001/6700510"/>
        <s v="1001/6700514"/>
        <s v="1001/6700515"/>
        <s v="1001/6700516"/>
        <s v="1001/6700517"/>
        <s v="1001/6700518"/>
        <s v="1001/6700519"/>
        <s v="1001/6700521"/>
        <s v="1001/6700599"/>
        <s v="1001/6709000"/>
        <s v="1001/6710020"/>
        <s v="1001/6710030"/>
        <s v="1001/6710040"/>
        <s v="1001/6710050"/>
        <s v="1001/6710060"/>
        <s v="1001/6710800"/>
        <s v="1001/6719000"/>
        <s v="1001/6720010"/>
        <s v="1001/6720060"/>
        <s v="1001/6720800"/>
        <s v="1001/6729000"/>
        <s v="1001/6730010"/>
        <s v="1001/6730020"/>
        <s v="1001/6730030"/>
        <s v="1001/6730050"/>
        <s v="1001/6730060"/>
        <s v="1001/6730800"/>
        <s v="1001/6739000"/>
        <s v="1001/6780020"/>
        <s v="1001/6780030"/>
        <s v="1001/6780040"/>
        <s v="1001/6780800"/>
        <s v="1001/6789000"/>
        <s v="1001/6790010"/>
        <s v="1001/6790020"/>
        <s v="1001/6790030"/>
        <s v="1001/6790040"/>
        <s v="1001/6790050"/>
        <s v="1001/6790055"/>
        <s v="1001/6790060"/>
        <s v="1001/6790090"/>
        <s v="1001/6790091"/>
        <s v="1001/6790092"/>
        <s v="1001/6790101"/>
        <s v="1001/6790102"/>
        <s v="1001/6790103"/>
        <s v="1001/6790199"/>
        <s v="1001/6790200"/>
        <s v="1001/6790210"/>
        <s v="1001/6790220"/>
        <s v="1001/6790230"/>
        <s v="1001/6790250"/>
        <s v="1001/6790255"/>
        <s v="1001/6790260"/>
        <s v="1001/6790300"/>
        <s v="1001/6790305"/>
        <s v="1001/6790310"/>
        <s v="1001/6790320"/>
        <s v="1001/6790321"/>
        <s v="1001/6790322"/>
        <s v="1001/6790323"/>
        <s v="1001/6790324"/>
        <s v="1001/6790700"/>
        <s v="1001/6790704"/>
        <s v="1001/6790708"/>
        <s v="1001/6790709"/>
        <s v="1001/6790800"/>
        <s v="1001/6791000"/>
        <s v="1001/6798000"/>
        <s v="1001/6798999"/>
        <s v="1001/6799000"/>
        <s v="1001/6799104"/>
        <s v="1001/6799105"/>
        <s v="1001/6799106"/>
        <s v="1001/6799107"/>
        <s v="1001/6799108"/>
        <s v="1001/6799109"/>
        <s v="1001/6800010"/>
        <s v="1001/6800040"/>
        <s v="1001/6800045"/>
        <s v="1001/6800120"/>
        <s v="1001/6810010"/>
        <s v="1001/6810025"/>
        <s v="1001/6810050"/>
        <s v="1001/6810060"/>
        <s v="1001/6810090"/>
        <s v="1001/6810140"/>
        <s v="1001/6900010"/>
        <s v="1001/6900030"/>
        <s v="1001/6900048"/>
        <s v="1001/6900049"/>
        <s v="1001/6900060"/>
        <s v="1001/6900065"/>
        <s v="1001/6900070"/>
        <s v="1001/6900080"/>
        <s v="1001/6900100"/>
        <s v="1001/6900110"/>
        <s v="1001/6900120"/>
        <s v="1001/6900800"/>
        <s v="1001/6909000"/>
        <s v="1001/7000220"/>
        <s v="1001/7000230"/>
        <s v="1001/7000290"/>
        <s v="1001/7000291"/>
        <s v="1001/7000700"/>
        <s v="1001/7000800"/>
        <s v="1001/7100010"/>
        <s v="1001/7100015"/>
        <s v="1001/7100400"/>
        <s v="1001/7100800"/>
        <s v="1001/7102000"/>
        <s v="1001/7102100"/>
        <s v="1001/7103030"/>
        <s v="1001/7103035"/>
        <s v="1001/7103040"/>
        <s v="1001/7103060"/>
        <s v="1001/7109000"/>
        <s v="1001/7201100"/>
        <s v="1001/7202000"/>
        <s v="1001/7202100"/>
        <s v="1001/7203030"/>
        <s v="1001/7203040"/>
        <s v="1001/7500010"/>
        <s v="1001/7500015"/>
        <s v="1001/7500030"/>
        <s v="1001/7500060"/>
        <s v="1001/7500080"/>
        <s v="1001/7500090"/>
        <s v="1001/7500100"/>
        <s v="1001/7500110"/>
        <s v="1001/7500120"/>
        <s v="1001/7500130"/>
        <s v="1001/7500230"/>
        <s v="1001/7500240"/>
        <s v="1001/7500250"/>
        <s v="1001/7500290"/>
        <s v="1001/7500291"/>
        <s v="1001/7500700"/>
        <s v="1001/7500800"/>
        <s v="1001/7509000"/>
        <s v="1001/8000300"/>
        <s v="1001/8000310"/>
        <s v="1001/8000400"/>
        <s v="1001/8000410"/>
        <s v="1001/8010300"/>
        <s v="1001/8010305"/>
        <s v="1001/8010310"/>
        <s v="1001/8010315"/>
        <s v="1001/8010320"/>
        <s v="1001/8010330"/>
        <s v="1001/8010400"/>
        <s v="1001/8010405"/>
        <s v="1001/8010410"/>
        <s v="1001/8010415"/>
        <s v="1001/8010420"/>
        <s v="1001/8010600"/>
        <s v="1001/8010610"/>
        <s v="1001/8900140"/>
        <s v="1001/8900141"/>
        <s v="1001/8900170"/>
        <s v="1001/8900180"/>
        <s v="1001/8903001"/>
        <s v="1001/8903002"/>
        <s v="1001/8903003"/>
        <s v="1001/8903004"/>
        <s v="1001/8903005"/>
        <s v="1001/8903006"/>
        <s v="1001/8903007"/>
        <s v="1001/8903008"/>
        <s v="1001/8903009"/>
        <s v="1001/8903011"/>
        <s v="1001/8903012"/>
        <s v="1001/8999998"/>
        <s v="1001/8999999"/>
        <s v="1001/A6020000"/>
        <s v="1001/C6020000"/>
        <s v="1001/C6900040"/>
        <s v="1001/R6010000"/>
        <s v="1001/R6010010"/>
        <s v="1001/S1010002"/>
        <s v="1001/S6010000"/>
        <s v="1001/S6010010"/>
        <s v="1001/S6010310"/>
        <s v="1001/S6010320"/>
        <s v="1001/S6010910"/>
        <s v="1001/S6010990"/>
        <s v="1001/S6018999"/>
        <s v="1001/S6020000"/>
        <s v="1001/S6020800"/>
        <s v="1001/S6028999"/>
        <s v="1001/S6030040"/>
        <s v="1001/S6030050"/>
        <s v="1001/S6030080"/>
        <s v="1001/S6030800"/>
        <s v="1001/S6038999"/>
        <s v="1001/S6100010"/>
        <s v="1001/S6100040"/>
        <s v="1001/S6100050"/>
        <s v="1001/S6100060"/>
        <s v="1001/S6100080"/>
        <s v="1001/S6100100"/>
        <s v="1001/S6100140"/>
        <s v="1001/S6100150"/>
        <s v="1001/S6100160"/>
        <s v="1001/S6100190"/>
        <s v="1001/S6108999"/>
        <s v="1001/S6400100"/>
        <s v="1001/S6400510"/>
        <s v="1001/S6400530"/>
        <s v="1001/S6401000"/>
        <s v="1001/S6401300"/>
        <s v="1001/S6408999"/>
        <s v="1001/S6500010"/>
        <s v="1001/S6508999"/>
        <s v="1001/S6710020"/>
        <s v="1001/S6710060"/>
        <s v="1001/S6730030"/>
        <s v="1001/S6780020"/>
        <s v="1001/S6780030"/>
        <s v="1001/S6780800"/>
        <s v="1001/S6790199"/>
        <s v="1001/S6790210"/>
        <s v="1001/S6790230"/>
        <s v="1001/S6790305"/>
        <s v="1001/S6790320"/>
        <s v="1001/S6790321"/>
        <s v="1001/S6790322"/>
        <s v="1001/S6790323"/>
        <s v="1001/S6790324"/>
        <s v="1001/S6790800"/>
        <s v="1001/S6798999"/>
        <s v="1001/S6900040"/>
        <s v="1001/S6900049"/>
        <s v="1001/S7103060"/>
        <s v="1001/6700520"/>
        <m/>
      </sharedItems>
    </cacheField>
    <cacheField name="Natural Account Description" numFmtId="0">
      <sharedItems containsBlank="1" count="765">
        <s v="1001/Not assigned"/>
        <s v="Labor Exempt NonProd"/>
        <s v="Ben Plan Admin Fee"/>
        <s v="LT Care Insurance"/>
        <s v="Medical Insur-Active"/>
        <s v="Pensions"/>
        <s v="PostRtFAS106-Active"/>
        <s v="Emplr 401KFixed Mtch"/>
        <s v="Emplr 401KPerf Match"/>
        <s v="LTDisability Premium"/>
        <s v="Restoration Plan Exp"/>
        <s v="TOTI-Payroll Tax"/>
        <s v="1001/A6010000"/>
        <s v="1001/A6900040"/>
        <s v="Utility Plant in Svc"/>
        <s v="Prop Under Cap Lease"/>
        <s v="ROU Asset Oper Lease"/>
        <s v="Plant Purch or Sold"/>
        <s v="Plnt Held Future Use"/>
        <s v="Comp Cnstr not Clsfd"/>
        <s v="CWIP"/>
        <s v="Accum Depreciation"/>
        <s v="RWIP"/>
        <s v="ARsv Cst Rmv C"/>
        <s v="ARsv Cst Rmv Cntra C"/>
        <s v="ARsv Cst Rmv NC"/>
        <s v="ARsv Cst Rmv CntraNC"/>
        <s v="Accum Amortization"/>
        <s v="Amort Plnt Acq Adj"/>
        <s v="Nonutility Property"/>
        <s v="Intangible Asset - C"/>
        <s v="Intangible Asset NC"/>
        <s v="A/D Nonutil Prop"/>
        <s v="JPM 3282 Concentratn"/>
        <s v="JPM 1181 Check Out"/>
        <s v="JPM 0172 Check Out"/>
        <s v="SUN 4735 Misc Dep"/>
        <s v="Cash Misc Adj"/>
        <s v="AR CRM RECON"/>
        <s v="AR CRM Posting"/>
        <s v="AR Oth RECON"/>
        <s v="AR Oth Posting"/>
        <s v="AR Tax Receivable"/>
        <s v="AR Employee Advance"/>
        <s v="AR Margin Calls ND"/>
        <s v="AR Inc Tax Rec Fed"/>
        <s v="AR Inc Tax Rec State"/>
        <s v="Allow Uncollectibles"/>
        <s v="Allow Uncoll-CRM FF"/>
        <s v="Allow Uncoll-CRM GRT"/>
        <s v="AlwUncoll-Regular"/>
        <s v="NR IC Shared STD"/>
        <s v="NR IC Shared LTD"/>
        <s v="AR Interco Recon"/>
        <s v="AR Interco Posting"/>
        <s v="AR IC Emera Inc"/>
        <s v="AR IC Emera Energy"/>
        <s v="AR IC Emera GBPC"/>
        <s v="AR IC Emera NSP"/>
        <s v="IntRec IC Shared STD"/>
        <s v="IntRec IC Shared LTD"/>
        <s v="AR IC EmeraCarHldLtd"/>
        <s v="AR IC EUSHI (Emera)"/>
        <s v="AR IC Emera US Sub 1"/>
        <s v="AR IC Emera Scotia P"/>
        <s v="AR IC EmeraCarib Inc"/>
        <s v="AR IC Emera Eng Svcs"/>
        <s v="AR IC EmeraGrandHVAC"/>
        <s v="AR IC Emera Tech LLC"/>
        <s v="AR IC EmeraSAP Recon"/>
        <s v="AR IC Emera Posting"/>
        <s v="AR IC EmeraEngSv AMA"/>
        <s v="Fuel Stock - Coal"/>
        <s v="Fuel Stock - #2 Oil"/>
        <s v="Fuel Stock - Natural"/>
        <s v="Plant M&amp;S RECON"/>
        <s v="Plant M&amp;S Posting"/>
        <s v="Prepaid Downpayment"/>
        <s v="Prepaid Ammonia Supp"/>
        <s v="Prepaid STD Fac Fees"/>
        <s v="Prepaid Interest Exp"/>
        <s v="Prepaid CSA Polk U2"/>
        <s v="Prepaid CSA Polk U3"/>
        <s v="Prepaid CSA Polk U4"/>
        <s v="Prepaid CSA Polk U5"/>
        <s v="PrePaid Insur"/>
        <s v="Prepaid Misc-Other"/>
        <s v="Prepaid Misc-SSvcs"/>
        <s v="Accr Util Rev C"/>
        <s v="Curr Derv-Collateral"/>
        <s v="IC Deriv Asset NC"/>
        <s v="UA Debt Exp ST Loan"/>
        <s v="UA Debt Exp Recourse"/>
        <s v="Unrecv Plant CETM C"/>
        <s v="Unrecv Plant CETM NC"/>
        <s v="Reg Ast Fuel Clause"/>
        <s v="Reg Ast Capacity Cls"/>
        <s v="Reg Ast-Storm Protec"/>
        <s v="Reg Ast FAS158 C"/>
        <s v="Reg Ast ARO C"/>
        <s v="Curr Derv-Regulatory"/>
        <s v="Reg Ast AssetOptim C"/>
        <s v="Prov Prop Ins Db C"/>
        <s v="Reg Ast FAS158 NC"/>
        <s v="RegAs PBOP FAS106 NC"/>
        <s v="Reg Ast Rate Case NC"/>
        <s v="Reg Ast ARO NC"/>
        <s v="LT Deriv-Regulatory"/>
        <s v="Reg Ast AsstOptim NC"/>
        <s v="Reg Ast Fuel Cls NC"/>
        <s v="Reg Ast PR Load Mg"/>
        <s v="Reg Ast Energy Educ"/>
        <s v="RegAst PrimeTimePlus"/>
        <s v="Reg Ast FAS109 ITax"/>
        <s v="Reg Asset Med Pt D"/>
        <s v="Reg Ast Tax Reform C"/>
        <s v="Study Investig Chgs"/>
        <s v="Uniform Rnt Clearing"/>
        <s v="DefDr SERP Trust"/>
        <s v="DefDr Other"/>
        <s v="U/A Loss ReaqDebt ST"/>
        <s v="U/A Loss ReaqDebt LT"/>
        <s v="DTA Federal"/>
        <s v="DTA Sep Co Fed"/>
        <s v="DTA Fed NonUtility"/>
        <s v="Defd FIT FAS133 Int"/>
        <s v="Defd FIT FAS158"/>
        <s v="Defd Tax FIT Credits"/>
        <s v="Defd Tax FIT PTC"/>
        <s v="DTA State"/>
        <s v="DTA Sep Co State"/>
        <s v="DTA State NonUtility"/>
        <s v="Defd SIT FAS133 Int"/>
        <s v="Defd SIT FAS158"/>
        <s v="Defd Fd ITC FAS109"/>
        <s v="Misc Paidin Capital"/>
        <s v="Retained Earnings"/>
        <s v="OCI CF Hedge Pretax"/>
        <s v="OCI CF Hedge Taxes"/>
        <s v="Bond Recourse C"/>
        <s v="Bond Recourse NC"/>
        <s v="UA Disc LTD Recourse"/>
        <s v="LT Lease Liab-Oper"/>
        <s v="LT Lease Liab-Finan"/>
        <s v="Prov Property Ins"/>
        <s v="I&amp;D Gen Liab Resrv"/>
        <s v="I&amp;D Wrk Comp Resrv"/>
        <s v="I&amp;D Longshore Resrv"/>
        <s v="I&amp;D Recoveries GL NC"/>
        <s v="Pension Liab NC"/>
        <s v="Pension FAS158 NC"/>
        <s v="Pension Asset NC"/>
        <s v="Pension A FAS158 NC"/>
        <s v="SERP Liab NC"/>
        <s v="SERP FAS158 NC"/>
        <s v="Restoration Liab NC"/>
        <s v="Restor FAS158 NC"/>
        <s v="FAS106 FAS158 NC"/>
        <s v="FAS106 Retired NC"/>
        <s v="FAS112 LTDisab NC"/>
        <s v="Oth Litigation Resrv"/>
        <s v="ARO Short-term"/>
        <s v="ARO Long-term"/>
        <s v="Notes Pay &lt;1yr Dur"/>
        <s v="AP Vouchers (RECON)"/>
        <s v="AP Manual Accruals"/>
        <s v="AP GR/IR Clearing"/>
        <s v="AP P-Card Clearing"/>
        <s v="AP Employee Expenses"/>
        <s v="AP Payroll"/>
        <s v="AP 401K Fixed Match"/>
        <s v="AP 401K Perf Match"/>
        <s v="AP 401K Emp Contrib"/>
        <s v="AP Stk Purch Emplyee"/>
        <s v="AP PSP / Incentive"/>
        <s v="AP Garnishments"/>
        <s v="AP TEEBA"/>
        <s v="AP Group Life Insur"/>
        <s v="AP LT Care Insurance"/>
        <s v="AP TEPAC"/>
        <s v="AP HSA Emplyee Cntrb"/>
        <s v="AP HSA Emplyer Cntrb"/>
        <s v="AP Med Ins Reserve"/>
        <s v="AP IBEW Union Dues"/>
        <s v="AP OPEIU Union Dues"/>
        <s v="AP FSA Medical"/>
        <s v="AP FSA Dep Care"/>
        <s v="AP FSA Parking"/>
        <s v="AP Fuel Accrual"/>
        <s v="AP Interchange"/>
        <s v="AP Customer Assist"/>
        <s v="AP Vision Ben Plan"/>
        <s v="AP Consignment Liab"/>
        <s v="AP CSA Polk U#2"/>
        <s v="AP CSA Polk U#3"/>
        <s v="AP CSA Polk U#4"/>
        <s v="AP CSA Polk U#5"/>
        <s v="NP IC Current Postng"/>
        <s v="AP Interco Recon"/>
        <s v="AP Interco Posting"/>
        <s v="AP Emera IC Posting"/>
        <s v="AP IC Emera Accruals"/>
        <s v="Cust Deposit ST"/>
        <s v="FIT Pay Current Year"/>
        <s v="SIT Pay Curent Year"/>
        <s v="TaxPay Unemploy Fed"/>
        <s v="TaxPay Unemploy Stat"/>
        <s v="Tax Pay Reg Ases Fee"/>
        <s v="Tax Pay GRT"/>
        <s v="Tax Pay Property"/>
        <s v="Tax Pay Franchise"/>
        <s v="Tax Pay FICA Employr"/>
        <s v="Tax Pay Other"/>
        <s v="Int Acc Cust Deposit"/>
        <s v="Int Accr Cr Facility"/>
        <s v="Int Accr LTD"/>
        <s v="Int Pay IC Recon"/>
        <s v="Divid Pay IC Recon"/>
        <s v="Sales Use Pay CIS"/>
        <s v="Sales Surtax Pay CIS"/>
        <s v="Sales Use Pay AP"/>
        <s v="Sales Surtax Pay AP"/>
        <s v="Utility Tax Pay"/>
        <s v="FICA Tax Pay Emplyee"/>
        <s v="FIT Withholding Pay"/>
        <s v="SIT Withholding Pay"/>
        <s v="SERP FAS158 C"/>
        <s v="Restoration FAS158 C"/>
        <s v="FAS106 FAS158 C"/>
        <s v="LT Incentive C"/>
        <s v="Defd Comp C"/>
        <s v="Cur Misc Liab"/>
        <s v="Vacation Liab"/>
        <s v="Cashier Over/Short"/>
        <s v="ST Lease Liab-Oper"/>
        <s v="ST Lease Liab-Finan"/>
        <s v="IC Deriv Liab C"/>
        <s v="IC Deriv Liab NC"/>
        <s v="Def Rev Contr Liab C"/>
        <s v="Curr Contr Ret PSTNG"/>
        <s v="Contract Reten RECON"/>
        <s v="Contract Ret POSTING"/>
        <s v="DefCr Renewable"/>
        <s v="DefCr Unclaim Items"/>
        <s v="DefCr LT Incentive"/>
        <s v="DefCr Miscellaneous"/>
        <s v="Reg Liab-CapacityCls"/>
        <s v="Reg Liab-ConservCls"/>
        <s v="Reg Liab-EnvironCls"/>
        <s v="RegLiab-Storm Protec"/>
        <s v="Reg Liab-PrpSal Cur"/>
        <s v="Reg Liab-WS AFUDC NC"/>
        <s v="Reg Liab-CETM NC"/>
        <s v="Reg Liab-PrpSal NC"/>
        <s v="Reg Liab-Alw Auction"/>
        <s v="Reg Liab-FAS 106 Tax"/>
        <s v="Reg Liab-TaxReform C"/>
        <s v="AcDfd Invest Tax Cr"/>
        <s v="AcDfd Inv Tax Cr NU"/>
        <s v="DIT Fed Accel Amtz"/>
        <s v="DIT St Accel Amtz"/>
        <s v="DIT Oth Prop Fed"/>
        <s v="DIT Oth Prop State"/>
        <s v="DIT Oth Prop FAS109"/>
        <s v="DIT Liab-Federal"/>
        <s v="DIT FAS158 Fed"/>
        <s v="DIT Liab-State"/>
        <s v="DIT FAS158 State"/>
        <s v="DIT FAS109 Other"/>
        <s v="DIT Otr GUp Med Pt D"/>
        <s v="Unrvc Plant Def-CETM"/>
        <s v="REG DR Def Fuel PP"/>
        <s v="REG DR Fuel PP Amtz"/>
        <s v="REG DR Asset Opt"/>
        <s v="REG DR Def Capc"/>
        <s v="REG DR Def Con Elec"/>
        <s v="REG DR Def Environ"/>
        <s v="REG DR Storm Protect"/>
        <s v="REG DR PBOP FAS106"/>
        <s v="REG DR Tax Reform"/>
        <s v="REG DR Def CETM"/>
        <s v="REG CR Def Capc"/>
        <s v="REG CR Def Capc Amtz"/>
        <s v="REG CR Def Con Elec"/>
        <s v="REG CR Cons Amtz Ele"/>
        <s v="REG CR Def Environ"/>
        <s v="REG CR Def Env Amtz"/>
        <s v="REG CR Storm Protect"/>
        <s v="REG CR StormPro Amtz"/>
        <s v="REG CR WS AFUDC Amtz"/>
        <s v="RT SO2 Allow Sales"/>
        <s v="REC Sales - Retail"/>
        <s v="Residential Base Rev"/>
        <s v="Residential Fuel Adj"/>
        <s v="Residential Capacity"/>
        <s v="Residential Conserv"/>
        <s v="Residential Environ"/>
        <s v="Residential Franchis"/>
        <s v="Residential GRT"/>
        <s v="Residential Storm"/>
        <s v="Residential CETM"/>
        <s v="Residential StormSur"/>
        <s v="Comm Sm Base Rev"/>
        <s v="Comm Sm Fuel Adj"/>
        <s v="Comm Sm Capacity"/>
        <s v="Comm Sm Conservation"/>
        <s v="Comm Sm Environmentl"/>
        <s v="Comm Sm Franchise"/>
        <s v="Comm Sm GRT"/>
        <s v="Comm Sm Storm"/>
        <s v="Comm Sm CETM"/>
        <s v="Comm Sm Storm Surcha"/>
        <s v="Comm Lg Base Rev"/>
        <s v="Comm Lg Fuel Adj"/>
        <s v="Comm Lg Capacity"/>
        <s v="Comm Lg Conservation"/>
        <s v="Comm Lg Environmentl"/>
        <s v="Comm Lg Franchise"/>
        <s v="Comm Lg GRT"/>
        <s v="Comm Lg OptBillProv"/>
        <s v="Comm Lg Storm"/>
        <s v="Comm Lg CETM"/>
        <s v="Comm Lg Storm Surcha"/>
        <s v="Ind-Phos Sm Base Rev"/>
        <s v="Ind-Phos Sm Fuel Adj"/>
        <s v="Ind-Phos Sm Capacity"/>
        <s v="Ind-Phos Sm Conserv"/>
        <s v="Ind-Phos Sm Environ"/>
        <s v="Ind-Phos Sm GRT"/>
        <s v="Ind-Phos Sm Storm"/>
        <s v="Ind-Phos Sm CETM"/>
        <s v="Ind-Phos Sm StormSur"/>
        <s v="Ind-Phos Lg Base Rev"/>
        <s v="Ind-Phos Lg Fuel Adj"/>
        <s v="Ind-Phos Lg Capacity"/>
        <s v="Ind-Phos Lg Conserv"/>
        <s v="Ind-Phos Lg Environ"/>
        <s v="Ind-Phos Lg GRT"/>
        <s v="Ind-Phos Lg OptBill"/>
        <s v="Ind-Phos Lg Storm"/>
        <s v="Ind-Phos Lg CETM"/>
        <s v="Ind-Phos Lg StormSur"/>
        <s v="Ind-Oth Sm Base Rev"/>
        <s v="Ind-Oth Sm Fuel Adj"/>
        <s v="Ind-Oth Sm Capacity"/>
        <s v="Ind-Oth Sm Conserv"/>
        <s v="Ind-Oth Sm Environ"/>
        <s v="Ind-Oth Sm Franchis"/>
        <s v="Ind-Oth Sm GRT"/>
        <s v="Ind-Oth Sm Storm"/>
        <s v="Ind-Oth Sm CETM"/>
        <s v="Ind-Oth Sm StormSur"/>
        <s v="Ind-Oth Lg Base Rev"/>
        <s v="Ind-Oth Lg Fuel Adj"/>
        <s v="Ind-Oth Lg Capacity"/>
        <s v="Ind-Oth Lg Conserv"/>
        <s v="Ind-Oth Lg Environ"/>
        <s v="Ind-Oth Lg Franchis"/>
        <s v="Ind-Oth Lg GRT"/>
        <s v="Ind-Oth Lg OptBill"/>
        <s v="Ind-Oth Lg Storm"/>
        <s v="Ind-Oth Lg CETM"/>
        <s v="Ind-Oth Lg StormSur"/>
        <s v="PubStHW Light Base"/>
        <s v="PubStHW Light FuelAj"/>
        <s v="PubStHW Light Capcty"/>
        <s v="PubStHW Light Consrv"/>
        <s v="PubStHW Light Envirn"/>
        <s v="PubStHW Light Franch"/>
        <s v="PubStHW Light GRT"/>
        <s v="PubStHW Light Storm"/>
        <s v="PubStHW Light CETM"/>
        <s v="PubStHW Lgt StormSur"/>
        <s v="Oth PubAuth Base"/>
        <s v="Oth PubAuth Fuel Adj"/>
        <s v="Oth PubAuth Capacity"/>
        <s v="Oth PubAuth Conserv"/>
        <s v="Oth PubAuth Environ"/>
        <s v="Oth PubAuth Franchis"/>
        <s v="Oth PubAuth GRT"/>
        <s v="Oth PubAuth OptBill"/>
        <s v="Oth PubAuth Storm"/>
        <s v="Oth PubAuth CETM"/>
        <s v="Oth PubAuth StormSur"/>
        <s v="Ret Non-Sep Sales R"/>
        <s v="Ret Non-Sep Sales NR"/>
        <s v="Ret NSSales R Margin"/>
        <s v="Connection-Same Day"/>
        <s v="Connection-Saturday"/>
        <s v="Reconnect-at Pole"/>
        <s v="Reconnect-Subseq Sub"/>
        <s v="Reconnect-at Meter"/>
        <s v="Late Payment Fee"/>
        <s v="Initial Turn On"/>
        <s v="Temp. Svcs"/>
        <s v="Tampering"/>
        <s v="Returned Check"/>
        <s v="Field Credit Check"/>
        <s v="Billing Adjustments"/>
        <s v="Misc Svc Rev Other"/>
        <s v="Rent-Commercial Prop"/>
        <s v="Rent-Agricultrl Prop"/>
        <s v="Rent-Electric Equip"/>
        <s v="Rent-BB Station"/>
        <s v="Rent-Pole Attach-Dst"/>
        <s v="Rent-Intercompany"/>
        <s v="Rent-Inter Asset Use"/>
        <s v="Rent-MetroLink"/>
        <s v="Interdepartment Rent"/>
        <s v="IntDep Rent AssetUse"/>
        <s v="At Cost Job Ord Rev"/>
        <s v="Sales Tax Revenue"/>
        <s v="OthRev-Training"/>
        <s v="Cogen Maint-Transm"/>
        <s v="OthRev-GreenPwrProg"/>
        <s v="OthRev-Asset Opt"/>
        <s v="LightSmart Svc-Regul"/>
        <s v="Oth LightngRev-Regul"/>
        <s v="OATT P2P Revenue"/>
        <s v="OATT Ancil Schd Rev"/>
        <s v="OATT GSI Penalty Rev"/>
        <s v="RT P2P Tran NonSep"/>
        <s v="RT Ancil Tran NonSep"/>
        <s v="RT Unused P2P NonSep"/>
        <s v="RT Unused Ancil NS"/>
        <s v="OthRev-GypsumNonECRC"/>
        <s v="OthRev-Miscellaneous"/>
        <s v="Unbilled Revenue"/>
        <s v="Labor Exempt ST"/>
        <s v="Labor Exempt OT"/>
        <s v="Labor NonExm ST"/>
        <s v="Labor NonExm OT"/>
        <s v="Labor NonExm NonProd"/>
        <s v="Labor Union ST"/>
        <s v="Labor Union OT"/>
        <s v="Labor Union NonProd"/>
        <s v="Labor Severance"/>
        <s v="Labor Commissions"/>
        <s v="Labor OffCycle Bonus"/>
        <s v="Labor Seconded Empl"/>
        <s v="Labor Exp Reclass"/>
        <s v="Labor to BalSheet"/>
        <s v="ST LbrBen to BalSht"/>
        <s v="OT LbrBen to BalSht"/>
        <s v="Tuition Reimbursemnt"/>
        <s v="Life Insurance"/>
        <s v="PostRtFAS106-Retiree"/>
        <s v="LT Incentive Exp"/>
        <s v="Employee Wellness"/>
        <s v="Emplr 401K-IBEW Plan"/>
        <s v="Supp ExecRetire Plan"/>
        <s v="LTDisability FAS112"/>
        <s v="Vacations (accrual)"/>
        <s v="Emplr Mtch Stk Purch"/>
        <s v="Benefits-Other"/>
        <s v="Employee Incentive"/>
        <s v="Emp Service Awards"/>
        <s v="Benefits Fringe Rcls"/>
        <s v="Benefits to BalSheet"/>
        <s v="EE ProfDue Subs Fees"/>
        <s v="EE SocialCivic Dues"/>
        <s v="EE Meals 50% Deduct"/>
        <s v="EE Mileage"/>
        <s v="EE Shoes Uniforms"/>
        <s v="EE Training"/>
        <s v="EE Travel Lodging"/>
        <s v="EE Apprec and Gifts"/>
        <s v="EE Miscellaneous"/>
        <s v="Employee Exp Reclass"/>
        <s v="Emp Exp to BalSheet"/>
        <s v="Advertising"/>
        <s v="Consultants-Audit"/>
        <s v="Consultants-Engineer"/>
        <s v="Consultants-Environ"/>
        <s v="Consultants-Legal"/>
        <s v="Consultants-Mgmt"/>
        <s v="Consultants-Other"/>
        <s v="Consultants-Taxes"/>
        <s v="Contractor Services"/>
        <s v="Instrument SvcRepair"/>
        <s v="Tool Service/Repair"/>
        <s v="Line Clearance"/>
        <s v="Printing"/>
        <s v="Security Services"/>
        <s v="Hardware Maint/Svcs"/>
        <s v="Site Testing Service"/>
        <s v="Software Maintenance"/>
        <s v="Trust Fee"/>
        <s v="OutSvc Exp Reclass"/>
        <s v="OutSvc to BalSheet"/>
        <s v="Fuel Coal Recov"/>
        <s v="Fuel Natural Gas"/>
        <s v="Fuel Oil burn Gen"/>
        <s v="Fuel SO2 Cr, Nox"/>
        <s v="Fuel Renew Enrgy CRs"/>
        <s v="Purchased Power"/>
        <s v="M&amp;S FurnOffEquip"/>
        <s v="M&amp;S Gen Office"/>
        <s v="M&amp;S Chemicals"/>
        <s v="M&amp;S Lab"/>
        <s v="M&amp;S Lubricants"/>
        <s v="M&amp;S Ops Consum"/>
        <s v="M&amp;S Safety"/>
        <s v="M&amp;S Vehicle Fuel"/>
        <s v="M&amp;S OS Purchases"/>
        <s v="M&amp;S Parts"/>
        <s v="M&amp;S Part Repairs"/>
        <s v="M&amp;S Small Tools"/>
        <s v="M&amp;S Obsolete Inven"/>
        <s v="M&amp;S Inven Other"/>
        <s v="M&amp;S Inven Issue"/>
        <s v="Phy Inven Difference"/>
        <s v="Matls Price Diff"/>
        <s v="Re-Stock Salvage"/>
        <s v="M&amp;S Exp Reclass"/>
        <s v="M&amp;S to BalSheet"/>
        <s v="Transport-Vehicle"/>
        <s v="Transp Veh Depr Oth"/>
        <s v="Transprt Exp Reclass"/>
        <s v="Transport to BalSht"/>
        <s v="Ins-FPSC Storm Rsv"/>
        <s v="Ins-Brokerage Fees"/>
        <s v="Ins-Crime &amp; Fidelity"/>
        <s v="Ins-Director&amp;Officer"/>
        <s v="Ins-Errors&amp;Omissions"/>
        <s v="Ins-Excess Auto"/>
        <s v="Ins-Excess Gen Liab"/>
        <s v="Ins-Fiduciary"/>
        <s v="Ins-I&amp;D Reserves"/>
        <s v="Ins-Longshore Comp"/>
        <s v="Ins-Property"/>
        <s v="Ins-Punitive Damages"/>
        <s v="Ins-Special Risk"/>
        <s v="Ins-Surety Bonds"/>
        <s v="Ins-Travel Accident"/>
        <s v="Ins-WC Excess"/>
        <s v="Ins-Solar"/>
        <s v="Ins-Other"/>
        <s v="Ins to BalSheet"/>
        <s v="ST Rent-NonOff Equip"/>
        <s v="ST Rent-Office Equip"/>
        <s v="ST Rent-Office Space"/>
        <s v="ST Rent-Right of Way"/>
        <s v="ST Rent-Vehicle"/>
        <s v="ST Rent-Other"/>
        <s v="ST Rent to BalSheet"/>
        <s v="LT Lease-Building"/>
        <s v="LTLease-VariableExp"/>
        <s v="LTLease--Other"/>
        <s v="LTLease to BalSheet"/>
        <s v="Utilities-Electricty"/>
        <s v="Utilities-Gas"/>
        <s v="Utilities-Telecom"/>
        <s v="Utilities-WasteTrash"/>
        <s v="Utilities-Water"/>
        <s v="Utilities-Other"/>
        <s v="Utilities to BalSht"/>
        <s v="Misc Bill Ex MtlSale"/>
        <s v="Misc Bill Ex Chg Prj"/>
        <s v="Dmgd Faclty Billing"/>
        <s v="Misc Bill Ex General"/>
        <s v="Misc Bill Bal Sheet"/>
        <s v="Bad Debt Exp CIS"/>
        <s v="Bad Debt Exp ARM"/>
        <s v="Director's Expenses"/>
        <s v="Director RestrStk Ex"/>
        <s v="Defd Compensation"/>
        <s v="Economic Development"/>
        <s v="Industry Dues"/>
        <s v="Donations (501c)"/>
        <s v="Donations NonDed"/>
        <s v="Donations Other"/>
        <s v="Fees-Bank"/>
        <s v="Fees-Report Filing"/>
        <s v="Fees-Registration"/>
        <s v="Fees-Miscellaneous"/>
        <s v="Penalties"/>
        <s v="Permitting"/>
        <s v="Political Contrib"/>
        <s v="Postage Ship Courier"/>
        <s v="Ene Conserv Allow"/>
        <s v="Selling Mktg Exp"/>
        <s v="Settlement/Claim Exp"/>
        <s v="Cash Discounts Taken"/>
        <s v="A&amp;G Allocation"/>
        <s v="A&amp;G Alloc to Capital"/>
        <s v="Fleet Allocation"/>
        <s v="Stores Allocation"/>
        <s v="Small Tools Alloc"/>
        <s v="Self Help Allocation"/>
        <s v="E&amp;S Allocation"/>
        <s v="Intercompany Charges"/>
        <s v="IC Corp Services"/>
        <s v="IC Indirect fr SvcCo"/>
        <s v="IC Asset Usage Fee"/>
        <s v="Other Oper-Misc"/>
        <s v="Rate Case Expense"/>
        <s v="Restruct Charges"/>
        <s v="Oth Oper Exp Reclass"/>
        <s v="Other Oper to BalSht"/>
        <s v="Make Ready Chg BlSht"/>
        <s v="Fleet Chgs BalSht"/>
        <s v="Small Tools BalSht"/>
        <s v="Stores Clrg BalSht"/>
        <s v="Self Help Chgs BlSht"/>
        <s v="SupMgmt Chgs BalSht"/>
        <s v="Amtz-Utility Plant"/>
        <s v="Amtz-Acqu Adj ATL"/>
        <s v="Amtz-Acqu Adj BTL"/>
        <s v="Amtz-Financing Lease"/>
        <s v="Depr-Utility Plant"/>
        <s v="Depr-NonUtil Prp BTL"/>
        <s v="Depr-Environmental"/>
        <s v="Depr-Dismantling Acr"/>
        <s v="Depr-Storm Protect"/>
        <s v="Depr-Conservation"/>
        <s v="TOTI-Franchise Fees"/>
        <s v="TOTI-Gross Receipts"/>
        <s v="TOTI-PayrolTax Incen"/>
        <s v="TOTI-PayrollTax Rcls"/>
        <s v="TOTI-Prop Tax ATL"/>
        <s v="TOTI-Prop Tax BTL"/>
        <s v="TOTI-Reg Assess Fee"/>
        <s v="TOTI-Sales and Use"/>
        <s v="TOTI-St Intan Lease"/>
        <s v="TOTI-Fed Excise Tax"/>
        <s v="TOTI-CntyCityBusiLic"/>
        <s v="TOTI-Other"/>
        <s v="TOTI to BalSheet"/>
        <s v="IntInc-Dfd Fuel"/>
        <s v="IntInc-Dfd Capacity"/>
        <s v="IntInc-Dfd Storm Pro"/>
        <s v="IntInc-Dfd CETM"/>
        <s v="IntInc-Intercompany"/>
        <s v="IntInc-Miscellaneous"/>
        <s v="Allow Oth Fund AFUDC"/>
        <s v="Captlz AFUDC Equity"/>
        <s v="G/L Sale NonUtil Prp"/>
        <s v="Oth Inc/Exp-Misc"/>
        <s v="CurrAdj Real Gain"/>
        <s v="CurrAdj Unreal Gain"/>
        <s v="ZapCap Busi Revenue"/>
        <s v="Oth Light Rev-Unreg"/>
        <s v="ZapCap Resid Revenue"/>
        <s v="CIAC"/>
        <s v="Oth Inc to BalSheet"/>
        <s v="Amrt loss reaqd debt"/>
        <s v="CurrAdj Real Loss"/>
        <s v="CurrAdj Unreal Loss"/>
        <s v="ZapCap Busi Expense"/>
        <s v="ZapCap Resid Expense"/>
        <s v="Allow Brw AFUDC Dbt"/>
        <s v="Captlz AFUDC Debt"/>
        <s v="Int Exp Customer Dep"/>
        <s v="Int Exp Fin Lease"/>
        <s v="Int Exp Cr Facility"/>
        <s v="Int Exp Oth ST Borrw"/>
        <s v="Int Exp Taxes"/>
        <s v="Int Exp LT Debt"/>
        <s v="Int Exp Amz Disc LTD"/>
        <s v="Int Exp Amz Fees LTD"/>
        <s v="Int Ex Dfd Capacity"/>
        <s v="Int Ex Dfd Conserv"/>
        <s v="Int Ex Dfd Environ"/>
        <s v="Int Ex Dfd Storm Pro"/>
        <s v="Int Exp Dfd CETM"/>
        <s v="Int Exp Intercompany"/>
        <s v="Int Exp Misc"/>
        <s v="Int Exp to BalSheet"/>
        <s v="FIT Expense"/>
        <s v="FIT Expense ATL"/>
        <s v="SIT Expense"/>
        <s v="SIT Expense ATL"/>
        <s v="DIT Federal"/>
        <s v="DIT Fed NonUtility"/>
        <s v="DIT Federal Cr"/>
        <s v="DIT Fed Cr NonUtilty"/>
        <s v="DIT Fed AcclAmzPrp"/>
        <s v="DIT Fed AcclAmzPrpCr"/>
        <s v="DIT State"/>
        <s v="DIT State NonUtil"/>
        <s v="DIT State Cr"/>
        <s v="DIT State Cr NonUtil"/>
        <s v="DIT St AcclAmzPrp"/>
        <s v="InvTaxCrAmtz-Util"/>
        <s v="InvTaxCrAmtz-NonUtil"/>
        <s v="FICO Recon O&amp;M Exp"/>
        <s v="TSI FICO Recon O&amp;M E"/>
        <s v="FICO Recon TOTI"/>
        <s v="FICO Recon Oth IncEx"/>
        <s v="FICO Rec Enrg Alloc"/>
        <s v="FICO Rec IT Alloc"/>
        <s v="FICO Rec Telec Alloc"/>
        <s v="FICO Rec Facilities"/>
        <s v="FICO Rec HR Alloc"/>
        <s v="FICORec Svc Alloc"/>
        <s v="FICO Rec Proc Alloc"/>
        <s v="FICO Rec HR ER Alloc"/>
        <s v="FICO Rec EM Alloc"/>
        <s v="FICO Rec AP Alloc"/>
        <s v="FICO Rec Claim Alloc"/>
        <s v="Div sent to RE"/>
        <s v="Inc Summary Offset"/>
        <s v="1001/A6020000"/>
        <s v="1001/C6020000"/>
        <s v="1001/C6900040"/>
        <s v="1001/R6010000"/>
        <s v="1001/R6010010"/>
        <s v="1001/S1010002"/>
        <s v="1001/S6010000"/>
        <s v="1001/S6010010"/>
        <s v="1001/S6010310"/>
        <s v="1001/S6010320"/>
        <s v="1001/S6010910"/>
        <s v="1001/S6010990"/>
        <s v="1001/S6018999"/>
        <s v="1001/S6020000"/>
        <s v="1001/S6020800"/>
        <s v="1001/S6028999"/>
        <s v="1001/S6030040"/>
        <s v="1001/S6030050"/>
        <s v="1001/S6030080"/>
        <s v="1001/S6030800"/>
        <s v="1001/S6038999"/>
        <s v="1001/S6100010"/>
        <s v="1001/S6100040"/>
        <s v="1001/S6100050"/>
        <s v="1001/S6100060"/>
        <s v="1001/S6100080"/>
        <s v="1001/S6100100"/>
        <s v="1001/S6100140"/>
        <s v="1001/S6100150"/>
        <s v="1001/S6100160"/>
        <s v="1001/S6100190"/>
        <s v="1001/S6108999"/>
        <s v="1001/S6400100"/>
        <s v="1001/S6400510"/>
        <s v="1001/S6400530"/>
        <s v="1001/S6401000"/>
        <s v="1001/S6401300"/>
        <s v="1001/S6408999"/>
        <s v="1001/S6500010"/>
        <s v="1001/S6508999"/>
        <s v="1001/S6710020"/>
        <s v="1001/S6710060"/>
        <s v="1001/S6730030"/>
        <s v="1001/S6780020"/>
        <s v="1001/S6780030"/>
        <s v="1001/S6780800"/>
        <s v="1001/S6790199"/>
        <s v="1001/S6790210"/>
        <s v="1001/S6790230"/>
        <s v="1001/S6790305"/>
        <s v="1001/S6790320"/>
        <s v="1001/S6790321"/>
        <s v="1001/S6790322"/>
        <s v="1001/S6790323"/>
        <s v="1001/S6790324"/>
        <s v="1001/S6790800"/>
        <s v="1001/S6798999"/>
        <s v="1001/S6900040"/>
        <s v="1001/S6900049"/>
        <s v="1001/S7103060"/>
        <s v="Ins-WC States"/>
        <m/>
      </sharedItems>
    </cacheField>
    <cacheField name="FERC Account" numFmtId="0">
      <sharedItems containsBlank="1" containsMixedTypes="1" containsNumber="1" containsInteger="1" minValue="9101000" maxValue="9999999" count="184">
        <n v="9999997"/>
        <n v="9184100"/>
        <n v="9999996"/>
        <n v="9999998"/>
        <n v="9999999"/>
        <n v="9101000"/>
        <n v="9101100"/>
        <n v="9102000"/>
        <n v="9105000"/>
        <n v="9106000"/>
        <n v="9107000"/>
        <n v="9108000"/>
        <n v="9111000"/>
        <n v="9115000"/>
        <n v="9121000"/>
        <n v="9122000"/>
        <n v="9131000"/>
        <n v="9142000"/>
        <n v="9143000"/>
        <n v="9144000"/>
        <n v="9145000"/>
        <n v="9146000"/>
        <n v="9151000"/>
        <n v="9154000"/>
        <n v="9165000"/>
        <n v="9173000"/>
        <n v="9176000"/>
        <n v="9181000"/>
        <n v="9182200"/>
        <n v="9182300"/>
        <n v="9183000"/>
        <n v="9184000"/>
        <n v="9186000"/>
        <n v="9189000"/>
        <n v="9190000"/>
        <n v="9211000"/>
        <n v="9216000"/>
        <n v="9219000"/>
        <n v="9221000"/>
        <n v="9226000"/>
        <n v="9227000"/>
        <n v="9228100"/>
        <n v="9228200"/>
        <n v="9228300"/>
        <n v="9228400"/>
        <n v="9230000"/>
        <n v="9231000"/>
        <n v="9232000"/>
        <n v="9233000"/>
        <n v="9234000"/>
        <n v="9235000"/>
        <n v="9236000"/>
        <n v="9237000"/>
        <n v="9238000"/>
        <n v="9241000"/>
        <n v="9242000"/>
        <n v="9243000"/>
        <n v="9245000"/>
        <n v="9253000"/>
        <n v="9254000"/>
        <n v="9255000"/>
        <n v="9281000"/>
        <n v="9282000"/>
        <n v="9283000"/>
        <n v="9407000"/>
        <n v="9407300"/>
        <n v="9407400"/>
        <n v="9411800"/>
        <n v="9440000"/>
        <n v="9442000"/>
        <n v="9444000"/>
        <n v="9445000"/>
        <n v="9447000"/>
        <n v="9451000"/>
        <n v="9454000"/>
        <n v="9455000"/>
        <n v="9456000"/>
        <n v="9456100"/>
        <n v="9416000"/>
        <n v="9426500"/>
        <n v="9500000"/>
        <n v="9501000"/>
        <n v="9502000"/>
        <n v="9505000"/>
        <n v="9506000"/>
        <n v="9510000"/>
        <n v="9511000"/>
        <n v="9512000"/>
        <n v="9513000"/>
        <n v="9514000"/>
        <n v="9546000"/>
        <n v="9547000"/>
        <n v="9548000"/>
        <n v="9549000"/>
        <n v="9552000"/>
        <n v="9553000"/>
        <n v="9554000"/>
        <n v="9556000"/>
        <n v="9560000"/>
        <n v="9561100"/>
        <n v="9561200"/>
        <n v="9561300"/>
        <n v="9562000"/>
        <n v="9563000"/>
        <n v="9566000"/>
        <n v="9569000"/>
        <n v="9569200"/>
        <n v="9569300"/>
        <n v="9570000"/>
        <n v="9571000"/>
        <n v="9580000"/>
        <n v="9581000"/>
        <n v="9582000"/>
        <n v="9583000"/>
        <n v="9584000"/>
        <n v="9585000"/>
        <n v="9586000"/>
        <n v="9587000"/>
        <n v="9588000"/>
        <n v="9591000"/>
        <n v="9592000"/>
        <n v="9593000"/>
        <n v="9594000"/>
        <n v="9595000"/>
        <n v="9596000"/>
        <n v="9597000"/>
        <n v="9901000"/>
        <n v="9902000"/>
        <n v="9903000"/>
        <n v="9908000"/>
        <n v="9909000"/>
        <n v="9920000"/>
        <n v="9930200"/>
        <n v="9935000"/>
        <s v="#"/>
        <n v="9926000"/>
        <n v="9913000"/>
        <n v="9921000"/>
        <n v="9426400"/>
        <n v="9928000"/>
        <n v="9930100"/>
        <n v="9923000"/>
        <n v="9589000"/>
        <n v="9509000"/>
        <n v="9555000"/>
        <n v="9426100"/>
        <n v="9507000"/>
        <n v="9924000"/>
        <n v="9925000"/>
        <n v="9931000"/>
        <n v="9904000"/>
        <n v="9912000"/>
        <n v="9561800"/>
        <n v="9431000"/>
        <n v="9426300"/>
        <n v="9567000"/>
        <n v="9922000"/>
        <n v="9408100"/>
        <n v="9408200"/>
        <n v="9404000"/>
        <n v="9406000"/>
        <n v="9425000"/>
        <n v="9403000"/>
        <n v="9421000"/>
        <n v="9419000"/>
        <n v="9419100"/>
        <n v="9421100"/>
        <n v="9418000"/>
        <n v="9415000"/>
        <n v="9428100"/>
        <n v="9432000"/>
        <n v="9427000"/>
        <n v="9428000"/>
        <n v="9409200"/>
        <n v="9409100"/>
        <n v="9410100"/>
        <n v="9410200"/>
        <n v="9411100"/>
        <n v="9411200"/>
        <n v="9411400"/>
        <n v="9411500"/>
        <n v="9438000"/>
        <n v="9433000"/>
        <m/>
      </sharedItems>
    </cacheField>
    <cacheField name="FERC Account Description" numFmtId="0">
      <sharedItems containsBlank="1"/>
    </cacheField>
    <cacheField name="January Amount" numFmtId="0">
      <sharedItems containsString="0" containsBlank="1" containsNumber="1" minValue="-570000000" maxValue="768663714.58000004"/>
    </cacheField>
    <cacheField name="February Amount" numFmtId="0">
      <sharedItems containsString="0" containsBlank="1" containsNumber="1" minValue="-546623363.98000002" maxValue="563559503.5"/>
    </cacheField>
    <cacheField name="March Amount" numFmtId="0">
      <sharedItems containsString="0" containsBlank="1" containsNumber="1" minValue="-207721355" maxValue="208553047"/>
    </cacheField>
    <cacheField name="April Amount" numFmtId="0">
      <sharedItems containsString="0" containsBlank="1" containsNumber="1" minValue="-68591917.129999995" maxValue="57866772.770000003"/>
    </cacheField>
    <cacheField name="May Amount" numFmtId="0">
      <sharedItems containsString="0" containsBlank="1" containsNumber="1" minValue="-100000000" maxValue="79391914"/>
    </cacheField>
    <cacheField name="June Amount" numFmtId="0">
      <sharedItems containsString="0" containsBlank="1" containsNumber="1" minValue="-81787104.650000006" maxValue="64235527.630000003"/>
    </cacheField>
    <cacheField name="July Amount" numFmtId="0">
      <sharedItems containsString="0" containsBlank="1" containsNumber="1" minValue="-300000000" maxValue="300000000"/>
    </cacheField>
    <cacheField name="August Amount" numFmtId="0">
      <sharedItems containsString="0" containsBlank="1" containsNumber="1" minValue="-125581673.73" maxValue="131529532"/>
    </cacheField>
    <cacheField name="September Amount" numFmtId="0">
      <sharedItems containsString="0" containsBlank="1" containsNumber="1" minValue="-98080134.75" maxValue="50743816.369999997"/>
    </cacheField>
    <cacheField name="October Amount" numFmtId="0">
      <sharedItems containsString="0" containsBlank="1" containsNumber="1" minValue="-79226687.310000002" maxValue="47635370.009999998"/>
    </cacheField>
    <cacheField name="November Amount" numFmtId="0">
      <sharedItems containsString="0" containsBlank="1" containsNumber="1" minValue="-169965146" maxValue="169965146"/>
    </cacheField>
    <cacheField name="December Amount" numFmtId="0">
      <sharedItems containsString="0" containsBlank="1" containsNumber="1" minValue="-563227775.52999997" maxValue="438000000"/>
    </cacheField>
    <cacheField name="Sum of YTD" numFmtId="0">
      <sharedItems containsString="0" containsBlank="1" containsNumber="1" minValue="-960806237.67999995" maxValue="862345905.56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ckfield, Kimberly J." refreshedDate="45342.460324768515" createdVersion="8" refreshedVersion="8" minRefreshableVersion="3" recordCount="3320" xr:uid="{1F6165A9-2E7A-4044-B963-B90C928FED17}">
  <cacheSource type="worksheet">
    <worksheetSource ref="A1:U3321" sheet="2023A_FIN015"/>
  </cacheSource>
  <cacheFields count="21">
    <cacheField name="Sender Company Code" numFmtId="0">
      <sharedItems containsSemiMixedTypes="0" containsString="0" containsNumber="1" containsInteger="1" minValue="2002" maxValue="2502" count="6">
        <n v="2002"/>
        <n v="2081"/>
        <n v="2201"/>
        <n v="2301"/>
        <n v="2313"/>
        <n v="2502"/>
      </sharedItems>
    </cacheField>
    <cacheField name="Sender Company " numFmtId="0">
      <sharedItems/>
    </cacheField>
    <cacheField name="Receiver Company Code" numFmtId="0">
      <sharedItems containsSemiMixedTypes="0" containsString="0" containsNumber="1" containsInteger="1" minValue="2201" maxValue="2201" count="1">
        <n v="2201"/>
      </sharedItems>
    </cacheField>
    <cacheField name="Receiver Company" numFmtId="0">
      <sharedItems/>
    </cacheField>
    <cacheField name="Natural Account" numFmtId="0">
      <sharedItems count="765">
        <s v="1001/#"/>
        <s v="1001/6010130"/>
        <s v="1001/6020010"/>
        <s v="1001/6020040"/>
        <s v="1001/6020050"/>
        <s v="1001/6020060"/>
        <s v="1001/6020080"/>
        <s v="1001/6020130"/>
        <s v="1001/6020140"/>
        <s v="1001/6020180"/>
        <s v="1001/6020230"/>
        <s v="1001/6900040"/>
        <s v="1001/A6010000"/>
        <s v="1001/A6900040"/>
        <s v="1001/1010000"/>
        <s v="1001/1011000"/>
        <s v="1001/1011200"/>
        <s v="1001/1020000"/>
        <s v="1001/1050000"/>
        <s v="1001/1060000"/>
        <s v="1001/1070000"/>
        <s v="1001/1080000"/>
        <s v="1001/1080001"/>
        <s v="1001/1080100"/>
        <s v="1001/1080110"/>
        <s v="1001/1080200"/>
        <s v="1001/1080210"/>
        <s v="1001/1110000"/>
        <s v="1001/1150000"/>
        <s v="1001/1210000"/>
        <s v="1001/1210100"/>
        <s v="1001/1210200"/>
        <s v="1001/1220000"/>
        <s v="1001/1310070"/>
        <s v="1001/1310085"/>
        <s v="1001/1310095"/>
        <s v="1001/1310150"/>
        <s v="1001/1310990"/>
        <s v="1001/1420400"/>
        <s v="1001/1420401"/>
        <s v="1001/1430000"/>
        <s v="1001/1430001"/>
        <s v="1001/1430010"/>
        <s v="1001/1430030"/>
        <s v="1001/1430060"/>
        <s v="1001/1430300"/>
        <s v="1001/1430400"/>
        <s v="1001/1440000"/>
        <s v="1001/1440001"/>
        <s v="1001/1440002"/>
        <s v="1001/1440010"/>
        <s v="1001/1450713"/>
        <s v="1001/1450714"/>
        <s v="1001/1460700"/>
        <s v="1001/1460701"/>
        <s v="1001/1460706"/>
        <s v="1001/1460707"/>
        <s v="1001/1460708"/>
        <s v="1001/1460709"/>
        <s v="1001/1460713"/>
        <s v="1001/1460714"/>
        <s v="1001/1460751"/>
        <s v="1001/1460752"/>
        <s v="1001/1460754"/>
        <s v="1001/1460755"/>
        <s v="1001/1460760"/>
        <s v="1001/1460762"/>
        <s v="1001/1460763"/>
        <s v="1001/1460764"/>
        <s v="1001/1460780"/>
        <s v="1001/1460791"/>
        <s v="1001/1460799"/>
        <s v="1001/1510020"/>
        <s v="1001/1510030"/>
        <s v="1001/1510050"/>
        <s v="1001/1540000"/>
        <s v="1001/1540001"/>
        <s v="1001/1650005"/>
        <s v="1001/1650020"/>
        <s v="1001/1650050"/>
        <s v="1001/1650051"/>
        <s v="1001/1650402"/>
        <s v="1001/1650403"/>
        <s v="1001/1650404"/>
        <s v="1001/1650405"/>
        <s v="1001/1650599"/>
        <s v="1001/1650800"/>
        <s v="1001/1650801"/>
        <s v="1001/1730100"/>
        <s v="1001/1760120"/>
        <s v="1001/1760720"/>
        <s v="1001/1810100"/>
        <s v="1001/1810200"/>
        <s v="1001/1822111"/>
        <s v="1001/1822211"/>
        <s v="1001/1823020"/>
        <s v="1001/1823030"/>
        <s v="1001/1823090"/>
        <s v="1001/1823100"/>
        <s v="1001/1823104"/>
        <s v="1001/1823105"/>
        <s v="1001/1823106"/>
        <s v="1001/1823113"/>
        <s v="1001/1823200"/>
        <s v="1001/1823201"/>
        <s v="1001/1823202"/>
        <s v="1001/1823204"/>
        <s v="1001/1823205"/>
        <s v="1001/1823206"/>
        <s v="1001/1823220"/>
        <s v="1001/1823322"/>
        <s v="1001/1823324"/>
        <s v="1001/1823327"/>
        <s v="1001/1823610"/>
        <s v="1001/1823611"/>
        <s v="1001/1823612"/>
        <s v="1001/1830000"/>
        <s v="1001/1840010"/>
        <s v="1001/1860020"/>
        <s v="1001/1860800"/>
        <s v="1001/1890100"/>
        <s v="1001/1890200"/>
        <s v="1001/1900300"/>
        <s v="1001/1900303"/>
        <s v="1001/1900305"/>
        <s v="1001/1900307"/>
        <s v="1001/1900308"/>
        <s v="1001/1900310"/>
        <s v="1001/1900315"/>
        <s v="1001/1900400"/>
        <s v="1001/1900403"/>
        <s v="1001/1900405"/>
        <s v="1001/1900407"/>
        <s v="1001/1900408"/>
        <s v="1001/1900610"/>
        <s v="1001/2110000"/>
        <s v="1001/2160000"/>
        <s v="1001/2190040"/>
        <s v="1001/2190041"/>
        <s v="1001/2210100"/>
        <s v="1001/2210200"/>
        <s v="1001/2260200"/>
        <s v="1001/2270200"/>
        <s v="1001/2270201"/>
        <s v="1001/2281000"/>
        <s v="1001/2282010"/>
        <s v="1001/2282020"/>
        <s v="1001/2282040"/>
        <s v="1001/2282210"/>
        <s v="1001/2283200"/>
        <s v="1001/2283201"/>
        <s v="1001/2283202"/>
        <s v="1001/2283203"/>
        <s v="1001/2283210"/>
        <s v="1001/2283211"/>
        <s v="1001/2283220"/>
        <s v="1001/2283221"/>
        <s v="1001/2283231"/>
        <s v="1001/2283232"/>
        <s v="1001/2283240"/>
        <s v="1001/2284020"/>
        <s v="1001/2300100"/>
        <s v="1001/2300200"/>
        <s v="1001/2310000"/>
        <s v="1001/2320000"/>
        <s v="1001/2320001"/>
        <s v="1001/2320002"/>
        <s v="1001/2320003"/>
        <s v="1001/2320005"/>
        <s v="1001/2320007"/>
        <s v="1001/2320008"/>
        <s v="1001/2320009"/>
        <s v="1001/2320010"/>
        <s v="1001/2320011"/>
        <s v="1001/2320012"/>
        <s v="1001/2320013"/>
        <s v="1001/2320014"/>
        <s v="1001/2320015"/>
        <s v="1001/2320016"/>
        <s v="1001/2320018"/>
        <s v="1001/2320020"/>
        <s v="1001/2320021"/>
        <s v="1001/2320022"/>
        <s v="1001/2320023"/>
        <s v="1001/2320024"/>
        <s v="1001/2320027"/>
        <s v="1001/2320028"/>
        <s v="1001/2320029"/>
        <s v="1001/2320031"/>
        <s v="1001/2320035"/>
        <s v="1001/2320036"/>
        <s v="1001/2320037"/>
        <s v="1001/2320039"/>
        <s v="1001/2320402"/>
        <s v="1001/2320403"/>
        <s v="1001/2320404"/>
        <s v="1001/2320405"/>
        <s v="1001/2330711"/>
        <s v="1001/2340700"/>
        <s v="1001/2340701"/>
        <s v="1001/2340711"/>
        <s v="1001/2340799"/>
        <s v="1001/2350100"/>
        <s v="1001/2360310"/>
        <s v="1001/2360410"/>
        <s v="1001/2360600"/>
        <s v="1001/2360601"/>
        <s v="1001/2360602"/>
        <s v="1001/2360603"/>
        <s v="1001/2360604"/>
        <s v="1001/2360605"/>
        <s v="1001/2360620"/>
        <s v="1001/2360800"/>
        <s v="1001/2370300"/>
        <s v="1001/2370350"/>
        <s v="1001/2370400"/>
        <s v="1001/2370710"/>
        <s v="1001/2380720"/>
        <s v="1001/2410000"/>
        <s v="1001/2410005"/>
        <s v="1001/2410300"/>
        <s v="1001/2410305"/>
        <s v="1001/2410310"/>
        <s v="1001/2410320"/>
        <s v="1001/2410330"/>
        <s v="1001/2410430"/>
        <s v="1001/2420111"/>
        <s v="1001/2420121"/>
        <s v="1001/2420131"/>
        <s v="1001/2420191"/>
        <s v="1001/2420192"/>
        <s v="1001/2420199"/>
        <s v="1001/2420300"/>
        <s v="1001/2420310"/>
        <s v="1001/2430100"/>
        <s v="1001/2430101"/>
        <s v="1001/2450700"/>
        <s v="1001/2450720"/>
        <s v="1001/2530120"/>
        <s v="1001/2530130"/>
        <s v="1001/2530299"/>
        <s v="1001/2530300"/>
        <s v="1001/2530302"/>
        <s v="1001/2530310"/>
        <s v="1001/2530340"/>
        <s v="1001/2530800"/>
        <s v="1001/2540030"/>
        <s v="1001/2540040"/>
        <s v="1001/2540050"/>
        <s v="1001/2540090"/>
        <s v="1001/2540180"/>
        <s v="1001/2540205"/>
        <s v="1001/2540210"/>
        <s v="1001/2540211"/>
        <s v="1001/2540280"/>
        <s v="1001/2540320"/>
        <s v="1001/2540610"/>
        <s v="1001/2540612"/>
        <s v="1001/2550000"/>
        <s v="1001/2550005"/>
        <s v="1001/2810300"/>
        <s v="1001/2810400"/>
        <s v="1001/2820300"/>
        <s v="1001/2820400"/>
        <s v="1001/2820610"/>
        <s v="1001/2830300"/>
        <s v="1001/2830330"/>
        <s v="1001/2830400"/>
        <s v="1001/2830430"/>
        <s v="1001/2830610"/>
        <s v="1001/2830611"/>
        <s v="1001/4070211"/>
        <s v="1001/4073020"/>
        <s v="1001/4073021"/>
        <s v="1001/4073022"/>
        <s v="1001/4073030"/>
        <s v="1001/4073040"/>
        <s v="1001/4073050"/>
        <s v="1001/4073090"/>
        <s v="1001/4073200"/>
        <s v="1001/4073212"/>
        <s v="1001/4073213"/>
        <s v="1001/4074030"/>
        <s v="1001/4074031"/>
        <s v="1001/4074040"/>
        <s v="1001/4074041"/>
        <s v="1001/4074050"/>
        <s v="1001/4074051"/>
        <s v="1001/4074090"/>
        <s v="1001/4074091"/>
        <s v="1001/4074211"/>
        <s v="1001/4118010"/>
        <s v="1001/4118030"/>
        <s v="1001/4400010"/>
        <s v="1001/4400020"/>
        <s v="1001/4400030"/>
        <s v="1001/4400040"/>
        <s v="1001/4400050"/>
        <s v="1001/4400060"/>
        <s v="1001/4400070"/>
        <s v="1001/4400090"/>
        <s v="1001/4400091"/>
        <s v="1001/4400092"/>
        <s v="1001/4420010"/>
        <s v="1001/4420020"/>
        <s v="1001/4420030"/>
        <s v="1001/4420040"/>
        <s v="1001/4420050"/>
        <s v="1001/4420060"/>
        <s v="1001/4420070"/>
        <s v="1001/4420090"/>
        <s v="1001/4420091"/>
        <s v="1001/4420092"/>
        <s v="1001/4420110"/>
        <s v="1001/4420120"/>
        <s v="1001/4420130"/>
        <s v="1001/4420140"/>
        <s v="1001/4420150"/>
        <s v="1001/4420160"/>
        <s v="1001/4420170"/>
        <s v="1001/4420180"/>
        <s v="1001/4420190"/>
        <s v="1001/4420191"/>
        <s v="1001/4420192"/>
        <s v="1001/4420210"/>
        <s v="1001/4420220"/>
        <s v="1001/4420230"/>
        <s v="1001/4420240"/>
        <s v="1001/4420250"/>
        <s v="1001/4420270"/>
        <s v="1001/4420290"/>
        <s v="1001/4420291"/>
        <s v="1001/4420292"/>
        <s v="1001/4420310"/>
        <s v="1001/4420320"/>
        <s v="1001/4420330"/>
        <s v="1001/4420340"/>
        <s v="1001/4420350"/>
        <s v="1001/4420370"/>
        <s v="1001/4420380"/>
        <s v="1001/4420390"/>
        <s v="1001/4420391"/>
        <s v="1001/4420392"/>
        <s v="1001/4420410"/>
        <s v="1001/4420420"/>
        <s v="1001/4420430"/>
        <s v="1001/4420440"/>
        <s v="1001/4420450"/>
        <s v="1001/4420460"/>
        <s v="1001/4420470"/>
        <s v="1001/4420490"/>
        <s v="1001/4420491"/>
        <s v="1001/4420492"/>
        <s v="1001/4420510"/>
        <s v="1001/4420520"/>
        <s v="1001/4420530"/>
        <s v="1001/4420540"/>
        <s v="1001/4420550"/>
        <s v="1001/4420560"/>
        <s v="1001/4420570"/>
        <s v="1001/4420580"/>
        <s v="1001/4420590"/>
        <s v="1001/4420591"/>
        <s v="1001/4420592"/>
        <s v="1001/4440010"/>
        <s v="1001/4440020"/>
        <s v="1001/4440030"/>
        <s v="1001/4440040"/>
        <s v="1001/4440050"/>
        <s v="1001/4440060"/>
        <s v="1001/4440070"/>
        <s v="1001/4440090"/>
        <s v="1001/4440091"/>
        <s v="1001/4440092"/>
        <s v="1001/4450010"/>
        <s v="1001/4450020"/>
        <s v="1001/4450030"/>
        <s v="1001/4450040"/>
        <s v="1001/4450050"/>
        <s v="1001/4450060"/>
        <s v="1001/4450070"/>
        <s v="1001/4450080"/>
        <s v="1001/4450090"/>
        <s v="1001/4450091"/>
        <s v="1001/4450092"/>
        <s v="1001/4470010"/>
        <s v="1001/4470011"/>
        <s v="1001/4470012"/>
        <s v="1001/4510100"/>
        <s v="1001/4510101"/>
        <s v="1001/4510102"/>
        <s v="1001/4510103"/>
        <s v="1001/4510104"/>
        <s v="1001/4510107"/>
        <s v="1001/4510108"/>
        <s v="1001/4510109"/>
        <s v="1001/4510110"/>
        <s v="1001/4510111"/>
        <s v="1001/4510112"/>
        <s v="1001/4510113"/>
        <s v="1001/4510800"/>
        <s v="1001/4540010"/>
        <s v="1001/4540020"/>
        <s v="1001/4540030"/>
        <s v="1001/4540040"/>
        <s v="1001/4540081"/>
        <s v="1001/4540700"/>
        <s v="1001/4540701"/>
        <s v="1001/4540800"/>
        <s v="1001/4550000"/>
        <s v="1001/4550001"/>
        <s v="1001/4560020"/>
        <s v="1001/4560030"/>
        <s v="1001/4560050"/>
        <s v="1001/4560080"/>
        <s v="1001/4560120"/>
        <s v="1001/4560180"/>
        <s v="1001/4560190"/>
        <s v="1001/4560191"/>
        <s v="1001/4560200"/>
        <s v="1001/4560210"/>
        <s v="1001/4560230"/>
        <s v="1001/4560401"/>
        <s v="1001/4560411"/>
        <s v="1001/4560501"/>
        <s v="1001/4560511"/>
        <s v="1001/4560660"/>
        <s v="1001/4560800"/>
        <s v="1001/4560900"/>
        <s v="1001/6010110"/>
        <s v="1001/6010120"/>
        <s v="1001/6010210"/>
        <s v="1001/6010220"/>
        <s v="1001/6010230"/>
        <s v="1001/6010310"/>
        <s v="1001/6010320"/>
        <s v="1001/6010330"/>
        <s v="1001/6010400"/>
        <s v="1001/6010900"/>
        <s v="1001/6010910"/>
        <s v="1001/6010990"/>
        <s v="1001/6018999"/>
        <s v="1001/6019000"/>
        <s v="1001/6019900"/>
        <s v="1001/6019910"/>
        <s v="1001/6020020"/>
        <s v="1001/6020030"/>
        <s v="1001/6020090"/>
        <s v="1001/6020100"/>
        <s v="1001/6020110"/>
        <s v="1001/6020131"/>
        <s v="1001/6020150"/>
        <s v="1001/6020170"/>
        <s v="1001/6020220"/>
        <s v="1001/6020240"/>
        <s v="1001/6020800"/>
        <s v="1001/6020900"/>
        <s v="1001/6020920"/>
        <s v="1001/6028999"/>
        <s v="1001/6029000"/>
        <s v="1001/6030010"/>
        <s v="1001/6030020"/>
        <s v="1001/6030040"/>
        <s v="1001/6030050"/>
        <s v="1001/6030060"/>
        <s v="1001/6030070"/>
        <s v="1001/6030080"/>
        <s v="1001/6030091"/>
        <s v="1001/6030800"/>
        <s v="1001/6038999"/>
        <s v="1001/6039000"/>
        <s v="1001/6100010"/>
        <s v="1001/6100030"/>
        <s v="1001/6100040"/>
        <s v="1001/6100050"/>
        <s v="1001/6100060"/>
        <s v="1001/6100070"/>
        <s v="1001/6100080"/>
        <s v="1001/6100090"/>
        <s v="1001/6100100"/>
        <s v="1001/6100110"/>
        <s v="1001/6100120"/>
        <s v="1001/6100140"/>
        <s v="1001/6100150"/>
        <s v="1001/6100160"/>
        <s v="1001/6100170"/>
        <s v="1001/6100180"/>
        <s v="1001/6100190"/>
        <s v="1001/6100200"/>
        <s v="1001/6108999"/>
        <s v="1001/6109000"/>
        <s v="1001/6200010"/>
        <s v="1001/6200030"/>
        <s v="1001/6200040"/>
        <s v="1001/6200060"/>
        <s v="1001/6200080"/>
        <s v="1001/6250100"/>
        <s v="1001/6400010"/>
        <s v="1001/6400020"/>
        <s v="1001/6400030"/>
        <s v="1001/6400040"/>
        <s v="1001/6400050"/>
        <s v="1001/6400060"/>
        <s v="1001/6400070"/>
        <s v="1001/6400080"/>
        <s v="1001/6400100"/>
        <s v="1001/6400500"/>
        <s v="1001/6400505"/>
        <s v="1001/6400510"/>
        <s v="1001/6400520"/>
        <s v="1001/6400530"/>
        <s v="1001/6401000"/>
        <s v="1001/6401100"/>
        <s v="1001/6401200"/>
        <s v="1001/6401300"/>
        <s v="1001/6408999"/>
        <s v="1001/6409000"/>
        <s v="1001/6500010"/>
        <s v="1001/6500810"/>
        <s v="1001/6508999"/>
        <s v="1001/6509000"/>
        <s v="1001/6700400"/>
        <s v="1001/6700502"/>
        <s v="1001/6700503"/>
        <s v="1001/6700504"/>
        <s v="1001/6700505"/>
        <s v="1001/6700506"/>
        <s v="1001/6700507"/>
        <s v="1001/6700508"/>
        <s v="1001/6700509"/>
        <s v="1001/6700510"/>
        <s v="1001/6700514"/>
        <s v="1001/6700515"/>
        <s v="1001/6700516"/>
        <s v="1001/6700517"/>
        <s v="1001/6700518"/>
        <s v="1001/6700519"/>
        <s v="1001/6700521"/>
        <s v="1001/6700599"/>
        <s v="1001/6709000"/>
        <s v="1001/6710020"/>
        <s v="1001/6710030"/>
        <s v="1001/6710040"/>
        <s v="1001/6710050"/>
        <s v="1001/6710060"/>
        <s v="1001/6710800"/>
        <s v="1001/6719000"/>
        <s v="1001/6720010"/>
        <s v="1001/6720060"/>
        <s v="1001/6720800"/>
        <s v="1001/6729000"/>
        <s v="1001/6730010"/>
        <s v="1001/6730020"/>
        <s v="1001/6730030"/>
        <s v="1001/6730050"/>
        <s v="1001/6730060"/>
        <s v="1001/6730800"/>
        <s v="1001/6739000"/>
        <s v="1001/6780020"/>
        <s v="1001/6780030"/>
        <s v="1001/6780040"/>
        <s v="1001/6780800"/>
        <s v="1001/6789000"/>
        <s v="1001/6790010"/>
        <s v="1001/6790020"/>
        <s v="1001/6790030"/>
        <s v="1001/6790040"/>
        <s v="1001/6790050"/>
        <s v="1001/6790055"/>
        <s v="1001/6790060"/>
        <s v="1001/6790090"/>
        <s v="1001/6790091"/>
        <s v="1001/6790092"/>
        <s v="1001/6790101"/>
        <s v="1001/6790102"/>
        <s v="1001/6790103"/>
        <s v="1001/6790199"/>
        <s v="1001/6790200"/>
        <s v="1001/6790210"/>
        <s v="1001/6790220"/>
        <s v="1001/6790230"/>
        <s v="1001/6790250"/>
        <s v="1001/6790255"/>
        <s v="1001/6790260"/>
        <s v="1001/6790300"/>
        <s v="1001/6790305"/>
        <s v="1001/6790310"/>
        <s v="1001/6790320"/>
        <s v="1001/6790321"/>
        <s v="1001/6790322"/>
        <s v="1001/6790323"/>
        <s v="1001/6790324"/>
        <s v="1001/6790700"/>
        <s v="1001/6790704"/>
        <s v="1001/6790708"/>
        <s v="1001/6790709"/>
        <s v="1001/6790800"/>
        <s v="1001/6791000"/>
        <s v="1001/6798000"/>
        <s v="1001/6798999"/>
        <s v="1001/6799000"/>
        <s v="1001/6799104"/>
        <s v="1001/6799105"/>
        <s v="1001/6799106"/>
        <s v="1001/6799107"/>
        <s v="1001/6799108"/>
        <s v="1001/6799109"/>
        <s v="1001/6800010"/>
        <s v="1001/6800040"/>
        <s v="1001/6800045"/>
        <s v="1001/6800120"/>
        <s v="1001/6810010"/>
        <s v="1001/6810025"/>
        <s v="1001/6810050"/>
        <s v="1001/6810060"/>
        <s v="1001/6810090"/>
        <s v="1001/6810140"/>
        <s v="1001/6900010"/>
        <s v="1001/6900030"/>
        <s v="1001/6900048"/>
        <s v="1001/6900049"/>
        <s v="1001/6900060"/>
        <s v="1001/6900065"/>
        <s v="1001/6900070"/>
        <s v="1001/6900080"/>
        <s v="1001/6900100"/>
        <s v="1001/6900110"/>
        <s v="1001/6900120"/>
        <s v="1001/6900800"/>
        <s v="1001/6909000"/>
        <s v="1001/7000220"/>
        <s v="1001/7000230"/>
        <s v="1001/7000290"/>
        <s v="1001/7000291"/>
        <s v="1001/7000700"/>
        <s v="1001/7000800"/>
        <s v="1001/7100010"/>
        <s v="1001/7100015"/>
        <s v="1001/7100400"/>
        <s v="1001/7100800"/>
        <s v="1001/7102000"/>
        <s v="1001/7102100"/>
        <s v="1001/7103030"/>
        <s v="1001/7103035"/>
        <s v="1001/7103040"/>
        <s v="1001/7103060"/>
        <s v="1001/7109000"/>
        <s v="1001/7201100"/>
        <s v="1001/7202000"/>
        <s v="1001/7202100"/>
        <s v="1001/7203030"/>
        <s v="1001/7203040"/>
        <s v="1001/7500010"/>
        <s v="1001/7500015"/>
        <s v="1001/7500030"/>
        <s v="1001/7500060"/>
        <s v="1001/7500080"/>
        <s v="1001/7500090"/>
        <s v="1001/7500100"/>
        <s v="1001/7500110"/>
        <s v="1001/7500120"/>
        <s v="1001/7500130"/>
        <s v="1001/7500230"/>
        <s v="1001/7500240"/>
        <s v="1001/7500250"/>
        <s v="1001/7500290"/>
        <s v="1001/7500291"/>
        <s v="1001/7500700"/>
        <s v="1001/7500800"/>
        <s v="1001/7509000"/>
        <s v="1001/8000300"/>
        <s v="1001/8000310"/>
        <s v="1001/8000400"/>
        <s v="1001/8000410"/>
        <s v="1001/8010300"/>
        <s v="1001/8010305"/>
        <s v="1001/8010310"/>
        <s v="1001/8010315"/>
        <s v="1001/8010320"/>
        <s v="1001/8010330"/>
        <s v="1001/8010400"/>
        <s v="1001/8010405"/>
        <s v="1001/8010410"/>
        <s v="1001/8010415"/>
        <s v="1001/8010420"/>
        <s v="1001/8010600"/>
        <s v="1001/8010610"/>
        <s v="1001/8900140"/>
        <s v="1001/8900141"/>
        <s v="1001/8900170"/>
        <s v="1001/8900180"/>
        <s v="1001/8903001"/>
        <s v="1001/8903002"/>
        <s v="1001/8903003"/>
        <s v="1001/8903004"/>
        <s v="1001/8903005"/>
        <s v="1001/8903006"/>
        <s v="1001/8903007"/>
        <s v="1001/8903008"/>
        <s v="1001/8903009"/>
        <s v="1001/8903011"/>
        <s v="1001/8903012"/>
        <s v="1001/8999998"/>
        <s v="1001/8999999"/>
        <s v="1001/A6020000"/>
        <s v="1001/C6020000"/>
        <s v="1001/C6900040"/>
        <s v="1001/R6010000"/>
        <s v="1001/R6010010"/>
        <s v="1001/S1010002"/>
        <s v="1001/S6010000"/>
        <s v="1001/S6010010"/>
        <s v="1001/S6010310"/>
        <s v="1001/S6010320"/>
        <s v="1001/S6010910"/>
        <s v="1001/S6010990"/>
        <s v="1001/S6018999"/>
        <s v="1001/S6020000"/>
        <s v="1001/S6020800"/>
        <s v="1001/S6028999"/>
        <s v="1001/S6030040"/>
        <s v="1001/S6030050"/>
        <s v="1001/S6030080"/>
        <s v="1001/S6030800"/>
        <s v="1001/S6038999"/>
        <s v="1001/S6100010"/>
        <s v="1001/S6100040"/>
        <s v="1001/S6100050"/>
        <s v="1001/S6100060"/>
        <s v="1001/S6100080"/>
        <s v="1001/S6100100"/>
        <s v="1001/S6100140"/>
        <s v="1001/S6100150"/>
        <s v="1001/S6100160"/>
        <s v="1001/S6100190"/>
        <s v="1001/S6108999"/>
        <s v="1001/S6400100"/>
        <s v="1001/S6400510"/>
        <s v="1001/S6400530"/>
        <s v="1001/S6401000"/>
        <s v="1001/S6401300"/>
        <s v="1001/S6408999"/>
        <s v="1001/S6500010"/>
        <s v="1001/S6508999"/>
        <s v="1001/S6710020"/>
        <s v="1001/S6710060"/>
        <s v="1001/S6730030"/>
        <s v="1001/S6780020"/>
        <s v="1001/S6780030"/>
        <s v="1001/S6780800"/>
        <s v="1001/S6790199"/>
        <s v="1001/S6790210"/>
        <s v="1001/S6790230"/>
        <s v="1001/S6790305"/>
        <s v="1001/S6790320"/>
        <s v="1001/S6790321"/>
        <s v="1001/S6790322"/>
        <s v="1001/S6790323"/>
        <s v="1001/S6790324"/>
        <s v="1001/S6790800"/>
        <s v="1001/S6798999"/>
        <s v="1001/S6900040"/>
        <s v="1001/S6900049"/>
        <s v="1001/S7103060"/>
        <s v="1001/6700520"/>
      </sharedItems>
    </cacheField>
    <cacheField name="Natural Account Description" numFmtId="0">
      <sharedItems/>
    </cacheField>
    <cacheField name="FERC Account" numFmtId="0">
      <sharedItems containsMixedTypes="1" containsNumber="1" containsInteger="1" minValue="9101000" maxValue="9999999" count="183">
        <n v="9999997"/>
        <n v="9184100"/>
        <n v="9999996"/>
        <n v="9999998"/>
        <n v="9999999"/>
        <n v="9101000"/>
        <n v="9101100"/>
        <n v="9102000"/>
        <n v="9105000"/>
        <n v="9106000"/>
        <n v="9107000"/>
        <n v="9108000"/>
        <n v="9111000"/>
        <n v="9115000"/>
        <n v="9121000"/>
        <n v="9122000"/>
        <n v="9131000"/>
        <n v="9142000"/>
        <n v="9143000"/>
        <n v="9144000"/>
        <n v="9145000"/>
        <n v="9146000"/>
        <n v="9151000"/>
        <n v="9154000"/>
        <n v="9165000"/>
        <n v="9173000"/>
        <n v="9176000"/>
        <n v="9181000"/>
        <n v="9182200"/>
        <n v="9182300"/>
        <n v="9183000"/>
        <n v="9184000"/>
        <n v="9186000"/>
        <n v="9189000"/>
        <n v="9190000"/>
        <n v="9211000"/>
        <n v="9216000"/>
        <n v="9219000"/>
        <n v="9221000"/>
        <n v="9226000"/>
        <n v="9227000"/>
        <n v="9228100"/>
        <n v="9228200"/>
        <n v="9228300"/>
        <n v="9228400"/>
        <n v="9230000"/>
        <n v="9231000"/>
        <n v="9232000"/>
        <n v="9233000"/>
        <n v="9234000"/>
        <n v="9235000"/>
        <n v="9236000"/>
        <n v="9237000"/>
        <n v="9238000"/>
        <n v="9241000"/>
        <n v="9242000"/>
        <n v="9243000"/>
        <n v="9245000"/>
        <n v="9253000"/>
        <n v="9254000"/>
        <n v="9255000"/>
        <n v="9281000"/>
        <n v="9282000"/>
        <n v="9283000"/>
        <n v="9407000"/>
        <n v="9407300"/>
        <n v="9407400"/>
        <n v="9411800"/>
        <n v="9440000"/>
        <n v="9442000"/>
        <n v="9444000"/>
        <n v="9445000"/>
        <n v="9447000"/>
        <n v="9451000"/>
        <n v="9454000"/>
        <n v="9455000"/>
        <n v="9456000"/>
        <n v="9456100"/>
        <n v="9416000"/>
        <n v="9426500"/>
        <n v="9500000"/>
        <n v="9501000"/>
        <n v="9502000"/>
        <n v="9505000"/>
        <n v="9506000"/>
        <n v="9510000"/>
        <n v="9511000"/>
        <n v="9512000"/>
        <n v="9513000"/>
        <n v="9514000"/>
        <n v="9546000"/>
        <n v="9547000"/>
        <n v="9548000"/>
        <n v="9549000"/>
        <n v="9552000"/>
        <n v="9553000"/>
        <n v="9554000"/>
        <n v="9556000"/>
        <n v="9560000"/>
        <n v="9561100"/>
        <n v="9561200"/>
        <n v="9561300"/>
        <n v="9562000"/>
        <n v="9563000"/>
        <n v="9566000"/>
        <n v="9569000"/>
        <n v="9569200"/>
        <n v="9569300"/>
        <n v="9570000"/>
        <n v="9571000"/>
        <n v="9580000"/>
        <n v="9581000"/>
        <n v="9582000"/>
        <n v="9583000"/>
        <n v="9584000"/>
        <n v="9585000"/>
        <n v="9586000"/>
        <n v="9587000"/>
        <n v="9588000"/>
        <n v="9591000"/>
        <n v="9592000"/>
        <n v="9593000"/>
        <n v="9594000"/>
        <n v="9595000"/>
        <n v="9596000"/>
        <n v="9597000"/>
        <n v="9901000"/>
        <n v="9902000"/>
        <n v="9903000"/>
        <n v="9908000"/>
        <n v="9909000"/>
        <n v="9920000"/>
        <n v="9930200"/>
        <n v="9935000"/>
        <s v="#"/>
        <n v="9926000"/>
        <n v="9913000"/>
        <n v="9921000"/>
        <n v="9426400"/>
        <n v="9928000"/>
        <n v="9930100"/>
        <n v="9923000"/>
        <n v="9589000"/>
        <n v="9509000"/>
        <n v="9555000"/>
        <n v="9426100"/>
        <n v="9507000"/>
        <n v="9924000"/>
        <n v="9925000"/>
        <n v="9931000"/>
        <n v="9904000"/>
        <n v="9912000"/>
        <n v="9561800"/>
        <n v="9431000"/>
        <n v="9426300"/>
        <n v="9567000"/>
        <n v="9922000"/>
        <n v="9408100"/>
        <n v="9408200"/>
        <n v="9404000"/>
        <n v="9406000"/>
        <n v="9425000"/>
        <n v="9403000"/>
        <n v="9421000"/>
        <n v="9419000"/>
        <n v="9419100"/>
        <n v="9421100"/>
        <n v="9418000"/>
        <n v="9415000"/>
        <n v="9428100"/>
        <n v="9432000"/>
        <n v="9427000"/>
        <n v="9428000"/>
        <n v="9409200"/>
        <n v="9409100"/>
        <n v="9410100"/>
        <n v="9410200"/>
        <n v="9411100"/>
        <n v="9411200"/>
        <n v="9411400"/>
        <n v="9411500"/>
        <n v="9438000"/>
        <n v="9433000"/>
      </sharedItems>
    </cacheField>
    <cacheField name="FERC Account Description" numFmtId="0">
      <sharedItems/>
    </cacheField>
    <cacheField name="January Amount" numFmtId="197">
      <sharedItems containsString="0" containsBlank="1" containsNumber="1" minValue="-570000000" maxValue="768663714.58000004"/>
    </cacheField>
    <cacheField name="February Amount" numFmtId="197">
      <sharedItems containsString="0" containsBlank="1" containsNumber="1" minValue="-546623363.98000002" maxValue="563559503.5"/>
    </cacheField>
    <cacheField name="March Amount" numFmtId="197">
      <sharedItems containsString="0" containsBlank="1" containsNumber="1" minValue="-207721355" maxValue="208553047"/>
    </cacheField>
    <cacheField name="April Amount" numFmtId="197">
      <sharedItems containsString="0" containsBlank="1" containsNumber="1" minValue="-68591917.129999995" maxValue="57866772.770000003"/>
    </cacheField>
    <cacheField name="May Amount" numFmtId="197">
      <sharedItems containsString="0" containsBlank="1" containsNumber="1" minValue="-100000000" maxValue="79391914"/>
    </cacheField>
    <cacheField name="June Amount" numFmtId="197">
      <sharedItems containsString="0" containsBlank="1" containsNumber="1" minValue="-81787104.650000006" maxValue="64235527.630000003"/>
    </cacheField>
    <cacheField name="July Amount" numFmtId="197">
      <sharedItems containsString="0" containsBlank="1" containsNumber="1" minValue="-300000000" maxValue="300000000"/>
    </cacheField>
    <cacheField name="August Amount" numFmtId="197">
      <sharedItems containsString="0" containsBlank="1" containsNumber="1" minValue="-125581673.73" maxValue="131529532"/>
    </cacheField>
    <cacheField name="September Amount" numFmtId="197">
      <sharedItems containsString="0" containsBlank="1" containsNumber="1" minValue="-98080134.75" maxValue="50743816.369999997"/>
    </cacheField>
    <cacheField name="October Amount" numFmtId="197">
      <sharedItems containsString="0" containsBlank="1" containsNumber="1" minValue="-79226687.310000002" maxValue="47635370.009999998"/>
    </cacheField>
    <cacheField name="November Amount" numFmtId="197">
      <sharedItems containsString="0" containsBlank="1" containsNumber="1" minValue="-169965146" maxValue="169965146"/>
    </cacheField>
    <cacheField name="December Amount" numFmtId="197">
      <sharedItems containsString="0" containsBlank="1" containsNumber="1" minValue="-563227775.52999997" maxValue="438000000"/>
    </cacheField>
    <cacheField name="Sum of YTD" numFmtId="197">
      <sharedItems containsSemiMixedTypes="0" containsString="0" containsNumber="1" minValue="-960806237.67999995" maxValue="862345905.56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1">
  <r>
    <x v="0"/>
    <s v="TECO Services, Inc."/>
    <x v="0"/>
    <s v="Tampa Electric Company"/>
    <x v="0"/>
    <x v="0"/>
    <x v="0"/>
    <s v="FERC IC Payable"/>
    <m/>
    <m/>
    <n v="-1952.07"/>
    <m/>
    <m/>
    <m/>
    <m/>
    <m/>
    <m/>
    <m/>
    <m/>
    <m/>
    <n v="-1952.07"/>
  </r>
  <r>
    <x v="0"/>
    <s v="TECO Services, Inc."/>
    <x v="0"/>
    <s v="Tampa Electric Company"/>
    <x v="1"/>
    <x v="1"/>
    <x v="1"/>
    <s v="FERC B/S Clearing"/>
    <m/>
    <m/>
    <n v="1424.87"/>
    <m/>
    <m/>
    <m/>
    <m/>
    <m/>
    <m/>
    <m/>
    <m/>
    <m/>
    <n v="1424.87"/>
  </r>
  <r>
    <x v="0"/>
    <s v="TECO Services, Inc."/>
    <x v="0"/>
    <s v="Tampa Electric Company"/>
    <x v="2"/>
    <x v="2"/>
    <x v="1"/>
    <s v="FERC B/S Clearing"/>
    <m/>
    <m/>
    <n v="0.4"/>
    <m/>
    <m/>
    <m/>
    <m/>
    <m/>
    <m/>
    <m/>
    <m/>
    <m/>
    <n v="0.4"/>
  </r>
  <r>
    <x v="0"/>
    <s v="TECO Services, Inc."/>
    <x v="0"/>
    <s v="Tampa Electric Company"/>
    <x v="3"/>
    <x v="3"/>
    <x v="1"/>
    <s v="FERC B/S Clearing"/>
    <m/>
    <m/>
    <n v="0.43"/>
    <m/>
    <m/>
    <m/>
    <m/>
    <m/>
    <m/>
    <m/>
    <m/>
    <m/>
    <n v="0.43"/>
  </r>
  <r>
    <x v="0"/>
    <s v="TECO Services, Inc."/>
    <x v="0"/>
    <s v="Tampa Electric Company"/>
    <x v="4"/>
    <x v="4"/>
    <x v="1"/>
    <s v="FERC B/S Clearing"/>
    <m/>
    <m/>
    <n v="257.67"/>
    <m/>
    <m/>
    <m/>
    <m/>
    <m/>
    <m/>
    <m/>
    <m/>
    <m/>
    <n v="257.67"/>
  </r>
  <r>
    <x v="0"/>
    <s v="TECO Services, Inc."/>
    <x v="0"/>
    <s v="Tampa Electric Company"/>
    <x v="5"/>
    <x v="5"/>
    <x v="1"/>
    <s v="FERC B/S Clearing"/>
    <m/>
    <m/>
    <n v="-16.5"/>
    <m/>
    <m/>
    <m/>
    <m/>
    <m/>
    <m/>
    <m/>
    <m/>
    <m/>
    <n v="-16.5"/>
  </r>
  <r>
    <x v="0"/>
    <s v="TECO Services, Inc."/>
    <x v="0"/>
    <s v="Tampa Electric Company"/>
    <x v="6"/>
    <x v="6"/>
    <x v="1"/>
    <s v="FERC B/S Clearing"/>
    <m/>
    <m/>
    <n v="5.5"/>
    <m/>
    <m/>
    <m/>
    <m/>
    <m/>
    <m/>
    <m/>
    <m/>
    <m/>
    <n v="5.5"/>
  </r>
  <r>
    <x v="0"/>
    <s v="TECO Services, Inc."/>
    <x v="0"/>
    <s v="Tampa Electric Company"/>
    <x v="7"/>
    <x v="7"/>
    <x v="1"/>
    <s v="FERC B/S Clearing"/>
    <m/>
    <m/>
    <n v="140.57"/>
    <m/>
    <m/>
    <m/>
    <m/>
    <m/>
    <m/>
    <m/>
    <m/>
    <m/>
    <n v="140.57"/>
  </r>
  <r>
    <x v="0"/>
    <s v="TECO Services, Inc."/>
    <x v="0"/>
    <s v="Tampa Electric Company"/>
    <x v="8"/>
    <x v="8"/>
    <x v="1"/>
    <s v="FERC B/S Clearing"/>
    <m/>
    <m/>
    <n v="14.8"/>
    <m/>
    <m/>
    <m/>
    <m/>
    <m/>
    <m/>
    <m/>
    <m/>
    <m/>
    <n v="14.8"/>
  </r>
  <r>
    <x v="0"/>
    <s v="TECO Services, Inc."/>
    <x v="0"/>
    <s v="Tampa Electric Company"/>
    <x v="9"/>
    <x v="9"/>
    <x v="1"/>
    <s v="FERC B/S Clearing"/>
    <m/>
    <m/>
    <n v="9.49"/>
    <m/>
    <m/>
    <m/>
    <m/>
    <m/>
    <m/>
    <m/>
    <m/>
    <m/>
    <n v="9.49"/>
  </r>
  <r>
    <x v="0"/>
    <s v="TECO Services, Inc."/>
    <x v="0"/>
    <s v="Tampa Electric Company"/>
    <x v="10"/>
    <x v="10"/>
    <x v="1"/>
    <s v="FERC B/S Clearing"/>
    <m/>
    <m/>
    <n v="0.85"/>
    <m/>
    <m/>
    <m/>
    <m/>
    <m/>
    <m/>
    <m/>
    <m/>
    <m/>
    <n v="0.85"/>
  </r>
  <r>
    <x v="0"/>
    <s v="TECO Services, Inc."/>
    <x v="0"/>
    <s v="Tampa Electric Company"/>
    <x v="11"/>
    <x v="11"/>
    <x v="1"/>
    <s v="FERC B/S Clearing"/>
    <m/>
    <m/>
    <n v="58.22"/>
    <m/>
    <m/>
    <m/>
    <m/>
    <m/>
    <m/>
    <m/>
    <m/>
    <m/>
    <n v="58.22"/>
  </r>
  <r>
    <x v="0"/>
    <s v="TECO Services, Inc."/>
    <x v="0"/>
    <s v="Tampa Electric Company"/>
    <x v="12"/>
    <x v="12"/>
    <x v="1"/>
    <s v="FERC B/S Clearing"/>
    <m/>
    <m/>
    <n v="0"/>
    <m/>
    <m/>
    <m/>
    <m/>
    <m/>
    <m/>
    <m/>
    <m/>
    <m/>
    <n v="0"/>
  </r>
  <r>
    <x v="0"/>
    <s v="TECO Services, Inc."/>
    <x v="0"/>
    <s v="Tampa Electric Company"/>
    <x v="13"/>
    <x v="13"/>
    <x v="1"/>
    <s v="FERC B/S Clearing"/>
    <m/>
    <m/>
    <n v="55.77"/>
    <m/>
    <m/>
    <m/>
    <m/>
    <m/>
    <m/>
    <m/>
    <m/>
    <m/>
    <n v="55.77"/>
  </r>
  <r>
    <x v="1"/>
    <s v="SeaCoast Gas Transmission"/>
    <x v="0"/>
    <s v="Tampa Electric Company"/>
    <x v="0"/>
    <x v="0"/>
    <x v="0"/>
    <s v="FERC IC Payable"/>
    <m/>
    <m/>
    <m/>
    <m/>
    <m/>
    <m/>
    <m/>
    <m/>
    <n v="-15.52"/>
    <m/>
    <m/>
    <m/>
    <n v="-15.52"/>
  </r>
  <r>
    <x v="2"/>
    <s v="Tampa Electric Company"/>
    <x v="0"/>
    <s v="Tampa Electric Company"/>
    <x v="0"/>
    <x v="0"/>
    <x v="2"/>
    <s v="FERC IC Recv"/>
    <n v="2452859.17"/>
    <n v="2382399.31"/>
    <n v="2332144.31"/>
    <n v="2267708.67"/>
    <n v="2778502.32"/>
    <n v="2745338.39"/>
    <n v="3318912.08"/>
    <n v="3385003.37"/>
    <n v="2655248.16"/>
    <n v="3521225.08"/>
    <n v="2613032.9"/>
    <n v="4979829.7"/>
    <n v="35432203.460000001"/>
  </r>
  <r>
    <x v="2"/>
    <s v="Tampa Electric Company"/>
    <x v="0"/>
    <s v="Tampa Electric Company"/>
    <x v="0"/>
    <x v="0"/>
    <x v="3"/>
    <s v="FERC BalSheet Offset"/>
    <n v="-27962475.760000002"/>
    <n v="-17774775.699999999"/>
    <n v="-21480616.359999999"/>
    <n v="-30853839.940000001"/>
    <n v="-39511786.079999998"/>
    <n v="-47940112.43"/>
    <n v="-52132984.93"/>
    <n v="-56947771.979999997"/>
    <n v="-46137011.030000001"/>
    <n v="-32285716.120000001"/>
    <n v="-21691278.780000001"/>
    <n v="-14526717.300000001"/>
    <n v="-409245086.41000003"/>
  </r>
  <r>
    <x v="2"/>
    <s v="Tampa Electric Company"/>
    <x v="0"/>
    <s v="Tampa Electric Company"/>
    <x v="0"/>
    <x v="0"/>
    <x v="4"/>
    <s v="FERC P&amp;L Offset"/>
    <n v="27962475.760000002"/>
    <n v="17774775.699999999"/>
    <n v="21480616.359999999"/>
    <n v="30853839.940000001"/>
    <n v="39511786.079999998"/>
    <n v="47940112.43"/>
    <n v="52132984.93"/>
    <n v="56947771.979999997"/>
    <n v="46137011.030000001"/>
    <n v="32285716.120000001"/>
    <n v="21691278.780000001"/>
    <n v="14526717.300000001"/>
    <n v="409245086.41000003"/>
  </r>
  <r>
    <x v="2"/>
    <s v="Tampa Electric Company"/>
    <x v="0"/>
    <s v="Tampa Electric Company"/>
    <x v="14"/>
    <x v="14"/>
    <x v="5"/>
    <s v="Utility Plant in Svc"/>
    <n v="11375375.5"/>
    <n v="7872016.4500000002"/>
    <n v="26788599.510000002"/>
    <n v="21903888.379999999"/>
    <n v="9354551.6699999999"/>
    <n v="60199747.479999997"/>
    <n v="9588116.2899999991"/>
    <n v="39747503.899999999"/>
    <n v="49982284.149999999"/>
    <n v="40781893.409999996"/>
    <n v="47590505.810000002"/>
    <n v="49147323.039999999"/>
    <n v="374331805.59000003"/>
  </r>
  <r>
    <x v="2"/>
    <s v="Tampa Electric Company"/>
    <x v="0"/>
    <s v="Tampa Electric Company"/>
    <x v="15"/>
    <x v="15"/>
    <x v="6"/>
    <s v="Prop Under Cap Lease"/>
    <n v="-27547.99"/>
    <n v="-37826.33"/>
    <n v="1020842.76"/>
    <n v="-37826.33"/>
    <n v="-37826.33"/>
    <n v="-37826.32"/>
    <n v="-37826.33"/>
    <n v="-37826.33"/>
    <n v="-37826.32"/>
    <n v="-37826.33"/>
    <n v="-37826.33"/>
    <n v="-37826.32"/>
    <n v="615031.50000000035"/>
  </r>
  <r>
    <x v="2"/>
    <s v="Tampa Electric Company"/>
    <x v="0"/>
    <s v="Tampa Electric Company"/>
    <x v="16"/>
    <x v="16"/>
    <x v="6"/>
    <s v="Prop Under Cap Lease"/>
    <n v="-16906.740000000002"/>
    <n v="-6931.21"/>
    <n v="-416991.03"/>
    <n v="-6980.44"/>
    <n v="-7005.18"/>
    <n v="-431104.91"/>
    <n v="-7054.95"/>
    <n v="-7083.13"/>
    <n v="-435264.12"/>
    <n v="-7139.8"/>
    <n v="-7168.29"/>
    <n v="-439465.97"/>
    <n v="-1789095.77"/>
  </r>
  <r>
    <x v="2"/>
    <s v="Tampa Electric Company"/>
    <x v="0"/>
    <s v="Tampa Electric Company"/>
    <x v="17"/>
    <x v="17"/>
    <x v="7"/>
    <s v="Plant Purch or Sold"/>
    <m/>
    <n v="6506.53"/>
    <n v="1028.27"/>
    <n v="3400"/>
    <n v="2161.9499999999998"/>
    <n v="224.87"/>
    <n v="-143891.85999999999"/>
    <n v="307595.43"/>
    <n v="-26870.880000000001"/>
    <m/>
    <n v="3184.06"/>
    <n v="38822.82"/>
    <n v="192161.19"/>
  </r>
  <r>
    <x v="2"/>
    <s v="Tampa Electric Company"/>
    <x v="0"/>
    <s v="Tampa Electric Company"/>
    <x v="18"/>
    <x v="18"/>
    <x v="8"/>
    <s v="Plnt Held Future Use"/>
    <m/>
    <n v="262.5"/>
    <n v="-262.5"/>
    <m/>
    <m/>
    <m/>
    <m/>
    <n v="3556875"/>
    <m/>
    <m/>
    <m/>
    <m/>
    <n v="3556875"/>
  </r>
  <r>
    <x v="2"/>
    <s v="Tampa Electric Company"/>
    <x v="0"/>
    <s v="Tampa Electric Company"/>
    <x v="19"/>
    <x v="19"/>
    <x v="9"/>
    <s v="Comp Cnstr not Clsfd"/>
    <n v="22726104.309999999"/>
    <n v="40836219.390000001"/>
    <n v="18895707.48"/>
    <n v="8558449.5999999996"/>
    <n v="12422968.800000001"/>
    <n v="-14297214"/>
    <n v="23938154.449999999"/>
    <n v="26323214.41"/>
    <n v="-16033870.24"/>
    <n v="16071710.119999999"/>
    <n v="-25851378.219999999"/>
    <n v="428810609.69999999"/>
    <n v="542400675.79999995"/>
  </r>
  <r>
    <x v="2"/>
    <s v="Tampa Electric Company"/>
    <x v="0"/>
    <s v="Tampa Electric Company"/>
    <x v="20"/>
    <x v="20"/>
    <x v="10"/>
    <s v="CWIP"/>
    <n v="28009501.309999999"/>
    <n v="2601753.41"/>
    <n v="23990741.09"/>
    <n v="53287030.18"/>
    <n v="76678858.209999993"/>
    <n v="44526888.340000004"/>
    <n v="62923649.100000001"/>
    <n v="34541591.369999997"/>
    <n v="43194580.710000001"/>
    <n v="9755926.5199999996"/>
    <n v="72420791.519999996"/>
    <n v="-253457718.88"/>
    <n v="198473592.87999994"/>
  </r>
  <r>
    <x v="2"/>
    <s v="Tampa Electric Company"/>
    <x v="0"/>
    <s v="Tampa Electric Company"/>
    <x v="21"/>
    <x v="21"/>
    <x v="11"/>
    <s v="Accum Depreciation"/>
    <n v="-22839324.969999999"/>
    <n v="-16022212.91"/>
    <n v="3201086.13"/>
    <n v="-26103633.699999999"/>
    <n v="-23850499.710000001"/>
    <n v="-22596081.82"/>
    <n v="-27984126.27"/>
    <n v="-22608371.329999998"/>
    <n v="-21974671.559999999"/>
    <n v="-14663898"/>
    <n v="-22342665.969999999"/>
    <n v="-15624171.43"/>
    <n v="-233408571.53999999"/>
  </r>
  <r>
    <x v="2"/>
    <s v="Tampa Electric Company"/>
    <x v="0"/>
    <s v="Tampa Electric Company"/>
    <x v="22"/>
    <x v="22"/>
    <x v="11"/>
    <s v="Accum Depreciation"/>
    <n v="2091025.08"/>
    <n v="-1395795.02"/>
    <n v="-297100.03000000003"/>
    <n v="6967922.3600000003"/>
    <n v="2679226.91"/>
    <n v="-905117.35"/>
    <n v="2170820.9900000002"/>
    <n v="3699482.16"/>
    <n v="-4420146.0599999996"/>
    <n v="58281.08"/>
    <n v="2926016.07"/>
    <n v="-1486864.11"/>
    <n v="12087752.080000004"/>
  </r>
  <r>
    <x v="2"/>
    <s v="Tampa Electric Company"/>
    <x v="0"/>
    <s v="Tampa Electric Company"/>
    <x v="23"/>
    <x v="23"/>
    <x v="11"/>
    <s v="Accum Depreciation"/>
    <n v="-160617.26999999999"/>
    <n v="-80327.22"/>
    <n v="229436.66"/>
    <n v="-65661.41"/>
    <n v="-92604.91"/>
    <n v="-48276.76"/>
    <n v="-254172.61"/>
    <n v="-58795.09"/>
    <n v="-159007.07999999999"/>
    <n v="-339556.92"/>
    <n v="-215447.88"/>
    <n v="-295491.11"/>
    <n v="-1540521.5999999996"/>
  </r>
  <r>
    <x v="2"/>
    <s v="Tampa Electric Company"/>
    <x v="0"/>
    <s v="Tampa Electric Company"/>
    <x v="24"/>
    <x v="24"/>
    <x v="11"/>
    <s v="Accum Depreciation"/>
    <n v="160617.26999999999"/>
    <n v="80327.22"/>
    <n v="-229436.66"/>
    <n v="65661.41"/>
    <n v="92604.91"/>
    <n v="48276.76"/>
    <n v="254172.61"/>
    <n v="58795.09"/>
    <n v="159007.07999999999"/>
    <n v="339556.92"/>
    <n v="215447.88"/>
    <n v="295491.11"/>
    <n v="1540521.5999999996"/>
  </r>
  <r>
    <x v="2"/>
    <s v="Tampa Electric Company"/>
    <x v="0"/>
    <s v="Tampa Electric Company"/>
    <x v="25"/>
    <x v="25"/>
    <x v="11"/>
    <s v="Accum Depreciation"/>
    <n v="-3051727.99"/>
    <n v="-1526217.15"/>
    <n v="4359106.41"/>
    <n v="-1247566.69"/>
    <n v="-1759493.44"/>
    <n v="-917258.41"/>
    <n v="-4829279.49"/>
    <n v="-1117106.71"/>
    <n v="-3021134.61"/>
    <n v="-6451581.4900000002"/>
    <n v="-4093509.74"/>
    <n v="-5614331.0899999999"/>
    <n v="-29270100.400000002"/>
  </r>
  <r>
    <x v="2"/>
    <s v="Tampa Electric Company"/>
    <x v="0"/>
    <s v="Tampa Electric Company"/>
    <x v="26"/>
    <x v="26"/>
    <x v="11"/>
    <s v="Accum Depreciation"/>
    <n v="3051727.99"/>
    <n v="1526217.15"/>
    <n v="-4359106.41"/>
    <n v="1247566.69"/>
    <n v="1759493.44"/>
    <n v="917258.41"/>
    <n v="4829279.49"/>
    <n v="1117106.71"/>
    <n v="3021134.61"/>
    <n v="6451581.4900000002"/>
    <n v="4093509.74"/>
    <n v="5614331.0899999999"/>
    <n v="29270100.400000002"/>
  </r>
  <r>
    <x v="2"/>
    <s v="Tampa Electric Company"/>
    <x v="0"/>
    <s v="Tampa Electric Company"/>
    <x v="27"/>
    <x v="27"/>
    <x v="12"/>
    <s v="Accum Amortization"/>
    <n v="-2566016.11"/>
    <n v="-2572938.34"/>
    <n v="-2581201.52"/>
    <n v="-2641333.3199999998"/>
    <n v="-2641053.6"/>
    <n v="-2661486.12"/>
    <n v="-2688145.63"/>
    <n v="-2712690.46"/>
    <n v="-2739364.7"/>
    <n v="-2723081.58"/>
    <n v="-2728790.01"/>
    <n v="-2727633.87"/>
    <n v="-31983735.259999994"/>
  </r>
  <r>
    <x v="2"/>
    <s v="Tampa Electric Company"/>
    <x v="0"/>
    <s v="Tampa Electric Company"/>
    <x v="28"/>
    <x v="28"/>
    <x v="13"/>
    <s v="Amtz Plnt Acq Adj"/>
    <n v="-19725.71"/>
    <n v="-19725.740000000002"/>
    <n v="-19725.71"/>
    <n v="-19725.740000000002"/>
    <n v="-19725.71"/>
    <n v="-19725.740000000002"/>
    <n v="-19725.71"/>
    <n v="-19725.740000000002"/>
    <n v="-19725.71"/>
    <n v="-19725.73"/>
    <n v="-19725.72"/>
    <n v="-19725.740000000002"/>
    <n v="-236708.69999999998"/>
  </r>
  <r>
    <x v="2"/>
    <s v="Tampa Electric Company"/>
    <x v="0"/>
    <s v="Tampa Electric Company"/>
    <x v="29"/>
    <x v="29"/>
    <x v="14"/>
    <s v="Nonutility Property"/>
    <n v="196283.6"/>
    <n v="76566.84"/>
    <n v="139480.51"/>
    <n v="-23861.99"/>
    <n v="68262.86"/>
    <n v="656815.78"/>
    <n v="-458462.45"/>
    <n v="134359.51"/>
    <n v="-118816.81"/>
    <n v="59803.88"/>
    <n v="36910.69"/>
    <n v="7426.81"/>
    <n v="774769.23000000021"/>
  </r>
  <r>
    <x v="2"/>
    <s v="Tampa Electric Company"/>
    <x v="0"/>
    <s v="Tampa Electric Company"/>
    <x v="30"/>
    <x v="30"/>
    <x v="14"/>
    <s v="Nonutility Property"/>
    <n v="-20833.330000000002"/>
    <n v="-20833.330000000002"/>
    <n v="-20833.330000000002"/>
    <n v="-20833.330000000002"/>
    <n v="-41666.660000000003"/>
    <m/>
    <n v="-20833.330000000002"/>
    <n v="-20833.330000000002"/>
    <n v="166666.64000000001"/>
    <m/>
    <n v="-20833.330000000002"/>
    <n v="20833.27"/>
    <n v="-6.0000000001309672E-2"/>
  </r>
  <r>
    <x v="2"/>
    <s v="Tampa Electric Company"/>
    <x v="0"/>
    <s v="Tampa Electric Company"/>
    <x v="31"/>
    <x v="31"/>
    <x v="14"/>
    <s v="Nonutility Property"/>
    <m/>
    <m/>
    <m/>
    <m/>
    <m/>
    <m/>
    <m/>
    <m/>
    <n v="-187499.97"/>
    <n v="-20833.330000000002"/>
    <m/>
    <n v="-41666.6"/>
    <n v="-249999.9"/>
  </r>
  <r>
    <x v="2"/>
    <s v="Tampa Electric Company"/>
    <x v="0"/>
    <s v="Tampa Electric Company"/>
    <x v="32"/>
    <x v="32"/>
    <x v="15"/>
    <s v="DeprAmtz NonUtil"/>
    <n v="-98723.53"/>
    <n v="-96629.36"/>
    <n v="-101049.94"/>
    <n v="-70128.19"/>
    <n v="-56097.62"/>
    <n v="-107355.14"/>
    <n v="-66455.53"/>
    <n v="-104625.38"/>
    <n v="59854.93"/>
    <n v="-71932"/>
    <n v="-131430.64000000001"/>
    <n v="1409266.89"/>
    <n v="564694.48999999987"/>
  </r>
  <r>
    <x v="2"/>
    <s v="Tampa Electric Company"/>
    <x v="0"/>
    <s v="Tampa Electric Company"/>
    <x v="33"/>
    <x v="33"/>
    <x v="16"/>
    <s v="Cash"/>
    <n v="-4354529.88"/>
    <n v="-17543.34"/>
    <n v="114430.51"/>
    <n v="-3582.53"/>
    <n v="-1511108.81"/>
    <n v="3111154.95"/>
    <n v="-2335280.88"/>
    <n v="4247908.5"/>
    <n v="440866.99"/>
    <n v="-4049679.56"/>
    <n v="-1443345.5"/>
    <n v="4883312.4000000004"/>
    <n v="-917397.15000000037"/>
  </r>
  <r>
    <x v="2"/>
    <s v="Tampa Electric Company"/>
    <x v="0"/>
    <s v="Tampa Electric Company"/>
    <x v="34"/>
    <x v="34"/>
    <x v="16"/>
    <s v="Cash"/>
    <n v="15313.81"/>
    <n v="252.32"/>
    <n v="-19941.43"/>
    <n v="21345.78"/>
    <n v="5446.53"/>
    <n v="-15794.72"/>
    <n v="-7849.78"/>
    <n v="9500.2199999999993"/>
    <n v="11071.95"/>
    <n v="-6118.61"/>
    <n v="-6089.98"/>
    <n v="-1462.7"/>
    <n v="5673.3899999999967"/>
  </r>
  <r>
    <x v="2"/>
    <s v="Tampa Electric Company"/>
    <x v="0"/>
    <s v="Tampa Electric Company"/>
    <x v="35"/>
    <x v="35"/>
    <x v="16"/>
    <s v="Cash"/>
    <n v="6775328.8300000001"/>
    <n v="-209950.77"/>
    <n v="11220720.5"/>
    <n v="-2401265.2799999998"/>
    <n v="3471402.44"/>
    <n v="-1641481.05"/>
    <n v="500784.67"/>
    <n v="-2251047.89"/>
    <n v="3126799.83"/>
    <n v="-2891238.91"/>
    <n v="-19151072.710000001"/>
    <n v="7692626.1299999999"/>
    <n v="4241605.79"/>
  </r>
  <r>
    <x v="2"/>
    <s v="Tampa Electric Company"/>
    <x v="0"/>
    <s v="Tampa Electric Company"/>
    <x v="36"/>
    <x v="36"/>
    <x v="16"/>
    <s v="Cash"/>
    <n v="-140956.9"/>
    <n v="413627.64"/>
    <n v="369581.88"/>
    <n v="-403704.23"/>
    <n v="-334547.03000000003"/>
    <n v="-119288.84"/>
    <n v="178233.22"/>
    <n v="-52936.31"/>
    <n v="890068.04"/>
    <n v="-492199.96"/>
    <n v="-244440.77"/>
    <n v="-112364.51"/>
    <n v="-48927.770000000033"/>
  </r>
  <r>
    <x v="2"/>
    <s v="Tampa Electric Company"/>
    <x v="0"/>
    <s v="Tampa Electric Company"/>
    <x v="37"/>
    <x v="37"/>
    <x v="16"/>
    <s v="Cash"/>
    <n v="-1797180.58"/>
    <n v="-4513881.51"/>
    <n v="-14277030.91"/>
    <n v="369637.92"/>
    <n v="16498558.52"/>
    <n v="-15361893.310000001"/>
    <n v="7427456.9299999997"/>
    <n v="-5659102.8399999999"/>
    <n v="-3876103.48"/>
    <n v="13460912.09"/>
    <n v="9692005.5899999999"/>
    <n v="-10380316.27"/>
    <n v="-8416937.8499999978"/>
  </r>
  <r>
    <x v="2"/>
    <s v="Tampa Electric Company"/>
    <x v="0"/>
    <s v="Tampa Electric Company"/>
    <x v="38"/>
    <x v="38"/>
    <x v="17"/>
    <s v="Cust Acct Receivable"/>
    <n v="25722090.109999999"/>
    <n v="-20423633.050000001"/>
    <n v="-14798634.699999999"/>
    <n v="47647727.340000004"/>
    <n v="-6769473.1299999999"/>
    <n v="15941325.369999999"/>
    <n v="40609636.539999999"/>
    <n v="-4666094.71"/>
    <n v="31165125.879999999"/>
    <n v="-38704340.43"/>
    <n v="-28184611.84"/>
    <n v="1575296.15"/>
    <n v="49114413.529999994"/>
  </r>
  <r>
    <x v="2"/>
    <s v="Tampa Electric Company"/>
    <x v="0"/>
    <s v="Tampa Electric Company"/>
    <x v="39"/>
    <x v="39"/>
    <x v="17"/>
    <s v="Cust Acct Receivable"/>
    <n v="-6677.93"/>
    <n v="-21694.57"/>
    <n v="-18801.41"/>
    <n v="89311.14"/>
    <n v="-385268.66"/>
    <n v="366943.58"/>
    <n v="31201.96"/>
    <n v="21534.61"/>
    <n v="-36821.69"/>
    <n v="-29092.52"/>
    <n v="-9329.36"/>
    <n v="-85013"/>
    <n v="-83707.849999999977"/>
  </r>
  <r>
    <x v="2"/>
    <s v="Tampa Electric Company"/>
    <x v="0"/>
    <s v="Tampa Electric Company"/>
    <x v="40"/>
    <x v="40"/>
    <x v="18"/>
    <s v="Oth Acct Receivable"/>
    <n v="1258340.8899999999"/>
    <n v="128720.47"/>
    <n v="-662979.41"/>
    <n v="213472.8"/>
    <n v="-1267646.98"/>
    <n v="1149200.99"/>
    <n v="-239045.91"/>
    <n v="58264.4"/>
    <n v="-127830.51"/>
    <n v="531986.22"/>
    <n v="2756038.01"/>
    <n v="-1341530.1000000001"/>
    <n v="2456990.8699999996"/>
  </r>
  <r>
    <x v="2"/>
    <s v="Tampa Electric Company"/>
    <x v="0"/>
    <s v="Tampa Electric Company"/>
    <x v="41"/>
    <x v="41"/>
    <x v="18"/>
    <s v="Oth Acct Receivable"/>
    <n v="-717931.7"/>
    <n v="-298987.95"/>
    <n v="-427475.9"/>
    <n v="1688202.77"/>
    <n v="-1456835.46"/>
    <n v="-402120.36"/>
    <n v="764040.31"/>
    <n v="787280.39"/>
    <n v="-1525030.01"/>
    <n v="201008.51"/>
    <n v="566839.41"/>
    <n v="1395630.63"/>
    <n v="574620.64000000025"/>
  </r>
  <r>
    <x v="2"/>
    <s v="Tampa Electric Company"/>
    <x v="0"/>
    <s v="Tampa Electric Company"/>
    <x v="42"/>
    <x v="42"/>
    <x v="18"/>
    <s v="Oth Acct Receivable"/>
    <m/>
    <m/>
    <n v="1078341.98"/>
    <m/>
    <m/>
    <n v="3048050.58"/>
    <n v="-502564.03"/>
    <n v="-523399.97"/>
    <n v="-516638.43"/>
    <n v="-536779.01"/>
    <n v="-504245.5"/>
    <m/>
    <n v="1542765.6200000003"/>
  </r>
  <r>
    <x v="2"/>
    <s v="Tampa Electric Company"/>
    <x v="0"/>
    <s v="Tampa Electric Company"/>
    <x v="43"/>
    <x v="43"/>
    <x v="18"/>
    <s v="Oth Acct Receivable"/>
    <m/>
    <m/>
    <m/>
    <m/>
    <m/>
    <m/>
    <n v="-441.14"/>
    <m/>
    <m/>
    <m/>
    <m/>
    <m/>
    <n v="-441.14"/>
  </r>
  <r>
    <x v="2"/>
    <s v="Tampa Electric Company"/>
    <x v="0"/>
    <s v="Tampa Electric Company"/>
    <x v="44"/>
    <x v="44"/>
    <x v="18"/>
    <s v="Oth Acct Receivable"/>
    <m/>
    <m/>
    <n v="4525000"/>
    <n v="-3950000"/>
    <n v="775000"/>
    <n v="875000"/>
    <n v="3625000"/>
    <n v="1000000"/>
    <m/>
    <m/>
    <n v="-6850000"/>
    <m/>
    <n v="0"/>
  </r>
  <r>
    <x v="2"/>
    <s v="Tampa Electric Company"/>
    <x v="0"/>
    <s v="Tampa Electric Company"/>
    <x v="45"/>
    <x v="45"/>
    <x v="18"/>
    <s v="Oth Acct Receivable"/>
    <n v="-7779254.5899999999"/>
    <m/>
    <m/>
    <m/>
    <m/>
    <m/>
    <m/>
    <m/>
    <m/>
    <m/>
    <m/>
    <m/>
    <n v="-7779254.5899999999"/>
  </r>
  <r>
    <x v="2"/>
    <s v="Tampa Electric Company"/>
    <x v="0"/>
    <s v="Tampa Electric Company"/>
    <x v="46"/>
    <x v="46"/>
    <x v="18"/>
    <s v="Oth Acct Receivable"/>
    <n v="-2315787.2599999998"/>
    <m/>
    <m/>
    <m/>
    <m/>
    <m/>
    <m/>
    <m/>
    <m/>
    <m/>
    <m/>
    <m/>
    <n v="-2315787.2599999998"/>
  </r>
  <r>
    <x v="2"/>
    <s v="Tampa Electric Company"/>
    <x v="0"/>
    <s v="Tampa Electric Company"/>
    <x v="47"/>
    <x v="47"/>
    <x v="19"/>
    <s v="Accum Uncoll Acct Cr"/>
    <n v="-205587.6"/>
    <n v="24539.9"/>
    <n v="-21064.28"/>
    <n v="-136135.76999999999"/>
    <n v="-55842.89"/>
    <n v="-131756.14000000001"/>
    <n v="-122447.26"/>
    <n v="-121463.67999999999"/>
    <n v="-1227.71"/>
    <n v="135456.87"/>
    <n v="27834.34"/>
    <n v="-123869.22"/>
    <n v="-731563.44"/>
  </r>
  <r>
    <x v="2"/>
    <s v="Tampa Electric Company"/>
    <x v="0"/>
    <s v="Tampa Electric Company"/>
    <x v="48"/>
    <x v="48"/>
    <x v="19"/>
    <s v="Accum Uncoll Acct Cr"/>
    <n v="13963.03"/>
    <n v="9894.43"/>
    <n v="8180.12"/>
    <n v="7395.49"/>
    <n v="10296.030000000001"/>
    <n v="8033.27"/>
    <n v="8720.11"/>
    <n v="16939.48"/>
    <n v="14936.75"/>
    <n v="20731.669999999998"/>
    <n v="22206.04"/>
    <n v="32207.22"/>
    <n v="173503.63999999998"/>
  </r>
  <r>
    <x v="2"/>
    <s v="Tampa Electric Company"/>
    <x v="0"/>
    <s v="Tampa Electric Company"/>
    <x v="49"/>
    <x v="49"/>
    <x v="19"/>
    <s v="Accum Uncoll Acct Cr"/>
    <n v="12881.63"/>
    <n v="11491.69"/>
    <n v="7959.88"/>
    <n v="6183.62"/>
    <n v="10165.35"/>
    <n v="8109.76"/>
    <n v="10276.44"/>
    <n v="17892.419999999998"/>
    <n v="14578.91"/>
    <n v="21240.97"/>
    <n v="23337.46"/>
    <n v="31485.01"/>
    <n v="175603.14"/>
  </r>
  <r>
    <x v="2"/>
    <s v="Tampa Electric Company"/>
    <x v="0"/>
    <s v="Tampa Electric Company"/>
    <x v="50"/>
    <x v="50"/>
    <x v="19"/>
    <s v="Accum Uncoll Acct Cr"/>
    <n v="16481.939999999999"/>
    <m/>
    <n v="393437.69"/>
    <n v="263613.09999999998"/>
    <m/>
    <n v="47083.13"/>
    <m/>
    <n v="36820"/>
    <n v="56576.43"/>
    <n v="20653"/>
    <n v="26949"/>
    <n v="219145.33"/>
    <n v="1080759.6200000001"/>
  </r>
  <r>
    <x v="2"/>
    <s v="Tampa Electric Company"/>
    <x v="0"/>
    <s v="Tampa Electric Company"/>
    <x v="51"/>
    <x v="51"/>
    <x v="20"/>
    <s v="N/R Assoc Co"/>
    <n v="768663714.58000004"/>
    <n v="-546623363.98000002"/>
    <n v="19729694.210000001"/>
    <n v="11722546.970000001"/>
    <n v="13616451.42"/>
    <n v="30711799.41"/>
    <n v="7096015.9800000004"/>
    <n v="14238275.880000001"/>
    <n v="6973801"/>
    <n v="46326099.75"/>
    <n v="171037.02"/>
    <n v="-372626072.24000001"/>
    <n v="0"/>
  </r>
  <r>
    <x v="2"/>
    <s v="Tampa Electric Company"/>
    <x v="0"/>
    <s v="Tampa Electric Company"/>
    <x v="52"/>
    <x v="52"/>
    <x v="20"/>
    <s v="N/R Assoc Co"/>
    <m/>
    <n v="563559503.5"/>
    <m/>
    <n v="-331727.96999999997"/>
    <m/>
    <m/>
    <m/>
    <m/>
    <m/>
    <m/>
    <m/>
    <n v="-563227775.52999997"/>
    <n v="0"/>
  </r>
  <r>
    <x v="2"/>
    <s v="Tampa Electric Company"/>
    <x v="0"/>
    <s v="Tampa Electric Company"/>
    <x v="53"/>
    <x v="53"/>
    <x v="21"/>
    <s v="A/R Assoc Co"/>
    <n v="-9789827.2899999991"/>
    <n v="-2633179.23"/>
    <n v="553236.27"/>
    <n v="5183626.91"/>
    <n v="-5150147.3899999997"/>
    <n v="-880582.69"/>
    <n v="15451784.23"/>
    <n v="-11665588.050000001"/>
    <n v="873112.54"/>
    <n v="400551.47"/>
    <n v="-1031641.21"/>
    <n v="2981743.82"/>
    <n v="-5706910.620000001"/>
  </r>
  <r>
    <x v="2"/>
    <s v="Tampa Electric Company"/>
    <x v="0"/>
    <s v="Tampa Electric Company"/>
    <x v="54"/>
    <x v="54"/>
    <x v="21"/>
    <s v="A/R Assoc Co"/>
    <m/>
    <n v="11713.27"/>
    <n v="-7708.41"/>
    <n v="-4004.86"/>
    <m/>
    <n v="3463.75"/>
    <n v="2703.27"/>
    <n v="-6167.02"/>
    <m/>
    <m/>
    <n v="101.73"/>
    <n v="-101.73"/>
    <n v="0"/>
  </r>
  <r>
    <x v="2"/>
    <s v="Tampa Electric Company"/>
    <x v="0"/>
    <s v="Tampa Electric Company"/>
    <x v="55"/>
    <x v="55"/>
    <x v="21"/>
    <s v="A/R Assoc Co"/>
    <n v="-28882.22"/>
    <n v="8820.31"/>
    <n v="27377.1"/>
    <n v="2767.5"/>
    <n v="3518.08"/>
    <n v="-2444.5700000000002"/>
    <n v="3148.37"/>
    <n v="23538.67"/>
    <n v="-8634.74"/>
    <n v="55498.44"/>
    <n v="-102380.36"/>
    <n v="50369.41"/>
    <n v="32695.990000000005"/>
  </r>
  <r>
    <x v="2"/>
    <s v="Tampa Electric Company"/>
    <x v="0"/>
    <s v="Tampa Electric Company"/>
    <x v="56"/>
    <x v="56"/>
    <x v="21"/>
    <s v="A/R Assoc Co"/>
    <m/>
    <n v="-556.16999999999996"/>
    <n v="38.85"/>
    <n v="-38.85"/>
    <m/>
    <n v="-360.24"/>
    <n v="8730.75"/>
    <n v="-8730.75"/>
    <m/>
    <m/>
    <m/>
    <m/>
    <n v="-916.40999999999985"/>
  </r>
  <r>
    <x v="2"/>
    <s v="Tampa Electric Company"/>
    <x v="0"/>
    <s v="Tampa Electric Company"/>
    <x v="57"/>
    <x v="57"/>
    <x v="21"/>
    <s v="A/R Assoc Co"/>
    <n v="908.05"/>
    <n v="825.5"/>
    <n v="2451.56"/>
    <n v="47776.65"/>
    <n v="949.33"/>
    <n v="908.05"/>
    <n v="3458.23"/>
    <n v="949.33"/>
    <n v="14219.2"/>
    <n v="908.05"/>
    <n v="2694.94"/>
    <n v="980.41"/>
    <n v="77029.300000000017"/>
  </r>
  <r>
    <x v="2"/>
    <s v="Tampa Electric Company"/>
    <x v="0"/>
    <s v="Tampa Electric Company"/>
    <x v="58"/>
    <x v="58"/>
    <x v="21"/>
    <s v="A/R Assoc Co"/>
    <m/>
    <m/>
    <n v="18515.93"/>
    <m/>
    <n v="-111764.27"/>
    <m/>
    <n v="-22773.94"/>
    <n v="-11341.86"/>
    <n v="13703.31"/>
    <m/>
    <n v="5510"/>
    <n v="28805.83"/>
    <n v="-79345"/>
  </r>
  <r>
    <x v="2"/>
    <s v="Tampa Electric Company"/>
    <x v="0"/>
    <s v="Tampa Electric Company"/>
    <x v="59"/>
    <x v="59"/>
    <x v="21"/>
    <s v="A/R Assoc Co"/>
    <m/>
    <n v="874495.36"/>
    <n v="1080903.8799999999"/>
    <n v="1175338.3700000001"/>
    <n v="1321523.48"/>
    <n v="-3122241.62"/>
    <n v="165123.85"/>
    <n v="58395.93"/>
    <n v="75853.72"/>
    <n v="281206.45"/>
    <n v="-91964.92"/>
    <n v="-1818634.5"/>
    <n v="0"/>
  </r>
  <r>
    <x v="2"/>
    <s v="Tampa Electric Company"/>
    <x v="0"/>
    <s v="Tampa Electric Company"/>
    <x v="60"/>
    <x v="60"/>
    <x v="21"/>
    <s v="A/R Assoc Co"/>
    <m/>
    <n v="8244354.9500000002"/>
    <n v="1899003.22"/>
    <n v="1899003.22"/>
    <n v="1899003.22"/>
    <n v="-12042361.390000001"/>
    <m/>
    <m/>
    <m/>
    <m/>
    <m/>
    <n v="-1899003.22"/>
    <n v="0"/>
  </r>
  <r>
    <x v="2"/>
    <s v="Tampa Electric Company"/>
    <x v="0"/>
    <s v="Tampa Electric Company"/>
    <x v="61"/>
    <x v="61"/>
    <x v="21"/>
    <s v="A/R Assoc Co"/>
    <n v="-7255.69"/>
    <n v="711.2"/>
    <n v="13401.7"/>
    <n v="711.2"/>
    <n v="817.87"/>
    <n v="782.31"/>
    <n v="746.76"/>
    <n v="2723.95"/>
    <n v="746.76"/>
    <n v="782.33"/>
    <n v="782.33"/>
    <n v="746.76"/>
    <n v="15697.48"/>
  </r>
  <r>
    <x v="2"/>
    <s v="Tampa Electric Company"/>
    <x v="0"/>
    <s v="Tampa Electric Company"/>
    <x v="62"/>
    <x v="62"/>
    <x v="21"/>
    <s v="A/R Assoc Co"/>
    <n v="29357.19"/>
    <n v="3338.31"/>
    <n v="-37395.19"/>
    <m/>
    <n v="141.66"/>
    <n v="-3479.97"/>
    <m/>
    <m/>
    <m/>
    <m/>
    <m/>
    <m/>
    <n v="-8038.0000000000018"/>
  </r>
  <r>
    <x v="2"/>
    <s v="Tampa Electric Company"/>
    <x v="0"/>
    <s v="Tampa Electric Company"/>
    <x v="63"/>
    <x v="63"/>
    <x v="21"/>
    <s v="A/R Assoc Co"/>
    <n v="9643.89"/>
    <n v="4937.74"/>
    <n v="-23349.59"/>
    <n v="-1059.42"/>
    <n v="5420.87"/>
    <n v="-4579.0200000000004"/>
    <n v="343.94"/>
    <n v="-802.58"/>
    <n v="-125.35"/>
    <n v="-65.73"/>
    <n v="5104.25"/>
    <n v="-6435.71"/>
    <n v="-10966.710000000003"/>
  </r>
  <r>
    <x v="2"/>
    <s v="Tampa Electric Company"/>
    <x v="0"/>
    <s v="Tampa Electric Company"/>
    <x v="64"/>
    <x v="64"/>
    <x v="21"/>
    <s v="A/R Assoc Co"/>
    <n v="3733.41"/>
    <n v="2228.0500000000002"/>
    <n v="2726.48"/>
    <n v="2063.0500000000002"/>
    <n v="2168.36"/>
    <n v="-33419.18"/>
    <n v="2202.75"/>
    <n v="-2386.21"/>
    <n v="-50.15"/>
    <n v="1805.28"/>
    <n v="-1595.16"/>
    <n v="-769.01"/>
    <n v="-21292.329999999998"/>
  </r>
  <r>
    <x v="2"/>
    <s v="Tampa Electric Company"/>
    <x v="0"/>
    <s v="Tampa Electric Company"/>
    <x v="65"/>
    <x v="65"/>
    <x v="21"/>
    <s v="A/R Assoc Co"/>
    <m/>
    <m/>
    <m/>
    <m/>
    <m/>
    <m/>
    <m/>
    <m/>
    <m/>
    <m/>
    <n v="1598.63"/>
    <m/>
    <n v="1598.63"/>
  </r>
  <r>
    <x v="2"/>
    <s v="Tampa Electric Company"/>
    <x v="0"/>
    <s v="Tampa Electric Company"/>
    <x v="66"/>
    <x v="66"/>
    <x v="21"/>
    <s v="A/R Assoc Co"/>
    <n v="-5414.7"/>
    <n v="-3742.36"/>
    <n v="30294.35"/>
    <n v="5387.69"/>
    <n v="5985.15"/>
    <n v="-45099.82"/>
    <n v="101.96"/>
    <n v="438.67"/>
    <n v="5665.51"/>
    <n v="-6961.7"/>
    <n v="578.30999999999995"/>
    <n v="-1390.75"/>
    <n v="-14157.690000000004"/>
  </r>
  <r>
    <x v="2"/>
    <s v="Tampa Electric Company"/>
    <x v="0"/>
    <s v="Tampa Electric Company"/>
    <x v="67"/>
    <x v="67"/>
    <x v="21"/>
    <s v="A/R Assoc Co"/>
    <m/>
    <n v="-360"/>
    <m/>
    <m/>
    <m/>
    <m/>
    <n v="15913.25"/>
    <m/>
    <m/>
    <m/>
    <m/>
    <m/>
    <n v="15553.25"/>
  </r>
  <r>
    <x v="2"/>
    <s v="Tampa Electric Company"/>
    <x v="0"/>
    <s v="Tampa Electric Company"/>
    <x v="68"/>
    <x v="68"/>
    <x v="21"/>
    <s v="A/R Assoc Co"/>
    <n v="20083.66"/>
    <n v="-70779.839999999997"/>
    <n v="18782.259999999998"/>
    <n v="18337.43"/>
    <n v="21742.69"/>
    <n v="19182.560000000001"/>
    <n v="28155.61"/>
    <n v="16766.39"/>
    <n v="58136.34"/>
    <n v="14498.53"/>
    <n v="-203805.3"/>
    <n v="16034.96"/>
    <n v="-42864.709999999985"/>
  </r>
  <r>
    <x v="2"/>
    <s v="Tampa Electric Company"/>
    <x v="0"/>
    <s v="Tampa Electric Company"/>
    <x v="69"/>
    <x v="69"/>
    <x v="21"/>
    <s v="A/R Assoc Co"/>
    <m/>
    <m/>
    <m/>
    <m/>
    <m/>
    <m/>
    <m/>
    <m/>
    <m/>
    <m/>
    <n v="-16575.240000000002"/>
    <m/>
    <n v="-16575.240000000002"/>
  </r>
  <r>
    <x v="2"/>
    <s v="Tampa Electric Company"/>
    <x v="0"/>
    <s v="Tampa Electric Company"/>
    <x v="70"/>
    <x v="70"/>
    <x v="21"/>
    <s v="A/R Assoc Co"/>
    <n v="-239675.2"/>
    <n v="-49345.43"/>
    <m/>
    <n v="-3150"/>
    <m/>
    <n v="60000"/>
    <n v="-19000"/>
    <n v="147812.51"/>
    <n v="-188812.51"/>
    <m/>
    <m/>
    <m/>
    <n v="-292170.63"/>
  </r>
  <r>
    <x v="2"/>
    <s v="Tampa Electric Company"/>
    <x v="0"/>
    <s v="Tampa Electric Company"/>
    <x v="71"/>
    <x v="71"/>
    <x v="21"/>
    <s v="A/R Assoc Co"/>
    <n v="-243176.24"/>
    <n v="-1357000.84"/>
    <n v="313798.86"/>
    <n v="803672.63"/>
    <n v="-1400065.17"/>
    <n v="-694283.94"/>
    <n v="190269.64"/>
    <n v="-243179.22"/>
    <n v="414795.74"/>
    <n v="-441739.85"/>
    <n v="305003.65000000002"/>
    <n v="-149970.79"/>
    <n v="-2501875.5300000003"/>
  </r>
  <r>
    <x v="2"/>
    <s v="Tampa Electric Company"/>
    <x v="0"/>
    <s v="Tampa Electric Company"/>
    <x v="72"/>
    <x v="72"/>
    <x v="22"/>
    <s v="Fuel Stock"/>
    <n v="6000201.1100000003"/>
    <n v="5561847.3700000001"/>
    <n v="-3695362.42"/>
    <n v="4603790.8099999996"/>
    <n v="5448114.2699999996"/>
    <n v="3759580.22"/>
    <n v="1274571.01"/>
    <n v="1585341.29"/>
    <n v="2116055.44"/>
    <n v="-4135696.88"/>
    <n v="-4036763.23"/>
    <n v="-3633082.41"/>
    <n v="14848596.580000002"/>
  </r>
  <r>
    <x v="2"/>
    <s v="Tampa Electric Company"/>
    <x v="0"/>
    <s v="Tampa Electric Company"/>
    <x v="73"/>
    <x v="73"/>
    <x v="22"/>
    <s v="Fuel Stock"/>
    <n v="-53790.9"/>
    <n v="-30731.91"/>
    <n v="216529.95"/>
    <n v="-85619.6"/>
    <n v="-59782.76"/>
    <n v="-67059.149999999994"/>
    <n v="-57013.1"/>
    <n v="-66445.66"/>
    <n v="304556.33"/>
    <n v="-85834.45"/>
    <n v="-140693.85999999999"/>
    <n v="-88584.15"/>
    <n v="-214469.25999999995"/>
  </r>
  <r>
    <x v="2"/>
    <s v="Tampa Electric Company"/>
    <x v="0"/>
    <s v="Tampa Electric Company"/>
    <x v="74"/>
    <x v="74"/>
    <x v="22"/>
    <s v="Fuel Stock"/>
    <n v="-67203.399999999994"/>
    <n v="39024.25"/>
    <n v="-325855.43"/>
    <n v="-297284.51"/>
    <n v="-843420.2"/>
    <n v="-109578.58"/>
    <n v="-84942.31"/>
    <n v="-280968.36"/>
    <n v="259389.29"/>
    <n v="-319576.56"/>
    <n v="-82048.67"/>
    <n v="13007"/>
    <n v="-2099457.48"/>
  </r>
  <r>
    <x v="2"/>
    <s v="Tampa Electric Company"/>
    <x v="0"/>
    <s v="Tampa Electric Company"/>
    <x v="75"/>
    <x v="75"/>
    <x v="23"/>
    <s v="Plnt Matl Oper Supl"/>
    <n v="-1555704.43"/>
    <n v="531855.24"/>
    <n v="3528046.82"/>
    <n v="1229077.58"/>
    <n v="3540200.81"/>
    <n v="2791713.16"/>
    <n v="7425979.46"/>
    <n v="3293832.31"/>
    <n v="1151768.3999999999"/>
    <n v="2511707.7200000002"/>
    <n v="1727618.23"/>
    <n v="935871.86"/>
    <n v="27111967.159999996"/>
  </r>
  <r>
    <x v="2"/>
    <s v="Tampa Electric Company"/>
    <x v="0"/>
    <s v="Tampa Electric Company"/>
    <x v="76"/>
    <x v="76"/>
    <x v="23"/>
    <s v="Plnt Matl Oper Supl"/>
    <n v="142155.16"/>
    <n v="-30880.959999999999"/>
    <n v="661.08"/>
    <n v="79125.100000000006"/>
    <m/>
    <m/>
    <n v="-37399.449999999997"/>
    <n v="-29494.61"/>
    <n v="43198.51"/>
    <n v="23147.73"/>
    <n v="-74556.5"/>
    <n v="-684033.85"/>
    <n v="-568077.79"/>
  </r>
  <r>
    <x v="2"/>
    <s v="Tampa Electric Company"/>
    <x v="0"/>
    <s v="Tampa Electric Company"/>
    <x v="77"/>
    <x v="77"/>
    <x v="24"/>
    <s v="Prepayments"/>
    <m/>
    <m/>
    <m/>
    <m/>
    <n v="4535.5200000000004"/>
    <m/>
    <m/>
    <m/>
    <m/>
    <m/>
    <m/>
    <n v="141277.79999999999"/>
    <n v="145813.31999999998"/>
  </r>
  <r>
    <x v="2"/>
    <s v="Tampa Electric Company"/>
    <x v="0"/>
    <s v="Tampa Electric Company"/>
    <x v="78"/>
    <x v="78"/>
    <x v="24"/>
    <s v="Prepayments"/>
    <m/>
    <m/>
    <n v="-36"/>
    <m/>
    <m/>
    <m/>
    <m/>
    <m/>
    <m/>
    <m/>
    <m/>
    <m/>
    <n v="-36"/>
  </r>
  <r>
    <x v="2"/>
    <s v="Tampa Electric Company"/>
    <x v="0"/>
    <s v="Tampa Electric Company"/>
    <x v="79"/>
    <x v="79"/>
    <x v="24"/>
    <s v="Prepayments"/>
    <n v="642201.82999999996"/>
    <n v="-76113.97"/>
    <n v="-72937.100000000006"/>
    <n v="342157.53"/>
    <n v="-64477.99"/>
    <n v="-28634.27"/>
    <n v="-96634.27"/>
    <n v="-96634.27"/>
    <n v="-96634.27"/>
    <n v="-164634.26999999999"/>
    <n v="-96634.27"/>
    <n v="-96634.27"/>
    <n v="94390.409999999931"/>
  </r>
  <r>
    <x v="2"/>
    <s v="Tampa Electric Company"/>
    <x v="0"/>
    <s v="Tampa Electric Company"/>
    <x v="80"/>
    <x v="80"/>
    <x v="24"/>
    <s v="Prepayments"/>
    <n v="104136.4"/>
    <n v="-224181.12"/>
    <n v="438012.94"/>
    <n v="-648971.38"/>
    <n v="31221.1"/>
    <n v="215570.57"/>
    <n v="-54990.34"/>
    <n v="236917.6"/>
    <n v="111744.43"/>
    <n v="-509015.17"/>
    <n v="399188.78"/>
    <n v="402983.35"/>
    <n v="502617.16"/>
  </r>
  <r>
    <x v="2"/>
    <s v="Tampa Electric Company"/>
    <x v="0"/>
    <s v="Tampa Electric Company"/>
    <x v="81"/>
    <x v="81"/>
    <x v="24"/>
    <s v="Prepayments"/>
    <n v="-624824.74"/>
    <n v="-112406.87"/>
    <n v="737231.61"/>
    <n v="-674465.41"/>
    <n v="-142258.51"/>
    <n v="816723.92"/>
    <n v="653783.39"/>
    <n v="-14940.96"/>
    <n v="73290.929999999993"/>
    <n v="1317807.5"/>
    <n v="42183.45"/>
    <n v="-22701.9"/>
    <n v="2049422.4100000001"/>
  </r>
  <r>
    <x v="2"/>
    <s v="Tampa Electric Company"/>
    <x v="0"/>
    <s v="Tampa Electric Company"/>
    <x v="82"/>
    <x v="82"/>
    <x v="24"/>
    <s v="Prepayments"/>
    <n v="-525796.27"/>
    <n v="-83584.59"/>
    <n v="609380.86"/>
    <n v="-553949.12"/>
    <n v="-135876.43"/>
    <n v="689825.55"/>
    <n v="-823466.44"/>
    <n v="-15411.44"/>
    <n v="838877.88"/>
    <n v="-792861.63"/>
    <n v="2449.89"/>
    <n v="790411.74"/>
    <n v="0"/>
  </r>
  <r>
    <x v="2"/>
    <s v="Tampa Electric Company"/>
    <x v="0"/>
    <s v="Tampa Electric Company"/>
    <x v="83"/>
    <x v="83"/>
    <x v="24"/>
    <s v="Prepayments"/>
    <n v="130277.09"/>
    <n v="-93672.39"/>
    <n v="-36604.699999999997"/>
    <n v="148309.74"/>
    <n v="-147405.32999999999"/>
    <n v="-904.41"/>
    <n v="-143618.70000000001"/>
    <n v="7617.32"/>
    <n v="136001.38"/>
    <n v="-89014.22"/>
    <n v="7782.01"/>
    <n v="81232.210000000006"/>
    <n v="0"/>
  </r>
  <r>
    <x v="2"/>
    <s v="Tampa Electric Company"/>
    <x v="0"/>
    <s v="Tampa Electric Company"/>
    <x v="84"/>
    <x v="84"/>
    <x v="24"/>
    <s v="Prepayments"/>
    <n v="107648.29"/>
    <n v="-102730.82"/>
    <n v="-4917.47"/>
    <n v="73609.08"/>
    <n v="-151316.94"/>
    <n v="77707.86"/>
    <n v="-222436.85"/>
    <n v="10705.42"/>
    <n v="211731.43"/>
    <n v="-177648.76"/>
    <n v="28184.07"/>
    <n v="149464.69"/>
    <n v="0"/>
  </r>
  <r>
    <x v="2"/>
    <s v="Tampa Electric Company"/>
    <x v="0"/>
    <s v="Tampa Electric Company"/>
    <x v="85"/>
    <x v="85"/>
    <x v="24"/>
    <s v="Prepayments"/>
    <n v="-2056856.62"/>
    <n v="-2417756.0099999998"/>
    <n v="-1427863.61"/>
    <n v="-1431400.21"/>
    <n v="-1360275.91"/>
    <n v="8933167.4800000004"/>
    <n v="11738886.949999999"/>
    <n v="-1292558.06"/>
    <n v="-2209229.7599999998"/>
    <n v="-2612443.17"/>
    <n v="-2668563.85"/>
    <n v="-2638977.77"/>
    <n v="556129.46"/>
  </r>
  <r>
    <x v="2"/>
    <s v="Tampa Electric Company"/>
    <x v="0"/>
    <s v="Tampa Electric Company"/>
    <x v="86"/>
    <x v="86"/>
    <x v="24"/>
    <s v="Prepayments"/>
    <n v="890824.86"/>
    <n v="9843.6"/>
    <n v="643722.22"/>
    <n v="-665298.09"/>
    <n v="98229.86"/>
    <n v="-646485.19999999995"/>
    <n v="-586719.62"/>
    <n v="379518.3"/>
    <n v="1682969.84"/>
    <n v="-1244234.81"/>
    <n v="40245.86"/>
    <n v="1397909.72"/>
    <n v="2000526.54"/>
  </r>
  <r>
    <x v="2"/>
    <s v="Tampa Electric Company"/>
    <x v="0"/>
    <s v="Tampa Electric Company"/>
    <x v="87"/>
    <x v="87"/>
    <x v="24"/>
    <s v="Prepayments"/>
    <n v="1040951"/>
    <n v="-740225.93"/>
    <n v="-464230.84"/>
    <n v="590029.51"/>
    <n v="237452.46"/>
    <n v="-347995.75"/>
    <n v="-474585.78"/>
    <n v="901619.66"/>
    <n v="-404780.38"/>
    <n v="364276.42"/>
    <n v="-76954.8"/>
    <n v="325224.39"/>
    <n v="950779.95999999985"/>
  </r>
  <r>
    <x v="2"/>
    <s v="Tampa Electric Company"/>
    <x v="0"/>
    <s v="Tampa Electric Company"/>
    <x v="88"/>
    <x v="88"/>
    <x v="25"/>
    <s v="Accru Utility Rev"/>
    <n v="-2256827"/>
    <n v="-3449709"/>
    <n v="8184181"/>
    <n v="1675112"/>
    <n v="7596114"/>
    <n v="12098681"/>
    <n v="2043726"/>
    <n v="8158900"/>
    <n v="-18453113"/>
    <n v="-9156488"/>
    <n v="-5893133"/>
    <n v="-2516313"/>
    <n v="-1968869"/>
  </r>
  <r>
    <x v="2"/>
    <s v="Tampa Electric Company"/>
    <x v="0"/>
    <s v="Tampa Electric Company"/>
    <x v="89"/>
    <x v="89"/>
    <x v="26"/>
    <s v="Deriv Asts Hedges"/>
    <m/>
    <m/>
    <n v="-4525000"/>
    <m/>
    <m/>
    <m/>
    <m/>
    <m/>
    <m/>
    <m/>
    <m/>
    <m/>
    <n v="-4525000"/>
  </r>
  <r>
    <x v="2"/>
    <s v="Tampa Electric Company"/>
    <x v="0"/>
    <s v="Tampa Electric Company"/>
    <x v="90"/>
    <x v="90"/>
    <x v="26"/>
    <s v="Deriv Asts Hedges"/>
    <m/>
    <m/>
    <m/>
    <m/>
    <n v="24007.58"/>
    <n v="297851.46000000002"/>
    <n v="205640.92"/>
    <n v="-28343.919999999998"/>
    <n v="276085.55"/>
    <n v="5535.33"/>
    <n v="125854.82"/>
    <n v="-241552.53"/>
    <n v="665079.21"/>
  </r>
  <r>
    <x v="2"/>
    <s v="Tampa Electric Company"/>
    <x v="0"/>
    <s v="Tampa Electric Company"/>
    <x v="91"/>
    <x v="91"/>
    <x v="27"/>
    <s v="Unamort Debt Exp"/>
    <n v="24549.360000000001"/>
    <n v="-14911.23"/>
    <n v="68079.37"/>
    <n v="-21054.54"/>
    <n v="-16869.71"/>
    <n v="-23232.21"/>
    <n v="-23232.21"/>
    <n v="-23232.21"/>
    <n v="-23232.21"/>
    <n v="-23232.21"/>
    <n v="-23232.21"/>
    <n v="-8320.98"/>
    <n v="-107920.98999999998"/>
  </r>
  <r>
    <x v="2"/>
    <s v="Tampa Electric Company"/>
    <x v="0"/>
    <s v="Tampa Electric Company"/>
    <x v="92"/>
    <x v="92"/>
    <x v="27"/>
    <s v="Unamort Debt Exp"/>
    <n v="4657260.59"/>
    <n v="-186857.13"/>
    <n v="-186857.13"/>
    <n v="-186857.13"/>
    <n v="-186857.13"/>
    <n v="-186857.13"/>
    <n v="-186857.13"/>
    <n v="-186857.13"/>
    <n v="-186857.13"/>
    <n v="-186857.13"/>
    <n v="-186857.13"/>
    <n v="-186857.13"/>
    <n v="2601832.1600000011"/>
  </r>
  <r>
    <x v="2"/>
    <s v="Tampa Electric Company"/>
    <x v="0"/>
    <s v="Tampa Electric Company"/>
    <x v="93"/>
    <x v="93"/>
    <x v="28"/>
    <s v="Unrcv Regu Study Cst"/>
    <n v="101300.21"/>
    <n v="126508.46"/>
    <n v="122847.4"/>
    <n v="175835.7"/>
    <n v="197232.99"/>
    <n v="319381.32"/>
    <n v="298321.5"/>
    <n v="351445.94"/>
    <n v="420283.18"/>
    <n v="321404.5"/>
    <n v="507694.69"/>
    <n v="552706.15"/>
    <n v="3494962.04"/>
  </r>
  <r>
    <x v="2"/>
    <s v="Tampa Electric Company"/>
    <x v="0"/>
    <s v="Tampa Electric Company"/>
    <x v="94"/>
    <x v="94"/>
    <x v="28"/>
    <s v="Unrcv Regu Study Cst"/>
    <n v="-1652298.88"/>
    <n v="-1345676.41"/>
    <n v="-1413439.67"/>
    <n v="-762729.14"/>
    <n v="-522785.86"/>
    <n v="971196.13"/>
    <n v="656473.18999999994"/>
    <n v="1261954.3"/>
    <n v="2046636.15"/>
    <n v="773565.08"/>
    <n v="2971004.06"/>
    <n v="3426525.88"/>
    <n v="6410424.8300000001"/>
  </r>
  <r>
    <x v="2"/>
    <s v="Tampa Electric Company"/>
    <x v="0"/>
    <s v="Tampa Electric Company"/>
    <x v="95"/>
    <x v="95"/>
    <x v="29"/>
    <s v="Oth Regulatory Asset"/>
    <n v="20376433"/>
    <n v="11917780"/>
    <n v="362201"/>
    <n v="-12576958.109999999"/>
    <n v="-13109979.109999999"/>
    <n v="-22473690.109999999"/>
    <n v="-25648906.109999999"/>
    <n v="-24990852.109999999"/>
    <n v="-31500502.109999999"/>
    <n v="-20902373.109999999"/>
    <n v="-10857581.109999999"/>
    <n v="-10155001.109999999"/>
    <n v="-139559428.99000001"/>
  </r>
  <r>
    <x v="2"/>
    <s v="Tampa Electric Company"/>
    <x v="0"/>
    <s v="Tampa Electric Company"/>
    <x v="96"/>
    <x v="96"/>
    <x v="29"/>
    <s v="Oth Regulatory Asset"/>
    <n v="370875.37"/>
    <n v="2071351"/>
    <n v="517686"/>
    <n v="1779475"/>
    <n v="590595"/>
    <n v="465313"/>
    <n v="197386"/>
    <n v="535919"/>
    <n v="531132"/>
    <n v="364185"/>
    <n v="432370"/>
    <n v="1451282"/>
    <n v="9307569.370000001"/>
  </r>
  <r>
    <x v="2"/>
    <s v="Tampa Electric Company"/>
    <x v="0"/>
    <s v="Tampa Electric Company"/>
    <x v="97"/>
    <x v="97"/>
    <x v="29"/>
    <s v="Oth Regulatory Asset"/>
    <m/>
    <m/>
    <m/>
    <m/>
    <m/>
    <m/>
    <m/>
    <m/>
    <m/>
    <m/>
    <m/>
    <n v="2186556"/>
    <n v="2186556"/>
  </r>
  <r>
    <x v="2"/>
    <s v="Tampa Electric Company"/>
    <x v="0"/>
    <s v="Tampa Electric Company"/>
    <x v="98"/>
    <x v="98"/>
    <x v="29"/>
    <s v="Oth Regulatory Asset"/>
    <m/>
    <m/>
    <m/>
    <m/>
    <m/>
    <n v="-1108496"/>
    <m/>
    <n v="1108496"/>
    <m/>
    <m/>
    <m/>
    <m/>
    <n v="0"/>
  </r>
  <r>
    <x v="2"/>
    <s v="Tampa Electric Company"/>
    <x v="0"/>
    <s v="Tampa Electric Company"/>
    <x v="99"/>
    <x v="99"/>
    <x v="29"/>
    <s v="Oth Regulatory Asset"/>
    <m/>
    <m/>
    <n v="-3129870.19"/>
    <m/>
    <m/>
    <m/>
    <m/>
    <m/>
    <m/>
    <m/>
    <m/>
    <m/>
    <n v="-3129870.19"/>
  </r>
  <r>
    <x v="2"/>
    <s v="Tampa Electric Company"/>
    <x v="0"/>
    <s v="Tampa Electric Company"/>
    <x v="100"/>
    <x v="100"/>
    <x v="29"/>
    <s v="Oth Regulatory Asset"/>
    <n v="1590129.06"/>
    <n v="-107573.95"/>
    <n v="-2972674.16"/>
    <m/>
    <m/>
    <m/>
    <m/>
    <m/>
    <m/>
    <m/>
    <m/>
    <m/>
    <n v="-1490119.05"/>
  </r>
  <r>
    <x v="2"/>
    <s v="Tampa Electric Company"/>
    <x v="0"/>
    <s v="Tampa Electric Company"/>
    <x v="101"/>
    <x v="101"/>
    <x v="29"/>
    <s v="Oth Regulatory Asset"/>
    <n v="463738.38"/>
    <n v="463738.42"/>
    <n v="463734.42"/>
    <n v="463738.42"/>
    <n v="463738.42"/>
    <n v="463738.42"/>
    <n v="463738.42"/>
    <n v="463738.42"/>
    <n v="463738.42"/>
    <n v="463738.42"/>
    <n v="463738.42"/>
    <n v="463744.42"/>
    <n v="5564863"/>
  </r>
  <r>
    <x v="2"/>
    <s v="Tampa Electric Company"/>
    <x v="0"/>
    <s v="Tampa Electric Company"/>
    <x v="102"/>
    <x v="102"/>
    <x v="29"/>
    <s v="Oth Regulatory Asset"/>
    <n v="285218.45"/>
    <n v="310173.86"/>
    <n v="328523.84000000003"/>
    <n v="-9607603.9499999993"/>
    <n v="-10460908.880000001"/>
    <n v="-12119296.74"/>
    <n v="-13876264.689999999"/>
    <n v="23982242.420000002"/>
    <n v="-15023806.75"/>
    <n v="-11670383.119999999"/>
    <n v="-9539207.5299999993"/>
    <n v="-10678374.800000001"/>
    <n v="-68069687.890000001"/>
  </r>
  <r>
    <x v="2"/>
    <s v="Tampa Electric Company"/>
    <x v="0"/>
    <s v="Tampa Electric Company"/>
    <x v="103"/>
    <x v="103"/>
    <x v="29"/>
    <s v="Oth Regulatory Asset"/>
    <m/>
    <m/>
    <n v="-413991"/>
    <m/>
    <m/>
    <n v="-1403388"/>
    <m/>
    <n v="-1110062"/>
    <n v="-451013"/>
    <m/>
    <m/>
    <n v="-2125318"/>
    <n v="-5503772"/>
  </r>
  <r>
    <x v="2"/>
    <s v="Tampa Electric Company"/>
    <x v="0"/>
    <s v="Tampa Electric Company"/>
    <x v="104"/>
    <x v="104"/>
    <x v="29"/>
    <s v="Oth Regulatory Asset"/>
    <m/>
    <m/>
    <n v="-1585.46"/>
    <m/>
    <m/>
    <n v="-1544.31"/>
    <m/>
    <m/>
    <n v="-32900.79"/>
    <m/>
    <m/>
    <n v="-3613.42"/>
    <n v="-39643.979999999996"/>
  </r>
  <r>
    <x v="2"/>
    <s v="Tampa Electric Company"/>
    <x v="0"/>
    <s v="Tampa Electric Company"/>
    <x v="105"/>
    <x v="105"/>
    <x v="29"/>
    <s v="Oth Regulatory Asset"/>
    <n v="-38343"/>
    <n v="-38343"/>
    <n v="-38343"/>
    <n v="-38343"/>
    <n v="-38343"/>
    <n v="-38343"/>
    <n v="-38343"/>
    <n v="-38343"/>
    <n v="-38343"/>
    <n v="-38343"/>
    <n v="-38343"/>
    <n v="-38343"/>
    <n v="-460116"/>
  </r>
  <r>
    <x v="2"/>
    <s v="Tampa Electric Company"/>
    <x v="0"/>
    <s v="Tampa Electric Company"/>
    <x v="106"/>
    <x v="106"/>
    <x v="29"/>
    <s v="Oth Regulatory Asset"/>
    <n v="184399.61"/>
    <n v="184872.88"/>
    <n v="150793.18"/>
    <n v="174222.53"/>
    <n v="174659.14"/>
    <n v="175097.51"/>
    <n v="175537.58"/>
    <n v="175979.51"/>
    <n v="176423.25"/>
    <n v="176868.86"/>
    <n v="177316.22"/>
    <n v="177765.44"/>
    <n v="2103935.71"/>
  </r>
  <r>
    <x v="2"/>
    <s v="Tampa Electric Company"/>
    <x v="0"/>
    <s v="Tampa Electric Company"/>
    <x v="107"/>
    <x v="107"/>
    <x v="29"/>
    <s v="Oth Regulatory Asset"/>
    <m/>
    <m/>
    <n v="1079010.74"/>
    <n v="-983856.86"/>
    <n v="-95153.88"/>
    <m/>
    <m/>
    <m/>
    <m/>
    <m/>
    <m/>
    <m/>
    <n v="0"/>
  </r>
  <r>
    <x v="2"/>
    <s v="Tampa Electric Company"/>
    <x v="0"/>
    <s v="Tampa Electric Company"/>
    <x v="108"/>
    <x v="108"/>
    <x v="29"/>
    <s v="Oth Regulatory Asset"/>
    <n v="-865394.38"/>
    <n v="-865394.42"/>
    <n v="-865394.42"/>
    <n v="-865394.42"/>
    <n v="-865394.42"/>
    <n v="-865394.42"/>
    <n v="-865394.42"/>
    <n v="-865394.42"/>
    <n v="-238518.02"/>
    <n v="1233885.18"/>
    <n v="-598910.42000000004"/>
    <n v="-735345.42"/>
    <n v="-7262044"/>
  </r>
  <r>
    <x v="2"/>
    <s v="Tampa Electric Company"/>
    <x v="0"/>
    <s v="Tampa Electric Company"/>
    <x v="109"/>
    <x v="109"/>
    <x v="29"/>
    <s v="Oth Regulatory Asset"/>
    <n v="-34992115"/>
    <n v="-34874325"/>
    <n v="-22612771"/>
    <n v="-22612771"/>
    <n v="-22612771"/>
    <n v="-22612771"/>
    <n v="-22612771"/>
    <n v="-22612771"/>
    <n v="-22612771"/>
    <n v="-22612771"/>
    <n v="-22612771"/>
    <n v="-22612774"/>
    <n v="-295994153"/>
  </r>
  <r>
    <x v="2"/>
    <s v="Tampa Electric Company"/>
    <x v="0"/>
    <s v="Tampa Electric Company"/>
    <x v="110"/>
    <x v="110"/>
    <x v="29"/>
    <s v="Oth Regulatory Asset"/>
    <n v="-565.53"/>
    <n v="15789.29"/>
    <n v="-3987.27"/>
    <n v="40796.06"/>
    <n v="1461.76"/>
    <n v="35274.79"/>
    <n v="5333.21"/>
    <n v="43524.15"/>
    <n v="14523.04"/>
    <n v="-41340.15"/>
    <n v="-16330.65"/>
    <n v="4750.79"/>
    <n v="99229.490000000034"/>
  </r>
  <r>
    <x v="2"/>
    <s v="Tampa Electric Company"/>
    <x v="0"/>
    <s v="Tampa Electric Company"/>
    <x v="111"/>
    <x v="111"/>
    <x v="29"/>
    <s v="Oth Regulatory Asset"/>
    <n v="-457.19"/>
    <n v="-450.51"/>
    <n v="-339.47"/>
    <n v="-339.47"/>
    <n v="-339.47"/>
    <n v="-339.47"/>
    <n v="-339.47"/>
    <n v="-339.47"/>
    <n v="-339.47"/>
    <n v="-339.47"/>
    <n v="-339.47"/>
    <n v="-339.47"/>
    <n v="-4302.4000000000015"/>
  </r>
  <r>
    <x v="2"/>
    <s v="Tampa Electric Company"/>
    <x v="0"/>
    <s v="Tampa Electric Company"/>
    <x v="112"/>
    <x v="112"/>
    <x v="29"/>
    <s v="Oth Regulatory Asset"/>
    <m/>
    <n v="2917.48"/>
    <n v="52721.279999999999"/>
    <n v="13538.71"/>
    <n v="52365.84"/>
    <n v="25045.94"/>
    <n v="47812.41"/>
    <n v="44881.26"/>
    <n v="65743.87"/>
    <n v="15440.43"/>
    <n v="66569.97"/>
    <n v="51814.99"/>
    <n v="438852.18000000005"/>
  </r>
  <r>
    <x v="2"/>
    <s v="Tampa Electric Company"/>
    <x v="0"/>
    <s v="Tampa Electric Company"/>
    <x v="113"/>
    <x v="113"/>
    <x v="29"/>
    <s v="Oth Regulatory Asset"/>
    <n v="-10340085.91"/>
    <n v="-22809.8"/>
    <n v="5981.57"/>
    <n v="48116.71"/>
    <n v="87455.5"/>
    <n v="325834.37"/>
    <n v="186649.86"/>
    <n v="242287.3"/>
    <n v="284791.55"/>
    <n v="326060.89"/>
    <n v="607489.18000000005"/>
    <n v="299900.05"/>
    <n v="-7948328.7299999995"/>
  </r>
  <r>
    <x v="2"/>
    <s v="Tampa Electric Company"/>
    <x v="0"/>
    <s v="Tampa Electric Company"/>
    <x v="114"/>
    <x v="114"/>
    <x v="29"/>
    <s v="Oth Regulatory Asset"/>
    <n v="-22240.83"/>
    <n v="-22240.85"/>
    <n v="-22240.82"/>
    <n v="-22240.85"/>
    <n v="-22240.83"/>
    <n v="-22240.84"/>
    <n v="-22240.84"/>
    <n v="-22240.83"/>
    <n v="-22240.84"/>
    <n v="-22240.83"/>
    <n v="-22240.84"/>
    <n v="-22240.84"/>
    <n v="-266890.03999999998"/>
  </r>
  <r>
    <x v="2"/>
    <s v="Tampa Electric Company"/>
    <x v="0"/>
    <s v="Tampa Electric Company"/>
    <x v="115"/>
    <x v="115"/>
    <x v="29"/>
    <s v="Oth Regulatory Asset"/>
    <m/>
    <m/>
    <n v="-298978"/>
    <m/>
    <m/>
    <n v="-298978"/>
    <m/>
    <m/>
    <n v="-298978"/>
    <m/>
    <m/>
    <n v="-298979"/>
    <n v="-1195913"/>
  </r>
  <r>
    <x v="2"/>
    <s v="Tampa Electric Company"/>
    <x v="0"/>
    <s v="Tampa Electric Company"/>
    <x v="116"/>
    <x v="116"/>
    <x v="30"/>
    <s v="Prelim Survey Invstg"/>
    <n v="201204.19"/>
    <n v="-64736.69"/>
    <n v="969299.04"/>
    <n v="730416.78"/>
    <n v="-140424.01"/>
    <n v="380497.1"/>
    <n v="716923.42"/>
    <n v="659742.43999999994"/>
    <n v="1418410.19"/>
    <n v="1626274.9"/>
    <n v="1374392.99"/>
    <n v="145218.70000000001"/>
    <n v="8017219.0499999998"/>
  </r>
  <r>
    <x v="2"/>
    <s v="Tampa Electric Company"/>
    <x v="0"/>
    <s v="Tampa Electric Company"/>
    <x v="117"/>
    <x v="117"/>
    <x v="31"/>
    <s v="Clearing Accounts"/>
    <n v="-318.69"/>
    <n v="925.99"/>
    <n v="1011.17"/>
    <n v="1102.03"/>
    <n v="-37.85"/>
    <n v="1435.91"/>
    <n v="160.9"/>
    <n v="1710.57"/>
    <n v="883.31"/>
    <n v="661.61"/>
    <n v="439.64"/>
    <n v="873.86"/>
    <n v="8848.4500000000007"/>
  </r>
  <r>
    <x v="2"/>
    <s v="Tampa Electric Company"/>
    <x v="0"/>
    <s v="Tampa Electric Company"/>
    <x v="118"/>
    <x v="118"/>
    <x v="32"/>
    <s v="Misc Deferred Debits"/>
    <n v="-73217"/>
    <m/>
    <n v="-115618.73"/>
    <m/>
    <m/>
    <n v="-4133367.31"/>
    <m/>
    <m/>
    <n v="-25575.57"/>
    <m/>
    <m/>
    <n v="-197480.72"/>
    <n v="-4545259.33"/>
  </r>
  <r>
    <x v="2"/>
    <s v="Tampa Electric Company"/>
    <x v="0"/>
    <s v="Tampa Electric Company"/>
    <x v="119"/>
    <x v="119"/>
    <x v="32"/>
    <s v="Misc Deferred Debits"/>
    <n v="508931.48"/>
    <n v="123316.05"/>
    <n v="-423861.1"/>
    <n v="150897.97"/>
    <n v="-291783.17"/>
    <n v="-86125.43"/>
    <n v="-240633.89"/>
    <n v="2496755.86"/>
    <n v="-1298363.0900000001"/>
    <n v="1216388.48"/>
    <n v="1272365.6499999999"/>
    <n v="-2469018.1"/>
    <n v="958870.71"/>
  </r>
  <r>
    <x v="2"/>
    <s v="Tampa Electric Company"/>
    <x v="0"/>
    <s v="Tampa Electric Company"/>
    <x v="120"/>
    <x v="120"/>
    <x v="33"/>
    <s v="Unamt Loss Reacq Dbt"/>
    <n v="-7548.13"/>
    <n v="-7548.13"/>
    <n v="-7548.13"/>
    <n v="-7548.13"/>
    <n v="-7548.13"/>
    <n v="-7548.13"/>
    <n v="-7548.13"/>
    <n v="-7548.13"/>
    <n v="-7548.13"/>
    <m/>
    <m/>
    <m/>
    <n v="-67933.17"/>
  </r>
  <r>
    <x v="2"/>
    <s v="Tampa Electric Company"/>
    <x v="0"/>
    <s v="Tampa Electric Company"/>
    <x v="121"/>
    <x v="121"/>
    <x v="33"/>
    <s v="Unamt Loss Reacq Dbt"/>
    <n v="-31846.57"/>
    <n v="-31846.57"/>
    <n v="-31846.57"/>
    <n v="-31846.57"/>
    <n v="-31846.57"/>
    <n v="-31846.57"/>
    <n v="-31846.57"/>
    <n v="-31846.57"/>
    <n v="-31846.57"/>
    <n v="-31846.57"/>
    <n v="-31846.57"/>
    <n v="-31846.57"/>
    <n v="-382158.84"/>
  </r>
  <r>
    <x v="2"/>
    <s v="Tampa Electric Company"/>
    <x v="0"/>
    <s v="Tampa Electric Company"/>
    <x v="122"/>
    <x v="122"/>
    <x v="34"/>
    <s v="Accum Defd Inc Tax"/>
    <n v="328520.27"/>
    <n v="291811.26"/>
    <n v="421458.79"/>
    <n v="2227839.64"/>
    <n v="1782178.19"/>
    <n v="2351456.5099999998"/>
    <n v="2617519.44"/>
    <n v="-5040941.3899999997"/>
    <n v="2942657.7"/>
    <n v="1837956.81"/>
    <n v="2213383.37"/>
    <n v="2313706.65"/>
    <n v="14287547.24"/>
  </r>
  <r>
    <x v="2"/>
    <s v="Tampa Electric Company"/>
    <x v="0"/>
    <s v="Tampa Electric Company"/>
    <x v="123"/>
    <x v="123"/>
    <x v="34"/>
    <s v="Accum Defd Inc Tax"/>
    <m/>
    <m/>
    <n v="-3265804.07"/>
    <m/>
    <m/>
    <n v="-8782558.9600000009"/>
    <m/>
    <m/>
    <n v="-12985513.91"/>
    <m/>
    <n v="-2603002.46"/>
    <n v="-9019214.4900000002"/>
    <n v="-36656093.890000001"/>
  </r>
  <r>
    <x v="2"/>
    <s v="Tampa Electric Company"/>
    <x v="0"/>
    <s v="Tampa Electric Company"/>
    <x v="124"/>
    <x v="124"/>
    <x v="34"/>
    <s v="Accum Defd Inc Tax"/>
    <n v="577.62"/>
    <n v="-4324.79"/>
    <n v="7101.86"/>
    <n v="-6419.39"/>
    <n v="-189.85"/>
    <n v="8009.43"/>
    <n v="-2705.17"/>
    <n v="-1021.99"/>
    <n v="-1993.6"/>
    <n v="-2872.82"/>
    <n v="2036.66"/>
    <n v="4176.16"/>
    <n v="2374.119999999999"/>
  </r>
  <r>
    <x v="2"/>
    <s v="Tampa Electric Company"/>
    <x v="0"/>
    <s v="Tampa Electric Company"/>
    <x v="125"/>
    <x v="125"/>
    <x v="34"/>
    <s v="Accum Defd Inc Tax"/>
    <n v="52353.8"/>
    <n v="34260.69"/>
    <n v="27237.38"/>
    <n v="296205.26"/>
    <n v="-2166.66"/>
    <n v="-2166.66"/>
    <n v="-2166.66"/>
    <n v="-2166.66"/>
    <n v="-2166.66"/>
    <n v="-2166.69"/>
    <n v="-2166.66"/>
    <n v="-2166.69"/>
    <n v="392723.79000000015"/>
  </r>
  <r>
    <x v="2"/>
    <s v="Tampa Electric Company"/>
    <x v="0"/>
    <s v="Tampa Electric Company"/>
    <x v="126"/>
    <x v="126"/>
    <x v="34"/>
    <s v="Accum Defd Inc Tax"/>
    <m/>
    <m/>
    <n v="-82156.509999999995"/>
    <m/>
    <m/>
    <n v="-868630.2"/>
    <m/>
    <n v="-310.77"/>
    <n v="-89503.54"/>
    <m/>
    <m/>
    <n v="-51622.54"/>
    <n v="-1092223.56"/>
  </r>
  <r>
    <x v="2"/>
    <s v="Tampa Electric Company"/>
    <x v="0"/>
    <s v="Tampa Electric Company"/>
    <x v="127"/>
    <x v="127"/>
    <x v="34"/>
    <s v="Accum Defd Inc Tax"/>
    <m/>
    <m/>
    <n v="1447130"/>
    <n v="85065"/>
    <m/>
    <n v="362167"/>
    <m/>
    <m/>
    <n v="362167"/>
    <m/>
    <n v="2149062"/>
    <n v="1077060"/>
    <n v="5482651"/>
  </r>
  <r>
    <x v="2"/>
    <s v="Tampa Electric Company"/>
    <x v="0"/>
    <s v="Tampa Electric Company"/>
    <x v="128"/>
    <x v="128"/>
    <x v="34"/>
    <s v="Accum Defd Inc Tax"/>
    <n v="873923.88"/>
    <n v="1133935"/>
    <n v="1287025.3"/>
    <n v="1389418.53"/>
    <n v="1724085"/>
    <n v="1533881"/>
    <n v="1479775"/>
    <n v="1348572"/>
    <n v="1185789"/>
    <n v="1070090"/>
    <n v="887201"/>
    <n v="1264400.6100000001"/>
    <n v="15178096.32"/>
  </r>
  <r>
    <x v="2"/>
    <s v="Tampa Electric Company"/>
    <x v="0"/>
    <s v="Tampa Electric Company"/>
    <x v="129"/>
    <x v="129"/>
    <x v="34"/>
    <s v="Accum Defd Inc Tax"/>
    <n v="126350.98"/>
    <n v="116110.64"/>
    <n v="152075.43"/>
    <n v="650642.92000000004"/>
    <n v="526983.15"/>
    <n v="684422.87"/>
    <n v="757747.83"/>
    <n v="-1361817.28"/>
    <n v="849415.23"/>
    <n v="543559.92000000004"/>
    <n v="646292.43000000005"/>
    <n v="675483.93"/>
    <n v="4367268.0500000007"/>
  </r>
  <r>
    <x v="2"/>
    <s v="Tampa Electric Company"/>
    <x v="0"/>
    <s v="Tampa Electric Company"/>
    <x v="130"/>
    <x v="130"/>
    <x v="34"/>
    <s v="Accum Defd Inc Tax"/>
    <m/>
    <m/>
    <n v="-266542.05"/>
    <m/>
    <m/>
    <n v="-1128298.6499999999"/>
    <m/>
    <m/>
    <n v="-1767925.5"/>
    <m/>
    <n v="-362478.25"/>
    <n v="-1143133.5900000001"/>
    <n v="-4668378.04"/>
  </r>
  <r>
    <x v="2"/>
    <s v="Tampa Electric Company"/>
    <x v="0"/>
    <s v="Tampa Electric Company"/>
    <x v="131"/>
    <x v="131"/>
    <x v="34"/>
    <s v="Accum Defd Inc Tax"/>
    <n v="160.09"/>
    <n v="-1198.6099999999999"/>
    <n v="1968.27"/>
    <n v="-1779.12"/>
    <n v="-52.62"/>
    <n v="2219.8000000000002"/>
    <n v="-749.73"/>
    <n v="-283.25"/>
    <n v="-552.52"/>
    <n v="-796.19"/>
    <n v="564.46"/>
    <n v="1157.4100000000001"/>
    <n v="657.99000000000046"/>
  </r>
  <r>
    <x v="2"/>
    <s v="Tampa Electric Company"/>
    <x v="0"/>
    <s v="Tampa Electric Company"/>
    <x v="132"/>
    <x v="132"/>
    <x v="34"/>
    <s v="Accum Defd Inc Tax"/>
    <n v="14509.76"/>
    <n v="9495.2800000000007"/>
    <n v="7548.78"/>
    <n v="32755.47"/>
    <n v="-600.49"/>
    <n v="-600.49"/>
    <n v="-600.49"/>
    <n v="-600.49"/>
    <n v="-600.48"/>
    <n v="-600.49"/>
    <n v="-600.49"/>
    <n v="-600.49"/>
    <n v="59505.380000000012"/>
  </r>
  <r>
    <x v="2"/>
    <s v="Tampa Electric Company"/>
    <x v="0"/>
    <s v="Tampa Electric Company"/>
    <x v="133"/>
    <x v="133"/>
    <x v="34"/>
    <s v="Accum Defd Inc Tax"/>
    <m/>
    <m/>
    <n v="-22769.51"/>
    <m/>
    <m/>
    <n v="-240739.03"/>
    <m/>
    <n v="-86.13"/>
    <n v="-24805.71"/>
    <m/>
    <m/>
    <n v="-14307.09"/>
    <n v="-302707.47000000003"/>
  </r>
  <r>
    <x v="2"/>
    <s v="Tampa Electric Company"/>
    <x v="0"/>
    <s v="Tampa Electric Company"/>
    <x v="134"/>
    <x v="134"/>
    <x v="34"/>
    <s v="Accum Defd Inc Tax"/>
    <n v="-153266.98000000001"/>
    <n v="-153266.93"/>
    <n v="151044.26"/>
    <n v="-253522"/>
    <n v="-190322.22"/>
    <n v="-180160.94"/>
    <n v="-188399.53"/>
    <n v="-187603.44"/>
    <n v="-188267.08"/>
    <n v="-188267"/>
    <n v="-76916.259999999995"/>
    <n v="-97068.65"/>
    <n v="-1706016.77"/>
  </r>
  <r>
    <x v="2"/>
    <s v="Tampa Electric Company"/>
    <x v="0"/>
    <s v="Tampa Electric Company"/>
    <x v="135"/>
    <x v="135"/>
    <x v="35"/>
    <s v="Misc Paid-in Capital"/>
    <m/>
    <n v="-100000000"/>
    <m/>
    <m/>
    <n v="-100000000"/>
    <m/>
    <m/>
    <n v="-100000000"/>
    <m/>
    <m/>
    <m/>
    <m/>
    <n v="-300000000"/>
  </r>
  <r>
    <x v="2"/>
    <s v="Tampa Electric Company"/>
    <x v="0"/>
    <s v="Tampa Electric Company"/>
    <x v="136"/>
    <x v="136"/>
    <x v="36"/>
    <s v="Unappr Retain Earn"/>
    <n v="-32228058.27"/>
    <n v="69546603.930000007"/>
    <n v="-25450216.030000001"/>
    <n v="-34854262.670000002"/>
    <n v="35438967.630000003"/>
    <n v="-52722323.030000001"/>
    <n v="-57217625.990000002"/>
    <n v="69525828.25"/>
    <n v="-50743816.369999997"/>
    <n v="-37455559.289999999"/>
    <n v="143999983.72999999"/>
    <n v="-21205891.399999999"/>
    <n v="6633630.490000017"/>
  </r>
  <r>
    <x v="2"/>
    <s v="Tampa Electric Company"/>
    <x v="0"/>
    <s v="Tampa Electric Company"/>
    <x v="137"/>
    <x v="137"/>
    <x v="37"/>
    <s v="Accum Oth Comp Inc"/>
    <n v="595541.56000000006"/>
    <n v="-10917.97"/>
    <n v="-10917.97"/>
    <n v="-10917.97"/>
    <n v="-10917.97"/>
    <n v="-10917.97"/>
    <n v="-10917.97"/>
    <n v="-10917.97"/>
    <n v="-10917.97"/>
    <n v="-10917.97"/>
    <n v="-10917.97"/>
    <n v="-10917.97"/>
    <n v="475443.89000000036"/>
  </r>
  <r>
    <x v="2"/>
    <s v="Tampa Electric Company"/>
    <x v="0"/>
    <s v="Tampa Electric Company"/>
    <x v="138"/>
    <x v="138"/>
    <x v="37"/>
    <s v="Accum Oth Comp Inc"/>
    <n v="-398591.53"/>
    <n v="-43755.97"/>
    <n v="-34786.160000000003"/>
    <n v="2767.24"/>
    <n v="2767.15"/>
    <n v="2767.15"/>
    <n v="2767.15"/>
    <n v="2767.15"/>
    <n v="2767.14"/>
    <n v="2767.18"/>
    <n v="2767.15"/>
    <n v="2767.18"/>
    <n v="-452229.16999999993"/>
  </r>
  <r>
    <x v="2"/>
    <s v="Tampa Electric Company"/>
    <x v="0"/>
    <s v="Tampa Electric Company"/>
    <x v="139"/>
    <x v="139"/>
    <x v="38"/>
    <s v="Bonds"/>
    <m/>
    <m/>
    <m/>
    <m/>
    <m/>
    <m/>
    <n v="-300000000"/>
    <m/>
    <m/>
    <m/>
    <m/>
    <m/>
    <n v="-300000000"/>
  </r>
  <r>
    <x v="2"/>
    <s v="Tampa Electric Company"/>
    <x v="0"/>
    <s v="Tampa Electric Company"/>
    <x v="140"/>
    <x v="140"/>
    <x v="38"/>
    <s v="Bonds"/>
    <n v="-570000000"/>
    <m/>
    <m/>
    <m/>
    <m/>
    <m/>
    <n v="300000000"/>
    <m/>
    <m/>
    <m/>
    <m/>
    <m/>
    <n v="-270000000"/>
  </r>
  <r>
    <x v="2"/>
    <s v="Tampa Electric Company"/>
    <x v="0"/>
    <s v="Tampa Electric Company"/>
    <x v="141"/>
    <x v="141"/>
    <x v="39"/>
    <s v="Unamort Disc LTD"/>
    <n v="1560125.83"/>
    <n v="-51905.03"/>
    <n v="-51905.03"/>
    <n v="-51905.03"/>
    <n v="-51905.03"/>
    <n v="-51905.03"/>
    <n v="-51905.03"/>
    <n v="-51905.03"/>
    <n v="-51905.03"/>
    <n v="-51905.03"/>
    <n v="-51905.03"/>
    <n v="-51905.03"/>
    <n v="989170.49999999977"/>
  </r>
  <r>
    <x v="2"/>
    <s v="Tampa Electric Company"/>
    <x v="0"/>
    <s v="Tampa Electric Company"/>
    <x v="142"/>
    <x v="142"/>
    <x v="40"/>
    <s v="Capital Leases NC"/>
    <n v="6584.86"/>
    <n v="6609.33"/>
    <n v="453287.96"/>
    <n v="6658.55"/>
    <n v="6683.3"/>
    <n v="457600.29"/>
    <n v="7581.5"/>
    <n v="7609.68"/>
    <n v="462854.32"/>
    <n v="7666.35"/>
    <n v="7694.84"/>
    <n v="467259.06"/>
    <n v="1898090.0400000003"/>
  </r>
  <r>
    <x v="2"/>
    <s v="Tampa Electric Company"/>
    <x v="0"/>
    <s v="Tampa Electric Company"/>
    <x v="143"/>
    <x v="143"/>
    <x v="40"/>
    <s v="Capital Leases NC"/>
    <n v="24553.119999999999"/>
    <n v="24567.85"/>
    <n v="-809849.32"/>
    <n v="23192.12"/>
    <n v="40799.11"/>
    <n v="63457.46"/>
    <n v="40913.919999999998"/>
    <n v="40971.449999999997"/>
    <n v="46634.65"/>
    <n v="41086.75"/>
    <n v="41144.519999999997"/>
    <n v="46832.43"/>
    <n v="-375695.94"/>
  </r>
  <r>
    <x v="2"/>
    <s v="Tampa Electric Company"/>
    <x v="0"/>
    <s v="Tampa Electric Company"/>
    <x v="144"/>
    <x v="144"/>
    <x v="41"/>
    <s v="Accum Prov Prop Ins"/>
    <m/>
    <m/>
    <n v="-0.21"/>
    <n v="0.21"/>
    <m/>
    <m/>
    <n v="-30"/>
    <n v="30"/>
    <m/>
    <n v="0"/>
    <m/>
    <m/>
    <n v="0"/>
  </r>
  <r>
    <x v="2"/>
    <s v="Tampa Electric Company"/>
    <x v="0"/>
    <s v="Tampa Electric Company"/>
    <x v="145"/>
    <x v="145"/>
    <x v="42"/>
    <s v="Accum Prov I&amp;D"/>
    <n v="-288668.25"/>
    <n v="-165804.57999999999"/>
    <n v="900162.83"/>
    <n v="-161123.57"/>
    <n v="-31255.73"/>
    <n v="93613.3"/>
    <n v="-113238.76"/>
    <n v="22783.32"/>
    <n v="92126.44"/>
    <n v="13452.9"/>
    <n v="-43645.05"/>
    <n v="-404036.85"/>
    <n v="-85633.999999999942"/>
  </r>
  <r>
    <x v="2"/>
    <s v="Tampa Electric Company"/>
    <x v="0"/>
    <s v="Tampa Electric Company"/>
    <x v="146"/>
    <x v="146"/>
    <x v="42"/>
    <s v="Accum Prov I&amp;D"/>
    <n v="29597.279999999999"/>
    <n v="180153.5"/>
    <n v="-258621.78"/>
    <n v="-23090.35"/>
    <n v="10477.08"/>
    <n v="-50325.73"/>
    <n v="-37045.86"/>
    <n v="34886.559999999998"/>
    <n v="-18044.7"/>
    <n v="9011.49"/>
    <n v="-10412.1"/>
    <n v="68332.61"/>
    <n v="-65081.999999999985"/>
  </r>
  <r>
    <x v="2"/>
    <s v="Tampa Electric Company"/>
    <x v="0"/>
    <s v="Tampa Electric Company"/>
    <x v="147"/>
    <x v="147"/>
    <x v="42"/>
    <s v="Accum Prov I&amp;D"/>
    <m/>
    <m/>
    <n v="1404"/>
    <m/>
    <m/>
    <n v="9693"/>
    <m/>
    <m/>
    <n v="1695"/>
    <m/>
    <m/>
    <n v="3160"/>
    <n v="15952"/>
  </r>
  <r>
    <x v="2"/>
    <s v="Tampa Electric Company"/>
    <x v="0"/>
    <s v="Tampa Electric Company"/>
    <x v="148"/>
    <x v="148"/>
    <x v="42"/>
    <s v="Accum Prov I&amp;D"/>
    <m/>
    <m/>
    <n v="-121000"/>
    <m/>
    <m/>
    <m/>
    <m/>
    <m/>
    <m/>
    <m/>
    <m/>
    <n v="470083"/>
    <n v="349083"/>
  </r>
  <r>
    <x v="2"/>
    <s v="Tampa Electric Company"/>
    <x v="0"/>
    <s v="Tampa Electric Company"/>
    <x v="149"/>
    <x v="149"/>
    <x v="43"/>
    <s v="Accum Prov Pen Ben"/>
    <m/>
    <m/>
    <n v="-204821230.59999999"/>
    <m/>
    <m/>
    <m/>
    <m/>
    <m/>
    <m/>
    <m/>
    <m/>
    <m/>
    <n v="-204821230.59999999"/>
  </r>
  <r>
    <x v="2"/>
    <s v="Tampa Electric Company"/>
    <x v="0"/>
    <s v="Tampa Electric Company"/>
    <x v="150"/>
    <x v="150"/>
    <x v="43"/>
    <s v="Accum Prov Pen Ben"/>
    <m/>
    <m/>
    <n v="208553047"/>
    <m/>
    <m/>
    <m/>
    <m/>
    <m/>
    <m/>
    <m/>
    <m/>
    <m/>
    <n v="208553047"/>
  </r>
  <r>
    <x v="2"/>
    <s v="Tampa Electric Company"/>
    <x v="0"/>
    <s v="Tampa Electric Company"/>
    <x v="151"/>
    <x v="151"/>
    <x v="43"/>
    <s v="Accum Prov Pen Ben"/>
    <n v="2517000"/>
    <m/>
    <n v="205244951.84999999"/>
    <n v="2517000"/>
    <m/>
    <n v="377046.25"/>
    <n v="2517000"/>
    <m/>
    <n v="2917383.75"/>
    <m/>
    <m/>
    <n v="400383.75"/>
    <n v="216490765.59999999"/>
  </r>
  <r>
    <x v="2"/>
    <s v="Tampa Electric Company"/>
    <x v="0"/>
    <s v="Tampa Electric Company"/>
    <x v="152"/>
    <x v="152"/>
    <x v="43"/>
    <s v="Accum Prov Pen Ben"/>
    <m/>
    <m/>
    <n v="-207721355"/>
    <m/>
    <m/>
    <n v="908574"/>
    <m/>
    <m/>
    <n v="870133"/>
    <m/>
    <m/>
    <n v="-448644"/>
    <n v="-206391292"/>
  </r>
  <r>
    <x v="2"/>
    <s v="Tampa Electric Company"/>
    <x v="0"/>
    <s v="Tampa Electric Company"/>
    <x v="153"/>
    <x v="153"/>
    <x v="43"/>
    <s v="Accum Prov Pen Ben"/>
    <m/>
    <m/>
    <n v="119448.07"/>
    <m/>
    <m/>
    <n v="3072006.92"/>
    <m/>
    <m/>
    <n v="27191.14"/>
    <m/>
    <m/>
    <n v="161583.21"/>
    <n v="3380229.34"/>
  </r>
  <r>
    <x v="2"/>
    <s v="Tampa Electric Company"/>
    <x v="0"/>
    <s v="Tampa Electric Company"/>
    <x v="154"/>
    <x v="154"/>
    <x v="43"/>
    <s v="Accum Prov Pen Ben"/>
    <m/>
    <m/>
    <n v="20231"/>
    <m/>
    <m/>
    <n v="1128848"/>
    <m/>
    <m/>
    <n v="-4325996.43"/>
    <m/>
    <m/>
    <n v="275633"/>
    <n v="-2901284.4299999997"/>
  </r>
  <r>
    <x v="2"/>
    <s v="Tampa Electric Company"/>
    <x v="0"/>
    <s v="Tampa Electric Company"/>
    <x v="155"/>
    <x v="155"/>
    <x v="43"/>
    <s v="Accum Prov Pen Ben"/>
    <m/>
    <m/>
    <n v="-76646.25"/>
    <m/>
    <m/>
    <n v="-978376.25"/>
    <m/>
    <n v="-1566"/>
    <n v="-70587.240000000005"/>
    <m/>
    <m/>
    <n v="1795280.77"/>
    <n v="668105.03"/>
  </r>
  <r>
    <x v="2"/>
    <s v="Tampa Electric Company"/>
    <x v="0"/>
    <s v="Tampa Electric Company"/>
    <x v="156"/>
    <x v="156"/>
    <x v="43"/>
    <s v="Accum Prov Pen Ben"/>
    <m/>
    <m/>
    <n v="51224"/>
    <m/>
    <m/>
    <n v="963618"/>
    <m/>
    <n v="1566"/>
    <n v="49745"/>
    <m/>
    <m/>
    <n v="-1719536.27"/>
    <n v="-653383.27"/>
  </r>
  <r>
    <x v="2"/>
    <s v="Tampa Electric Company"/>
    <x v="0"/>
    <s v="Tampa Electric Company"/>
    <x v="157"/>
    <x v="157"/>
    <x v="43"/>
    <s v="Accum Prov Pen Ben"/>
    <m/>
    <m/>
    <n v="-489156"/>
    <m/>
    <m/>
    <n v="-489156"/>
    <m/>
    <m/>
    <n v="-489156"/>
    <m/>
    <m/>
    <n v="1633726"/>
    <n v="166258"/>
  </r>
  <r>
    <x v="2"/>
    <s v="Tampa Electric Company"/>
    <x v="0"/>
    <s v="Tampa Electric Company"/>
    <x v="158"/>
    <x v="158"/>
    <x v="43"/>
    <s v="Accum Prov Pen Ben"/>
    <n v="1250806.95"/>
    <n v="619526.98"/>
    <n v="-102873.46"/>
    <n v="618163.74"/>
    <n v="490437.07"/>
    <n v="-343859.86"/>
    <n v="825439.94"/>
    <n v="122944.19"/>
    <n v="1048219.59"/>
    <n v="2024260.54"/>
    <n v="685419.9"/>
    <n v="65602.16"/>
    <n v="7304087.7400000002"/>
  </r>
  <r>
    <x v="2"/>
    <s v="Tampa Electric Company"/>
    <x v="0"/>
    <s v="Tampa Electric Company"/>
    <x v="159"/>
    <x v="159"/>
    <x v="43"/>
    <s v="Accum Prov Pen Ben"/>
    <n v="170117.9"/>
    <n v="288703.49"/>
    <n v="1195759.6299999999"/>
    <n v="211944.25"/>
    <n v="133386.73000000001"/>
    <n v="-1605053.4"/>
    <n v="166878.23000000001"/>
    <n v="36260.29"/>
    <n v="-948442.95"/>
    <n v="-139586.01"/>
    <n v="560864.63"/>
    <n v="-564293.76"/>
    <n v="-493460.96999999986"/>
  </r>
  <r>
    <x v="2"/>
    <s v="Tampa Electric Company"/>
    <x v="0"/>
    <s v="Tampa Electric Company"/>
    <x v="160"/>
    <x v="160"/>
    <x v="44"/>
    <s v="Accum Misc Op Prov"/>
    <m/>
    <m/>
    <n v="-460008.18"/>
    <m/>
    <m/>
    <n v="71959.5"/>
    <m/>
    <m/>
    <n v="-545315.5"/>
    <m/>
    <m/>
    <n v="184313.37"/>
    <n v="-749050.80999999994"/>
  </r>
  <r>
    <x v="2"/>
    <s v="Tampa Electric Company"/>
    <x v="0"/>
    <s v="Tampa Electric Company"/>
    <x v="161"/>
    <x v="161"/>
    <x v="45"/>
    <s v="Asset Retire Oblig"/>
    <m/>
    <m/>
    <n v="3129870.19"/>
    <m/>
    <m/>
    <m/>
    <m/>
    <m/>
    <m/>
    <m/>
    <m/>
    <m/>
    <n v="3129870.19"/>
  </r>
  <r>
    <x v="2"/>
    <s v="Tampa Electric Company"/>
    <x v="0"/>
    <s v="Tampa Electric Company"/>
    <x v="162"/>
    <x v="162"/>
    <x v="45"/>
    <s v="Asset Retire Oblig"/>
    <n v="-124054.2"/>
    <n v="-124527.5"/>
    <n v="-90447.84"/>
    <n v="-113877.13"/>
    <n v="-114313.69"/>
    <n v="-114752.04"/>
    <n v="-115192.18"/>
    <n v="-115634.16"/>
    <n v="-116077.87"/>
    <n v="-116523.46"/>
    <n v="-116970.87"/>
    <n v="1294705.3899999999"/>
    <n v="32334.449999999953"/>
  </r>
  <r>
    <x v="2"/>
    <s v="Tampa Electric Company"/>
    <x v="0"/>
    <s v="Tampa Electric Company"/>
    <x v="163"/>
    <x v="163"/>
    <x v="46"/>
    <s v="Notes Pay &lt; 1 year"/>
    <n v="-276997150.10000002"/>
    <n v="2000000"/>
    <n v="-54900000"/>
    <n v="-13100000"/>
    <n v="-5000000"/>
    <n v="-23000000"/>
    <n v="-10000000"/>
    <n v="48000000"/>
    <n v="28000000"/>
    <n v="30500000"/>
    <n v="-16500000"/>
    <n v="438000000"/>
    <n v="147002849.89999998"/>
  </r>
  <r>
    <x v="2"/>
    <s v="Tampa Electric Company"/>
    <x v="0"/>
    <s v="Tampa Electric Company"/>
    <x v="164"/>
    <x v="164"/>
    <x v="47"/>
    <s v="Accounts Payable"/>
    <n v="-4236764.5599999996"/>
    <n v="-575158.44999999995"/>
    <n v="-5900651.9699999997"/>
    <n v="-2015552.99"/>
    <n v="3339678.31"/>
    <n v="-11704965.09"/>
    <n v="-1424162.55"/>
    <n v="7343092.5700000003"/>
    <n v="-23513171.210000001"/>
    <n v="28161450.379999999"/>
    <n v="-7318093.0099999998"/>
    <n v="-38022323.609999999"/>
    <n v="-55866622.18"/>
  </r>
  <r>
    <x v="2"/>
    <s v="Tampa Electric Company"/>
    <x v="0"/>
    <s v="Tampa Electric Company"/>
    <x v="165"/>
    <x v="165"/>
    <x v="47"/>
    <s v="Accounts Payable"/>
    <n v="46496151.850000001"/>
    <n v="26794658.460000001"/>
    <n v="9610228.6999999993"/>
    <n v="11947272.699999999"/>
    <n v="-10515475.039999999"/>
    <n v="13505572.23"/>
    <n v="13311210.27"/>
    <n v="-67492382.469999999"/>
    <n v="32837780.41"/>
    <n v="-5918455.4800000004"/>
    <n v="-27790061.699999999"/>
    <n v="-2777241.21"/>
    <n v="40009258.720000006"/>
  </r>
  <r>
    <x v="2"/>
    <s v="Tampa Electric Company"/>
    <x v="0"/>
    <s v="Tampa Electric Company"/>
    <x v="166"/>
    <x v="166"/>
    <x v="47"/>
    <s v="Accounts Payable"/>
    <n v="9264357.5999999996"/>
    <n v="3117699.39"/>
    <n v="-116889.56"/>
    <n v="3106012.88"/>
    <n v="-1428698.38"/>
    <n v="-3305894.14"/>
    <n v="2741505.73"/>
    <n v="3299098.43"/>
    <n v="-376053.61"/>
    <n v="-2559037.46"/>
    <n v="164143.1"/>
    <n v="3273712.35"/>
    <n v="17179956.329999998"/>
  </r>
  <r>
    <x v="2"/>
    <s v="Tampa Electric Company"/>
    <x v="0"/>
    <s v="Tampa Electric Company"/>
    <x v="167"/>
    <x v="167"/>
    <x v="47"/>
    <s v="Accounts Payable"/>
    <n v="182801.48"/>
    <n v="-75706.2"/>
    <n v="-26598.11"/>
    <n v="-65349.71"/>
    <n v="11899.61"/>
    <n v="39621.61"/>
    <n v="24897.17"/>
    <n v="-127844.22"/>
    <n v="-95877.55"/>
    <n v="15385.47"/>
    <n v="105599.9"/>
    <n v="-333814.28000000003"/>
    <n v="-344984.83"/>
  </r>
  <r>
    <x v="2"/>
    <s v="Tampa Electric Company"/>
    <x v="0"/>
    <s v="Tampa Electric Company"/>
    <x v="168"/>
    <x v="168"/>
    <x v="47"/>
    <s v="Accounts Payable"/>
    <n v="25086.720000000001"/>
    <n v="-6191.36"/>
    <n v="-9752.0400000000009"/>
    <n v="11232.46"/>
    <n v="-9517.02"/>
    <n v="-14135.79"/>
    <n v="7834.7"/>
    <n v="-5949.05"/>
    <n v="-134.59"/>
    <n v="4949.29"/>
    <n v="12579.79"/>
    <n v="219.92"/>
    <n v="16223.029999999997"/>
  </r>
  <r>
    <x v="2"/>
    <s v="Tampa Electric Company"/>
    <x v="0"/>
    <s v="Tampa Electric Company"/>
    <x v="169"/>
    <x v="169"/>
    <x v="47"/>
    <s v="Accounts Payable"/>
    <n v="-1991218.15"/>
    <n v="-31796.66"/>
    <n v="-2803154.79"/>
    <n v="-386895.59"/>
    <n v="-2928864.81"/>
    <n v="8065140.6699999999"/>
    <n v="-1229544"/>
    <n v="-2932222.79"/>
    <n v="-1133440.1000000001"/>
    <n v="-2006759.59"/>
    <n v="8248357.71"/>
    <n v="-1231174.8"/>
    <n v="-361572.90000000061"/>
  </r>
  <r>
    <x v="2"/>
    <s v="Tampa Electric Company"/>
    <x v="0"/>
    <s v="Tampa Electric Company"/>
    <x v="170"/>
    <x v="170"/>
    <x v="47"/>
    <s v="Accounts Payable"/>
    <n v="-75232.62"/>
    <n v="-76380.92"/>
    <n v="852589.6"/>
    <n v="-71426.25"/>
    <n v="-76052.19"/>
    <n v="-64207.360000000001"/>
    <n v="-74689"/>
    <n v="-75642"/>
    <n v="-75642"/>
    <n v="-75614.91"/>
    <n v="-75437.77"/>
    <n v="-7547.2"/>
    <n v="104717.38000000012"/>
  </r>
  <r>
    <x v="2"/>
    <s v="Tampa Electric Company"/>
    <x v="0"/>
    <s v="Tampa Electric Company"/>
    <x v="171"/>
    <x v="171"/>
    <x v="47"/>
    <s v="Accounts Payable"/>
    <m/>
    <m/>
    <n v="1823289.19"/>
    <m/>
    <m/>
    <n v="0"/>
    <m/>
    <m/>
    <m/>
    <m/>
    <m/>
    <n v="874.81"/>
    <n v="1824164"/>
  </r>
  <r>
    <x v="2"/>
    <s v="Tampa Electric Company"/>
    <x v="0"/>
    <s v="Tampa Electric Company"/>
    <x v="172"/>
    <x v="172"/>
    <x v="47"/>
    <s v="Accounts Payable"/>
    <n v="1481.88"/>
    <n v="-4987.42"/>
    <n v="5522.22"/>
    <n v="2414.69"/>
    <n v="-2211.69"/>
    <n v="-139.31"/>
    <n v="-2080.37"/>
    <n v="0"/>
    <n v="0"/>
    <n v="-34.840000000000003"/>
    <n v="272.31"/>
    <n v="-167.31"/>
    <n v="70.160000000000906"/>
  </r>
  <r>
    <x v="2"/>
    <s v="Tampa Electric Company"/>
    <x v="0"/>
    <s v="Tampa Electric Company"/>
    <x v="173"/>
    <x v="173"/>
    <x v="47"/>
    <s v="Accounts Payable"/>
    <n v="-100"/>
    <n v="100"/>
    <n v="0"/>
    <n v="0"/>
    <n v="0"/>
    <n v="31928.44"/>
    <n v="0"/>
    <n v="-1150"/>
    <n v="0"/>
    <n v="0"/>
    <n v="-30945.5"/>
    <n v="-15000"/>
    <n v="-15167.060000000001"/>
  </r>
  <r>
    <x v="2"/>
    <s v="Tampa Electric Company"/>
    <x v="0"/>
    <s v="Tampa Electric Company"/>
    <x v="174"/>
    <x v="174"/>
    <x v="47"/>
    <s v="Accounts Payable"/>
    <n v="-2174583.33"/>
    <n v="-2174583.33"/>
    <n v="26635651.690000001"/>
    <n v="-2178814.79"/>
    <n v="-2174583.33"/>
    <n v="-1456804.19"/>
    <n v="-2054953.48"/>
    <n v="-2054953.48"/>
    <n v="-3052652.27"/>
    <n v="-2252181"/>
    <n v="-2252181"/>
    <n v="-790368.66"/>
    <n v="4018992.8300000038"/>
  </r>
  <r>
    <x v="2"/>
    <s v="Tampa Electric Company"/>
    <x v="0"/>
    <s v="Tampa Electric Company"/>
    <x v="175"/>
    <x v="175"/>
    <x v="47"/>
    <s v="Accounts Payable"/>
    <n v="-79.55"/>
    <n v="-2255.39"/>
    <n v="-2872.99"/>
    <n v="-2380.6"/>
    <n v="3585.39"/>
    <n v="1915.27"/>
    <n v="-560.41"/>
    <n v="-578.74"/>
    <n v="-223.45"/>
    <n v="0"/>
    <n v="-2457.4299999999998"/>
    <n v="-3581.09"/>
    <n v="-9488.99"/>
  </r>
  <r>
    <x v="2"/>
    <s v="Tampa Electric Company"/>
    <x v="0"/>
    <s v="Tampa Electric Company"/>
    <x v="176"/>
    <x v="176"/>
    <x v="47"/>
    <s v="Accounts Payable"/>
    <n v="43.88"/>
    <n v="18"/>
    <n v="1747.38"/>
    <n v="0"/>
    <n v="-1683.63"/>
    <n v="-0.75"/>
    <n v="11.25"/>
    <n v="1673.13"/>
    <n v="-1643.13"/>
    <n v="12"/>
    <n v="12"/>
    <n v="12"/>
    <n v="202.13000000000011"/>
  </r>
  <r>
    <x v="2"/>
    <s v="Tampa Electric Company"/>
    <x v="0"/>
    <s v="Tampa Electric Company"/>
    <x v="177"/>
    <x v="177"/>
    <x v="47"/>
    <s v="Accounts Payable"/>
    <n v="-9571.41"/>
    <n v="-87496.99"/>
    <n v="-86561.27"/>
    <n v="86414.97"/>
    <n v="-85559.08"/>
    <n v="87725.92"/>
    <n v="87327.63"/>
    <n v="-83957.18"/>
    <n v="86909.8"/>
    <n v="1096.9100000000001"/>
    <n v="274.31"/>
    <n v="220.67"/>
    <n v="-3175.7200000000153"/>
  </r>
  <r>
    <x v="2"/>
    <s v="Tampa Electric Company"/>
    <x v="0"/>
    <s v="Tampa Electric Company"/>
    <x v="178"/>
    <x v="178"/>
    <x v="47"/>
    <s v="Accounts Payable"/>
    <n v="-15024.6"/>
    <n v="277"/>
    <n v="-125.3"/>
    <n v="4043.8"/>
    <n v="1.1000000000000001"/>
    <n v="4264.1000000000004"/>
    <n v="0"/>
    <n v="-3786.8"/>
    <n v="-15.6"/>
    <n v="3764.5"/>
    <n v="52.7"/>
    <n v="0"/>
    <n v="-6549.0999999999976"/>
  </r>
  <r>
    <x v="2"/>
    <s v="Tampa Electric Company"/>
    <x v="0"/>
    <s v="Tampa Electric Company"/>
    <x v="179"/>
    <x v="179"/>
    <x v="47"/>
    <s v="Accounts Payable"/>
    <n v="0"/>
    <n v="0"/>
    <n v="0"/>
    <n v="0"/>
    <n v="0"/>
    <n v="0"/>
    <n v="0"/>
    <n v="0"/>
    <n v="0"/>
    <n v="0"/>
    <n v="0"/>
    <n v="-862.99"/>
    <n v="-862.99"/>
  </r>
  <r>
    <x v="2"/>
    <s v="Tampa Electric Company"/>
    <x v="0"/>
    <s v="Tampa Electric Company"/>
    <x v="180"/>
    <x v="180"/>
    <x v="47"/>
    <s v="Accounts Payable"/>
    <n v="-86082.81"/>
    <n v="-134.91999999999999"/>
    <n v="92180.09"/>
    <n v="-90031.98"/>
    <n v="-50.23"/>
    <n v="88098.85"/>
    <n v="-1293.8399999999999"/>
    <n v="-882.64"/>
    <n v="-91303.32"/>
    <n v="90533.46"/>
    <n v="976.1"/>
    <n v="-93356.63"/>
    <n v="-91347.869999999981"/>
  </r>
  <r>
    <x v="2"/>
    <s v="Tampa Electric Company"/>
    <x v="0"/>
    <s v="Tampa Electric Company"/>
    <x v="181"/>
    <x v="181"/>
    <x v="47"/>
    <s v="Accounts Payable"/>
    <n v="-681442.7"/>
    <n v="657764.38"/>
    <n v="21733.7"/>
    <n v="-23429.78"/>
    <n v="973.17"/>
    <n v="22285.78"/>
    <n v="-512.49"/>
    <n v="-570.83000000000004"/>
    <n v="-21252.36"/>
    <n v="20480.73"/>
    <n v="1216.67"/>
    <n v="-16319.12"/>
    <n v="-19072.849999999951"/>
  </r>
  <r>
    <x v="2"/>
    <s v="Tampa Electric Company"/>
    <x v="0"/>
    <s v="Tampa Electric Company"/>
    <x v="182"/>
    <x v="182"/>
    <x v="47"/>
    <s v="Accounts Payable"/>
    <n v="751107.45"/>
    <n v="-34270.769999999997"/>
    <n v="-516048.06"/>
    <n v="-323128.99"/>
    <n v="-492953.86"/>
    <n v="445223.78"/>
    <n v="-1196810.7"/>
    <n v="-108817.11"/>
    <n v="256187.67"/>
    <n v="-379852.09"/>
    <n v="-245183.15"/>
    <n v="2223722.83"/>
    <n v="379177"/>
  </r>
  <r>
    <x v="2"/>
    <s v="Tampa Electric Company"/>
    <x v="0"/>
    <s v="Tampa Electric Company"/>
    <x v="183"/>
    <x v="183"/>
    <x v="47"/>
    <s v="Accounts Payable"/>
    <n v="-1714.39"/>
    <n v="-512.82000000000005"/>
    <n v="72089.100000000006"/>
    <n v="0"/>
    <n v="-72292.259999999995"/>
    <n v="-1182.06"/>
    <n v="1362.83"/>
    <n v="72129.490000000005"/>
    <n v="-71597.009999999995"/>
    <n v="-178.1"/>
    <n v="-196.91"/>
    <n v="-825.89"/>
    <n v="-2918.0199999999804"/>
  </r>
  <r>
    <x v="2"/>
    <s v="Tampa Electric Company"/>
    <x v="0"/>
    <s v="Tampa Electric Company"/>
    <x v="184"/>
    <x v="184"/>
    <x v="47"/>
    <s v="Accounts Payable"/>
    <n v="-36"/>
    <n v="48"/>
    <n v="1080"/>
    <n v="0"/>
    <n v="-1056"/>
    <n v="0"/>
    <n v="36"/>
    <n v="1020"/>
    <n v="-1008"/>
    <n v="0"/>
    <n v="24"/>
    <n v="60"/>
    <n v="168"/>
  </r>
  <r>
    <x v="2"/>
    <s v="Tampa Electric Company"/>
    <x v="0"/>
    <s v="Tampa Electric Company"/>
    <x v="185"/>
    <x v="185"/>
    <x v="47"/>
    <s v="Accounts Payable"/>
    <n v="27653.42"/>
    <n v="16252.88"/>
    <n v="4342.13"/>
    <n v="8595.8799999999992"/>
    <n v="-11184.79"/>
    <n v="1562.9"/>
    <n v="-4475.5600000000004"/>
    <n v="-5743.32"/>
    <n v="-18680.8"/>
    <n v="-10928.79"/>
    <n v="-15295.65"/>
    <n v="-9322.6"/>
    <n v="-17224.300000000007"/>
  </r>
  <r>
    <x v="2"/>
    <s v="Tampa Electric Company"/>
    <x v="0"/>
    <s v="Tampa Electric Company"/>
    <x v="186"/>
    <x v="186"/>
    <x v="47"/>
    <s v="Accounts Payable"/>
    <n v="17271.759999999998"/>
    <n v="-4020.12"/>
    <n v="-1052.45"/>
    <n v="-715.12"/>
    <n v="-5605.62"/>
    <n v="832.2"/>
    <n v="-6456.59"/>
    <n v="-1698.84"/>
    <n v="-4261.03"/>
    <n v="186.06"/>
    <n v="1385.94"/>
    <n v="-3365.11"/>
    <n v="-7498.9200000000019"/>
  </r>
  <r>
    <x v="2"/>
    <s v="Tampa Electric Company"/>
    <x v="0"/>
    <s v="Tampa Electric Company"/>
    <x v="187"/>
    <x v="187"/>
    <x v="47"/>
    <s v="Accounts Payable"/>
    <n v="3500.5"/>
    <n v="239.31"/>
    <n v="445.71"/>
    <n v="-23.92"/>
    <n v="-3703.08"/>
    <n v="-527.28"/>
    <n v="-662.98"/>
    <n v="3655.61"/>
    <n v="-1801.62"/>
    <n v="-1131.5999999999999"/>
    <n v="-1768.46"/>
    <n v="1668.41"/>
    <n v="-109.39999999999986"/>
  </r>
  <r>
    <x v="2"/>
    <s v="Tampa Electric Company"/>
    <x v="0"/>
    <s v="Tampa Electric Company"/>
    <x v="188"/>
    <x v="188"/>
    <x v="47"/>
    <s v="Accounts Payable"/>
    <n v="18046263.710000001"/>
    <n v="14619218.619999999"/>
    <n v="5594948.1699999999"/>
    <n v="-3757317.35"/>
    <n v="-925367.71"/>
    <n v="-5025320.3600000003"/>
    <n v="-10238549.82"/>
    <n v="3137443.12"/>
    <n v="5900007.6299999999"/>
    <n v="3262563.64"/>
    <n v="732242.42"/>
    <n v="507365.97"/>
    <n v="31853498.039999999"/>
  </r>
  <r>
    <x v="2"/>
    <s v="Tampa Electric Company"/>
    <x v="0"/>
    <s v="Tampa Electric Company"/>
    <x v="189"/>
    <x v="189"/>
    <x v="47"/>
    <s v="Accounts Payable"/>
    <n v="2627242.33"/>
    <n v="1141101.8999999999"/>
    <n v="-1930646.27"/>
    <n v="-7375338.1500000004"/>
    <n v="2026110.25"/>
    <n v="3345552.31"/>
    <n v="-1831641.7"/>
    <n v="-1745498.52"/>
    <n v="-6039163.3799999999"/>
    <n v="9233654.9800000004"/>
    <n v="2498989.0099999998"/>
    <n v="1732533.06"/>
    <n v="3682895.82"/>
  </r>
  <r>
    <x v="2"/>
    <s v="Tampa Electric Company"/>
    <x v="0"/>
    <s v="Tampa Electric Company"/>
    <x v="190"/>
    <x v="190"/>
    <x v="47"/>
    <s v="Accounts Payable"/>
    <n v="-11288"/>
    <n v="-11561.53"/>
    <n v="-17198.919999999998"/>
    <n v="-10088.64"/>
    <n v="-12214.74"/>
    <n v="-11480.04"/>
    <n v="-11131.75"/>
    <n v="1062124.8600000001"/>
    <n v="-1012141.9"/>
    <n v="-12541.24"/>
    <n v="-11666.35"/>
    <n v="-11150.29"/>
    <n v="-70338.539999999921"/>
  </r>
  <r>
    <x v="2"/>
    <s v="Tampa Electric Company"/>
    <x v="0"/>
    <s v="Tampa Electric Company"/>
    <x v="191"/>
    <x v="191"/>
    <x v="47"/>
    <s v="Accounts Payable"/>
    <n v="-25945.31"/>
    <n v="28158.83"/>
    <n v="-461.75"/>
    <n v="-89.47"/>
    <n v="-27219.89"/>
    <n v="27210.3"/>
    <n v="-152.66"/>
    <n v="-27363.83"/>
    <n v="-27561.66"/>
    <n v="27939.56"/>
    <n v="28043.599999999999"/>
    <n v="-27846.94"/>
    <n v="-25289.22"/>
  </r>
  <r>
    <x v="2"/>
    <s v="Tampa Electric Company"/>
    <x v="0"/>
    <s v="Tampa Electric Company"/>
    <x v="192"/>
    <x v="192"/>
    <x v="47"/>
    <s v="Accounts Payable"/>
    <n v="1129597"/>
    <n v="-734731"/>
    <n v="336898"/>
    <n v="447576"/>
    <n v="-1207819"/>
    <n v="-1330205.26"/>
    <n v="2432697.4"/>
    <n v="-1623842.5"/>
    <n v="1898907"/>
    <n v="-470975"/>
    <n v="-322869"/>
    <n v="388426"/>
    <n v="943659.6399999999"/>
  </r>
  <r>
    <x v="2"/>
    <s v="Tampa Electric Company"/>
    <x v="0"/>
    <s v="Tampa Electric Company"/>
    <x v="193"/>
    <x v="193"/>
    <x v="47"/>
    <s v="Accounts Payable"/>
    <n v="881480.92"/>
    <m/>
    <n v="-839962.42"/>
    <n v="839962.42"/>
    <m/>
    <n v="-945974.49"/>
    <n v="945974.49"/>
    <m/>
    <m/>
    <m/>
    <m/>
    <m/>
    <n v="881480.92"/>
  </r>
  <r>
    <x v="2"/>
    <s v="Tampa Electric Company"/>
    <x v="0"/>
    <s v="Tampa Electric Company"/>
    <x v="194"/>
    <x v="194"/>
    <x v="47"/>
    <s v="Accounts Payable"/>
    <n v="732727.81"/>
    <m/>
    <n v="-696259.43"/>
    <n v="696259.43"/>
    <m/>
    <n v="-820689.24"/>
    <n v="820689.24"/>
    <m/>
    <n v="-743352.63"/>
    <n v="743352.63"/>
    <m/>
    <n v="-807770.41"/>
    <n v="-75042.599999999977"/>
  </r>
  <r>
    <x v="2"/>
    <s v="Tampa Electric Company"/>
    <x v="0"/>
    <s v="Tampa Electric Company"/>
    <x v="195"/>
    <x v="195"/>
    <x v="47"/>
    <s v="Accounts Payable"/>
    <n v="73193.05"/>
    <m/>
    <n v="-70655.33"/>
    <n v="70655.33"/>
    <m/>
    <n v="-129959.27"/>
    <n v="129959.27"/>
    <m/>
    <n v="-92973.84"/>
    <n v="92973.84"/>
    <m/>
    <n v="-38856.120000000003"/>
    <n v="34336.93"/>
  </r>
  <r>
    <x v="2"/>
    <s v="Tampa Electric Company"/>
    <x v="0"/>
    <s v="Tampa Electric Company"/>
    <x v="196"/>
    <x v="196"/>
    <x v="47"/>
    <s v="Accounts Payable"/>
    <n v="104724.45"/>
    <m/>
    <n v="-74961.399999999994"/>
    <n v="74961.399999999994"/>
    <m/>
    <n v="-204538.77"/>
    <n v="204538.77"/>
    <m/>
    <n v="-170145.01"/>
    <n v="170145.01"/>
    <m/>
    <n v="-134890.41"/>
    <n v="-30165.960000000006"/>
  </r>
  <r>
    <x v="2"/>
    <s v="Tampa Electric Company"/>
    <x v="0"/>
    <s v="Tampa Electric Company"/>
    <x v="197"/>
    <x v="197"/>
    <x v="48"/>
    <s v="N/P Assoc Co"/>
    <m/>
    <m/>
    <m/>
    <m/>
    <m/>
    <m/>
    <m/>
    <m/>
    <m/>
    <m/>
    <m/>
    <n v="195000000"/>
    <n v="195000000"/>
  </r>
  <r>
    <x v="2"/>
    <s v="Tampa Electric Company"/>
    <x v="0"/>
    <s v="Tampa Electric Company"/>
    <x v="198"/>
    <x v="198"/>
    <x v="49"/>
    <s v="A/P Assoc Co"/>
    <n v="-809445.63"/>
    <n v="2534772.79"/>
    <n v="-6666562.8200000003"/>
    <n v="-24183133.41"/>
    <n v="25514553.07"/>
    <n v="3582946.82"/>
    <n v="-895946.6"/>
    <n v="1333031.83"/>
    <n v="-2960979.5"/>
    <n v="1114271.42"/>
    <n v="1359717.92"/>
    <n v="-714668.67"/>
    <n v="-791442.78000000038"/>
  </r>
  <r>
    <x v="2"/>
    <s v="Tampa Electric Company"/>
    <x v="0"/>
    <s v="Tampa Electric Company"/>
    <x v="199"/>
    <x v="199"/>
    <x v="49"/>
    <s v="A/P Assoc Co"/>
    <n v="50473.81"/>
    <n v="21358.07"/>
    <m/>
    <n v="-14105.63"/>
    <n v="-4908.54"/>
    <n v="6514.17"/>
    <n v="-12500"/>
    <n v="-32766.02"/>
    <n v="39368.97"/>
    <n v="-567.04999999999995"/>
    <n v="5662.22"/>
    <n v="-4115.91"/>
    <n v="54414.09"/>
  </r>
  <r>
    <x v="2"/>
    <s v="Tampa Electric Company"/>
    <x v="0"/>
    <s v="Tampa Electric Company"/>
    <x v="200"/>
    <x v="200"/>
    <x v="49"/>
    <s v="A/P Assoc Co"/>
    <n v="4230221.0999999996"/>
    <n v="4621503.6100000003"/>
    <n v="-861550.23"/>
    <n v="2696718.88"/>
    <n v="-497163.33"/>
    <n v="-1959299.13"/>
    <n v="-1954130.36"/>
    <n v="1440578.86"/>
    <n v="1951988.71"/>
    <n v="1178500.8400000001"/>
    <n v="1855880.32"/>
    <n v="-248037.44"/>
    <n v="12455211.83"/>
  </r>
  <r>
    <x v="2"/>
    <s v="Tampa Electric Company"/>
    <x v="0"/>
    <s v="Tampa Electric Company"/>
    <x v="201"/>
    <x v="201"/>
    <x v="49"/>
    <s v="A/P Assoc Co"/>
    <n v="-18190.669999999998"/>
    <n v="8659.82"/>
    <n v="-37337.910000000003"/>
    <n v="-1721.73"/>
    <n v="4210.8599999999997"/>
    <n v="-143589.09"/>
    <n v="128031.89"/>
    <n v="12996.57"/>
    <n v="-151038.34"/>
    <n v="202883.75"/>
    <n v="-9190.6200000000008"/>
    <n v="-523356.23"/>
    <n v="-527641.69999999995"/>
  </r>
  <r>
    <x v="2"/>
    <s v="Tampa Electric Company"/>
    <x v="0"/>
    <s v="Tampa Electric Company"/>
    <x v="202"/>
    <x v="202"/>
    <x v="50"/>
    <s v="Customer Deposits"/>
    <n v="-1784222.66"/>
    <n v="-1474302.49"/>
    <n v="-1356555.02"/>
    <n v="-951887.56"/>
    <n v="-1455682.29"/>
    <n v="-1012138.06"/>
    <n v="-753535.09"/>
    <n v="-1223243.79"/>
    <n v="6164644.8700000001"/>
    <n v="-182689.55"/>
    <n v="-1224514.3999999999"/>
    <n v="-576333.06999999995"/>
    <n v="-5830459.1100000013"/>
  </r>
  <r>
    <x v="2"/>
    <s v="Tampa Electric Company"/>
    <x v="0"/>
    <s v="Tampa Electric Company"/>
    <x v="203"/>
    <x v="203"/>
    <x v="51"/>
    <s v="Taxes Accrued"/>
    <n v="4043677.69"/>
    <n v="-3602700.82"/>
    <n v="5946530.7599999998"/>
    <n v="6314482.75"/>
    <n v="-14056426.42"/>
    <n v="15407153.140000001"/>
    <n v="-19413601.609999999"/>
    <n v="-12521484.130000001"/>
    <n v="14613206.01"/>
    <n v="-12479302.220000001"/>
    <n v="-6301321.6500000004"/>
    <n v="24222713.760000002"/>
    <n v="2172927.2600000016"/>
  </r>
  <r>
    <x v="2"/>
    <s v="Tampa Electric Company"/>
    <x v="0"/>
    <s v="Tampa Electric Company"/>
    <x v="204"/>
    <x v="204"/>
    <x v="51"/>
    <s v="Taxes Accrued"/>
    <n v="1621839.01"/>
    <n v="-657119.49"/>
    <n v="1350860.05"/>
    <n v="2190503.13"/>
    <n v="-3554348.76"/>
    <n v="3564503.48"/>
    <n v="-5039083.24"/>
    <n v="-3128947.38"/>
    <n v="2819313.65"/>
    <n v="-3117256.75"/>
    <n v="-1406269.86"/>
    <n v="6000989.3899999997"/>
    <n v="644983.22999999952"/>
  </r>
  <r>
    <x v="2"/>
    <s v="Tampa Electric Company"/>
    <x v="0"/>
    <s v="Tampa Electric Company"/>
    <x v="205"/>
    <x v="205"/>
    <x v="51"/>
    <s v="Taxes Accrued"/>
    <n v="-90996.69"/>
    <n v="-11541.24"/>
    <n v="-3913.62"/>
    <n v="105610.48"/>
    <n v="-1239.3699999999999"/>
    <n v="2967.14"/>
    <n v="2246.27"/>
    <n v="-848.38"/>
    <n v="-828.25"/>
    <n v="1743.66"/>
    <n v="-1054.28"/>
    <n v="-1154.5999999999999"/>
    <n v="991.11999999999307"/>
  </r>
  <r>
    <x v="2"/>
    <s v="Tampa Electric Company"/>
    <x v="0"/>
    <s v="Tampa Electric Company"/>
    <x v="206"/>
    <x v="206"/>
    <x v="51"/>
    <s v="Taxes Accrued"/>
    <n v="-16170.21"/>
    <n v="-2079.73"/>
    <n v="-894.47"/>
    <n v="-178.98"/>
    <n v="-5553.84"/>
    <n v="-369.11"/>
    <n v="-312.72000000000003"/>
    <n v="39899.19"/>
    <n v="689.51"/>
    <n v="-252.22"/>
    <n v="715.86"/>
    <n v="-97.7"/>
    <n v="15395.580000000002"/>
  </r>
  <r>
    <x v="2"/>
    <s v="Tampa Electric Company"/>
    <x v="0"/>
    <s v="Tampa Electric Company"/>
    <x v="207"/>
    <x v="207"/>
    <x v="51"/>
    <s v="Taxes Accrued"/>
    <n v="808933.43"/>
    <n v="-128096.11"/>
    <n v="-124866.58"/>
    <n v="-156349.49"/>
    <n v="-156543.17000000001"/>
    <n v="-164066.93"/>
    <n v="683517.19"/>
    <n v="-195785.07"/>
    <n v="-178701.5"/>
    <n v="-193873.68"/>
    <n v="-105496.87"/>
    <n v="-135570.76999999999"/>
    <n v="-46899.549999999959"/>
  </r>
  <r>
    <x v="2"/>
    <s v="Tampa Electric Company"/>
    <x v="0"/>
    <s v="Tampa Electric Company"/>
    <x v="208"/>
    <x v="208"/>
    <x v="51"/>
    <s v="Taxes Accrued"/>
    <n v="-574718.34"/>
    <n v="564227.88"/>
    <n v="-174150.17"/>
    <n v="-876750.44"/>
    <n v="-306919.92"/>
    <n v="-550597.34"/>
    <n v="-932113.75"/>
    <n v="-36376.51"/>
    <n v="-265746.40999999997"/>
    <n v="1251734.58"/>
    <n v="1111929.71"/>
    <n v="199446.05"/>
    <n v="-590034.65999999945"/>
  </r>
  <r>
    <x v="2"/>
    <s v="Tampa Electric Company"/>
    <x v="0"/>
    <s v="Tampa Electric Company"/>
    <x v="209"/>
    <x v="209"/>
    <x v="51"/>
    <s v="Taxes Accrued"/>
    <n v="-6715214.1399999997"/>
    <n v="-6616000"/>
    <n v="-6616000"/>
    <n v="-6616000"/>
    <n v="-6616000"/>
    <n v="-6616000"/>
    <n v="-6518333.8099999996"/>
    <n v="-6616000"/>
    <n v="-6616000"/>
    <n v="-6616000"/>
    <n v="72644145.340000004"/>
    <n v="-6482597.3899999997"/>
    <n v="0"/>
  </r>
  <r>
    <x v="2"/>
    <s v="Tampa Electric Company"/>
    <x v="0"/>
    <s v="Tampa Electric Company"/>
    <x v="210"/>
    <x v="210"/>
    <x v="51"/>
    <s v="Taxes Accrued"/>
    <n v="-322080.28999999998"/>
    <n v="360845.58"/>
    <n v="-95046"/>
    <n v="-769888.39"/>
    <n v="-274405.52"/>
    <n v="-388401.26"/>
    <n v="-905398.37"/>
    <n v="38085.519999999997"/>
    <n v="-201652.09"/>
    <n v="1011150.34"/>
    <n v="885550.62"/>
    <n v="76408.7"/>
    <n v="-584831.16"/>
  </r>
  <r>
    <x v="2"/>
    <s v="Tampa Electric Company"/>
    <x v="0"/>
    <s v="Tampa Electric Company"/>
    <x v="211"/>
    <x v="211"/>
    <x v="51"/>
    <s v="Taxes Accrued"/>
    <n v="433472.3"/>
    <n v="-173713.21"/>
    <n v="2083455.36"/>
    <n v="-173029.91"/>
    <n v="-3194531.7"/>
    <n v="-1025373.06"/>
    <n v="607571.18999999994"/>
    <n v="-162972.70000000001"/>
    <n v="-324053"/>
    <n v="-180175"/>
    <n v="-867621.86"/>
    <n v="-129879.15"/>
    <n v="-3106850.74"/>
  </r>
  <r>
    <x v="2"/>
    <s v="Tampa Electric Company"/>
    <x v="0"/>
    <s v="Tampa Electric Company"/>
    <x v="212"/>
    <x v="212"/>
    <x v="51"/>
    <s v="Taxes Accrued"/>
    <n v="-7937.8"/>
    <n v="-890.32"/>
    <n v="-3379.74"/>
    <n v="-4413.3100000000004"/>
    <n v="-4777.07"/>
    <n v="-5057.4799999999996"/>
    <n v="-4945.04"/>
    <n v="-6380.6"/>
    <n v="-4868.79"/>
    <n v="-4511.04"/>
    <n v="-7778.71"/>
    <n v="58913.9"/>
    <n v="3974"/>
  </r>
  <r>
    <x v="2"/>
    <s v="Tampa Electric Company"/>
    <x v="0"/>
    <s v="Tampa Electric Company"/>
    <x v="213"/>
    <x v="213"/>
    <x v="52"/>
    <s v="Interest Accrued"/>
    <n v="-223879.09"/>
    <n v="-231123.02"/>
    <n v="-229131.4"/>
    <n v="-225593.62"/>
    <n v="-222617"/>
    <n v="-220108.01"/>
    <n v="-206613.21"/>
    <n v="-216439.65"/>
    <n v="-96264.86"/>
    <n v="-194085.62"/>
    <n v="-195547.28"/>
    <n v="2240799.87"/>
    <n v="-20602.889999999665"/>
  </r>
  <r>
    <x v="2"/>
    <s v="Tampa Electric Company"/>
    <x v="0"/>
    <s v="Tampa Electric Company"/>
    <x v="214"/>
    <x v="214"/>
    <x v="52"/>
    <s v="Interest Accrued"/>
    <n v="147076"/>
    <n v="167818.67"/>
    <n v="-212050.33"/>
    <n v="39979.67"/>
    <n v="-97174.35"/>
    <n v="243950.42"/>
    <n v="-95336.72"/>
    <n v="79202.679999999993"/>
    <n v="78384.44"/>
    <n v="67699.55"/>
    <n v="-9616.9699999999993"/>
    <n v="633483"/>
    <n v="1043416.06"/>
  </r>
  <r>
    <x v="2"/>
    <s v="Tampa Electric Company"/>
    <x v="0"/>
    <s v="Tampa Electric Company"/>
    <x v="215"/>
    <x v="215"/>
    <x v="52"/>
    <s v="Interest Accrued"/>
    <n v="-4355468.01"/>
    <n v="-13353125"/>
    <n v="-1653125"/>
    <n v="-13353125"/>
    <n v="14296875"/>
    <n v="14103125"/>
    <n v="-40625"/>
    <n v="-13353125"/>
    <n v="-1653125"/>
    <n v="-13353125"/>
    <n v="14296875"/>
    <n v="14103125"/>
    <n v="-4314843.0099999979"/>
  </r>
  <r>
    <x v="2"/>
    <s v="Tampa Electric Company"/>
    <x v="0"/>
    <s v="Tampa Electric Company"/>
    <x v="216"/>
    <x v="216"/>
    <x v="49"/>
    <s v="A/P Assoc Co"/>
    <m/>
    <n v="-1877789.11"/>
    <n v="952591.78"/>
    <n v="-882256.38"/>
    <n v="342395.55"/>
    <n v="560103.78"/>
    <n v="-34206.9"/>
    <n v="-4609.3100000000004"/>
    <n v="25855.21"/>
    <n v="-32521.5"/>
    <n v="31713.88"/>
    <n v="333847.59000000003"/>
    <n v="-584875.40999999992"/>
  </r>
  <r>
    <x v="2"/>
    <s v="Tampa Electric Company"/>
    <x v="0"/>
    <s v="Tampa Electric Company"/>
    <x v="217"/>
    <x v="217"/>
    <x v="53"/>
    <s v="Dividends Declared"/>
    <m/>
    <m/>
    <m/>
    <m/>
    <m/>
    <m/>
    <m/>
    <m/>
    <m/>
    <m/>
    <n v="-169965146"/>
    <n v="169965146"/>
    <n v="0"/>
  </r>
  <r>
    <x v="2"/>
    <s v="Tampa Electric Company"/>
    <x v="0"/>
    <s v="Tampa Electric Company"/>
    <x v="218"/>
    <x v="218"/>
    <x v="54"/>
    <s v="Tax Collect Pay"/>
    <n v="692017.07"/>
    <n v="-316507.63"/>
    <n v="-371408.29"/>
    <n v="-448648.64"/>
    <n v="-126361.78"/>
    <n v="-289268.12"/>
    <n v="-396429.22"/>
    <n v="-104896.51"/>
    <n v="-118478.44"/>
    <n v="478067.1"/>
    <n v="-96988.41"/>
    <n v="1192712.8500000001"/>
    <n v="93809.980000000214"/>
  </r>
  <r>
    <x v="2"/>
    <s v="Tampa Electric Company"/>
    <x v="0"/>
    <s v="Tampa Electric Company"/>
    <x v="219"/>
    <x v="219"/>
    <x v="54"/>
    <s v="Tax Collect Pay"/>
    <n v="-18850.38"/>
    <n v="12759.58"/>
    <n v="-25374.47"/>
    <n v="-54408.44"/>
    <n v="-20237.32"/>
    <n v="-32856.74"/>
    <n v="-40768.44"/>
    <n v="-7403.13"/>
    <n v="-14131.44"/>
    <n v="59717.8"/>
    <n v="16024.75"/>
    <n v="95038.05"/>
    <n v="-30490.179999999978"/>
  </r>
  <r>
    <x v="2"/>
    <s v="Tampa Electric Company"/>
    <x v="0"/>
    <s v="Tampa Electric Company"/>
    <x v="220"/>
    <x v="220"/>
    <x v="54"/>
    <s v="Tax Collect Pay"/>
    <n v="1191625.27"/>
    <n v="-1653020.7"/>
    <n v="1065243.51"/>
    <n v="-238662.75"/>
    <n v="32431.52"/>
    <n v="163765.98000000001"/>
    <n v="-19003.46"/>
    <n v="-277569.81"/>
    <n v="76930.460000000006"/>
    <n v="475070.9"/>
    <n v="1098627.8999999999"/>
    <n v="-2535693.85"/>
    <n v="-620255.03"/>
  </r>
  <r>
    <x v="2"/>
    <s v="Tampa Electric Company"/>
    <x v="0"/>
    <s v="Tampa Electric Company"/>
    <x v="221"/>
    <x v="221"/>
    <x v="54"/>
    <s v="Tax Collect Pay"/>
    <n v="40617.839999999997"/>
    <n v="36705.57"/>
    <n v="-82816.87"/>
    <n v="17568.599999999999"/>
    <n v="2921.82"/>
    <n v="17770.66"/>
    <n v="-33344.93"/>
    <n v="-43996.87"/>
    <n v="29426.99"/>
    <n v="45913.77"/>
    <n v="27191.79"/>
    <n v="45690.879999999997"/>
    <n v="103649.25"/>
  </r>
  <r>
    <x v="2"/>
    <s v="Tampa Electric Company"/>
    <x v="0"/>
    <s v="Tampa Electric Company"/>
    <x v="222"/>
    <x v="222"/>
    <x v="54"/>
    <s v="Tax Collect Pay"/>
    <n v="-418700.48"/>
    <n v="540679.34"/>
    <n v="-124074.37"/>
    <n v="-910914.27"/>
    <n v="-285296.84000000003"/>
    <n v="-588866.87"/>
    <n v="-989505.89"/>
    <n v="6067.26"/>
    <n v="-227947.67"/>
    <n v="1283514.76"/>
    <n v="1094780.45"/>
    <n v="221447.43"/>
    <n v="-398817.15000000055"/>
  </r>
  <r>
    <x v="2"/>
    <s v="Tampa Electric Company"/>
    <x v="0"/>
    <s v="Tampa Electric Company"/>
    <x v="223"/>
    <x v="223"/>
    <x v="54"/>
    <s v="Tax Collect Pay"/>
    <n v="612673.64"/>
    <n v="253.79"/>
    <n v="-1588.44"/>
    <n v="1537.86"/>
    <n v="-664687.84"/>
    <n v="-768488.06"/>
    <n v="778574.81"/>
    <n v="1123.5899999999999"/>
    <n v="0"/>
    <n v="0"/>
    <n v="-692831.71"/>
    <n v="53398.98"/>
    <n v="-680033.37999999989"/>
  </r>
  <r>
    <x v="2"/>
    <s v="Tampa Electric Company"/>
    <x v="0"/>
    <s v="Tampa Electric Company"/>
    <x v="224"/>
    <x v="224"/>
    <x v="54"/>
    <s v="Tax Collect Pay"/>
    <n v="1212789.28"/>
    <n v="398.54"/>
    <n v="-14877.08"/>
    <n v="16619.3"/>
    <n v="-1211182.8999999999"/>
    <n v="-1201375.02"/>
    <n v="1245760.8500000001"/>
    <n v="4286.1000000000004"/>
    <n v="0"/>
    <n v="-385.11"/>
    <n v="-1232892.19"/>
    <n v="65662.070000000007"/>
    <n v="-1115196.1599999997"/>
  </r>
  <r>
    <x v="2"/>
    <s v="Tampa Electric Company"/>
    <x v="0"/>
    <s v="Tampa Electric Company"/>
    <x v="225"/>
    <x v="225"/>
    <x v="54"/>
    <s v="Tax Collect Pay"/>
    <n v="-4.4400000000000004"/>
    <n v="3417"/>
    <n v="-9460.0300000000007"/>
    <n v="-2305.46"/>
    <n v="-2118.04"/>
    <n v="-3047.54"/>
    <n v="-1995.74"/>
    <n v="-2229.6999999999998"/>
    <n v="-2080.09"/>
    <n v="-1995.74"/>
    <n v="-3294.11"/>
    <n v="-2146.17"/>
    <n v="-27260.060000000005"/>
  </r>
  <r>
    <x v="2"/>
    <s v="Tampa Electric Company"/>
    <x v="0"/>
    <s v="Tampa Electric Company"/>
    <x v="226"/>
    <x v="226"/>
    <x v="55"/>
    <s v="Misc Curr Accru Liab"/>
    <m/>
    <m/>
    <m/>
    <m/>
    <m/>
    <m/>
    <m/>
    <m/>
    <n v="4346287.43"/>
    <m/>
    <m/>
    <n v="-267972"/>
    <n v="4078315.4299999997"/>
  </r>
  <r>
    <x v="2"/>
    <s v="Tampa Electric Company"/>
    <x v="0"/>
    <s v="Tampa Electric Company"/>
    <x v="227"/>
    <x v="227"/>
    <x v="55"/>
    <s v="Misc Curr Accru Liab"/>
    <m/>
    <m/>
    <m/>
    <m/>
    <m/>
    <n v="1865189.27"/>
    <m/>
    <m/>
    <m/>
    <m/>
    <m/>
    <m/>
    <n v="1865189.27"/>
  </r>
  <r>
    <x v="2"/>
    <s v="Tampa Electric Company"/>
    <x v="0"/>
    <s v="Tampa Electric Company"/>
    <x v="228"/>
    <x v="228"/>
    <x v="55"/>
    <s v="Misc Curr Accru Liab"/>
    <m/>
    <m/>
    <m/>
    <m/>
    <m/>
    <m/>
    <m/>
    <m/>
    <m/>
    <m/>
    <m/>
    <n v="786922"/>
    <n v="786922"/>
  </r>
  <r>
    <x v="2"/>
    <s v="Tampa Electric Company"/>
    <x v="0"/>
    <s v="Tampa Electric Company"/>
    <x v="229"/>
    <x v="229"/>
    <x v="55"/>
    <s v="Misc Curr Accru Liab"/>
    <m/>
    <m/>
    <n v="2299064.14"/>
    <m/>
    <m/>
    <n v="-860578.65"/>
    <m/>
    <m/>
    <n v="6951.04"/>
    <m/>
    <m/>
    <n v="-89364.06"/>
    <n v="1356072.4700000002"/>
  </r>
  <r>
    <x v="2"/>
    <s v="Tampa Electric Company"/>
    <x v="0"/>
    <s v="Tampa Electric Company"/>
    <x v="230"/>
    <x v="230"/>
    <x v="55"/>
    <s v="Misc Curr Accru Liab"/>
    <m/>
    <m/>
    <n v="-237440.91"/>
    <m/>
    <m/>
    <n v="-317177.86"/>
    <n v="190823.18"/>
    <m/>
    <n v="160935.63"/>
    <m/>
    <m/>
    <n v="27822.97"/>
    <n v="-175036.99000000002"/>
  </r>
  <r>
    <x v="2"/>
    <s v="Tampa Electric Company"/>
    <x v="0"/>
    <s v="Tampa Electric Company"/>
    <x v="231"/>
    <x v="231"/>
    <x v="55"/>
    <s v="Misc Curr Accru Liab"/>
    <m/>
    <m/>
    <m/>
    <m/>
    <m/>
    <n v="-1165817.58"/>
    <n v="134219.79"/>
    <n v="125641.01"/>
    <m/>
    <n v="260009.60000000001"/>
    <n v="134194.75"/>
    <m/>
    <n v="-511752.43000000005"/>
  </r>
  <r>
    <x v="2"/>
    <s v="Tampa Electric Company"/>
    <x v="0"/>
    <s v="Tampa Electric Company"/>
    <x v="232"/>
    <x v="232"/>
    <x v="55"/>
    <s v="Misc Curr Accru Liab"/>
    <n v="-3575.73"/>
    <n v="-93788.31"/>
    <n v="-80058.62"/>
    <n v="-78239.509999999995"/>
    <n v="-54623.34"/>
    <n v="-75768.56"/>
    <n v="-10644.07"/>
    <n v="-85543.69"/>
    <n v="-45301.67"/>
    <n v="-61180.03"/>
    <n v="-52072.38"/>
    <n v="-561727.67000000004"/>
    <n v="-1202523.58"/>
  </r>
  <r>
    <x v="2"/>
    <s v="Tampa Electric Company"/>
    <x v="0"/>
    <s v="Tampa Electric Company"/>
    <x v="233"/>
    <x v="233"/>
    <x v="55"/>
    <s v="Misc Curr Accru Liab"/>
    <n v="738.65"/>
    <n v="3945.51"/>
    <n v="4337.91"/>
    <n v="923.02"/>
    <n v="1356.14"/>
    <n v="2144.84"/>
    <n v="568.16"/>
    <n v="903.5"/>
    <n v="-3180.14"/>
    <n v="12920.94"/>
    <n v="16024.39"/>
    <n v="29516.54"/>
    <n v="70199.459999999992"/>
  </r>
  <r>
    <x v="2"/>
    <s v="Tampa Electric Company"/>
    <x v="0"/>
    <s v="Tampa Electric Company"/>
    <x v="234"/>
    <x v="234"/>
    <x v="56"/>
    <s v="Capital Leases C"/>
    <m/>
    <m/>
    <n v="-20289.68"/>
    <m/>
    <m/>
    <n v="-20488.11"/>
    <m/>
    <m/>
    <n v="-20734.509999999998"/>
    <m/>
    <m/>
    <n v="-20937.400000000001"/>
    <n v="-82449.700000000012"/>
  </r>
  <r>
    <x v="2"/>
    <s v="Tampa Electric Company"/>
    <x v="0"/>
    <s v="Tampa Electric Company"/>
    <x v="235"/>
    <x v="235"/>
    <x v="56"/>
    <s v="Capital Leases C"/>
    <m/>
    <m/>
    <n v="-191745.68"/>
    <m/>
    <m/>
    <n v="-5753.1"/>
    <m/>
    <m/>
    <n v="-5605.59"/>
    <m/>
    <m/>
    <n v="-5997.17"/>
    <n v="-209101.54"/>
  </r>
  <r>
    <x v="2"/>
    <s v="Tampa Electric Company"/>
    <x v="0"/>
    <s v="Tampa Electric Company"/>
    <x v="236"/>
    <x v="236"/>
    <x v="57"/>
    <s v="Deriv Liab Hedges"/>
    <n v="-1590129.06"/>
    <n v="107573.95"/>
    <n v="2972674.16"/>
    <m/>
    <m/>
    <m/>
    <m/>
    <m/>
    <m/>
    <m/>
    <m/>
    <m/>
    <n v="1490119.05"/>
  </r>
  <r>
    <x v="2"/>
    <s v="Tampa Electric Company"/>
    <x v="0"/>
    <s v="Tampa Electric Company"/>
    <x v="237"/>
    <x v="237"/>
    <x v="57"/>
    <s v="Deriv Liab Hedges"/>
    <m/>
    <m/>
    <n v="-1079010.74"/>
    <n v="983856.86"/>
    <n v="95153.88"/>
    <m/>
    <m/>
    <m/>
    <m/>
    <m/>
    <m/>
    <m/>
    <n v="0"/>
  </r>
  <r>
    <x v="2"/>
    <s v="Tampa Electric Company"/>
    <x v="0"/>
    <s v="Tampa Electric Company"/>
    <x v="238"/>
    <x v="238"/>
    <x v="58"/>
    <s v="Oth Deferred Credits"/>
    <n v="-1751644.88"/>
    <n v="159013.19"/>
    <n v="159263.19"/>
    <n v="159263.19"/>
    <n v="159263.19"/>
    <n v="159263.19"/>
    <n v="159263.19"/>
    <n v="159263.19"/>
    <n v="159263.19"/>
    <n v="159263.19"/>
    <n v="159263.19"/>
    <n v="159263.19"/>
    <n v="0.20999999972991645"/>
  </r>
  <r>
    <x v="2"/>
    <s v="Tampa Electric Company"/>
    <x v="0"/>
    <s v="Tampa Electric Company"/>
    <x v="239"/>
    <x v="239"/>
    <x v="58"/>
    <s v="Oth Deferred Credits"/>
    <n v="565810.02"/>
    <n v="-1242331.3999999999"/>
    <n v="813917.21"/>
    <n v="-9383463.75"/>
    <n v="7691097.96"/>
    <n v="-1986355.58"/>
    <n v="-12192857.720000001"/>
    <n v="7584277.7999999998"/>
    <n v="-2039862.69"/>
    <n v="-1122947.68"/>
    <n v="-1582190.99"/>
    <n v="-1669414.16"/>
    <n v="-14564320.980000002"/>
  </r>
  <r>
    <x v="2"/>
    <s v="Tampa Electric Company"/>
    <x v="0"/>
    <s v="Tampa Electric Company"/>
    <x v="240"/>
    <x v="240"/>
    <x v="58"/>
    <s v="Oth Deferred Credits"/>
    <n v="595310.1"/>
    <m/>
    <n v="283166.11"/>
    <n v="13425.46"/>
    <n v="840.81"/>
    <m/>
    <n v="-56526.39"/>
    <n v="-51513.83"/>
    <n v="-379582.89"/>
    <n v="-58027.23"/>
    <n v="3223.01"/>
    <n v="-451540.02"/>
    <n v="-101224.87"/>
  </r>
  <r>
    <x v="2"/>
    <s v="Tampa Electric Company"/>
    <x v="0"/>
    <s v="Tampa Electric Company"/>
    <x v="241"/>
    <x v="241"/>
    <x v="58"/>
    <s v="Oth Deferred Credits"/>
    <n v="-595310.1"/>
    <m/>
    <n v="-283166.11"/>
    <n v="-13425.46"/>
    <n v="-840.81"/>
    <m/>
    <n v="56526.39"/>
    <n v="51513.83"/>
    <n v="379582.89"/>
    <n v="58027.23"/>
    <n v="-1677.01"/>
    <n v="449994.02"/>
    <n v="101224.87"/>
  </r>
  <r>
    <x v="2"/>
    <s v="Tampa Electric Company"/>
    <x v="0"/>
    <s v="Tampa Electric Company"/>
    <x v="242"/>
    <x v="242"/>
    <x v="58"/>
    <s v="Oth Deferred Credits"/>
    <n v="-9856.68"/>
    <n v="1506.1"/>
    <n v="-9166.2900000000009"/>
    <n v="-10295.98"/>
    <n v="-9925"/>
    <n v="-10490"/>
    <n v="-10098.27"/>
    <n v="-10189.64"/>
    <n v="-9740.06"/>
    <n v="-9108.83"/>
    <n v="-8270.52"/>
    <n v="-8261.92"/>
    <n v="-103897.09000000001"/>
  </r>
  <r>
    <x v="2"/>
    <s v="Tampa Electric Company"/>
    <x v="0"/>
    <s v="Tampa Electric Company"/>
    <x v="243"/>
    <x v="243"/>
    <x v="58"/>
    <s v="Oth Deferred Credits"/>
    <n v="-452.37"/>
    <n v="-1972.03"/>
    <n v="-1035.27"/>
    <n v="21408.799999999999"/>
    <n v="-1687.17"/>
    <n v="-12981.26"/>
    <n v="12548.51"/>
    <n v="-166.34"/>
    <n v="-135.72999999999999"/>
    <n v="-10918.79"/>
    <n v="8748.1299999999992"/>
    <n v="-122.15"/>
    <n v="13234.329999999996"/>
  </r>
  <r>
    <x v="2"/>
    <s v="Tampa Electric Company"/>
    <x v="0"/>
    <s v="Tampa Electric Company"/>
    <x v="244"/>
    <x v="244"/>
    <x v="58"/>
    <s v="Oth Deferred Credits"/>
    <m/>
    <m/>
    <n v="2429885.0299999998"/>
    <m/>
    <m/>
    <n v="-963571.62"/>
    <m/>
    <m/>
    <n v="-499195.86"/>
    <m/>
    <m/>
    <n v="-498024.42"/>
    <n v="469093.12999999971"/>
  </r>
  <r>
    <x v="2"/>
    <s v="Tampa Electric Company"/>
    <x v="0"/>
    <s v="Tampa Electric Company"/>
    <x v="245"/>
    <x v="245"/>
    <x v="58"/>
    <s v="Oth Deferred Credits"/>
    <n v="-156768.22"/>
    <n v="-31661"/>
    <n v="-210420.39"/>
    <n v="-435045.39"/>
    <n v="-582801.48"/>
    <n v="319382.46999999997"/>
    <n v="169601.45"/>
    <n v="172432.51"/>
    <n v="-80161.25"/>
    <n v="-141836.65"/>
    <n v="172685.51"/>
    <n v="-574546.78"/>
    <n v="-1379139.2200000002"/>
  </r>
  <r>
    <x v="2"/>
    <s v="Tampa Electric Company"/>
    <x v="0"/>
    <s v="Tampa Electric Company"/>
    <x v="246"/>
    <x v="246"/>
    <x v="59"/>
    <s v="Oth Regulatory Liab"/>
    <n v="1751763.63"/>
    <m/>
    <m/>
    <m/>
    <m/>
    <m/>
    <m/>
    <m/>
    <m/>
    <m/>
    <m/>
    <m/>
    <n v="1751763.63"/>
  </r>
  <r>
    <x v="2"/>
    <s v="Tampa Electric Company"/>
    <x v="0"/>
    <s v="Tampa Electric Company"/>
    <x v="247"/>
    <x v="247"/>
    <x v="59"/>
    <s v="Oth Regulatory Liab"/>
    <n v="-358371"/>
    <n v="172723"/>
    <n v="432647"/>
    <n v="-29594"/>
    <n v="241297"/>
    <n v="-430568"/>
    <n v="-1003189"/>
    <n v="-709069"/>
    <n v="-1561200"/>
    <n v="-557757.01"/>
    <n v="-108046"/>
    <n v="590401"/>
    <n v="-3320726.01"/>
  </r>
  <r>
    <x v="2"/>
    <s v="Tampa Electric Company"/>
    <x v="0"/>
    <s v="Tampa Electric Company"/>
    <x v="248"/>
    <x v="248"/>
    <x v="59"/>
    <s v="Oth Regulatory Liab"/>
    <n v="375258"/>
    <n v="501174"/>
    <n v="370403"/>
    <n v="292175"/>
    <n v="255155"/>
    <n v="71163"/>
    <n v="-73602"/>
    <n v="471935"/>
    <n v="-503555"/>
    <n v="114885"/>
    <n v="-821394"/>
    <n v="-1735148"/>
    <n v="-681551"/>
  </r>
  <r>
    <x v="2"/>
    <s v="Tampa Electric Company"/>
    <x v="0"/>
    <s v="Tampa Electric Company"/>
    <x v="249"/>
    <x v="249"/>
    <x v="59"/>
    <s v="Oth Regulatory Liab"/>
    <n v="223370"/>
    <n v="1459093"/>
    <n v="1573485"/>
    <n v="1058278"/>
    <n v="965563"/>
    <n v="604657"/>
    <n v="401945"/>
    <n v="440051"/>
    <n v="-483629"/>
    <n v="1256359"/>
    <n v="3597373"/>
    <n v="583402"/>
    <n v="11679947"/>
  </r>
  <r>
    <x v="2"/>
    <s v="Tampa Electric Company"/>
    <x v="0"/>
    <s v="Tampa Electric Company"/>
    <x v="250"/>
    <x v="250"/>
    <x v="59"/>
    <s v="Oth Regulatory Liab"/>
    <n v="23244.66"/>
    <m/>
    <n v="11909.17"/>
    <n v="11909.17"/>
    <n v="11909.17"/>
    <n v="11909.17"/>
    <n v="11909.17"/>
    <n v="11909.17"/>
    <n v="12205.03"/>
    <n v="12205.03"/>
    <n v="582.70000000000005"/>
    <n v="612.9"/>
    <n v="120305.33999999998"/>
  </r>
  <r>
    <x v="2"/>
    <s v="Tampa Electric Company"/>
    <x v="0"/>
    <s v="Tampa Electric Company"/>
    <x v="251"/>
    <x v="107"/>
    <x v="59"/>
    <s v="Oth Regulatory Liab"/>
    <m/>
    <m/>
    <m/>
    <m/>
    <n v="-24007.58"/>
    <n v="-297851.46000000002"/>
    <n v="-205640.92"/>
    <n v="28343.919999999998"/>
    <n v="-276085.55"/>
    <n v="-5535.33"/>
    <n v="-125854.82"/>
    <n v="241552.53"/>
    <n v="-665079.21"/>
  </r>
  <r>
    <x v="2"/>
    <s v="Tampa Electric Company"/>
    <x v="0"/>
    <s v="Tampa Electric Company"/>
    <x v="252"/>
    <x v="251"/>
    <x v="59"/>
    <s v="Oth Regulatory Liab"/>
    <n v="198"/>
    <n v="198"/>
    <n v="198"/>
    <n v="198"/>
    <n v="198"/>
    <n v="198"/>
    <n v="198"/>
    <n v="198"/>
    <n v="198"/>
    <n v="198"/>
    <n v="198"/>
    <n v="198"/>
    <n v="2376"/>
  </r>
  <r>
    <x v="2"/>
    <s v="Tampa Electric Company"/>
    <x v="0"/>
    <s v="Tampa Electric Company"/>
    <x v="253"/>
    <x v="252"/>
    <x v="59"/>
    <s v="Oth Regulatory Liab"/>
    <n v="-141006.98000000001"/>
    <n v="44493.85"/>
    <n v="-266976.09999999998"/>
    <n v="-522801.81"/>
    <n v="-178350.22"/>
    <n v="132920.28"/>
    <n v="-439327"/>
    <n v="-506243.28"/>
    <n v="-554611.92000000004"/>
    <n v="110718.51"/>
    <n v="82680.86"/>
    <n v="10943.5"/>
    <n v="-2227560.3100000005"/>
  </r>
  <r>
    <x v="2"/>
    <s v="Tampa Electric Company"/>
    <x v="0"/>
    <s v="Tampa Electric Company"/>
    <x v="254"/>
    <x v="253"/>
    <x v="59"/>
    <s v="Oth Regulatory Liab"/>
    <n v="585.72"/>
    <n v="585.72"/>
    <n v="295.86"/>
    <n v="295.86"/>
    <n v="295.86"/>
    <n v="295.86"/>
    <n v="295.86"/>
    <n v="295.86"/>
    <m/>
    <m/>
    <m/>
    <m/>
    <n v="2946.6000000000008"/>
  </r>
  <r>
    <x v="2"/>
    <s v="Tampa Electric Company"/>
    <x v="0"/>
    <s v="Tampa Electric Company"/>
    <x v="255"/>
    <x v="254"/>
    <x v="59"/>
    <s v="Oth Regulatory Liab"/>
    <n v="4.4000000000000004"/>
    <m/>
    <m/>
    <n v="5.83"/>
    <m/>
    <m/>
    <n v="1.37"/>
    <m/>
    <m/>
    <n v="4.8"/>
    <m/>
    <m/>
    <n v="16.400000000000002"/>
  </r>
  <r>
    <x v="2"/>
    <s v="Tampa Electric Company"/>
    <x v="0"/>
    <s v="Tampa Electric Company"/>
    <x v="256"/>
    <x v="255"/>
    <x v="59"/>
    <s v="Oth Regulatory Liab"/>
    <n v="3103805.65"/>
    <n v="2807587.04"/>
    <n v="-816370.54"/>
    <n v="3295850.11"/>
    <n v="2994196.81"/>
    <n v="5912415.2199999997"/>
    <n v="2978760.62"/>
    <n v="2962796.24"/>
    <n v="11022800.859999999"/>
    <n v="2975482.67"/>
    <n v="2388112.91"/>
    <n v="-3741070.15"/>
    <n v="35884367.440000005"/>
  </r>
  <r>
    <x v="2"/>
    <s v="Tampa Electric Company"/>
    <x v="0"/>
    <s v="Tampa Electric Company"/>
    <x v="257"/>
    <x v="256"/>
    <x v="59"/>
    <s v="Oth Regulatory Liab"/>
    <n v="-825553.77"/>
    <n v="-1175380.71"/>
    <n v="-1378901.24"/>
    <n v="-1518041.51"/>
    <n v="-1962684.6"/>
    <n v="-1707489.46"/>
    <n v="-1635278.36"/>
    <n v="-1459866.32"/>
    <n v="-1242309.6000000001"/>
    <n v="-1087840.6399999999"/>
    <n v="-845684.12"/>
    <n v="-1211532.43"/>
    <n v="-16050562.759999998"/>
  </r>
  <r>
    <x v="2"/>
    <s v="Tampa Electric Company"/>
    <x v="0"/>
    <s v="Tampa Electric Company"/>
    <x v="258"/>
    <x v="257"/>
    <x v="60"/>
    <s v="Accum Defd ITC"/>
    <n v="544862.68999999994"/>
    <n v="544862.73"/>
    <n v="-536963.93000000005"/>
    <n v="901269.22"/>
    <n v="676594.14"/>
    <n v="640470.56000000006"/>
    <n v="669759.11"/>
    <n v="666928.86"/>
    <n v="669287.86"/>
    <n v="669287.79"/>
    <n v="273435.86"/>
    <n v="345077.55"/>
    <n v="6064872.4400000004"/>
  </r>
  <r>
    <x v="2"/>
    <s v="Tampa Electric Company"/>
    <x v="0"/>
    <s v="Tampa Electric Company"/>
    <x v="259"/>
    <x v="258"/>
    <x v="60"/>
    <s v="Accum Defd ITC"/>
    <n v="1.44"/>
    <n v="1.44"/>
    <n v="1.45"/>
    <n v="1.44"/>
    <n v="1.44"/>
    <n v="1.44"/>
    <n v="1.44"/>
    <n v="1.44"/>
    <n v="1.45"/>
    <n v="1.44"/>
    <n v="1.44"/>
    <n v="1.44"/>
    <n v="17.299999999999997"/>
  </r>
  <r>
    <x v="2"/>
    <s v="Tampa Electric Company"/>
    <x v="0"/>
    <s v="Tampa Electric Company"/>
    <x v="260"/>
    <x v="259"/>
    <x v="61"/>
    <s v="Accum DIT Accel Amtz"/>
    <n v="-80496.259999999995"/>
    <n v="-74760.990000000005"/>
    <n v="-79568.31"/>
    <n v="-78275.22"/>
    <n v="-78275.210000000006"/>
    <n v="-121761.15"/>
    <n v="-85522.880000000005"/>
    <n v="-86371.77"/>
    <n v="-87730.05"/>
    <n v="-85862.44"/>
    <n v="-1159030.02"/>
    <n v="-158409.48000000001"/>
    <n v="-2176063.7800000003"/>
  </r>
  <r>
    <x v="2"/>
    <s v="Tampa Electric Company"/>
    <x v="0"/>
    <s v="Tampa Electric Company"/>
    <x v="261"/>
    <x v="260"/>
    <x v="61"/>
    <s v="Accum DIT Accel Amtz"/>
    <n v="-25349.279999999999"/>
    <n v="-23759.759999999998"/>
    <n v="-25092.1"/>
    <n v="-24733.72"/>
    <n v="-24733.72"/>
    <n v="-36785.760000000002"/>
    <n v="-26742.39"/>
    <n v="-26977.67"/>
    <n v="-27354.11"/>
    <n v="-26836.5"/>
    <n v="-324262.64"/>
    <n v="-46942.77"/>
    <n v="-639570.41999999993"/>
  </r>
  <r>
    <x v="2"/>
    <s v="Tampa Electric Company"/>
    <x v="0"/>
    <s v="Tampa Electric Company"/>
    <x v="262"/>
    <x v="261"/>
    <x v="62"/>
    <s v="Accum DIT Oth Prop"/>
    <n v="-5284878.5199999996"/>
    <n v="-4382448.47"/>
    <n v="-5205370.6399999997"/>
    <n v="-6213177.6200000001"/>
    <n v="-3858827.36"/>
    <n v="-5796346.8899999997"/>
    <n v="-4955013.03"/>
    <n v="-2740651.36"/>
    <n v="-3741182.76"/>
    <n v="-4430107.2"/>
    <n v="-3295816.3"/>
    <n v="-4459346.7699999996"/>
    <n v="-54363166.920000002"/>
  </r>
  <r>
    <x v="2"/>
    <s v="Tampa Electric Company"/>
    <x v="0"/>
    <s v="Tampa Electric Company"/>
    <x v="263"/>
    <x v="262"/>
    <x v="62"/>
    <s v="Accum DIT Oth Prop"/>
    <n v="-2372469.7999999998"/>
    <n v="-2063551.14"/>
    <n v="-2349504.4"/>
    <n v="-2598234.91"/>
    <n v="-1945418.3"/>
    <n v="-2460422.77"/>
    <n v="-2244739.4700000002"/>
    <n v="-1628232.25"/>
    <n v="-2011472.92"/>
    <n v="-2096876.36"/>
    <n v="-1706984.34"/>
    <n v="-2348971.27"/>
    <n v="-25826877.93"/>
  </r>
  <r>
    <x v="2"/>
    <s v="Tampa Electric Company"/>
    <x v="0"/>
    <s v="Tampa Electric Company"/>
    <x v="264"/>
    <x v="263"/>
    <x v="62"/>
    <s v="Accum DIT Oth Prop"/>
    <n v="5515891.21"/>
    <n v="-1965329.32"/>
    <n v="491458.47"/>
    <n v="-2307946.91"/>
    <n v="-2159297.7999999998"/>
    <n v="-4523441.3499999996"/>
    <n v="-2223262.83"/>
    <n v="-2253475.0699999998"/>
    <n v="-8301907.6200000001"/>
    <n v="-2324991.92"/>
    <n v="-2179720.2400000002"/>
    <n v="2640696.77"/>
    <n v="-19591326.610000003"/>
  </r>
  <r>
    <x v="2"/>
    <s v="Tampa Electric Company"/>
    <x v="0"/>
    <s v="Tampa Electric Company"/>
    <x v="265"/>
    <x v="264"/>
    <x v="63"/>
    <s v="Accum DIT Other"/>
    <n v="3194214.68"/>
    <n v="4821411.8"/>
    <n v="-4730845.12"/>
    <n v="7252276.2699999996"/>
    <n v="7761204.5099999998"/>
    <n v="12404443.029999999"/>
    <n v="9883790.1799999997"/>
    <n v="7133314.5099999998"/>
    <n v="16064426.890000001"/>
    <n v="8382406.2800000003"/>
    <n v="6060840.3700000001"/>
    <n v="592210.49"/>
    <n v="78819693.890000001"/>
  </r>
  <r>
    <x v="2"/>
    <s v="Tampa Electric Company"/>
    <x v="0"/>
    <s v="Tampa Electric Company"/>
    <x v="266"/>
    <x v="265"/>
    <x v="63"/>
    <s v="Accum DIT Other"/>
    <m/>
    <m/>
    <n v="82156.509999999995"/>
    <m/>
    <m/>
    <n v="868630.2"/>
    <m/>
    <n v="310.77"/>
    <n v="89503.54"/>
    <m/>
    <m/>
    <n v="51622.54"/>
    <n v="1092223.56"/>
  </r>
  <r>
    <x v="2"/>
    <s v="Tampa Electric Company"/>
    <x v="0"/>
    <s v="Tampa Electric Company"/>
    <x v="267"/>
    <x v="266"/>
    <x v="63"/>
    <s v="Accum DIT Other"/>
    <n v="899520.64"/>
    <n v="1353035.89"/>
    <n v="-549651.18000000005"/>
    <n v="2025139"/>
    <n v="2166019.62"/>
    <n v="2825375.38"/>
    <n v="2753354.99"/>
    <n v="1988440.05"/>
    <n v="2903514.72"/>
    <n v="2333646.36"/>
    <n v="1738311.56"/>
    <n v="1745420.38"/>
    <n v="22182127.41"/>
  </r>
  <r>
    <x v="2"/>
    <s v="Tampa Electric Company"/>
    <x v="0"/>
    <s v="Tampa Electric Company"/>
    <x v="268"/>
    <x v="267"/>
    <x v="63"/>
    <s v="Accum DIT Other"/>
    <m/>
    <m/>
    <n v="22769.51"/>
    <m/>
    <m/>
    <n v="240739.03"/>
    <m/>
    <n v="86.13"/>
    <n v="24805.71"/>
    <m/>
    <m/>
    <n v="14307.09"/>
    <n v="302707.47000000003"/>
  </r>
  <r>
    <x v="2"/>
    <s v="Tampa Electric Company"/>
    <x v="0"/>
    <s v="Tampa Electric Company"/>
    <x v="269"/>
    <x v="268"/>
    <x v="63"/>
    <s v="Accum DIT Other"/>
    <n v="1873656.03"/>
    <n v="-666180.99"/>
    <n v="167886.24"/>
    <n v="-782497.91"/>
    <n v="-732032.29"/>
    <n v="-1534647.3"/>
    <n v="-753748.12"/>
    <n v="-764005.03"/>
    <n v="-2817417.71"/>
    <n v="-788284.64"/>
    <n v="-738965.59"/>
    <n v="897541.98"/>
    <n v="-6638695.3300000001"/>
  </r>
  <r>
    <x v="2"/>
    <s v="Tampa Electric Company"/>
    <x v="0"/>
    <s v="Tampa Electric Company"/>
    <x v="270"/>
    <x v="269"/>
    <x v="63"/>
    <s v="Accum DIT Other"/>
    <n v="5636.94"/>
    <n v="5636.96"/>
    <n v="5636.93"/>
    <n v="5636.96"/>
    <n v="5636.94"/>
    <n v="5636.95"/>
    <n v="5636.95"/>
    <n v="5636.94"/>
    <n v="5636.95"/>
    <n v="5636.94"/>
    <n v="5636.95"/>
    <n v="5636.95"/>
    <n v="67643.360000000001"/>
  </r>
  <r>
    <x v="2"/>
    <s v="Tampa Electric Company"/>
    <x v="0"/>
    <s v="Tampa Electric Company"/>
    <x v="271"/>
    <x v="270"/>
    <x v="64"/>
    <s v="Amtz Ele Prop Loss"/>
    <n v="2598881.14"/>
    <n v="2598881.14"/>
    <n v="2598881.14"/>
    <n v="2598881.14"/>
    <n v="2598881.14"/>
    <n v="2598881.14"/>
    <n v="2598881.14"/>
    <n v="2598881.14"/>
    <n v="2598881.14"/>
    <n v="2598881.14"/>
    <n v="2598881.14"/>
    <n v="2598881.23"/>
    <n v="31186573.770000003"/>
  </r>
  <r>
    <x v="2"/>
    <s v="Tampa Electric Company"/>
    <x v="0"/>
    <s v="Tampa Electric Company"/>
    <x v="272"/>
    <x v="271"/>
    <x v="65"/>
    <s v="Regulatory Debits"/>
    <n v="16522067"/>
    <n v="24851605"/>
    <n v="24114644"/>
    <n v="29758188"/>
    <n v="30191575"/>
    <n v="39423064"/>
    <n v="42424642"/>
    <n v="41581500"/>
    <n v="47867907"/>
    <n v="37054248"/>
    <n v="26839086"/>
    <n v="25985524"/>
    <n v="386614050"/>
  </r>
  <r>
    <x v="2"/>
    <s v="Tampa Electric Company"/>
    <x v="0"/>
    <s v="Tampa Electric Company"/>
    <x v="273"/>
    <x v="272"/>
    <x v="65"/>
    <s v="Regulatory Debits"/>
    <m/>
    <m/>
    <m/>
    <n v="7221028.1100000003"/>
    <n v="7221028.1100000003"/>
    <n v="7221028.1100000003"/>
    <n v="7221028.1100000003"/>
    <n v="7221028.1100000003"/>
    <n v="7221028.1100000003"/>
    <n v="7221028.1100000003"/>
    <n v="7221028.1100000003"/>
    <n v="7221028.1100000003"/>
    <n v="64989252.990000002"/>
  </r>
  <r>
    <x v="2"/>
    <s v="Tampa Electric Company"/>
    <x v="0"/>
    <s v="Tampa Electric Company"/>
    <x v="274"/>
    <x v="273"/>
    <x v="65"/>
    <s v="Regulatory Debits"/>
    <n v="401656"/>
    <n v="401656"/>
    <n v="401660"/>
    <n v="401656"/>
    <n v="401656"/>
    <n v="401656"/>
    <n v="401656"/>
    <n v="401656"/>
    <n v="401656"/>
    <n v="401656"/>
    <n v="401656"/>
    <n v="401650"/>
    <n v="4819870"/>
  </r>
  <r>
    <x v="2"/>
    <s v="Tampa Electric Company"/>
    <x v="0"/>
    <s v="Tampa Electric Company"/>
    <x v="275"/>
    <x v="274"/>
    <x v="65"/>
    <s v="Regulatory Debits"/>
    <m/>
    <m/>
    <m/>
    <m/>
    <m/>
    <m/>
    <n v="158822"/>
    <m/>
    <m/>
    <m/>
    <m/>
    <m/>
    <n v="158822"/>
  </r>
  <r>
    <x v="2"/>
    <s v="Tampa Electric Company"/>
    <x v="0"/>
    <s v="Tampa Electric Company"/>
    <x v="276"/>
    <x v="275"/>
    <x v="65"/>
    <s v="Regulatory Debits"/>
    <n v="369611"/>
    <n v="-1716"/>
    <m/>
    <n v="42498"/>
    <n v="5625"/>
    <n v="440887"/>
    <n v="1009913"/>
    <n v="711432"/>
    <n v="1558635"/>
    <n v="550394.01"/>
    <n v="99111"/>
    <m/>
    <n v="4786390.01"/>
  </r>
  <r>
    <x v="2"/>
    <s v="Tampa Electric Company"/>
    <x v="0"/>
    <s v="Tampa Electric Company"/>
    <x v="277"/>
    <x v="276"/>
    <x v="65"/>
    <s v="Regulatory Debits"/>
    <n v="135620"/>
    <n v="13032"/>
    <n v="141599"/>
    <n v="221002"/>
    <n v="257588"/>
    <n v="441445"/>
    <n v="588939"/>
    <n v="39929"/>
    <n v="1015508"/>
    <n v="396122"/>
    <n v="1330740"/>
    <n v="2239076"/>
    <n v="6820600"/>
  </r>
  <r>
    <x v="2"/>
    <s v="Tampa Electric Company"/>
    <x v="0"/>
    <s v="Tampa Electric Company"/>
    <x v="278"/>
    <x v="277"/>
    <x v="65"/>
    <s v="Regulatory Debits"/>
    <n v="583818"/>
    <n v="-139738"/>
    <m/>
    <n v="-54574"/>
    <m/>
    <n v="219673"/>
    <n v="423978"/>
    <n v="387196"/>
    <n v="1310882"/>
    <m/>
    <m/>
    <m/>
    <n v="2731235"/>
  </r>
  <r>
    <x v="2"/>
    <s v="Tampa Electric Company"/>
    <x v="0"/>
    <s v="Tampa Electric Company"/>
    <x v="279"/>
    <x v="278"/>
    <x v="65"/>
    <s v="Regulatory Debits"/>
    <m/>
    <m/>
    <n v="1585.46"/>
    <m/>
    <m/>
    <n v="1544.31"/>
    <m/>
    <m/>
    <n v="32900.79"/>
    <m/>
    <m/>
    <n v="3613.42"/>
    <n v="39643.979999999996"/>
  </r>
  <r>
    <x v="2"/>
    <s v="Tampa Electric Company"/>
    <x v="0"/>
    <s v="Tampa Electric Company"/>
    <x v="280"/>
    <x v="279"/>
    <x v="65"/>
    <s v="Regulatory Debits"/>
    <n v="825553.66"/>
    <n v="1175380.44"/>
    <n v="1677879.24"/>
    <n v="1518041.51"/>
    <n v="1962684.6"/>
    <n v="2006467.46"/>
    <n v="1635278.36"/>
    <n v="1459866.32"/>
    <n v="1541287.6"/>
    <n v="1087840.6399999999"/>
    <n v="845684.12"/>
    <n v="1510511.43"/>
    <n v="17246475.379999999"/>
  </r>
  <r>
    <x v="2"/>
    <s v="Tampa Electric Company"/>
    <x v="0"/>
    <s v="Tampa Electric Company"/>
    <x v="281"/>
    <x v="280"/>
    <x v="65"/>
    <s v="Regulatory Debits"/>
    <n v="133158.09"/>
    <n v="-52780"/>
    <n v="257991"/>
    <n v="512010"/>
    <n v="165805"/>
    <n v="-145862"/>
    <n v="425414"/>
    <n v="489900"/>
    <n v="535981"/>
    <n v="-130381"/>
    <n v="-101955"/>
    <n v="-29881"/>
    <n v="2059400.0899999999"/>
  </r>
  <r>
    <x v="2"/>
    <s v="Tampa Electric Company"/>
    <x v="0"/>
    <s v="Tampa Electric Company"/>
    <x v="282"/>
    <x v="281"/>
    <x v="66"/>
    <s v="Regulatory Credits"/>
    <n v="-1794564"/>
    <n v="-1735280"/>
    <n v="-176305"/>
    <n v="-1433187"/>
    <n v="-238942"/>
    <n v="-110904"/>
    <n v="202"/>
    <n v="-177282"/>
    <n v="-170245"/>
    <n v="-1234"/>
    <n v="-67572"/>
    <n v="-1082520"/>
    <n v="-6987833"/>
  </r>
  <r>
    <x v="2"/>
    <s v="Tampa Electric Company"/>
    <x v="0"/>
    <s v="Tampa Electric Company"/>
    <x v="283"/>
    <x v="282"/>
    <x v="66"/>
    <s v="Regulatory Credits"/>
    <n v="-330652"/>
    <n v="-330652"/>
    <n v="-330652"/>
    <n v="-330652"/>
    <n v="-330652"/>
    <n v="-330652"/>
    <n v="-330652"/>
    <n v="-330652"/>
    <n v="-330652"/>
    <n v="-330652"/>
    <n v="-330652"/>
    <n v="-330652"/>
    <n v="-3967824"/>
  </r>
  <r>
    <x v="2"/>
    <s v="Tampa Electric Company"/>
    <x v="0"/>
    <s v="Tampa Electric Company"/>
    <x v="284"/>
    <x v="283"/>
    <x v="66"/>
    <s v="Regulatory Credits"/>
    <m/>
    <n v="-160631"/>
    <n v="-421785"/>
    <n v="-1640"/>
    <n v="-230328"/>
    <m/>
    <m/>
    <m/>
    <m/>
    <m/>
    <m/>
    <n v="-598001"/>
    <n v="-1412385"/>
  </r>
  <r>
    <x v="2"/>
    <s v="Tampa Electric Company"/>
    <x v="0"/>
    <s v="Tampa Electric Company"/>
    <x v="285"/>
    <x v="284"/>
    <x v="66"/>
    <s v="Regulatory Credits"/>
    <n v="-30160"/>
    <n v="-30160"/>
    <n v="-30160"/>
    <n v="-30160"/>
    <n v="-30160"/>
    <n v="-30160"/>
    <n v="-30160"/>
    <n v="-30160"/>
    <n v="-30160"/>
    <n v="-30160"/>
    <n v="-30160"/>
    <n v="-30163"/>
    <n v="-361923"/>
  </r>
  <r>
    <x v="2"/>
    <s v="Tampa Electric Company"/>
    <x v="0"/>
    <s v="Tampa Electric Company"/>
    <x v="286"/>
    <x v="285"/>
    <x v="66"/>
    <s v="Regulatory Credits"/>
    <m/>
    <m/>
    <m/>
    <m/>
    <m/>
    <m/>
    <m/>
    <m/>
    <m/>
    <m/>
    <m/>
    <n v="-8"/>
    <n v="-8"/>
  </r>
  <r>
    <x v="2"/>
    <s v="Tampa Electric Company"/>
    <x v="0"/>
    <s v="Tampa Electric Company"/>
    <x v="287"/>
    <x v="286"/>
    <x v="66"/>
    <s v="Regulatory Credits"/>
    <n v="-547547"/>
    <n v="-547547"/>
    <n v="-547547"/>
    <n v="-547547"/>
    <n v="-547547"/>
    <n v="-547547"/>
    <n v="-547547"/>
    <n v="-547547"/>
    <n v="-547547"/>
    <n v="-547547"/>
    <n v="-547547"/>
    <n v="-547541"/>
    <n v="-6570558"/>
  </r>
  <r>
    <x v="2"/>
    <s v="Tampa Electric Company"/>
    <x v="0"/>
    <s v="Tampa Electric Company"/>
    <x v="288"/>
    <x v="287"/>
    <x v="66"/>
    <s v="Regulatory Credits"/>
    <m/>
    <n v="-506868"/>
    <n v="-759698"/>
    <n v="-184041"/>
    <n v="-143901"/>
    <m/>
    <m/>
    <m/>
    <m/>
    <n v="-427434"/>
    <n v="-2757648"/>
    <n v="-1916082"/>
    <n v="-6695672"/>
  </r>
  <r>
    <x v="2"/>
    <s v="Tampa Electric Company"/>
    <x v="0"/>
    <s v="Tampa Electric Company"/>
    <x v="289"/>
    <x v="288"/>
    <x v="66"/>
    <s v="Regulatory Credits"/>
    <n v="-850373"/>
    <n v="-850373"/>
    <n v="-850373"/>
    <n v="-850373"/>
    <n v="-850373"/>
    <n v="-850373"/>
    <n v="-850373"/>
    <n v="-850373"/>
    <n v="-850373"/>
    <n v="-850373"/>
    <n v="-850373"/>
    <n v="-850372"/>
    <n v="-10204475"/>
  </r>
  <r>
    <x v="2"/>
    <s v="Tampa Electric Company"/>
    <x v="0"/>
    <s v="Tampa Electric Company"/>
    <x v="290"/>
    <x v="289"/>
    <x v="66"/>
    <s v="Regulatory Credits"/>
    <n v="-198"/>
    <n v="-198"/>
    <n v="-198"/>
    <n v="-198"/>
    <n v="-198"/>
    <n v="-198"/>
    <n v="-198"/>
    <n v="-198"/>
    <n v="-198"/>
    <n v="-198"/>
    <n v="-198"/>
    <n v="-198"/>
    <n v="-2376"/>
  </r>
  <r>
    <x v="2"/>
    <s v="Tampa Electric Company"/>
    <x v="0"/>
    <s v="Tampa Electric Company"/>
    <x v="291"/>
    <x v="290"/>
    <x v="67"/>
    <s v="Gain Sale Allowances"/>
    <m/>
    <m/>
    <m/>
    <m/>
    <n v="-53.4"/>
    <m/>
    <m/>
    <m/>
    <m/>
    <m/>
    <m/>
    <m/>
    <n v="-53.4"/>
  </r>
  <r>
    <x v="2"/>
    <s v="Tampa Electric Company"/>
    <x v="0"/>
    <s v="Tampa Electric Company"/>
    <x v="292"/>
    <x v="291"/>
    <x v="67"/>
    <s v="Gain Sale Allowances"/>
    <m/>
    <m/>
    <m/>
    <m/>
    <m/>
    <m/>
    <m/>
    <m/>
    <m/>
    <m/>
    <n v="-1216800"/>
    <n v="-2256347.85"/>
    <n v="-3473147.85"/>
  </r>
  <r>
    <x v="2"/>
    <s v="Tampa Electric Company"/>
    <x v="0"/>
    <s v="Tampa Electric Company"/>
    <x v="293"/>
    <x v="292"/>
    <x v="68"/>
    <s v="Ele Residen Sales"/>
    <n v="-69269822.829999998"/>
    <n v="-58869928.869999997"/>
    <n v="-60696837.310000002"/>
    <n v="-68591917.129999995"/>
    <n v="-72621989.640000001"/>
    <n v="-81787104.650000006"/>
    <n v="-94300963.439999998"/>
    <n v="-94311377.819999993"/>
    <n v="-98080134.75"/>
    <n v="-79226687.310000002"/>
    <n v="-63130627.799999997"/>
    <n v="-62070646.460000001"/>
    <n v="-902958038.00999999"/>
  </r>
  <r>
    <x v="2"/>
    <s v="Tampa Electric Company"/>
    <x v="0"/>
    <s v="Tampa Electric Company"/>
    <x v="294"/>
    <x v="293"/>
    <x v="68"/>
    <s v="Ele Residen Sales"/>
    <n v="-36586462.82"/>
    <n v="-30094821.460000001"/>
    <n v="-31492274.199999999"/>
    <n v="-39743842.68"/>
    <n v="-42986935.950000003"/>
    <n v="-49736513.359999999"/>
    <n v="-59420228.950000003"/>
    <n v="-59744924.560000002"/>
    <n v="-61811259.049999997"/>
    <n v="-48024876.170000002"/>
    <n v="-35782610.140000001"/>
    <n v="-34175467.25"/>
    <n v="-529600216.59000003"/>
  </r>
  <r>
    <x v="2"/>
    <s v="Tampa Electric Company"/>
    <x v="0"/>
    <s v="Tampa Electric Company"/>
    <x v="295"/>
    <x v="294"/>
    <x v="68"/>
    <s v="Ele Residen Sales"/>
    <n v="137369.32999999999"/>
    <n v="114915.2"/>
    <n v="119970.07"/>
    <n v="138568.04"/>
    <n v="148924.51"/>
    <n v="170462.93"/>
    <n v="201019.62"/>
    <n v="202147.82"/>
    <n v="208606.15"/>
    <n v="165230.64000000001"/>
    <n v="125713.60000000001"/>
    <n v="120437.53"/>
    <n v="1853365.4400000002"/>
  </r>
  <r>
    <x v="2"/>
    <s v="Tampa Electric Company"/>
    <x v="0"/>
    <s v="Tampa Electric Company"/>
    <x v="296"/>
    <x v="295"/>
    <x v="68"/>
    <s v="Ele Residen Sales"/>
    <n v="-2095954.8"/>
    <n v="-1753536.31"/>
    <n v="-1823567.82"/>
    <n v="-2100430.0099999998"/>
    <n v="-2277823.96"/>
    <n v="-2632148.27"/>
    <n v="-3099741.04"/>
    <n v="-3117866.65"/>
    <n v="-3216174.51"/>
    <n v="-2549142.3199999998"/>
    <n v="-1929104.02"/>
    <n v="-1833664.28"/>
    <n v="-28429153.989999998"/>
  </r>
  <r>
    <x v="2"/>
    <s v="Tampa Electric Company"/>
    <x v="0"/>
    <s v="Tampa Electric Company"/>
    <x v="297"/>
    <x v="296"/>
    <x v="68"/>
    <s v="Ele Residen Sales"/>
    <n v="-704657.24"/>
    <n v="-588714.35"/>
    <n v="-613975.51"/>
    <n v="-708617.3"/>
    <n v="-762113.51"/>
    <n v="-871714.27"/>
    <n v="-1027727.97"/>
    <n v="-1033407.03"/>
    <n v="-1066485.08"/>
    <n v="-844949.21"/>
    <n v="-642913.84"/>
    <n v="-615875.38"/>
    <n v="-9481150.6900000013"/>
  </r>
  <r>
    <x v="2"/>
    <s v="Tampa Electric Company"/>
    <x v="0"/>
    <s v="Tampa Electric Company"/>
    <x v="298"/>
    <x v="297"/>
    <x v="68"/>
    <s v="Ele Residen Sales"/>
    <n v="-2379889.13"/>
    <n v="-2000818.59"/>
    <n v="-2065775.99"/>
    <n v="-2567443.91"/>
    <n v="-2730754.82"/>
    <n v="-3121625.46"/>
    <n v="-3650347.82"/>
    <n v="-3626455.1"/>
    <n v="-3794043.85"/>
    <n v="-2989156.12"/>
    <n v="-2332106.5699999998"/>
    <n v="-2279265.6"/>
    <n v="-33537682.960000008"/>
  </r>
  <r>
    <x v="2"/>
    <s v="Tampa Electric Company"/>
    <x v="0"/>
    <s v="Tampa Electric Company"/>
    <x v="299"/>
    <x v="298"/>
    <x v="68"/>
    <s v="Ele Residen Sales"/>
    <n v="-2930421.21"/>
    <n v="-2460163.08"/>
    <n v="-2550750.94"/>
    <n v="-3196615.34"/>
    <n v="-3415900.91"/>
    <n v="-3891194.24"/>
    <n v="-4554921.59"/>
    <n v="-4566989.3899999997"/>
    <n v="-4736630.16"/>
    <n v="-3765360.62"/>
    <n v="-2915876.39"/>
    <n v="-2830765.95"/>
    <n v="-41815589.82"/>
  </r>
  <r>
    <x v="2"/>
    <s v="Tampa Electric Company"/>
    <x v="0"/>
    <s v="Tampa Electric Company"/>
    <x v="300"/>
    <x v="299"/>
    <x v="68"/>
    <s v="Ele Residen Sales"/>
    <n v="-2863324.14"/>
    <n v="-2394045.73"/>
    <n v="-2496424.59"/>
    <n v="-2880565.67"/>
    <n v="-3097094.72"/>
    <n v="-3541652.87"/>
    <n v="-4174167.61"/>
    <n v="-4197065.83"/>
    <n v="-4331213.34"/>
    <n v="-3433006.96"/>
    <n v="-2614075.98"/>
    <n v="-2504454.09"/>
    <n v="-38527091.530000001"/>
  </r>
  <r>
    <x v="2"/>
    <s v="Tampa Electric Company"/>
    <x v="0"/>
    <s v="Tampa Electric Company"/>
    <x v="301"/>
    <x v="300"/>
    <x v="68"/>
    <s v="Ele Residen Sales"/>
    <n v="-3290399.6"/>
    <n v="-2749168.27"/>
    <n v="-2867077.43"/>
    <n v="-3309989.16"/>
    <n v="-3559703.26"/>
    <n v="-4072211.85"/>
    <n v="-4801445.82"/>
    <n v="-4827729.72"/>
    <n v="-4982470.1100000003"/>
    <n v="-3947063.76"/>
    <n v="-3002975.05"/>
    <n v="-2876599.85"/>
    <n v="-44286833.879999995"/>
  </r>
  <r>
    <x v="2"/>
    <s v="Tampa Electric Company"/>
    <x v="0"/>
    <s v="Tampa Electric Company"/>
    <x v="302"/>
    <x v="301"/>
    <x v="68"/>
    <s v="Ele Residen Sales"/>
    <m/>
    <m/>
    <n v="-6.94"/>
    <n v="-7864225.8700000001"/>
    <n v="-8458331.25"/>
    <n v="-9678170.4499999993"/>
    <n v="-11411541.449999999"/>
    <n v="-11474914.439999999"/>
    <n v="-11842699.02"/>
    <n v="-9380916.5899999999"/>
    <n v="-7137378.5"/>
    <n v="-6837080.7300000004"/>
    <n v="-84085265.239999995"/>
  </r>
  <r>
    <x v="2"/>
    <s v="Tampa Electric Company"/>
    <x v="0"/>
    <s v="Tampa Electric Company"/>
    <x v="303"/>
    <x v="302"/>
    <x v="69"/>
    <s v="Ele Comm Indus Sales"/>
    <n v="-9298428.3399999999"/>
    <n v="-8997502.6600000001"/>
    <n v="-9329658.1600000001"/>
    <n v="-9906910.0199999996"/>
    <n v="-10244843.17"/>
    <n v="-10891981.59"/>
    <n v="-11605160.619999999"/>
    <n v="-11658699.85"/>
    <n v="-11931616.4"/>
    <n v="-10687866.32"/>
    <n v="-9618453.8100000005"/>
    <n v="-9293685.1199999992"/>
    <n v="-123464806.06"/>
  </r>
  <r>
    <x v="2"/>
    <s v="Tampa Electric Company"/>
    <x v="0"/>
    <s v="Tampa Electric Company"/>
    <x v="304"/>
    <x v="303"/>
    <x v="69"/>
    <s v="Ele Comm Indus Sales"/>
    <n v="-3141694.56"/>
    <n v="-2964171.14"/>
    <n v="-3210113.68"/>
    <n v="-3850528.45"/>
    <n v="-4074969.44"/>
    <n v="-4488007.0599999996"/>
    <n v="-4979957.1900000004"/>
    <n v="-5033391.68"/>
    <n v="-5147005.9000000004"/>
    <n v="-4352228.5999999996"/>
    <n v="-3614739.29"/>
    <n v="-3341670.86"/>
    <n v="-48198477.850000001"/>
  </r>
  <r>
    <x v="2"/>
    <s v="Tampa Electric Company"/>
    <x v="0"/>
    <s v="Tampa Electric Company"/>
    <x v="305"/>
    <x v="304"/>
    <x v="69"/>
    <s v="Ele Comm Indus Sales"/>
    <n v="10423.620000000001"/>
    <n v="9811.86"/>
    <n v="10668.22"/>
    <n v="11898.65"/>
    <n v="12570.43"/>
    <n v="13887.42"/>
    <n v="15565.71"/>
    <n v="15718.32"/>
    <n v="16120.14"/>
    <n v="13519.22"/>
    <n v="11123.99"/>
    <n v="10252.129999999999"/>
    <n v="151559.71000000002"/>
  </r>
  <r>
    <x v="2"/>
    <s v="Tampa Electric Company"/>
    <x v="0"/>
    <s v="Tampa Electric Company"/>
    <x v="306"/>
    <x v="305"/>
    <x v="69"/>
    <s v="Ele Comm Indus Sales"/>
    <n v="-178102.39999999999"/>
    <n v="-167981.93"/>
    <n v="-181991.34"/>
    <n v="-201443.72"/>
    <n v="-213221.15"/>
    <n v="-234911.49"/>
    <n v="-260727"/>
    <n v="-263536.17"/>
    <n v="-269521.09000000003"/>
    <n v="-227800.67"/>
    <n v="-189069.78"/>
    <n v="-174747.3"/>
    <n v="-2563054.0399999996"/>
  </r>
  <r>
    <x v="2"/>
    <s v="Tampa Electric Company"/>
    <x v="0"/>
    <s v="Tampa Electric Company"/>
    <x v="307"/>
    <x v="306"/>
    <x v="69"/>
    <s v="Ele Comm Indus Sales"/>
    <n v="-57562.42"/>
    <n v="-54262.8"/>
    <n v="-58770.99"/>
    <n v="-65204.160000000003"/>
    <n v="-69127.600000000006"/>
    <n v="-76252.94"/>
    <n v="-84607.61"/>
    <n v="-85579.7"/>
    <n v="-87465.8"/>
    <n v="-73839.350000000006"/>
    <n v="-61167.09"/>
    <n v="-56415.98"/>
    <n v="-830256.44"/>
  </r>
  <r>
    <x v="2"/>
    <s v="Tampa Electric Company"/>
    <x v="0"/>
    <s v="Tampa Electric Company"/>
    <x v="308"/>
    <x v="307"/>
    <x v="69"/>
    <s v="Ele Comm Indus Sales"/>
    <n v="-327823.95"/>
    <n v="-311228.48"/>
    <n v="-331875.96000000002"/>
    <n v="-389844.1"/>
    <n v="-407387.76"/>
    <n v="-435091.5"/>
    <n v="-482487.57"/>
    <n v="-486199.41"/>
    <n v="-497177.8"/>
    <n v="-428275.24"/>
    <n v="-368860.75"/>
    <n v="-347697.54"/>
    <n v="-4813950.0599999996"/>
  </r>
  <r>
    <x v="2"/>
    <s v="Tampa Electric Company"/>
    <x v="0"/>
    <s v="Tampa Electric Company"/>
    <x v="309"/>
    <x v="308"/>
    <x v="69"/>
    <s v="Ele Comm Indus Sales"/>
    <n v="-263598.34999999998"/>
    <n v="-247809.98"/>
    <n v="-265410.11"/>
    <n v="-318146.55"/>
    <n v="-334311.02"/>
    <n v="-365939.87"/>
    <n v="-401884.82"/>
    <n v="-405182.73"/>
    <n v="-415880.04"/>
    <n v="-354731.36"/>
    <n v="-299607.48"/>
    <n v="-281676.88"/>
    <n v="-3954179.1899999995"/>
  </r>
  <r>
    <x v="2"/>
    <s v="Tampa Electric Company"/>
    <x v="0"/>
    <s v="Tampa Electric Company"/>
    <x v="310"/>
    <x v="309"/>
    <x v="69"/>
    <s v="Ele Comm Indus Sales"/>
    <n v="-306227.89"/>
    <n v="-291502.94"/>
    <n v="-311676.33"/>
    <n v="-339009.67"/>
    <n v="-356195.14"/>
    <n v="-387558.25"/>
    <n v="-425242.64"/>
    <n v="-429042.04"/>
    <n v="-438194.56"/>
    <n v="-377619.14"/>
    <n v="-321597.36"/>
    <n v="-301188.42"/>
    <n v="-4285054.3800000008"/>
  </r>
  <r>
    <x v="2"/>
    <s v="Tampa Electric Company"/>
    <x v="0"/>
    <s v="Tampa Electric Company"/>
    <x v="311"/>
    <x v="310"/>
    <x v="69"/>
    <s v="Ele Comm Indus Sales"/>
    <n v="-261245.02"/>
    <n v="-245517.01"/>
    <n v="-267503.06"/>
    <n v="-297830.03999999998"/>
    <n v="-316131.32"/>
    <n v="-349904.56"/>
    <n v="-389879.03"/>
    <n v="-394310.26"/>
    <n v="-403493.26"/>
    <n v="-338673.26"/>
    <n v="-278415.73"/>
    <n v="-256085.83"/>
    <n v="-3798988.3799999994"/>
  </r>
  <r>
    <x v="2"/>
    <s v="Tampa Electric Company"/>
    <x v="0"/>
    <s v="Tampa Electric Company"/>
    <x v="312"/>
    <x v="311"/>
    <x v="69"/>
    <s v="Ele Comm Indus Sales"/>
    <m/>
    <m/>
    <m/>
    <n v="-749762.43"/>
    <n v="-794193.42"/>
    <n v="-877919.49"/>
    <n v="-978844.06"/>
    <n v="-989469.8"/>
    <n v="-1012675.5"/>
    <n v="-851450.34"/>
    <n v="-701855.23"/>
    <n v="-646630.67000000004"/>
    <n v="-7602800.9399999995"/>
  </r>
  <r>
    <x v="2"/>
    <s v="Tampa Electric Company"/>
    <x v="0"/>
    <s v="Tampa Electric Company"/>
    <x v="313"/>
    <x v="312"/>
    <x v="69"/>
    <s v="Ele Comm Indus Sales"/>
    <n v="-18536285.09"/>
    <n v="-17783152.539999999"/>
    <n v="-18435119.760000002"/>
    <n v="-19043248.920000002"/>
    <n v="-19536739.23"/>
    <n v="-20167206.129999999"/>
    <n v="-21624144.27"/>
    <n v="-21984097.52"/>
    <n v="-22041345.850000001"/>
    <n v="-20814440.350000001"/>
    <n v="-19621603.309999999"/>
    <n v="-18356653.059999999"/>
    <n v="-237944036.03"/>
  </r>
  <r>
    <x v="2"/>
    <s v="Tampa Electric Company"/>
    <x v="0"/>
    <s v="Tampa Electric Company"/>
    <x v="314"/>
    <x v="313"/>
    <x v="69"/>
    <s v="Ele Comm Indus Sales"/>
    <n v="-19969935.379999999"/>
    <n v="-18451363.969999999"/>
    <n v="-19659411.73"/>
    <n v="-22433403.870000001"/>
    <n v="-23561874.129999999"/>
    <n v="-24802317.579999998"/>
    <n v="-27581461.719999999"/>
    <n v="-27856865.460000001"/>
    <n v="-28690704.710000001"/>
    <n v="-25635517.390000001"/>
    <n v="-23042658.359999999"/>
    <n v="-21727922.739999998"/>
    <n v="-283413437.04000002"/>
  </r>
  <r>
    <x v="2"/>
    <s v="Tampa Electric Company"/>
    <x v="0"/>
    <s v="Tampa Electric Company"/>
    <x v="315"/>
    <x v="314"/>
    <x v="69"/>
    <s v="Ele Comm Indus Sales"/>
    <n v="60339.95"/>
    <n v="59530.37"/>
    <n v="61084.83"/>
    <n v="62731.82"/>
    <n v="63513.62"/>
    <n v="65472.3"/>
    <n v="69732.22"/>
    <n v="71140.41"/>
    <n v="70987.5"/>
    <n v="67887.649999999994"/>
    <n v="64873.23"/>
    <n v="60916.09"/>
    <n v="778209.99"/>
  </r>
  <r>
    <x v="2"/>
    <s v="Tampa Electric Company"/>
    <x v="0"/>
    <s v="Tampa Electric Company"/>
    <x v="316"/>
    <x v="315"/>
    <x v="69"/>
    <s v="Ele Comm Indus Sales"/>
    <n v="-908485.31"/>
    <n v="-878456.48"/>
    <n v="-904666.33"/>
    <n v="-928465.11"/>
    <n v="-944716.68"/>
    <n v="-970950.53"/>
    <n v="-1034713.34"/>
    <n v="-1054221.55"/>
    <n v="-1051847.6000000001"/>
    <n v="-1005234.61"/>
    <n v="-960595.54"/>
    <n v="-900074.98"/>
    <n v="-11542428.059999999"/>
  </r>
  <r>
    <x v="2"/>
    <s v="Tampa Electric Company"/>
    <x v="0"/>
    <s v="Tampa Electric Company"/>
    <x v="317"/>
    <x v="316"/>
    <x v="69"/>
    <s v="Ele Comm Indus Sales"/>
    <n v="-348199.24"/>
    <n v="-320317.96000000002"/>
    <n v="-341261.05"/>
    <n v="-358922.34"/>
    <n v="-376944.41"/>
    <n v="-396438.69"/>
    <n v="-440574.93"/>
    <n v="-444497.38"/>
    <n v="-457037.59"/>
    <n v="-408761.36"/>
    <n v="-366777.8"/>
    <n v="-347429.22"/>
    <n v="-4607161.97"/>
  </r>
  <r>
    <x v="2"/>
    <s v="Tampa Electric Company"/>
    <x v="0"/>
    <s v="Tampa Electric Company"/>
    <x v="318"/>
    <x v="317"/>
    <x v="69"/>
    <s v="Ele Comm Indus Sales"/>
    <n v="-1425200.58"/>
    <n v="-1352257.93"/>
    <n v="-1415379.33"/>
    <n v="-1572435.94"/>
    <n v="-1636239.99"/>
    <n v="-1712028.16"/>
    <n v="-1859227.23"/>
    <n v="-1879528.11"/>
    <n v="-1903947.47"/>
    <n v="-1768291.01"/>
    <n v="-1661728.08"/>
    <n v="-1504138.99"/>
    <n v="-19690402.819999997"/>
  </r>
  <r>
    <x v="2"/>
    <s v="Tampa Electric Company"/>
    <x v="0"/>
    <s v="Tampa Electric Company"/>
    <x v="319"/>
    <x v="318"/>
    <x v="69"/>
    <s v="Ele Comm Indus Sales"/>
    <n v="-1055456.46"/>
    <n v="-994223.89"/>
    <n v="-1044270.71"/>
    <n v="-1158408.3500000001"/>
    <n v="-1202927.77"/>
    <n v="-1254648.3700000001"/>
    <n v="-1371934.01"/>
    <n v="-1389926.89"/>
    <n v="-1414308.42"/>
    <n v="-1295594.94"/>
    <n v="-1190687.6399999999"/>
    <n v="-1119841.8600000001"/>
    <n v="-14492229.309999999"/>
  </r>
  <r>
    <x v="2"/>
    <s v="Tampa Electric Company"/>
    <x v="0"/>
    <s v="Tampa Electric Company"/>
    <x v="320"/>
    <x v="319"/>
    <x v="69"/>
    <s v="Ele Comm Indus Sales"/>
    <n v="-76.09"/>
    <m/>
    <m/>
    <m/>
    <m/>
    <m/>
    <m/>
    <m/>
    <m/>
    <m/>
    <n v="-3767.54"/>
    <n v="-1607.55"/>
    <n v="-5451.18"/>
  </r>
  <r>
    <x v="2"/>
    <s v="Tampa Electric Company"/>
    <x v="0"/>
    <s v="Tampa Electric Company"/>
    <x v="321"/>
    <x v="320"/>
    <x v="69"/>
    <s v="Ele Comm Indus Sales"/>
    <n v="-633341.1"/>
    <n v="-612797.92000000004"/>
    <n v="-631218.43000000005"/>
    <n v="-647691.19999999995"/>
    <n v="-659088.89"/>
    <n v="-676843.45"/>
    <n v="-720348.96"/>
    <n v="-733784.09"/>
    <n v="-732370.4"/>
    <n v="-700680.57"/>
    <n v="-668068.21"/>
    <n v="-628816.05000000005"/>
    <n v="-8045049.2700000005"/>
  </r>
  <r>
    <x v="2"/>
    <s v="Tampa Electric Company"/>
    <x v="0"/>
    <s v="Tampa Electric Company"/>
    <x v="322"/>
    <x v="321"/>
    <x v="69"/>
    <s v="Ele Comm Indus Sales"/>
    <n v="-1143699.33"/>
    <n v="-1106847.19"/>
    <n v="-1140051.5"/>
    <n v="-1169666.81"/>
    <n v="-1190292.1200000001"/>
    <n v="-1221994.3999999999"/>
    <n v="-1299828.03"/>
    <n v="-1324045.24"/>
    <n v="-1321627.58"/>
    <n v="-1264907.42"/>
    <n v="-1205772.6499999999"/>
    <n v="-1136049.73"/>
    <n v="-14524782"/>
  </r>
  <r>
    <x v="2"/>
    <s v="Tampa Electric Company"/>
    <x v="0"/>
    <s v="Tampa Electric Company"/>
    <x v="323"/>
    <x v="322"/>
    <x v="69"/>
    <s v="Ele Comm Indus Sales"/>
    <m/>
    <m/>
    <m/>
    <n v="-985493.85"/>
    <n v="-1034804.01"/>
    <n v="-1087614.04"/>
    <n v="-1208656.99"/>
    <n v="-1217510.99"/>
    <n v="-1253853.77"/>
    <n v="-1121295.7"/>
    <n v="-998418.7"/>
    <n v="-960862.99"/>
    <n v="-9868511.040000001"/>
  </r>
  <r>
    <x v="2"/>
    <s v="Tampa Electric Company"/>
    <x v="0"/>
    <s v="Tampa Electric Company"/>
    <x v="324"/>
    <x v="323"/>
    <x v="69"/>
    <s v="Ele Comm Indus Sales"/>
    <n v="-307.2"/>
    <n v="-307.2"/>
    <n v="-307.2"/>
    <n v="-307.2"/>
    <n v="-307.2"/>
    <n v="-307.2"/>
    <n v="-307.2"/>
    <n v="-307.2"/>
    <n v="-307.2"/>
    <n v="-307.2"/>
    <n v="-307.2"/>
    <n v="-307.2"/>
    <n v="-3686.3999999999992"/>
  </r>
  <r>
    <x v="2"/>
    <s v="Tampa Electric Company"/>
    <x v="0"/>
    <s v="Tampa Electric Company"/>
    <x v="325"/>
    <x v="324"/>
    <x v="69"/>
    <s v="Ele Comm Indus Sales"/>
    <n v="-53.2"/>
    <n v="-53.2"/>
    <n v="-53.2"/>
    <n v="-57.69"/>
    <n v="-57.69"/>
    <n v="-57.69"/>
    <n v="-57.69"/>
    <n v="-57.69"/>
    <n v="-57.69"/>
    <n v="-57.69"/>
    <n v="-57.69"/>
    <n v="-57.69"/>
    <n v="-678.81000000000017"/>
  </r>
  <r>
    <x v="2"/>
    <s v="Tampa Electric Company"/>
    <x v="0"/>
    <s v="Tampa Electric Company"/>
    <x v="326"/>
    <x v="325"/>
    <x v="69"/>
    <s v="Ele Comm Indus Sales"/>
    <n v="0.03"/>
    <n v="0.03"/>
    <n v="0.03"/>
    <n v="0.03"/>
    <n v="0.03"/>
    <n v="0.03"/>
    <n v="0.03"/>
    <n v="0.03"/>
    <n v="0.03"/>
    <n v="0.03"/>
    <n v="0.03"/>
    <n v="0.03"/>
    <n v="0.3600000000000001"/>
  </r>
  <r>
    <x v="2"/>
    <s v="Tampa Electric Company"/>
    <x v="0"/>
    <s v="Tampa Electric Company"/>
    <x v="327"/>
    <x v="326"/>
    <x v="69"/>
    <s v="Ele Comm Indus Sales"/>
    <n v="-2.82"/>
    <n v="-2.82"/>
    <n v="-2.82"/>
    <n v="-2.82"/>
    <n v="-2.82"/>
    <n v="-2.82"/>
    <n v="-2.82"/>
    <n v="-2.82"/>
    <n v="-2.82"/>
    <n v="-2.82"/>
    <n v="-2.82"/>
    <n v="-2.82"/>
    <n v="-33.839999999999996"/>
  </r>
  <r>
    <x v="2"/>
    <s v="Tampa Electric Company"/>
    <x v="0"/>
    <s v="Tampa Electric Company"/>
    <x v="328"/>
    <x v="327"/>
    <x v="69"/>
    <s v="Ele Comm Indus Sales"/>
    <n v="-0.74"/>
    <n v="-0.74"/>
    <n v="-0.74"/>
    <n v="-0.74"/>
    <n v="-0.74"/>
    <n v="-0.74"/>
    <n v="-0.74"/>
    <n v="-0.74"/>
    <n v="-0.74"/>
    <n v="-0.74"/>
    <n v="-0.74"/>
    <n v="-0.74"/>
    <n v="-8.8800000000000008"/>
  </r>
  <r>
    <x v="2"/>
    <s v="Tampa Electric Company"/>
    <x v="0"/>
    <s v="Tampa Electric Company"/>
    <x v="329"/>
    <x v="328"/>
    <x v="69"/>
    <s v="Ele Comm Indus Sales"/>
    <n v="-2.8"/>
    <n v="-2.8"/>
    <n v="-2.8"/>
    <n v="-3.01"/>
    <n v="-3.01"/>
    <n v="-3.01"/>
    <n v="-3.01"/>
    <n v="-3.01"/>
    <n v="-3.01"/>
    <n v="-3.01"/>
    <n v="-3.01"/>
    <n v="-3.01"/>
    <n v="-35.489999999999988"/>
  </r>
  <r>
    <x v="2"/>
    <s v="Tampa Electric Company"/>
    <x v="0"/>
    <s v="Tampa Electric Company"/>
    <x v="330"/>
    <x v="329"/>
    <x v="69"/>
    <s v="Ele Comm Indus Sales"/>
    <n v="-16.36"/>
    <n v="-16.36"/>
    <n v="-16.36"/>
    <n v="-16.36"/>
    <n v="-16.36"/>
    <n v="-16.36"/>
    <n v="-16.36"/>
    <n v="-16.36"/>
    <n v="-16.36"/>
    <n v="-16.36"/>
    <n v="-16.36"/>
    <n v="-16.36"/>
    <n v="-196.32000000000005"/>
  </r>
  <r>
    <x v="2"/>
    <s v="Tampa Electric Company"/>
    <x v="0"/>
    <s v="Tampa Electric Company"/>
    <x v="331"/>
    <x v="330"/>
    <x v="69"/>
    <s v="Ele Comm Indus Sales"/>
    <n v="-0.4"/>
    <n v="-0.4"/>
    <n v="-0.4"/>
    <n v="-0.4"/>
    <n v="-0.4"/>
    <n v="-0.4"/>
    <n v="-0.4"/>
    <n v="-0.4"/>
    <n v="-0.4"/>
    <n v="-0.4"/>
    <n v="-0.4"/>
    <n v="-0.4"/>
    <n v="-4.8"/>
  </r>
  <r>
    <x v="2"/>
    <s v="Tampa Electric Company"/>
    <x v="0"/>
    <s v="Tampa Electric Company"/>
    <x v="332"/>
    <x v="331"/>
    <x v="69"/>
    <s v="Ele Comm Indus Sales"/>
    <m/>
    <m/>
    <m/>
    <n v="-3.64"/>
    <n v="-3.64"/>
    <n v="-3.64"/>
    <n v="-3.64"/>
    <n v="-3.64"/>
    <n v="-3.64"/>
    <n v="-3.64"/>
    <n v="-3.64"/>
    <n v="-3.64"/>
    <n v="-32.76"/>
  </r>
  <r>
    <x v="2"/>
    <s v="Tampa Electric Company"/>
    <x v="0"/>
    <s v="Tampa Electric Company"/>
    <x v="333"/>
    <x v="332"/>
    <x v="69"/>
    <s v="Ele Comm Indus Sales"/>
    <n v="-2611198.33"/>
    <n v="-2082431.9"/>
    <n v="-2430538.44"/>
    <n v="-2170564.0099999998"/>
    <n v="-2379748.2599999998"/>
    <n v="-2419769.63"/>
    <n v="-2356329.5499999998"/>
    <n v="-2552054.0099999998"/>
    <n v="-2679449.7400000002"/>
    <n v="-2417984.9300000002"/>
    <n v="-2011313.86"/>
    <n v="-2133161.19"/>
    <n v="-28244543.850000005"/>
  </r>
  <r>
    <x v="2"/>
    <s v="Tampa Electric Company"/>
    <x v="0"/>
    <s v="Tampa Electric Company"/>
    <x v="334"/>
    <x v="333"/>
    <x v="69"/>
    <s v="Ele Comm Indus Sales"/>
    <n v="-3897005.35"/>
    <n v="-2582450.16"/>
    <n v="-3493862.93"/>
    <n v="-3485241.48"/>
    <n v="-3880027.93"/>
    <n v="-3823348.91"/>
    <n v="-3950015.68"/>
    <n v="-3985104.98"/>
    <n v="-4576718.54"/>
    <n v="-3973396.96"/>
    <n v="-3132695.44"/>
    <n v="-3577753.88"/>
    <n v="-44357622.240000002"/>
  </r>
  <r>
    <x v="2"/>
    <s v="Tampa Electric Company"/>
    <x v="0"/>
    <s v="Tampa Electric Company"/>
    <x v="335"/>
    <x v="334"/>
    <x v="69"/>
    <s v="Ele Comm Indus Sales"/>
    <n v="6892.7"/>
    <n v="6035.45"/>
    <n v="6429.79"/>
    <n v="6204.06"/>
    <n v="6556.83"/>
    <n v="6718.61"/>
    <n v="6172.89"/>
    <n v="7068.12"/>
    <n v="6893.16"/>
    <n v="6446.58"/>
    <n v="5454.4"/>
    <n v="5561.16"/>
    <n v="76433.75"/>
  </r>
  <r>
    <x v="2"/>
    <s v="Tampa Electric Company"/>
    <x v="0"/>
    <s v="Tampa Electric Company"/>
    <x v="336"/>
    <x v="335"/>
    <x v="69"/>
    <s v="Ele Comm Indus Sales"/>
    <n v="-127142.67"/>
    <n v="-111355.64"/>
    <n v="-118673.99"/>
    <n v="-114450.4"/>
    <n v="-120968.39"/>
    <n v="-123926.6"/>
    <n v="-113851.46"/>
    <n v="-130421.53"/>
    <n v="-127074"/>
    <n v="-118844.23"/>
    <n v="-100603.2"/>
    <n v="-102523.47"/>
    <n v="-1409835.5799999998"/>
  </r>
  <r>
    <x v="2"/>
    <s v="Tampa Electric Company"/>
    <x v="0"/>
    <s v="Tampa Electric Company"/>
    <x v="337"/>
    <x v="336"/>
    <x v="69"/>
    <s v="Ele Comm Indus Sales"/>
    <n v="-62229.67"/>
    <n v="-41249.33"/>
    <n v="-55734.53"/>
    <n v="-51249.66"/>
    <n v="-57016.86"/>
    <n v="-56030.59"/>
    <n v="-58139.519999999997"/>
    <n v="-58430.36"/>
    <n v="-67328.240000000005"/>
    <n v="-58370.96"/>
    <n v="-46094.28"/>
    <n v="-52775.3"/>
    <n v="-664649.30000000005"/>
  </r>
  <r>
    <x v="2"/>
    <s v="Tampa Electric Company"/>
    <x v="0"/>
    <s v="Tampa Electric Company"/>
    <x v="338"/>
    <x v="337"/>
    <x v="69"/>
    <s v="Ele Comm Indus Sales"/>
    <n v="-136592.06"/>
    <n v="-97203.68"/>
    <n v="-124280.77"/>
    <n v="-119294.59"/>
    <n v="-132430.67000000001"/>
    <n v="-130887.02"/>
    <n v="-133779.98000000001"/>
    <n v="-137130.39000000001"/>
    <n v="-153829.54"/>
    <n v="-134862.04999999999"/>
    <n v="-111492.01"/>
    <n v="-122299.36"/>
    <n v="-1534082.12"/>
  </r>
  <r>
    <x v="2"/>
    <s v="Tampa Electric Company"/>
    <x v="0"/>
    <s v="Tampa Electric Company"/>
    <x v="339"/>
    <x v="338"/>
    <x v="69"/>
    <s v="Ele Comm Indus Sales"/>
    <n v="-252.08"/>
    <m/>
    <m/>
    <m/>
    <m/>
    <m/>
    <m/>
    <m/>
    <m/>
    <m/>
    <n v="-115878.25"/>
    <n v="-44695.47"/>
    <n v="-160825.79999999999"/>
  </r>
  <r>
    <x v="2"/>
    <s v="Tampa Electric Company"/>
    <x v="0"/>
    <s v="Tampa Electric Company"/>
    <x v="340"/>
    <x v="339"/>
    <x v="69"/>
    <s v="Ele Comm Indus Sales"/>
    <n v="-15361.45"/>
    <n v="-15197.45"/>
    <n v="-14962.51"/>
    <n v="-13868.81"/>
    <n v="-14133.8"/>
    <n v="-14497.49"/>
    <n v="-14242.24"/>
    <n v="-15029.89"/>
    <n v="-14932.84"/>
    <n v="-14032.35"/>
    <n v="-12665.6"/>
    <n v="-12733.61"/>
    <n v="-171658.04000000004"/>
  </r>
  <r>
    <x v="2"/>
    <s v="Tampa Electric Company"/>
    <x v="0"/>
    <s v="Tampa Electric Company"/>
    <x v="341"/>
    <x v="340"/>
    <x v="69"/>
    <s v="Ele Comm Indus Sales"/>
    <n v="-101314.64"/>
    <n v="-96328.03"/>
    <n v="-97771.9"/>
    <n v="-93468.93"/>
    <n v="-95413.15"/>
    <n v="-97255.63"/>
    <n v="-93581.759999999995"/>
    <n v="-99499.94"/>
    <n v="-98553.2"/>
    <n v="-94030.66"/>
    <n v="-86368.4"/>
    <n v="-87485.56"/>
    <n v="-1141071.8"/>
  </r>
  <r>
    <x v="2"/>
    <s v="Tampa Electric Company"/>
    <x v="0"/>
    <s v="Tampa Electric Company"/>
    <x v="342"/>
    <x v="341"/>
    <x v="69"/>
    <s v="Ele Comm Indus Sales"/>
    <m/>
    <m/>
    <m/>
    <n v="-19678.080000000002"/>
    <n v="-21900.65"/>
    <n v="-21737.23"/>
    <n v="-22402.45"/>
    <n v="-22522.93"/>
    <n v="-25994.12"/>
    <n v="-22530.69"/>
    <n v="-17847.759999999998"/>
    <n v="-20414.25"/>
    <n v="-195028.16"/>
  </r>
  <r>
    <x v="2"/>
    <s v="Tampa Electric Company"/>
    <x v="0"/>
    <s v="Tampa Electric Company"/>
    <x v="343"/>
    <x v="342"/>
    <x v="69"/>
    <s v="Ele Comm Indus Sales"/>
    <n v="-136637.07999999999"/>
    <n v="-135557.66"/>
    <n v="-139170.42000000001"/>
    <n v="-147278.84"/>
    <n v="-155263.6"/>
    <n v="-160410.13"/>
    <n v="-172747.15"/>
    <n v="-170769.46"/>
    <n v="-172938.44"/>
    <n v="-156984.92000000001"/>
    <n v="-136898.06"/>
    <n v="-130898.27"/>
    <n v="-1815554.03"/>
  </r>
  <r>
    <x v="2"/>
    <s v="Tampa Electric Company"/>
    <x v="0"/>
    <s v="Tampa Electric Company"/>
    <x v="344"/>
    <x v="343"/>
    <x v="69"/>
    <s v="Ele Comm Indus Sales"/>
    <n v="-53056.52"/>
    <n v="-52013.07"/>
    <n v="-55162.13"/>
    <n v="-65051.65"/>
    <n v="-70276.600000000006"/>
    <n v="-74400.23"/>
    <n v="-82608.77"/>
    <n v="-82079.16"/>
    <n v="-83015.37"/>
    <n v="-72673.02"/>
    <n v="-59522.97"/>
    <n v="-54789.09"/>
    <n v="-804648.58"/>
  </r>
  <r>
    <x v="2"/>
    <s v="Tampa Electric Company"/>
    <x v="0"/>
    <s v="Tampa Electric Company"/>
    <x v="345"/>
    <x v="344"/>
    <x v="69"/>
    <s v="Ele Comm Indus Sales"/>
    <n v="167.25"/>
    <n v="163.27000000000001"/>
    <n v="174.5"/>
    <n v="191.66"/>
    <n v="194.04"/>
    <n v="222.52"/>
    <n v="245.39"/>
    <n v="247.62"/>
    <n v="250.58"/>
    <n v="216.9"/>
    <n v="174.66"/>
    <n v="159.36000000000001"/>
    <n v="2407.75"/>
  </r>
  <r>
    <x v="2"/>
    <s v="Tampa Electric Company"/>
    <x v="0"/>
    <s v="Tampa Electric Company"/>
    <x v="346"/>
    <x v="345"/>
    <x v="69"/>
    <s v="Ele Comm Indus Sales"/>
    <n v="-2994"/>
    <n v="-2934.18"/>
    <n v="-3113.78"/>
    <n v="-3388.83"/>
    <n v="-3663.25"/>
    <n v="-3880.82"/>
    <n v="-4311.58"/>
    <n v="-4283.63"/>
    <n v="-4332.66"/>
    <n v="-3789.76"/>
    <n v="-3100.24"/>
    <n v="-2851.61"/>
    <n v="-42644.340000000004"/>
  </r>
  <r>
    <x v="2"/>
    <s v="Tampa Electric Company"/>
    <x v="0"/>
    <s v="Tampa Electric Company"/>
    <x v="347"/>
    <x v="346"/>
    <x v="69"/>
    <s v="Ele Comm Indus Sales"/>
    <n v="-956.29"/>
    <n v="-935.86"/>
    <n v="-995.35"/>
    <n v="-1085.31"/>
    <n v="-1189.49"/>
    <n v="-1247.23"/>
    <n v="-1391.48"/>
    <n v="-1379.1"/>
    <n v="-1395.32"/>
    <n v="-1217.43"/>
    <n v="-991.93"/>
    <n v="-910.8"/>
    <n v="-13695.59"/>
  </r>
  <r>
    <x v="2"/>
    <s v="Tampa Electric Company"/>
    <x v="0"/>
    <s v="Tampa Electric Company"/>
    <x v="348"/>
    <x v="347"/>
    <x v="69"/>
    <s v="Ele Comm Indus Sales"/>
    <n v="-5897.01"/>
    <n v="-5827.79"/>
    <n v="-6176.35"/>
    <n v="-7060.44"/>
    <n v="-7726.54"/>
    <n v="-7880.67"/>
    <n v="-8623.1"/>
    <n v="-8437.48"/>
    <n v="-8583.08"/>
    <n v="-7527.33"/>
    <n v="-6403.53"/>
    <n v="-6058.59"/>
    <n v="-86201.91"/>
  </r>
  <r>
    <x v="2"/>
    <s v="Tampa Electric Company"/>
    <x v="0"/>
    <s v="Tampa Electric Company"/>
    <x v="349"/>
    <x v="348"/>
    <x v="69"/>
    <s v="Ele Comm Indus Sales"/>
    <n v="-4056.67"/>
    <n v="-3952.53"/>
    <n v="-4175.5600000000004"/>
    <n v="-4974.68"/>
    <n v="-5357.7"/>
    <n v="-5680.07"/>
    <n v="-6284.18"/>
    <n v="-6232.37"/>
    <n v="-6321.57"/>
    <n v="-5534.96"/>
    <n v="-4555.6099999999997"/>
    <n v="-4230.59"/>
    <n v="-61356.490000000005"/>
  </r>
  <r>
    <x v="2"/>
    <s v="Tampa Electric Company"/>
    <x v="0"/>
    <s v="Tampa Electric Company"/>
    <x v="350"/>
    <x v="349"/>
    <x v="69"/>
    <s v="Ele Comm Indus Sales"/>
    <n v="-5899.8"/>
    <n v="-5846.58"/>
    <n v="-6075.54"/>
    <n v="-6476.69"/>
    <n v="-6892.52"/>
    <n v="-7142.35"/>
    <n v="-7788.91"/>
    <n v="-7723.26"/>
    <n v="-7794.6"/>
    <n v="-7006.75"/>
    <n v="-5979.04"/>
    <n v="-5614.72"/>
    <n v="-80240.759999999995"/>
  </r>
  <r>
    <x v="2"/>
    <s v="Tampa Electric Company"/>
    <x v="0"/>
    <s v="Tampa Electric Company"/>
    <x v="351"/>
    <x v="350"/>
    <x v="69"/>
    <s v="Ele Comm Indus Sales"/>
    <n v="-4146.62"/>
    <n v="-4042.37"/>
    <n v="-4332.37"/>
    <n v="-4758.99"/>
    <n v="-5193.8"/>
    <n v="-5539.24"/>
    <n v="-6204.89"/>
    <n v="-6165.93"/>
    <n v="-6242.28"/>
    <n v="-5398.65"/>
    <n v="-4335.8999999999996"/>
    <n v="-3950.87"/>
    <n v="-60311.91"/>
  </r>
  <r>
    <x v="2"/>
    <s v="Tampa Electric Company"/>
    <x v="0"/>
    <s v="Tampa Electric Company"/>
    <x v="352"/>
    <x v="351"/>
    <x v="69"/>
    <s v="Ele Comm Indus Sales"/>
    <m/>
    <m/>
    <m/>
    <n v="-12158.22"/>
    <n v="-13010.82"/>
    <n v="-14063.12"/>
    <n v="-15662.96"/>
    <n v="-15642.46"/>
    <n v="-15832.28"/>
    <n v="-13736.16"/>
    <n v="-11090.07"/>
    <n v="-10133.07"/>
    <n v="-121329.16"/>
  </r>
  <r>
    <x v="2"/>
    <s v="Tampa Electric Company"/>
    <x v="0"/>
    <s v="Tampa Electric Company"/>
    <x v="353"/>
    <x v="352"/>
    <x v="69"/>
    <s v="Ele Comm Indus Sales"/>
    <n v="-2924719.71"/>
    <n v="-4202036.47"/>
    <n v="-3665478.62"/>
    <n v="-3699037.03"/>
    <n v="-3797514.67"/>
    <n v="-3287876.26"/>
    <n v="-4237802.6100000003"/>
    <n v="-4108402.86"/>
    <n v="-3857860.45"/>
    <n v="-3950770.67"/>
    <n v="-3730343.57"/>
    <n v="-3663119.52"/>
    <n v="-45124962.440000005"/>
  </r>
  <r>
    <x v="2"/>
    <s v="Tampa Electric Company"/>
    <x v="0"/>
    <s v="Tampa Electric Company"/>
    <x v="354"/>
    <x v="353"/>
    <x v="69"/>
    <s v="Ele Comm Indus Sales"/>
    <n v="-3527411.41"/>
    <n v="-5231582.26"/>
    <n v="-4532147.46"/>
    <n v="-4948167.3499999996"/>
    <n v="-5203238.6100000003"/>
    <n v="-4321653.01"/>
    <n v="-5971972.5"/>
    <n v="-5754565.0099999998"/>
    <n v="-5400882.54"/>
    <n v="-5463216.2199999997"/>
    <n v="-4945878.47"/>
    <n v="-4970512.45"/>
    <n v="-60271227.289999992"/>
  </r>
  <r>
    <x v="2"/>
    <s v="Tampa Electric Company"/>
    <x v="0"/>
    <s v="Tampa Electric Company"/>
    <x v="355"/>
    <x v="354"/>
    <x v="69"/>
    <s v="Ele Comm Indus Sales"/>
    <n v="14294.32"/>
    <n v="8523.76"/>
    <n v="11645.81"/>
    <n v="11796.55"/>
    <n v="11954.78"/>
    <n v="10278.36"/>
    <n v="13398.97"/>
    <n v="12926.67"/>
    <n v="12050.11"/>
    <n v="12421.51"/>
    <n v="11917.88"/>
    <n v="11698.04"/>
    <n v="142906.76"/>
  </r>
  <r>
    <x v="2"/>
    <s v="Tampa Electric Company"/>
    <x v="0"/>
    <s v="Tampa Electric Company"/>
    <x v="356"/>
    <x v="355"/>
    <x v="69"/>
    <s v="Ele Comm Indus Sales"/>
    <n v="-143323.28"/>
    <n v="-203626.36"/>
    <n v="-177134.63"/>
    <n v="-179363.28"/>
    <n v="-181499.32"/>
    <n v="-156864.85"/>
    <n v="-202837.22"/>
    <n v="-196059.32"/>
    <n v="-183144.66"/>
    <n v="-188510.58"/>
    <n v="-181047.48"/>
    <n v="-178218.68"/>
    <n v="-2171629.66"/>
  </r>
  <r>
    <x v="2"/>
    <s v="Tampa Electric Company"/>
    <x v="0"/>
    <s v="Tampa Electric Company"/>
    <x v="357"/>
    <x v="356"/>
    <x v="69"/>
    <s v="Ele Comm Indus Sales"/>
    <n v="-52042.34"/>
    <n v="-96930.26"/>
    <n v="-77047.81"/>
    <n v="-77645.98"/>
    <n v="-81538.11"/>
    <n v="-67477.14"/>
    <n v="-93959.84"/>
    <n v="-90351.76"/>
    <n v="-84696.06"/>
    <n v="-85707.5"/>
    <n v="-77633.78"/>
    <n v="-78046.31"/>
    <n v="-963076.89000000013"/>
  </r>
  <r>
    <x v="2"/>
    <s v="Tampa Electric Company"/>
    <x v="0"/>
    <s v="Tampa Electric Company"/>
    <x v="358"/>
    <x v="357"/>
    <x v="69"/>
    <s v="Ele Comm Indus Sales"/>
    <n v="-287999.19"/>
    <n v="-420724.97"/>
    <n v="-357941.98"/>
    <n v="-378908.15999999997"/>
    <n v="-408725.07"/>
    <n v="-317473.5"/>
    <n v="-482448.09"/>
    <n v="-463658.06"/>
    <n v="-416884.86"/>
    <n v="-435385.66"/>
    <n v="-396977.43"/>
    <n v="-390801.04"/>
    <n v="-4757928.01"/>
  </r>
  <r>
    <x v="2"/>
    <s v="Tampa Electric Company"/>
    <x v="0"/>
    <s v="Tampa Electric Company"/>
    <x v="359"/>
    <x v="358"/>
    <x v="69"/>
    <s v="Ele Comm Indus Sales"/>
    <n v="-177212.91"/>
    <n v="-236308.81"/>
    <n v="-213140.64"/>
    <n v="-229573.16"/>
    <n v="-238792.42"/>
    <n v="-202181.42"/>
    <n v="-270713.14"/>
    <n v="-262522.3"/>
    <n v="-245173.34"/>
    <n v="-249822.95"/>
    <n v="-231046.72"/>
    <n v="-229357.83"/>
    <n v="-2785845.6400000006"/>
  </r>
  <r>
    <x v="2"/>
    <s v="Tampa Electric Company"/>
    <x v="0"/>
    <s v="Tampa Electric Company"/>
    <x v="360"/>
    <x v="359"/>
    <x v="69"/>
    <s v="Ele Comm Indus Sales"/>
    <n v="2840.74"/>
    <n v="-2945.62"/>
    <m/>
    <m/>
    <m/>
    <m/>
    <m/>
    <m/>
    <m/>
    <m/>
    <n v="-36482.239999999998"/>
    <n v="-17502.400000000001"/>
    <n v="-54089.52"/>
  </r>
  <r>
    <x v="2"/>
    <s v="Tampa Electric Company"/>
    <x v="0"/>
    <s v="Tampa Electric Company"/>
    <x v="361"/>
    <x v="360"/>
    <x v="69"/>
    <s v="Ele Comm Indus Sales"/>
    <n v="-96930.8"/>
    <n v="-135546.92000000001"/>
    <n v="-118959.48"/>
    <n v="-120402.7"/>
    <n v="-121548.19"/>
    <n v="-103937.62"/>
    <n v="-136162.70000000001"/>
    <n v="-130992.29"/>
    <n v="-122043.52"/>
    <n v="-125871.99"/>
    <n v="-120809.17"/>
    <n v="-118771.73"/>
    <n v="-1451977.11"/>
  </r>
  <r>
    <x v="2"/>
    <s v="Tampa Electric Company"/>
    <x v="0"/>
    <s v="Tampa Electric Company"/>
    <x v="362"/>
    <x v="361"/>
    <x v="69"/>
    <s v="Ele Comm Indus Sales"/>
    <n v="-178562.3"/>
    <n v="-244922.25"/>
    <n v="-216275.06"/>
    <n v="-218962.38"/>
    <n v="-221640.88"/>
    <n v="-190215.79"/>
    <n v="-248197.65"/>
    <n v="-239230.41"/>
    <n v="-222870.56"/>
    <n v="-229831.67999999999"/>
    <n v="-220505.04"/>
    <n v="-216153.9"/>
    <n v="-2647367.9"/>
  </r>
  <r>
    <x v="2"/>
    <s v="Tampa Electric Company"/>
    <x v="0"/>
    <s v="Tampa Electric Company"/>
    <x v="363"/>
    <x v="362"/>
    <x v="69"/>
    <s v="Ele Comm Indus Sales"/>
    <m/>
    <m/>
    <m/>
    <n v="-190182.56"/>
    <n v="-200671.43"/>
    <n v="-162382.9"/>
    <n v="-234383.66"/>
    <n v="-224045.4"/>
    <n v="-207872.69"/>
    <n v="-210752.22"/>
    <n v="-190182.53"/>
    <n v="-189600.75"/>
    <n v="-1810074.1400000001"/>
  </r>
  <r>
    <x v="2"/>
    <s v="Tampa Electric Company"/>
    <x v="0"/>
    <s v="Tampa Electric Company"/>
    <x v="364"/>
    <x v="363"/>
    <x v="70"/>
    <s v="Ele Pub St HW Light"/>
    <n v="-2940906.46"/>
    <n v="-2965328.77"/>
    <n v="-2938103.44"/>
    <n v="-2972553.35"/>
    <n v="-2962063.91"/>
    <n v="-2960617.74"/>
    <n v="-2969310.74"/>
    <n v="-2953858.3"/>
    <n v="-2977410.97"/>
    <n v="-2974715.98"/>
    <n v="-2979742.95"/>
    <n v="-2982699.42"/>
    <n v="-35577312.030000001"/>
  </r>
  <r>
    <x v="2"/>
    <s v="Tampa Electric Company"/>
    <x v="0"/>
    <s v="Tampa Electric Company"/>
    <x v="365"/>
    <x v="364"/>
    <x v="70"/>
    <s v="Ele Pub St HW Light"/>
    <n v="-217627.01"/>
    <n v="-213256.08"/>
    <n v="-208916.78"/>
    <n v="-224242.52"/>
    <n v="-220566.13"/>
    <n v="-220289.13"/>
    <n v="-216027.97"/>
    <n v="-216323.68"/>
    <n v="-221885.86"/>
    <n v="-211784.44"/>
    <n v="-226695.86"/>
    <n v="-223685.27"/>
    <n v="-2621300.7299999995"/>
  </r>
  <r>
    <x v="2"/>
    <s v="Tampa Electric Company"/>
    <x v="0"/>
    <s v="Tampa Electric Company"/>
    <x v="366"/>
    <x v="365"/>
    <x v="70"/>
    <s v="Ele Pub St HW Light"/>
    <n v="138.06"/>
    <n v="131.97"/>
    <n v="132.59"/>
    <n v="130"/>
    <n v="129.91999999999999"/>
    <n v="128.83000000000001"/>
    <n v="126.39"/>
    <n v="126.69"/>
    <n v="129.22"/>
    <n v="123.87"/>
    <n v="132.66999999999999"/>
    <n v="130.69"/>
    <n v="1560.9"/>
  </r>
  <r>
    <x v="2"/>
    <s v="Tampa Electric Company"/>
    <x v="0"/>
    <s v="Tampa Electric Company"/>
    <x v="367"/>
    <x v="366"/>
    <x v="70"/>
    <s v="Ele Pub St HW Light"/>
    <n v="-11550.57"/>
    <n v="-11282.65"/>
    <n v="-11088.75"/>
    <n v="-10966.98"/>
    <n v="-10803.82"/>
    <n v="-10782.96"/>
    <n v="-10573.94"/>
    <n v="-10588.88"/>
    <n v="-10856.04"/>
    <n v="-10365.06"/>
    <n v="-11096.61"/>
    <n v="-10949.25"/>
    <n v="-130905.51"/>
  </r>
  <r>
    <x v="2"/>
    <s v="Tampa Electric Company"/>
    <x v="0"/>
    <s v="Tampa Electric Company"/>
    <x v="368"/>
    <x v="367"/>
    <x v="70"/>
    <s v="Ele Pub St HW Light"/>
    <n v="-3014.27"/>
    <n v="-3002.28"/>
    <n v="-2893.48"/>
    <n v="-2880.52"/>
    <n v="-2804.92"/>
    <n v="-2813.56"/>
    <n v="-2759.45"/>
    <n v="-2763.06"/>
    <n v="-2844.44"/>
    <n v="-2706.64"/>
    <n v="-2895.43"/>
    <n v="-2856.8"/>
    <n v="-34234.850000000006"/>
  </r>
  <r>
    <x v="2"/>
    <s v="Tampa Electric Company"/>
    <x v="0"/>
    <s v="Tampa Electric Company"/>
    <x v="369"/>
    <x v="368"/>
    <x v="70"/>
    <s v="Ele Pub St HW Light"/>
    <n v="-85146.03"/>
    <n v="-87180.54"/>
    <n v="-85012.39"/>
    <n v="-87709.56"/>
    <n v="-86869.24"/>
    <n v="-77880.47"/>
    <n v="-85467.48"/>
    <n v="-83711.12"/>
    <n v="-85160.48"/>
    <n v="-86205.09"/>
    <n v="-85950.28"/>
    <n v="-85641.15"/>
    <n v="-1021933.83"/>
  </r>
  <r>
    <x v="2"/>
    <s v="Tampa Electric Company"/>
    <x v="0"/>
    <s v="Tampa Electric Company"/>
    <x v="370"/>
    <x v="369"/>
    <x v="70"/>
    <s v="Ele Pub St HW Light"/>
    <n v="-11557.55"/>
    <n v="-11363.86"/>
    <n v="-11093.23"/>
    <n v="-11817.47"/>
    <n v="-11590.65"/>
    <n v="-11590.04"/>
    <n v="-11367.33"/>
    <n v="-11381.21"/>
    <n v="-11691.43"/>
    <n v="-11143.68"/>
    <n v="-11921.41"/>
    <n v="-11769.68"/>
    <n v="-138287.53999999998"/>
  </r>
  <r>
    <x v="2"/>
    <s v="Tampa Electric Company"/>
    <x v="0"/>
    <s v="Tampa Electric Company"/>
    <x v="371"/>
    <x v="370"/>
    <x v="70"/>
    <s v="Ele Pub St HW Light"/>
    <n v="-66926.210000000006"/>
    <n v="-65428.35"/>
    <n v="-64248.15"/>
    <n v="-63564.44"/>
    <n v="-62584.05"/>
    <n v="-62476.74"/>
    <n v="-61267.5"/>
    <n v="-61352.07"/>
    <n v="-62901.26"/>
    <n v="-60064.09"/>
    <n v="-64293.72"/>
    <n v="-63439.94"/>
    <n v="-758546.52"/>
  </r>
  <r>
    <x v="2"/>
    <s v="Tampa Electric Company"/>
    <x v="0"/>
    <s v="Tampa Electric Company"/>
    <x v="372"/>
    <x v="371"/>
    <x v="70"/>
    <s v="Ele Pub St HW Light"/>
    <n v="-1643.82"/>
    <n v="-1606.94"/>
    <n v="-1578.06"/>
    <n v="-1561.43"/>
    <n v="-1537.04"/>
    <n v="-1534.54"/>
    <n v="-1504.78"/>
    <n v="-1506.81"/>
    <n v="-1544.69"/>
    <n v="-1475.41"/>
    <n v="-1579.05"/>
    <n v="-1558.15"/>
    <n v="-18630.72"/>
  </r>
  <r>
    <x v="2"/>
    <s v="Tampa Electric Company"/>
    <x v="0"/>
    <s v="Tampa Electric Company"/>
    <x v="373"/>
    <x v="372"/>
    <x v="70"/>
    <s v="Ele Pub St HW Light"/>
    <m/>
    <m/>
    <m/>
    <n v="-14096.19"/>
    <n v="-13935.63"/>
    <n v="-13893.17"/>
    <n v="-13623.77"/>
    <n v="-13643.1"/>
    <n v="-13978.22"/>
    <n v="-13350.46"/>
    <n v="-14297.35"/>
    <n v="-14107.38"/>
    <n v="-124925.27000000002"/>
  </r>
  <r>
    <x v="2"/>
    <s v="Tampa Electric Company"/>
    <x v="0"/>
    <s v="Tampa Electric Company"/>
    <x v="374"/>
    <x v="373"/>
    <x v="71"/>
    <s v="Ele Sale Pub Author"/>
    <n v="-6872106"/>
    <n v="-6583526.7300000004"/>
    <n v="-6666335.3200000003"/>
    <n v="-6706309.8700000001"/>
    <n v="-6628699.6699999999"/>
    <n v="-6998569.0899999999"/>
    <n v="-7143997.2300000004"/>
    <n v="-7494828.9100000001"/>
    <n v="-8100158.8499999996"/>
    <n v="-7562878.2800000003"/>
    <n v="-7065781.3099999996"/>
    <n v="-6624653.4100000001"/>
    <n v="-84447844.670000002"/>
  </r>
  <r>
    <x v="2"/>
    <s v="Tampa Electric Company"/>
    <x v="0"/>
    <s v="Tampa Electric Company"/>
    <x v="375"/>
    <x v="374"/>
    <x v="71"/>
    <s v="Ele Sale Pub Author"/>
    <n v="-7483412.04"/>
    <n v="-6706261.5300000003"/>
    <n v="-6873277.9900000002"/>
    <n v="-7672988.9699999997"/>
    <n v="-7607204.2599999998"/>
    <n v="-8006522.9199999999"/>
    <n v="-8676105.5399999991"/>
    <n v="-8883755.5899999999"/>
    <n v="-10101344.24"/>
    <n v="-8795197.1799999997"/>
    <n v="-8011388.9299999997"/>
    <n v="-7760342.5099999998"/>
    <n v="-96577801.700000003"/>
  </r>
  <r>
    <x v="2"/>
    <s v="Tampa Electric Company"/>
    <x v="0"/>
    <s v="Tampa Electric Company"/>
    <x v="376"/>
    <x v="375"/>
    <x v="71"/>
    <s v="Ele Sale Pub Author"/>
    <n v="21027.15"/>
    <n v="20429.88"/>
    <n v="20471.84"/>
    <n v="20275.349999999999"/>
    <n v="21054.28"/>
    <n v="21070.32"/>
    <n v="21421.1"/>
    <n v="22600.47"/>
    <n v="23913.73"/>
    <n v="22815.88"/>
    <n v="21586.68"/>
    <n v="20042.310000000001"/>
    <n v="256708.99000000002"/>
  </r>
  <r>
    <x v="2"/>
    <s v="Tampa Electric Company"/>
    <x v="0"/>
    <s v="Tampa Electric Company"/>
    <x v="377"/>
    <x v="376"/>
    <x v="71"/>
    <s v="Ele Sale Pub Author"/>
    <n v="-318261.84000000003"/>
    <n v="-309152.09000000003"/>
    <n v="-312923.26"/>
    <n v="-310096.39"/>
    <n v="-304770.5"/>
    <n v="-322346.36"/>
    <n v="-326169.53000000003"/>
    <n v="-344752.34"/>
    <n v="-364715.59"/>
    <n v="-347140.8"/>
    <n v="-329284.37"/>
    <n v="-305623.51"/>
    <n v="-3895236.5799999991"/>
  </r>
  <r>
    <x v="2"/>
    <s v="Tampa Electric Company"/>
    <x v="0"/>
    <s v="Tampa Electric Company"/>
    <x v="378"/>
    <x v="377"/>
    <x v="71"/>
    <s v="Ele Sale Pub Author"/>
    <n v="-126439.21"/>
    <n v="-113449.02"/>
    <n v="-116453.99"/>
    <n v="-120118.81"/>
    <n v="-117734.39"/>
    <n v="-125465.04"/>
    <n v="-135581.97"/>
    <n v="-138891.01999999999"/>
    <n v="-158161.79999999999"/>
    <n v="-137709.41"/>
    <n v="-125322.37"/>
    <n v="-121542.24"/>
    <n v="-1536869.2699999998"/>
  </r>
  <r>
    <x v="2"/>
    <s v="Tampa Electric Company"/>
    <x v="0"/>
    <s v="Tampa Electric Company"/>
    <x v="379"/>
    <x v="378"/>
    <x v="71"/>
    <s v="Ele Sale Pub Author"/>
    <n v="-422866.9"/>
    <n v="-379955.59"/>
    <n v="-389696.86"/>
    <n v="-436928.13"/>
    <n v="-445330.3"/>
    <n v="-445779.69"/>
    <n v="-477287.69"/>
    <n v="-488496.99"/>
    <n v="-533285.76"/>
    <n v="-488752.38"/>
    <n v="-441411.94"/>
    <n v="-439720.72"/>
    <n v="-5389512.9500000002"/>
  </r>
  <r>
    <x v="2"/>
    <s v="Tampa Electric Company"/>
    <x v="0"/>
    <s v="Tampa Electric Company"/>
    <x v="380"/>
    <x v="379"/>
    <x v="71"/>
    <s v="Ele Sale Pub Author"/>
    <n v="-392517.91"/>
    <n v="-364204.53"/>
    <n v="-370607.53"/>
    <n v="-400968.89"/>
    <n v="-397028.72"/>
    <n v="-418552.01"/>
    <n v="-440650.4"/>
    <n v="-456622.52"/>
    <n v="-506745.61"/>
    <n v="-456300.57"/>
    <n v="-420809.63"/>
    <n v="-401009.41"/>
    <n v="-5026017.7299999995"/>
  </r>
  <r>
    <x v="2"/>
    <s v="Tampa Electric Company"/>
    <x v="0"/>
    <s v="Tampa Electric Company"/>
    <x v="381"/>
    <x v="380"/>
    <x v="71"/>
    <s v="Ele Sale Pub Author"/>
    <m/>
    <m/>
    <m/>
    <m/>
    <m/>
    <m/>
    <m/>
    <m/>
    <m/>
    <m/>
    <n v="-220.8"/>
    <n v="-87.25"/>
    <n v="-308.05"/>
  </r>
  <r>
    <x v="2"/>
    <s v="Tampa Electric Company"/>
    <x v="0"/>
    <s v="Tampa Electric Company"/>
    <x v="382"/>
    <x v="381"/>
    <x v="71"/>
    <s v="Ele Sale Pub Author"/>
    <n v="-226614.71"/>
    <n v="-220061.35"/>
    <n v="-222369.02"/>
    <n v="-221215.6"/>
    <n v="-217600.85"/>
    <n v="-230614.13"/>
    <n v="-232982.32"/>
    <n v="-245605.62"/>
    <n v="-260356.08"/>
    <n v="-247599.87"/>
    <n v="-234002.52"/>
    <n v="-218242.87"/>
    <n v="-2777264.9400000004"/>
  </r>
  <r>
    <x v="2"/>
    <s v="Tampa Electric Company"/>
    <x v="0"/>
    <s v="Tampa Electric Company"/>
    <x v="383"/>
    <x v="382"/>
    <x v="71"/>
    <s v="Ele Sale Pub Author"/>
    <n v="-391474.98"/>
    <n v="-381007.84"/>
    <n v="-384445.52"/>
    <n v="-382702.81"/>
    <n v="-375660.77"/>
    <n v="-398664.48"/>
    <n v="-401920.45"/>
    <n v="-424558.75"/>
    <n v="-449515.11"/>
    <n v="-428719.24"/>
    <n v="-405389.6"/>
    <n v="-377199.65"/>
    <n v="-4801259.2"/>
  </r>
  <r>
    <x v="2"/>
    <s v="Tampa Electric Company"/>
    <x v="0"/>
    <s v="Tampa Electric Company"/>
    <x v="384"/>
    <x v="383"/>
    <x v="71"/>
    <s v="Ele Sale Pub Author"/>
    <m/>
    <m/>
    <m/>
    <n v="-338281.25"/>
    <n v="-347588.9"/>
    <n v="-356521.82"/>
    <n v="-383674.26"/>
    <n v="-393166.68"/>
    <n v="-447314.47"/>
    <n v="-393139.93"/>
    <n v="-354892.71"/>
    <n v="-344464.1"/>
    <n v="-3359044.12"/>
  </r>
  <r>
    <x v="2"/>
    <s v="Tampa Electric Company"/>
    <x v="0"/>
    <s v="Tampa Electric Company"/>
    <x v="385"/>
    <x v="384"/>
    <x v="72"/>
    <s v="Ele Sales for Resale"/>
    <n v="-394538.25"/>
    <n v="-470296.32000000001"/>
    <n v="-302690.93"/>
    <n v="-163305.98000000001"/>
    <n v="-73464.800000000003"/>
    <n v="-78886.649999999994"/>
    <n v="-667463.93000000005"/>
    <n v="-979475.15"/>
    <n v="-413297.72"/>
    <n v="-491081.68"/>
    <n v="-592424.68999999994"/>
    <n v="-597553.55000000005"/>
    <n v="-5224479.6499999994"/>
  </r>
  <r>
    <x v="2"/>
    <s v="Tampa Electric Company"/>
    <x v="0"/>
    <s v="Tampa Electric Company"/>
    <x v="386"/>
    <x v="385"/>
    <x v="72"/>
    <s v="Ele Sales for Resale"/>
    <n v="-17258.63"/>
    <n v="-44587.14"/>
    <n v="-22717.42"/>
    <n v="-68027.08"/>
    <n v="-4229.66"/>
    <n v="-4016.21"/>
    <n v="-32989.75"/>
    <n v="-55498.76"/>
    <n v="-24046.19"/>
    <n v="-35848.800000000003"/>
    <n v="-31448.09"/>
    <n v="-37665.440000000002"/>
    <n v="-378333.17000000004"/>
  </r>
  <r>
    <x v="2"/>
    <s v="Tampa Electric Company"/>
    <x v="0"/>
    <s v="Tampa Electric Company"/>
    <x v="387"/>
    <x v="386"/>
    <x v="72"/>
    <s v="Ele Sales for Resale"/>
    <n v="-124074.16"/>
    <n v="-181390.63"/>
    <n v="-111863.77"/>
    <n v="-701552.42"/>
    <m/>
    <n v="-22516.400000000001"/>
    <n v="-321164.45"/>
    <n v="-530969.52"/>
    <n v="-142966.29999999999"/>
    <n v="-79029.63"/>
    <n v="-170275.86"/>
    <n v="-166678.32"/>
    <n v="-2552481.4599999995"/>
  </r>
  <r>
    <x v="2"/>
    <s v="Tampa Electric Company"/>
    <x v="0"/>
    <s v="Tampa Electric Company"/>
    <x v="388"/>
    <x v="387"/>
    <x v="73"/>
    <s v="Ele Misc Svc Rev"/>
    <n v="-34800"/>
    <n v="-33270"/>
    <n v="-39130"/>
    <n v="-34180"/>
    <n v="-43405"/>
    <n v="-52020"/>
    <n v="-47560"/>
    <n v="-42560"/>
    <n v="-35960"/>
    <n v="-41840"/>
    <n v="-38820"/>
    <n v="-33510"/>
    <n v="-477055"/>
  </r>
  <r>
    <x v="2"/>
    <s v="Tampa Electric Company"/>
    <x v="0"/>
    <s v="Tampa Electric Company"/>
    <x v="389"/>
    <x v="388"/>
    <x v="73"/>
    <s v="Ele Misc Svc Rev"/>
    <n v="-3860"/>
    <n v="-4630"/>
    <n v="-4260"/>
    <n v="-10360"/>
    <n v="-5740"/>
    <n v="-6810"/>
    <n v="-13250"/>
    <n v="-6660"/>
    <n v="-8540"/>
    <n v="-5150"/>
    <n v="-3800"/>
    <n v="-6220"/>
    <n v="-79280"/>
  </r>
  <r>
    <x v="2"/>
    <s v="Tampa Electric Company"/>
    <x v="0"/>
    <s v="Tampa Electric Company"/>
    <x v="390"/>
    <x v="389"/>
    <x v="73"/>
    <s v="Ele Misc Svc Rev"/>
    <m/>
    <n v="-185"/>
    <n v="-925"/>
    <n v="-370"/>
    <n v="-370"/>
    <n v="-370"/>
    <n v="-925"/>
    <m/>
    <n v="185"/>
    <n v="-185"/>
    <m/>
    <n v="-185"/>
    <n v="-3330"/>
  </r>
  <r>
    <x v="2"/>
    <s v="Tampa Electric Company"/>
    <x v="0"/>
    <s v="Tampa Electric Company"/>
    <x v="391"/>
    <x v="390"/>
    <x v="73"/>
    <s v="Ele Misc Svc Rev"/>
    <n v="-97216"/>
    <n v="-100348.52"/>
    <n v="-122292"/>
    <n v="-98798"/>
    <n v="-118492"/>
    <n v="-126874"/>
    <n v="-114904"/>
    <n v="-125548.21"/>
    <n v="-109080"/>
    <n v="-104612"/>
    <n v="-95426"/>
    <n v="-90233.02"/>
    <n v="-1303823.75"/>
  </r>
  <r>
    <x v="2"/>
    <s v="Tampa Electric Company"/>
    <x v="0"/>
    <s v="Tampa Electric Company"/>
    <x v="392"/>
    <x v="391"/>
    <x v="73"/>
    <s v="Ele Misc Svc Rev"/>
    <n v="-150744"/>
    <n v="-153984"/>
    <n v="-200328"/>
    <n v="-157512"/>
    <n v="-183456"/>
    <n v="-187152"/>
    <n v="-125916"/>
    <n v="-8112"/>
    <n v="-19560"/>
    <n v="-153612"/>
    <n v="-127860"/>
    <n v="-72958"/>
    <n v="-1541194"/>
  </r>
  <r>
    <x v="2"/>
    <s v="Tampa Electric Company"/>
    <x v="0"/>
    <s v="Tampa Electric Company"/>
    <x v="393"/>
    <x v="392"/>
    <x v="73"/>
    <s v="Ele Misc Svc Rev"/>
    <n v="-1100451.23"/>
    <n v="-987898.03"/>
    <n v="-905185.82"/>
    <n v="-915133.21"/>
    <n v="-936618.12"/>
    <n v="-1010341.08"/>
    <n v="-1055983.07"/>
    <n v="-1080194.8999999999"/>
    <n v="-1308908.6299999999"/>
    <n v="-1204911.98"/>
    <n v="-1192662.77"/>
    <n v="-1133122.03"/>
    <n v="-12831410.869999999"/>
  </r>
  <r>
    <x v="2"/>
    <s v="Tampa Electric Company"/>
    <x v="0"/>
    <s v="Tampa Electric Company"/>
    <x v="394"/>
    <x v="393"/>
    <x v="73"/>
    <s v="Ele Misc Svc Rev"/>
    <n v="-142352"/>
    <n v="-132943"/>
    <n v="-152552"/>
    <n v="-98448"/>
    <n v="-127792"/>
    <n v="-108501"/>
    <n v="-137088"/>
    <n v="-145344"/>
    <n v="-110738"/>
    <n v="-201262"/>
    <n v="-180096"/>
    <n v="-129920"/>
    <n v="-1667036"/>
  </r>
  <r>
    <x v="2"/>
    <s v="Tampa Electric Company"/>
    <x v="0"/>
    <s v="Tampa Electric Company"/>
    <x v="395"/>
    <x v="394"/>
    <x v="73"/>
    <s v="Ele Misc Svc Rev"/>
    <n v="-32350"/>
    <n v="-32000"/>
    <n v="-41280"/>
    <n v="-30400"/>
    <n v="-37120"/>
    <n v="-35840"/>
    <n v="-24320"/>
    <n v="-26560"/>
    <n v="-19520"/>
    <n v="-28190"/>
    <n v="-29090"/>
    <n v="-16320"/>
    <n v="-352990"/>
  </r>
  <r>
    <x v="2"/>
    <s v="Tampa Electric Company"/>
    <x v="0"/>
    <s v="Tampa Electric Company"/>
    <x v="396"/>
    <x v="395"/>
    <x v="73"/>
    <s v="Ele Misc Svc Rev"/>
    <n v="-400"/>
    <n v="-962"/>
    <n v="-1150"/>
    <n v="-505"/>
    <n v="-600"/>
    <n v="-1100"/>
    <n v="-1450"/>
    <n v="-150"/>
    <n v="-200"/>
    <n v="-750"/>
    <n v="-450"/>
    <n v="-200"/>
    <n v="-7917"/>
  </r>
  <r>
    <x v="2"/>
    <s v="Tampa Electric Company"/>
    <x v="0"/>
    <s v="Tampa Electric Company"/>
    <x v="397"/>
    <x v="396"/>
    <x v="73"/>
    <s v="Ele Misc Svc Rev"/>
    <n v="-138583.39000000001"/>
    <n v="-121870.52"/>
    <n v="-136613.26"/>
    <n v="-122836.57"/>
    <n v="-140334.01999999999"/>
    <n v="-176691.98"/>
    <n v="-169756.78"/>
    <n v="-250352.28"/>
    <n v="-77053.61"/>
    <n v="-190007.15"/>
    <n v="-173261.05"/>
    <n v="-146412.9"/>
    <n v="-1843773.51"/>
  </r>
  <r>
    <x v="2"/>
    <s v="Tampa Electric Company"/>
    <x v="0"/>
    <s v="Tampa Electric Company"/>
    <x v="398"/>
    <x v="397"/>
    <x v="73"/>
    <s v="Ele Misc Svc Rev"/>
    <n v="-7550"/>
    <n v="-5625"/>
    <n v="-4975"/>
    <n v="-1500"/>
    <n v="-1150"/>
    <n v="-3000"/>
    <n v="-2750"/>
    <n v="-250"/>
    <n v="-775"/>
    <n v="-4350"/>
    <n v="-3900"/>
    <n v="-2850"/>
    <n v="-38675"/>
  </r>
  <r>
    <x v="2"/>
    <s v="Tampa Electric Company"/>
    <x v="0"/>
    <s v="Tampa Electric Company"/>
    <x v="399"/>
    <x v="398"/>
    <x v="73"/>
    <s v="Ele Misc Svc Rev"/>
    <n v="781.77"/>
    <n v="-23245.21"/>
    <n v="-4534.26"/>
    <n v="319596.92"/>
    <n v="-2196.2800000000002"/>
    <n v="-4617.3999999999996"/>
    <n v="837.05"/>
    <n v="158355.26999999999"/>
    <n v="-8202.9"/>
    <n v="2353.3200000000002"/>
    <n v="-4515.92"/>
    <n v="975.28"/>
    <n v="435587.6399999999"/>
  </r>
  <r>
    <x v="2"/>
    <s v="Tampa Electric Company"/>
    <x v="0"/>
    <s v="Tampa Electric Company"/>
    <x v="400"/>
    <x v="399"/>
    <x v="73"/>
    <s v="Ele Misc Svc Rev"/>
    <n v="-8300.99"/>
    <n v="-7137.87"/>
    <n v="-8632.0499999999993"/>
    <n v="-8412.5400000000009"/>
    <n v="-8581.39"/>
    <n v="-7806.96"/>
    <n v="-8574.36"/>
    <n v="-8483.32"/>
    <n v="-8217.5400000000009"/>
    <n v="-8394.19"/>
    <n v="-8207.1"/>
    <n v="-9008.02"/>
    <n v="-99756.33"/>
  </r>
  <r>
    <x v="2"/>
    <s v="Tampa Electric Company"/>
    <x v="0"/>
    <s v="Tampa Electric Company"/>
    <x v="401"/>
    <x v="400"/>
    <x v="74"/>
    <s v="Ele Rent Ele Prop"/>
    <n v="-27257.360000000001"/>
    <n v="-429504.7"/>
    <n v="-19919.16"/>
    <n v="-33116.81"/>
    <n v="-242.32"/>
    <n v="-3546.98"/>
    <n v="-8249.41"/>
    <n v="-31796.42"/>
    <n v="-8495.02"/>
    <n v="-44988.97"/>
    <n v="-15474.32"/>
    <m/>
    <n v="-622591.46999999986"/>
  </r>
  <r>
    <x v="2"/>
    <s v="Tampa Electric Company"/>
    <x v="0"/>
    <s v="Tampa Electric Company"/>
    <x v="402"/>
    <x v="401"/>
    <x v="74"/>
    <s v="Ele Rent Ele Prop"/>
    <n v="-3923"/>
    <n v="-360"/>
    <n v="-368"/>
    <n v="-6521.8"/>
    <n v="-2125"/>
    <m/>
    <m/>
    <n v="-4865.7"/>
    <n v="-3020.94"/>
    <n v="-425"/>
    <n v="-4851.8"/>
    <m/>
    <n v="-26461.239999999998"/>
  </r>
  <r>
    <x v="2"/>
    <s v="Tampa Electric Company"/>
    <x v="0"/>
    <s v="Tampa Electric Company"/>
    <x v="403"/>
    <x v="402"/>
    <x v="74"/>
    <s v="Ele Rent Ele Prop"/>
    <n v="-9913.81"/>
    <n v="-9913.81"/>
    <n v="-9913.81"/>
    <n v="-9913.81"/>
    <n v="-9913.81"/>
    <n v="-9277.61"/>
    <n v="-10550.01"/>
    <n v="-9913.81"/>
    <n v="-9913.81"/>
    <n v="-9913.81"/>
    <n v="-9913.81"/>
    <n v="-9913.81"/>
    <n v="-118965.71999999999"/>
  </r>
  <r>
    <x v="2"/>
    <s v="Tampa Electric Company"/>
    <x v="0"/>
    <s v="Tampa Electric Company"/>
    <x v="404"/>
    <x v="403"/>
    <x v="74"/>
    <s v="Ele Rent Ele Prop"/>
    <n v="-16184.38"/>
    <n v="-16184.38"/>
    <n v="-16184.38"/>
    <n v="-16184.38"/>
    <n v="-16184.38"/>
    <n v="-16184.38"/>
    <n v="-11763.99"/>
    <n v="-11763.99"/>
    <n v="-16184.38"/>
    <n v="-21680"/>
    <n v="-17259.61"/>
    <n v="-12839.22"/>
    <n v="-188597.47"/>
  </r>
  <r>
    <x v="2"/>
    <s v="Tampa Electric Company"/>
    <x v="0"/>
    <s v="Tampa Electric Company"/>
    <x v="405"/>
    <x v="404"/>
    <x v="74"/>
    <s v="Ele Rent Ele Prop"/>
    <n v="-389553.84"/>
    <n v="-389567.59"/>
    <n v="-394005.8"/>
    <n v="-394005.8"/>
    <n v="-393098.83"/>
    <n v="-394912.76"/>
    <n v="-400817.32"/>
    <n v="-393992.31"/>
    <n v="-393992.33"/>
    <n v="-393992.32"/>
    <n v="-393868.74"/>
    <n v="-393868.77"/>
    <n v="-4725676.41"/>
  </r>
  <r>
    <x v="2"/>
    <s v="Tampa Electric Company"/>
    <x v="0"/>
    <s v="Tampa Electric Company"/>
    <x v="406"/>
    <x v="405"/>
    <x v="74"/>
    <s v="Ele Rent Ele Prop"/>
    <n v="-1464.47"/>
    <n v="-1464.47"/>
    <n v="-1464.47"/>
    <n v="-1464.47"/>
    <n v="-1464.47"/>
    <n v="-1464.47"/>
    <n v="-1464.47"/>
    <n v="-1464.47"/>
    <n v="-1464.47"/>
    <n v="-1464.47"/>
    <n v="-1464.47"/>
    <n v="-1464.47"/>
    <n v="-17573.639999999996"/>
  </r>
  <r>
    <x v="2"/>
    <s v="Tampa Electric Company"/>
    <x v="0"/>
    <s v="Tampa Electric Company"/>
    <x v="407"/>
    <x v="406"/>
    <x v="74"/>
    <s v="Ele Rent Ele Prop"/>
    <n v="-137316.88"/>
    <n v="-151762.60999999999"/>
    <n v="-151320.97"/>
    <n v="-151456.71"/>
    <n v="-152460.14000000001"/>
    <n v="-152079.63"/>
    <n v="-152079.63"/>
    <n v="-155484.43"/>
    <n v="-152175.65"/>
    <n v="-152175.65"/>
    <n v="-151594.23999999999"/>
    <n v="-150336.56"/>
    <n v="-1810243.0999999999"/>
  </r>
  <r>
    <x v="2"/>
    <s v="Tampa Electric Company"/>
    <x v="0"/>
    <s v="Tampa Electric Company"/>
    <x v="408"/>
    <x v="407"/>
    <x v="74"/>
    <s v="Ele Rent Ele Prop"/>
    <n v="-201457.93"/>
    <n v="-220264.3"/>
    <n v="-227192.7"/>
    <n v="-237562.31"/>
    <n v="-6937.61"/>
    <n v="-346720.58"/>
    <n v="-238188.03"/>
    <n v="-255333.78"/>
    <n v="-193731.57"/>
    <n v="-290926.52"/>
    <n v="-211499.22"/>
    <n v="-222714.47"/>
    <n v="-2652529.0200000005"/>
  </r>
  <r>
    <x v="2"/>
    <s v="Tampa Electric Company"/>
    <x v="0"/>
    <s v="Tampa Electric Company"/>
    <x v="409"/>
    <x v="408"/>
    <x v="75"/>
    <s v="Ele Interdept Rents"/>
    <n v="-45742"/>
    <n v="-45742"/>
    <n v="-45742"/>
    <n v="-45742"/>
    <n v="-45742"/>
    <n v="-45742"/>
    <n v="-45742"/>
    <n v="-45742"/>
    <n v="-45742"/>
    <n v="-45742"/>
    <n v="-45742"/>
    <n v="-45742"/>
    <n v="-548904"/>
  </r>
  <r>
    <x v="2"/>
    <s v="Tampa Electric Company"/>
    <x v="0"/>
    <s v="Tampa Electric Company"/>
    <x v="410"/>
    <x v="409"/>
    <x v="75"/>
    <s v="Ele Interdept Rents"/>
    <n v="-279486.96999999997"/>
    <n v="-303073.31"/>
    <n v="-303187"/>
    <n v="-303288.46999999997"/>
    <n v="-304283.59000000003"/>
    <n v="-304393.98"/>
    <n v="-304393.98"/>
    <n v="-307807.34000000003"/>
    <n v="-303297.05"/>
    <n v="-303297.05"/>
    <n v="-303383.96000000002"/>
    <n v="-302851.84000000003"/>
    <n v="-3622744.5399999991"/>
  </r>
  <r>
    <x v="2"/>
    <s v="Tampa Electric Company"/>
    <x v="0"/>
    <s v="Tampa Electric Company"/>
    <x v="411"/>
    <x v="410"/>
    <x v="76"/>
    <s v="Oth Electric Revenue"/>
    <n v="-90288.02"/>
    <n v="-103664.79"/>
    <n v="-22177.14"/>
    <n v="-88385.64"/>
    <n v="-435596.98"/>
    <n v="137467.29999999999"/>
    <m/>
    <n v="-39660.550000000003"/>
    <m/>
    <m/>
    <n v="-22032.39"/>
    <m/>
    <n v="-664338.21000000008"/>
  </r>
  <r>
    <x v="2"/>
    <s v="Tampa Electric Company"/>
    <x v="0"/>
    <s v="Tampa Electric Company"/>
    <x v="412"/>
    <x v="411"/>
    <x v="76"/>
    <s v="Oth Electric Revenue"/>
    <n v="-6769.99"/>
    <n v="-7700.01"/>
    <n v="-6464.21"/>
    <n v="-6791.17"/>
    <n v="-8138.23"/>
    <n v="-8343.6"/>
    <n v="-9529.18"/>
    <n v="-10662.31"/>
    <n v="-10801.45"/>
    <n v="-11264.03"/>
    <n v="-9266.59"/>
    <n v="-7398.84"/>
    <n v="-103129.60999999999"/>
  </r>
  <r>
    <x v="2"/>
    <s v="Tampa Electric Company"/>
    <x v="0"/>
    <s v="Tampa Electric Company"/>
    <x v="413"/>
    <x v="412"/>
    <x v="76"/>
    <s v="Oth Electric Revenue"/>
    <m/>
    <m/>
    <m/>
    <n v="-26.2"/>
    <n v="-12.48"/>
    <m/>
    <m/>
    <n v="-109.16"/>
    <m/>
    <m/>
    <m/>
    <m/>
    <n v="-147.84"/>
  </r>
  <r>
    <x v="2"/>
    <s v="Tampa Electric Company"/>
    <x v="0"/>
    <s v="Tampa Electric Company"/>
    <x v="414"/>
    <x v="413"/>
    <x v="76"/>
    <s v="Oth Electric Revenue"/>
    <n v="-10164.23"/>
    <n v="-10164.23"/>
    <n v="-10164.23"/>
    <n v="-10164.23"/>
    <n v="-10164.23"/>
    <n v="-10164.23"/>
    <n v="-10164.23"/>
    <n v="-10164.23"/>
    <n v="-10164.23"/>
    <n v="-10164.23"/>
    <n v="-10164.23"/>
    <n v="-10164.23"/>
    <n v="-121970.75999999997"/>
  </r>
  <r>
    <x v="2"/>
    <s v="Tampa Electric Company"/>
    <x v="0"/>
    <s v="Tampa Electric Company"/>
    <x v="415"/>
    <x v="414"/>
    <x v="76"/>
    <s v="Oth Electric Revenue"/>
    <n v="-678.32"/>
    <n v="-11261.1"/>
    <n v="-208.71"/>
    <n v="60.98"/>
    <m/>
    <m/>
    <n v="-641.73"/>
    <n v="-1285.3599999999999"/>
    <n v="-1209.94"/>
    <n v="-1281.17"/>
    <n v="-1269.48"/>
    <n v="-1378.08"/>
    <n v="-19152.909999999996"/>
  </r>
  <r>
    <x v="2"/>
    <s v="Tampa Electric Company"/>
    <x v="0"/>
    <s v="Tampa Electric Company"/>
    <x v="416"/>
    <x v="415"/>
    <x v="76"/>
    <s v="Oth Electric Revenue"/>
    <m/>
    <m/>
    <m/>
    <m/>
    <m/>
    <m/>
    <m/>
    <m/>
    <n v="-626876.4"/>
    <n v="-2099279.6"/>
    <n v="-266484"/>
    <n v="-130049"/>
    <n v="-3122689"/>
  </r>
  <r>
    <x v="2"/>
    <s v="Tampa Electric Company"/>
    <x v="0"/>
    <s v="Tampa Electric Company"/>
    <x v="417"/>
    <x v="416"/>
    <x v="76"/>
    <s v="Oth Electric Revenue"/>
    <m/>
    <m/>
    <m/>
    <m/>
    <m/>
    <m/>
    <n v="-14089.95"/>
    <m/>
    <m/>
    <m/>
    <m/>
    <m/>
    <n v="-14089.95"/>
  </r>
  <r>
    <x v="2"/>
    <s v="Tampa Electric Company"/>
    <x v="0"/>
    <s v="Tampa Electric Company"/>
    <x v="418"/>
    <x v="417"/>
    <x v="76"/>
    <s v="Oth Electric Revenue"/>
    <m/>
    <m/>
    <m/>
    <m/>
    <m/>
    <m/>
    <m/>
    <n v="-210000"/>
    <m/>
    <m/>
    <m/>
    <n v="-501741.3"/>
    <n v="-711741.3"/>
  </r>
  <r>
    <x v="2"/>
    <s v="Tampa Electric Company"/>
    <x v="0"/>
    <s v="Tampa Electric Company"/>
    <x v="419"/>
    <x v="418"/>
    <x v="77"/>
    <s v="Rev Tran Ele of Oth"/>
    <n v="-866809.68"/>
    <n v="-917101.5"/>
    <n v="-688825.88"/>
    <n v="-679902.68"/>
    <n v="-751111.69"/>
    <n v="-789429.6"/>
    <n v="-706727.55"/>
    <n v="-579809.6"/>
    <n v="-718413.76"/>
    <n v="-720412.13"/>
    <n v="-771243.88"/>
    <n v="-168042.89"/>
    <n v="-8357830.8399999989"/>
  </r>
  <r>
    <x v="2"/>
    <s v="Tampa Electric Company"/>
    <x v="0"/>
    <s v="Tampa Electric Company"/>
    <x v="420"/>
    <x v="419"/>
    <x v="77"/>
    <s v="Rev Tran Ele of Oth"/>
    <n v="-19334.689999999999"/>
    <n v="-19337.43"/>
    <n v="-16616.939999999999"/>
    <n v="-16501.25"/>
    <n v="-17554.07"/>
    <n v="-18005.09"/>
    <n v="-17260.27"/>
    <n v="-33598.639999999999"/>
    <n v="-17330.53"/>
    <n v="-17522.3"/>
    <n v="-17965.43"/>
    <n v="-17358.68"/>
    <n v="-228385.31999999998"/>
  </r>
  <r>
    <x v="2"/>
    <s v="Tampa Electric Company"/>
    <x v="0"/>
    <s v="Tampa Electric Company"/>
    <x v="421"/>
    <x v="420"/>
    <x v="77"/>
    <s v="Rev Tran Ele of Oth"/>
    <n v="-7372.44"/>
    <n v="-2433.52"/>
    <n v="-56.58"/>
    <m/>
    <m/>
    <n v="-8642.49"/>
    <m/>
    <n v="-327.96"/>
    <n v="-51.07"/>
    <n v="-164.5"/>
    <n v="-562.15"/>
    <n v="-231.73"/>
    <n v="-19842.439999999999"/>
  </r>
  <r>
    <x v="2"/>
    <s v="Tampa Electric Company"/>
    <x v="0"/>
    <s v="Tampa Electric Company"/>
    <x v="422"/>
    <x v="421"/>
    <x v="77"/>
    <s v="Rev Tran Ele of Oth"/>
    <n v="-70957.37"/>
    <n v="-108977.12"/>
    <n v="-71366.880000000005"/>
    <n v="-134718.04"/>
    <m/>
    <n v="-4015.32"/>
    <n v="-108485.4"/>
    <n v="-126706.45"/>
    <n v="-26683.360000000001"/>
    <n v="-3264.69"/>
    <n v="-19139.57"/>
    <n v="-45556.46"/>
    <n v="-719870.6599999998"/>
  </r>
  <r>
    <x v="2"/>
    <s v="Tampa Electric Company"/>
    <x v="0"/>
    <s v="Tampa Electric Company"/>
    <x v="423"/>
    <x v="422"/>
    <x v="77"/>
    <s v="Rev Tran Ele of Oth"/>
    <n v="-1517.43"/>
    <n v="-1583.01"/>
    <n v="-1437.43"/>
    <n v="-2326.09"/>
    <m/>
    <n v="-60.14"/>
    <n v="-2810.92"/>
    <n v="-2247.5100000000002"/>
    <n v="-322.77"/>
    <n v="-61.3"/>
    <n v="-993.7"/>
    <n v="-1185.42"/>
    <n v="-14545.720000000001"/>
  </r>
  <r>
    <x v="2"/>
    <s v="Tampa Electric Company"/>
    <x v="0"/>
    <s v="Tampa Electric Company"/>
    <x v="424"/>
    <x v="423"/>
    <x v="77"/>
    <s v="Rev Tran Ele of Oth"/>
    <m/>
    <m/>
    <m/>
    <m/>
    <m/>
    <m/>
    <m/>
    <n v="4497.0200000000004"/>
    <n v="-88.21"/>
    <m/>
    <m/>
    <m/>
    <n v="4408.8100000000004"/>
  </r>
  <r>
    <x v="2"/>
    <s v="Tampa Electric Company"/>
    <x v="0"/>
    <s v="Tampa Electric Company"/>
    <x v="425"/>
    <x v="424"/>
    <x v="77"/>
    <s v="Rev Tran Ele of Oth"/>
    <m/>
    <m/>
    <m/>
    <m/>
    <m/>
    <m/>
    <m/>
    <n v="54.69"/>
    <n v="-2.21"/>
    <m/>
    <m/>
    <m/>
    <n v="52.48"/>
  </r>
  <r>
    <x v="2"/>
    <s v="Tampa Electric Company"/>
    <x v="0"/>
    <s v="Tampa Electric Company"/>
    <x v="426"/>
    <x v="425"/>
    <x v="76"/>
    <s v="Oth Electric Revenue"/>
    <n v="-16412.45"/>
    <n v="-1372.77"/>
    <n v="-66563.179999999993"/>
    <n v="-19929.009999999998"/>
    <n v="3267.38"/>
    <m/>
    <m/>
    <m/>
    <n v="-83324.95"/>
    <n v="-43095.06"/>
    <n v="-21791.35"/>
    <n v="-27010.89"/>
    <n v="-276232.27999999997"/>
  </r>
  <r>
    <x v="2"/>
    <s v="Tampa Electric Company"/>
    <x v="0"/>
    <s v="Tampa Electric Company"/>
    <x v="427"/>
    <x v="426"/>
    <x v="76"/>
    <s v="Oth Electric Revenue"/>
    <n v="-78582.66"/>
    <n v="-64457.86"/>
    <n v="-67060.759999999995"/>
    <n v="-64657.65"/>
    <n v="-51502.71"/>
    <n v="-43759"/>
    <n v="-48454.53"/>
    <n v="-79158.179999999993"/>
    <n v="-62247.26"/>
    <n v="-54020.85"/>
    <n v="-56587.7"/>
    <n v="-257352.14"/>
    <n v="-927841.29999999993"/>
  </r>
  <r>
    <x v="2"/>
    <s v="Tampa Electric Company"/>
    <x v="0"/>
    <s v="Tampa Electric Company"/>
    <x v="428"/>
    <x v="427"/>
    <x v="76"/>
    <s v="Oth Electric Revenue"/>
    <n v="2256827"/>
    <n v="3449709"/>
    <n v="-8184181"/>
    <n v="-1675112"/>
    <n v="-7596114"/>
    <n v="-12098681"/>
    <n v="-2043726"/>
    <n v="-8158900"/>
    <n v="18453113"/>
    <n v="9156488"/>
    <n v="5893133"/>
    <n v="2516313"/>
    <n v="1968869"/>
  </r>
  <r>
    <x v="2"/>
    <s v="Tampa Electric Company"/>
    <x v="0"/>
    <s v="Tampa Electric Company"/>
    <x v="429"/>
    <x v="428"/>
    <x v="1"/>
    <s v="FERC B/S Clearing"/>
    <n v="2689216.87"/>
    <n v="3200384.65"/>
    <n v="3545501.22"/>
    <n v="3001200.42"/>
    <n v="4093513.11"/>
    <n v="3448004.04"/>
    <n v="3253038.98"/>
    <n v="4121402.03"/>
    <n v="3290272.24"/>
    <n v="4209613.76"/>
    <n v="3159155.61"/>
    <n v="3470702.89"/>
    <n v="41482005.82"/>
  </r>
  <r>
    <x v="2"/>
    <s v="Tampa Electric Company"/>
    <x v="0"/>
    <s v="Tampa Electric Company"/>
    <x v="429"/>
    <x v="428"/>
    <x v="78"/>
    <s v="Csts Jobbing Wrk"/>
    <n v="12818.98"/>
    <n v="32730.34"/>
    <n v="37353.11"/>
    <n v="27612.240000000002"/>
    <n v="35627.360000000001"/>
    <n v="28036.68"/>
    <n v="30145.31"/>
    <n v="35370.35"/>
    <n v="28544.34"/>
    <n v="33139.26"/>
    <n v="21736.68"/>
    <n v="25443.599999999999"/>
    <n v="348558.25"/>
  </r>
  <r>
    <x v="2"/>
    <s v="Tampa Electric Company"/>
    <x v="0"/>
    <s v="Tampa Electric Company"/>
    <x v="429"/>
    <x v="428"/>
    <x v="79"/>
    <s v="Other Deductions"/>
    <n v="361.74"/>
    <m/>
    <m/>
    <n v="68.819999999999993"/>
    <n v="228.62"/>
    <n v="30.04"/>
    <m/>
    <m/>
    <m/>
    <m/>
    <m/>
    <m/>
    <n v="689.22"/>
  </r>
  <r>
    <x v="2"/>
    <s v="Tampa Electric Company"/>
    <x v="0"/>
    <s v="Tampa Electric Company"/>
    <x v="429"/>
    <x v="428"/>
    <x v="80"/>
    <s v="Steam Ops SupEng"/>
    <n v="288473.23"/>
    <n v="348465.28"/>
    <n v="298987.84999999998"/>
    <n v="307200.31"/>
    <n v="386315.04"/>
    <n v="330980.12"/>
    <n v="316371.33"/>
    <n v="388780.38"/>
    <n v="328680.87"/>
    <n v="354240.61"/>
    <n v="305141.57"/>
    <n v="322567.46999999997"/>
    <n v="3976204.0599999996"/>
  </r>
  <r>
    <x v="2"/>
    <s v="Tampa Electric Company"/>
    <x v="0"/>
    <s v="Tampa Electric Company"/>
    <x v="429"/>
    <x v="428"/>
    <x v="81"/>
    <s v="Steam Fuel"/>
    <n v="7988.78"/>
    <n v="3815.98"/>
    <n v="4143.47"/>
    <n v="3657.18"/>
    <n v="5316.07"/>
    <n v="3169.21"/>
    <n v="4573.8999999999996"/>
    <n v="4586.74"/>
    <n v="5145.6099999999997"/>
    <n v="6763.62"/>
    <n v="3096.86"/>
    <n v="2698.56"/>
    <n v="54955.979999999996"/>
  </r>
  <r>
    <x v="2"/>
    <s v="Tampa Electric Company"/>
    <x v="0"/>
    <s v="Tampa Electric Company"/>
    <x v="429"/>
    <x v="428"/>
    <x v="82"/>
    <s v="Steam Expenses"/>
    <n v="37127.25"/>
    <n v="43567.35"/>
    <n v="41060.300000000003"/>
    <n v="25095.119999999999"/>
    <n v="34938.15"/>
    <n v="28956.99"/>
    <n v="36361.29"/>
    <n v="42948.68"/>
    <n v="23396.53"/>
    <n v="31253.03"/>
    <n v="30041.4"/>
    <n v="29962.73"/>
    <n v="404708.82000000007"/>
  </r>
  <r>
    <x v="2"/>
    <s v="Tampa Electric Company"/>
    <x v="0"/>
    <s v="Tampa Electric Company"/>
    <x v="429"/>
    <x v="428"/>
    <x v="83"/>
    <s v="Steam Electric Exp"/>
    <n v="22468.400000000001"/>
    <n v="24860.91"/>
    <n v="23534.240000000002"/>
    <n v="13893.56"/>
    <n v="23571.23"/>
    <n v="22888.18"/>
    <n v="23722.26"/>
    <n v="29426.41"/>
    <n v="17702.13"/>
    <n v="26519.7"/>
    <n v="21290.05"/>
    <n v="22183.919999999998"/>
    <n v="272060.99"/>
  </r>
  <r>
    <x v="2"/>
    <s v="Tampa Electric Company"/>
    <x v="0"/>
    <s v="Tampa Electric Company"/>
    <x v="429"/>
    <x v="428"/>
    <x v="84"/>
    <s v="Misc Steam Pwr Exp"/>
    <n v="71980.639999999999"/>
    <n v="79579.75"/>
    <n v="85990.31"/>
    <n v="66905.81"/>
    <n v="86494.21"/>
    <n v="60794.1"/>
    <n v="67348.399999999994"/>
    <n v="65995.13"/>
    <n v="73844.11"/>
    <n v="82081.570000000007"/>
    <n v="59346.85"/>
    <n v="62469.09"/>
    <n v="862829.97"/>
  </r>
  <r>
    <x v="2"/>
    <s v="Tampa Electric Company"/>
    <x v="0"/>
    <s v="Tampa Electric Company"/>
    <x v="429"/>
    <x v="428"/>
    <x v="85"/>
    <s v="Steam Main SupEng"/>
    <m/>
    <m/>
    <m/>
    <m/>
    <m/>
    <m/>
    <n v="13.97"/>
    <n v="1919.37"/>
    <n v="-3325"/>
    <m/>
    <m/>
    <m/>
    <n v="-1391.66"/>
  </r>
  <r>
    <x v="2"/>
    <s v="Tampa Electric Company"/>
    <x v="0"/>
    <s v="Tampa Electric Company"/>
    <x v="429"/>
    <x v="428"/>
    <x v="86"/>
    <s v="Steam Main Struct"/>
    <n v="5445.35"/>
    <n v="6138.32"/>
    <n v="6617.04"/>
    <n v="5988.89"/>
    <n v="4303.82"/>
    <n v="4632.55"/>
    <n v="3110.56"/>
    <n v="4792.5600000000004"/>
    <n v="13200.32"/>
    <n v="9070.6"/>
    <n v="4907.29"/>
    <n v="5740.09"/>
    <n v="73947.389999999985"/>
  </r>
  <r>
    <x v="2"/>
    <s v="Tampa Electric Company"/>
    <x v="0"/>
    <s v="Tampa Electric Company"/>
    <x v="429"/>
    <x v="428"/>
    <x v="87"/>
    <s v="Steam Maint BoilerPl"/>
    <n v="82782.12"/>
    <n v="99855.17"/>
    <n v="82430.83"/>
    <n v="87136.51"/>
    <n v="100398.71"/>
    <n v="83158.37"/>
    <n v="74707.86"/>
    <n v="101693.52"/>
    <n v="83576.37"/>
    <n v="85988.56"/>
    <n v="72053.259999999995"/>
    <n v="77969.19"/>
    <n v="1031750.47"/>
  </r>
  <r>
    <x v="2"/>
    <s v="Tampa Electric Company"/>
    <x v="0"/>
    <s v="Tampa Electric Company"/>
    <x v="429"/>
    <x v="428"/>
    <x v="88"/>
    <s v="Steam Maint ElePlant"/>
    <n v="7157.34"/>
    <n v="14955.96"/>
    <n v="20045.509999999998"/>
    <n v="13849.35"/>
    <n v="16093.93"/>
    <n v="5725.5"/>
    <n v="6747.93"/>
    <n v="8404.73"/>
    <n v="2381.87"/>
    <n v="2775.99"/>
    <n v="5090.58"/>
    <n v="2964.78"/>
    <n v="106193.46999999999"/>
  </r>
  <r>
    <x v="2"/>
    <s v="Tampa Electric Company"/>
    <x v="0"/>
    <s v="Tampa Electric Company"/>
    <x v="429"/>
    <x v="428"/>
    <x v="89"/>
    <s v="Maint Msc Steam Plnt"/>
    <n v="2779.57"/>
    <n v="10286.209999999999"/>
    <n v="5443.68"/>
    <n v="3427.13"/>
    <n v="2471.02"/>
    <n v="4170.17"/>
    <n v="5620.26"/>
    <n v="5341.58"/>
    <n v="4247.33"/>
    <n v="7286.83"/>
    <n v="7020.53"/>
    <n v="4494.51"/>
    <n v="62588.820000000007"/>
  </r>
  <r>
    <x v="2"/>
    <s v="Tampa Electric Company"/>
    <x v="0"/>
    <s v="Tampa Electric Company"/>
    <x v="429"/>
    <x v="428"/>
    <x v="90"/>
    <s v="OthPwr Ops SupEng"/>
    <m/>
    <m/>
    <m/>
    <m/>
    <m/>
    <m/>
    <m/>
    <n v="6265.03"/>
    <m/>
    <m/>
    <n v="1354.24"/>
    <n v="3295.09"/>
    <n v="10914.36"/>
  </r>
  <r>
    <x v="2"/>
    <s v="Tampa Electric Company"/>
    <x v="0"/>
    <s v="Tampa Electric Company"/>
    <x v="429"/>
    <x v="428"/>
    <x v="91"/>
    <s v="OthPwr Fuel"/>
    <n v="5141.63"/>
    <n v="6282.48"/>
    <n v="1384.1"/>
    <n v="121.54"/>
    <m/>
    <m/>
    <n v="250.32"/>
    <n v="285.49"/>
    <m/>
    <n v="849.34"/>
    <n v="178.63"/>
    <m/>
    <n v="14493.53"/>
  </r>
  <r>
    <x v="2"/>
    <s v="Tampa Electric Company"/>
    <x v="0"/>
    <s v="Tampa Electric Company"/>
    <x v="429"/>
    <x v="428"/>
    <x v="92"/>
    <s v="OthPwr Gen Exp"/>
    <n v="322834.96999999997"/>
    <n v="337847.47"/>
    <n v="382519.35"/>
    <n v="336576.16"/>
    <n v="414942.76"/>
    <n v="308594.59999999998"/>
    <n v="316646.67"/>
    <n v="371761.74"/>
    <n v="322243.33"/>
    <n v="349920.54"/>
    <n v="281734.71999999997"/>
    <n v="270679.09999999998"/>
    <n v="4016301.4099999997"/>
  </r>
  <r>
    <x v="2"/>
    <s v="Tampa Electric Company"/>
    <x v="0"/>
    <s v="Tampa Electric Company"/>
    <x v="429"/>
    <x v="428"/>
    <x v="93"/>
    <s v="Misc OthPwr Gen Exp"/>
    <n v="105225.7"/>
    <n v="122583.09"/>
    <n v="120174.72"/>
    <n v="107616.31"/>
    <n v="128687"/>
    <n v="86204.41"/>
    <n v="92859.16"/>
    <n v="93800.22"/>
    <n v="100189.4"/>
    <n v="98442.35"/>
    <n v="95935.09"/>
    <n v="90555.27"/>
    <n v="1242272.7200000002"/>
  </r>
  <r>
    <x v="2"/>
    <s v="Tampa Electric Company"/>
    <x v="0"/>
    <s v="Tampa Electric Company"/>
    <x v="429"/>
    <x v="428"/>
    <x v="94"/>
    <s v="OthPwr Maint Struct"/>
    <n v="15713.68"/>
    <n v="13280.69"/>
    <n v="14109.05"/>
    <n v="17260.830000000002"/>
    <n v="15254.26"/>
    <n v="13086.82"/>
    <n v="15302.77"/>
    <n v="23450.68"/>
    <n v="11465.94"/>
    <n v="15540.62"/>
    <n v="13543.68"/>
    <n v="10335.51"/>
    <n v="178344.53"/>
  </r>
  <r>
    <x v="2"/>
    <s v="Tampa Electric Company"/>
    <x v="0"/>
    <s v="Tampa Electric Company"/>
    <x v="429"/>
    <x v="428"/>
    <x v="95"/>
    <s v="OthPwr Maint Gen Eq"/>
    <n v="45850.3"/>
    <n v="53976"/>
    <n v="68836.350000000006"/>
    <n v="55067.53"/>
    <n v="79248.210000000006"/>
    <n v="67432.179999999993"/>
    <n v="70150.570000000007"/>
    <n v="101997.57"/>
    <n v="68541.2"/>
    <n v="115289.2"/>
    <n v="75952.3"/>
    <n v="77272.62"/>
    <n v="879614.02999999991"/>
  </r>
  <r>
    <x v="2"/>
    <s v="Tampa Electric Company"/>
    <x v="0"/>
    <s v="Tampa Electric Company"/>
    <x v="429"/>
    <x v="428"/>
    <x v="96"/>
    <s v="Maint Msc OthPwr Plt"/>
    <n v="1573.67"/>
    <n v="1419.7"/>
    <n v="1002.77"/>
    <n v="1033.46"/>
    <n v="1590.84"/>
    <n v="790.95"/>
    <n v="1268.8699999999999"/>
    <n v="1554.49"/>
    <n v="2892.66"/>
    <n v="1636.82"/>
    <n v="2106.29"/>
    <n v="573.63"/>
    <n v="17444.150000000001"/>
  </r>
  <r>
    <x v="2"/>
    <s v="Tampa Electric Company"/>
    <x v="0"/>
    <s v="Tampa Electric Company"/>
    <x v="429"/>
    <x v="428"/>
    <x v="97"/>
    <s v="OthSup SysCtrl Dispt"/>
    <n v="38324.379999999997"/>
    <n v="38879.980000000003"/>
    <n v="39211.82"/>
    <n v="34792.65"/>
    <n v="47061.14"/>
    <n v="34315.31"/>
    <n v="39787.64"/>
    <n v="44602.06"/>
    <n v="37242.080000000002"/>
    <n v="42374.12"/>
    <n v="32704.06"/>
    <n v="35675.65"/>
    <n v="464970.89"/>
  </r>
  <r>
    <x v="2"/>
    <s v="Tampa Electric Company"/>
    <x v="0"/>
    <s v="Tampa Electric Company"/>
    <x v="429"/>
    <x v="428"/>
    <x v="98"/>
    <s v="Trnsm Ops SupEng"/>
    <n v="70514.25"/>
    <n v="107512.69"/>
    <n v="44507.69"/>
    <n v="35895.339999999997"/>
    <n v="46375.97"/>
    <n v="44034.38"/>
    <n v="37049.97"/>
    <n v="53221.04"/>
    <n v="46050.6"/>
    <n v="48870.55"/>
    <n v="36720.49"/>
    <n v="33015.86"/>
    <n v="603768.82999999996"/>
  </r>
  <r>
    <x v="2"/>
    <s v="Tampa Electric Company"/>
    <x v="0"/>
    <s v="Tampa Electric Company"/>
    <x v="429"/>
    <x v="428"/>
    <x v="99"/>
    <s v="Trnsm LD Reliability"/>
    <n v="5509.88"/>
    <n v="5130.37"/>
    <n v="5355.69"/>
    <n v="4463.68"/>
    <n v="6060.9"/>
    <n v="4393.88"/>
    <n v="5260.55"/>
    <n v="5625.19"/>
    <n v="4717.51"/>
    <n v="5179.4399999999996"/>
    <n v="4200.42"/>
    <n v="5475.41"/>
    <n v="61372.92"/>
  </r>
  <r>
    <x v="2"/>
    <s v="Tampa Electric Company"/>
    <x v="0"/>
    <s v="Tampa Electric Company"/>
    <x v="429"/>
    <x v="428"/>
    <x v="100"/>
    <s v="Trnsm LD Monitor"/>
    <n v="87504"/>
    <n v="96607.74"/>
    <n v="101977.82"/>
    <n v="74941.2"/>
    <n v="117193.02"/>
    <n v="80964.490000000005"/>
    <n v="83919.71"/>
    <n v="102950.37"/>
    <n v="84768.08"/>
    <n v="96090.83"/>
    <n v="73065.119999999995"/>
    <n v="77434.12"/>
    <n v="1077416.5"/>
  </r>
  <r>
    <x v="2"/>
    <s v="Tampa Electric Company"/>
    <x v="0"/>
    <s v="Tampa Electric Company"/>
    <x v="429"/>
    <x v="428"/>
    <x v="101"/>
    <s v="Trnsm LD Svc Schld"/>
    <n v="58775.53"/>
    <n v="65123.08"/>
    <n v="63834.26"/>
    <n v="53685.15"/>
    <n v="76038.66"/>
    <n v="53056.53"/>
    <n v="62371.61"/>
    <n v="71748.490000000005"/>
    <n v="55145.440000000002"/>
    <n v="64675.48"/>
    <n v="49095.360000000001"/>
    <n v="53934.64"/>
    <n v="727484.23"/>
  </r>
  <r>
    <x v="2"/>
    <s v="Tampa Electric Company"/>
    <x v="0"/>
    <s v="Tampa Electric Company"/>
    <x v="429"/>
    <x v="428"/>
    <x v="102"/>
    <s v="Trnsm Station Exp"/>
    <n v="31060.05"/>
    <n v="27781.41"/>
    <n v="28420.080000000002"/>
    <n v="24420.959999999999"/>
    <n v="33254.769999999997"/>
    <n v="28334.34"/>
    <n v="28834.82"/>
    <n v="34831.040000000001"/>
    <n v="22750.34"/>
    <n v="33820.519999999997"/>
    <n v="18817.12"/>
    <n v="15089.82"/>
    <n v="327415.27"/>
  </r>
  <r>
    <x v="2"/>
    <s v="Tampa Electric Company"/>
    <x v="0"/>
    <s v="Tampa Electric Company"/>
    <x v="429"/>
    <x v="428"/>
    <x v="103"/>
    <s v="Trnsm OH Line Exp"/>
    <n v="1131.54"/>
    <n v="689.02"/>
    <n v="1010.17"/>
    <n v="1459.37"/>
    <n v="1642.42"/>
    <n v="1949.46"/>
    <n v="1027.6600000000001"/>
    <n v="2220.59"/>
    <n v="35142.69"/>
    <n v="3169.42"/>
    <n v="1673.1"/>
    <n v="2677"/>
    <n v="53792.44"/>
  </r>
  <r>
    <x v="2"/>
    <s v="Tampa Electric Company"/>
    <x v="0"/>
    <s v="Tampa Electric Company"/>
    <x v="429"/>
    <x v="428"/>
    <x v="104"/>
    <s v="Misc Trnsm Exp"/>
    <n v="32088.86"/>
    <n v="43001.48"/>
    <n v="59937.27"/>
    <n v="42240.59"/>
    <n v="56882.41"/>
    <n v="49077.62"/>
    <n v="50127.45"/>
    <n v="61676.34"/>
    <n v="44683.18"/>
    <n v="50673.05"/>
    <n v="40089.370000000003"/>
    <n v="47386.71"/>
    <n v="577864.32999999996"/>
  </r>
  <r>
    <x v="2"/>
    <s v="Tampa Electric Company"/>
    <x v="0"/>
    <s v="Tampa Electric Company"/>
    <x v="429"/>
    <x v="428"/>
    <x v="105"/>
    <s v="Trnsm Maint Struct"/>
    <n v="31.05"/>
    <m/>
    <m/>
    <m/>
    <m/>
    <m/>
    <m/>
    <m/>
    <m/>
    <m/>
    <m/>
    <m/>
    <n v="31.05"/>
  </r>
  <r>
    <x v="2"/>
    <s v="Tampa Electric Company"/>
    <x v="0"/>
    <s v="Tampa Electric Company"/>
    <x v="429"/>
    <x v="428"/>
    <x v="106"/>
    <s v="Trnsm Maint Comp SW"/>
    <n v="14540.6"/>
    <n v="9876.7099999999991"/>
    <n v="7189.29"/>
    <n v="11961.28"/>
    <n v="15072.88"/>
    <n v="14585.51"/>
    <n v="9836.7000000000007"/>
    <n v="17961.740000000002"/>
    <n v="9781.59"/>
    <n v="16450.62"/>
    <n v="8951.01"/>
    <n v="10003.540000000001"/>
    <n v="146211.47"/>
  </r>
  <r>
    <x v="2"/>
    <s v="Tampa Electric Company"/>
    <x v="0"/>
    <s v="Tampa Electric Company"/>
    <x v="429"/>
    <x v="428"/>
    <x v="107"/>
    <s v="Trnsm Maint Comm Eq"/>
    <n v="5563.85"/>
    <n v="4183.7"/>
    <n v="3009.53"/>
    <n v="1835.91"/>
    <n v="2951.55"/>
    <n v="2200.1999999999998"/>
    <n v="1923.72"/>
    <n v="1654.35"/>
    <n v="1462.75"/>
    <n v="5740.64"/>
    <n v="1308.6300000000001"/>
    <n v="1471.28"/>
    <n v="33306.11"/>
  </r>
  <r>
    <x v="2"/>
    <s v="Tampa Electric Company"/>
    <x v="0"/>
    <s v="Tampa Electric Company"/>
    <x v="429"/>
    <x v="428"/>
    <x v="108"/>
    <s v="Trnsm Maint Stn Equ"/>
    <n v="5008.5"/>
    <n v="6568.83"/>
    <n v="15301.27"/>
    <n v="5681.93"/>
    <n v="11123.38"/>
    <n v="5302.77"/>
    <n v="8016.28"/>
    <n v="7691.7"/>
    <n v="7464.5"/>
    <n v="7518.71"/>
    <n v="6601.02"/>
    <n v="5720.87"/>
    <n v="91999.76"/>
  </r>
  <r>
    <x v="2"/>
    <s v="Tampa Electric Company"/>
    <x v="0"/>
    <s v="Tampa Electric Company"/>
    <x v="429"/>
    <x v="428"/>
    <x v="109"/>
    <s v="Trnsm Maint OH Lines"/>
    <n v="33090.639999999999"/>
    <n v="38731"/>
    <n v="36409.980000000003"/>
    <n v="35248.67"/>
    <n v="43995.4"/>
    <n v="36645.410000000003"/>
    <n v="38343.879999999997"/>
    <n v="41661.21"/>
    <n v="31733.25"/>
    <n v="41150.51"/>
    <n v="30444.93"/>
    <n v="35800.97"/>
    <n v="443255.85"/>
  </r>
  <r>
    <x v="2"/>
    <s v="Tampa Electric Company"/>
    <x v="0"/>
    <s v="Tampa Electric Company"/>
    <x v="429"/>
    <x v="428"/>
    <x v="110"/>
    <s v="Distrb Ops SupEng"/>
    <n v="22650.400000000001"/>
    <n v="38664.61"/>
    <n v="51015.15"/>
    <n v="20700.509999999998"/>
    <n v="30207.11"/>
    <n v="29673.62"/>
    <n v="30232.23"/>
    <n v="31870.07"/>
    <n v="21615.08"/>
    <n v="32985.47"/>
    <n v="19374.72"/>
    <n v="18540.37"/>
    <n v="347529.33999999997"/>
  </r>
  <r>
    <x v="2"/>
    <s v="Tampa Electric Company"/>
    <x v="0"/>
    <s v="Tampa Electric Company"/>
    <x v="429"/>
    <x v="428"/>
    <x v="111"/>
    <s v="Distrb Load Dispatch"/>
    <n v="18503.62"/>
    <n v="15825.35"/>
    <n v="10787.96"/>
    <n v="9092.92"/>
    <n v="7465.34"/>
    <n v="8031.01"/>
    <n v="8865.01"/>
    <n v="9690.6200000000008"/>
    <n v="7383.98"/>
    <n v="11045.37"/>
    <n v="5379.95"/>
    <n v="9204.94"/>
    <n v="121276.06999999998"/>
  </r>
  <r>
    <x v="2"/>
    <s v="Tampa Electric Company"/>
    <x v="0"/>
    <s v="Tampa Electric Company"/>
    <x v="429"/>
    <x v="428"/>
    <x v="112"/>
    <s v="Distrb Station Exp"/>
    <n v="44358.84"/>
    <n v="57681.38"/>
    <n v="57368.62"/>
    <n v="53123.56"/>
    <n v="69418.91"/>
    <n v="49248.87"/>
    <n v="46547.82"/>
    <n v="55051.15"/>
    <n v="52957.06"/>
    <n v="62132.09"/>
    <n v="46972.6"/>
    <n v="46634.39"/>
    <n v="641495.29"/>
  </r>
  <r>
    <x v="2"/>
    <s v="Tampa Electric Company"/>
    <x v="0"/>
    <s v="Tampa Electric Company"/>
    <x v="429"/>
    <x v="428"/>
    <x v="113"/>
    <s v="Distrb OH Line Exp"/>
    <n v="145110.72"/>
    <n v="190355.81"/>
    <n v="199885.71"/>
    <n v="176421.73"/>
    <n v="225861.36"/>
    <n v="182605.83"/>
    <n v="170449.2"/>
    <n v="210089.76"/>
    <n v="393812.42"/>
    <n v="231345.4"/>
    <n v="167082.15"/>
    <n v="180321.19"/>
    <n v="2473341.2799999998"/>
  </r>
  <r>
    <x v="2"/>
    <s v="Tampa Electric Company"/>
    <x v="0"/>
    <s v="Tampa Electric Company"/>
    <x v="429"/>
    <x v="428"/>
    <x v="114"/>
    <s v="Distrb UG Line Exp"/>
    <n v="8300.5499999999993"/>
    <n v="7239.47"/>
    <n v="7804.6"/>
    <n v="7414.37"/>
    <n v="9365.51"/>
    <n v="7808.31"/>
    <n v="7769.51"/>
    <n v="8960.6299999999992"/>
    <n v="4292.54"/>
    <n v="9287.4699999999993"/>
    <n v="8248.07"/>
    <n v="8194.67"/>
    <n v="94685.7"/>
  </r>
  <r>
    <x v="2"/>
    <s v="Tampa Electric Company"/>
    <x v="0"/>
    <s v="Tampa Electric Company"/>
    <x v="429"/>
    <x v="428"/>
    <x v="115"/>
    <s v="Distrb Sreet Lightn"/>
    <n v="84529.71"/>
    <n v="68590.23"/>
    <n v="64300.81"/>
    <n v="65794.759999999995"/>
    <n v="76939.3"/>
    <n v="63032.9"/>
    <n v="52283.55"/>
    <n v="67318.039999999994"/>
    <n v="54113.22"/>
    <n v="73003.649999999994"/>
    <n v="44280.53"/>
    <n v="44070.1"/>
    <n v="758256.8"/>
  </r>
  <r>
    <x v="2"/>
    <s v="Tampa Electric Company"/>
    <x v="0"/>
    <s v="Tampa Electric Company"/>
    <x v="429"/>
    <x v="428"/>
    <x v="116"/>
    <s v="Distrb Meter Exp"/>
    <n v="110782.24"/>
    <n v="123992.57"/>
    <n v="100584.74"/>
    <n v="76692.759999999995"/>
    <n v="112526.94"/>
    <n v="89771.16"/>
    <n v="93267.49"/>
    <n v="118547.35"/>
    <n v="82892.11"/>
    <n v="113577.02"/>
    <n v="72530.22"/>
    <n v="93946.23"/>
    <n v="1189110.83"/>
  </r>
  <r>
    <x v="2"/>
    <s v="Tampa Electric Company"/>
    <x v="0"/>
    <s v="Tampa Electric Company"/>
    <x v="429"/>
    <x v="428"/>
    <x v="117"/>
    <s v="Distrb Cust Install"/>
    <n v="28456.26"/>
    <n v="31717.23"/>
    <n v="4338.0600000000004"/>
    <n v="13769.71"/>
    <n v="23587.05"/>
    <n v="16384.7"/>
    <n v="15856.38"/>
    <n v="23569.62"/>
    <n v="19025.419999999998"/>
    <n v="21668.560000000001"/>
    <n v="17217.28"/>
    <n v="14441.51"/>
    <n v="230031.78"/>
  </r>
  <r>
    <x v="2"/>
    <s v="Tampa Electric Company"/>
    <x v="0"/>
    <s v="Tampa Electric Company"/>
    <x v="429"/>
    <x v="428"/>
    <x v="118"/>
    <s v="Misc Distrib Exp"/>
    <n v="176088.55"/>
    <n v="195356.57"/>
    <n v="210910.11"/>
    <n v="168630.32"/>
    <n v="203438.29"/>
    <n v="159565.70000000001"/>
    <n v="175089.63"/>
    <n v="197002.5"/>
    <n v="144389.62"/>
    <n v="168527.55"/>
    <n v="131616.28"/>
    <n v="150190.19"/>
    <n v="2080805.31"/>
  </r>
  <r>
    <x v="2"/>
    <s v="Tampa Electric Company"/>
    <x v="0"/>
    <s v="Tampa Electric Company"/>
    <x v="429"/>
    <x v="428"/>
    <x v="119"/>
    <s v="Distrb Maint Struct"/>
    <n v="2359.4"/>
    <n v="3130.33"/>
    <n v="2161.67"/>
    <n v="4274.84"/>
    <n v="1953.01"/>
    <n v="2331.4299999999998"/>
    <n v="3169.81"/>
    <n v="3737.3"/>
    <n v="3555.04"/>
    <n v="4079.8"/>
    <n v="2299.14"/>
    <n v="1563.36"/>
    <n v="34615.130000000005"/>
  </r>
  <r>
    <x v="2"/>
    <s v="Tampa Electric Company"/>
    <x v="0"/>
    <s v="Tampa Electric Company"/>
    <x v="429"/>
    <x v="428"/>
    <x v="120"/>
    <s v="Distrb Maint Station"/>
    <n v="17974.990000000002"/>
    <n v="28899.21"/>
    <n v="15803.07"/>
    <n v="17331.490000000002"/>
    <n v="33567.660000000003"/>
    <n v="29931.3"/>
    <n v="29564.14"/>
    <n v="35453.61"/>
    <n v="19055.82"/>
    <n v="35610.86"/>
    <n v="19746.72"/>
    <n v="18070.02"/>
    <n v="301008.89"/>
  </r>
  <r>
    <x v="2"/>
    <s v="Tampa Electric Company"/>
    <x v="0"/>
    <s v="Tampa Electric Company"/>
    <x v="429"/>
    <x v="428"/>
    <x v="121"/>
    <s v="Distrb Maint OH Line"/>
    <n v="232083.47"/>
    <n v="234023.17"/>
    <n v="286972.40999999997"/>
    <n v="246054.35"/>
    <n v="313885.92"/>
    <n v="270311.64"/>
    <n v="296531.5"/>
    <n v="310837.68"/>
    <n v="213995.16"/>
    <n v="297215.35999999999"/>
    <n v="217159.4"/>
    <n v="265415.15999999997"/>
    <n v="3184485.22"/>
  </r>
  <r>
    <x v="2"/>
    <s v="Tampa Electric Company"/>
    <x v="0"/>
    <s v="Tampa Electric Company"/>
    <x v="429"/>
    <x v="428"/>
    <x v="122"/>
    <s v="Distrb Maint UG Line"/>
    <n v="38014.410000000003"/>
    <n v="36491.15"/>
    <n v="78594.42"/>
    <n v="104776.96000000001"/>
    <n v="97848.5"/>
    <n v="82851.92"/>
    <n v="97850.55"/>
    <n v="131797.04999999999"/>
    <n v="95256.16"/>
    <n v="127053.1"/>
    <n v="101932.39"/>
    <n v="133164.23000000001"/>
    <n v="1125630.8400000001"/>
  </r>
  <r>
    <x v="2"/>
    <s v="Tampa Electric Company"/>
    <x v="0"/>
    <s v="Tampa Electric Company"/>
    <x v="429"/>
    <x v="428"/>
    <x v="123"/>
    <s v="Distrb Maint Transf"/>
    <n v="3463.05"/>
    <n v="3847.91"/>
    <n v="4792.95"/>
    <n v="3659.45"/>
    <n v="4830.63"/>
    <n v="4361.53"/>
    <n v="4089.79"/>
    <n v="6216.59"/>
    <n v="4044.4"/>
    <n v="5195.8599999999997"/>
    <n v="3995.46"/>
    <n v="2001.2"/>
    <n v="50498.82"/>
  </r>
  <r>
    <x v="2"/>
    <s v="Tampa Electric Company"/>
    <x v="0"/>
    <s v="Tampa Electric Company"/>
    <x v="429"/>
    <x v="428"/>
    <x v="124"/>
    <s v="Distrb Maint StLght"/>
    <n v="6402.35"/>
    <n v="3474.21"/>
    <n v="1428.33"/>
    <n v="100.86"/>
    <n v="63.27"/>
    <n v="110.73"/>
    <n v="621.69000000000005"/>
    <n v="894.86"/>
    <n v="396.89"/>
    <m/>
    <n v="481.74"/>
    <n v="46.43"/>
    <n v="14021.360000000002"/>
  </r>
  <r>
    <x v="2"/>
    <s v="Tampa Electric Company"/>
    <x v="0"/>
    <s v="Tampa Electric Company"/>
    <x v="429"/>
    <x v="428"/>
    <x v="125"/>
    <s v="Distrb Maint Meters"/>
    <n v="6092.81"/>
    <n v="7376.41"/>
    <n v="6547.29"/>
    <n v="5579.54"/>
    <n v="9937.73"/>
    <n v="5735.01"/>
    <n v="6651"/>
    <n v="9278.7000000000007"/>
    <n v="4667.0200000000004"/>
    <n v="7849.34"/>
    <n v="4629.96"/>
    <n v="4137.28"/>
    <n v="78482.090000000011"/>
  </r>
  <r>
    <x v="2"/>
    <s v="Tampa Electric Company"/>
    <x v="0"/>
    <s v="Tampa Electric Company"/>
    <x v="429"/>
    <x v="428"/>
    <x v="126"/>
    <s v="Cust Act Superv"/>
    <m/>
    <m/>
    <n v="140.82"/>
    <n v="61.42"/>
    <m/>
    <n v="68.2"/>
    <n v="94.93"/>
    <n v="141.38999999999999"/>
    <m/>
    <m/>
    <m/>
    <m/>
    <n v="506.76"/>
  </r>
  <r>
    <x v="2"/>
    <s v="Tampa Electric Company"/>
    <x v="0"/>
    <s v="Tampa Electric Company"/>
    <x v="429"/>
    <x v="428"/>
    <x v="127"/>
    <s v="Cust Act Meter Read"/>
    <n v="3272.98"/>
    <n v="3341.25"/>
    <n v="2807.92"/>
    <n v="3037.16"/>
    <n v="3342.19"/>
    <n v="3681.45"/>
    <n v="3508.27"/>
    <n v="5171.22"/>
    <n v="3099.47"/>
    <n v="4546.26"/>
    <n v="2480.4"/>
    <n v="4569.43"/>
    <n v="42858.000000000007"/>
  </r>
  <r>
    <x v="2"/>
    <s v="Tampa Electric Company"/>
    <x v="0"/>
    <s v="Tampa Electric Company"/>
    <x v="429"/>
    <x v="428"/>
    <x v="128"/>
    <s v="Cust Act Rcds Cllct"/>
    <n v="515068.84"/>
    <n v="599469.68999999994"/>
    <n v="691004.66"/>
    <n v="526871.03"/>
    <n v="692235.48"/>
    <n v="582726.35"/>
    <n v="530437.26"/>
    <n v="646042.93000000005"/>
    <n v="553468.27"/>
    <n v="675906.35"/>
    <n v="530692.17000000004"/>
    <n v="537265.48"/>
    <n v="7081188.5099999998"/>
  </r>
  <r>
    <x v="2"/>
    <s v="Tampa Electric Company"/>
    <x v="0"/>
    <s v="Tampa Electric Company"/>
    <x v="429"/>
    <x v="428"/>
    <x v="129"/>
    <s v="Cust Assist Exp"/>
    <n v="290651.34999999998"/>
    <n v="337691.71"/>
    <n v="303011.7"/>
    <n v="299064.58"/>
    <n v="314927.37"/>
    <n v="262699.84000000003"/>
    <n v="258777.56"/>
    <n v="313839"/>
    <n v="265893.05"/>
    <n v="320770.27"/>
    <n v="225200.28"/>
    <n v="257752.97"/>
    <n v="3450279.68"/>
  </r>
  <r>
    <x v="2"/>
    <s v="Tampa Electric Company"/>
    <x v="0"/>
    <s v="Tampa Electric Company"/>
    <x v="429"/>
    <x v="428"/>
    <x v="130"/>
    <s v="Cust Svc Advertis"/>
    <m/>
    <m/>
    <m/>
    <m/>
    <m/>
    <m/>
    <n v="435.5"/>
    <n v="123.34"/>
    <m/>
    <m/>
    <m/>
    <m/>
    <n v="558.84"/>
  </r>
  <r>
    <x v="2"/>
    <s v="Tampa Electric Company"/>
    <x v="0"/>
    <s v="Tampa Electric Company"/>
    <x v="429"/>
    <x v="428"/>
    <x v="131"/>
    <s v="A&amp;G Salaries"/>
    <n v="3017996.42"/>
    <n v="3364616.84"/>
    <n v="3492830.86"/>
    <n v="2897392.02"/>
    <n v="3653314.22"/>
    <n v="2988004.59"/>
    <n v="3011853.13"/>
    <n v="3096487.18"/>
    <n v="2856453.34"/>
    <n v="3513096.37"/>
    <n v="2734739.81"/>
    <n v="3100631.21"/>
    <n v="37727415.990000002"/>
  </r>
  <r>
    <x v="2"/>
    <s v="Tampa Electric Company"/>
    <x v="0"/>
    <s v="Tampa Electric Company"/>
    <x v="429"/>
    <x v="428"/>
    <x v="132"/>
    <s v="Misc General Exp"/>
    <n v="37697.42"/>
    <n v="39922.629999999997"/>
    <n v="31365.75"/>
    <n v="24476.71"/>
    <n v="39610.01"/>
    <n v="16415.3"/>
    <n v="36534.93"/>
    <n v="45972.5"/>
    <n v="38808.120000000003"/>
    <n v="42862"/>
    <n v="45070.47"/>
    <n v="37010.26"/>
    <n v="435746.1"/>
  </r>
  <r>
    <x v="2"/>
    <s v="Tampa Electric Company"/>
    <x v="0"/>
    <s v="Tampa Electric Company"/>
    <x v="429"/>
    <x v="428"/>
    <x v="133"/>
    <s v="A&amp;G Ele Maint GenPlt"/>
    <n v="31497.84"/>
    <n v="33939.07"/>
    <n v="40908.39"/>
    <n v="31822.5"/>
    <n v="45136.69"/>
    <n v="44045.45"/>
    <n v="30367.51"/>
    <n v="35337.93"/>
    <n v="28470.69"/>
    <n v="37729.64"/>
    <n v="28674.73"/>
    <n v="32685.13"/>
    <n v="420615.57"/>
  </r>
  <r>
    <x v="2"/>
    <s v="Tampa Electric Company"/>
    <x v="0"/>
    <s v="Tampa Electric Company"/>
    <x v="429"/>
    <x v="428"/>
    <x v="134"/>
    <s v="Not assigned"/>
    <m/>
    <m/>
    <m/>
    <m/>
    <m/>
    <m/>
    <m/>
    <m/>
    <m/>
    <n v="-453.65"/>
    <m/>
    <n v="-2861.14"/>
    <n v="-3314.79"/>
  </r>
  <r>
    <x v="2"/>
    <s v="Tampa Electric Company"/>
    <x v="0"/>
    <s v="Tampa Electric Company"/>
    <x v="430"/>
    <x v="429"/>
    <x v="1"/>
    <s v="FERC B/S Clearing"/>
    <n v="151247.26999999999"/>
    <n v="159983.06"/>
    <n v="243428.67"/>
    <n v="206781.05"/>
    <n v="304497.49"/>
    <n v="226922.12"/>
    <n v="204599.82"/>
    <n v="227770.83"/>
    <n v="263704.37"/>
    <n v="284602.2"/>
    <n v="282191.76"/>
    <n v="216019.16"/>
    <n v="2771747.8000000007"/>
  </r>
  <r>
    <x v="2"/>
    <s v="Tampa Electric Company"/>
    <x v="0"/>
    <s v="Tampa Electric Company"/>
    <x v="430"/>
    <x v="429"/>
    <x v="78"/>
    <s v="Csts Jobbing Wrk"/>
    <n v="0.26"/>
    <n v="3.12"/>
    <n v="7.93"/>
    <n v="189.98"/>
    <n v="-49.65"/>
    <n v="-0.56000000000000005"/>
    <m/>
    <m/>
    <n v="67.28"/>
    <n v="0.3"/>
    <n v="3.95"/>
    <n v="-0.45"/>
    <n v="222.16"/>
  </r>
  <r>
    <x v="2"/>
    <s v="Tampa Electric Company"/>
    <x v="0"/>
    <s v="Tampa Electric Company"/>
    <x v="430"/>
    <x v="429"/>
    <x v="79"/>
    <s v="Other Deductions"/>
    <n v="138.86000000000001"/>
    <m/>
    <m/>
    <n v="39.14"/>
    <n v="45.49"/>
    <n v="9.34"/>
    <m/>
    <m/>
    <m/>
    <m/>
    <m/>
    <m/>
    <n v="232.83"/>
  </r>
  <r>
    <x v="2"/>
    <s v="Tampa Electric Company"/>
    <x v="0"/>
    <s v="Tampa Electric Company"/>
    <x v="430"/>
    <x v="429"/>
    <x v="80"/>
    <s v="Steam Ops SupEng"/>
    <n v="377.45"/>
    <n v="10013.35"/>
    <n v="15982.36"/>
    <n v="32816.28"/>
    <n v="42409.94"/>
    <n v="11133.57"/>
    <n v="14551.54"/>
    <n v="21074.95"/>
    <n v="15700.29"/>
    <n v="44621.02"/>
    <n v="37534.370000000003"/>
    <n v="18165.12"/>
    <n v="264380.24000000005"/>
  </r>
  <r>
    <x v="2"/>
    <s v="Tampa Electric Company"/>
    <x v="0"/>
    <s v="Tampa Electric Company"/>
    <x v="430"/>
    <x v="429"/>
    <x v="81"/>
    <s v="Steam Fuel"/>
    <n v="-1.44"/>
    <m/>
    <n v="46.03"/>
    <n v="31.16"/>
    <n v="348.5"/>
    <n v="11.14"/>
    <n v="827.33"/>
    <n v="-100.67"/>
    <n v="293.81"/>
    <n v="282.3"/>
    <n v="-75.66"/>
    <n v="20.350000000000001"/>
    <n v="1682.8499999999997"/>
  </r>
  <r>
    <x v="2"/>
    <s v="Tampa Electric Company"/>
    <x v="0"/>
    <s v="Tampa Electric Company"/>
    <x v="430"/>
    <x v="429"/>
    <x v="82"/>
    <s v="Steam Expenses"/>
    <n v="11889.29"/>
    <n v="11570.38"/>
    <n v="9563.51"/>
    <n v="10867.13"/>
    <n v="14596.53"/>
    <n v="15905.44"/>
    <n v="10586.15"/>
    <n v="2702.29"/>
    <n v="16431.09"/>
    <n v="7755.56"/>
    <n v="19130.7"/>
    <n v="12610.42"/>
    <n v="143608.49"/>
  </r>
  <r>
    <x v="2"/>
    <s v="Tampa Electric Company"/>
    <x v="0"/>
    <s v="Tampa Electric Company"/>
    <x v="430"/>
    <x v="429"/>
    <x v="83"/>
    <s v="Steam Electric Exp"/>
    <n v="7226.72"/>
    <n v="6565.19"/>
    <n v="5506.31"/>
    <n v="6013.29"/>
    <n v="9868.41"/>
    <n v="12590.93"/>
    <n v="6909.01"/>
    <n v="1846.42"/>
    <n v="12162.31"/>
    <n v="6430.96"/>
    <n v="13519.77"/>
    <n v="9642.86"/>
    <n v="98282.180000000008"/>
  </r>
  <r>
    <x v="2"/>
    <s v="Tampa Electric Company"/>
    <x v="0"/>
    <s v="Tampa Electric Company"/>
    <x v="430"/>
    <x v="429"/>
    <x v="84"/>
    <s v="Misc Steam Pwr Exp"/>
    <n v="-31.02"/>
    <n v="107.14"/>
    <n v="138.19999999999999"/>
    <n v="42.05"/>
    <n v="3.62"/>
    <n v="117.96"/>
    <n v="285.08"/>
    <n v="195.01"/>
    <n v="585.28"/>
    <n v="-129.05000000000001"/>
    <n v="331.82"/>
    <n v="2.76"/>
    <n v="1648.85"/>
  </r>
  <r>
    <x v="2"/>
    <s v="Tampa Electric Company"/>
    <x v="0"/>
    <s v="Tampa Electric Company"/>
    <x v="430"/>
    <x v="429"/>
    <x v="85"/>
    <s v="Steam Main SupEng"/>
    <m/>
    <m/>
    <m/>
    <m/>
    <m/>
    <m/>
    <n v="3.64"/>
    <n v="334.45"/>
    <n v="-356.25"/>
    <m/>
    <m/>
    <m/>
    <n v="-18.160000000000025"/>
  </r>
  <r>
    <x v="2"/>
    <s v="Tampa Electric Company"/>
    <x v="0"/>
    <s v="Tampa Electric Company"/>
    <x v="430"/>
    <x v="429"/>
    <x v="86"/>
    <s v="Steam Main Struct"/>
    <n v="1022.93"/>
    <n v="344.63"/>
    <n v="888.45"/>
    <n v="2207.41"/>
    <n v="1569.23"/>
    <n v="416.76"/>
    <n v="728.78"/>
    <n v="353.67"/>
    <n v="2384.19"/>
    <n v="1225.2"/>
    <n v="954.57"/>
    <n v="874.23"/>
    <n v="12970.05"/>
  </r>
  <r>
    <x v="2"/>
    <s v="Tampa Electric Company"/>
    <x v="0"/>
    <s v="Tampa Electric Company"/>
    <x v="430"/>
    <x v="429"/>
    <x v="87"/>
    <s v="Steam Maint BoilerPl"/>
    <n v="8506.98"/>
    <n v="5433.61"/>
    <n v="11946.97"/>
    <n v="23748.04"/>
    <n v="35548.22"/>
    <n v="1824.4"/>
    <n v="10690.48"/>
    <n v="10052.14"/>
    <n v="17891.080000000002"/>
    <n v="6856.08"/>
    <n v="16080.97"/>
    <n v="12150.18"/>
    <n v="160729.15"/>
  </r>
  <r>
    <x v="2"/>
    <s v="Tampa Electric Company"/>
    <x v="0"/>
    <s v="Tampa Electric Company"/>
    <x v="430"/>
    <x v="429"/>
    <x v="88"/>
    <s v="Steam Maint ElePlant"/>
    <n v="1337.43"/>
    <n v="1086.3900000000001"/>
    <n v="2142.29"/>
    <n v="2802.7"/>
    <n v="4931.2299999999996"/>
    <n v="232.26"/>
    <n v="1296.3699999999999"/>
    <n v="1390.02"/>
    <n v="456.94"/>
    <n v="241.76"/>
    <n v="981.45"/>
    <n v="496.86"/>
    <n v="17395.700000000004"/>
  </r>
  <r>
    <x v="2"/>
    <s v="Tampa Electric Company"/>
    <x v="0"/>
    <s v="Tampa Electric Company"/>
    <x v="430"/>
    <x v="429"/>
    <x v="89"/>
    <s v="Maint Msc Steam Plnt"/>
    <n v="673.56"/>
    <n v="2305.73"/>
    <n v="1093.96"/>
    <n v="1495.02"/>
    <n v="1142.8499999999999"/>
    <n v="714.7"/>
    <n v="1335.01"/>
    <n v="749.2"/>
    <n v="1497.41"/>
    <n v="1251.97"/>
    <n v="3087.48"/>
    <n v="947.52"/>
    <n v="16294.41"/>
  </r>
  <r>
    <x v="2"/>
    <s v="Tampa Electric Company"/>
    <x v="0"/>
    <s v="Tampa Electric Company"/>
    <x v="430"/>
    <x v="429"/>
    <x v="90"/>
    <s v="OthPwr Ops SupEng"/>
    <m/>
    <m/>
    <m/>
    <m/>
    <m/>
    <m/>
    <m/>
    <n v="525.84"/>
    <m/>
    <m/>
    <n v="125.25"/>
    <n v="397.92"/>
    <n v="1049.01"/>
  </r>
  <r>
    <x v="2"/>
    <s v="Tampa Electric Company"/>
    <x v="0"/>
    <s v="Tampa Electric Company"/>
    <x v="430"/>
    <x v="429"/>
    <x v="91"/>
    <s v="OthPwr Fuel"/>
    <n v="28.8"/>
    <n v="-4.75"/>
    <n v="54.77"/>
    <n v="-0.05"/>
    <m/>
    <m/>
    <n v="0.86"/>
    <n v="0.78"/>
    <m/>
    <n v="-2.44"/>
    <n v="0.2"/>
    <m/>
    <n v="78.170000000000016"/>
  </r>
  <r>
    <x v="2"/>
    <s v="Tampa Electric Company"/>
    <x v="0"/>
    <s v="Tampa Electric Company"/>
    <x v="430"/>
    <x v="429"/>
    <x v="92"/>
    <s v="OthPwr Gen Exp"/>
    <n v="53906.15"/>
    <n v="27544.29"/>
    <n v="78013.350000000006"/>
    <n v="28103.14"/>
    <n v="41914.1"/>
    <n v="41760.01"/>
    <n v="34769.699999999997"/>
    <n v="39715.050000000003"/>
    <n v="86924.63"/>
    <n v="38019.54"/>
    <n v="70748.42"/>
    <n v="38073.370000000003"/>
    <n v="579491.75"/>
  </r>
  <r>
    <x v="2"/>
    <s v="Tampa Electric Company"/>
    <x v="0"/>
    <s v="Tampa Electric Company"/>
    <x v="430"/>
    <x v="429"/>
    <x v="93"/>
    <s v="Misc OthPwr Gen Exp"/>
    <n v="3829.44"/>
    <n v="3310.87"/>
    <n v="5417.86"/>
    <n v="5653.63"/>
    <n v="3111.19"/>
    <n v="1472.57"/>
    <n v="2706.05"/>
    <n v="1457.72"/>
    <n v="3046.55"/>
    <n v="1158.8699999999999"/>
    <n v="7056.63"/>
    <n v="1180.48"/>
    <n v="39401.86"/>
  </r>
  <r>
    <x v="2"/>
    <s v="Tampa Electric Company"/>
    <x v="0"/>
    <s v="Tampa Electric Company"/>
    <x v="430"/>
    <x v="429"/>
    <x v="94"/>
    <s v="OthPwr Maint Struct"/>
    <n v="575.44000000000005"/>
    <n v="1216.06"/>
    <n v="1437.61"/>
    <n v="1507.5"/>
    <n v="788.09"/>
    <n v="1515.34"/>
    <n v="1138.55"/>
    <n v="2222.37"/>
    <n v="1096.25"/>
    <n v="1848.71"/>
    <n v="1423.37"/>
    <n v="704.46"/>
    <n v="15473.749999999996"/>
  </r>
  <r>
    <x v="2"/>
    <s v="Tampa Electric Company"/>
    <x v="0"/>
    <s v="Tampa Electric Company"/>
    <x v="430"/>
    <x v="429"/>
    <x v="95"/>
    <s v="OthPwr Maint Gen Eq"/>
    <n v="6602.48"/>
    <n v="4644.78"/>
    <n v="10769.43"/>
    <n v="4222.68"/>
    <n v="8556.1299999999992"/>
    <n v="7276.5"/>
    <n v="5233.1899999999996"/>
    <n v="9506.3700000000008"/>
    <n v="12299.68"/>
    <n v="15579.16"/>
    <n v="13342.86"/>
    <n v="7588.59"/>
    <n v="105621.85"/>
  </r>
  <r>
    <x v="2"/>
    <s v="Tampa Electric Company"/>
    <x v="0"/>
    <s v="Tampa Electric Company"/>
    <x v="430"/>
    <x v="429"/>
    <x v="96"/>
    <s v="Maint Msc OthPwr Plt"/>
    <n v="599.26"/>
    <n v="277.38"/>
    <n v="317.52999999999997"/>
    <n v="587.78"/>
    <n v="316.52"/>
    <n v="246.85"/>
    <n v="330.32"/>
    <n v="265.36"/>
    <n v="1174.55"/>
    <n v="115.58"/>
    <n v="625.33000000000004"/>
    <n v="95.45"/>
    <n v="4951.91"/>
  </r>
  <r>
    <x v="2"/>
    <s v="Tampa Electric Company"/>
    <x v="0"/>
    <s v="Tampa Electric Company"/>
    <x v="430"/>
    <x v="429"/>
    <x v="97"/>
    <s v="OthSup SysCtrl Dispt"/>
    <n v="5217.3500000000004"/>
    <n v="1042.06"/>
    <n v="8020.76"/>
    <n v="4103.78"/>
    <n v="4392.6499999999996"/>
    <n v="4299.66"/>
    <n v="7954.73"/>
    <n v="4606.16"/>
    <n v="4805.9399999999996"/>
    <n v="7667.5"/>
    <n v="13880.54"/>
    <n v="7291.44"/>
    <n v="73282.570000000007"/>
  </r>
  <r>
    <x v="2"/>
    <s v="Tampa Electric Company"/>
    <x v="0"/>
    <s v="Tampa Electric Company"/>
    <x v="430"/>
    <x v="429"/>
    <x v="98"/>
    <s v="Trnsm Ops SupEng"/>
    <n v="1391.83"/>
    <n v="2041"/>
    <n v="2749.65"/>
    <n v="2727.94"/>
    <n v="1991.93"/>
    <n v="2380.8200000000002"/>
    <n v="2334.4299999999998"/>
    <n v="1525.03"/>
    <n v="2714.72"/>
    <n v="2596.29"/>
    <n v="3346.35"/>
    <n v="2324.54"/>
    <n v="28124.530000000002"/>
  </r>
  <r>
    <x v="2"/>
    <s v="Tampa Electric Company"/>
    <x v="0"/>
    <s v="Tampa Electric Company"/>
    <x v="430"/>
    <x v="429"/>
    <x v="99"/>
    <s v="Trnsm LD Reliability"/>
    <n v="757.15"/>
    <n v="138.13"/>
    <n v="1104.76"/>
    <n v="527.57000000000005"/>
    <n v="567.19000000000005"/>
    <n v="551.15"/>
    <n v="1057.3699999999999"/>
    <n v="581.37"/>
    <n v="609.07000000000005"/>
    <n v="935.16"/>
    <n v="1786.68"/>
    <n v="1137.74"/>
    <n v="9753.3399999999983"/>
  </r>
  <r>
    <x v="2"/>
    <s v="Tampa Electric Company"/>
    <x v="0"/>
    <s v="Tampa Electric Company"/>
    <x v="430"/>
    <x v="429"/>
    <x v="100"/>
    <s v="Trnsm LD Monitor"/>
    <n v="10880.87"/>
    <n v="2545.69"/>
    <n v="18159.97"/>
    <n v="7613.95"/>
    <n v="8211.1200000000008"/>
    <n v="8222.65"/>
    <n v="13946.86"/>
    <n v="8788.15"/>
    <n v="9177.39"/>
    <n v="13967.23"/>
    <n v="25214.26"/>
    <n v="12957.91"/>
    <n v="139686.04999999999"/>
  </r>
  <r>
    <x v="2"/>
    <s v="Tampa Electric Company"/>
    <x v="0"/>
    <s v="Tampa Electric Company"/>
    <x v="430"/>
    <x v="429"/>
    <x v="101"/>
    <s v="Trnsm LD Svc Schld"/>
    <n v="6210.39"/>
    <n v="1317.66"/>
    <n v="9706.69"/>
    <n v="5095.83"/>
    <n v="5428.75"/>
    <n v="5418.77"/>
    <n v="9786.01"/>
    <n v="5659.26"/>
    <n v="5522.05"/>
    <n v="9136.2900000000009"/>
    <n v="16795.88"/>
    <n v="8609.6"/>
    <n v="88687.180000000008"/>
  </r>
  <r>
    <x v="2"/>
    <s v="Tampa Electric Company"/>
    <x v="0"/>
    <s v="Tampa Electric Company"/>
    <x v="430"/>
    <x v="429"/>
    <x v="102"/>
    <s v="Trnsm Station Exp"/>
    <n v="1024.48"/>
    <n v="1498.41"/>
    <n v="1081.8499999999999"/>
    <n v="1047.73"/>
    <n v="2307.58"/>
    <n v="3752.52"/>
    <n v="3736.98"/>
    <n v="2571.48"/>
    <n v="1375.33"/>
    <n v="1845.38"/>
    <n v="989.81"/>
    <n v="766.63"/>
    <n v="21998.180000000004"/>
  </r>
  <r>
    <x v="2"/>
    <s v="Tampa Electric Company"/>
    <x v="0"/>
    <s v="Tampa Electric Company"/>
    <x v="430"/>
    <x v="429"/>
    <x v="103"/>
    <s v="Trnsm OH Line Exp"/>
    <n v="161.62"/>
    <n v="139.84"/>
    <n v="287.41000000000003"/>
    <n v="342.18"/>
    <n v="672.84"/>
    <n v="234.09"/>
    <n v="238.98"/>
    <n v="635.95000000000005"/>
    <n v="8545.76"/>
    <n v="579.34"/>
    <n v="372.97"/>
    <n v="537.29999999999995"/>
    <n v="12748.279999999999"/>
  </r>
  <r>
    <x v="2"/>
    <s v="Tampa Electric Company"/>
    <x v="0"/>
    <s v="Tampa Electric Company"/>
    <x v="430"/>
    <x v="429"/>
    <x v="104"/>
    <s v="Misc Trnsm Exp"/>
    <n v="1491.88"/>
    <n v="1510.26"/>
    <n v="2528.4"/>
    <n v="1458.64"/>
    <n v="2114.2800000000002"/>
    <n v="1281.3800000000001"/>
    <n v="1780.62"/>
    <n v="1566.04"/>
    <n v="1622.69"/>
    <n v="1914.14"/>
    <n v="2639.29"/>
    <n v="2173.9899999999998"/>
    <n v="22081.61"/>
  </r>
  <r>
    <x v="2"/>
    <s v="Tampa Electric Company"/>
    <x v="0"/>
    <s v="Tampa Electric Company"/>
    <x v="430"/>
    <x v="429"/>
    <x v="105"/>
    <s v="Trnsm Maint Struct"/>
    <n v="5.59"/>
    <m/>
    <m/>
    <m/>
    <m/>
    <m/>
    <m/>
    <m/>
    <m/>
    <m/>
    <m/>
    <m/>
    <n v="5.59"/>
  </r>
  <r>
    <x v="2"/>
    <s v="Tampa Electric Company"/>
    <x v="0"/>
    <s v="Tampa Electric Company"/>
    <x v="430"/>
    <x v="429"/>
    <x v="106"/>
    <s v="Trnsm Maint Comp SW"/>
    <m/>
    <m/>
    <m/>
    <m/>
    <m/>
    <m/>
    <m/>
    <n v="17.57"/>
    <n v="2.62"/>
    <n v="1.86"/>
    <n v="15.91"/>
    <n v="-1.28"/>
    <n v="36.68"/>
  </r>
  <r>
    <x v="2"/>
    <s v="Tampa Electric Company"/>
    <x v="0"/>
    <s v="Tampa Electric Company"/>
    <x v="430"/>
    <x v="429"/>
    <x v="107"/>
    <s v="Trnsm Maint Comm Eq"/>
    <n v="1000.78"/>
    <n v="1120.22"/>
    <n v="899.65"/>
    <n v="367.63"/>
    <n v="914.45"/>
    <n v="658.44"/>
    <n v="743.31"/>
    <n v="527.65"/>
    <n v="464.95"/>
    <n v="1522.42"/>
    <n v="392.99"/>
    <n v="314.86"/>
    <n v="8927.35"/>
  </r>
  <r>
    <x v="2"/>
    <s v="Tampa Electric Company"/>
    <x v="0"/>
    <s v="Tampa Electric Company"/>
    <x v="430"/>
    <x v="429"/>
    <x v="108"/>
    <s v="Trnsm Maint Stn Equ"/>
    <n v="623.54"/>
    <n v="1235.18"/>
    <n v="2802.89"/>
    <n v="662.13"/>
    <n v="2649.19"/>
    <n v="1044.17"/>
    <n v="1294.96"/>
    <n v="1497.76"/>
    <n v="1908.16"/>
    <n v="1460.4"/>
    <n v="1681.16"/>
    <n v="1278.17"/>
    <n v="18137.71"/>
  </r>
  <r>
    <x v="2"/>
    <s v="Tampa Electric Company"/>
    <x v="0"/>
    <s v="Tampa Electric Company"/>
    <x v="430"/>
    <x v="429"/>
    <x v="109"/>
    <s v="Trnsm Maint OH Lines"/>
    <n v="445.69"/>
    <n v="457.02"/>
    <n v="561.53"/>
    <n v="1135.5"/>
    <n v="1121.8"/>
    <n v="915.41"/>
    <n v="1594.76"/>
    <n v="1187.3800000000001"/>
    <n v="2532.5"/>
    <n v="1617.69"/>
    <n v="1094.6500000000001"/>
    <n v="1106.31"/>
    <n v="13770.24"/>
  </r>
  <r>
    <x v="2"/>
    <s v="Tampa Electric Company"/>
    <x v="0"/>
    <s v="Tampa Electric Company"/>
    <x v="430"/>
    <x v="429"/>
    <x v="110"/>
    <s v="Distrb Ops SupEng"/>
    <n v="1042.73"/>
    <n v="1053.3399999999999"/>
    <n v="1704.41"/>
    <n v="2424.17"/>
    <n v="1687.91"/>
    <n v="2875.64"/>
    <n v="2803.98"/>
    <n v="2353.91"/>
    <n v="2381.6999999999998"/>
    <n v="3304.77"/>
    <n v="2283.29"/>
    <n v="1276.07"/>
    <n v="25191.919999999998"/>
  </r>
  <r>
    <x v="2"/>
    <s v="Tampa Electric Company"/>
    <x v="0"/>
    <s v="Tampa Electric Company"/>
    <x v="430"/>
    <x v="429"/>
    <x v="111"/>
    <s v="Distrb Load Dispatch"/>
    <n v="5100.67"/>
    <n v="2494.9"/>
    <n v="2279.0100000000002"/>
    <n v="2014.46"/>
    <n v="1882.92"/>
    <n v="2381.29"/>
    <n v="2069.81"/>
    <n v="1821.38"/>
    <n v="2010.55"/>
    <n v="2188.15"/>
    <n v="1051"/>
    <n v="2301.67"/>
    <n v="27595.810000000005"/>
  </r>
  <r>
    <x v="2"/>
    <s v="Tampa Electric Company"/>
    <x v="0"/>
    <s v="Tampa Electric Company"/>
    <x v="430"/>
    <x v="429"/>
    <x v="112"/>
    <s v="Distrb Station Exp"/>
    <n v="474.96"/>
    <n v="1207.21"/>
    <n v="1443.54"/>
    <n v="1515.92"/>
    <n v="2014.06"/>
    <n v="1070.3699999999999"/>
    <n v="1121.1099999999999"/>
    <n v="1278.7"/>
    <n v="1155.48"/>
    <n v="1259.42"/>
    <n v="1227.45"/>
    <n v="891.61"/>
    <n v="14659.830000000002"/>
  </r>
  <r>
    <x v="2"/>
    <s v="Tampa Electric Company"/>
    <x v="0"/>
    <s v="Tampa Electric Company"/>
    <x v="430"/>
    <x v="429"/>
    <x v="113"/>
    <s v="Distrb OH Line Exp"/>
    <n v="5116.88"/>
    <n v="5752.11"/>
    <n v="7231.12"/>
    <n v="11086.82"/>
    <n v="9802.2099999999991"/>
    <n v="13366.32"/>
    <n v="7856.76"/>
    <n v="8289.2800000000007"/>
    <n v="71588.789999999994"/>
    <n v="9420.7900000000009"/>
    <n v="10226.709999999999"/>
    <n v="10576.04"/>
    <n v="170313.83"/>
  </r>
  <r>
    <x v="2"/>
    <s v="Tampa Electric Company"/>
    <x v="0"/>
    <s v="Tampa Electric Company"/>
    <x v="430"/>
    <x v="429"/>
    <x v="114"/>
    <s v="Distrb UG Line Exp"/>
    <n v="5390.16"/>
    <n v="1938.95"/>
    <n v="1060.94"/>
    <n v="3219.39"/>
    <n v="3534.01"/>
    <n v="2540.14"/>
    <n v="5966.24"/>
    <n v="4076.11"/>
    <n v="1082.8800000000001"/>
    <n v="4141.3100000000004"/>
    <n v="3472.36"/>
    <n v="4960.6899999999996"/>
    <n v="41383.180000000008"/>
  </r>
  <r>
    <x v="2"/>
    <s v="Tampa Electric Company"/>
    <x v="0"/>
    <s v="Tampa Electric Company"/>
    <x v="430"/>
    <x v="429"/>
    <x v="115"/>
    <s v="Distrb Sreet Lightn"/>
    <n v="9627.2900000000009"/>
    <n v="8587.57"/>
    <n v="8016.91"/>
    <n v="6500.62"/>
    <n v="8884.69"/>
    <n v="9784.7099999999991"/>
    <n v="10807.37"/>
    <n v="12347.5"/>
    <n v="10510.69"/>
    <n v="9458.3799999999992"/>
    <n v="8071.94"/>
    <n v="6878.06"/>
    <n v="109475.73000000001"/>
  </r>
  <r>
    <x v="2"/>
    <s v="Tampa Electric Company"/>
    <x v="0"/>
    <s v="Tampa Electric Company"/>
    <x v="430"/>
    <x v="429"/>
    <x v="116"/>
    <s v="Distrb Meter Exp"/>
    <n v="15897.19"/>
    <n v="8355.98"/>
    <n v="6819.22"/>
    <n v="3781.34"/>
    <n v="3993.54"/>
    <n v="5549.91"/>
    <n v="3958.45"/>
    <n v="3590.99"/>
    <n v="5694.06"/>
    <n v="4093.38"/>
    <n v="5000.16"/>
    <n v="3510.25"/>
    <n v="70244.469999999987"/>
  </r>
  <r>
    <x v="2"/>
    <s v="Tampa Electric Company"/>
    <x v="0"/>
    <s v="Tampa Electric Company"/>
    <x v="430"/>
    <x v="429"/>
    <x v="117"/>
    <s v="Distrb Cust Install"/>
    <n v="94.14"/>
    <n v="126.3"/>
    <n v="225.16"/>
    <n v="110.37"/>
    <n v="106.16"/>
    <n v="261.14999999999998"/>
    <n v="120.28"/>
    <n v="106.64"/>
    <n v="396.45"/>
    <n v="260.63"/>
    <n v="250.74"/>
    <n v="198.4"/>
    <n v="2256.4200000000005"/>
  </r>
  <r>
    <x v="2"/>
    <s v="Tampa Electric Company"/>
    <x v="0"/>
    <s v="Tampa Electric Company"/>
    <x v="430"/>
    <x v="429"/>
    <x v="118"/>
    <s v="Misc Distrib Exp"/>
    <n v="27655.25"/>
    <n v="13395.04"/>
    <n v="15425.1"/>
    <n v="18725.64"/>
    <n v="15186.72"/>
    <n v="26348.99"/>
    <n v="16318.33"/>
    <n v="13308.04"/>
    <n v="16644.7"/>
    <n v="6521.82"/>
    <n v="13577.08"/>
    <n v="10551.48"/>
    <n v="193658.19000000003"/>
  </r>
  <r>
    <x v="2"/>
    <s v="Tampa Electric Company"/>
    <x v="0"/>
    <s v="Tampa Electric Company"/>
    <x v="430"/>
    <x v="429"/>
    <x v="119"/>
    <s v="Distrb Maint Struct"/>
    <n v="515.33000000000004"/>
    <n v="574.16"/>
    <n v="348.04"/>
    <n v="568.30999999999995"/>
    <n v="530.15"/>
    <n v="807.64"/>
    <n v="751.4"/>
    <n v="760.58"/>
    <n v="858.08"/>
    <n v="831.31"/>
    <n v="409.24"/>
    <n v="255.51"/>
    <n v="7209.75"/>
  </r>
  <r>
    <x v="2"/>
    <s v="Tampa Electric Company"/>
    <x v="0"/>
    <s v="Tampa Electric Company"/>
    <x v="430"/>
    <x v="429"/>
    <x v="120"/>
    <s v="Distrb Maint Station"/>
    <n v="2306.44"/>
    <n v="5810.84"/>
    <n v="3656.5"/>
    <n v="2613.89"/>
    <n v="9903.35"/>
    <n v="7348.7"/>
    <n v="8448.8700000000008"/>
    <n v="8269.59"/>
    <n v="4729.3999999999996"/>
    <n v="7704.87"/>
    <n v="4990.55"/>
    <n v="4140.55"/>
    <n v="69923.550000000017"/>
  </r>
  <r>
    <x v="2"/>
    <s v="Tampa Electric Company"/>
    <x v="0"/>
    <s v="Tampa Electric Company"/>
    <x v="430"/>
    <x v="429"/>
    <x v="121"/>
    <s v="Distrb Maint OH Line"/>
    <n v="38496.589999999997"/>
    <n v="18809.73"/>
    <n v="27486.66"/>
    <n v="42087.37"/>
    <n v="41107.64"/>
    <n v="67739.83"/>
    <n v="46303.68"/>
    <n v="37258.550000000003"/>
    <n v="53848.76"/>
    <n v="30836.639999999999"/>
    <n v="43319.26"/>
    <n v="44274.2"/>
    <n v="491568.91000000003"/>
  </r>
  <r>
    <x v="2"/>
    <s v="Tampa Electric Company"/>
    <x v="0"/>
    <s v="Tampa Electric Company"/>
    <x v="430"/>
    <x v="429"/>
    <x v="122"/>
    <s v="Distrb Maint UG Line"/>
    <n v="9574.2000000000007"/>
    <n v="5483.22"/>
    <n v="13812.16"/>
    <n v="26498.52"/>
    <n v="19402.95"/>
    <n v="34237.15"/>
    <n v="23633.9"/>
    <n v="24905.15"/>
    <n v="41314.660000000003"/>
    <n v="21901.919999999998"/>
    <n v="35657.379999999997"/>
    <n v="36976.49"/>
    <n v="293397.7"/>
  </r>
  <r>
    <x v="2"/>
    <s v="Tampa Electric Company"/>
    <x v="0"/>
    <s v="Tampa Electric Company"/>
    <x v="430"/>
    <x v="429"/>
    <x v="123"/>
    <s v="Distrb Maint Transf"/>
    <m/>
    <m/>
    <m/>
    <n v="0.49"/>
    <n v="1.82"/>
    <m/>
    <m/>
    <m/>
    <m/>
    <m/>
    <m/>
    <n v="1.96"/>
    <n v="4.2699999999999996"/>
  </r>
  <r>
    <x v="2"/>
    <s v="Tampa Electric Company"/>
    <x v="0"/>
    <s v="Tampa Electric Company"/>
    <x v="430"/>
    <x v="429"/>
    <x v="124"/>
    <s v="Distrb Maint StLght"/>
    <n v="1592.49"/>
    <n v="502.79"/>
    <n v="273.33"/>
    <n v="20.88"/>
    <n v="17.41"/>
    <n v="22.83"/>
    <n v="81.7"/>
    <n v="82.77"/>
    <n v="97.38"/>
    <m/>
    <n v="4.8099999999999996"/>
    <n v="20.25"/>
    <n v="2716.64"/>
  </r>
  <r>
    <x v="2"/>
    <s v="Tampa Electric Company"/>
    <x v="0"/>
    <s v="Tampa Electric Company"/>
    <x v="430"/>
    <x v="429"/>
    <x v="125"/>
    <s v="Distrb Maint Meters"/>
    <n v="3.45"/>
    <n v="123.82"/>
    <n v="228.11"/>
    <n v="-3"/>
    <n v="-17.09"/>
    <n v="42.24"/>
    <m/>
    <n v="32.950000000000003"/>
    <n v="195.33"/>
    <n v="8.4499999999999993"/>
    <n v="129.19"/>
    <n v="-26.07"/>
    <n v="717.38"/>
  </r>
  <r>
    <x v="2"/>
    <s v="Tampa Electric Company"/>
    <x v="0"/>
    <s v="Tampa Electric Company"/>
    <x v="430"/>
    <x v="429"/>
    <x v="127"/>
    <s v="Cust Act Meter Read"/>
    <n v="1.59"/>
    <n v="56.09"/>
    <n v="97.83"/>
    <n v="-1.63"/>
    <n v="-5.75"/>
    <n v="7.91"/>
    <m/>
    <m/>
    <n v="73.36"/>
    <n v="4.9000000000000004"/>
    <n v="66.08"/>
    <n v="-19.98"/>
    <n v="280.39999999999998"/>
  </r>
  <r>
    <x v="2"/>
    <s v="Tampa Electric Company"/>
    <x v="0"/>
    <s v="Tampa Electric Company"/>
    <x v="430"/>
    <x v="429"/>
    <x v="128"/>
    <s v="Cust Act Rcds Cllct"/>
    <n v="3504.93"/>
    <n v="1519.35"/>
    <n v="991.72"/>
    <n v="471.46"/>
    <n v="16.73"/>
    <n v="452.96"/>
    <n v="243.72"/>
    <n v="388.17"/>
    <n v="2966.95"/>
    <n v="231.73"/>
    <n v="280.06"/>
    <n v="-44.42"/>
    <n v="11023.359999999999"/>
  </r>
  <r>
    <x v="2"/>
    <s v="Tampa Electric Company"/>
    <x v="0"/>
    <s v="Tampa Electric Company"/>
    <x v="430"/>
    <x v="429"/>
    <x v="129"/>
    <s v="Cust Assist Exp"/>
    <n v="170.43"/>
    <n v="46.24"/>
    <n v="346.39"/>
    <n v="5445.44"/>
    <n v="-1083.04"/>
    <n v="127.53"/>
    <n v="308.44"/>
    <n v="192.65"/>
    <n v="2401.2600000000002"/>
    <n v="324.99"/>
    <n v="377.95"/>
    <n v="346.82"/>
    <n v="9005.1"/>
  </r>
  <r>
    <x v="2"/>
    <s v="Tampa Electric Company"/>
    <x v="0"/>
    <s v="Tampa Electric Company"/>
    <x v="430"/>
    <x v="429"/>
    <x v="131"/>
    <s v="A&amp;G Salaries"/>
    <n v="18199.73"/>
    <n v="17002.189999999999"/>
    <n v="18169.2"/>
    <n v="26557.86"/>
    <n v="31785.48"/>
    <n v="27668.31"/>
    <n v="28116.959999999999"/>
    <n v="37905.519999999997"/>
    <n v="31327.95"/>
    <n v="16047.31"/>
    <n v="12548.17"/>
    <n v="15676.14"/>
    <n v="281004.82"/>
  </r>
  <r>
    <x v="2"/>
    <s v="Tampa Electric Company"/>
    <x v="0"/>
    <s v="Tampa Electric Company"/>
    <x v="430"/>
    <x v="429"/>
    <x v="132"/>
    <s v="Misc General Exp"/>
    <n v="-11.51"/>
    <m/>
    <n v="60.15"/>
    <n v="-1.96"/>
    <n v="161.83000000000001"/>
    <n v="81.819999999999993"/>
    <n v="140.36000000000001"/>
    <n v="141.21"/>
    <n v="794.13"/>
    <n v="-35.78"/>
    <n v="92.47"/>
    <m/>
    <n v="1422.7200000000003"/>
  </r>
  <r>
    <x v="2"/>
    <s v="Tampa Electric Company"/>
    <x v="0"/>
    <s v="Tampa Electric Company"/>
    <x v="430"/>
    <x v="429"/>
    <x v="133"/>
    <s v="A&amp;G Ele Maint GenPlt"/>
    <n v="29"/>
    <n v="284.44"/>
    <n v="145.51"/>
    <n v="-4.09"/>
    <n v="223.21"/>
    <n v="1.91"/>
    <n v="47.98"/>
    <n v="95.51"/>
    <n v="126.83"/>
    <n v="16.32"/>
    <n v="333.46"/>
    <n v="2.11"/>
    <n v="1302.19"/>
  </r>
  <r>
    <x v="2"/>
    <s v="Tampa Electric Company"/>
    <x v="0"/>
    <s v="Tampa Electric Company"/>
    <x v="1"/>
    <x v="1"/>
    <x v="1"/>
    <s v="FERC B/S Clearing"/>
    <n v="851507.09"/>
    <n v="127491.4"/>
    <n v="504216.77"/>
    <n v="514660.73"/>
    <n v="200371.06"/>
    <n v="705540.73"/>
    <n v="696084.44"/>
    <n v="477418.1"/>
    <n v="650427.1"/>
    <n v="224084.12"/>
    <n v="1233556.78"/>
    <n v="842272.45"/>
    <n v="7027630.7700000005"/>
  </r>
  <r>
    <x v="2"/>
    <s v="Tampa Electric Company"/>
    <x v="0"/>
    <s v="Tampa Electric Company"/>
    <x v="1"/>
    <x v="1"/>
    <x v="78"/>
    <s v="Csts Jobbing Wrk"/>
    <n v="16206.77"/>
    <n v="-3071.15"/>
    <n v="3108.93"/>
    <n v="4072.86"/>
    <n v="1718.62"/>
    <n v="6725.76"/>
    <n v="2618.2800000000002"/>
    <n v="1191.04"/>
    <n v="5459.02"/>
    <n v="1473.48"/>
    <n v="14631.03"/>
    <n v="9889.99"/>
    <n v="64024.630000000005"/>
  </r>
  <r>
    <x v="2"/>
    <s v="Tampa Electric Company"/>
    <x v="0"/>
    <s v="Tampa Electric Company"/>
    <x v="1"/>
    <x v="1"/>
    <x v="79"/>
    <s v="Other Deductions"/>
    <n v="90.58"/>
    <m/>
    <m/>
    <n v="16.97"/>
    <n v="-13.86"/>
    <n v="15.95"/>
    <m/>
    <m/>
    <m/>
    <m/>
    <m/>
    <m/>
    <n v="109.64"/>
  </r>
  <r>
    <x v="2"/>
    <s v="Tampa Electric Company"/>
    <x v="0"/>
    <s v="Tampa Electric Company"/>
    <x v="1"/>
    <x v="1"/>
    <x v="80"/>
    <s v="Steam Ops SupEng"/>
    <n v="87908.79"/>
    <n v="11842.22"/>
    <n v="76844.78"/>
    <n v="44532.98"/>
    <n v="24706.62"/>
    <n v="50341.56"/>
    <n v="65451.68"/>
    <n v="24860.05"/>
    <n v="45927.02"/>
    <n v="23092.92"/>
    <n v="93202.14"/>
    <n v="61379.519999999997"/>
    <n v="610090.27999999991"/>
  </r>
  <r>
    <x v="2"/>
    <s v="Tampa Electric Company"/>
    <x v="0"/>
    <s v="Tampa Electric Company"/>
    <x v="1"/>
    <x v="1"/>
    <x v="81"/>
    <s v="Steam Fuel"/>
    <n v="1759.3"/>
    <n v="582.78"/>
    <n v="1050.1500000000001"/>
    <n v="440.64"/>
    <n v="592.86"/>
    <n v="1060.48"/>
    <n v="650.42999999999995"/>
    <n v="525.01"/>
    <n v="936.06"/>
    <n v="346.42"/>
    <n v="1115.0899999999999"/>
    <n v="391.08"/>
    <n v="9450.2999999999993"/>
  </r>
  <r>
    <x v="2"/>
    <s v="Tampa Electric Company"/>
    <x v="0"/>
    <s v="Tampa Electric Company"/>
    <x v="1"/>
    <x v="1"/>
    <x v="82"/>
    <s v="Steam Expenses"/>
    <n v="14467.96"/>
    <n v="-200.82"/>
    <n v="4979.8599999999997"/>
    <n v="2975.63"/>
    <n v="2939.03"/>
    <n v="17701.740000000002"/>
    <n v="7160.7"/>
    <n v="1201.21"/>
    <n v="7157.02"/>
    <n v="3335.91"/>
    <n v="10419.31"/>
    <n v="11529.53"/>
    <n v="83667.08"/>
  </r>
  <r>
    <x v="2"/>
    <s v="Tampa Electric Company"/>
    <x v="0"/>
    <s v="Tampa Electric Company"/>
    <x v="1"/>
    <x v="1"/>
    <x v="83"/>
    <s v="Steam Electric Exp"/>
    <n v="8757.48"/>
    <n v="-146.54"/>
    <n v="2872.08"/>
    <n v="1644.44"/>
    <n v="1996.59"/>
    <n v="13998.2"/>
    <n v="4681.9799999999996"/>
    <n v="816.2"/>
    <n v="5229.2700000000004"/>
    <n v="2809.85"/>
    <n v="7376.37"/>
    <n v="8540.8700000000008"/>
    <n v="58576.79"/>
  </r>
  <r>
    <x v="2"/>
    <s v="Tampa Electric Company"/>
    <x v="0"/>
    <s v="Tampa Electric Company"/>
    <x v="1"/>
    <x v="1"/>
    <x v="84"/>
    <s v="Misc Steam Pwr Exp"/>
    <n v="22579.02"/>
    <n v="1815.66"/>
    <n v="11627.82"/>
    <n v="14274.21"/>
    <n v="6417.63"/>
    <n v="21789.64"/>
    <n v="12740.3"/>
    <n v="11494.53"/>
    <n v="11907.44"/>
    <n v="6428.38"/>
    <n v="14222.92"/>
    <n v="11926.64"/>
    <n v="147224.19"/>
  </r>
  <r>
    <x v="2"/>
    <s v="Tampa Electric Company"/>
    <x v="0"/>
    <s v="Tampa Electric Company"/>
    <x v="1"/>
    <x v="1"/>
    <x v="85"/>
    <s v="Steam Main SupEng"/>
    <m/>
    <m/>
    <m/>
    <m/>
    <m/>
    <m/>
    <n v="1.01"/>
    <n v="188.88"/>
    <m/>
    <m/>
    <m/>
    <m/>
    <n v="189.89"/>
  </r>
  <r>
    <x v="2"/>
    <s v="Tampa Electric Company"/>
    <x v="0"/>
    <s v="Tampa Electric Company"/>
    <x v="1"/>
    <x v="1"/>
    <x v="86"/>
    <s v="Steam Main Struct"/>
    <n v="2087.54"/>
    <n v="123.92"/>
    <n v="1595.4"/>
    <n v="264.49"/>
    <n v="191.72"/>
    <n v="1252.0999999999999"/>
    <n v="772.42"/>
    <n v="417.83"/>
    <n v="3411.91"/>
    <n v="1650.39"/>
    <n v="2256.71"/>
    <n v="1803.83"/>
    <n v="15828.26"/>
  </r>
  <r>
    <x v="2"/>
    <s v="Tampa Electric Company"/>
    <x v="0"/>
    <s v="Tampa Electric Company"/>
    <x v="1"/>
    <x v="1"/>
    <x v="87"/>
    <s v="Steam Maint BoilerPl"/>
    <n v="27623.01"/>
    <n v="4704.13"/>
    <n v="13754.48"/>
    <n v="10881.47"/>
    <n v="414.41"/>
    <n v="18825.89"/>
    <n v="15019.07"/>
    <n v="7906.38"/>
    <n v="19914.099999999999"/>
    <n v="8869.4599999999991"/>
    <n v="26722.29"/>
    <n v="19410.349999999999"/>
    <n v="174045.04"/>
  </r>
  <r>
    <x v="2"/>
    <s v="Tampa Electric Company"/>
    <x v="0"/>
    <s v="Tampa Electric Company"/>
    <x v="1"/>
    <x v="1"/>
    <x v="88"/>
    <s v="Steam Maint ElePlant"/>
    <n v="2526.3200000000002"/>
    <n v="151.26"/>
    <n v="5667.59"/>
    <n v="1037.56"/>
    <n v="1089.29"/>
    <n v="1170.58"/>
    <n v="1518.54"/>
    <n v="945.27"/>
    <n v="553.04"/>
    <n v="345.54"/>
    <n v="1940.74"/>
    <n v="995.94"/>
    <n v="17941.670000000002"/>
  </r>
  <r>
    <x v="2"/>
    <s v="Tampa Electric Company"/>
    <x v="0"/>
    <s v="Tampa Electric Company"/>
    <x v="1"/>
    <x v="1"/>
    <x v="89"/>
    <s v="Maint Msc Steam Plnt"/>
    <n v="1072.56"/>
    <n v="-161.87"/>
    <n v="850.74"/>
    <n v="262.29000000000002"/>
    <n v="99.25"/>
    <n v="1337.53"/>
    <n v="1387.51"/>
    <n v="584.55999999999995"/>
    <n v="1466.93"/>
    <n v="1203.31"/>
    <n v="2794.28"/>
    <n v="1715.26"/>
    <n v="12612.35"/>
  </r>
  <r>
    <x v="2"/>
    <s v="Tampa Electric Company"/>
    <x v="0"/>
    <s v="Tampa Electric Company"/>
    <x v="1"/>
    <x v="1"/>
    <x v="90"/>
    <s v="OthPwr Ops SupEng"/>
    <m/>
    <m/>
    <m/>
    <m/>
    <m/>
    <m/>
    <m/>
    <n v="676.51"/>
    <m/>
    <m/>
    <n v="443.67"/>
    <n v="1031.6600000000001"/>
    <n v="2151.84"/>
  </r>
  <r>
    <x v="2"/>
    <s v="Tampa Electric Company"/>
    <x v="0"/>
    <s v="Tampa Electric Company"/>
    <x v="1"/>
    <x v="1"/>
    <x v="91"/>
    <s v="OthPwr Fuel"/>
    <n v="1871.2"/>
    <n v="151.08000000000001"/>
    <n v="121.45"/>
    <n v="26.35"/>
    <m/>
    <m/>
    <n v="44.86"/>
    <n v="47.97"/>
    <m/>
    <n v="64.81"/>
    <n v="44.9"/>
    <m/>
    <n v="2372.62"/>
  </r>
  <r>
    <x v="2"/>
    <s v="Tampa Electric Company"/>
    <x v="0"/>
    <s v="Tampa Electric Company"/>
    <x v="1"/>
    <x v="1"/>
    <x v="92"/>
    <s v="OthPwr Gen Exp"/>
    <n v="99182.75"/>
    <n v="26317.13"/>
    <n v="51501.38"/>
    <n v="62600.91"/>
    <n v="25653.759999999998"/>
    <n v="97606.14"/>
    <n v="66479.42"/>
    <n v="52242.39"/>
    <n v="67199.929999999993"/>
    <n v="30409.62"/>
    <n v="91152.17"/>
    <n v="95414.15"/>
    <n v="765759.75000000012"/>
  </r>
  <r>
    <x v="2"/>
    <s v="Tampa Electric Company"/>
    <x v="0"/>
    <s v="Tampa Electric Company"/>
    <x v="1"/>
    <x v="1"/>
    <x v="93"/>
    <s v="Misc OthPwr Gen Exp"/>
    <n v="32639.54"/>
    <n v="3157.15"/>
    <n v="16895.43"/>
    <n v="21726.720000000001"/>
    <n v="9764.81"/>
    <n v="32289.53"/>
    <n v="16141.52"/>
    <n v="16762.98"/>
    <n v="15987.05"/>
    <n v="8287.7099999999991"/>
    <n v="28333.27"/>
    <n v="17694.53"/>
    <n v="219680.23999999996"/>
  </r>
  <r>
    <x v="2"/>
    <s v="Tampa Electric Company"/>
    <x v="0"/>
    <s v="Tampa Electric Company"/>
    <x v="1"/>
    <x v="1"/>
    <x v="94"/>
    <s v="OthPwr Maint Struct"/>
    <n v="4597.28"/>
    <n v="1296.71"/>
    <n v="2260.42"/>
    <n v="1365.08"/>
    <n v="208.53"/>
    <n v="4561.18"/>
    <n v="2546.14"/>
    <n v="2269.3000000000002"/>
    <n v="2155.69"/>
    <n v="1676.91"/>
    <n v="3670.06"/>
    <n v="2572"/>
    <n v="29179.3"/>
  </r>
  <r>
    <x v="2"/>
    <s v="Tampa Electric Company"/>
    <x v="0"/>
    <s v="Tampa Electric Company"/>
    <x v="1"/>
    <x v="1"/>
    <x v="95"/>
    <s v="OthPwr Maint Gen Eq"/>
    <n v="14405.64"/>
    <n v="4460.8599999999997"/>
    <n v="11893.43"/>
    <n v="7261.73"/>
    <n v="2846.99"/>
    <n v="21917.75"/>
    <n v="14861.38"/>
    <n v="11664.68"/>
    <n v="14317.27"/>
    <n v="11689.25"/>
    <n v="21902.97"/>
    <n v="21724.05"/>
    <n v="158946"/>
  </r>
  <r>
    <x v="2"/>
    <s v="Tampa Electric Company"/>
    <x v="0"/>
    <s v="Tampa Electric Company"/>
    <x v="1"/>
    <x v="1"/>
    <x v="96"/>
    <s v="Maint Msc OthPwr Plt"/>
    <n v="391.39"/>
    <n v="46.99"/>
    <n v="98.62"/>
    <n v="254.85"/>
    <n v="-96.42"/>
    <n v="418.64"/>
    <n v="91.98"/>
    <n v="269.74"/>
    <n v="437.87"/>
    <n v="402.16"/>
    <n v="1329.39"/>
    <n v="342.02"/>
    <n v="3987.23"/>
  </r>
  <r>
    <x v="2"/>
    <s v="Tampa Electric Company"/>
    <x v="0"/>
    <s v="Tampa Electric Company"/>
    <x v="1"/>
    <x v="1"/>
    <x v="97"/>
    <s v="OthSup SysCtrl Dispt"/>
    <n v="9020.42"/>
    <n v="1077.08"/>
    <n v="5412.95"/>
    <n v="7106.09"/>
    <n v="-212.75"/>
    <n v="9355.6200000000008"/>
    <n v="9671.17"/>
    <n v="2754.37"/>
    <n v="5331.75"/>
    <n v="2966.37"/>
    <n v="13205.54"/>
    <n v="10690.95"/>
    <n v="76379.560000000012"/>
  </r>
  <r>
    <x v="2"/>
    <s v="Tampa Electric Company"/>
    <x v="0"/>
    <s v="Tampa Electric Company"/>
    <x v="1"/>
    <x v="1"/>
    <x v="98"/>
    <s v="Trnsm Ops SupEng"/>
    <n v="24497.49"/>
    <n v="-2043.13"/>
    <n v="3972.01"/>
    <n v="11558.17"/>
    <n v="-2296.9699999999998"/>
    <n v="11372.61"/>
    <n v="9538.94"/>
    <n v="1606.23"/>
    <n v="9020.91"/>
    <n v="3189.42"/>
    <n v="21816.240000000002"/>
    <n v="11246.82"/>
    <n v="103478.74000000002"/>
  </r>
  <r>
    <x v="2"/>
    <s v="Tampa Electric Company"/>
    <x v="0"/>
    <s v="Tampa Electric Company"/>
    <x v="1"/>
    <x v="1"/>
    <x v="99"/>
    <s v="Trnsm LD Reliability"/>
    <n v="1297.1300000000001"/>
    <n v="142.44"/>
    <n v="743.34"/>
    <n v="912.38"/>
    <n v="-29.47"/>
    <n v="1195.21"/>
    <n v="1286.6600000000001"/>
    <n v="347.15"/>
    <n v="674.32"/>
    <n v="361.17"/>
    <n v="1697.61"/>
    <n v="1650.03"/>
    <n v="10277.970000000001"/>
  </r>
  <r>
    <x v="2"/>
    <s v="Tampa Electric Company"/>
    <x v="0"/>
    <s v="Tampa Electric Company"/>
    <x v="1"/>
    <x v="1"/>
    <x v="100"/>
    <s v="Trnsm LD Monitor"/>
    <n v="23282.81"/>
    <n v="2647.79"/>
    <n v="13707.04"/>
    <n v="17244.849999999999"/>
    <n v="390.6"/>
    <n v="20751.919999999998"/>
    <n v="20880.849999999999"/>
    <n v="6276.54"/>
    <n v="12025.02"/>
    <n v="9139.98"/>
    <n v="29210.03"/>
    <n v="23840.37"/>
    <n v="179397.8"/>
  </r>
  <r>
    <x v="2"/>
    <s v="Tampa Electric Company"/>
    <x v="0"/>
    <s v="Tampa Electric Company"/>
    <x v="1"/>
    <x v="1"/>
    <x v="101"/>
    <s v="Trnsm LD Svc Schld"/>
    <n v="14090.79"/>
    <n v="1121.03"/>
    <n v="7320.3"/>
    <n v="12453.71"/>
    <n v="-1412.31"/>
    <n v="15485.27"/>
    <n v="14277.62"/>
    <n v="3501.2"/>
    <n v="8555.5"/>
    <n v="4739.3599999999997"/>
    <n v="23361.69"/>
    <n v="16540.32"/>
    <n v="120034.48000000001"/>
  </r>
  <r>
    <x v="2"/>
    <s v="Tampa Electric Company"/>
    <x v="0"/>
    <s v="Tampa Electric Company"/>
    <x v="1"/>
    <x v="1"/>
    <x v="102"/>
    <s v="Trnsm Station Exp"/>
    <n v="9510.07"/>
    <n v="613.46"/>
    <n v="3437.07"/>
    <n v="4910.7"/>
    <n v="2391.83"/>
    <n v="7779.82"/>
    <n v="7183.68"/>
    <n v="4788.05"/>
    <n v="5286.83"/>
    <n v="1164.48"/>
    <n v="6624.63"/>
    <n v="5507.15"/>
    <n v="59197.770000000004"/>
  </r>
  <r>
    <x v="2"/>
    <s v="Tampa Electric Company"/>
    <x v="0"/>
    <s v="Tampa Electric Company"/>
    <x v="1"/>
    <x v="1"/>
    <x v="103"/>
    <s v="Trnsm OH Line Exp"/>
    <n v="292.10000000000002"/>
    <n v="35.53"/>
    <n v="161.16"/>
    <n v="569.16"/>
    <n v="355.69"/>
    <n v="757.04"/>
    <n v="137.06"/>
    <n v="153.5"/>
    <n v="8173.33"/>
    <n v="108.23"/>
    <n v="973.96"/>
    <n v="437.21"/>
    <n v="12153.969999999998"/>
  </r>
  <r>
    <x v="2"/>
    <s v="Tampa Electric Company"/>
    <x v="0"/>
    <s v="Tampa Electric Company"/>
    <x v="1"/>
    <x v="1"/>
    <x v="104"/>
    <s v="Misc Trnsm Exp"/>
    <n v="10929.46"/>
    <n v="1014.05"/>
    <n v="7473.39"/>
    <n v="8629.52"/>
    <n v="1640.3"/>
    <n v="8386.9699999999993"/>
    <n v="14922"/>
    <n v="6824.98"/>
    <n v="11090"/>
    <n v="4937.9799999999996"/>
    <n v="17470.61"/>
    <n v="16235.99"/>
    <n v="109555.25"/>
  </r>
  <r>
    <x v="2"/>
    <s v="Tampa Electric Company"/>
    <x v="0"/>
    <s v="Tampa Electric Company"/>
    <x v="1"/>
    <x v="1"/>
    <x v="105"/>
    <s v="Trnsm Maint Struct"/>
    <n v="12.38"/>
    <m/>
    <m/>
    <m/>
    <m/>
    <m/>
    <m/>
    <m/>
    <m/>
    <m/>
    <m/>
    <m/>
    <n v="12.38"/>
  </r>
  <r>
    <x v="2"/>
    <s v="Tampa Electric Company"/>
    <x v="0"/>
    <s v="Tampa Electric Company"/>
    <x v="1"/>
    <x v="1"/>
    <x v="106"/>
    <s v="Trnsm Maint Comp SW"/>
    <n v="3036.45"/>
    <n v="1413.08"/>
    <n v="1789.15"/>
    <n v="997.87"/>
    <n v="63.12"/>
    <n v="1770.8"/>
    <n v="2195.23"/>
    <n v="2817.15"/>
    <n v="4978.5200000000004"/>
    <n v="532.34"/>
    <n v="2266.64"/>
    <n v="750.8"/>
    <n v="22611.149999999998"/>
  </r>
  <r>
    <x v="2"/>
    <s v="Tampa Electric Company"/>
    <x v="0"/>
    <s v="Tampa Electric Company"/>
    <x v="1"/>
    <x v="1"/>
    <x v="107"/>
    <s v="Trnsm Maint Comm Eq"/>
    <n v="2219.09"/>
    <n v="83.21"/>
    <n v="1150.28"/>
    <n v="270.94"/>
    <n v="35.409999999999997"/>
    <n v="954.88"/>
    <n v="468.36"/>
    <n v="165.8"/>
    <n v="321.20999999999998"/>
    <n v="266.69"/>
    <n v="722.01"/>
    <n v="340.4"/>
    <n v="6998.2799999999988"/>
  </r>
  <r>
    <x v="2"/>
    <s v="Tampa Electric Company"/>
    <x v="0"/>
    <s v="Tampa Electric Company"/>
    <x v="1"/>
    <x v="1"/>
    <x v="108"/>
    <s v="Trnsm Maint Stn Equ"/>
    <n v="1826.69"/>
    <n v="160.54"/>
    <n v="3799.12"/>
    <n v="867.27"/>
    <n v="203.73"/>
    <n v="1877.86"/>
    <n v="1634.24"/>
    <n v="1364.11"/>
    <n v="1785.97"/>
    <n v="242.34"/>
    <n v="3353.47"/>
    <n v="1697.9"/>
    <n v="18813.240000000002"/>
  </r>
  <r>
    <x v="2"/>
    <s v="Tampa Electric Company"/>
    <x v="0"/>
    <s v="Tampa Electric Company"/>
    <x v="1"/>
    <x v="1"/>
    <x v="109"/>
    <s v="Trnsm Maint OH Lines"/>
    <n v="7699.83"/>
    <n v="831.51"/>
    <n v="4018.88"/>
    <n v="5992.9"/>
    <n v="2000.05"/>
    <n v="7924.71"/>
    <n v="4672.1400000000003"/>
    <n v="3352.46"/>
    <n v="7947.34"/>
    <n v="1122.28"/>
    <n v="15201.3"/>
    <n v="8572.1299999999992"/>
    <n v="69335.530000000013"/>
  </r>
  <r>
    <x v="2"/>
    <s v="Tampa Electric Company"/>
    <x v="0"/>
    <s v="Tampa Electric Company"/>
    <x v="1"/>
    <x v="1"/>
    <x v="110"/>
    <s v="Distrb Ops SupEng"/>
    <n v="7494.93"/>
    <n v="1486.78"/>
    <n v="15779.35"/>
    <n v="4667.78"/>
    <n v="-32.26"/>
    <n v="6278.53"/>
    <n v="7348.63"/>
    <n v="3497.69"/>
    <n v="4058.85"/>
    <n v="921.44"/>
    <n v="9210.5499999999993"/>
    <n v="6936.18"/>
    <n v="67648.450000000012"/>
  </r>
  <r>
    <x v="2"/>
    <s v="Tampa Electric Company"/>
    <x v="0"/>
    <s v="Tampa Electric Company"/>
    <x v="1"/>
    <x v="1"/>
    <x v="111"/>
    <s v="Distrb Load Dispatch"/>
    <n v="6011.71"/>
    <n v="1314.66"/>
    <n v="1434.26"/>
    <n v="1826.49"/>
    <n v="339.49"/>
    <n v="2243.61"/>
    <n v="1881.16"/>
    <n v="1573.88"/>
    <n v="1265.07"/>
    <n v="712.67"/>
    <n v="2555.6999999999998"/>
    <n v="2172.58"/>
    <n v="23331.279999999999"/>
  </r>
  <r>
    <x v="2"/>
    <s v="Tampa Electric Company"/>
    <x v="0"/>
    <s v="Tampa Electric Company"/>
    <x v="1"/>
    <x v="1"/>
    <x v="112"/>
    <s v="Distrb Station Exp"/>
    <n v="13838.99"/>
    <n v="1649.05"/>
    <n v="7784.66"/>
    <n v="9485.1200000000008"/>
    <n v="2236.16"/>
    <n v="11600.68"/>
    <n v="9512.81"/>
    <n v="8327.6"/>
    <n v="10837.4"/>
    <n v="2543.9899999999998"/>
    <n v="17025.400000000001"/>
    <n v="12888.98"/>
    <n v="107730.83999999998"/>
  </r>
  <r>
    <x v="2"/>
    <s v="Tampa Electric Company"/>
    <x v="0"/>
    <s v="Tampa Electric Company"/>
    <x v="1"/>
    <x v="1"/>
    <x v="113"/>
    <s v="Distrb OH Line Exp"/>
    <n v="45919.25"/>
    <n v="7508.22"/>
    <n v="23322.98"/>
    <n v="35781.980000000003"/>
    <n v="2485.58"/>
    <n v="37301.86"/>
    <n v="36974.639999999999"/>
    <n v="26318.33"/>
    <n v="88619.08"/>
    <n v="18564.150000000001"/>
    <n v="76550.600000000006"/>
    <n v="54900.7"/>
    <n v="454247.37000000005"/>
  </r>
  <r>
    <x v="2"/>
    <s v="Tampa Electric Company"/>
    <x v="0"/>
    <s v="Tampa Electric Company"/>
    <x v="1"/>
    <x v="1"/>
    <x v="114"/>
    <s v="Distrb UG Line Exp"/>
    <n v="1921.18"/>
    <n v="-574.04"/>
    <n v="1170.68"/>
    <n v="390.23"/>
    <n v="-390.23"/>
    <n v="780.82"/>
    <n v="388.47"/>
    <m/>
    <n v="3902.28"/>
    <n v="-702.41"/>
    <n v="311.25"/>
    <m/>
    <n v="7198.2300000000014"/>
  </r>
  <r>
    <x v="2"/>
    <s v="Tampa Electric Company"/>
    <x v="0"/>
    <s v="Tampa Electric Company"/>
    <x v="1"/>
    <x v="1"/>
    <x v="115"/>
    <s v="Distrb Sreet Lightn"/>
    <n v="23244.36"/>
    <n v="3586.63"/>
    <n v="11273.41"/>
    <n v="9436.7999999999993"/>
    <n v="-554.26"/>
    <n v="14435.26"/>
    <n v="10924.28"/>
    <n v="2709.89"/>
    <n v="8930.7099999999991"/>
    <n v="5570.5"/>
    <n v="20025.97"/>
    <n v="12372.99"/>
    <n v="121956.54"/>
  </r>
  <r>
    <x v="2"/>
    <s v="Tampa Electric Company"/>
    <x v="0"/>
    <s v="Tampa Electric Company"/>
    <x v="1"/>
    <x v="1"/>
    <x v="116"/>
    <s v="Distrb Meter Exp"/>
    <n v="46300.19"/>
    <n v="9839.34"/>
    <n v="14671.96"/>
    <n v="21008.03"/>
    <n v="8811.0400000000009"/>
    <n v="27172.85"/>
    <n v="24139.72"/>
    <n v="13803.51"/>
    <n v="31579.08"/>
    <n v="12542.12"/>
    <n v="49630.27"/>
    <n v="27964.05"/>
    <n v="287462.16000000003"/>
  </r>
  <r>
    <x v="2"/>
    <s v="Tampa Electric Company"/>
    <x v="0"/>
    <s v="Tampa Electric Company"/>
    <x v="1"/>
    <x v="1"/>
    <x v="117"/>
    <s v="Distrb Cust Install"/>
    <n v="7209.3"/>
    <n v="1105.03"/>
    <n v="822.29"/>
    <n v="2911.69"/>
    <n v="-453.28"/>
    <n v="5225.4799999999996"/>
    <n v="3487.14"/>
    <n v="1391.66"/>
    <n v="4160.2299999999996"/>
    <n v="72.36"/>
    <n v="7138.3"/>
    <n v="2528.15"/>
    <n v="35598.35"/>
  </r>
  <r>
    <x v="2"/>
    <s v="Tampa Electric Company"/>
    <x v="0"/>
    <s v="Tampa Electric Company"/>
    <x v="1"/>
    <x v="1"/>
    <x v="118"/>
    <s v="Misc Distrib Exp"/>
    <n v="53690.07"/>
    <n v="14431.3"/>
    <n v="31113.21"/>
    <n v="28321.99"/>
    <n v="6660.44"/>
    <n v="38355.68"/>
    <n v="34292.57"/>
    <n v="19312.64"/>
    <n v="30393.51"/>
    <n v="14526.44"/>
    <n v="64876.28"/>
    <n v="40061.14"/>
    <n v="376035.27"/>
  </r>
  <r>
    <x v="2"/>
    <s v="Tampa Electric Company"/>
    <x v="0"/>
    <s v="Tampa Electric Company"/>
    <x v="1"/>
    <x v="1"/>
    <x v="119"/>
    <s v="Distrb Maint Struct"/>
    <n v="876.14"/>
    <n v="279.45"/>
    <n v="428.81"/>
    <n v="1314.97"/>
    <n v="116.06"/>
    <n v="522.82000000000005"/>
    <n v="561.07000000000005"/>
    <n v="546.30999999999995"/>
    <n v="658.75"/>
    <n v="236.27"/>
    <n v="1136.78"/>
    <n v="505.09"/>
    <n v="7182.5199999999995"/>
  </r>
  <r>
    <x v="2"/>
    <s v="Tampa Electric Company"/>
    <x v="0"/>
    <s v="Tampa Electric Company"/>
    <x v="1"/>
    <x v="1"/>
    <x v="120"/>
    <s v="Distrb Maint Station"/>
    <n v="7099.2"/>
    <n v="543.47"/>
    <n v="4927.49"/>
    <n v="2620.7199999999998"/>
    <n v="342.93"/>
    <n v="11717.49"/>
    <n v="6312.65"/>
    <n v="5256.8"/>
    <n v="4190.6899999999996"/>
    <n v="2102.09"/>
    <n v="9979.7199999999993"/>
    <n v="4744.38"/>
    <n v="59837.63"/>
  </r>
  <r>
    <x v="2"/>
    <s v="Tampa Electric Company"/>
    <x v="0"/>
    <s v="Tampa Electric Company"/>
    <x v="1"/>
    <x v="1"/>
    <x v="121"/>
    <s v="Distrb Maint OH Line"/>
    <n v="64246.36"/>
    <n v="16447.87"/>
    <n v="27357.14"/>
    <n v="43916.85"/>
    <n v="13297.4"/>
    <n v="64230.12"/>
    <n v="56586.04"/>
    <n v="21127.05"/>
    <n v="53659.9"/>
    <n v="28701.54"/>
    <n v="87861.68"/>
    <n v="44244.9"/>
    <n v="521676.85"/>
  </r>
  <r>
    <x v="2"/>
    <s v="Tampa Electric Company"/>
    <x v="0"/>
    <s v="Tampa Electric Company"/>
    <x v="1"/>
    <x v="1"/>
    <x v="122"/>
    <s v="Distrb Maint UG Line"/>
    <n v="11693.52"/>
    <n v="2672.88"/>
    <n v="8190.76"/>
    <n v="21678.81"/>
    <n v="3750.96"/>
    <n v="21193.31"/>
    <n v="21970.18"/>
    <n v="10266.84"/>
    <n v="20307.66"/>
    <n v="15217.72"/>
    <n v="31465.17"/>
    <n v="12079.21"/>
    <n v="180487.02"/>
  </r>
  <r>
    <x v="2"/>
    <s v="Tampa Electric Company"/>
    <x v="0"/>
    <s v="Tampa Electric Company"/>
    <x v="1"/>
    <x v="1"/>
    <x v="123"/>
    <s v="Distrb Maint Transf"/>
    <n v="1276.72"/>
    <n v="645.48"/>
    <n v="672.26"/>
    <n v="456.46"/>
    <n v="604.58000000000004"/>
    <n v="560.79999999999995"/>
    <n v="1577.45"/>
    <n v="456.27"/>
    <n v="932.35"/>
    <n v="74.61"/>
    <n v="1238.55"/>
    <n v="1516.32"/>
    <n v="10011.85"/>
  </r>
  <r>
    <x v="2"/>
    <s v="Tampa Electric Company"/>
    <x v="0"/>
    <s v="Tampa Electric Company"/>
    <x v="1"/>
    <x v="1"/>
    <x v="124"/>
    <s v="Distrb Maint StLght"/>
    <n v="1905"/>
    <n v="281.14999999999998"/>
    <n v="130.75"/>
    <n v="14.23"/>
    <n v="13.07"/>
    <n v="22.5"/>
    <n v="126.99"/>
    <n v="93.33"/>
    <n v="42.74"/>
    <m/>
    <n v="142.22999999999999"/>
    <n v="43.01"/>
    <n v="2815"/>
  </r>
  <r>
    <x v="2"/>
    <s v="Tampa Electric Company"/>
    <x v="0"/>
    <s v="Tampa Electric Company"/>
    <x v="1"/>
    <x v="1"/>
    <x v="125"/>
    <s v="Distrb Maint Meters"/>
    <n v="3576.77"/>
    <n v="737.91"/>
    <n v="1267.6400000000001"/>
    <n v="1784.51"/>
    <n v="976.71"/>
    <n v="1675.68"/>
    <n v="2034.35"/>
    <n v="961.56"/>
    <n v="2050.61"/>
    <n v="1233.8399999999999"/>
    <n v="4200.0200000000004"/>
    <n v="1611.36"/>
    <n v="22110.960000000003"/>
  </r>
  <r>
    <x v="2"/>
    <s v="Tampa Electric Company"/>
    <x v="0"/>
    <s v="Tampa Electric Company"/>
    <x v="1"/>
    <x v="1"/>
    <x v="126"/>
    <s v="Cust Act Superv"/>
    <m/>
    <m/>
    <n v="11.71"/>
    <n v="6.87"/>
    <m/>
    <n v="9.86"/>
    <n v="16.98"/>
    <n v="8.66"/>
    <m/>
    <m/>
    <m/>
    <m/>
    <n v="54.08"/>
  </r>
  <r>
    <x v="2"/>
    <s v="Tampa Electric Company"/>
    <x v="0"/>
    <s v="Tampa Electric Company"/>
    <x v="1"/>
    <x v="1"/>
    <x v="127"/>
    <s v="Cust Act Meter Read"/>
    <n v="1805.62"/>
    <n v="334.25"/>
    <n v="543.65"/>
    <n v="971.38"/>
    <n v="328.48"/>
    <n v="1080.1600000000001"/>
    <n v="1073.08"/>
    <n v="521.52"/>
    <n v="1293.69"/>
    <n v="714.63"/>
    <n v="2205.5300000000002"/>
    <n v="1730.98"/>
    <n v="12602.97"/>
  </r>
  <r>
    <x v="2"/>
    <s v="Tampa Electric Company"/>
    <x v="0"/>
    <s v="Tampa Electric Company"/>
    <x v="1"/>
    <x v="1"/>
    <x v="128"/>
    <s v="Cust Act Rcds Cllct"/>
    <n v="164112.41"/>
    <n v="19788.84"/>
    <n v="99773.09"/>
    <n v="110668.91"/>
    <n v="42353.41"/>
    <n v="110694.93"/>
    <n v="124488.99"/>
    <n v="85307.32"/>
    <n v="134086.92000000001"/>
    <n v="33509.129999999997"/>
    <n v="213669.86"/>
    <n v="132424.17000000001"/>
    <n v="1270877.98"/>
  </r>
  <r>
    <x v="2"/>
    <s v="Tampa Electric Company"/>
    <x v="0"/>
    <s v="Tampa Electric Company"/>
    <x v="1"/>
    <x v="1"/>
    <x v="129"/>
    <s v="Cust Assist Exp"/>
    <n v="87018.42"/>
    <n v="4120.3"/>
    <n v="52192.06"/>
    <n v="32691"/>
    <n v="51425.87"/>
    <n v="52265.14"/>
    <n v="46448.72"/>
    <n v="25887.93"/>
    <n v="54306.5"/>
    <n v="20898.21"/>
    <n v="96529.15"/>
    <n v="69243.41"/>
    <n v="593026.71000000008"/>
  </r>
  <r>
    <x v="2"/>
    <s v="Tampa Electric Company"/>
    <x v="0"/>
    <s v="Tampa Electric Company"/>
    <x v="1"/>
    <x v="1"/>
    <x v="130"/>
    <s v="Cust Svc Advertis"/>
    <m/>
    <m/>
    <m/>
    <m/>
    <m/>
    <m/>
    <n v="77.88"/>
    <n v="7.55"/>
    <m/>
    <m/>
    <m/>
    <m/>
    <n v="85.429999999999993"/>
  </r>
  <r>
    <x v="2"/>
    <s v="Tampa Electric Company"/>
    <x v="0"/>
    <s v="Tampa Electric Company"/>
    <x v="1"/>
    <x v="1"/>
    <x v="131"/>
    <s v="A&amp;G Salaries"/>
    <n v="810185.61"/>
    <n v="106836.59"/>
    <n v="435195.75"/>
    <n v="451073.3"/>
    <n v="137443.92000000001"/>
    <n v="665934.61"/>
    <n v="576667.43000000005"/>
    <n v="412247.34"/>
    <n v="547082.73"/>
    <n v="146724.51"/>
    <n v="996769.67"/>
    <n v="436361.42"/>
    <n v="5722522.8799999999"/>
  </r>
  <r>
    <x v="2"/>
    <s v="Tampa Electric Company"/>
    <x v="0"/>
    <s v="Tampa Electric Company"/>
    <x v="1"/>
    <x v="1"/>
    <x v="132"/>
    <s v="Misc General Exp"/>
    <n v="12408.48"/>
    <n v="216.88"/>
    <n v="4802.2"/>
    <n v="4644.21"/>
    <n v="2695.21"/>
    <n v="5447.87"/>
    <n v="5261.51"/>
    <n v="6745.67"/>
    <n v="8612.4"/>
    <n v="1828.25"/>
    <n v="11597.19"/>
    <n v="5857.19"/>
    <n v="70117.06"/>
  </r>
  <r>
    <x v="2"/>
    <s v="Tampa Electric Company"/>
    <x v="0"/>
    <s v="Tampa Electric Company"/>
    <x v="1"/>
    <x v="1"/>
    <x v="133"/>
    <s v="A&amp;G Ele Maint GenPlt"/>
    <n v="6249.59"/>
    <n v="3363.11"/>
    <n v="7715.3"/>
    <n v="5929.81"/>
    <n v="-1844.11"/>
    <n v="5903.72"/>
    <n v="12580.58"/>
    <n v="2654.95"/>
    <n v="7503.82"/>
    <n v="794.92"/>
    <n v="10635.96"/>
    <n v="5138.28"/>
    <n v="66625.929999999993"/>
  </r>
  <r>
    <x v="2"/>
    <s v="Tampa Electric Company"/>
    <x v="0"/>
    <s v="Tampa Electric Company"/>
    <x v="1"/>
    <x v="1"/>
    <x v="134"/>
    <s v="Not assigned"/>
    <m/>
    <m/>
    <m/>
    <m/>
    <m/>
    <m/>
    <m/>
    <m/>
    <m/>
    <n v="453.65"/>
    <m/>
    <n v="2861.14"/>
    <n v="3314.79"/>
  </r>
  <r>
    <x v="2"/>
    <s v="Tampa Electric Company"/>
    <x v="0"/>
    <s v="Tampa Electric Company"/>
    <x v="431"/>
    <x v="430"/>
    <x v="1"/>
    <s v="FERC B/S Clearing"/>
    <n v="369544.51"/>
    <n v="433642.13"/>
    <n v="449223.72"/>
    <n v="356896.09"/>
    <n v="487727.14"/>
    <n v="426022.44"/>
    <n v="361610.64"/>
    <n v="393772.53"/>
    <n v="311769.52"/>
    <n v="405056.16"/>
    <n v="337850.28"/>
    <n v="409246.04"/>
    <n v="4742361.2"/>
  </r>
  <r>
    <x v="2"/>
    <s v="Tampa Electric Company"/>
    <x v="0"/>
    <s v="Tampa Electric Company"/>
    <x v="431"/>
    <x v="430"/>
    <x v="78"/>
    <s v="Csts Jobbing Wrk"/>
    <n v="5634.4"/>
    <n v="3047.7"/>
    <n v="3534.38"/>
    <n v="2535.33"/>
    <n v="3271.56"/>
    <n v="2597.6"/>
    <n v="2553.5"/>
    <n v="3400.12"/>
    <n v="2233.14"/>
    <n v="3281.33"/>
    <n v="2374.0100000000002"/>
    <n v="2775.56"/>
    <n v="37238.629999999997"/>
  </r>
  <r>
    <x v="2"/>
    <s v="Tampa Electric Company"/>
    <x v="0"/>
    <s v="Tampa Electric Company"/>
    <x v="431"/>
    <x v="430"/>
    <x v="79"/>
    <s v="Other Deductions"/>
    <n v="1811.09"/>
    <m/>
    <m/>
    <n v="401.53"/>
    <n v="1059.18"/>
    <n v="208.78"/>
    <m/>
    <m/>
    <m/>
    <m/>
    <m/>
    <m/>
    <n v="3480.5800000000004"/>
  </r>
  <r>
    <x v="2"/>
    <s v="Tampa Electric Company"/>
    <x v="0"/>
    <s v="Tampa Electric Company"/>
    <x v="431"/>
    <x v="430"/>
    <x v="80"/>
    <s v="Steam Ops SupEng"/>
    <n v="11711.01"/>
    <n v="12394.17"/>
    <n v="12418.24"/>
    <n v="8640.27"/>
    <n v="13245.32"/>
    <n v="17899.16"/>
    <n v="17336.5"/>
    <n v="18508.34"/>
    <n v="8461"/>
    <n v="19488.09"/>
    <n v="15921.72"/>
    <n v="22960.73"/>
    <n v="178984.55000000002"/>
  </r>
  <r>
    <x v="2"/>
    <s v="Tampa Electric Company"/>
    <x v="0"/>
    <s v="Tampa Electric Company"/>
    <x v="431"/>
    <x v="430"/>
    <x v="81"/>
    <s v="Steam Fuel"/>
    <n v="85.16"/>
    <n v="50.18"/>
    <n v="94.88"/>
    <n v="58.61"/>
    <n v="63.61"/>
    <n v="59.14"/>
    <n v="61.4"/>
    <n v="91.16"/>
    <n v="69.28"/>
    <n v="172.43"/>
    <n v="44.7"/>
    <n v="53.92"/>
    <n v="904.46999999999991"/>
  </r>
  <r>
    <x v="2"/>
    <s v="Tampa Electric Company"/>
    <x v="0"/>
    <s v="Tampa Electric Company"/>
    <x v="431"/>
    <x v="430"/>
    <x v="82"/>
    <s v="Steam Expenses"/>
    <n v="246.36"/>
    <n v="65.19"/>
    <n v="20.92"/>
    <n v="244.06"/>
    <n v="649.29"/>
    <n v="651.4"/>
    <n v="674.03"/>
    <n v="399.69"/>
    <n v="1016.75"/>
    <m/>
    <m/>
    <m/>
    <n v="3967.69"/>
  </r>
  <r>
    <x v="2"/>
    <s v="Tampa Electric Company"/>
    <x v="0"/>
    <s v="Tampa Electric Company"/>
    <x v="431"/>
    <x v="430"/>
    <x v="84"/>
    <s v="Misc Steam Pwr Exp"/>
    <n v="3226.56"/>
    <n v="3194.44"/>
    <n v="4677.33"/>
    <n v="2991.29"/>
    <n v="4155.24"/>
    <n v="4282.43"/>
    <n v="3113.75"/>
    <n v="2409.7800000000002"/>
    <n v="3703.23"/>
    <n v="3157.52"/>
    <n v="1851.74"/>
    <n v="2781.36"/>
    <n v="39544.67"/>
  </r>
  <r>
    <x v="2"/>
    <s v="Tampa Electric Company"/>
    <x v="0"/>
    <s v="Tampa Electric Company"/>
    <x v="431"/>
    <x v="430"/>
    <x v="85"/>
    <s v="Steam Main SupEng"/>
    <m/>
    <m/>
    <m/>
    <m/>
    <m/>
    <m/>
    <n v="74.33"/>
    <m/>
    <m/>
    <m/>
    <m/>
    <m/>
    <n v="74.33"/>
  </r>
  <r>
    <x v="2"/>
    <s v="Tampa Electric Company"/>
    <x v="0"/>
    <s v="Tampa Electric Company"/>
    <x v="431"/>
    <x v="430"/>
    <x v="86"/>
    <s v="Steam Main Struct"/>
    <m/>
    <m/>
    <m/>
    <m/>
    <m/>
    <n v="6.82"/>
    <m/>
    <m/>
    <n v="266.76"/>
    <m/>
    <m/>
    <m/>
    <n v="273.58"/>
  </r>
  <r>
    <x v="2"/>
    <s v="Tampa Electric Company"/>
    <x v="0"/>
    <s v="Tampa Electric Company"/>
    <x v="431"/>
    <x v="430"/>
    <x v="87"/>
    <s v="Steam Maint BoilerPl"/>
    <n v="5787.77"/>
    <n v="6389.81"/>
    <n v="3715.16"/>
    <n v="3905.72"/>
    <n v="5868.03"/>
    <n v="4379.3500000000004"/>
    <n v="4434.9799999999996"/>
    <n v="4173.8900000000003"/>
    <n v="4516.83"/>
    <n v="4070.62"/>
    <n v="3435.71"/>
    <n v="3001.88"/>
    <n v="53679.750000000007"/>
  </r>
  <r>
    <x v="2"/>
    <s v="Tampa Electric Company"/>
    <x v="0"/>
    <s v="Tampa Electric Company"/>
    <x v="431"/>
    <x v="430"/>
    <x v="88"/>
    <s v="Steam Maint ElePlant"/>
    <m/>
    <m/>
    <n v="1895.53"/>
    <n v="130.44999999999999"/>
    <n v="297.23"/>
    <n v="484.73"/>
    <n v="475.38"/>
    <m/>
    <n v="0.61"/>
    <n v="0.72"/>
    <n v="36.799999999999997"/>
    <n v="37.840000000000003"/>
    <n v="3359.2900000000004"/>
  </r>
  <r>
    <x v="2"/>
    <s v="Tampa Electric Company"/>
    <x v="0"/>
    <s v="Tampa Electric Company"/>
    <x v="431"/>
    <x v="430"/>
    <x v="90"/>
    <s v="OthPwr Ops SupEng"/>
    <m/>
    <m/>
    <m/>
    <m/>
    <m/>
    <m/>
    <m/>
    <n v="130.51"/>
    <m/>
    <m/>
    <n v="27.41"/>
    <n v="89.72"/>
    <n v="247.64"/>
  </r>
  <r>
    <x v="2"/>
    <s v="Tampa Electric Company"/>
    <x v="0"/>
    <s v="Tampa Electric Company"/>
    <x v="431"/>
    <x v="430"/>
    <x v="91"/>
    <s v="OthPwr Fuel"/>
    <n v="342.55"/>
    <n v="387.35"/>
    <n v="68.37"/>
    <n v="3.53"/>
    <m/>
    <m/>
    <n v="7"/>
    <n v="9.15"/>
    <m/>
    <n v="28.13"/>
    <n v="4.3099999999999996"/>
    <m/>
    <n v="850.39"/>
  </r>
  <r>
    <x v="2"/>
    <s v="Tampa Electric Company"/>
    <x v="0"/>
    <s v="Tampa Electric Company"/>
    <x v="431"/>
    <x v="430"/>
    <x v="92"/>
    <s v="OthPwr Gen Exp"/>
    <n v="272488.98"/>
    <n v="248339.98"/>
    <n v="255836.36"/>
    <n v="222538.11"/>
    <n v="269669.53000000003"/>
    <n v="213581.88"/>
    <n v="233578.54"/>
    <n v="261441.91"/>
    <n v="203223.38"/>
    <n v="199348.74"/>
    <n v="164691.74"/>
    <n v="219117.59"/>
    <n v="2763856.74"/>
  </r>
  <r>
    <x v="2"/>
    <s v="Tampa Electric Company"/>
    <x v="0"/>
    <s v="Tampa Electric Company"/>
    <x v="431"/>
    <x v="430"/>
    <x v="93"/>
    <s v="Misc OthPwr Gen Exp"/>
    <n v="28720.51"/>
    <n v="42370.7"/>
    <n v="50707.46"/>
    <n v="58479.53"/>
    <n v="50111.1"/>
    <n v="23035.82"/>
    <n v="38811.56"/>
    <n v="25792.86"/>
    <n v="16825.96"/>
    <n v="35375.550000000003"/>
    <n v="44549.57"/>
    <n v="15442.12"/>
    <n v="430222.74"/>
  </r>
  <r>
    <x v="2"/>
    <s v="Tampa Electric Company"/>
    <x v="0"/>
    <s v="Tampa Electric Company"/>
    <x v="431"/>
    <x v="430"/>
    <x v="94"/>
    <s v="OthPwr Maint Struct"/>
    <n v="7222.52"/>
    <n v="10869.94"/>
    <n v="7644.46"/>
    <n v="7804"/>
    <n v="11055.02"/>
    <n v="8047.73"/>
    <n v="9724.52"/>
    <n v="6222.44"/>
    <n v="3236.38"/>
    <n v="4938.5600000000004"/>
    <n v="4834.7"/>
    <n v="2995.77"/>
    <n v="84596.040000000008"/>
  </r>
  <r>
    <x v="2"/>
    <s v="Tampa Electric Company"/>
    <x v="0"/>
    <s v="Tampa Electric Company"/>
    <x v="431"/>
    <x v="430"/>
    <x v="95"/>
    <s v="OthPwr Maint Gen Eq"/>
    <n v="18458.060000000001"/>
    <n v="20283.419999999998"/>
    <n v="26170.46"/>
    <n v="21401.33"/>
    <n v="21248.98"/>
    <n v="21564.33"/>
    <n v="16832.48"/>
    <n v="20942.13"/>
    <n v="34942.14"/>
    <n v="26747.19"/>
    <n v="19209.03"/>
    <n v="28172.89"/>
    <n v="275972.44"/>
  </r>
  <r>
    <x v="2"/>
    <s v="Tampa Electric Company"/>
    <x v="0"/>
    <s v="Tampa Electric Company"/>
    <x v="431"/>
    <x v="430"/>
    <x v="96"/>
    <s v="Maint Msc OthPwr Plt"/>
    <n v="7745.55"/>
    <n v="6317.94"/>
    <n v="4665.63"/>
    <n v="6030.06"/>
    <n v="7370.13"/>
    <n v="5064.09"/>
    <n v="6749.6"/>
    <n v="9089.75"/>
    <n v="13816.55"/>
    <n v="7077.58"/>
    <n v="8416.09"/>
    <n v="2951.52"/>
    <n v="85294.49"/>
  </r>
  <r>
    <x v="2"/>
    <s v="Tampa Electric Company"/>
    <x v="0"/>
    <s v="Tampa Electric Company"/>
    <x v="431"/>
    <x v="430"/>
    <x v="97"/>
    <s v="OthSup SysCtrl Dispt"/>
    <m/>
    <m/>
    <m/>
    <m/>
    <m/>
    <m/>
    <m/>
    <m/>
    <m/>
    <n v="519.55999999999995"/>
    <n v="273.83999999999997"/>
    <n v="459.81"/>
    <n v="1253.2099999999998"/>
  </r>
  <r>
    <x v="2"/>
    <s v="Tampa Electric Company"/>
    <x v="0"/>
    <s v="Tampa Electric Company"/>
    <x v="431"/>
    <x v="430"/>
    <x v="98"/>
    <s v="Trnsm Ops SupEng"/>
    <n v="2215.29"/>
    <n v="3205.66"/>
    <n v="3294.53"/>
    <n v="2478.73"/>
    <n v="2766.83"/>
    <n v="2713.02"/>
    <n v="2846.41"/>
    <n v="3346.21"/>
    <n v="1536.05"/>
    <n v="2772.46"/>
    <n v="1659.59"/>
    <n v="2870.84"/>
    <n v="31705.619999999995"/>
  </r>
  <r>
    <x v="2"/>
    <s v="Tampa Electric Company"/>
    <x v="0"/>
    <s v="Tampa Electric Company"/>
    <x v="431"/>
    <x v="430"/>
    <x v="99"/>
    <s v="Trnsm LD Reliability"/>
    <m/>
    <m/>
    <m/>
    <m/>
    <m/>
    <m/>
    <m/>
    <m/>
    <m/>
    <n v="63.37"/>
    <n v="35.25"/>
    <n v="71.75"/>
    <n v="170.37"/>
  </r>
  <r>
    <x v="2"/>
    <s v="Tampa Electric Company"/>
    <x v="0"/>
    <s v="Tampa Electric Company"/>
    <x v="431"/>
    <x v="430"/>
    <x v="100"/>
    <s v="Trnsm LD Monitor"/>
    <n v="310.92"/>
    <n v="380.72"/>
    <n v="378.39"/>
    <n v="239.39"/>
    <n v="316.82"/>
    <n v="297.61"/>
    <n v="256.29000000000002"/>
    <n v="350.25"/>
    <n v="234.1"/>
    <n v="1682.92"/>
    <n v="974"/>
    <n v="1187.5999999999999"/>
    <n v="6609.01"/>
  </r>
  <r>
    <x v="2"/>
    <s v="Tampa Electric Company"/>
    <x v="0"/>
    <s v="Tampa Electric Company"/>
    <x v="431"/>
    <x v="430"/>
    <x v="101"/>
    <s v="Trnsm LD Svc Schld"/>
    <n v="1309.81"/>
    <n v="1667.7"/>
    <n v="1727.37"/>
    <n v="1234.6600000000001"/>
    <n v="1550.42"/>
    <n v="1070.42"/>
    <n v="1314.88"/>
    <n v="1785.26"/>
    <n v="743.49"/>
    <n v="1967.43"/>
    <n v="1164.52"/>
    <n v="1728.24"/>
    <n v="17264.200000000004"/>
  </r>
  <r>
    <x v="2"/>
    <s v="Tampa Electric Company"/>
    <x v="0"/>
    <s v="Tampa Electric Company"/>
    <x v="431"/>
    <x v="430"/>
    <x v="102"/>
    <s v="Trnsm Station Exp"/>
    <n v="11610.77"/>
    <n v="9447.34"/>
    <n v="9854.44"/>
    <n v="7145.51"/>
    <n v="9830.69"/>
    <n v="5929.46"/>
    <n v="5575.81"/>
    <n v="10339.51"/>
    <n v="8324.6299999999992"/>
    <n v="7932.85"/>
    <n v="3850.88"/>
    <n v="7091.55"/>
    <n v="96933.440000000017"/>
  </r>
  <r>
    <x v="2"/>
    <s v="Tampa Electric Company"/>
    <x v="0"/>
    <s v="Tampa Electric Company"/>
    <x v="431"/>
    <x v="430"/>
    <x v="103"/>
    <s v="Trnsm OH Line Exp"/>
    <n v="51.28"/>
    <n v="36.270000000000003"/>
    <n v="57.1"/>
    <n v="103.76"/>
    <n v="94.6"/>
    <n v="139.88"/>
    <n v="74.87"/>
    <n v="128.82"/>
    <n v="3429.11"/>
    <n v="135.63999999999999"/>
    <n v="111.84"/>
    <n v="179.39"/>
    <n v="4542.5600000000013"/>
  </r>
  <r>
    <x v="2"/>
    <s v="Tampa Electric Company"/>
    <x v="0"/>
    <s v="Tampa Electric Company"/>
    <x v="431"/>
    <x v="430"/>
    <x v="104"/>
    <s v="Misc Trnsm Exp"/>
    <n v="8923.8799999999992"/>
    <n v="9724.6"/>
    <n v="8361.92"/>
    <n v="5198.0600000000004"/>
    <n v="7496.74"/>
    <n v="6603.89"/>
    <n v="6502.19"/>
    <n v="10294.14"/>
    <n v="7922.89"/>
    <n v="9277.19"/>
    <n v="6180.79"/>
    <n v="6707.24"/>
    <n v="93193.530000000013"/>
  </r>
  <r>
    <x v="2"/>
    <s v="Tampa Electric Company"/>
    <x v="0"/>
    <s v="Tampa Electric Company"/>
    <x v="431"/>
    <x v="430"/>
    <x v="105"/>
    <s v="Trnsm Maint Struct"/>
    <n v="1.21"/>
    <m/>
    <m/>
    <m/>
    <m/>
    <m/>
    <m/>
    <m/>
    <m/>
    <m/>
    <m/>
    <m/>
    <n v="1.21"/>
  </r>
  <r>
    <x v="2"/>
    <s v="Tampa Electric Company"/>
    <x v="0"/>
    <s v="Tampa Electric Company"/>
    <x v="431"/>
    <x v="430"/>
    <x v="106"/>
    <s v="Trnsm Maint Comp SW"/>
    <m/>
    <m/>
    <m/>
    <m/>
    <m/>
    <m/>
    <m/>
    <n v="213.14"/>
    <n v="189.3"/>
    <n v="156.43"/>
    <n v="53.38"/>
    <n v="82.17"/>
    <n v="694.42"/>
  </r>
  <r>
    <x v="2"/>
    <s v="Tampa Electric Company"/>
    <x v="0"/>
    <s v="Tampa Electric Company"/>
    <x v="431"/>
    <x v="430"/>
    <x v="107"/>
    <s v="Trnsm Maint Comm Eq"/>
    <n v="216.54"/>
    <n v="135.88"/>
    <n v="121.43"/>
    <n v="57.73"/>
    <n v="74.430000000000007"/>
    <n v="91.06"/>
    <n v="77.319999999999993"/>
    <n v="32.4"/>
    <n v="61.75"/>
    <n v="157.69"/>
    <n v="26.73"/>
    <n v="73.84"/>
    <n v="1126.7999999999997"/>
  </r>
  <r>
    <x v="2"/>
    <s v="Tampa Electric Company"/>
    <x v="0"/>
    <s v="Tampa Electric Company"/>
    <x v="431"/>
    <x v="430"/>
    <x v="108"/>
    <s v="Trnsm Maint Stn Equ"/>
    <n v="1051.76"/>
    <n v="1712.49"/>
    <n v="3405.14"/>
    <n v="1862.55"/>
    <n v="1581.92"/>
    <n v="1124.8699999999999"/>
    <n v="2723.25"/>
    <n v="3023.08"/>
    <n v="1980.84"/>
    <n v="1263.29"/>
    <n v="736.85"/>
    <n v="1275.3800000000001"/>
    <n v="21741.42"/>
  </r>
  <r>
    <x v="2"/>
    <s v="Tampa Electric Company"/>
    <x v="0"/>
    <s v="Tampa Electric Company"/>
    <x v="431"/>
    <x v="430"/>
    <x v="109"/>
    <s v="Trnsm Maint OH Lines"/>
    <n v="337.77"/>
    <n v="231.71"/>
    <n v="400.5"/>
    <n v="408.19"/>
    <n v="395.76"/>
    <n v="529.35"/>
    <n v="512.02"/>
    <n v="493.64"/>
    <n v="449.02"/>
    <n v="529.75"/>
    <n v="314.06"/>
    <n v="654.57000000000005"/>
    <n v="5256.34"/>
  </r>
  <r>
    <x v="2"/>
    <s v="Tampa Electric Company"/>
    <x v="0"/>
    <s v="Tampa Electric Company"/>
    <x v="431"/>
    <x v="430"/>
    <x v="110"/>
    <s v="Distrb Ops SupEng"/>
    <n v="810.65"/>
    <n v="1553.14"/>
    <n v="23364.74"/>
    <n v="1664.64"/>
    <n v="5228.99"/>
    <n v="5542.9"/>
    <n v="4496.92"/>
    <n v="5331.37"/>
    <n v="3697.8"/>
    <n v="7258.93"/>
    <n v="4669.79"/>
    <n v="6072.94"/>
    <n v="69692.810000000012"/>
  </r>
  <r>
    <x v="2"/>
    <s v="Tampa Electric Company"/>
    <x v="0"/>
    <s v="Tampa Electric Company"/>
    <x v="431"/>
    <x v="430"/>
    <x v="111"/>
    <s v="Distrb Load Dispatch"/>
    <n v="1571.13"/>
    <n v="1584.23"/>
    <n v="1415.85"/>
    <n v="1094.3900000000001"/>
    <n v="907.85"/>
    <n v="1216.49"/>
    <n v="751.62"/>
    <n v="889.88"/>
    <n v="532.12"/>
    <n v="1028.03"/>
    <n v="495.25"/>
    <n v="843.24"/>
    <n v="12330.080000000002"/>
  </r>
  <r>
    <x v="2"/>
    <s v="Tampa Electric Company"/>
    <x v="0"/>
    <s v="Tampa Electric Company"/>
    <x v="431"/>
    <x v="430"/>
    <x v="112"/>
    <s v="Distrb Station Exp"/>
    <n v="4958.67"/>
    <n v="6487.09"/>
    <n v="5915.74"/>
    <n v="5370.75"/>
    <n v="5600.34"/>
    <n v="5265.7"/>
    <n v="6068.27"/>
    <n v="5950.38"/>
    <n v="5297.31"/>
    <n v="6959.8"/>
    <n v="5188.41"/>
    <n v="7917.99"/>
    <n v="70980.45"/>
  </r>
  <r>
    <x v="2"/>
    <s v="Tampa Electric Company"/>
    <x v="0"/>
    <s v="Tampa Electric Company"/>
    <x v="431"/>
    <x v="430"/>
    <x v="113"/>
    <s v="Distrb OH Line Exp"/>
    <n v="31997.62"/>
    <n v="38196.800000000003"/>
    <n v="32980.18"/>
    <n v="28538.99"/>
    <n v="36106.480000000003"/>
    <n v="32177.75"/>
    <n v="27793.56"/>
    <n v="37193.61"/>
    <n v="43439.46"/>
    <n v="32476.23"/>
    <n v="25880.37"/>
    <n v="28495.54"/>
    <n v="395276.58999999997"/>
  </r>
  <r>
    <x v="2"/>
    <s v="Tampa Electric Company"/>
    <x v="0"/>
    <s v="Tampa Electric Company"/>
    <x v="431"/>
    <x v="430"/>
    <x v="114"/>
    <s v="Distrb UG Line Exp"/>
    <n v="33942.68"/>
    <n v="33627.449999999997"/>
    <n v="39408.959999999999"/>
    <n v="30427.81"/>
    <n v="37780.92"/>
    <n v="33604.559999999998"/>
    <n v="30703.65"/>
    <n v="32671.91"/>
    <n v="40185.78"/>
    <n v="37147.03"/>
    <n v="28638.19"/>
    <n v="31190.26"/>
    <n v="409329.2"/>
  </r>
  <r>
    <x v="2"/>
    <s v="Tampa Electric Company"/>
    <x v="0"/>
    <s v="Tampa Electric Company"/>
    <x v="431"/>
    <x v="430"/>
    <x v="115"/>
    <s v="Distrb Sreet Lightn"/>
    <n v="10321"/>
    <n v="17168.689999999999"/>
    <n v="16959.2"/>
    <n v="13179.17"/>
    <n v="17371.12"/>
    <n v="14233.89"/>
    <n v="13365.01"/>
    <n v="16025.23"/>
    <n v="9617.14"/>
    <n v="13917.29"/>
    <n v="14105.33"/>
    <n v="18815.57"/>
    <n v="175078.63999999998"/>
  </r>
  <r>
    <x v="2"/>
    <s v="Tampa Electric Company"/>
    <x v="0"/>
    <s v="Tampa Electric Company"/>
    <x v="431"/>
    <x v="430"/>
    <x v="116"/>
    <s v="Distrb Meter Exp"/>
    <n v="13997.78"/>
    <n v="8230.65"/>
    <n v="12376.89"/>
    <n v="9804.99"/>
    <n v="12846.26"/>
    <n v="12056.13"/>
    <n v="11268.83"/>
    <n v="11329.11"/>
    <n v="9234.35"/>
    <n v="11563.07"/>
    <n v="4643.99"/>
    <n v="7022.42"/>
    <n v="124374.47"/>
  </r>
  <r>
    <x v="2"/>
    <s v="Tampa Electric Company"/>
    <x v="0"/>
    <s v="Tampa Electric Company"/>
    <x v="431"/>
    <x v="430"/>
    <x v="117"/>
    <s v="Distrb Cust Install"/>
    <n v="14466.62"/>
    <n v="14407.52"/>
    <n v="1406.79"/>
    <n v="5039.59"/>
    <n v="7978.17"/>
    <n v="7253.04"/>
    <n v="8090.43"/>
    <n v="10470.790000000001"/>
    <n v="10022.48"/>
    <n v="10137.540000000001"/>
    <n v="7861.56"/>
    <n v="6825.52"/>
    <n v="103960.05"/>
  </r>
  <r>
    <x v="2"/>
    <s v="Tampa Electric Company"/>
    <x v="0"/>
    <s v="Tampa Electric Company"/>
    <x v="431"/>
    <x v="430"/>
    <x v="118"/>
    <s v="Misc Distrib Exp"/>
    <n v="15170.86"/>
    <n v="16235.51"/>
    <n v="17320.64"/>
    <n v="14756.06"/>
    <n v="17694.09"/>
    <n v="15178.95"/>
    <n v="14274.52"/>
    <n v="17744.990000000002"/>
    <n v="14215.23"/>
    <n v="17071.5"/>
    <n v="14977.61"/>
    <n v="20240.86"/>
    <n v="194880.82"/>
  </r>
  <r>
    <x v="2"/>
    <s v="Tampa Electric Company"/>
    <x v="0"/>
    <s v="Tampa Electric Company"/>
    <x v="431"/>
    <x v="430"/>
    <x v="119"/>
    <s v="Distrb Maint Struct"/>
    <n v="301.12"/>
    <n v="660.02"/>
    <n v="352.55"/>
    <n v="1571.54"/>
    <n v="317.27"/>
    <n v="355.87"/>
    <n v="528.15"/>
    <n v="436.81"/>
    <n v="446.85"/>
    <n v="547.52"/>
    <n v="352"/>
    <n v="276.18"/>
    <n v="6145.880000000001"/>
  </r>
  <r>
    <x v="2"/>
    <s v="Tampa Electric Company"/>
    <x v="0"/>
    <s v="Tampa Electric Company"/>
    <x v="431"/>
    <x v="430"/>
    <x v="120"/>
    <s v="Distrb Maint Station"/>
    <n v="2398.98"/>
    <n v="2806.07"/>
    <n v="1728.3"/>
    <n v="1921.64"/>
    <n v="2164.88"/>
    <n v="3849.82"/>
    <n v="5128.92"/>
    <n v="8458.61"/>
    <n v="3156.51"/>
    <n v="2837.38"/>
    <n v="748.57"/>
    <n v="1093.18"/>
    <n v="36292.86"/>
  </r>
  <r>
    <x v="2"/>
    <s v="Tampa Electric Company"/>
    <x v="0"/>
    <s v="Tampa Electric Company"/>
    <x v="431"/>
    <x v="430"/>
    <x v="121"/>
    <s v="Distrb Maint OH Line"/>
    <n v="6062.03"/>
    <n v="7185.26"/>
    <n v="8312.2999999999993"/>
    <n v="6314.73"/>
    <n v="8755.42"/>
    <n v="6816.57"/>
    <n v="6548.15"/>
    <n v="6770.56"/>
    <n v="6576.61"/>
    <n v="7685.63"/>
    <n v="5558.84"/>
    <n v="7377.04"/>
    <n v="83963.139999999985"/>
  </r>
  <r>
    <x v="2"/>
    <s v="Tampa Electric Company"/>
    <x v="0"/>
    <s v="Tampa Electric Company"/>
    <x v="431"/>
    <x v="430"/>
    <x v="122"/>
    <s v="Distrb Maint UG Line"/>
    <n v="2077.25"/>
    <n v="1674.46"/>
    <n v="3110.77"/>
    <n v="8784.5300000000007"/>
    <n v="4219.9799999999996"/>
    <n v="1639.22"/>
    <n v="2733.33"/>
    <n v="1700.11"/>
    <n v="1759.76"/>
    <n v="1856.61"/>
    <n v="1992.42"/>
    <n v="1969.55"/>
    <n v="33517.990000000005"/>
  </r>
  <r>
    <x v="2"/>
    <s v="Tampa Electric Company"/>
    <x v="0"/>
    <s v="Tampa Electric Company"/>
    <x v="431"/>
    <x v="430"/>
    <x v="123"/>
    <s v="Distrb Maint Transf"/>
    <m/>
    <m/>
    <m/>
    <n v="0.57999999999999996"/>
    <n v="0.62"/>
    <m/>
    <m/>
    <m/>
    <m/>
    <m/>
    <m/>
    <n v="0.25"/>
    <n v="1.45"/>
  </r>
  <r>
    <x v="2"/>
    <s v="Tampa Electric Company"/>
    <x v="0"/>
    <s v="Tampa Electric Company"/>
    <x v="431"/>
    <x v="430"/>
    <x v="124"/>
    <s v="Distrb Maint StLght"/>
    <n v="1032.82"/>
    <n v="141.13999999999999"/>
    <n v="29.35"/>
    <n v="21.22"/>
    <n v="12.12"/>
    <n v="2.41"/>
    <n v="27.92"/>
    <n v="27.38"/>
    <n v="17.21"/>
    <m/>
    <n v="40.4"/>
    <n v="10.24"/>
    <n v="1362.2100000000003"/>
  </r>
  <r>
    <x v="2"/>
    <s v="Tampa Electric Company"/>
    <x v="0"/>
    <s v="Tampa Electric Company"/>
    <x v="431"/>
    <x v="430"/>
    <x v="125"/>
    <s v="Distrb Maint Meters"/>
    <n v="991.83"/>
    <n v="255.47"/>
    <n v="932.15"/>
    <n v="615.89"/>
    <n v="760.07"/>
    <n v="666.7"/>
    <n v="707.76"/>
    <n v="699.27"/>
    <n v="472.91"/>
    <n v="799.98"/>
    <n v="17.309999999999999"/>
    <n v="162.35"/>
    <n v="7081.69"/>
  </r>
  <r>
    <x v="2"/>
    <s v="Tampa Electric Company"/>
    <x v="0"/>
    <s v="Tampa Electric Company"/>
    <x v="431"/>
    <x v="430"/>
    <x v="126"/>
    <s v="Cust Act Superv"/>
    <m/>
    <m/>
    <m/>
    <n v="0.64"/>
    <m/>
    <n v="11.81"/>
    <n v="3.21"/>
    <n v="4.4800000000000004"/>
    <m/>
    <m/>
    <m/>
    <m/>
    <n v="20.14"/>
  </r>
  <r>
    <x v="2"/>
    <s v="Tampa Electric Company"/>
    <x v="0"/>
    <s v="Tampa Electric Company"/>
    <x v="431"/>
    <x v="430"/>
    <x v="127"/>
    <s v="Cust Act Meter Read"/>
    <n v="480.32"/>
    <n v="115.72"/>
    <n v="399.77"/>
    <n v="335.25"/>
    <n v="255.62"/>
    <n v="430.42"/>
    <n v="373.33"/>
    <n v="389.18"/>
    <n v="403.95"/>
    <n v="463.34"/>
    <n v="20.79"/>
    <n v="249.95"/>
    <n v="3917.6399999999994"/>
  </r>
  <r>
    <x v="2"/>
    <s v="Tampa Electric Company"/>
    <x v="0"/>
    <s v="Tampa Electric Company"/>
    <x v="431"/>
    <x v="430"/>
    <x v="128"/>
    <s v="Cust Act Rcds Cllct"/>
    <n v="40201.14"/>
    <n v="50543.4"/>
    <n v="52139.87"/>
    <n v="44737.24"/>
    <n v="56272.25"/>
    <n v="60823.28"/>
    <n v="66383.210000000006"/>
    <n v="71779.09"/>
    <n v="60424.19"/>
    <n v="78891.39"/>
    <n v="42186.98"/>
    <n v="60222.3"/>
    <n v="684604.34"/>
  </r>
  <r>
    <x v="2"/>
    <s v="Tampa Electric Company"/>
    <x v="0"/>
    <s v="Tampa Electric Company"/>
    <x v="431"/>
    <x v="430"/>
    <x v="129"/>
    <s v="Cust Assist Exp"/>
    <n v="49994.32"/>
    <n v="45525.36"/>
    <n v="51464.53"/>
    <n v="46851.09"/>
    <n v="53307.03"/>
    <n v="47457.19"/>
    <n v="59301.94"/>
    <n v="62281.73"/>
    <n v="50900.22"/>
    <n v="65505.49"/>
    <n v="48858.3"/>
    <n v="53120.49"/>
    <n v="634567.69000000006"/>
  </r>
  <r>
    <x v="2"/>
    <s v="Tampa Electric Company"/>
    <x v="0"/>
    <s v="Tampa Electric Company"/>
    <x v="431"/>
    <x v="430"/>
    <x v="130"/>
    <s v="Cust Svc Advertis"/>
    <m/>
    <m/>
    <m/>
    <m/>
    <m/>
    <m/>
    <n v="14.72"/>
    <n v="3.91"/>
    <m/>
    <m/>
    <m/>
    <m/>
    <n v="18.630000000000003"/>
  </r>
  <r>
    <x v="2"/>
    <s v="Tampa Electric Company"/>
    <x v="0"/>
    <s v="Tampa Electric Company"/>
    <x v="431"/>
    <x v="430"/>
    <x v="131"/>
    <s v="A&amp;G Salaries"/>
    <n v="190045.68"/>
    <n v="228178.39"/>
    <n v="231277.32"/>
    <n v="203615.85"/>
    <n v="248034.11"/>
    <n v="233070.7"/>
    <n v="218764.08"/>
    <n v="239405.84"/>
    <n v="205070.73"/>
    <n v="238829.53"/>
    <n v="196859.5"/>
    <n v="222166.16"/>
    <n v="2655317.89"/>
  </r>
  <r>
    <x v="2"/>
    <s v="Tampa Electric Company"/>
    <x v="0"/>
    <s v="Tampa Electric Company"/>
    <x v="431"/>
    <x v="430"/>
    <x v="132"/>
    <s v="Misc General Exp"/>
    <n v="1323.92"/>
    <n v="2635.13"/>
    <n v="1595.95"/>
    <n v="837.68"/>
    <n v="1387.04"/>
    <n v="664.38"/>
    <n v="1442.86"/>
    <n v="1971.6"/>
    <n v="1618.06"/>
    <n v="1595.2"/>
    <n v="1373.23"/>
    <n v="1650.31"/>
    <n v="18095.360000000004"/>
  </r>
  <r>
    <x v="2"/>
    <s v="Tampa Electric Company"/>
    <x v="0"/>
    <s v="Tampa Electric Company"/>
    <x v="431"/>
    <x v="430"/>
    <x v="133"/>
    <s v="A&amp;G Ele Maint GenPlt"/>
    <n v="961.55"/>
    <n v="961.58"/>
    <n v="1364.32"/>
    <n v="410.37"/>
    <n v="495.94"/>
    <n v="275.04000000000002"/>
    <n v="539.35"/>
    <n v="1209.5899999999999"/>
    <n v="1819.17"/>
    <n v="1587.8"/>
    <n v="1318.87"/>
    <n v="1708.22"/>
    <n v="12651.799999999997"/>
  </r>
  <r>
    <x v="2"/>
    <s v="Tampa Electric Company"/>
    <x v="0"/>
    <s v="Tampa Electric Company"/>
    <x v="432"/>
    <x v="431"/>
    <x v="1"/>
    <s v="FERC B/S Clearing"/>
    <n v="51567.8"/>
    <n v="59085.26"/>
    <n v="61996.160000000003"/>
    <n v="55936.86"/>
    <n v="74820.429999999993"/>
    <n v="60024.800000000003"/>
    <n v="47352.34"/>
    <n v="58054.99"/>
    <n v="52277.46"/>
    <n v="48260.74"/>
    <n v="40141.99"/>
    <n v="40566.949999999997"/>
    <n v="650085.78"/>
  </r>
  <r>
    <x v="2"/>
    <s v="Tampa Electric Company"/>
    <x v="0"/>
    <s v="Tampa Electric Company"/>
    <x v="432"/>
    <x v="431"/>
    <x v="78"/>
    <s v="Csts Jobbing Wrk"/>
    <n v="262.95999999999998"/>
    <n v="243.36"/>
    <n v="383.85"/>
    <n v="250.22"/>
    <n v="314.68"/>
    <n v="222.91"/>
    <n v="277.75"/>
    <n v="632.41"/>
    <n v="280.54000000000002"/>
    <n v="335.78"/>
    <n v="405.77"/>
    <n v="246.15"/>
    <n v="3856.38"/>
  </r>
  <r>
    <x v="2"/>
    <s v="Tampa Electric Company"/>
    <x v="0"/>
    <s v="Tampa Electric Company"/>
    <x v="432"/>
    <x v="431"/>
    <x v="79"/>
    <s v="Other Deductions"/>
    <n v="564.01"/>
    <m/>
    <m/>
    <n v="180.46"/>
    <n v="222.15"/>
    <n v="87.81"/>
    <m/>
    <m/>
    <m/>
    <m/>
    <m/>
    <m/>
    <n v="1054.43"/>
  </r>
  <r>
    <x v="2"/>
    <s v="Tampa Electric Company"/>
    <x v="0"/>
    <s v="Tampa Electric Company"/>
    <x v="432"/>
    <x v="431"/>
    <x v="80"/>
    <s v="Steam Ops SupEng"/>
    <n v="64.39"/>
    <n v="124.79"/>
    <n v="102.36"/>
    <n v="317.98"/>
    <n v="507.5"/>
    <n v="206.05"/>
    <n v="566.78"/>
    <n v="297.83999999999997"/>
    <n v="39.4"/>
    <n v="1478.04"/>
    <n v="2113.54"/>
    <n v="1557.86"/>
    <n v="7376.53"/>
  </r>
  <r>
    <x v="2"/>
    <s v="Tampa Electric Company"/>
    <x v="0"/>
    <s v="Tampa Electric Company"/>
    <x v="432"/>
    <x v="431"/>
    <x v="82"/>
    <s v="Steam Expenses"/>
    <n v="76.72"/>
    <n v="3.51"/>
    <m/>
    <n v="109.69"/>
    <n v="136.18"/>
    <n v="292.92"/>
    <n v="247.01"/>
    <n v="87.64"/>
    <n v="713.4"/>
    <m/>
    <m/>
    <m/>
    <n v="1667.07"/>
  </r>
  <r>
    <x v="2"/>
    <s v="Tampa Electric Company"/>
    <x v="0"/>
    <s v="Tampa Electric Company"/>
    <x v="432"/>
    <x v="431"/>
    <x v="84"/>
    <s v="Misc Steam Pwr Exp"/>
    <n v="-2.79"/>
    <n v="14.6"/>
    <n v="53.15"/>
    <n v="-24.63"/>
    <n v="178.54"/>
    <n v="-58.17"/>
    <n v="7.06"/>
    <m/>
    <n v="237.4"/>
    <n v="-12.23"/>
    <n v="53.81"/>
    <n v="-1.91"/>
    <n v="444.82999999999993"/>
  </r>
  <r>
    <x v="2"/>
    <s v="Tampa Electric Company"/>
    <x v="0"/>
    <s v="Tampa Electric Company"/>
    <x v="432"/>
    <x v="431"/>
    <x v="85"/>
    <s v="Steam Main SupEng"/>
    <m/>
    <m/>
    <m/>
    <m/>
    <m/>
    <m/>
    <n v="27.24"/>
    <m/>
    <m/>
    <m/>
    <m/>
    <m/>
    <n v="27.24"/>
  </r>
  <r>
    <x v="2"/>
    <s v="Tampa Electric Company"/>
    <x v="0"/>
    <s v="Tampa Electric Company"/>
    <x v="432"/>
    <x v="431"/>
    <x v="86"/>
    <s v="Steam Main Struct"/>
    <m/>
    <m/>
    <m/>
    <m/>
    <m/>
    <m/>
    <m/>
    <m/>
    <n v="8.5299999999999994"/>
    <m/>
    <m/>
    <m/>
    <n v="8.5299999999999994"/>
  </r>
  <r>
    <x v="2"/>
    <s v="Tampa Electric Company"/>
    <x v="0"/>
    <s v="Tampa Electric Company"/>
    <x v="432"/>
    <x v="431"/>
    <x v="87"/>
    <s v="Steam Maint BoilerPl"/>
    <n v="0.24"/>
    <n v="48.59"/>
    <n v="50.01"/>
    <n v="-46.81"/>
    <n v="353.41"/>
    <n v="-140.52000000000001"/>
    <n v="9.2799999999999994"/>
    <m/>
    <n v="152.41999999999999"/>
    <n v="-23.61"/>
    <n v="111.42"/>
    <n v="-2.93"/>
    <n v="511.49999999999994"/>
  </r>
  <r>
    <x v="2"/>
    <s v="Tampa Electric Company"/>
    <x v="0"/>
    <s v="Tampa Electric Company"/>
    <x v="432"/>
    <x v="431"/>
    <x v="88"/>
    <s v="Steam Maint ElePlant"/>
    <m/>
    <m/>
    <n v="501.07"/>
    <n v="27.44"/>
    <n v="127.94"/>
    <n v="154.38"/>
    <n v="178.31"/>
    <m/>
    <n v="0.51"/>
    <n v="0.04"/>
    <n v="3.15"/>
    <n v="1.29"/>
    <n v="994.13"/>
  </r>
  <r>
    <x v="2"/>
    <s v="Tampa Electric Company"/>
    <x v="0"/>
    <s v="Tampa Electric Company"/>
    <x v="432"/>
    <x v="431"/>
    <x v="90"/>
    <s v="OthPwr Ops SupEng"/>
    <m/>
    <m/>
    <m/>
    <m/>
    <m/>
    <m/>
    <m/>
    <m/>
    <m/>
    <m/>
    <n v="0.46"/>
    <m/>
    <n v="0.46"/>
  </r>
  <r>
    <x v="2"/>
    <s v="Tampa Electric Company"/>
    <x v="0"/>
    <s v="Tampa Electric Company"/>
    <x v="432"/>
    <x v="431"/>
    <x v="91"/>
    <s v="OthPwr Fuel"/>
    <n v="1.77"/>
    <n v="1.55"/>
    <m/>
    <m/>
    <m/>
    <m/>
    <m/>
    <m/>
    <m/>
    <m/>
    <m/>
    <m/>
    <n v="3.3200000000000003"/>
  </r>
  <r>
    <x v="2"/>
    <s v="Tampa Electric Company"/>
    <x v="0"/>
    <s v="Tampa Electric Company"/>
    <x v="432"/>
    <x v="431"/>
    <x v="92"/>
    <s v="OthPwr Gen Exp"/>
    <n v="81838.820000000007"/>
    <n v="44991.68"/>
    <n v="82419.899999999994"/>
    <n v="95592.24"/>
    <n v="55987.53"/>
    <n v="91490.21"/>
    <n v="82316.289999999994"/>
    <n v="54748.17"/>
    <n v="136263.62"/>
    <n v="35226.120000000003"/>
    <n v="109150.39999999999"/>
    <n v="87950.34"/>
    <n v="957975.32000000007"/>
  </r>
  <r>
    <x v="2"/>
    <s v="Tampa Electric Company"/>
    <x v="0"/>
    <s v="Tampa Electric Company"/>
    <x v="432"/>
    <x v="431"/>
    <x v="93"/>
    <s v="Misc OthPwr Gen Exp"/>
    <n v="7924.8"/>
    <n v="7390.51"/>
    <n v="15486.07"/>
    <n v="24717.45"/>
    <n v="9699.66"/>
    <n v="8014.44"/>
    <n v="13350.5"/>
    <n v="5029.62"/>
    <n v="9946.82"/>
    <n v="6006.94"/>
    <n v="29526.35"/>
    <n v="5156.3100000000004"/>
    <n v="142249.47"/>
  </r>
  <r>
    <x v="2"/>
    <s v="Tampa Electric Company"/>
    <x v="0"/>
    <s v="Tampa Electric Company"/>
    <x v="432"/>
    <x v="431"/>
    <x v="94"/>
    <s v="OthPwr Maint Struct"/>
    <n v="2013.27"/>
    <n v="1927.59"/>
    <n v="2400.23"/>
    <n v="3198.98"/>
    <n v="2255.21"/>
    <n v="3342.4"/>
    <n v="3333.14"/>
    <n v="1126.71"/>
    <n v="1979.72"/>
    <n v="754.9"/>
    <n v="2911.78"/>
    <n v="1103.9100000000001"/>
    <n v="26347.84"/>
  </r>
  <r>
    <x v="2"/>
    <s v="Tampa Electric Company"/>
    <x v="0"/>
    <s v="Tampa Electric Company"/>
    <x v="432"/>
    <x v="431"/>
    <x v="95"/>
    <s v="OthPwr Maint Gen Eq"/>
    <n v="5270.75"/>
    <n v="3468.08"/>
    <n v="8040.26"/>
    <n v="8762.0400000000009"/>
    <n v="4308.96"/>
    <n v="8502.6299999999992"/>
    <n v="5153.6899999999996"/>
    <n v="3615.06"/>
    <n v="22556.04"/>
    <n v="5009.75"/>
    <n v="11229.43"/>
    <n v="11135.05"/>
    <n v="97051.74"/>
  </r>
  <r>
    <x v="2"/>
    <s v="Tampa Electric Company"/>
    <x v="0"/>
    <s v="Tampa Electric Company"/>
    <x v="432"/>
    <x v="431"/>
    <x v="96"/>
    <s v="Maint Msc OthPwr Plt"/>
    <n v="2412.13"/>
    <n v="1190.8900000000001"/>
    <n v="1578.88"/>
    <n v="2710.11"/>
    <n v="1545.82"/>
    <n v="2276.71"/>
    <n v="2473.46"/>
    <n v="1993.19"/>
    <n v="9662.6200000000008"/>
    <n v="1303.1300000000001"/>
    <n v="5839.89"/>
    <n v="1222.44"/>
    <n v="34209.270000000004"/>
  </r>
  <r>
    <x v="2"/>
    <s v="Tampa Electric Company"/>
    <x v="0"/>
    <s v="Tampa Electric Company"/>
    <x v="432"/>
    <x v="431"/>
    <x v="98"/>
    <s v="Trnsm Ops SupEng"/>
    <n v="0.26"/>
    <n v="4.96"/>
    <n v="48.03"/>
    <n v="12.56"/>
    <n v="6.54"/>
    <n v="159.4"/>
    <n v="225.58"/>
    <n v="80.010000000000005"/>
    <n v="112.48"/>
    <n v="95.29"/>
    <n v="1.99"/>
    <n v="109.6"/>
    <n v="856.7"/>
  </r>
  <r>
    <x v="2"/>
    <s v="Tampa Electric Company"/>
    <x v="0"/>
    <s v="Tampa Electric Company"/>
    <x v="432"/>
    <x v="431"/>
    <x v="100"/>
    <s v="Trnsm LD Monitor"/>
    <n v="0.73"/>
    <n v="-1.0900000000000001"/>
    <m/>
    <m/>
    <m/>
    <m/>
    <m/>
    <m/>
    <n v="11.22"/>
    <m/>
    <m/>
    <m/>
    <n v="10.860000000000001"/>
  </r>
  <r>
    <x v="2"/>
    <s v="Tampa Electric Company"/>
    <x v="0"/>
    <s v="Tampa Electric Company"/>
    <x v="432"/>
    <x v="431"/>
    <x v="101"/>
    <s v="Trnsm LD Svc Schld"/>
    <m/>
    <m/>
    <m/>
    <m/>
    <m/>
    <m/>
    <m/>
    <m/>
    <n v="51.87"/>
    <m/>
    <m/>
    <m/>
    <n v="51.87"/>
  </r>
  <r>
    <x v="2"/>
    <s v="Tampa Electric Company"/>
    <x v="0"/>
    <s v="Tampa Electric Company"/>
    <x v="432"/>
    <x v="431"/>
    <x v="102"/>
    <s v="Trnsm Station Exp"/>
    <n v="1581.45"/>
    <n v="3925.32"/>
    <n v="2638.58"/>
    <n v="1903.71"/>
    <n v="4904.45"/>
    <n v="1863.79"/>
    <n v="2236.09"/>
    <n v="3351.49"/>
    <n v="4402.43"/>
    <n v="3675.59"/>
    <n v="1388.47"/>
    <n v="2179.2199999999998"/>
    <n v="34050.590000000004"/>
  </r>
  <r>
    <x v="2"/>
    <s v="Tampa Electric Company"/>
    <x v="0"/>
    <s v="Tampa Electric Company"/>
    <x v="432"/>
    <x v="431"/>
    <x v="103"/>
    <s v="Trnsm OH Line Exp"/>
    <m/>
    <m/>
    <m/>
    <n v="0.81"/>
    <n v="3.75"/>
    <n v="15.59"/>
    <n v="4.8899999999999997"/>
    <n v="8.61"/>
    <n v="1333.23"/>
    <n v="8.66"/>
    <n v="1.2"/>
    <n v="7.1"/>
    <n v="1383.8400000000001"/>
  </r>
  <r>
    <x v="2"/>
    <s v="Tampa Electric Company"/>
    <x v="0"/>
    <s v="Tampa Electric Company"/>
    <x v="432"/>
    <x v="431"/>
    <x v="104"/>
    <s v="Misc Trnsm Exp"/>
    <n v="10.66"/>
    <n v="1.4"/>
    <n v="24.26"/>
    <n v="-1.61"/>
    <n v="6.97"/>
    <n v="17.88"/>
    <n v="7.95"/>
    <n v="22.55"/>
    <n v="21.52"/>
    <n v="17.75"/>
    <n v="18.84"/>
    <n v="14.23"/>
    <n v="162.39999999999998"/>
  </r>
  <r>
    <x v="2"/>
    <s v="Tampa Electric Company"/>
    <x v="0"/>
    <s v="Tampa Electric Company"/>
    <x v="432"/>
    <x v="431"/>
    <x v="105"/>
    <s v="Trnsm Maint Struct"/>
    <n v="0.09"/>
    <m/>
    <m/>
    <m/>
    <m/>
    <m/>
    <m/>
    <m/>
    <m/>
    <m/>
    <m/>
    <m/>
    <n v="0.09"/>
  </r>
  <r>
    <x v="2"/>
    <s v="Tampa Electric Company"/>
    <x v="0"/>
    <s v="Tampa Electric Company"/>
    <x v="432"/>
    <x v="431"/>
    <x v="107"/>
    <s v="Trnsm Maint Comm Eq"/>
    <n v="15.95"/>
    <n v="16.510000000000002"/>
    <n v="28.77"/>
    <n v="9.65"/>
    <n v="16.350000000000001"/>
    <n v="7.73"/>
    <n v="7.95"/>
    <n v="6.98"/>
    <n v="11.43"/>
    <n v="9.1999999999999993"/>
    <n v="5.7"/>
    <n v="5.73"/>
    <n v="141.94999999999999"/>
  </r>
  <r>
    <x v="2"/>
    <s v="Tampa Electric Company"/>
    <x v="0"/>
    <s v="Tampa Electric Company"/>
    <x v="432"/>
    <x v="431"/>
    <x v="108"/>
    <s v="Trnsm Maint Stn Equ"/>
    <n v="148.19"/>
    <n v="687.08"/>
    <n v="904.18"/>
    <n v="503.38"/>
    <n v="757.9"/>
    <n v="346.93"/>
    <n v="1113.3699999999999"/>
    <n v="979"/>
    <n v="975.17"/>
    <n v="536.03"/>
    <n v="252.8"/>
    <n v="370.63"/>
    <n v="7574.66"/>
  </r>
  <r>
    <x v="2"/>
    <s v="Tampa Electric Company"/>
    <x v="0"/>
    <s v="Tampa Electric Company"/>
    <x v="432"/>
    <x v="431"/>
    <x v="109"/>
    <s v="Trnsm Maint OH Lines"/>
    <n v="0.26"/>
    <n v="0.27"/>
    <n v="2.91"/>
    <n v="3.17"/>
    <n v="8.36"/>
    <n v="19.14"/>
    <n v="15.24"/>
    <n v="8.48"/>
    <n v="13.89"/>
    <n v="16.45"/>
    <n v="1.7"/>
    <n v="7.73"/>
    <n v="97.600000000000009"/>
  </r>
  <r>
    <x v="2"/>
    <s v="Tampa Electric Company"/>
    <x v="0"/>
    <s v="Tampa Electric Company"/>
    <x v="432"/>
    <x v="431"/>
    <x v="110"/>
    <s v="Distrb Ops SupEng"/>
    <n v="138.12"/>
    <n v="260.13"/>
    <n v="194.53"/>
    <n v="226.78"/>
    <n v="961.39"/>
    <n v="626.99"/>
    <n v="400.03"/>
    <n v="749.33"/>
    <n v="839.99"/>
    <n v="1181.02"/>
    <n v="1350.45"/>
    <n v="1762.53"/>
    <n v="8691.2899999999991"/>
  </r>
  <r>
    <x v="2"/>
    <s v="Tampa Electric Company"/>
    <x v="0"/>
    <s v="Tampa Electric Company"/>
    <x v="432"/>
    <x v="431"/>
    <x v="111"/>
    <s v="Distrb Load Dispatch"/>
    <n v="253.54"/>
    <n v="270.41000000000003"/>
    <n v="128.05000000000001"/>
    <n v="114.16"/>
    <n v="108.13"/>
    <n v="147.61000000000001"/>
    <n v="72.59"/>
    <n v="93.06"/>
    <n v="61.91"/>
    <n v="30.28"/>
    <n v="31.23"/>
    <n v="63.5"/>
    <n v="1374.47"/>
  </r>
  <r>
    <x v="2"/>
    <s v="Tampa Electric Company"/>
    <x v="0"/>
    <s v="Tampa Electric Company"/>
    <x v="432"/>
    <x v="431"/>
    <x v="112"/>
    <s v="Distrb Station Exp"/>
    <n v="726.22"/>
    <n v="2743.34"/>
    <n v="1642.01"/>
    <n v="1677.29"/>
    <n v="2537"/>
    <n v="1709.77"/>
    <n v="2422.31"/>
    <n v="1913.87"/>
    <n v="2374.44"/>
    <n v="2822.22"/>
    <n v="1628.88"/>
    <n v="2210.64"/>
    <n v="24407.99"/>
  </r>
  <r>
    <x v="2"/>
    <s v="Tampa Electric Company"/>
    <x v="0"/>
    <s v="Tampa Electric Company"/>
    <x v="432"/>
    <x v="431"/>
    <x v="113"/>
    <s v="Distrb OH Line Exp"/>
    <n v="1564.35"/>
    <n v="1327.5"/>
    <n v="1130.25"/>
    <n v="1351.66"/>
    <n v="2020.03"/>
    <n v="1498.46"/>
    <n v="764.35"/>
    <n v="729.95"/>
    <n v="5202.8599999999997"/>
    <n v="361.49"/>
    <n v="142.41999999999999"/>
    <n v="268.16000000000003"/>
    <n v="16361.48"/>
  </r>
  <r>
    <x v="2"/>
    <s v="Tampa Electric Company"/>
    <x v="0"/>
    <s v="Tampa Electric Company"/>
    <x v="432"/>
    <x v="431"/>
    <x v="114"/>
    <s v="Distrb UG Line Exp"/>
    <n v="4812.0200000000004"/>
    <n v="-59.1"/>
    <n v="1686.87"/>
    <n v="5866.94"/>
    <n v="-621"/>
    <n v="4923.45"/>
    <n v="3564.53"/>
    <n v="11589.73"/>
    <n v="-985.92"/>
    <n v="2932"/>
    <n v="4814.8599999999997"/>
    <n v="5517.82"/>
    <n v="44042.200000000004"/>
  </r>
  <r>
    <x v="2"/>
    <s v="Tampa Electric Company"/>
    <x v="0"/>
    <s v="Tampa Electric Company"/>
    <x v="432"/>
    <x v="431"/>
    <x v="115"/>
    <s v="Distrb Sreet Lightn"/>
    <n v="3451.78"/>
    <n v="3474.89"/>
    <n v="5854.12"/>
    <n v="3516.48"/>
    <n v="5207.28"/>
    <n v="5093.01"/>
    <n v="3865.09"/>
    <n v="6205.14"/>
    <n v="5357.26"/>
    <n v="3113.24"/>
    <n v="4285.53"/>
    <n v="5282.58"/>
    <n v="54706.400000000001"/>
  </r>
  <r>
    <x v="2"/>
    <s v="Tampa Electric Company"/>
    <x v="0"/>
    <s v="Tampa Electric Company"/>
    <x v="432"/>
    <x v="431"/>
    <x v="116"/>
    <s v="Distrb Meter Exp"/>
    <n v="1357.28"/>
    <n v="1167.6500000000001"/>
    <n v="1361.43"/>
    <n v="1181.3599999999999"/>
    <n v="2272.6799999999998"/>
    <n v="1080.6300000000001"/>
    <n v="1183.98"/>
    <n v="1398.3"/>
    <n v="1021.75"/>
    <n v="1186.97"/>
    <n v="993.87"/>
    <n v="898.71"/>
    <n v="15104.609999999997"/>
  </r>
  <r>
    <x v="2"/>
    <s v="Tampa Electric Company"/>
    <x v="0"/>
    <s v="Tampa Electric Company"/>
    <x v="432"/>
    <x v="431"/>
    <x v="117"/>
    <s v="Distrb Cust Install"/>
    <n v="1098.27"/>
    <n v="1498.09"/>
    <n v="142.19"/>
    <n v="830.92"/>
    <n v="324.74"/>
    <n v="626.49"/>
    <n v="627.54"/>
    <n v="1378.61"/>
    <n v="595.41999999999996"/>
    <n v="1156.1300000000001"/>
    <n v="1144.29"/>
    <n v="332.39"/>
    <n v="9755.0799999999981"/>
  </r>
  <r>
    <x v="2"/>
    <s v="Tampa Electric Company"/>
    <x v="0"/>
    <s v="Tampa Electric Company"/>
    <x v="432"/>
    <x v="431"/>
    <x v="118"/>
    <s v="Misc Distrib Exp"/>
    <n v="106.91"/>
    <n v="36.65"/>
    <n v="505.97"/>
    <n v="65.06"/>
    <n v="129.96"/>
    <n v="110.82"/>
    <n v="45.9"/>
    <n v="159.57"/>
    <n v="602.59"/>
    <n v="-111.77"/>
    <n v="94.8"/>
    <n v="290.69"/>
    <n v="2037.1499999999999"/>
  </r>
  <r>
    <x v="2"/>
    <s v="Tampa Electric Company"/>
    <x v="0"/>
    <s v="Tampa Electric Company"/>
    <x v="432"/>
    <x v="431"/>
    <x v="119"/>
    <s v="Distrb Maint Struct"/>
    <n v="48.99"/>
    <n v="68.36"/>
    <n v="24.45"/>
    <n v="29.1"/>
    <n v="42.68"/>
    <n v="22.65"/>
    <n v="46.38"/>
    <n v="68.290000000000006"/>
    <n v="35.86"/>
    <n v="22.97"/>
    <n v="7.71"/>
    <n v="19.3"/>
    <n v="436.74"/>
  </r>
  <r>
    <x v="2"/>
    <s v="Tampa Electric Company"/>
    <x v="0"/>
    <s v="Tampa Electric Company"/>
    <x v="432"/>
    <x v="431"/>
    <x v="120"/>
    <s v="Distrb Maint Station"/>
    <n v="302.27999999999997"/>
    <n v="975.12"/>
    <n v="455.7"/>
    <n v="490.44"/>
    <n v="915.88"/>
    <n v="1017.53"/>
    <n v="1873.17"/>
    <n v="2697.84"/>
    <n v="1480.38"/>
    <n v="1015.63"/>
    <n v="216.8"/>
    <n v="255.12"/>
    <n v="11695.89"/>
  </r>
  <r>
    <x v="2"/>
    <s v="Tampa Electric Company"/>
    <x v="0"/>
    <s v="Tampa Electric Company"/>
    <x v="432"/>
    <x v="431"/>
    <x v="121"/>
    <s v="Distrb Maint OH Line"/>
    <n v="576.11"/>
    <n v="403.8"/>
    <n v="539.76"/>
    <n v="445.26"/>
    <n v="723.32"/>
    <n v="544.17999999999995"/>
    <n v="447.34"/>
    <n v="508.08"/>
    <n v="619.12"/>
    <n v="236.44"/>
    <n v="342.53"/>
    <n v="351.47"/>
    <n v="5737.41"/>
  </r>
  <r>
    <x v="2"/>
    <s v="Tampa Electric Company"/>
    <x v="0"/>
    <s v="Tampa Electric Company"/>
    <x v="432"/>
    <x v="431"/>
    <x v="122"/>
    <s v="Distrb Maint UG Line"/>
    <n v="260.18"/>
    <n v="95.37"/>
    <n v="63.27"/>
    <n v="586.97"/>
    <n v="228.29"/>
    <n v="85.55"/>
    <n v="122.94"/>
    <n v="51.08"/>
    <n v="118.32"/>
    <n v="4.5"/>
    <n v="188.74"/>
    <n v="81.72"/>
    <n v="1886.9299999999998"/>
  </r>
  <r>
    <x v="2"/>
    <s v="Tampa Electric Company"/>
    <x v="0"/>
    <s v="Tampa Electric Company"/>
    <x v="432"/>
    <x v="431"/>
    <x v="123"/>
    <s v="Distrb Maint Transf"/>
    <m/>
    <m/>
    <m/>
    <n v="0.11"/>
    <n v="0.25"/>
    <m/>
    <m/>
    <m/>
    <m/>
    <m/>
    <m/>
    <n v="0.04"/>
    <n v="0.39999999999999997"/>
  </r>
  <r>
    <x v="2"/>
    <s v="Tampa Electric Company"/>
    <x v="0"/>
    <s v="Tampa Electric Company"/>
    <x v="432"/>
    <x v="431"/>
    <x v="124"/>
    <s v="Distrb Maint StLght"/>
    <n v="329.57"/>
    <n v="15.9"/>
    <m/>
    <n v="4.8099999999999996"/>
    <n v="0.55000000000000004"/>
    <n v="0.03"/>
    <n v="0.04"/>
    <m/>
    <n v="0.42"/>
    <m/>
    <n v="0.38"/>
    <n v="1.29"/>
    <n v="352.99"/>
  </r>
  <r>
    <x v="2"/>
    <s v="Tampa Electric Company"/>
    <x v="0"/>
    <s v="Tampa Electric Company"/>
    <x v="432"/>
    <x v="431"/>
    <x v="125"/>
    <s v="Distrb Maint Meters"/>
    <n v="16.79"/>
    <n v="20.27"/>
    <n v="24.68"/>
    <n v="20.34"/>
    <n v="30"/>
    <n v="-3.29"/>
    <m/>
    <n v="2.39"/>
    <n v="10.99"/>
    <m/>
    <m/>
    <n v="39.51"/>
    <n v="161.67999999999998"/>
  </r>
  <r>
    <x v="2"/>
    <s v="Tampa Electric Company"/>
    <x v="0"/>
    <s v="Tampa Electric Company"/>
    <x v="432"/>
    <x v="431"/>
    <x v="127"/>
    <s v="Cust Act Meter Read"/>
    <n v="7.74"/>
    <n v="9.18"/>
    <n v="10.59"/>
    <n v="11.07"/>
    <n v="10.09"/>
    <n v="-2.14"/>
    <m/>
    <n v="0.24"/>
    <n v="3.87"/>
    <m/>
    <m/>
    <n v="30.28"/>
    <n v="80.92"/>
  </r>
  <r>
    <x v="2"/>
    <s v="Tampa Electric Company"/>
    <x v="0"/>
    <s v="Tampa Electric Company"/>
    <x v="432"/>
    <x v="431"/>
    <x v="128"/>
    <s v="Cust Act Rcds Cllct"/>
    <n v="2686.91"/>
    <n v="3671.49"/>
    <n v="3758.96"/>
    <n v="4762.41"/>
    <n v="2016.37"/>
    <n v="3148.7"/>
    <n v="3753.36"/>
    <n v="6801.26"/>
    <n v="3345.25"/>
    <n v="7741.28"/>
    <n v="5026.22"/>
    <n v="3151.55"/>
    <n v="49863.76"/>
  </r>
  <r>
    <x v="2"/>
    <s v="Tampa Electric Company"/>
    <x v="0"/>
    <s v="Tampa Electric Company"/>
    <x v="432"/>
    <x v="431"/>
    <x v="129"/>
    <s v="Cust Assist Exp"/>
    <n v="7563.98"/>
    <n v="6521.18"/>
    <n v="9286.5"/>
    <n v="6537.94"/>
    <n v="8400.2199999999993"/>
    <n v="7277.24"/>
    <n v="8595.84"/>
    <n v="14895.3"/>
    <n v="9238.27"/>
    <n v="9822.6200000000008"/>
    <n v="8508.27"/>
    <n v="5887.33"/>
    <n v="102534.69"/>
  </r>
  <r>
    <x v="2"/>
    <s v="Tampa Electric Company"/>
    <x v="0"/>
    <s v="Tampa Electric Company"/>
    <x v="432"/>
    <x v="431"/>
    <x v="131"/>
    <s v="A&amp;G Salaries"/>
    <n v="5553.23"/>
    <n v="5933.04"/>
    <n v="9367.52"/>
    <n v="9671.36"/>
    <n v="8839.56"/>
    <n v="9066.7900000000009"/>
    <n v="7375.59"/>
    <n v="8868.86"/>
    <n v="6353.76"/>
    <n v="5045.7"/>
    <n v="9133.06"/>
    <n v="8843.08"/>
    <n v="94051.549999999988"/>
  </r>
  <r>
    <x v="2"/>
    <s v="Tampa Electric Company"/>
    <x v="0"/>
    <s v="Tampa Electric Company"/>
    <x v="432"/>
    <x v="431"/>
    <x v="132"/>
    <s v="Misc General Exp"/>
    <n v="5.41"/>
    <n v="28.66"/>
    <n v="8.43"/>
    <n v="5.0999999999999996"/>
    <n v="16.57"/>
    <n v="-2.57"/>
    <n v="91.12"/>
    <n v="51.19"/>
    <n v="159.47999999999999"/>
    <n v="23.34"/>
    <n v="195.59"/>
    <n v="48.33"/>
    <n v="630.65"/>
  </r>
  <r>
    <x v="2"/>
    <s v="Tampa Electric Company"/>
    <x v="0"/>
    <s v="Tampa Electric Company"/>
    <x v="432"/>
    <x v="431"/>
    <x v="133"/>
    <s v="A&amp;G Ele Maint GenPlt"/>
    <m/>
    <m/>
    <m/>
    <n v="0.39"/>
    <m/>
    <m/>
    <m/>
    <m/>
    <m/>
    <m/>
    <m/>
    <n v="2.0299999999999998"/>
    <n v="2.42"/>
  </r>
  <r>
    <x v="2"/>
    <s v="Tampa Electric Company"/>
    <x v="0"/>
    <s v="Tampa Electric Company"/>
    <x v="433"/>
    <x v="432"/>
    <x v="1"/>
    <s v="FERC B/S Clearing"/>
    <n v="117336.71"/>
    <n v="22673.200000000001"/>
    <n v="57256.04"/>
    <n v="76968.100000000006"/>
    <n v="21177.47"/>
    <n v="92641.22"/>
    <n v="54905.22"/>
    <n v="33999.42"/>
    <n v="61895.59"/>
    <n v="16810.18"/>
    <n v="106432.8"/>
    <n v="32134.39"/>
    <n v="694230.34000000008"/>
  </r>
  <r>
    <x v="2"/>
    <s v="Tampa Electric Company"/>
    <x v="0"/>
    <s v="Tampa Electric Company"/>
    <x v="433"/>
    <x v="432"/>
    <x v="78"/>
    <s v="Csts Jobbing Wrk"/>
    <n v="474.76"/>
    <n v="512.22"/>
    <n v="374.28"/>
    <n v="315.14"/>
    <n v="-20.02"/>
    <n v="362.98"/>
    <n v="441.22"/>
    <n v="328.71"/>
    <n v="514.48"/>
    <n v="26.13"/>
    <n v="733.4"/>
    <n v="259.95999999999998"/>
    <n v="4323.26"/>
  </r>
  <r>
    <x v="2"/>
    <s v="Tampa Electric Company"/>
    <x v="0"/>
    <s v="Tampa Electric Company"/>
    <x v="433"/>
    <x v="432"/>
    <x v="79"/>
    <s v="Other Deductions"/>
    <n v="258.83999999999997"/>
    <m/>
    <m/>
    <n v="52.34"/>
    <n v="20.309999999999999"/>
    <n v="41.48"/>
    <m/>
    <m/>
    <m/>
    <m/>
    <m/>
    <m/>
    <n v="372.96999999999997"/>
  </r>
  <r>
    <x v="2"/>
    <s v="Tampa Electric Company"/>
    <x v="0"/>
    <s v="Tampa Electric Company"/>
    <x v="433"/>
    <x v="432"/>
    <x v="80"/>
    <s v="Steam Ops SupEng"/>
    <n v="2314.59"/>
    <n v="1845.66"/>
    <n v="1309.02"/>
    <n v="3531.2"/>
    <n v="830.42"/>
    <n v="189.02"/>
    <n v="1205.6600000000001"/>
    <n v="1760.77"/>
    <n v="2980.46"/>
    <n v="299.89"/>
    <n v="3289.64"/>
    <n v="2349.38"/>
    <n v="21905.710000000003"/>
  </r>
  <r>
    <x v="2"/>
    <s v="Tampa Electric Company"/>
    <x v="0"/>
    <s v="Tampa Electric Company"/>
    <x v="433"/>
    <x v="432"/>
    <x v="81"/>
    <s v="Steam Fuel"/>
    <n v="14.75"/>
    <n v="20.56"/>
    <n v="-3.53"/>
    <n v="12.11"/>
    <n v="10.55"/>
    <n v="11.9"/>
    <n v="14.15"/>
    <n v="5.7"/>
    <n v="12.89"/>
    <n v="-4.6399999999999997"/>
    <n v="24.7"/>
    <n v="-1.1299999999999999"/>
    <n v="118.01000000000002"/>
  </r>
  <r>
    <x v="2"/>
    <s v="Tampa Electric Company"/>
    <x v="0"/>
    <s v="Tampa Electric Company"/>
    <x v="433"/>
    <x v="432"/>
    <x v="82"/>
    <s v="Steam Expenses"/>
    <n v="35.21"/>
    <n v="4.3099999999999996"/>
    <n v="0.21"/>
    <n v="31.82"/>
    <n v="12.45"/>
    <n v="138.38"/>
    <n v="95.69"/>
    <n v="21.33"/>
    <n v="243.14"/>
    <m/>
    <m/>
    <m/>
    <n v="582.54"/>
  </r>
  <r>
    <x v="2"/>
    <s v="Tampa Electric Company"/>
    <x v="0"/>
    <s v="Tampa Electric Company"/>
    <x v="433"/>
    <x v="432"/>
    <x v="84"/>
    <s v="Misc Steam Pwr Exp"/>
    <n v="543.71"/>
    <n v="577.71"/>
    <n v="28.52"/>
    <n v="686.49"/>
    <n v="212.59"/>
    <n v="592.09"/>
    <n v="376.91"/>
    <n v="645.29"/>
    <n v="400.71"/>
    <n v="191.08"/>
    <n v="978.59"/>
    <n v="164.74"/>
    <n v="5398.43"/>
  </r>
  <r>
    <x v="2"/>
    <s v="Tampa Electric Company"/>
    <x v="0"/>
    <s v="Tampa Electric Company"/>
    <x v="433"/>
    <x v="432"/>
    <x v="85"/>
    <s v="Steam Main SupEng"/>
    <m/>
    <m/>
    <m/>
    <m/>
    <m/>
    <m/>
    <n v="10.55"/>
    <m/>
    <m/>
    <m/>
    <m/>
    <m/>
    <n v="10.55"/>
  </r>
  <r>
    <x v="2"/>
    <s v="Tampa Electric Company"/>
    <x v="0"/>
    <s v="Tampa Electric Company"/>
    <x v="433"/>
    <x v="432"/>
    <x v="86"/>
    <s v="Steam Main Struct"/>
    <m/>
    <m/>
    <m/>
    <m/>
    <m/>
    <n v="0.12"/>
    <m/>
    <m/>
    <n v="22.31"/>
    <m/>
    <m/>
    <m/>
    <n v="22.43"/>
  </r>
  <r>
    <x v="2"/>
    <s v="Tampa Electric Company"/>
    <x v="0"/>
    <s v="Tampa Electric Company"/>
    <x v="433"/>
    <x v="432"/>
    <x v="87"/>
    <s v="Steam Maint BoilerPl"/>
    <n v="1174.1199999999999"/>
    <n v="112.9"/>
    <n v="439.08"/>
    <n v="961.81"/>
    <n v="-83"/>
    <n v="1108"/>
    <n v="363.47"/>
    <n v="1517.84"/>
    <n v="262.47000000000003"/>
    <n v="949.88"/>
    <n v="1474.86"/>
    <n v="413.51"/>
    <n v="8694.94"/>
  </r>
  <r>
    <x v="2"/>
    <s v="Tampa Electric Company"/>
    <x v="0"/>
    <s v="Tampa Electric Company"/>
    <x v="433"/>
    <x v="432"/>
    <x v="88"/>
    <s v="Steam Maint ElePlant"/>
    <m/>
    <m/>
    <n v="398.31"/>
    <n v="12.77"/>
    <n v="0.59"/>
    <n v="96.29"/>
    <n v="106.96"/>
    <m/>
    <n v="-0.24"/>
    <n v="0.06"/>
    <n v="19.46"/>
    <n v="4.4800000000000004"/>
    <n v="638.67999999999995"/>
  </r>
  <r>
    <x v="2"/>
    <s v="Tampa Electric Company"/>
    <x v="0"/>
    <s v="Tampa Electric Company"/>
    <x v="433"/>
    <x v="432"/>
    <x v="90"/>
    <s v="OthPwr Ops SupEng"/>
    <m/>
    <m/>
    <m/>
    <m/>
    <m/>
    <m/>
    <m/>
    <m/>
    <m/>
    <m/>
    <n v="8.92"/>
    <n v="-2.54"/>
    <n v="6.38"/>
  </r>
  <r>
    <x v="2"/>
    <s v="Tampa Electric Company"/>
    <x v="0"/>
    <s v="Tampa Electric Company"/>
    <x v="433"/>
    <x v="432"/>
    <x v="91"/>
    <s v="OthPwr Fuel"/>
    <n v="112.19"/>
    <n v="-24.28"/>
    <n v="4"/>
    <n v="0.73"/>
    <m/>
    <m/>
    <n v="1.61"/>
    <n v="0.56999999999999995"/>
    <m/>
    <n v="-0.76"/>
    <n v="2.38"/>
    <m/>
    <n v="96.439999999999984"/>
  </r>
  <r>
    <x v="2"/>
    <s v="Tampa Electric Company"/>
    <x v="0"/>
    <s v="Tampa Electric Company"/>
    <x v="433"/>
    <x v="432"/>
    <x v="92"/>
    <s v="OthPwr Gen Exp"/>
    <n v="40673.89"/>
    <n v="18160.259999999998"/>
    <n v="10669.72"/>
    <n v="29242.68"/>
    <n v="4962.09"/>
    <n v="45386.92"/>
    <n v="33182.43"/>
    <n v="14353.84"/>
    <n v="47654.5"/>
    <n v="42931.51"/>
    <n v="75238.25"/>
    <n v="84244.28"/>
    <n v="446700.37"/>
  </r>
  <r>
    <x v="2"/>
    <s v="Tampa Electric Company"/>
    <x v="0"/>
    <s v="Tampa Electric Company"/>
    <x v="433"/>
    <x v="432"/>
    <x v="93"/>
    <s v="Misc OthPwr Gen Exp"/>
    <n v="4328.74"/>
    <n v="3754.68"/>
    <n v="1659.6"/>
    <n v="7690.23"/>
    <n v="1316.62"/>
    <n v="4315.7"/>
    <n v="5702.87"/>
    <n v="1412.82"/>
    <n v="3867.26"/>
    <n v="7325.51"/>
    <n v="20815.07"/>
    <n v="4892.67"/>
    <n v="67081.77"/>
  </r>
  <r>
    <x v="2"/>
    <s v="Tampa Electric Company"/>
    <x v="0"/>
    <s v="Tampa Electric Company"/>
    <x v="433"/>
    <x v="432"/>
    <x v="94"/>
    <s v="OthPwr Maint Struct"/>
    <n v="1113.8599999999999"/>
    <n v="782.87"/>
    <n v="478.25"/>
    <n v="999.38"/>
    <n v="220.28"/>
    <n v="1732.67"/>
    <n v="1338.17"/>
    <n v="410.64"/>
    <n v="709.05"/>
    <n v="996.64"/>
    <n v="2005.37"/>
    <n v="1028.1300000000001"/>
    <n v="11815.310000000001"/>
  </r>
  <r>
    <x v="2"/>
    <s v="Tampa Electric Company"/>
    <x v="0"/>
    <s v="Tampa Electric Company"/>
    <x v="433"/>
    <x v="432"/>
    <x v="95"/>
    <s v="OthPwr Maint Gen Eq"/>
    <n v="2908.45"/>
    <n v="1400.75"/>
    <n v="1401.29"/>
    <n v="2777.27"/>
    <n v="416.21"/>
    <n v="4683.8999999999996"/>
    <n v="2268.64"/>
    <n v="1374.23"/>
    <n v="7666.79"/>
    <n v="4631.87"/>
    <n v="8072.98"/>
    <n v="10595.44"/>
    <n v="48197.82"/>
  </r>
  <r>
    <x v="2"/>
    <s v="Tampa Electric Company"/>
    <x v="0"/>
    <s v="Tampa Electric Company"/>
    <x v="433"/>
    <x v="432"/>
    <x v="96"/>
    <s v="Maint Msc OthPwr Plt"/>
    <n v="1106.99"/>
    <n v="485.63"/>
    <n v="180.67"/>
    <n v="786.07"/>
    <n v="141.33000000000001"/>
    <n v="1075.56"/>
    <n v="958.26"/>
    <n v="485.02"/>
    <n v="3291.75"/>
    <n v="1606.08"/>
    <n v="3908.66"/>
    <n v="1177.97"/>
    <n v="15203.99"/>
  </r>
  <r>
    <x v="2"/>
    <s v="Tampa Electric Company"/>
    <x v="0"/>
    <s v="Tampa Electric Company"/>
    <x v="433"/>
    <x v="432"/>
    <x v="97"/>
    <s v="OthSup SysCtrl Dispt"/>
    <m/>
    <m/>
    <m/>
    <m/>
    <m/>
    <m/>
    <m/>
    <m/>
    <m/>
    <m/>
    <n v="134.41"/>
    <n v="-32.450000000000003"/>
    <n v="101.96"/>
  </r>
  <r>
    <x v="2"/>
    <s v="Tampa Electric Company"/>
    <x v="0"/>
    <s v="Tampa Electric Company"/>
    <x v="433"/>
    <x v="432"/>
    <x v="98"/>
    <s v="Trnsm Ops SupEng"/>
    <n v="506.97"/>
    <n v="-101.59"/>
    <n v="46.76"/>
    <n v="410.34"/>
    <n v="314.3"/>
    <n v="516.55999999999995"/>
    <n v="616.55999999999995"/>
    <n v="-1.48"/>
    <n v="1286.96"/>
    <n v="404.45"/>
    <n v="1618.34"/>
    <n v="551.71"/>
    <n v="6169.8799999999992"/>
  </r>
  <r>
    <x v="2"/>
    <s v="Tampa Electric Company"/>
    <x v="0"/>
    <s v="Tampa Electric Company"/>
    <x v="433"/>
    <x v="432"/>
    <x v="99"/>
    <s v="Trnsm LD Reliability"/>
    <m/>
    <m/>
    <m/>
    <m/>
    <m/>
    <m/>
    <m/>
    <m/>
    <m/>
    <m/>
    <n v="17.3"/>
    <n v="-5.0599999999999996"/>
    <n v="12.240000000000002"/>
  </r>
  <r>
    <x v="2"/>
    <s v="Tampa Electric Company"/>
    <x v="0"/>
    <s v="Tampa Electric Company"/>
    <x v="433"/>
    <x v="432"/>
    <x v="100"/>
    <s v="Trnsm LD Monitor"/>
    <n v="60.36"/>
    <n v="-6.44"/>
    <n v="0.24"/>
    <n v="42.25"/>
    <n v="35.200000000000003"/>
    <n v="60.17"/>
    <n v="54.81"/>
    <n v="-3.02"/>
    <n v="153.38999999999999"/>
    <n v="45.17"/>
    <n v="438.32"/>
    <n v="47.67"/>
    <n v="928.12"/>
  </r>
  <r>
    <x v="2"/>
    <s v="Tampa Electric Company"/>
    <x v="0"/>
    <s v="Tampa Electric Company"/>
    <x v="433"/>
    <x v="432"/>
    <x v="101"/>
    <s v="Trnsm LD Svc Schld"/>
    <n v="304.77"/>
    <n v="-56.4"/>
    <m/>
    <n v="217.88"/>
    <n v="172.27"/>
    <n v="216.43"/>
    <n v="281.22000000000003"/>
    <n v="-15.39"/>
    <n v="708.91"/>
    <n v="225.32"/>
    <n v="1075.1600000000001"/>
    <n v="249.24"/>
    <n v="3379.41"/>
  </r>
  <r>
    <x v="2"/>
    <s v="Tampa Electric Company"/>
    <x v="0"/>
    <s v="Tampa Electric Company"/>
    <x v="433"/>
    <x v="432"/>
    <x v="102"/>
    <s v="Trnsm Station Exp"/>
    <n v="4329.9399999999996"/>
    <n v="-497.57"/>
    <n v="2152.37"/>
    <n v="545.12"/>
    <n v="-313.3"/>
    <n v="1145.8699999999999"/>
    <n v="1332.65"/>
    <n v="836.39"/>
    <n v="573.45000000000005"/>
    <n v="218.39"/>
    <n v="1813.68"/>
    <n v="-82.37"/>
    <n v="12054.619999999999"/>
  </r>
  <r>
    <x v="2"/>
    <s v="Tampa Electric Company"/>
    <x v="0"/>
    <s v="Tampa Electric Company"/>
    <x v="433"/>
    <x v="432"/>
    <x v="103"/>
    <s v="Trnsm OH Line Exp"/>
    <n v="5.69"/>
    <n v="-1.22"/>
    <n v="5.44"/>
    <n v="11.53"/>
    <n v="21.75"/>
    <n v="8"/>
    <n v="3.74"/>
    <n v="5.59"/>
    <n v="273.93"/>
    <n v="9.75"/>
    <n v="41.97"/>
    <n v="-2.33"/>
    <n v="383.84"/>
  </r>
  <r>
    <x v="2"/>
    <s v="Tampa Electric Company"/>
    <x v="0"/>
    <s v="Tampa Electric Company"/>
    <x v="433"/>
    <x v="432"/>
    <x v="104"/>
    <s v="Misc Trnsm Exp"/>
    <n v="2277.29"/>
    <n v="599.72"/>
    <n v="1051.74"/>
    <n v="640.32000000000005"/>
    <n v="706.06"/>
    <n v="2015.26"/>
    <n v="1013.72"/>
    <n v="952.18"/>
    <n v="347.61"/>
    <n v="-188.17"/>
    <n v="3144.04"/>
    <n v="2035.17"/>
    <n v="14594.94"/>
  </r>
  <r>
    <x v="2"/>
    <s v="Tampa Electric Company"/>
    <x v="0"/>
    <s v="Tampa Electric Company"/>
    <x v="433"/>
    <x v="432"/>
    <x v="105"/>
    <s v="Trnsm Maint Struct"/>
    <n v="0.2"/>
    <m/>
    <m/>
    <m/>
    <m/>
    <m/>
    <m/>
    <m/>
    <m/>
    <m/>
    <m/>
    <m/>
    <n v="0.2"/>
  </r>
  <r>
    <x v="2"/>
    <s v="Tampa Electric Company"/>
    <x v="0"/>
    <s v="Tampa Electric Company"/>
    <x v="433"/>
    <x v="432"/>
    <x v="106"/>
    <s v="Trnsm Maint Comp SW"/>
    <m/>
    <m/>
    <m/>
    <m/>
    <m/>
    <m/>
    <m/>
    <n v="170.09"/>
    <n v="7.68"/>
    <n v="47.78"/>
    <n v="34.4"/>
    <n v="14.82"/>
    <n v="274.77"/>
  </r>
  <r>
    <x v="2"/>
    <s v="Tampa Electric Company"/>
    <x v="0"/>
    <s v="Tampa Electric Company"/>
    <x v="433"/>
    <x v="432"/>
    <x v="107"/>
    <s v="Trnsm Maint Comm Eq"/>
    <n v="36.64"/>
    <n v="-0.43"/>
    <n v="4.0199999999999996"/>
    <n v="4.68"/>
    <n v="12.48"/>
    <n v="-0.41"/>
    <n v="2"/>
    <n v="25.17"/>
    <n v="-5.37"/>
    <n v="13.63"/>
    <n v="35.17"/>
    <n v="21.02"/>
    <n v="148.6"/>
  </r>
  <r>
    <x v="2"/>
    <s v="Tampa Electric Company"/>
    <x v="0"/>
    <s v="Tampa Electric Company"/>
    <x v="433"/>
    <x v="432"/>
    <x v="108"/>
    <s v="Trnsm Maint Stn Equ"/>
    <n v="368.37"/>
    <n v="-84.19"/>
    <n v="682.1"/>
    <n v="143.31"/>
    <n v="-2.94"/>
    <n v="191.71"/>
    <n v="630.54999999999995"/>
    <n v="284.16000000000003"/>
    <n v="102.57"/>
    <n v="42.92"/>
    <n v="434.25"/>
    <n v="12.45"/>
    <n v="2805.2599999999998"/>
  </r>
  <r>
    <x v="2"/>
    <s v="Tampa Electric Company"/>
    <x v="0"/>
    <s v="Tampa Electric Company"/>
    <x v="433"/>
    <x v="432"/>
    <x v="109"/>
    <s v="Trnsm Maint OH Lines"/>
    <n v="50.64"/>
    <n v="64.47"/>
    <n v="-3.23"/>
    <n v="67.400000000000006"/>
    <n v="72.61"/>
    <n v="67.63"/>
    <n v="72.83"/>
    <n v="37.15"/>
    <n v="71.849999999999994"/>
    <n v="13.13"/>
    <n v="199.87"/>
    <n v="-12.11"/>
    <n v="702.2399999999999"/>
  </r>
  <r>
    <x v="2"/>
    <s v="Tampa Electric Company"/>
    <x v="0"/>
    <s v="Tampa Electric Company"/>
    <x v="433"/>
    <x v="432"/>
    <x v="110"/>
    <s v="Distrb Ops SupEng"/>
    <n v="357.57"/>
    <n v="31.25"/>
    <n v="51"/>
    <n v="309.06"/>
    <n v="-62.44"/>
    <n v="672.99"/>
    <n v="551.99"/>
    <n v="211.01"/>
    <n v="410.86"/>
    <n v="331.42"/>
    <n v="1435.31"/>
    <n v="-22.64"/>
    <n v="4277.38"/>
  </r>
  <r>
    <x v="2"/>
    <s v="Tampa Electric Company"/>
    <x v="0"/>
    <s v="Tampa Electric Company"/>
    <x v="433"/>
    <x v="432"/>
    <x v="111"/>
    <s v="Distrb Load Dispatch"/>
    <n v="600.52"/>
    <n v="16.760000000000002"/>
    <n v="86.71"/>
    <n v="277.43"/>
    <n v="-12.14"/>
    <n v="194.11"/>
    <n v="181.69"/>
    <n v="176.79"/>
    <n v="202.77"/>
    <n v="122.91"/>
    <n v="176.43"/>
    <n v="71.78"/>
    <n v="2095.7600000000002"/>
  </r>
  <r>
    <x v="2"/>
    <s v="Tampa Electric Company"/>
    <x v="0"/>
    <s v="Tampa Electric Company"/>
    <x v="433"/>
    <x v="432"/>
    <x v="112"/>
    <s v="Distrb Station Exp"/>
    <n v="1757.96"/>
    <n v="-165.8"/>
    <n v="999.7"/>
    <n v="509.87"/>
    <n v="22.3"/>
    <n v="967.5"/>
    <n v="1385.1"/>
    <n v="510.12"/>
    <n v="425.83"/>
    <n v="192.26"/>
    <n v="2569.6999999999998"/>
    <n v="-92.09"/>
    <n v="9082.4500000000007"/>
  </r>
  <r>
    <x v="2"/>
    <s v="Tampa Electric Company"/>
    <x v="0"/>
    <s v="Tampa Electric Company"/>
    <x v="433"/>
    <x v="432"/>
    <x v="113"/>
    <s v="Distrb OH Line Exp"/>
    <n v="8778.89"/>
    <n v="1785.53"/>
    <n v="3709.84"/>
    <n v="4216.6000000000004"/>
    <n v="1864.35"/>
    <n v="6950.99"/>
    <n v="4184.2299999999996"/>
    <n v="1980.74"/>
    <n v="6635.78"/>
    <n v="119.55"/>
    <n v="8399.31"/>
    <n v="4534.78"/>
    <n v="53160.59"/>
  </r>
  <r>
    <x v="2"/>
    <s v="Tampa Electric Company"/>
    <x v="0"/>
    <s v="Tampa Electric Company"/>
    <x v="433"/>
    <x v="432"/>
    <x v="114"/>
    <s v="Distrb UG Line Exp"/>
    <n v="8185.36"/>
    <n v="3315.67"/>
    <n v="3042.68"/>
    <n v="6486.72"/>
    <n v="5000.21"/>
    <n v="6234.3"/>
    <n v="5662.64"/>
    <n v="5426.16"/>
    <n v="3941.5"/>
    <n v="2889.55"/>
    <n v="7404.36"/>
    <n v="3129.01"/>
    <n v="60718.160000000011"/>
  </r>
  <r>
    <x v="2"/>
    <s v="Tampa Electric Company"/>
    <x v="0"/>
    <s v="Tampa Electric Company"/>
    <x v="433"/>
    <x v="432"/>
    <x v="115"/>
    <s v="Distrb Sreet Lightn"/>
    <n v="4226.8"/>
    <n v="116.56"/>
    <n v="532.86"/>
    <n v="2777.15"/>
    <n v="157.41"/>
    <n v="4795.01"/>
    <n v="1411.52"/>
    <n v="170.61"/>
    <n v="766.31"/>
    <n v="835.5"/>
    <n v="2671.82"/>
    <n v="25.21"/>
    <n v="18486.760000000002"/>
  </r>
  <r>
    <x v="2"/>
    <s v="Tampa Electric Company"/>
    <x v="0"/>
    <s v="Tampa Electric Company"/>
    <x v="433"/>
    <x v="432"/>
    <x v="116"/>
    <s v="Distrb Meter Exp"/>
    <n v="4025.46"/>
    <n v="2017.2"/>
    <n v="1701.45"/>
    <n v="2802.96"/>
    <n v="2257.35"/>
    <n v="1992.09"/>
    <n v="1375.89"/>
    <n v="1782.69"/>
    <n v="1776.14"/>
    <n v="230.57"/>
    <n v="2862.3"/>
    <n v="2087.27"/>
    <n v="24911.37"/>
  </r>
  <r>
    <x v="2"/>
    <s v="Tampa Electric Company"/>
    <x v="0"/>
    <s v="Tampa Electric Company"/>
    <x v="433"/>
    <x v="432"/>
    <x v="117"/>
    <s v="Distrb Cust Install"/>
    <n v="3489.47"/>
    <n v="0.24"/>
    <n v="477.49"/>
    <n v="1580.4"/>
    <n v="1244.1400000000001"/>
    <n v="1276.28"/>
    <n v="1395.64"/>
    <n v="1220.93"/>
    <n v="1199.48"/>
    <n v="26.58"/>
    <n v="2782.16"/>
    <n v="796.93"/>
    <n v="15489.74"/>
  </r>
  <r>
    <x v="2"/>
    <s v="Tampa Electric Company"/>
    <x v="0"/>
    <s v="Tampa Electric Company"/>
    <x v="433"/>
    <x v="432"/>
    <x v="118"/>
    <s v="Misc Distrib Exp"/>
    <n v="2980.35"/>
    <n v="407.52"/>
    <n v="2089.2800000000002"/>
    <n v="1395.35"/>
    <n v="772.38"/>
    <n v="2775.24"/>
    <n v="2336.69"/>
    <n v="1791.33"/>
    <n v="2490.87"/>
    <n v="2743.13"/>
    <n v="6272.34"/>
    <n v="1470.63"/>
    <n v="27525.11"/>
  </r>
  <r>
    <x v="2"/>
    <s v="Tampa Electric Company"/>
    <x v="0"/>
    <s v="Tampa Electric Company"/>
    <x v="433"/>
    <x v="432"/>
    <x v="119"/>
    <s v="Distrb Maint Struct"/>
    <n v="158.28"/>
    <n v="15.9"/>
    <n v="23.59"/>
    <n v="231.34"/>
    <n v="-2.61"/>
    <n v="61.12"/>
    <n v="125.67"/>
    <n v="63.61"/>
    <n v="99.72"/>
    <n v="52.35"/>
    <n v="85.92"/>
    <n v="44.58"/>
    <n v="959.47"/>
  </r>
  <r>
    <x v="2"/>
    <s v="Tampa Electric Company"/>
    <x v="0"/>
    <s v="Tampa Electric Company"/>
    <x v="433"/>
    <x v="432"/>
    <x v="120"/>
    <s v="Distrb Maint Station"/>
    <n v="801.13"/>
    <n v="-114"/>
    <n v="287.86"/>
    <n v="149.46"/>
    <n v="84.54"/>
    <n v="570.4"/>
    <n v="1084.43"/>
    <n v="974.22"/>
    <n v="129.83000000000001"/>
    <n v="123.95"/>
    <n v="640.52"/>
    <n v="83.4"/>
    <n v="4815.74"/>
  </r>
  <r>
    <x v="2"/>
    <s v="Tampa Electric Company"/>
    <x v="0"/>
    <s v="Tampa Electric Company"/>
    <x v="433"/>
    <x v="432"/>
    <x v="121"/>
    <s v="Distrb Maint OH Line"/>
    <n v="1839.14"/>
    <n v="329"/>
    <n v="661.15"/>
    <n v="1147.2"/>
    <n v="-0.37"/>
    <n v="1136.71"/>
    <n v="1241.83"/>
    <n v="1202.6400000000001"/>
    <n v="1293.96"/>
    <n v="460.92"/>
    <n v="2407.8000000000002"/>
    <n v="436.19"/>
    <n v="12156.170000000004"/>
  </r>
  <r>
    <x v="2"/>
    <s v="Tampa Electric Company"/>
    <x v="0"/>
    <s v="Tampa Electric Company"/>
    <x v="433"/>
    <x v="432"/>
    <x v="122"/>
    <s v="Distrb Maint UG Line"/>
    <n v="636.87"/>
    <n v="44.49"/>
    <n v="211.61"/>
    <n v="1410.87"/>
    <n v="-32.35"/>
    <n v="236.57"/>
    <n v="515"/>
    <n v="416.81"/>
    <n v="399.13"/>
    <n v="100.48"/>
    <n v="664.75"/>
    <n v="101.27"/>
    <n v="4705.5000000000009"/>
  </r>
  <r>
    <x v="2"/>
    <s v="Tampa Electric Company"/>
    <x v="0"/>
    <s v="Tampa Electric Company"/>
    <x v="433"/>
    <x v="432"/>
    <x v="123"/>
    <s v="Distrb Maint Transf"/>
    <m/>
    <m/>
    <m/>
    <n v="0.14000000000000001"/>
    <n v="-0.06"/>
    <m/>
    <m/>
    <m/>
    <m/>
    <m/>
    <m/>
    <n v="0.04"/>
    <n v="0.12000000000000002"/>
  </r>
  <r>
    <x v="2"/>
    <s v="Tampa Electric Company"/>
    <x v="0"/>
    <s v="Tampa Electric Company"/>
    <x v="433"/>
    <x v="432"/>
    <x v="124"/>
    <s v="Distrb Maint StLght"/>
    <n v="407.34"/>
    <n v="4.07"/>
    <n v="0.28999999999999998"/>
    <n v="3.65"/>
    <n v="0.95"/>
    <n v="0.69"/>
    <n v="8.06"/>
    <n v="4.75"/>
    <n v="6.41"/>
    <m/>
    <n v="7.59"/>
    <n v="4.8499999999999996"/>
    <n v="448.65"/>
  </r>
  <r>
    <x v="2"/>
    <s v="Tampa Electric Company"/>
    <x v="0"/>
    <s v="Tampa Electric Company"/>
    <x v="433"/>
    <x v="432"/>
    <x v="125"/>
    <s v="Distrb Maint Meters"/>
    <n v="246.57"/>
    <n v="177.54"/>
    <n v="59.11"/>
    <n v="157.61000000000001"/>
    <n v="281.3"/>
    <n v="37.29"/>
    <n v="60.35"/>
    <n v="142.69999999999999"/>
    <n v="75.900000000000006"/>
    <n v="-28.61"/>
    <n v="177.31"/>
    <n v="114.24"/>
    <n v="1501.3100000000002"/>
  </r>
  <r>
    <x v="2"/>
    <s v="Tampa Electric Company"/>
    <x v="0"/>
    <s v="Tampa Electric Company"/>
    <x v="433"/>
    <x v="432"/>
    <x v="126"/>
    <s v="Cust Act Superv"/>
    <m/>
    <m/>
    <m/>
    <m/>
    <m/>
    <n v="0.12"/>
    <n v="0.16"/>
    <m/>
    <m/>
    <m/>
    <m/>
    <m/>
    <n v="0.28000000000000003"/>
  </r>
  <r>
    <x v="2"/>
    <s v="Tampa Electric Company"/>
    <x v="0"/>
    <s v="Tampa Electric Company"/>
    <x v="433"/>
    <x v="432"/>
    <x v="127"/>
    <s v="Cust Act Meter Read"/>
    <n v="132.94999999999999"/>
    <n v="80.42"/>
    <n v="25.35"/>
    <n v="85.79"/>
    <n v="94.61"/>
    <n v="23.27"/>
    <n v="31.83"/>
    <n v="79.64"/>
    <n v="31.49"/>
    <n v="-16.57"/>
    <n v="92.41"/>
    <n v="102.66"/>
    <n v="763.84999999999991"/>
  </r>
  <r>
    <x v="2"/>
    <s v="Tampa Electric Company"/>
    <x v="0"/>
    <s v="Tampa Electric Company"/>
    <x v="433"/>
    <x v="432"/>
    <x v="128"/>
    <s v="Cust Act Rcds Cllct"/>
    <n v="13105.17"/>
    <n v="4497.3599999999997"/>
    <n v="19342.91"/>
    <n v="9534.3700000000008"/>
    <n v="4774.54"/>
    <n v="8714.9500000000007"/>
    <n v="10490.17"/>
    <n v="6266.82"/>
    <n v="9348.44"/>
    <n v="-725.77"/>
    <n v="15931.78"/>
    <n v="5300.66"/>
    <n v="106581.40000000001"/>
  </r>
  <r>
    <x v="2"/>
    <s v="Tampa Electric Company"/>
    <x v="0"/>
    <s v="Tampa Electric Company"/>
    <x v="433"/>
    <x v="432"/>
    <x v="129"/>
    <s v="Cust Assist Exp"/>
    <n v="19851.16"/>
    <n v="13917.42"/>
    <n v="8949.49"/>
    <n v="4810.8900000000003"/>
    <n v="2206.38"/>
    <n v="6047.04"/>
    <n v="9188.7000000000007"/>
    <n v="6052.94"/>
    <n v="10497.06"/>
    <n v="14.64"/>
    <n v="14413.65"/>
    <n v="7962.87"/>
    <n v="103912.23999999999"/>
  </r>
  <r>
    <x v="2"/>
    <s v="Tampa Electric Company"/>
    <x v="0"/>
    <s v="Tampa Electric Company"/>
    <x v="433"/>
    <x v="432"/>
    <x v="130"/>
    <s v="Cust Svc Advertis"/>
    <m/>
    <m/>
    <m/>
    <m/>
    <m/>
    <m/>
    <n v="0.73"/>
    <m/>
    <m/>
    <m/>
    <m/>
    <m/>
    <n v="0.73"/>
  </r>
  <r>
    <x v="2"/>
    <s v="Tampa Electric Company"/>
    <x v="0"/>
    <s v="Tampa Electric Company"/>
    <x v="433"/>
    <x v="432"/>
    <x v="131"/>
    <s v="A&amp;G Salaries"/>
    <n v="77705"/>
    <n v="20918.02"/>
    <n v="48289.57"/>
    <n v="37956.76"/>
    <n v="14639.72"/>
    <n v="52570.13"/>
    <n v="40619.85"/>
    <n v="29398.14"/>
    <n v="34185.440000000002"/>
    <n v="27032.42"/>
    <n v="66111.44"/>
    <n v="29081.119999999999"/>
    <n v="478507.61"/>
  </r>
  <r>
    <x v="2"/>
    <s v="Tampa Electric Company"/>
    <x v="0"/>
    <s v="Tampa Electric Company"/>
    <x v="433"/>
    <x v="432"/>
    <x v="132"/>
    <s v="Misc General Exp"/>
    <n v="265.14999999999998"/>
    <n v="523.46"/>
    <n v="106.83"/>
    <n v="147.22999999999999"/>
    <n v="121.31"/>
    <n v="128.63"/>
    <n v="195.45"/>
    <n v="166.7"/>
    <n v="213.87"/>
    <n v="-57.65"/>
    <n v="619.24"/>
    <n v="-32.630000000000003"/>
    <n v="2397.59"/>
  </r>
  <r>
    <x v="2"/>
    <s v="Tampa Electric Company"/>
    <x v="0"/>
    <s v="Tampa Electric Company"/>
    <x v="433"/>
    <x v="432"/>
    <x v="133"/>
    <s v="A&amp;G Ele Maint GenPlt"/>
    <n v="77.36"/>
    <n v="171.65"/>
    <n v="236.71"/>
    <n v="75.92"/>
    <n v="-37.9"/>
    <n v="143.74"/>
    <n v="78.819999999999993"/>
    <n v="941.53"/>
    <n v="52.97"/>
    <n v="409.36"/>
    <n v="845.98"/>
    <n v="328.45"/>
    <n v="3324.5899999999997"/>
  </r>
  <r>
    <x v="2"/>
    <s v="Tampa Electric Company"/>
    <x v="0"/>
    <s v="Tampa Electric Company"/>
    <x v="434"/>
    <x v="433"/>
    <x v="1"/>
    <s v="FERC B/S Clearing"/>
    <n v="1508970.2"/>
    <n v="1752677.67"/>
    <n v="1842328.52"/>
    <n v="1665933.75"/>
    <n v="2090434.4"/>
    <n v="1728638.97"/>
    <n v="1727080.06"/>
    <n v="1986278.77"/>
    <n v="1391754.74"/>
    <n v="1921947.13"/>
    <n v="1476543.04"/>
    <n v="1850357.29"/>
    <n v="20942944.539999999"/>
  </r>
  <r>
    <x v="2"/>
    <s v="Tampa Electric Company"/>
    <x v="0"/>
    <s v="Tampa Electric Company"/>
    <x v="434"/>
    <x v="433"/>
    <x v="78"/>
    <s v="Csts Jobbing Wrk"/>
    <n v="1333.11"/>
    <n v="490.31"/>
    <n v="801.19"/>
    <n v="494.08"/>
    <n v="850"/>
    <n v="411.95"/>
    <n v="385.41"/>
    <n v="615.1"/>
    <n v="560.95000000000005"/>
    <n v="656.39"/>
    <n v="544.36"/>
    <n v="219.83"/>
    <n v="7362.6799999999994"/>
  </r>
  <r>
    <x v="2"/>
    <s v="Tampa Electric Company"/>
    <x v="0"/>
    <s v="Tampa Electric Company"/>
    <x v="434"/>
    <x v="433"/>
    <x v="80"/>
    <s v="Steam Ops SupEng"/>
    <n v="3091.95"/>
    <n v="7565.52"/>
    <n v="2447.38"/>
    <n v="2221.71"/>
    <n v="233.99"/>
    <m/>
    <m/>
    <m/>
    <m/>
    <m/>
    <n v="1126.72"/>
    <n v="4537.59"/>
    <n v="21224.86"/>
  </r>
  <r>
    <x v="2"/>
    <s v="Tampa Electric Company"/>
    <x v="0"/>
    <s v="Tampa Electric Company"/>
    <x v="434"/>
    <x v="433"/>
    <x v="81"/>
    <s v="Steam Fuel"/>
    <n v="48835.6"/>
    <n v="13030.82"/>
    <n v="10695.11"/>
    <n v="9380.9500000000007"/>
    <n v="21406.2"/>
    <n v="10691.28"/>
    <n v="15158.76"/>
    <n v="9425.51"/>
    <n v="13933.53"/>
    <n v="11360.45"/>
    <n v="10081.98"/>
    <n v="9228.06"/>
    <n v="183228.25"/>
  </r>
  <r>
    <x v="2"/>
    <s v="Tampa Electric Company"/>
    <x v="0"/>
    <s v="Tampa Electric Company"/>
    <x v="434"/>
    <x v="433"/>
    <x v="82"/>
    <s v="Steam Expenses"/>
    <n v="162418.94"/>
    <n v="135569.12"/>
    <n v="143046.60999999999"/>
    <n v="124425.3"/>
    <n v="113732.39"/>
    <n v="109151.93"/>
    <n v="132268.51999999999"/>
    <n v="145092.76999999999"/>
    <n v="97388.36"/>
    <n v="141522.23999999999"/>
    <n v="107686.06"/>
    <n v="114310.37"/>
    <n v="1526612.6100000003"/>
  </r>
  <r>
    <x v="2"/>
    <s v="Tampa Electric Company"/>
    <x v="0"/>
    <s v="Tampa Electric Company"/>
    <x v="434"/>
    <x v="433"/>
    <x v="83"/>
    <s v="Steam Electric Exp"/>
    <n v="94598.63"/>
    <n v="74290.31"/>
    <n v="78201.7"/>
    <n v="64226.9"/>
    <n v="74884.009999999995"/>
    <n v="86875.72"/>
    <n v="85171.16"/>
    <n v="97904.27"/>
    <n v="63605.91"/>
    <n v="102315.04"/>
    <n v="74681.850000000006"/>
    <n v="81156.66"/>
    <n v="977912.16000000015"/>
  </r>
  <r>
    <x v="2"/>
    <s v="Tampa Electric Company"/>
    <x v="0"/>
    <s v="Tampa Electric Company"/>
    <x v="434"/>
    <x v="433"/>
    <x v="84"/>
    <s v="Misc Steam Pwr Exp"/>
    <n v="22.02"/>
    <n v="1302.05"/>
    <n v="24.79"/>
    <n v="16.010000000000002"/>
    <n v="27.41"/>
    <n v="119"/>
    <n v="19.12"/>
    <n v="232.38"/>
    <n v="28224.9"/>
    <n v="1219.8399999999999"/>
    <n v="1569.14"/>
    <n v="23.09"/>
    <n v="32799.75"/>
  </r>
  <r>
    <x v="2"/>
    <s v="Tampa Electric Company"/>
    <x v="0"/>
    <s v="Tampa Electric Company"/>
    <x v="434"/>
    <x v="433"/>
    <x v="85"/>
    <s v="Steam Main SupEng"/>
    <m/>
    <m/>
    <m/>
    <m/>
    <m/>
    <m/>
    <m/>
    <n v="370.32"/>
    <m/>
    <m/>
    <m/>
    <m/>
    <n v="370.32"/>
  </r>
  <r>
    <x v="2"/>
    <s v="Tampa Electric Company"/>
    <x v="0"/>
    <s v="Tampa Electric Company"/>
    <x v="434"/>
    <x v="433"/>
    <x v="86"/>
    <s v="Steam Main Struct"/>
    <n v="15388.88"/>
    <n v="25082.81"/>
    <n v="18279.080000000002"/>
    <n v="23485.27"/>
    <n v="28831.96"/>
    <n v="18702.77"/>
    <n v="16482.32"/>
    <n v="25897.83"/>
    <n v="30758.33"/>
    <n v="37640.870000000003"/>
    <n v="22306.21"/>
    <n v="22436.06"/>
    <n v="285292.39"/>
  </r>
  <r>
    <x v="2"/>
    <s v="Tampa Electric Company"/>
    <x v="0"/>
    <s v="Tampa Electric Company"/>
    <x v="434"/>
    <x v="433"/>
    <x v="87"/>
    <s v="Steam Maint BoilerPl"/>
    <n v="132298.42000000001"/>
    <n v="179992.02"/>
    <n v="177025.19"/>
    <n v="183478.56"/>
    <n v="198354.19"/>
    <n v="183996.09"/>
    <n v="191700.04"/>
    <n v="218056.71"/>
    <n v="199842.41"/>
    <n v="250258.71"/>
    <n v="180431.38"/>
    <n v="179216.2"/>
    <n v="2274649.92"/>
  </r>
  <r>
    <x v="2"/>
    <s v="Tampa Electric Company"/>
    <x v="0"/>
    <s v="Tampa Electric Company"/>
    <x v="434"/>
    <x v="433"/>
    <x v="88"/>
    <s v="Steam Maint ElePlant"/>
    <n v="30701.5"/>
    <n v="32934.07"/>
    <n v="41228.04"/>
    <n v="37339.25"/>
    <n v="62536.22"/>
    <n v="26702.84"/>
    <n v="24774.71"/>
    <n v="30293.97"/>
    <n v="16501.14"/>
    <n v="27684.95"/>
    <n v="30406.19"/>
    <n v="12631.03"/>
    <n v="373733.91000000003"/>
  </r>
  <r>
    <x v="2"/>
    <s v="Tampa Electric Company"/>
    <x v="0"/>
    <s v="Tampa Electric Company"/>
    <x v="434"/>
    <x v="433"/>
    <x v="89"/>
    <s v="Maint Msc Steam Plnt"/>
    <n v="27803.5"/>
    <n v="56990.05"/>
    <n v="37038.03"/>
    <n v="27546.94"/>
    <n v="36685.919999999998"/>
    <n v="47289.98"/>
    <n v="38222.86"/>
    <n v="37747.07"/>
    <n v="36545.22"/>
    <n v="46918.84"/>
    <n v="38613.699999999997"/>
    <n v="23986.67"/>
    <n v="455388.78"/>
  </r>
  <r>
    <x v="2"/>
    <s v="Tampa Electric Company"/>
    <x v="0"/>
    <s v="Tampa Electric Company"/>
    <x v="434"/>
    <x v="433"/>
    <x v="92"/>
    <s v="OthPwr Gen Exp"/>
    <n v="220271.16"/>
    <n v="196440.68"/>
    <n v="220740.67"/>
    <n v="207505.52"/>
    <n v="260868.05"/>
    <n v="227349.62"/>
    <n v="223880.92"/>
    <n v="254207.69"/>
    <n v="214652.81"/>
    <n v="244005.82"/>
    <n v="183922.58"/>
    <n v="199178.51"/>
    <n v="2653024.0300000003"/>
  </r>
  <r>
    <x v="2"/>
    <s v="Tampa Electric Company"/>
    <x v="0"/>
    <s v="Tampa Electric Company"/>
    <x v="434"/>
    <x v="433"/>
    <x v="93"/>
    <s v="Misc OthPwr Gen Exp"/>
    <n v="13973.53"/>
    <n v="21686.87"/>
    <n v="10767.37"/>
    <n v="8007.54"/>
    <n v="9451.1200000000008"/>
    <n v="3433.3"/>
    <n v="6006.95"/>
    <n v="3693.9"/>
    <n v="4913.2700000000004"/>
    <n v="5723.72"/>
    <n v="11477.84"/>
    <n v="5763"/>
    <n v="104898.41"/>
  </r>
  <r>
    <x v="2"/>
    <s v="Tampa Electric Company"/>
    <x v="0"/>
    <s v="Tampa Electric Company"/>
    <x v="434"/>
    <x v="433"/>
    <x v="94"/>
    <s v="OthPwr Maint Struct"/>
    <n v="6548.78"/>
    <n v="5649.78"/>
    <n v="7405.66"/>
    <n v="8972.2199999999993"/>
    <n v="7734.66"/>
    <n v="11737.18"/>
    <n v="11614.02"/>
    <n v="24137.5"/>
    <n v="10002.02"/>
    <n v="19364.689999999999"/>
    <n v="12054.71"/>
    <n v="13398.98"/>
    <n v="138620.20000000001"/>
  </r>
  <r>
    <x v="2"/>
    <s v="Tampa Electric Company"/>
    <x v="0"/>
    <s v="Tampa Electric Company"/>
    <x v="434"/>
    <x v="433"/>
    <x v="95"/>
    <s v="OthPwr Maint Gen Eq"/>
    <n v="65892.25"/>
    <n v="59226.21"/>
    <n v="76509.73"/>
    <n v="53624.76"/>
    <n v="94458.18"/>
    <n v="83330.070000000007"/>
    <n v="76640.94"/>
    <n v="113645.88"/>
    <n v="83744.28"/>
    <n v="162395.41"/>
    <n v="87215.99"/>
    <n v="143714.07"/>
    <n v="1100397.77"/>
  </r>
  <r>
    <x v="2"/>
    <s v="Tampa Electric Company"/>
    <x v="0"/>
    <s v="Tampa Electric Company"/>
    <x v="434"/>
    <x v="433"/>
    <x v="96"/>
    <s v="Maint Msc OthPwr Plt"/>
    <n v="413.03"/>
    <n v="819.86"/>
    <n v="224.09"/>
    <m/>
    <n v="1095.46"/>
    <n v="122.03"/>
    <m/>
    <m/>
    <n v="694.15"/>
    <n v="1886.12"/>
    <n v="1614.14"/>
    <m/>
    <n v="6868.88"/>
  </r>
  <r>
    <x v="2"/>
    <s v="Tampa Electric Company"/>
    <x v="0"/>
    <s v="Tampa Electric Company"/>
    <x v="434"/>
    <x v="433"/>
    <x v="98"/>
    <s v="Trnsm Ops SupEng"/>
    <n v="5686.14"/>
    <n v="28262.77"/>
    <n v="8201.4699999999993"/>
    <n v="30853.99"/>
    <n v="6754.77"/>
    <n v="14921.19"/>
    <n v="4570.7299999999996"/>
    <n v="4969.45"/>
    <n v="14035.01"/>
    <n v="8182.5"/>
    <n v="3410.31"/>
    <n v="5087.99"/>
    <n v="134936.32000000001"/>
  </r>
  <r>
    <x v="2"/>
    <s v="Tampa Electric Company"/>
    <x v="0"/>
    <s v="Tampa Electric Company"/>
    <x v="434"/>
    <x v="433"/>
    <x v="100"/>
    <s v="Trnsm LD Monitor"/>
    <n v="3724.66"/>
    <n v="2966.03"/>
    <n v="877.23"/>
    <m/>
    <m/>
    <m/>
    <m/>
    <m/>
    <m/>
    <m/>
    <m/>
    <m/>
    <n v="7567.92"/>
  </r>
  <r>
    <x v="2"/>
    <s v="Tampa Electric Company"/>
    <x v="0"/>
    <s v="Tampa Electric Company"/>
    <x v="434"/>
    <x v="433"/>
    <x v="102"/>
    <s v="Trnsm Station Exp"/>
    <n v="17073.18"/>
    <n v="15200.41"/>
    <n v="11876.27"/>
    <n v="12773.27"/>
    <n v="20506.64"/>
    <n v="18476.97"/>
    <n v="18811.22"/>
    <n v="16349.07"/>
    <n v="8705.9599999999991"/>
    <n v="21541.73"/>
    <n v="7650.73"/>
    <n v="10346.549999999999"/>
    <n v="179312"/>
  </r>
  <r>
    <x v="2"/>
    <s v="Tampa Electric Company"/>
    <x v="0"/>
    <s v="Tampa Electric Company"/>
    <x v="434"/>
    <x v="433"/>
    <x v="103"/>
    <s v="Trnsm OH Line Exp"/>
    <n v="4042.39"/>
    <n v="2505.06"/>
    <n v="3868.7"/>
    <n v="7887.93"/>
    <n v="8711.2800000000007"/>
    <n v="8808.6"/>
    <n v="5069.08"/>
    <n v="7950.44"/>
    <n v="84382.48"/>
    <n v="6662.92"/>
    <n v="5663.58"/>
    <n v="9300.98"/>
    <n v="154853.44"/>
  </r>
  <r>
    <x v="2"/>
    <s v="Tampa Electric Company"/>
    <x v="0"/>
    <s v="Tampa Electric Company"/>
    <x v="434"/>
    <x v="433"/>
    <x v="104"/>
    <s v="Misc Trnsm Exp"/>
    <n v="12727.76"/>
    <n v="14279.97"/>
    <n v="12618.65"/>
    <n v="9496.44"/>
    <n v="11567.96"/>
    <n v="13454.94"/>
    <n v="10397.39"/>
    <n v="7655.23"/>
    <n v="8203.5"/>
    <n v="11858.41"/>
    <n v="11453.79"/>
    <n v="11509.4"/>
    <n v="135223.44"/>
  </r>
  <r>
    <x v="2"/>
    <s v="Tampa Electric Company"/>
    <x v="0"/>
    <s v="Tampa Electric Company"/>
    <x v="434"/>
    <x v="433"/>
    <x v="105"/>
    <s v="Trnsm Maint Struct"/>
    <n v="106.04"/>
    <m/>
    <m/>
    <m/>
    <m/>
    <m/>
    <m/>
    <m/>
    <m/>
    <m/>
    <m/>
    <m/>
    <n v="106.04"/>
  </r>
  <r>
    <x v="2"/>
    <s v="Tampa Electric Company"/>
    <x v="0"/>
    <s v="Tampa Electric Company"/>
    <x v="434"/>
    <x v="433"/>
    <x v="106"/>
    <s v="Trnsm Maint Comp SW"/>
    <n v="3637.71"/>
    <n v="3931.99"/>
    <n v="2454.9299999999998"/>
    <n v="4037.33"/>
    <n v="5032.93"/>
    <n v="3847.58"/>
    <n v="3686.09"/>
    <n v="736.83"/>
    <n v="914.88"/>
    <n v="914.34"/>
    <n v="265.08"/>
    <n v="475.58"/>
    <n v="29935.270000000008"/>
  </r>
  <r>
    <x v="2"/>
    <s v="Tampa Electric Company"/>
    <x v="0"/>
    <s v="Tampa Electric Company"/>
    <x v="434"/>
    <x v="433"/>
    <x v="107"/>
    <s v="Trnsm Maint Comm Eq"/>
    <n v="19181.61"/>
    <n v="13470.98"/>
    <n v="11117.29"/>
    <n v="5861.97"/>
    <n v="8568.9500000000007"/>
    <n v="8198.1299999999992"/>
    <n v="7266.42"/>
    <n v="6074.96"/>
    <n v="5125.07"/>
    <n v="18810.009999999998"/>
    <n v="4906.07"/>
    <n v="5319.39"/>
    <n v="113900.84999999999"/>
  </r>
  <r>
    <x v="2"/>
    <s v="Tampa Electric Company"/>
    <x v="0"/>
    <s v="Tampa Electric Company"/>
    <x v="434"/>
    <x v="433"/>
    <x v="108"/>
    <s v="Trnsm Maint Stn Equ"/>
    <n v="11702.75"/>
    <n v="14392.55"/>
    <n v="34145.22"/>
    <n v="9239.68"/>
    <n v="23521.75"/>
    <n v="11728.74"/>
    <n v="10487.83"/>
    <n v="15986.23"/>
    <n v="19039.04"/>
    <n v="17462.86"/>
    <n v="19627.62"/>
    <n v="18527.98"/>
    <n v="205862.25000000003"/>
  </r>
  <r>
    <x v="2"/>
    <s v="Tampa Electric Company"/>
    <x v="0"/>
    <s v="Tampa Electric Company"/>
    <x v="434"/>
    <x v="433"/>
    <x v="109"/>
    <s v="Trnsm Maint OH Lines"/>
    <n v="10286.950000000001"/>
    <n v="4286.0200000000004"/>
    <n v="6706.32"/>
    <n v="13707.31"/>
    <n v="12230.41"/>
    <n v="17651.689999999999"/>
    <n v="16072.62"/>
    <n v="8019.53"/>
    <n v="8370.09"/>
    <n v="13574.73"/>
    <n v="4801.62"/>
    <n v="9726.2999999999993"/>
    <n v="125433.58999999998"/>
  </r>
  <r>
    <x v="2"/>
    <s v="Tampa Electric Company"/>
    <x v="0"/>
    <s v="Tampa Electric Company"/>
    <x v="434"/>
    <x v="433"/>
    <x v="110"/>
    <s v="Distrb Ops SupEng"/>
    <n v="24651.13"/>
    <n v="38699.89"/>
    <n v="43156.83"/>
    <n v="32007.919999999998"/>
    <n v="42234.29"/>
    <n v="41853.040000000001"/>
    <n v="29092.98"/>
    <n v="55772.4"/>
    <n v="24733.9"/>
    <n v="48594.5"/>
    <n v="23644.81"/>
    <n v="12172.59"/>
    <n v="416614.28000000009"/>
  </r>
  <r>
    <x v="2"/>
    <s v="Tampa Electric Company"/>
    <x v="0"/>
    <s v="Tampa Electric Company"/>
    <x v="434"/>
    <x v="433"/>
    <x v="111"/>
    <s v="Distrb Load Dispatch"/>
    <n v="47939.83"/>
    <n v="33700.93"/>
    <n v="33498.29"/>
    <n v="33940.660000000003"/>
    <n v="35127.1"/>
    <n v="32334.59"/>
    <n v="35893.019999999997"/>
    <n v="43556.800000000003"/>
    <n v="27119.84"/>
    <n v="51432.06"/>
    <n v="24373.59"/>
    <n v="45409.760000000002"/>
    <n v="444326.47000000009"/>
  </r>
  <r>
    <x v="2"/>
    <s v="Tampa Electric Company"/>
    <x v="0"/>
    <s v="Tampa Electric Company"/>
    <x v="434"/>
    <x v="433"/>
    <x v="112"/>
    <s v="Distrb Station Exp"/>
    <n v="6936.75"/>
    <n v="12745.5"/>
    <n v="22125.47"/>
    <n v="17323.47"/>
    <n v="15030.6"/>
    <n v="8519.14"/>
    <n v="7657.67"/>
    <n v="8318.83"/>
    <n v="8877.4699999999993"/>
    <n v="15316.96"/>
    <n v="8167.34"/>
    <n v="11738.63"/>
    <n v="142757.83000000002"/>
  </r>
  <r>
    <x v="2"/>
    <s v="Tampa Electric Company"/>
    <x v="0"/>
    <s v="Tampa Electric Company"/>
    <x v="434"/>
    <x v="433"/>
    <x v="113"/>
    <s v="Distrb OH Line Exp"/>
    <n v="58525.45"/>
    <n v="75417.210000000006"/>
    <n v="54144.480000000003"/>
    <n v="94445.29"/>
    <n v="111569.22"/>
    <n v="110526.58"/>
    <n v="66404.55"/>
    <n v="60426.080000000002"/>
    <n v="303244.27"/>
    <n v="60864.58"/>
    <n v="48735.56"/>
    <n v="49720.7"/>
    <n v="1094023.97"/>
  </r>
  <r>
    <x v="2"/>
    <s v="Tampa Electric Company"/>
    <x v="0"/>
    <s v="Tampa Electric Company"/>
    <x v="434"/>
    <x v="433"/>
    <x v="115"/>
    <s v="Distrb Sreet Lightn"/>
    <n v="31714.51"/>
    <n v="37834.42"/>
    <n v="26894.39"/>
    <n v="29273.14"/>
    <n v="30425.98"/>
    <n v="28356.19"/>
    <n v="23829.26"/>
    <n v="29546.49"/>
    <n v="19640.41"/>
    <n v="23464.74"/>
    <n v="16581.36"/>
    <n v="20218.89"/>
    <n v="317779.78000000003"/>
  </r>
  <r>
    <x v="2"/>
    <s v="Tampa Electric Company"/>
    <x v="0"/>
    <s v="Tampa Electric Company"/>
    <x v="434"/>
    <x v="433"/>
    <x v="116"/>
    <s v="Distrb Meter Exp"/>
    <n v="193316.39"/>
    <n v="211834.93"/>
    <n v="192252.88"/>
    <n v="161006.32999999999"/>
    <n v="214609.16"/>
    <n v="170641.93"/>
    <n v="163388.43"/>
    <n v="193365.26"/>
    <n v="153417.34"/>
    <n v="203822.21"/>
    <n v="181463.27"/>
    <n v="188448.7"/>
    <n v="2227566.83"/>
  </r>
  <r>
    <x v="2"/>
    <s v="Tampa Electric Company"/>
    <x v="0"/>
    <s v="Tampa Electric Company"/>
    <x v="434"/>
    <x v="433"/>
    <x v="117"/>
    <s v="Distrb Cust Install"/>
    <n v="1177.3800000000001"/>
    <n v="1749.94"/>
    <n v="3032.54"/>
    <n v="1600.75"/>
    <n v="1785.72"/>
    <n v="2907.01"/>
    <n v="2443.44"/>
    <n v="2550.8200000000002"/>
    <n v="1774.38"/>
    <n v="3607.88"/>
    <n v="4745.3500000000004"/>
    <n v="3016.51"/>
    <n v="30391.720000000008"/>
  </r>
  <r>
    <x v="2"/>
    <s v="Tampa Electric Company"/>
    <x v="0"/>
    <s v="Tampa Electric Company"/>
    <x v="434"/>
    <x v="433"/>
    <x v="118"/>
    <s v="Misc Distrib Exp"/>
    <n v="472238.38"/>
    <n v="513129.5"/>
    <n v="529732.96"/>
    <n v="504830.04"/>
    <n v="604544.64"/>
    <n v="530386.81999999995"/>
    <n v="496301.48"/>
    <n v="610861.52"/>
    <n v="443911.66"/>
    <n v="649542.46"/>
    <n v="513776.21"/>
    <n v="614107.43999999994"/>
    <n v="6483363.1099999994"/>
  </r>
  <r>
    <x v="2"/>
    <s v="Tampa Electric Company"/>
    <x v="0"/>
    <s v="Tampa Electric Company"/>
    <x v="434"/>
    <x v="433"/>
    <x v="119"/>
    <s v="Distrb Maint Struct"/>
    <n v="12267.13"/>
    <n v="12955.91"/>
    <n v="8124.79"/>
    <n v="9768.98"/>
    <n v="9542.58"/>
    <n v="12339.39"/>
    <n v="10487.4"/>
    <n v="18403.84"/>
    <n v="14668.16"/>
    <n v="16431.740000000002"/>
    <n v="9012.2800000000007"/>
    <n v="5251.83"/>
    <n v="139254.03"/>
  </r>
  <r>
    <x v="2"/>
    <s v="Tampa Electric Company"/>
    <x v="0"/>
    <s v="Tampa Electric Company"/>
    <x v="434"/>
    <x v="433"/>
    <x v="120"/>
    <s v="Distrb Maint Station"/>
    <n v="43618.400000000001"/>
    <n v="68965.31"/>
    <n v="44682.46"/>
    <n v="40360.97"/>
    <n v="88787.04"/>
    <n v="86733"/>
    <n v="76049.820000000007"/>
    <n v="89588.08"/>
    <n v="48051.42"/>
    <n v="94995.04"/>
    <n v="59032.59"/>
    <n v="60831.97"/>
    <n v="801696.1"/>
  </r>
  <r>
    <x v="2"/>
    <s v="Tampa Electric Company"/>
    <x v="0"/>
    <s v="Tampa Electric Company"/>
    <x v="434"/>
    <x v="433"/>
    <x v="121"/>
    <s v="Distrb Maint OH Line"/>
    <n v="164099.45000000001"/>
    <n v="158935.57"/>
    <n v="175668.74"/>
    <n v="165998.82"/>
    <n v="272026.45"/>
    <n v="205046.73"/>
    <n v="178733.94"/>
    <n v="215361.58"/>
    <n v="168671.86"/>
    <n v="229786.9"/>
    <n v="156038.20000000001"/>
    <n v="222435.13"/>
    <n v="2312803.37"/>
  </r>
  <r>
    <x v="2"/>
    <s v="Tampa Electric Company"/>
    <x v="0"/>
    <s v="Tampa Electric Company"/>
    <x v="434"/>
    <x v="433"/>
    <x v="122"/>
    <s v="Distrb Maint UG Line"/>
    <n v="66171.710000000006"/>
    <n v="54619.8"/>
    <n v="82605.679999999993"/>
    <n v="98332.37"/>
    <n v="108072.75"/>
    <n v="87141.11"/>
    <n v="81628.31"/>
    <n v="124585.54"/>
    <n v="64463.58"/>
    <n v="72238.33"/>
    <n v="65172.74"/>
    <n v="92406.86"/>
    <n v="997438.77999999991"/>
  </r>
  <r>
    <x v="2"/>
    <s v="Tampa Electric Company"/>
    <x v="0"/>
    <s v="Tampa Electric Company"/>
    <x v="434"/>
    <x v="433"/>
    <x v="123"/>
    <s v="Distrb Maint Transf"/>
    <n v="11782.98"/>
    <n v="13623.6"/>
    <n v="14532.54"/>
    <n v="9472.51"/>
    <n v="17523.689999999999"/>
    <n v="12807.32"/>
    <n v="12699.74"/>
    <n v="16485.98"/>
    <n v="6424.79"/>
    <n v="12719.06"/>
    <n v="13512.16"/>
    <n v="4930.05"/>
    <n v="146514.41999999998"/>
  </r>
  <r>
    <x v="2"/>
    <s v="Tampa Electric Company"/>
    <x v="0"/>
    <s v="Tampa Electric Company"/>
    <x v="434"/>
    <x v="433"/>
    <x v="124"/>
    <s v="Distrb Maint StLght"/>
    <n v="5326.27"/>
    <n v="2702.87"/>
    <n v="1062.8499999999999"/>
    <n v="143.49"/>
    <n v="391.13"/>
    <n v="161.55000000000001"/>
    <n v="1142.02"/>
    <n v="2103.7600000000002"/>
    <n v="1290.57"/>
    <m/>
    <n v="75.209999999999994"/>
    <n v="474.04"/>
    <n v="14873.759999999998"/>
  </r>
  <r>
    <x v="2"/>
    <s v="Tampa Electric Company"/>
    <x v="0"/>
    <s v="Tampa Electric Company"/>
    <x v="434"/>
    <x v="433"/>
    <x v="125"/>
    <s v="Distrb Maint Meters"/>
    <n v="17463.43"/>
    <n v="19444.86"/>
    <n v="23045.360000000001"/>
    <n v="16897.900000000001"/>
    <n v="27007.75"/>
    <n v="15371.98"/>
    <n v="17477.55"/>
    <n v="20030.060000000001"/>
    <n v="12113.91"/>
    <n v="18746.18"/>
    <n v="17817.41"/>
    <n v="12818.58"/>
    <n v="218234.96999999997"/>
  </r>
  <r>
    <x v="2"/>
    <s v="Tampa Electric Company"/>
    <x v="0"/>
    <s v="Tampa Electric Company"/>
    <x v="434"/>
    <x v="433"/>
    <x v="127"/>
    <s v="Cust Act Meter Read"/>
    <n v="8040.75"/>
    <n v="8807.82"/>
    <n v="9883.42"/>
    <n v="9198.17"/>
    <n v="9078.5300000000007"/>
    <n v="9729.23"/>
    <n v="9226.18"/>
    <n v="10874.03"/>
    <n v="8521.01"/>
    <n v="10849.78"/>
    <n v="9113.43"/>
    <n v="9824.11"/>
    <n v="113146.46"/>
  </r>
  <r>
    <x v="2"/>
    <s v="Tampa Electric Company"/>
    <x v="0"/>
    <s v="Tampa Electric Company"/>
    <x v="434"/>
    <x v="433"/>
    <x v="128"/>
    <s v="Cust Act Rcds Cllct"/>
    <n v="415628.74"/>
    <n v="472855.43"/>
    <n v="500922.47"/>
    <n v="417188.01"/>
    <n v="531923.56000000006"/>
    <n v="452633.64"/>
    <n v="428347.81"/>
    <n v="485715.16"/>
    <n v="384390.09"/>
    <n v="483629.46"/>
    <n v="382898.34"/>
    <n v="444127"/>
    <n v="5400259.71"/>
  </r>
  <r>
    <x v="2"/>
    <s v="Tampa Electric Company"/>
    <x v="0"/>
    <s v="Tampa Electric Company"/>
    <x v="434"/>
    <x v="433"/>
    <x v="129"/>
    <s v="Cust Assist Exp"/>
    <n v="290.33"/>
    <n v="430.87"/>
    <m/>
    <n v="19.61"/>
    <n v="648.84"/>
    <n v="116.01"/>
    <n v="158.76"/>
    <n v="1373.09"/>
    <n v="255.23"/>
    <n v="1038.75"/>
    <n v="682.95"/>
    <n v="183.25"/>
    <n v="5197.6899999999996"/>
  </r>
  <r>
    <x v="2"/>
    <s v="Tampa Electric Company"/>
    <x v="0"/>
    <s v="Tampa Electric Company"/>
    <x v="434"/>
    <x v="433"/>
    <x v="131"/>
    <s v="A&amp;G Salaries"/>
    <n v="146611.07999999999"/>
    <n v="187797.94"/>
    <n v="178104.91"/>
    <n v="138733.69"/>
    <n v="192215.18"/>
    <n v="171616.77"/>
    <n v="167282.19"/>
    <n v="185532.12"/>
    <n v="168221.33"/>
    <n v="215787.2"/>
    <n v="145034.41"/>
    <n v="185897.91"/>
    <n v="2082834.7299999997"/>
  </r>
  <r>
    <x v="2"/>
    <s v="Tampa Electric Company"/>
    <x v="0"/>
    <s v="Tampa Electric Company"/>
    <x v="434"/>
    <x v="433"/>
    <x v="132"/>
    <s v="Misc General Exp"/>
    <n v="102.26"/>
    <m/>
    <n v="69.83"/>
    <n v="72.28"/>
    <n v="2796.61"/>
    <n v="399.9"/>
    <n v="555.71"/>
    <n v="449.04"/>
    <n v="203.43"/>
    <n v="361.44"/>
    <n v="717.93"/>
    <m/>
    <n v="5728.43"/>
  </r>
  <r>
    <x v="2"/>
    <s v="Tampa Electric Company"/>
    <x v="0"/>
    <s v="Tampa Electric Company"/>
    <x v="434"/>
    <x v="433"/>
    <x v="133"/>
    <s v="A&amp;G Ele Maint GenPlt"/>
    <n v="4807.47"/>
    <n v="15802.62"/>
    <n v="23431.54"/>
    <n v="8029.68"/>
    <n v="8818.8799999999992"/>
    <n v="6662.9"/>
    <n v="7002.21"/>
    <n v="9374.1"/>
    <n v="11826.87"/>
    <n v="12140.01"/>
    <n v="9773.52"/>
    <n v="11786.62"/>
    <n v="129456.42"/>
  </r>
  <r>
    <x v="2"/>
    <s v="Tampa Electric Company"/>
    <x v="0"/>
    <s v="Tampa Electric Company"/>
    <x v="435"/>
    <x v="434"/>
    <x v="1"/>
    <s v="FERC B/S Clearing"/>
    <n v="472773.35"/>
    <n v="590482.68999999994"/>
    <n v="579642.39"/>
    <n v="494556.06"/>
    <n v="865966.7"/>
    <n v="755681.93"/>
    <n v="671388.2"/>
    <n v="749527.46"/>
    <n v="614205.42000000004"/>
    <n v="662493.32999999996"/>
    <n v="488864.54"/>
    <n v="660158.91"/>
    <n v="7605740.9800000004"/>
  </r>
  <r>
    <x v="2"/>
    <s v="Tampa Electric Company"/>
    <x v="0"/>
    <s v="Tampa Electric Company"/>
    <x v="435"/>
    <x v="434"/>
    <x v="78"/>
    <s v="Csts Jobbing Wrk"/>
    <n v="16.02"/>
    <n v="8.92"/>
    <n v="19.84"/>
    <n v="11.86"/>
    <n v="35.729999999999997"/>
    <n v="37.39"/>
    <n v="-4.91"/>
    <n v="26.71"/>
    <n v="21.27"/>
    <n v="8.23"/>
    <n v="21.76"/>
    <n v="1.05"/>
    <n v="203.87"/>
  </r>
  <r>
    <x v="2"/>
    <s v="Tampa Electric Company"/>
    <x v="0"/>
    <s v="Tampa Electric Company"/>
    <x v="435"/>
    <x v="434"/>
    <x v="80"/>
    <s v="Steam Ops SupEng"/>
    <n v="1196.56"/>
    <n v="2316.31"/>
    <n v="1226.76"/>
    <n v="1270.22"/>
    <n v="84.69"/>
    <m/>
    <m/>
    <m/>
    <m/>
    <m/>
    <n v="545.71"/>
    <n v="930.47"/>
    <n v="7570.72"/>
  </r>
  <r>
    <x v="2"/>
    <s v="Tampa Electric Company"/>
    <x v="0"/>
    <s v="Tampa Electric Company"/>
    <x v="435"/>
    <x v="434"/>
    <x v="81"/>
    <s v="Steam Fuel"/>
    <n v="24013.41"/>
    <n v="6281.45"/>
    <n v="8721.33"/>
    <n v="5507.96"/>
    <n v="9641.24"/>
    <n v="3232.41"/>
    <n v="10180.790000000001"/>
    <n v="7115.26"/>
    <n v="12364.56"/>
    <n v="8255.19"/>
    <n v="7439.66"/>
    <n v="5743.45"/>
    <n v="108496.70999999999"/>
  </r>
  <r>
    <x v="2"/>
    <s v="Tampa Electric Company"/>
    <x v="0"/>
    <s v="Tampa Electric Company"/>
    <x v="435"/>
    <x v="434"/>
    <x v="82"/>
    <s v="Steam Expenses"/>
    <n v="64555.63"/>
    <n v="57658.61"/>
    <n v="91839.54"/>
    <n v="61158.12"/>
    <n v="30975.439999999999"/>
    <n v="73721.919999999998"/>
    <n v="74666.5"/>
    <n v="46193.94"/>
    <n v="92991.63"/>
    <n v="64064.58"/>
    <n v="82292.91"/>
    <n v="83675.759999999995"/>
    <n v="823794.58"/>
  </r>
  <r>
    <x v="2"/>
    <s v="Tampa Electric Company"/>
    <x v="0"/>
    <s v="Tampa Electric Company"/>
    <x v="435"/>
    <x v="434"/>
    <x v="83"/>
    <s v="Steam Electric Exp"/>
    <n v="38458.629999999997"/>
    <n v="32093.439999999999"/>
    <n v="53021.31"/>
    <n v="32607.41"/>
    <n v="20872.18"/>
    <n v="58473.62"/>
    <n v="48695.28"/>
    <n v="31172.080000000002"/>
    <n v="62159.02"/>
    <n v="48157.279999999999"/>
    <n v="57574.31"/>
    <n v="64019.37"/>
    <n v="547303.93000000005"/>
  </r>
  <r>
    <x v="2"/>
    <s v="Tampa Electric Company"/>
    <x v="0"/>
    <s v="Tampa Electric Company"/>
    <x v="435"/>
    <x v="434"/>
    <x v="84"/>
    <s v="Misc Steam Pwr Exp"/>
    <n v="9"/>
    <n v="562.91999999999996"/>
    <n v="16.89"/>
    <n v="8.1300000000000008"/>
    <n v="7.66"/>
    <n v="80.680000000000007"/>
    <n v="10.95"/>
    <n v="74.040000000000006"/>
    <n v="11474.31"/>
    <n v="576.01"/>
    <n v="1210.93"/>
    <n v="18.329999999999998"/>
    <n v="14049.85"/>
  </r>
  <r>
    <x v="2"/>
    <s v="Tampa Electric Company"/>
    <x v="0"/>
    <s v="Tampa Electric Company"/>
    <x v="435"/>
    <x v="434"/>
    <x v="85"/>
    <s v="Steam Main SupEng"/>
    <m/>
    <m/>
    <m/>
    <m/>
    <m/>
    <m/>
    <m/>
    <n v="62.94"/>
    <m/>
    <m/>
    <m/>
    <m/>
    <n v="62.94"/>
  </r>
  <r>
    <x v="2"/>
    <s v="Tampa Electric Company"/>
    <x v="0"/>
    <s v="Tampa Electric Company"/>
    <x v="435"/>
    <x v="434"/>
    <x v="86"/>
    <s v="Steam Main Struct"/>
    <n v="5133.95"/>
    <n v="8279.91"/>
    <n v="10730.19"/>
    <n v="13783.64"/>
    <n v="13920.6"/>
    <n v="3226.53"/>
    <n v="4861.83"/>
    <n v="10655.61"/>
    <n v="11252.03"/>
    <n v="11485.38"/>
    <n v="14185.53"/>
    <n v="10297.81"/>
    <n v="117813.01000000001"/>
  </r>
  <r>
    <x v="2"/>
    <s v="Tampa Electric Company"/>
    <x v="0"/>
    <s v="Tampa Electric Company"/>
    <x v="435"/>
    <x v="434"/>
    <x v="87"/>
    <s v="Steam Maint BoilerPl"/>
    <n v="48945.39"/>
    <n v="67444.63"/>
    <n v="103168.52"/>
    <n v="96089.2"/>
    <n v="79426.64"/>
    <n v="38237.57"/>
    <n v="74276.149999999994"/>
    <n v="76110.070000000007"/>
    <n v="98527.18"/>
    <n v="90712.68"/>
    <n v="96500.94"/>
    <n v="74545.05"/>
    <n v="943984.01999999979"/>
  </r>
  <r>
    <x v="2"/>
    <s v="Tampa Electric Company"/>
    <x v="0"/>
    <s v="Tampa Electric Company"/>
    <x v="435"/>
    <x v="434"/>
    <x v="88"/>
    <s v="Steam Maint ElePlant"/>
    <n v="9767.7199999999993"/>
    <n v="9810.8799999999992"/>
    <n v="18364.689999999999"/>
    <n v="24426.45"/>
    <n v="33137.43"/>
    <n v="3552.05"/>
    <n v="7888.8"/>
    <n v="7075.68"/>
    <n v="4961.6099999999997"/>
    <n v="4508.99"/>
    <n v="19377.599999999999"/>
    <n v="5478.71"/>
    <n v="148350.60999999999"/>
  </r>
  <r>
    <x v="2"/>
    <s v="Tampa Electric Company"/>
    <x v="0"/>
    <s v="Tampa Electric Company"/>
    <x v="435"/>
    <x v="434"/>
    <x v="89"/>
    <s v="Maint Msc Steam Plnt"/>
    <n v="7053.02"/>
    <n v="19296.150000000001"/>
    <n v="13874.78"/>
    <n v="10297.08"/>
    <n v="4430.91"/>
    <n v="6689.32"/>
    <n v="8421.25"/>
    <n v="10453.57"/>
    <n v="13443.38"/>
    <n v="13366.22"/>
    <n v="18898.82"/>
    <n v="6095.71"/>
    <n v="132320.21000000002"/>
  </r>
  <r>
    <x v="2"/>
    <s v="Tampa Electric Company"/>
    <x v="0"/>
    <s v="Tampa Electric Company"/>
    <x v="435"/>
    <x v="434"/>
    <x v="92"/>
    <s v="OthPwr Gen Exp"/>
    <n v="98500.92"/>
    <n v="97129.61"/>
    <n v="85131.07"/>
    <n v="81902.039999999994"/>
    <n v="53507.71"/>
    <n v="77714.820000000007"/>
    <n v="101041.38"/>
    <n v="100714"/>
    <n v="131837.71"/>
    <n v="71359.69"/>
    <n v="122696.75"/>
    <n v="70897.84"/>
    <n v="1092433.54"/>
  </r>
  <r>
    <x v="2"/>
    <s v="Tampa Electric Company"/>
    <x v="0"/>
    <s v="Tampa Electric Company"/>
    <x v="435"/>
    <x v="434"/>
    <x v="93"/>
    <s v="Misc OthPwr Gen Exp"/>
    <n v="6804.22"/>
    <n v="10695.58"/>
    <n v="3348.84"/>
    <n v="3307.24"/>
    <n v="2176.0100000000002"/>
    <n v="1303.58"/>
    <n v="2521.16"/>
    <n v="1486.53"/>
    <n v="3212.03"/>
    <n v="1665.1"/>
    <n v="8773.74"/>
    <n v="2266.1999999999998"/>
    <n v="47560.229999999996"/>
  </r>
  <r>
    <x v="2"/>
    <s v="Tampa Electric Company"/>
    <x v="0"/>
    <s v="Tampa Electric Company"/>
    <x v="435"/>
    <x v="434"/>
    <x v="94"/>
    <s v="OthPwr Maint Struct"/>
    <n v="1279.4000000000001"/>
    <n v="2370.7600000000002"/>
    <n v="4299.47"/>
    <n v="1957.57"/>
    <n v="1928.27"/>
    <n v="3895.91"/>
    <n v="3156.81"/>
    <n v="10684.21"/>
    <n v="1750.85"/>
    <n v="6225.62"/>
    <n v="3243.63"/>
    <n v="2821.17"/>
    <n v="43613.67"/>
  </r>
  <r>
    <x v="2"/>
    <s v="Tampa Electric Company"/>
    <x v="0"/>
    <s v="Tampa Electric Company"/>
    <x v="435"/>
    <x v="434"/>
    <x v="95"/>
    <s v="OthPwr Maint Gen Eq"/>
    <n v="24023.99"/>
    <n v="26380.959999999999"/>
    <n v="34230.68"/>
    <n v="23314.41"/>
    <n v="34590.410000000003"/>
    <n v="24511.35"/>
    <n v="28383.49"/>
    <n v="45483.67"/>
    <n v="35768.6"/>
    <n v="49588.47"/>
    <n v="37831.660000000003"/>
    <n v="48594.57"/>
    <n v="412702.26000000007"/>
  </r>
  <r>
    <x v="2"/>
    <s v="Tampa Electric Company"/>
    <x v="0"/>
    <s v="Tampa Electric Company"/>
    <x v="435"/>
    <x v="434"/>
    <x v="96"/>
    <s v="Maint Msc OthPwr Plt"/>
    <n v="126.25"/>
    <n v="247.44"/>
    <n v="113.25"/>
    <m/>
    <n v="676.55"/>
    <n v="38.880000000000003"/>
    <m/>
    <m/>
    <n v="259.62"/>
    <n v="335.16"/>
    <n v="834.24"/>
    <m/>
    <n v="2631.3900000000003"/>
  </r>
  <r>
    <x v="2"/>
    <s v="Tampa Electric Company"/>
    <x v="0"/>
    <s v="Tampa Electric Company"/>
    <x v="435"/>
    <x v="434"/>
    <x v="98"/>
    <s v="Trnsm Ops SupEng"/>
    <n v="1825.94"/>
    <n v="9860.1299999999992"/>
    <n v="3776.05"/>
    <n v="8228.5400000000009"/>
    <n v="3371.63"/>
    <n v="5308.44"/>
    <n v="1788.16"/>
    <n v="2299.9699999999998"/>
    <n v="7223.9"/>
    <n v="3234.88"/>
    <n v="1236.7"/>
    <n v="1541.85"/>
    <n v="49696.189999999995"/>
  </r>
  <r>
    <x v="2"/>
    <s v="Tampa Electric Company"/>
    <x v="0"/>
    <s v="Tampa Electric Company"/>
    <x v="435"/>
    <x v="434"/>
    <x v="100"/>
    <s v="Trnsm LD Monitor"/>
    <n v="617.30999999999995"/>
    <n v="862.58"/>
    <n v="271.05"/>
    <m/>
    <m/>
    <m/>
    <m/>
    <m/>
    <m/>
    <m/>
    <m/>
    <m/>
    <n v="1750.9399999999998"/>
  </r>
  <r>
    <x v="2"/>
    <s v="Tampa Electric Company"/>
    <x v="0"/>
    <s v="Tampa Electric Company"/>
    <x v="435"/>
    <x v="434"/>
    <x v="102"/>
    <s v="Trnsm Station Exp"/>
    <n v="4437.8999999999996"/>
    <n v="4869.95"/>
    <n v="4717.7299999999996"/>
    <n v="3283.21"/>
    <n v="11321.11"/>
    <n v="8859.1299999999992"/>
    <n v="12313.46"/>
    <n v="6534.48"/>
    <n v="3681.99"/>
    <n v="8131.22"/>
    <n v="2767.85"/>
    <n v="4036.21"/>
    <n v="74954.240000000005"/>
  </r>
  <r>
    <x v="2"/>
    <s v="Tampa Electric Company"/>
    <x v="0"/>
    <s v="Tampa Electric Company"/>
    <x v="435"/>
    <x v="434"/>
    <x v="103"/>
    <s v="Trnsm OH Line Exp"/>
    <n v="1316.09"/>
    <n v="902.09"/>
    <n v="1889.95"/>
    <n v="2120.5"/>
    <n v="4197.3999999999996"/>
    <n v="4228.6899999999996"/>
    <n v="1926.71"/>
    <n v="3767.46"/>
    <n v="38840.300000000003"/>
    <n v="2888.62"/>
    <n v="2055.0500000000002"/>
    <n v="2729.01"/>
    <n v="66861.87000000001"/>
  </r>
  <r>
    <x v="2"/>
    <s v="Tampa Electric Company"/>
    <x v="0"/>
    <s v="Tampa Electric Company"/>
    <x v="435"/>
    <x v="434"/>
    <x v="104"/>
    <s v="Misc Trnsm Exp"/>
    <n v="3935.15"/>
    <n v="4632.84"/>
    <n v="4607.88"/>
    <n v="2071.96"/>
    <n v="4923.01"/>
    <n v="5864.31"/>
    <n v="3280.43"/>
    <n v="3334.54"/>
    <n v="3861.33"/>
    <n v="4743.26"/>
    <n v="3098.29"/>
    <n v="3435.1"/>
    <n v="47788.1"/>
  </r>
  <r>
    <x v="2"/>
    <s v="Tampa Electric Company"/>
    <x v="0"/>
    <s v="Tampa Electric Company"/>
    <x v="435"/>
    <x v="434"/>
    <x v="105"/>
    <s v="Trnsm Maint Struct"/>
    <n v="26.56"/>
    <m/>
    <m/>
    <m/>
    <m/>
    <m/>
    <m/>
    <m/>
    <m/>
    <m/>
    <m/>
    <m/>
    <n v="26.56"/>
  </r>
  <r>
    <x v="2"/>
    <s v="Tampa Electric Company"/>
    <x v="0"/>
    <s v="Tampa Electric Company"/>
    <x v="435"/>
    <x v="434"/>
    <x v="106"/>
    <s v="Trnsm Maint Comp SW"/>
    <m/>
    <n v="183.8"/>
    <n v="290.51"/>
    <n v="359.96"/>
    <n v="340.78"/>
    <n v="594.63"/>
    <n v="85.83"/>
    <n v="179.11"/>
    <n v="-41.8"/>
    <n v="6.92"/>
    <n v="3.88"/>
    <n v="18.46"/>
    <n v="2022.0800000000002"/>
  </r>
  <r>
    <x v="2"/>
    <s v="Tampa Electric Company"/>
    <x v="0"/>
    <s v="Tampa Electric Company"/>
    <x v="435"/>
    <x v="434"/>
    <x v="107"/>
    <s v="Trnsm Maint Comm Eq"/>
    <n v="4759.74"/>
    <n v="4219.41"/>
    <n v="4112.13"/>
    <n v="1487.5"/>
    <n v="4605.96"/>
    <n v="2649.9"/>
    <n v="3095.54"/>
    <n v="2522.92"/>
    <n v="2097"/>
    <n v="7097.12"/>
    <n v="1704.95"/>
    <n v="1945.7"/>
    <n v="40297.869999999995"/>
  </r>
  <r>
    <x v="2"/>
    <s v="Tampa Electric Company"/>
    <x v="0"/>
    <s v="Tampa Electric Company"/>
    <x v="435"/>
    <x v="434"/>
    <x v="108"/>
    <s v="Trnsm Maint Stn Equ"/>
    <n v="2655.89"/>
    <n v="4427.0600000000004"/>
    <n v="12625.18"/>
    <n v="2390.86"/>
    <n v="12860.22"/>
    <n v="3861.54"/>
    <n v="4561.79"/>
    <n v="6565.6"/>
    <n v="8070.54"/>
    <n v="7150.03"/>
    <n v="8058.13"/>
    <n v="7198.79"/>
    <n v="80425.62999999999"/>
  </r>
  <r>
    <x v="2"/>
    <s v="Tampa Electric Company"/>
    <x v="0"/>
    <s v="Tampa Electric Company"/>
    <x v="435"/>
    <x v="434"/>
    <x v="109"/>
    <s v="Trnsm Maint OH Lines"/>
    <n v="3326.98"/>
    <n v="1517.57"/>
    <n v="3117.67"/>
    <n v="3610.27"/>
    <n v="6047.55"/>
    <n v="8080.79"/>
    <n v="5992.1"/>
    <n v="3640.09"/>
    <n v="4294.57"/>
    <n v="5750.76"/>
    <n v="1733.84"/>
    <n v="2881.98"/>
    <n v="49994.170000000006"/>
  </r>
  <r>
    <x v="2"/>
    <s v="Tampa Electric Company"/>
    <x v="0"/>
    <s v="Tampa Electric Company"/>
    <x v="435"/>
    <x v="434"/>
    <x v="110"/>
    <s v="Distrb Ops SupEng"/>
    <n v="9358.52"/>
    <n v="10050.15"/>
    <n v="9461.76"/>
    <n v="10902.25"/>
    <n v="14123.41"/>
    <n v="15833.2"/>
    <n v="15104.62"/>
    <n v="15500.47"/>
    <n v="10501.3"/>
    <n v="17105.8"/>
    <n v="6549.06"/>
    <n v="3808.47"/>
    <n v="138299.01"/>
  </r>
  <r>
    <x v="2"/>
    <s v="Tampa Electric Company"/>
    <x v="0"/>
    <s v="Tampa Electric Company"/>
    <x v="435"/>
    <x v="434"/>
    <x v="111"/>
    <s v="Distrb Load Dispatch"/>
    <n v="15010.22"/>
    <n v="11326.77"/>
    <n v="9058.07"/>
    <n v="13718.55"/>
    <n v="14293.9"/>
    <n v="16652.82"/>
    <n v="13949.91"/>
    <n v="15225.97"/>
    <n v="12337.36"/>
    <n v="16760.62"/>
    <n v="7082.09"/>
    <n v="18230.36"/>
    <n v="163646.64000000001"/>
  </r>
  <r>
    <x v="2"/>
    <s v="Tampa Electric Company"/>
    <x v="0"/>
    <s v="Tampa Electric Company"/>
    <x v="435"/>
    <x v="434"/>
    <x v="112"/>
    <s v="Distrb Station Exp"/>
    <n v="1542.71"/>
    <n v="3691.4"/>
    <n v="6538.09"/>
    <n v="4247.1899999999996"/>
    <n v="7387.59"/>
    <n v="2654.86"/>
    <n v="2747.8"/>
    <n v="3266.36"/>
    <n v="3053.85"/>
    <n v="5196.6000000000004"/>
    <n v="2630.34"/>
    <n v="4004.73"/>
    <n v="46961.52"/>
  </r>
  <r>
    <x v="2"/>
    <s v="Tampa Electric Company"/>
    <x v="0"/>
    <s v="Tampa Electric Company"/>
    <x v="435"/>
    <x v="434"/>
    <x v="113"/>
    <s v="Distrb OH Line Exp"/>
    <n v="17857.75"/>
    <n v="24368.799999999999"/>
    <n v="14394.71"/>
    <n v="26920.54"/>
    <n v="48631"/>
    <n v="64297.71"/>
    <n v="30197.94"/>
    <n v="20504.560000000001"/>
    <n v="163979.74"/>
    <n v="21835.64"/>
    <n v="12519.72"/>
    <n v="19930.11"/>
    <n v="465438.22"/>
  </r>
  <r>
    <x v="2"/>
    <s v="Tampa Electric Company"/>
    <x v="0"/>
    <s v="Tampa Electric Company"/>
    <x v="435"/>
    <x v="434"/>
    <x v="115"/>
    <s v="Distrb Sreet Lightn"/>
    <n v="12298.35"/>
    <n v="8938.43"/>
    <n v="5763.81"/>
    <n v="6847.27"/>
    <n v="5586.97"/>
    <n v="16897.2"/>
    <n v="7861.66"/>
    <n v="12356.78"/>
    <n v="12356.32"/>
    <n v="5304.81"/>
    <n v="6427.68"/>
    <n v="4514.8100000000004"/>
    <n v="105154.09"/>
  </r>
  <r>
    <x v="2"/>
    <s v="Tampa Electric Company"/>
    <x v="0"/>
    <s v="Tampa Electric Company"/>
    <x v="435"/>
    <x v="434"/>
    <x v="116"/>
    <s v="Distrb Meter Exp"/>
    <n v="15982.98"/>
    <n v="21803.61"/>
    <n v="15452.36"/>
    <n v="14445.38"/>
    <n v="25114.12"/>
    <n v="30002.81"/>
    <n v="16425.41"/>
    <n v="30504.53"/>
    <n v="22641.98"/>
    <n v="20717.72"/>
    <n v="27461.360000000001"/>
    <n v="20380.37"/>
    <n v="260932.63"/>
  </r>
  <r>
    <x v="2"/>
    <s v="Tampa Electric Company"/>
    <x v="0"/>
    <s v="Tampa Electric Company"/>
    <x v="435"/>
    <x v="434"/>
    <x v="117"/>
    <s v="Distrb Cust Install"/>
    <n v="374.69"/>
    <n v="598.64"/>
    <n v="998.03"/>
    <n v="636.63"/>
    <n v="474.42"/>
    <n v="1768.07"/>
    <n v="765.48"/>
    <n v="942.07"/>
    <n v="730.17"/>
    <n v="1784.36"/>
    <n v="1403.22"/>
    <n v="1289.5999999999999"/>
    <n v="11765.38"/>
  </r>
  <r>
    <x v="2"/>
    <s v="Tampa Electric Company"/>
    <x v="0"/>
    <s v="Tampa Electric Company"/>
    <x v="435"/>
    <x v="434"/>
    <x v="118"/>
    <s v="Misc Distrib Exp"/>
    <n v="117425.95"/>
    <n v="139015.28"/>
    <n v="165668.53"/>
    <n v="115371.33"/>
    <n v="185580.81"/>
    <n v="166429.47"/>
    <n v="188342.45"/>
    <n v="258345.63"/>
    <n v="218355.7"/>
    <n v="205536.45"/>
    <n v="206718.67"/>
    <n v="231136.08"/>
    <n v="2197926.3499999996"/>
  </r>
  <r>
    <x v="2"/>
    <s v="Tampa Electric Company"/>
    <x v="0"/>
    <s v="Tampa Electric Company"/>
    <x v="435"/>
    <x v="434"/>
    <x v="119"/>
    <s v="Distrb Maint Struct"/>
    <n v="4199.74"/>
    <n v="4190.1099999999997"/>
    <n v="1614.19"/>
    <n v="3357.84"/>
    <n v="3656.07"/>
    <n v="6771.03"/>
    <n v="3657.39"/>
    <n v="6652.17"/>
    <n v="5568.45"/>
    <n v="4536.46"/>
    <n v="2688.81"/>
    <n v="1939.69"/>
    <n v="48831.95"/>
  </r>
  <r>
    <x v="2"/>
    <s v="Tampa Electric Company"/>
    <x v="0"/>
    <s v="Tampa Electric Company"/>
    <x v="435"/>
    <x v="434"/>
    <x v="120"/>
    <s v="Distrb Maint Station"/>
    <n v="10909.03"/>
    <n v="21509.919999999998"/>
    <n v="16661.25"/>
    <n v="10411.030000000001"/>
    <n v="49481.96"/>
    <n v="29693.99"/>
    <n v="33318.46"/>
    <n v="37889.25"/>
    <n v="20316.439999999999"/>
    <n v="35587.870000000003"/>
    <n v="21339.93"/>
    <n v="24288.85"/>
    <n v="311407.98"/>
  </r>
  <r>
    <x v="2"/>
    <s v="Tampa Electric Company"/>
    <x v="0"/>
    <s v="Tampa Electric Company"/>
    <x v="435"/>
    <x v="434"/>
    <x v="121"/>
    <s v="Distrb Maint OH Line"/>
    <n v="38854.21"/>
    <n v="48104.45"/>
    <n v="45492.81"/>
    <n v="56125"/>
    <n v="126197.27"/>
    <n v="168109.03"/>
    <n v="164680.39000000001"/>
    <n v="166871.26"/>
    <n v="150038.32"/>
    <n v="94495.32"/>
    <n v="122770.74"/>
    <n v="141871.76"/>
    <n v="1323610.56"/>
  </r>
  <r>
    <x v="2"/>
    <s v="Tampa Electric Company"/>
    <x v="0"/>
    <s v="Tampa Electric Company"/>
    <x v="435"/>
    <x v="434"/>
    <x v="122"/>
    <s v="Distrb Maint UG Line"/>
    <n v="20078.21"/>
    <n v="20021.45"/>
    <n v="26959.82"/>
    <n v="39460.239999999998"/>
    <n v="57594.11"/>
    <n v="85506.34"/>
    <n v="89113.01"/>
    <n v="70610.87"/>
    <n v="56912.54"/>
    <n v="34853"/>
    <n v="43815.48"/>
    <n v="51742.26"/>
    <n v="596667.32999999996"/>
  </r>
  <r>
    <x v="2"/>
    <s v="Tampa Electric Company"/>
    <x v="0"/>
    <s v="Tampa Electric Company"/>
    <x v="435"/>
    <x v="434"/>
    <x v="123"/>
    <s v="Distrb Maint Transf"/>
    <n v="52.72"/>
    <n v="88.52"/>
    <n v="-45.39"/>
    <n v="3.54"/>
    <n v="7.52"/>
    <n v="30.83"/>
    <m/>
    <m/>
    <n v="784.7"/>
    <m/>
    <n v="404.36"/>
    <n v="3170.36"/>
    <n v="4497.16"/>
  </r>
  <r>
    <x v="2"/>
    <s v="Tampa Electric Company"/>
    <x v="0"/>
    <s v="Tampa Electric Company"/>
    <x v="435"/>
    <x v="434"/>
    <x v="124"/>
    <s v="Distrb Maint StLght"/>
    <n v="1633.02"/>
    <n v="776.05"/>
    <n v="328.4"/>
    <n v="40.25"/>
    <n v="136.56"/>
    <n v="125.5"/>
    <n v="570.66"/>
    <n v="740.34"/>
    <n v="641.66999999999996"/>
    <m/>
    <n v="10.7"/>
    <n v="184.8"/>
    <n v="5187.95"/>
  </r>
  <r>
    <x v="2"/>
    <s v="Tampa Electric Company"/>
    <x v="0"/>
    <s v="Tampa Electric Company"/>
    <x v="435"/>
    <x v="434"/>
    <x v="125"/>
    <s v="Distrb Maint Meters"/>
    <n v="209.56"/>
    <n v="353.84"/>
    <n v="570.66"/>
    <n v="405.47"/>
    <n v="1134.8599999999999"/>
    <n v="1609.98"/>
    <n v="-222.93"/>
    <n v="1126.1099999999999"/>
    <n v="727.76"/>
    <n v="234.93"/>
    <n v="712.3"/>
    <n v="61.42"/>
    <n v="6923.9600000000009"/>
  </r>
  <r>
    <x v="2"/>
    <s v="Tampa Electric Company"/>
    <x v="0"/>
    <s v="Tampa Electric Company"/>
    <x v="435"/>
    <x v="434"/>
    <x v="127"/>
    <s v="Cust Act Meter Read"/>
    <n v="96.64"/>
    <n v="160.27000000000001"/>
    <n v="244.74"/>
    <n v="220.71"/>
    <n v="381.67"/>
    <n v="882.99"/>
    <n v="-117.59"/>
    <n v="472.25"/>
    <n v="1104.8399999999999"/>
    <n v="136.07"/>
    <n v="364.33"/>
    <n v="47.07"/>
    <n v="3993.9900000000007"/>
  </r>
  <r>
    <x v="2"/>
    <s v="Tampa Electric Company"/>
    <x v="0"/>
    <s v="Tampa Electric Company"/>
    <x v="435"/>
    <x v="434"/>
    <x v="128"/>
    <s v="Cust Act Rcds Cllct"/>
    <n v="48536.55"/>
    <n v="28440.75"/>
    <n v="26896.3"/>
    <n v="28656.7"/>
    <n v="32771.22"/>
    <n v="46280.78"/>
    <n v="48958.75"/>
    <n v="45109.98"/>
    <n v="34783.29"/>
    <n v="23449.68"/>
    <n v="29894.37"/>
    <n v="7992.45"/>
    <n v="401770.82"/>
  </r>
  <r>
    <x v="2"/>
    <s v="Tampa Electric Company"/>
    <x v="0"/>
    <s v="Tampa Electric Company"/>
    <x v="435"/>
    <x v="434"/>
    <x v="129"/>
    <s v="Cust Assist Exp"/>
    <n v="3.49"/>
    <n v="7.84"/>
    <m/>
    <n v="0.47"/>
    <n v="27.28"/>
    <n v="10.53"/>
    <n v="-2.02"/>
    <n v="59.63"/>
    <n v="9.68"/>
    <n v="13.03"/>
    <n v="27.3"/>
    <n v="0.88"/>
    <n v="158.11000000000001"/>
  </r>
  <r>
    <x v="2"/>
    <s v="Tampa Electric Company"/>
    <x v="0"/>
    <s v="Tampa Electric Company"/>
    <x v="435"/>
    <x v="434"/>
    <x v="131"/>
    <s v="A&amp;G Salaries"/>
    <n v="46146.02"/>
    <n v="72334.23"/>
    <n v="84768.53"/>
    <n v="44941.23"/>
    <n v="71126.710000000006"/>
    <n v="83172.89"/>
    <n v="76832.960000000006"/>
    <n v="89672.57"/>
    <n v="62924.38"/>
    <n v="84614.53"/>
    <n v="67027.98"/>
    <n v="82039.28"/>
    <n v="865601.31000000017"/>
  </r>
  <r>
    <x v="2"/>
    <s v="Tampa Electric Company"/>
    <x v="0"/>
    <s v="Tampa Electric Company"/>
    <x v="435"/>
    <x v="434"/>
    <x v="132"/>
    <s v="Misc General Exp"/>
    <n v="41.76"/>
    <m/>
    <n v="35.93"/>
    <n v="39.28"/>
    <n v="1017.41"/>
    <n v="293.61"/>
    <n v="277.55"/>
    <n v="269.47000000000003"/>
    <n v="86.25"/>
    <n v="168.48"/>
    <n v="407.52"/>
    <m/>
    <n v="2637.2599999999998"/>
  </r>
  <r>
    <x v="2"/>
    <s v="Tampa Electric Company"/>
    <x v="0"/>
    <s v="Tampa Electric Company"/>
    <x v="435"/>
    <x v="434"/>
    <x v="133"/>
    <s v="A&amp;G Ele Maint GenPlt"/>
    <n v="140.9"/>
    <n v="3276.82"/>
    <n v="7333.66"/>
    <n v="687.98"/>
    <n v="903.67"/>
    <n v="1111.1600000000001"/>
    <n v="1132.79"/>
    <n v="1353.4"/>
    <n v="1322.55"/>
    <n v="1334.93"/>
    <n v="1156.24"/>
    <n v="1078.1400000000001"/>
    <n v="20832.240000000002"/>
  </r>
  <r>
    <x v="2"/>
    <s v="Tampa Electric Company"/>
    <x v="0"/>
    <s v="Tampa Electric Company"/>
    <x v="436"/>
    <x v="435"/>
    <x v="1"/>
    <s v="FERC B/S Clearing"/>
    <n v="521171.05"/>
    <n v="124435.42"/>
    <n v="352567.54"/>
    <n v="329039.77"/>
    <n v="126842.44"/>
    <n v="360464"/>
    <n v="361795.27"/>
    <n v="187775.15"/>
    <n v="320660.84000000003"/>
    <n v="87178.79"/>
    <n v="612425.65"/>
    <n v="226146.25"/>
    <n v="3610502.17"/>
  </r>
  <r>
    <x v="2"/>
    <s v="Tampa Electric Company"/>
    <x v="0"/>
    <s v="Tampa Electric Company"/>
    <x v="436"/>
    <x v="435"/>
    <x v="78"/>
    <s v="Csts Jobbing Wrk"/>
    <n v="556.58000000000004"/>
    <n v="57.97"/>
    <n v="205.85"/>
    <n v="193.93"/>
    <n v="104.22"/>
    <n v="116.54"/>
    <n v="108.58"/>
    <n v="155.41999999999999"/>
    <n v="197.38"/>
    <n v="123.36"/>
    <n v="197.89"/>
    <n v="59.91"/>
    <n v="2077.63"/>
  </r>
  <r>
    <x v="2"/>
    <s v="Tampa Electric Company"/>
    <x v="0"/>
    <s v="Tampa Electric Company"/>
    <x v="436"/>
    <x v="435"/>
    <x v="80"/>
    <s v="Steam Ops SupEng"/>
    <n v="1871.41"/>
    <n v="1157.96"/>
    <n v="849.6"/>
    <n v="575.75"/>
    <n v="33.68"/>
    <m/>
    <m/>
    <m/>
    <m/>
    <m/>
    <n v="494.28"/>
    <n v="1528.17"/>
    <n v="6510.8499999999995"/>
  </r>
  <r>
    <x v="2"/>
    <s v="Tampa Electric Company"/>
    <x v="0"/>
    <s v="Tampa Electric Company"/>
    <x v="436"/>
    <x v="435"/>
    <x v="81"/>
    <s v="Steam Fuel"/>
    <n v="19483.84"/>
    <n v="799.92"/>
    <n v="2436.15"/>
    <n v="3187.88"/>
    <n v="1146.24"/>
    <n v="2521.0300000000002"/>
    <n v="3419"/>
    <n v="2685.43"/>
    <n v="5185.45"/>
    <n v="16.77"/>
    <n v="4168.3100000000004"/>
    <n v="1014.31"/>
    <n v="46064.329999999987"/>
  </r>
  <r>
    <x v="2"/>
    <s v="Tampa Electric Company"/>
    <x v="0"/>
    <s v="Tampa Electric Company"/>
    <x v="436"/>
    <x v="435"/>
    <x v="82"/>
    <s v="Steam Expenses"/>
    <n v="33079"/>
    <n v="10760.07"/>
    <n v="30752.36"/>
    <n v="33635.85"/>
    <n v="16733.009999999998"/>
    <n v="39310.36"/>
    <n v="36942.47"/>
    <n v="15165.48"/>
    <n v="46111.32"/>
    <n v="11280.22"/>
    <n v="43893.88"/>
    <n v="49916.11"/>
    <n v="367580.12999999995"/>
  </r>
  <r>
    <x v="2"/>
    <s v="Tampa Electric Company"/>
    <x v="0"/>
    <s v="Tampa Electric Company"/>
    <x v="436"/>
    <x v="435"/>
    <x v="83"/>
    <s v="Steam Electric Exp"/>
    <n v="18120.55"/>
    <n v="5750.88"/>
    <n v="15810.75"/>
    <n v="15669.7"/>
    <n v="11551.6"/>
    <n v="31179.59"/>
    <n v="23654"/>
    <n v="10213.73"/>
    <n v="30625.63"/>
    <n v="8932.09"/>
    <n v="30427.45"/>
    <n v="37050.25"/>
    <n v="238986.22000000003"/>
  </r>
  <r>
    <x v="2"/>
    <s v="Tampa Electric Company"/>
    <x v="0"/>
    <s v="Tampa Electric Company"/>
    <x v="436"/>
    <x v="435"/>
    <x v="84"/>
    <s v="Misc Steam Pwr Exp"/>
    <n v="4.16"/>
    <n v="103.88"/>
    <n v="5.04"/>
    <n v="3.91"/>
    <n v="4.24"/>
    <n v="43.03"/>
    <n v="5.32"/>
    <n v="24.26"/>
    <n v="10002.14"/>
    <n v="106.95"/>
    <n v="639.95000000000005"/>
    <n v="10.61"/>
    <n v="10953.490000000002"/>
  </r>
  <r>
    <x v="2"/>
    <s v="Tampa Electric Company"/>
    <x v="0"/>
    <s v="Tampa Electric Company"/>
    <x v="436"/>
    <x v="435"/>
    <x v="85"/>
    <s v="Steam Main SupEng"/>
    <m/>
    <m/>
    <m/>
    <m/>
    <m/>
    <m/>
    <m/>
    <n v="83.5"/>
    <m/>
    <m/>
    <m/>
    <m/>
    <n v="83.5"/>
  </r>
  <r>
    <x v="2"/>
    <s v="Tampa Electric Company"/>
    <x v="0"/>
    <s v="Tampa Electric Company"/>
    <x v="436"/>
    <x v="435"/>
    <x v="86"/>
    <s v="Steam Main Struct"/>
    <n v="8447.68"/>
    <n v="2115.8200000000002"/>
    <n v="5160.4799999999996"/>
    <n v="6151.85"/>
    <n v="2046.66"/>
    <n v="5910.69"/>
    <n v="5854.07"/>
    <n v="5253.35"/>
    <n v="9409.8700000000008"/>
    <n v="3997.19"/>
    <n v="8516.59"/>
    <n v="4724.54"/>
    <n v="67588.789999999994"/>
  </r>
  <r>
    <x v="2"/>
    <s v="Tampa Electric Company"/>
    <x v="0"/>
    <s v="Tampa Electric Company"/>
    <x v="436"/>
    <x v="435"/>
    <x v="87"/>
    <s v="Steam Maint BoilerPl"/>
    <n v="61744.480000000003"/>
    <n v="17888.71"/>
    <n v="50515.05"/>
    <n v="46734.48"/>
    <n v="19866.38"/>
    <n v="49968.17"/>
    <n v="66530.31"/>
    <n v="37302.080000000002"/>
    <n v="71984.94"/>
    <n v="14116.23"/>
    <n v="75069.929999999993"/>
    <n v="48287.44"/>
    <n v="560008.19999999995"/>
  </r>
  <r>
    <x v="2"/>
    <s v="Tampa Electric Company"/>
    <x v="0"/>
    <s v="Tampa Electric Company"/>
    <x v="436"/>
    <x v="435"/>
    <x v="88"/>
    <s v="Steam Maint ElePlant"/>
    <n v="13866.88"/>
    <n v="1833.82"/>
    <n v="10108.02"/>
    <n v="8861.3700000000008"/>
    <n v="4119.84"/>
    <n v="10328.48"/>
    <n v="8550.91"/>
    <n v="4590.41"/>
    <n v="4117.93"/>
    <n v="2264.85"/>
    <n v="9931.92"/>
    <n v="2927.63"/>
    <n v="81502.060000000012"/>
  </r>
  <r>
    <x v="2"/>
    <s v="Tampa Electric Company"/>
    <x v="0"/>
    <s v="Tampa Electric Company"/>
    <x v="436"/>
    <x v="435"/>
    <x v="89"/>
    <s v="Maint Msc Steam Plnt"/>
    <n v="11713.19"/>
    <n v="5782.08"/>
    <n v="11462.33"/>
    <n v="13430.19"/>
    <n v="-1539.91"/>
    <n v="10852.93"/>
    <n v="13857.38"/>
    <n v="5604.4"/>
    <n v="10345.950000000001"/>
    <n v="2759.32"/>
    <n v="16095.63"/>
    <n v="6247.1"/>
    <n v="106610.59000000001"/>
  </r>
  <r>
    <x v="2"/>
    <s v="Tampa Electric Company"/>
    <x v="0"/>
    <s v="Tampa Electric Company"/>
    <x v="436"/>
    <x v="435"/>
    <x v="92"/>
    <s v="OthPwr Gen Exp"/>
    <n v="51611.93"/>
    <n v="18381.53"/>
    <n v="28111.66"/>
    <n v="56152.29"/>
    <n v="12590.88"/>
    <n v="64932.88"/>
    <n v="61536.78"/>
    <n v="43152.18"/>
    <n v="56637.68"/>
    <n v="15737.16"/>
    <n v="97329.07"/>
    <n v="60954.69"/>
    <n v="567128.73"/>
  </r>
  <r>
    <x v="2"/>
    <s v="Tampa Electric Company"/>
    <x v="0"/>
    <s v="Tampa Electric Company"/>
    <x v="436"/>
    <x v="435"/>
    <x v="93"/>
    <s v="Misc OthPwr Gen Exp"/>
    <n v="3255.79"/>
    <n v="2119.5"/>
    <n v="1330.53"/>
    <n v="2379.25"/>
    <n v="546.57000000000005"/>
    <n v="654.6"/>
    <n v="1683.25"/>
    <n v="644.71"/>
    <n v="1219.43"/>
    <n v="363.6"/>
    <n v="6697.4"/>
    <n v="1387.11"/>
    <n v="22281.74"/>
  </r>
  <r>
    <x v="2"/>
    <s v="Tampa Electric Company"/>
    <x v="0"/>
    <s v="Tampa Electric Company"/>
    <x v="436"/>
    <x v="435"/>
    <x v="94"/>
    <s v="OthPwr Maint Struct"/>
    <n v="1939.97"/>
    <n v="312.08"/>
    <n v="1010.68"/>
    <n v="1195.68"/>
    <n v="130.77000000000001"/>
    <n v="975.56"/>
    <n v="1276.07"/>
    <n v="1104.25"/>
    <n v="2417.2399999999998"/>
    <n v="366.03"/>
    <n v="3819.88"/>
    <n v="1021.66"/>
    <n v="15569.869999999999"/>
  </r>
  <r>
    <x v="2"/>
    <s v="Tampa Electric Company"/>
    <x v="0"/>
    <s v="Tampa Electric Company"/>
    <x v="436"/>
    <x v="435"/>
    <x v="95"/>
    <s v="OthPwr Maint Gen Eq"/>
    <n v="20158.060000000001"/>
    <n v="3831.47"/>
    <n v="12740.06"/>
    <n v="12714.67"/>
    <n v="4941.8900000000003"/>
    <n v="18610.03"/>
    <n v="19172.54"/>
    <n v="9957.86"/>
    <n v="21815.16"/>
    <n v="5954.71"/>
    <n v="35886.67"/>
    <n v="26300.49"/>
    <n v="192083.61"/>
  </r>
  <r>
    <x v="2"/>
    <s v="Tampa Electric Company"/>
    <x v="0"/>
    <s v="Tampa Electric Company"/>
    <x v="436"/>
    <x v="435"/>
    <x v="96"/>
    <s v="Maint Msc OthPwr Plt"/>
    <n v="132.83000000000001"/>
    <n v="36.92"/>
    <n v="59.41"/>
    <m/>
    <n v="47.93"/>
    <n v="41.32"/>
    <m/>
    <m/>
    <n v="98.77"/>
    <n v="118.12"/>
    <n v="652.4"/>
    <m/>
    <n v="1187.6999999999998"/>
  </r>
  <r>
    <x v="2"/>
    <s v="Tampa Electric Company"/>
    <x v="0"/>
    <s v="Tampa Electric Company"/>
    <x v="436"/>
    <x v="435"/>
    <x v="98"/>
    <s v="Trnsm Ops SupEng"/>
    <n v="2509.09"/>
    <n v="1902.14"/>
    <n v="1527.69"/>
    <n v="6148.36"/>
    <n v="281.89999999999998"/>
    <n v="3486.64"/>
    <n v="998.36"/>
    <n v="312.39999999999998"/>
    <n v="2626.14"/>
    <n v="281.12"/>
    <n v="1378.94"/>
    <n v="400.11"/>
    <n v="21852.889999999996"/>
  </r>
  <r>
    <x v="2"/>
    <s v="Tampa Electric Company"/>
    <x v="0"/>
    <s v="Tampa Electric Company"/>
    <x v="436"/>
    <x v="435"/>
    <x v="100"/>
    <s v="Trnsm LD Monitor"/>
    <n v="518.29999999999995"/>
    <n v="197.76"/>
    <n v="205.76"/>
    <m/>
    <m/>
    <m/>
    <m/>
    <m/>
    <m/>
    <m/>
    <m/>
    <m/>
    <n v="921.81999999999994"/>
  </r>
  <r>
    <x v="2"/>
    <s v="Tampa Electric Company"/>
    <x v="0"/>
    <s v="Tampa Electric Company"/>
    <x v="436"/>
    <x v="435"/>
    <x v="102"/>
    <s v="Trnsm Station Exp"/>
    <n v="7029"/>
    <n v="862.41"/>
    <n v="2477.65"/>
    <n v="2555.66"/>
    <n v="1415.81"/>
    <n v="5143.71"/>
    <n v="5030.07"/>
    <n v="1285.0999999999999"/>
    <n v="2348.87"/>
    <n v="384.49"/>
    <n v="3580.78"/>
    <n v="1527.39"/>
    <n v="33640.939999999995"/>
  </r>
  <r>
    <x v="2"/>
    <s v="Tampa Electric Company"/>
    <x v="0"/>
    <s v="Tampa Electric Company"/>
    <x v="436"/>
    <x v="435"/>
    <x v="103"/>
    <s v="Trnsm OH Line Exp"/>
    <n v="1793.37"/>
    <n v="175.69"/>
    <n v="701.23"/>
    <n v="1569.19"/>
    <n v="247.88"/>
    <n v="1758.1"/>
    <n v="1075.29"/>
    <n v="446.33"/>
    <n v="20506.25"/>
    <n v="435.6"/>
    <n v="2067.09"/>
    <n v="660.42"/>
    <n v="31436.439999999995"/>
  </r>
  <r>
    <x v="2"/>
    <s v="Tampa Electric Company"/>
    <x v="0"/>
    <s v="Tampa Electric Company"/>
    <x v="436"/>
    <x v="435"/>
    <x v="104"/>
    <s v="Misc Trnsm Exp"/>
    <n v="4872.32"/>
    <n v="895.69"/>
    <n v="2084.7800000000002"/>
    <n v="1798.54"/>
    <n v="415.11"/>
    <n v="2342.77"/>
    <n v="2000.99"/>
    <n v="424.84"/>
    <n v="1421.89"/>
    <n v="593.21"/>
    <n v="3762"/>
    <n v="762.5"/>
    <n v="21374.640000000003"/>
  </r>
  <r>
    <x v="2"/>
    <s v="Tampa Electric Company"/>
    <x v="0"/>
    <s v="Tampa Electric Company"/>
    <x v="436"/>
    <x v="435"/>
    <x v="105"/>
    <s v="Trnsm Maint Struct"/>
    <n v="42.76"/>
    <m/>
    <m/>
    <m/>
    <m/>
    <m/>
    <m/>
    <m/>
    <m/>
    <m/>
    <m/>
    <m/>
    <n v="42.76"/>
  </r>
  <r>
    <x v="2"/>
    <s v="Tampa Electric Company"/>
    <x v="0"/>
    <s v="Tampa Electric Company"/>
    <x v="436"/>
    <x v="435"/>
    <x v="106"/>
    <s v="Trnsm Maint Comp SW"/>
    <n v="731.65"/>
    <n v="-35.51"/>
    <n v="386.53"/>
    <n v="507.99"/>
    <n v="-112.49"/>
    <n v="935.36"/>
    <n v="914.41"/>
    <n v="639.75"/>
    <n v="165.38"/>
    <n v="125.48"/>
    <n v="190.77"/>
    <n v="24.32"/>
    <n v="4473.6399999999994"/>
  </r>
  <r>
    <x v="2"/>
    <s v="Tampa Electric Company"/>
    <x v="0"/>
    <s v="Tampa Electric Company"/>
    <x v="436"/>
    <x v="435"/>
    <x v="107"/>
    <s v="Trnsm Maint Comm Eq"/>
    <n v="7661.24"/>
    <n v="727.67"/>
    <n v="2378.71"/>
    <n v="1157.8699999999999"/>
    <n v="571.26"/>
    <n v="2081.6799999999998"/>
    <n v="1721.25"/>
    <n v="482.81"/>
    <n v="1337.75"/>
    <n v="335.59"/>
    <n v="2218.9699999999998"/>
    <n v="825.35"/>
    <n v="21500.149999999998"/>
  </r>
  <r>
    <x v="2"/>
    <s v="Tampa Electric Company"/>
    <x v="0"/>
    <s v="Tampa Electric Company"/>
    <x v="436"/>
    <x v="435"/>
    <x v="108"/>
    <s v="Trnsm Maint Stn Equ"/>
    <n v="4697.42"/>
    <n v="763.49"/>
    <n v="7303.18"/>
    <n v="1861.05"/>
    <n v="1608.29"/>
    <n v="3033.49"/>
    <n v="2536.17"/>
    <n v="1256.46"/>
    <n v="5148.4799999999996"/>
    <n v="325.44"/>
    <n v="9218.6200000000008"/>
    <n v="2724.15"/>
    <n v="40476.239999999998"/>
  </r>
  <r>
    <x v="2"/>
    <s v="Tampa Electric Company"/>
    <x v="0"/>
    <s v="Tampa Electric Company"/>
    <x v="436"/>
    <x v="435"/>
    <x v="109"/>
    <s v="Trnsm Maint OH Lines"/>
    <n v="4553.26"/>
    <n v="294.24"/>
    <n v="1242.79"/>
    <n v="2682.89"/>
    <n v="438.94"/>
    <n v="3419.76"/>
    <n v="3341.5"/>
    <n v="455.19"/>
    <n v="1591.29"/>
    <n v="819.02"/>
    <n v="1816.35"/>
    <n v="739.4"/>
    <n v="21394.63"/>
  </r>
  <r>
    <x v="2"/>
    <s v="Tampa Electric Company"/>
    <x v="0"/>
    <s v="Tampa Electric Company"/>
    <x v="436"/>
    <x v="435"/>
    <x v="110"/>
    <s v="Distrb Ops SupEng"/>
    <n v="8577.43"/>
    <n v="3648.01"/>
    <n v="8454.0499999999993"/>
    <n v="6778.13"/>
    <n v="3195.1"/>
    <n v="8113.37"/>
    <n v="5944.45"/>
    <n v="5721.91"/>
    <n v="6463.65"/>
    <n v="1817.52"/>
    <n v="10622.34"/>
    <n v="1733.55"/>
    <n v="71069.509999999995"/>
  </r>
  <r>
    <x v="2"/>
    <s v="Tampa Electric Company"/>
    <x v="0"/>
    <s v="Tampa Electric Company"/>
    <x v="436"/>
    <x v="435"/>
    <x v="111"/>
    <s v="Distrb Load Dispatch"/>
    <n v="13936.68"/>
    <n v="2511.56"/>
    <n v="7511.75"/>
    <n v="6625.54"/>
    <n v="3110.68"/>
    <n v="5996.07"/>
    <n v="6656.09"/>
    <n v="3584.2"/>
    <n v="6626.2"/>
    <n v="2035.08"/>
    <n v="9394.61"/>
    <n v="4856.0200000000004"/>
    <n v="72844.479999999996"/>
  </r>
  <r>
    <x v="2"/>
    <s v="Tampa Electric Company"/>
    <x v="0"/>
    <s v="Tampa Electric Company"/>
    <x v="436"/>
    <x v="435"/>
    <x v="112"/>
    <s v="Distrb Station Exp"/>
    <n v="2512.79"/>
    <n v="659.46"/>
    <n v="4439.07"/>
    <n v="3435.61"/>
    <n v="929.99"/>
    <n v="2084.0700000000002"/>
    <n v="1829.81"/>
    <n v="689.64"/>
    <n v="2235.63"/>
    <n v="458.38"/>
    <n v="4085.48"/>
    <n v="1539.19"/>
    <n v="24899.119999999999"/>
  </r>
  <r>
    <x v="2"/>
    <s v="Tampa Electric Company"/>
    <x v="0"/>
    <s v="Tampa Electric Company"/>
    <x v="436"/>
    <x v="435"/>
    <x v="113"/>
    <s v="Distrb OH Line Exp"/>
    <n v="18197.11"/>
    <n v="5416.13"/>
    <n v="10407.69"/>
    <n v="18726.97"/>
    <n v="6580.23"/>
    <n v="18980.64"/>
    <n v="12923.9"/>
    <n v="5347.67"/>
    <n v="78407.490000000005"/>
    <n v="1897.27"/>
    <n v="18736.28"/>
    <n v="4873.9399999999996"/>
    <n v="200495.32"/>
  </r>
  <r>
    <x v="2"/>
    <s v="Tampa Electric Company"/>
    <x v="0"/>
    <s v="Tampa Electric Company"/>
    <x v="436"/>
    <x v="435"/>
    <x v="115"/>
    <s v="Distrb Sreet Lightn"/>
    <n v="7382.93"/>
    <n v="1895.09"/>
    <n v="7100.66"/>
    <n v="3550.13"/>
    <n v="1603.47"/>
    <n v="5572.08"/>
    <n v="7289.32"/>
    <n v="3305.41"/>
    <n v="4111.79"/>
    <n v="1020.46"/>
    <n v="8860.73"/>
    <n v="3978.53"/>
    <n v="55670.599999999991"/>
  </r>
  <r>
    <x v="2"/>
    <s v="Tampa Electric Company"/>
    <x v="0"/>
    <s v="Tampa Electric Company"/>
    <x v="436"/>
    <x v="435"/>
    <x v="116"/>
    <s v="Distrb Meter Exp"/>
    <n v="67947.17"/>
    <n v="22087.21"/>
    <n v="47277.77"/>
    <n v="54461.43"/>
    <n v="22905.56"/>
    <n v="45822.38"/>
    <n v="43399.13"/>
    <n v="41050.379999999997"/>
    <n v="50654.8"/>
    <n v="31407.34"/>
    <n v="68534.22"/>
    <n v="45383.45"/>
    <n v="540930.84"/>
  </r>
  <r>
    <x v="2"/>
    <s v="Tampa Electric Company"/>
    <x v="0"/>
    <s v="Tampa Electric Company"/>
    <x v="436"/>
    <x v="435"/>
    <x v="117"/>
    <s v="Distrb Cust Install"/>
    <n v="397.49"/>
    <n v="153.30000000000001"/>
    <n v="736.92"/>
    <n v="323.45"/>
    <n v="69.13"/>
    <n v="560.54999999999995"/>
    <n v="415.25"/>
    <n v="173.57"/>
    <n v="537.79"/>
    <n v="119.21"/>
    <n v="1630.78"/>
    <n v="339.55"/>
    <n v="5456.9900000000007"/>
  </r>
  <r>
    <x v="2"/>
    <s v="Tampa Electric Company"/>
    <x v="0"/>
    <s v="Tampa Electric Company"/>
    <x v="436"/>
    <x v="435"/>
    <x v="118"/>
    <s v="Misc Distrib Exp"/>
    <n v="175717.67"/>
    <n v="70727.53"/>
    <n v="117077.82"/>
    <n v="138975.41"/>
    <n v="67353.91"/>
    <n v="109952.55"/>
    <n v="113267.33"/>
    <n v="90937.34"/>
    <n v="150924.79"/>
    <n v="50621.31"/>
    <n v="214082.89"/>
    <n v="126106.79"/>
    <n v="1425745.3400000003"/>
  </r>
  <r>
    <x v="2"/>
    <s v="Tampa Electric Company"/>
    <x v="0"/>
    <s v="Tampa Electric Company"/>
    <x v="436"/>
    <x v="435"/>
    <x v="119"/>
    <s v="Distrb Maint Struct"/>
    <n v="3866.68"/>
    <n v="953.44"/>
    <n v="1547.38"/>
    <n v="1889.76"/>
    <n v="723.71"/>
    <n v="2199.9"/>
    <n v="1568.73"/>
    <n v="1724"/>
    <n v="3626.55"/>
    <n v="668.75"/>
    <n v="3591.75"/>
    <n v="538.77"/>
    <n v="22899.420000000002"/>
  </r>
  <r>
    <x v="2"/>
    <s v="Tampa Electric Company"/>
    <x v="0"/>
    <s v="Tampa Electric Company"/>
    <x v="436"/>
    <x v="435"/>
    <x v="120"/>
    <s v="Distrb Maint Station"/>
    <n v="17514.78"/>
    <n v="3770.7"/>
    <n v="9632.82"/>
    <n v="8105.5"/>
    <n v="6218.12"/>
    <n v="22267.26"/>
    <n v="18465.43"/>
    <n v="7250.86"/>
    <n v="12993.67"/>
    <n v="1684.36"/>
    <n v="27632.13"/>
    <n v="8896.0300000000007"/>
    <n v="144431.66"/>
  </r>
  <r>
    <x v="2"/>
    <s v="Tampa Electric Company"/>
    <x v="0"/>
    <s v="Tampa Electric Company"/>
    <x v="436"/>
    <x v="435"/>
    <x v="121"/>
    <s v="Distrb Maint OH Line"/>
    <n v="36345.83"/>
    <n v="11361.71"/>
    <n v="36337.19"/>
    <n v="29000.21"/>
    <n v="7605.09"/>
    <n v="51536.11"/>
    <n v="47690.29"/>
    <n v="28444.240000000002"/>
    <n v="47184.35"/>
    <n v="27163.34"/>
    <n v="62730.97"/>
    <n v="36641.94"/>
    <n v="422041.27000000008"/>
  </r>
  <r>
    <x v="2"/>
    <s v="Tampa Electric Company"/>
    <x v="0"/>
    <s v="Tampa Electric Company"/>
    <x v="436"/>
    <x v="435"/>
    <x v="122"/>
    <s v="Distrb Maint UG Line"/>
    <n v="18165.13"/>
    <n v="4649.38"/>
    <n v="18991.09"/>
    <n v="17694.79"/>
    <n v="3342.8"/>
    <n v="23140.59"/>
    <n v="23707.1"/>
    <n v="13289.92"/>
    <n v="17414.47"/>
    <n v="10256.01"/>
    <n v="27187.26"/>
    <n v="13694.06"/>
    <n v="191532.60000000003"/>
  </r>
  <r>
    <x v="2"/>
    <s v="Tampa Electric Company"/>
    <x v="0"/>
    <s v="Tampa Electric Company"/>
    <x v="436"/>
    <x v="435"/>
    <x v="123"/>
    <s v="Distrb Maint Transf"/>
    <n v="3299.66"/>
    <n v="191.2"/>
    <n v="1331.32"/>
    <n v="4711.55"/>
    <n v="-1009.9"/>
    <n v="2200.11"/>
    <n v="2265.1799999999998"/>
    <n v="-31.58"/>
    <n v="4430.1000000000004"/>
    <n v="2944.48"/>
    <n v="2196.0700000000002"/>
    <n v="6095.13"/>
    <n v="28623.32"/>
  </r>
  <r>
    <x v="2"/>
    <s v="Tampa Electric Company"/>
    <x v="0"/>
    <s v="Tampa Electric Company"/>
    <x v="436"/>
    <x v="435"/>
    <x v="124"/>
    <s v="Distrb Maint StLght"/>
    <n v="1106.98"/>
    <n v="177.16"/>
    <n v="249.31"/>
    <n v="25.46"/>
    <n v="8.7899999999999991"/>
    <n v="31.6"/>
    <n v="211.48"/>
    <n v="142.68"/>
    <n v="319.23"/>
    <m/>
    <n v="27.09"/>
    <n v="52.27"/>
    <n v="2352.0500000000002"/>
  </r>
  <r>
    <x v="2"/>
    <s v="Tampa Electric Company"/>
    <x v="0"/>
    <s v="Tampa Electric Company"/>
    <x v="436"/>
    <x v="435"/>
    <x v="125"/>
    <s v="Distrb Maint Meters"/>
    <n v="7279.75"/>
    <n v="2298.98"/>
    <n v="5921"/>
    <n v="6632.67"/>
    <n v="3309.69"/>
    <n v="4297.96"/>
    <n v="4927.67"/>
    <n v="4919.76"/>
    <n v="4228.4799999999996"/>
    <n v="3520.62"/>
    <n v="6477.07"/>
    <n v="3493.44"/>
    <n v="57307.090000000011"/>
  </r>
  <r>
    <x v="2"/>
    <s v="Tampa Electric Company"/>
    <x v="0"/>
    <s v="Tampa Electric Company"/>
    <x v="436"/>
    <x v="435"/>
    <x v="127"/>
    <s v="Cust Act Meter Read"/>
    <n v="3357.03"/>
    <n v="1041.3499999999999"/>
    <n v="2539.33"/>
    <n v="3610.42"/>
    <n v="1113.0899999999999"/>
    <n v="2752.43"/>
    <n v="2599.25"/>
    <n v="2747.63"/>
    <n v="2507.4899999999998"/>
    <n v="2039.11"/>
    <n v="3312.96"/>
    <n v="2677.36"/>
    <n v="30297.450000000004"/>
  </r>
  <r>
    <x v="2"/>
    <s v="Tampa Electric Company"/>
    <x v="0"/>
    <s v="Tampa Electric Company"/>
    <x v="436"/>
    <x v="435"/>
    <x v="128"/>
    <s v="Cust Act Rcds Cllct"/>
    <n v="163920.4"/>
    <n v="57533.7"/>
    <n v="96449.919999999998"/>
    <n v="105163.52"/>
    <n v="52493.96"/>
    <n v="96570.13"/>
    <n v="86175.66"/>
    <n v="85712.39"/>
    <n v="112974.71"/>
    <n v="51095.23"/>
    <n v="133802.45000000001"/>
    <n v="46247.45"/>
    <n v="1088139.52"/>
  </r>
  <r>
    <x v="2"/>
    <s v="Tampa Electric Company"/>
    <x v="0"/>
    <s v="Tampa Electric Company"/>
    <x v="436"/>
    <x v="435"/>
    <x v="129"/>
    <s v="Cust Assist Exp"/>
    <n v="121.21"/>
    <n v="50.94"/>
    <m/>
    <n v="7.7"/>
    <n v="79.55"/>
    <n v="32.82"/>
    <n v="44.73"/>
    <n v="346.95"/>
    <n v="89.81"/>
    <n v="195.22"/>
    <n v="248.27"/>
    <n v="49.94"/>
    <n v="1267.1400000000001"/>
  </r>
  <r>
    <x v="2"/>
    <s v="Tampa Electric Company"/>
    <x v="0"/>
    <s v="Tampa Electric Company"/>
    <x v="436"/>
    <x v="435"/>
    <x v="131"/>
    <s v="A&amp;G Salaries"/>
    <n v="54432.57"/>
    <n v="11215.97"/>
    <n v="16496.490000000002"/>
    <n v="33606.06"/>
    <n v="10028.19"/>
    <n v="34948.03"/>
    <n v="38569.08"/>
    <n v="23585.95"/>
    <n v="32202.16"/>
    <n v="6376.79"/>
    <n v="58719.03"/>
    <n v="28630.14"/>
    <n v="348810.46000000008"/>
  </r>
  <r>
    <x v="2"/>
    <s v="Tampa Electric Company"/>
    <x v="0"/>
    <s v="Tampa Electric Company"/>
    <x v="436"/>
    <x v="435"/>
    <x v="132"/>
    <s v="Misc General Exp"/>
    <n v="43.09"/>
    <m/>
    <n v="5.81"/>
    <n v="16.600000000000001"/>
    <n v="149.15"/>
    <n v="96.36"/>
    <n v="145.86000000000001"/>
    <n v="59.73"/>
    <n v="41.55"/>
    <n v="12.97"/>
    <n v="246.64"/>
    <m/>
    <n v="817.76"/>
  </r>
  <r>
    <x v="2"/>
    <s v="Tampa Electric Company"/>
    <x v="0"/>
    <s v="Tampa Electric Company"/>
    <x v="436"/>
    <x v="435"/>
    <x v="133"/>
    <s v="A&amp;G Ele Maint GenPlt"/>
    <n v="1053.01"/>
    <n v="354.48"/>
    <n v="2884.21"/>
    <n v="1132.77"/>
    <n v="-117.79"/>
    <n v="1652.17"/>
    <n v="1535.92"/>
    <n v="760.39"/>
    <n v="1974.5"/>
    <n v="1122.49"/>
    <n v="5986.9"/>
    <n v="987.05"/>
    <n v="19326.099999999999"/>
  </r>
  <r>
    <x v="2"/>
    <s v="Tampa Electric Company"/>
    <x v="0"/>
    <s v="Tampa Electric Company"/>
    <x v="437"/>
    <x v="436"/>
    <x v="131"/>
    <s v="A&amp;G Salaries"/>
    <m/>
    <n v="693"/>
    <m/>
    <m/>
    <m/>
    <n v="170000"/>
    <n v="169024.82"/>
    <n v="-129536.41"/>
    <m/>
    <n v="5500"/>
    <m/>
    <m/>
    <n v="215681.41"/>
  </r>
  <r>
    <x v="2"/>
    <s v="Tampa Electric Company"/>
    <x v="0"/>
    <s v="Tampa Electric Company"/>
    <x v="438"/>
    <x v="437"/>
    <x v="78"/>
    <s v="Csts Jobbing Wrk"/>
    <n v="4975.1000000000004"/>
    <n v="42.64"/>
    <n v="10113.68"/>
    <n v="4854.28"/>
    <n v="3553.62"/>
    <n v="5842.21"/>
    <n v="7050.41"/>
    <n v="4470.46"/>
    <n v="5202.53"/>
    <n v="4648.1499999999996"/>
    <n v="3921.04"/>
    <n v="6823.12"/>
    <n v="61497.240000000005"/>
  </r>
  <r>
    <x v="2"/>
    <s v="Tampa Electric Company"/>
    <x v="0"/>
    <s v="Tampa Electric Company"/>
    <x v="438"/>
    <x v="437"/>
    <x v="128"/>
    <s v="Cust Act Rcds Cllct"/>
    <m/>
    <m/>
    <m/>
    <m/>
    <m/>
    <m/>
    <m/>
    <m/>
    <m/>
    <m/>
    <m/>
    <n v="41.96"/>
    <n v="41.96"/>
  </r>
  <r>
    <x v="2"/>
    <s v="Tampa Electric Company"/>
    <x v="0"/>
    <s v="Tampa Electric Company"/>
    <x v="438"/>
    <x v="437"/>
    <x v="129"/>
    <s v="Cust Assist Exp"/>
    <m/>
    <m/>
    <m/>
    <m/>
    <m/>
    <m/>
    <m/>
    <m/>
    <m/>
    <m/>
    <m/>
    <n v="343.13"/>
    <n v="343.13"/>
  </r>
  <r>
    <x v="2"/>
    <s v="Tampa Electric Company"/>
    <x v="0"/>
    <s v="Tampa Electric Company"/>
    <x v="439"/>
    <x v="438"/>
    <x v="1"/>
    <s v="FERC B/S Clearing"/>
    <n v="14479.92"/>
    <n v="5858.01"/>
    <n v="1381.73"/>
    <n v="33369.879999999997"/>
    <n v="4028.43"/>
    <n v="2551.37"/>
    <n v="9087.9500000000007"/>
    <n v="15304.36"/>
    <n v="7292.22"/>
    <n v="-196.93"/>
    <n v="14894.75"/>
    <n v="11439.52"/>
    <n v="119491.21"/>
  </r>
  <r>
    <x v="2"/>
    <s v="Tampa Electric Company"/>
    <x v="0"/>
    <s v="Tampa Electric Company"/>
    <x v="439"/>
    <x v="438"/>
    <x v="78"/>
    <s v="Csts Jobbing Wrk"/>
    <n v="66.63"/>
    <n v="-0.3"/>
    <n v="3"/>
    <n v="11.21"/>
    <m/>
    <m/>
    <m/>
    <n v="2.23"/>
    <m/>
    <n v="11.15"/>
    <n v="7.39"/>
    <n v="143.44999999999999"/>
    <n v="244.76"/>
  </r>
  <r>
    <x v="2"/>
    <s v="Tampa Electric Company"/>
    <x v="0"/>
    <s v="Tampa Electric Company"/>
    <x v="439"/>
    <x v="438"/>
    <x v="79"/>
    <s v="Other Deductions"/>
    <n v="0.76"/>
    <m/>
    <m/>
    <n v="0.13"/>
    <n v="0.93"/>
    <m/>
    <m/>
    <m/>
    <m/>
    <m/>
    <m/>
    <m/>
    <n v="1.82"/>
  </r>
  <r>
    <x v="2"/>
    <s v="Tampa Electric Company"/>
    <x v="0"/>
    <s v="Tampa Electric Company"/>
    <x v="439"/>
    <x v="438"/>
    <x v="80"/>
    <s v="Steam Ops SupEng"/>
    <n v="10064.129999999999"/>
    <n v="1589.22"/>
    <n v="2.77"/>
    <n v="114.03"/>
    <n v="46.19"/>
    <n v="40.64"/>
    <n v="107.68"/>
    <n v="14214.64"/>
    <n v="1622.55"/>
    <m/>
    <n v="40.799999999999997"/>
    <n v="85.92"/>
    <n v="27928.569999999996"/>
  </r>
  <r>
    <x v="2"/>
    <s v="Tampa Electric Company"/>
    <x v="0"/>
    <s v="Tampa Electric Company"/>
    <x v="439"/>
    <x v="438"/>
    <x v="81"/>
    <s v="Steam Fuel"/>
    <n v="34.869999999999997"/>
    <n v="1.94"/>
    <n v="14.89"/>
    <n v="176.78"/>
    <n v="1.62"/>
    <n v="16.600000000000001"/>
    <n v="16.87"/>
    <m/>
    <m/>
    <n v="0.23"/>
    <n v="9.73"/>
    <m/>
    <n v="273.53000000000003"/>
  </r>
  <r>
    <x v="2"/>
    <s v="Tampa Electric Company"/>
    <x v="0"/>
    <s v="Tampa Electric Company"/>
    <x v="439"/>
    <x v="438"/>
    <x v="82"/>
    <s v="Steam Expenses"/>
    <n v="0.1"/>
    <n v="106.25"/>
    <n v="36.869999999999997"/>
    <n v="1989.77"/>
    <n v="48.31"/>
    <m/>
    <n v="109.88"/>
    <n v="105.31"/>
    <m/>
    <m/>
    <n v="0.17"/>
    <m/>
    <n v="2396.66"/>
  </r>
  <r>
    <x v="2"/>
    <s v="Tampa Electric Company"/>
    <x v="0"/>
    <s v="Tampa Electric Company"/>
    <x v="439"/>
    <x v="438"/>
    <x v="83"/>
    <s v="Steam Electric Exp"/>
    <m/>
    <n v="60.91"/>
    <n v="21.67"/>
    <n v="1004.72"/>
    <n v="32.340000000000003"/>
    <m/>
    <n v="71.680000000000007"/>
    <n v="72.27"/>
    <m/>
    <m/>
    <m/>
    <m/>
    <n v="1263.5899999999999"/>
  </r>
  <r>
    <x v="2"/>
    <s v="Tampa Electric Company"/>
    <x v="0"/>
    <s v="Tampa Electric Company"/>
    <x v="439"/>
    <x v="438"/>
    <x v="84"/>
    <s v="Misc Steam Pwr Exp"/>
    <n v="792.65"/>
    <n v="66.59"/>
    <n v="48.36"/>
    <n v="81.55"/>
    <n v="178.38"/>
    <n v="1466.67"/>
    <n v="9.56"/>
    <n v="0.18"/>
    <m/>
    <m/>
    <n v="81.13"/>
    <n v="3139.5"/>
    <n v="5864.57"/>
  </r>
  <r>
    <x v="2"/>
    <s v="Tampa Electric Company"/>
    <x v="0"/>
    <s v="Tampa Electric Company"/>
    <x v="439"/>
    <x v="438"/>
    <x v="85"/>
    <s v="Steam Main SupEng"/>
    <m/>
    <m/>
    <m/>
    <m/>
    <m/>
    <m/>
    <n v="0.04"/>
    <m/>
    <m/>
    <m/>
    <m/>
    <m/>
    <n v="0.04"/>
  </r>
  <r>
    <x v="2"/>
    <s v="Tampa Electric Company"/>
    <x v="0"/>
    <s v="Tampa Electric Company"/>
    <x v="439"/>
    <x v="438"/>
    <x v="86"/>
    <s v="Steam Main Struct"/>
    <m/>
    <n v="8.27"/>
    <n v="17"/>
    <n v="409.76"/>
    <n v="12.44"/>
    <n v="8.0500000000000007"/>
    <n v="16.02"/>
    <n v="1.08"/>
    <m/>
    <n v="29.35"/>
    <n v="312.39"/>
    <m/>
    <n v="814.3599999999999"/>
  </r>
  <r>
    <x v="2"/>
    <s v="Tampa Electric Company"/>
    <x v="0"/>
    <s v="Tampa Electric Company"/>
    <x v="439"/>
    <x v="438"/>
    <x v="87"/>
    <s v="Steam Maint BoilerPl"/>
    <m/>
    <n v="60.56"/>
    <n v="114.56"/>
    <n v="3119.11"/>
    <n v="78.62"/>
    <n v="83.78"/>
    <n v="155.61000000000001"/>
    <n v="-7.77"/>
    <m/>
    <n v="77.790000000000006"/>
    <n v="2557.61"/>
    <n v="1661.43"/>
    <n v="7901.3000000000011"/>
  </r>
  <r>
    <x v="2"/>
    <s v="Tampa Electric Company"/>
    <x v="0"/>
    <s v="Tampa Electric Company"/>
    <x v="439"/>
    <x v="438"/>
    <x v="88"/>
    <s v="Steam Maint ElePlant"/>
    <m/>
    <n v="11.06"/>
    <n v="11.59"/>
    <n v="605.13"/>
    <n v="39.729999999999997"/>
    <m/>
    <n v="48.99"/>
    <n v="0.05"/>
    <m/>
    <n v="6.87"/>
    <n v="264.27999999999997"/>
    <m/>
    <n v="987.69999999999993"/>
  </r>
  <r>
    <x v="2"/>
    <s v="Tampa Electric Company"/>
    <x v="0"/>
    <s v="Tampa Electric Company"/>
    <x v="439"/>
    <x v="438"/>
    <x v="89"/>
    <s v="Maint Msc Steam Plnt"/>
    <m/>
    <n v="24.17"/>
    <n v="6.72"/>
    <n v="531.4"/>
    <n v="4.9800000000000004"/>
    <m/>
    <n v="18.54"/>
    <n v="3.38"/>
    <m/>
    <n v="16.649999999999999"/>
    <n v="236.94"/>
    <m/>
    <n v="842.78"/>
  </r>
  <r>
    <x v="2"/>
    <s v="Tampa Electric Company"/>
    <x v="0"/>
    <s v="Tampa Electric Company"/>
    <x v="439"/>
    <x v="438"/>
    <x v="91"/>
    <s v="OthPwr Fuel"/>
    <n v="165.78"/>
    <n v="5.82"/>
    <m/>
    <m/>
    <m/>
    <m/>
    <n v="0.04"/>
    <m/>
    <m/>
    <m/>
    <n v="0.3"/>
    <m/>
    <n v="171.94"/>
  </r>
  <r>
    <x v="2"/>
    <s v="Tampa Electric Company"/>
    <x v="0"/>
    <s v="Tampa Electric Company"/>
    <x v="439"/>
    <x v="438"/>
    <x v="92"/>
    <s v="OthPwr Gen Exp"/>
    <n v="1152.6400000000001"/>
    <n v="121.89"/>
    <n v="125.44"/>
    <n v="3428.54"/>
    <n v="248.9"/>
    <n v="92.93"/>
    <n v="344.65"/>
    <n v="4836.76"/>
    <n v="0.73"/>
    <n v="-1480.97"/>
    <n v="5153.76"/>
    <n v="339.34"/>
    <n v="14364.61"/>
  </r>
  <r>
    <x v="2"/>
    <s v="Tampa Electric Company"/>
    <x v="0"/>
    <s v="Tampa Electric Company"/>
    <x v="439"/>
    <x v="438"/>
    <x v="93"/>
    <s v="Misc OthPwr Gen Exp"/>
    <n v="1186.8399999999999"/>
    <n v="88.85"/>
    <n v="72.05"/>
    <n v="150.63"/>
    <n v="56.48"/>
    <m/>
    <n v="40.42"/>
    <n v="1.19"/>
    <m/>
    <n v="-5.27"/>
    <n v="127.2"/>
    <n v="8.7799999999999994"/>
    <n v="1727.17"/>
  </r>
  <r>
    <x v="2"/>
    <s v="Tampa Electric Company"/>
    <x v="0"/>
    <s v="Tampa Electric Company"/>
    <x v="439"/>
    <x v="438"/>
    <x v="94"/>
    <s v="OthPwr Maint Struct"/>
    <n v="2.73"/>
    <m/>
    <n v="1.26"/>
    <n v="143.19"/>
    <n v="10.130000000000001"/>
    <n v="16.670000000000002"/>
    <n v="9.11"/>
    <n v="-100"/>
    <m/>
    <n v="-429.53"/>
    <n v="0.2"/>
    <n v="1.4"/>
    <n v="-344.84"/>
  </r>
  <r>
    <x v="2"/>
    <s v="Tampa Electric Company"/>
    <x v="0"/>
    <s v="Tampa Electric Company"/>
    <x v="439"/>
    <x v="438"/>
    <x v="95"/>
    <s v="OthPwr Maint Gen Eq"/>
    <n v="18.2"/>
    <n v="6.57"/>
    <n v="17.77"/>
    <n v="868.06"/>
    <n v="25.36"/>
    <n v="56.01"/>
    <n v="51.03"/>
    <n v="-258.66000000000003"/>
    <m/>
    <n v="-1833.4"/>
    <n v="161.91"/>
    <n v="26.3"/>
    <n v="-860.85000000000025"/>
  </r>
  <r>
    <x v="2"/>
    <s v="Tampa Electric Company"/>
    <x v="0"/>
    <s v="Tampa Electric Company"/>
    <x v="439"/>
    <x v="438"/>
    <x v="96"/>
    <s v="Maint Msc OthPwr Plt"/>
    <n v="3.27"/>
    <n v="0.2"/>
    <n v="0.99"/>
    <n v="1.92"/>
    <n v="7.21"/>
    <m/>
    <n v="3.89"/>
    <m/>
    <m/>
    <m/>
    <n v="47.55"/>
    <n v="1.6"/>
    <n v="66.63"/>
  </r>
  <r>
    <x v="2"/>
    <s v="Tampa Electric Company"/>
    <x v="0"/>
    <s v="Tampa Electric Company"/>
    <x v="439"/>
    <x v="438"/>
    <x v="97"/>
    <s v="OthSup SysCtrl Dispt"/>
    <n v="2719.38"/>
    <m/>
    <m/>
    <m/>
    <m/>
    <m/>
    <m/>
    <m/>
    <m/>
    <m/>
    <m/>
    <m/>
    <n v="2719.38"/>
  </r>
  <r>
    <x v="2"/>
    <s v="Tampa Electric Company"/>
    <x v="0"/>
    <s v="Tampa Electric Company"/>
    <x v="439"/>
    <x v="438"/>
    <x v="98"/>
    <s v="Trnsm Ops SupEng"/>
    <n v="1498.63"/>
    <m/>
    <m/>
    <n v="563.17999999999995"/>
    <m/>
    <m/>
    <n v="34.68"/>
    <m/>
    <m/>
    <n v="2.64"/>
    <n v="5.93"/>
    <n v="7500"/>
    <n v="9605.06"/>
  </r>
  <r>
    <x v="2"/>
    <s v="Tampa Electric Company"/>
    <x v="0"/>
    <s v="Tampa Electric Company"/>
    <x v="439"/>
    <x v="438"/>
    <x v="99"/>
    <s v="Trnsm LD Reliability"/>
    <n v="136.01"/>
    <m/>
    <m/>
    <m/>
    <m/>
    <m/>
    <m/>
    <m/>
    <m/>
    <m/>
    <m/>
    <m/>
    <n v="136.01"/>
  </r>
  <r>
    <x v="2"/>
    <s v="Tampa Electric Company"/>
    <x v="0"/>
    <s v="Tampa Electric Company"/>
    <x v="439"/>
    <x v="438"/>
    <x v="100"/>
    <s v="Trnsm LD Monitor"/>
    <n v="10719.87"/>
    <m/>
    <m/>
    <n v="5.54"/>
    <m/>
    <m/>
    <m/>
    <m/>
    <m/>
    <n v="44.57"/>
    <n v="12.52"/>
    <m/>
    <n v="10782.500000000002"/>
  </r>
  <r>
    <x v="2"/>
    <s v="Tampa Electric Company"/>
    <x v="0"/>
    <s v="Tampa Electric Company"/>
    <x v="439"/>
    <x v="438"/>
    <x v="101"/>
    <s v="Trnsm LD Svc Schld"/>
    <n v="3592.63"/>
    <m/>
    <m/>
    <m/>
    <m/>
    <m/>
    <m/>
    <m/>
    <m/>
    <m/>
    <m/>
    <m/>
    <n v="3592.63"/>
  </r>
  <r>
    <x v="2"/>
    <s v="Tampa Electric Company"/>
    <x v="0"/>
    <s v="Tampa Electric Company"/>
    <x v="439"/>
    <x v="438"/>
    <x v="102"/>
    <s v="Trnsm Station Exp"/>
    <n v="13202.74"/>
    <m/>
    <m/>
    <n v="234.6"/>
    <m/>
    <n v="60.59"/>
    <n v="340.01"/>
    <m/>
    <m/>
    <m/>
    <n v="2.99"/>
    <m/>
    <n v="13840.93"/>
  </r>
  <r>
    <x v="2"/>
    <s v="Tampa Electric Company"/>
    <x v="0"/>
    <s v="Tampa Electric Company"/>
    <x v="439"/>
    <x v="438"/>
    <x v="103"/>
    <s v="Trnsm OH Line Exp"/>
    <m/>
    <m/>
    <m/>
    <n v="142.88"/>
    <m/>
    <m/>
    <m/>
    <m/>
    <m/>
    <m/>
    <m/>
    <m/>
    <n v="142.88"/>
  </r>
  <r>
    <x v="2"/>
    <s v="Tampa Electric Company"/>
    <x v="0"/>
    <s v="Tampa Electric Company"/>
    <x v="439"/>
    <x v="438"/>
    <x v="104"/>
    <s v="Misc Trnsm Exp"/>
    <n v="12.54"/>
    <m/>
    <m/>
    <n v="167.96"/>
    <n v="6.16"/>
    <m/>
    <n v="0.12"/>
    <m/>
    <m/>
    <n v="31.9"/>
    <n v="9.27"/>
    <n v="500"/>
    <n v="727.95"/>
  </r>
  <r>
    <x v="2"/>
    <s v="Tampa Electric Company"/>
    <x v="0"/>
    <s v="Tampa Electric Company"/>
    <x v="439"/>
    <x v="438"/>
    <x v="106"/>
    <s v="Trnsm Maint Comp SW"/>
    <m/>
    <m/>
    <m/>
    <n v="66.45"/>
    <m/>
    <m/>
    <m/>
    <m/>
    <m/>
    <n v="0.34"/>
    <n v="0.05"/>
    <m/>
    <n v="66.84"/>
  </r>
  <r>
    <x v="2"/>
    <s v="Tampa Electric Company"/>
    <x v="0"/>
    <s v="Tampa Electric Company"/>
    <x v="439"/>
    <x v="438"/>
    <x v="107"/>
    <s v="Trnsm Maint Comm Eq"/>
    <m/>
    <m/>
    <m/>
    <n v="106.29"/>
    <m/>
    <m/>
    <m/>
    <m/>
    <m/>
    <m/>
    <n v="1.89"/>
    <m/>
    <n v="108.18"/>
  </r>
  <r>
    <x v="2"/>
    <s v="Tampa Electric Company"/>
    <x v="0"/>
    <s v="Tampa Electric Company"/>
    <x v="439"/>
    <x v="438"/>
    <x v="108"/>
    <s v="Trnsm Maint Stn Equ"/>
    <m/>
    <m/>
    <m/>
    <n v="170.84"/>
    <m/>
    <m/>
    <n v="161.91999999999999"/>
    <m/>
    <m/>
    <m/>
    <n v="7.87"/>
    <m/>
    <n v="340.63"/>
  </r>
  <r>
    <x v="2"/>
    <s v="Tampa Electric Company"/>
    <x v="0"/>
    <s v="Tampa Electric Company"/>
    <x v="439"/>
    <x v="438"/>
    <x v="109"/>
    <s v="Trnsm Maint OH Lines"/>
    <n v="85.03"/>
    <n v="5.98"/>
    <n v="5.94"/>
    <n v="245.36"/>
    <n v="43.24"/>
    <n v="0.02"/>
    <n v="1.62"/>
    <m/>
    <m/>
    <m/>
    <n v="16.13"/>
    <m/>
    <n v="403.32"/>
  </r>
  <r>
    <x v="2"/>
    <s v="Tampa Electric Company"/>
    <x v="0"/>
    <s v="Tampa Electric Company"/>
    <x v="439"/>
    <x v="438"/>
    <x v="110"/>
    <s v="Distrb Ops SupEng"/>
    <n v="0.4"/>
    <n v="-3.43"/>
    <n v="-7997.72"/>
    <n v="4652.09"/>
    <n v="18.41"/>
    <n v="12.98"/>
    <n v="13.79"/>
    <n v="7109.57"/>
    <n v="0.02"/>
    <m/>
    <m/>
    <m/>
    <n v="3806.1099999999997"/>
  </r>
  <r>
    <x v="2"/>
    <s v="Tampa Electric Company"/>
    <x v="0"/>
    <s v="Tampa Electric Company"/>
    <x v="439"/>
    <x v="438"/>
    <x v="111"/>
    <s v="Distrb Load Dispatch"/>
    <n v="16583.32"/>
    <n v="3.96"/>
    <n v="0.43"/>
    <n v="629.77"/>
    <m/>
    <n v="3.12"/>
    <m/>
    <n v="3.58"/>
    <m/>
    <m/>
    <m/>
    <n v="0.25"/>
    <n v="17224.43"/>
  </r>
  <r>
    <x v="2"/>
    <s v="Tampa Electric Company"/>
    <x v="0"/>
    <s v="Tampa Electric Company"/>
    <x v="439"/>
    <x v="438"/>
    <x v="112"/>
    <s v="Distrb Station Exp"/>
    <n v="228.92"/>
    <n v="54.62"/>
    <n v="412.18"/>
    <n v="498.81"/>
    <n v="3.11"/>
    <n v="160"/>
    <n v="6389.45"/>
    <n v="0.01"/>
    <m/>
    <m/>
    <n v="29.11"/>
    <m/>
    <n v="7776.21"/>
  </r>
  <r>
    <x v="2"/>
    <s v="Tampa Electric Company"/>
    <x v="0"/>
    <s v="Tampa Electric Company"/>
    <x v="439"/>
    <x v="438"/>
    <x v="113"/>
    <s v="Distrb OH Line Exp"/>
    <n v="634.41"/>
    <n v="1105.1500000000001"/>
    <n v="1619.9"/>
    <n v="3743.62"/>
    <n v="1003.44"/>
    <n v="2855.8"/>
    <n v="2547.83"/>
    <n v="789.19"/>
    <n v="460.72"/>
    <n v="239.13"/>
    <n v="877.54"/>
    <n v="607.41999999999996"/>
    <n v="16484.149999999998"/>
  </r>
  <r>
    <x v="2"/>
    <s v="Tampa Electric Company"/>
    <x v="0"/>
    <s v="Tampa Electric Company"/>
    <x v="439"/>
    <x v="438"/>
    <x v="115"/>
    <s v="Distrb Sreet Lightn"/>
    <n v="39446.129999999997"/>
    <n v="220"/>
    <n v="70"/>
    <n v="750.15"/>
    <m/>
    <n v="203.65"/>
    <n v="140"/>
    <m/>
    <n v="7550"/>
    <m/>
    <n v="200"/>
    <n v="0.3"/>
    <n v="48580.23"/>
  </r>
  <r>
    <x v="2"/>
    <s v="Tampa Electric Company"/>
    <x v="0"/>
    <s v="Tampa Electric Company"/>
    <x v="439"/>
    <x v="438"/>
    <x v="116"/>
    <s v="Distrb Meter Exp"/>
    <n v="39695.71"/>
    <n v="-87.32"/>
    <n v="19.71"/>
    <n v="3423.18"/>
    <n v="10"/>
    <n v="261.64999999999998"/>
    <n v="293.74"/>
    <n v="1.8"/>
    <n v="115.27"/>
    <m/>
    <n v="0.88"/>
    <n v="22.76"/>
    <n v="43757.38"/>
  </r>
  <r>
    <x v="2"/>
    <s v="Tampa Electric Company"/>
    <x v="0"/>
    <s v="Tampa Electric Company"/>
    <x v="439"/>
    <x v="438"/>
    <x v="117"/>
    <s v="Distrb Cust Install"/>
    <m/>
    <n v="35.46"/>
    <m/>
    <n v="30.49"/>
    <n v="10.87"/>
    <n v="0.45"/>
    <m/>
    <n v="0.24"/>
    <m/>
    <m/>
    <n v="22.15"/>
    <m/>
    <n v="99.66"/>
  </r>
  <r>
    <x v="2"/>
    <s v="Tampa Electric Company"/>
    <x v="0"/>
    <s v="Tampa Electric Company"/>
    <x v="439"/>
    <x v="438"/>
    <x v="118"/>
    <s v="Misc Distrib Exp"/>
    <n v="22769.37"/>
    <n v="84.27"/>
    <n v="0.14000000000000001"/>
    <n v="9171.82"/>
    <n v="2.1"/>
    <n v="923.32"/>
    <n v="1.63"/>
    <n v="0.06"/>
    <n v="71.06"/>
    <n v="134.88999999999999"/>
    <n v="705.91"/>
    <n v="551.91"/>
    <n v="34416.479999999996"/>
  </r>
  <r>
    <x v="2"/>
    <s v="Tampa Electric Company"/>
    <x v="0"/>
    <s v="Tampa Electric Company"/>
    <x v="439"/>
    <x v="438"/>
    <x v="119"/>
    <s v="Distrb Maint Struct"/>
    <m/>
    <n v="1.53"/>
    <n v="0.95"/>
    <n v="177.11"/>
    <m/>
    <n v="0.6"/>
    <m/>
    <n v="1.17"/>
    <m/>
    <m/>
    <m/>
    <m/>
    <n v="181.35999999999999"/>
  </r>
  <r>
    <x v="2"/>
    <s v="Tampa Electric Company"/>
    <x v="0"/>
    <s v="Tampa Electric Company"/>
    <x v="439"/>
    <x v="438"/>
    <x v="120"/>
    <s v="Distrb Maint Station"/>
    <m/>
    <n v="0.09"/>
    <m/>
    <n v="742.57"/>
    <m/>
    <n v="2.2200000000000002"/>
    <n v="276.32"/>
    <m/>
    <m/>
    <m/>
    <n v="23.47"/>
    <n v="0.13"/>
    <n v="1044.8000000000002"/>
  </r>
  <r>
    <x v="2"/>
    <s v="Tampa Electric Company"/>
    <x v="0"/>
    <s v="Tampa Electric Company"/>
    <x v="439"/>
    <x v="438"/>
    <x v="121"/>
    <s v="Distrb Maint OH Line"/>
    <n v="48767.06"/>
    <n v="288.27999999999997"/>
    <n v="4.7"/>
    <n v="2416.5300000000002"/>
    <n v="94.73"/>
    <n v="4540.7299999999996"/>
    <n v="3828.24"/>
    <n v="2.75"/>
    <n v="6913.3"/>
    <n v="0.03"/>
    <n v="2.5"/>
    <n v="96.14"/>
    <n v="66954.989999999991"/>
  </r>
  <r>
    <x v="2"/>
    <s v="Tampa Electric Company"/>
    <x v="0"/>
    <s v="Tampa Electric Company"/>
    <x v="439"/>
    <x v="438"/>
    <x v="122"/>
    <s v="Distrb Maint UG Line"/>
    <n v="5622.05"/>
    <n v="175.43"/>
    <n v="0.94"/>
    <n v="1419.37"/>
    <n v="2.2400000000000002"/>
    <n v="3521.91"/>
    <n v="3670.25"/>
    <n v="10.29"/>
    <n v="1809.01"/>
    <n v="0.01"/>
    <n v="0.88"/>
    <n v="27.96"/>
    <n v="16260.339999999998"/>
  </r>
  <r>
    <x v="2"/>
    <s v="Tampa Electric Company"/>
    <x v="0"/>
    <s v="Tampa Electric Company"/>
    <x v="439"/>
    <x v="438"/>
    <x v="123"/>
    <s v="Distrb Maint Transf"/>
    <m/>
    <m/>
    <m/>
    <n v="200.32"/>
    <m/>
    <m/>
    <m/>
    <m/>
    <m/>
    <m/>
    <m/>
    <m/>
    <n v="200.32"/>
  </r>
  <r>
    <x v="2"/>
    <s v="Tampa Electric Company"/>
    <x v="0"/>
    <s v="Tampa Electric Company"/>
    <x v="439"/>
    <x v="438"/>
    <x v="124"/>
    <s v="Distrb Maint StLght"/>
    <n v="3180.84"/>
    <m/>
    <m/>
    <n v="2.36"/>
    <m/>
    <n v="0.32"/>
    <n v="7.0000000000000007E-2"/>
    <n v="0.37"/>
    <m/>
    <m/>
    <m/>
    <m/>
    <n v="3183.9600000000005"/>
  </r>
  <r>
    <x v="2"/>
    <s v="Tampa Electric Company"/>
    <x v="0"/>
    <s v="Tampa Electric Company"/>
    <x v="439"/>
    <x v="438"/>
    <x v="125"/>
    <s v="Distrb Maint Meters"/>
    <n v="12.4"/>
    <n v="-12.06"/>
    <m/>
    <n v="383.34"/>
    <m/>
    <m/>
    <m/>
    <n v="0.04"/>
    <m/>
    <m/>
    <m/>
    <m/>
    <n v="383.71999999999997"/>
  </r>
  <r>
    <x v="2"/>
    <s v="Tampa Electric Company"/>
    <x v="0"/>
    <s v="Tampa Electric Company"/>
    <x v="439"/>
    <x v="438"/>
    <x v="126"/>
    <s v="Cust Act Superv"/>
    <m/>
    <m/>
    <m/>
    <m/>
    <m/>
    <m/>
    <m/>
    <n v="0.22"/>
    <m/>
    <m/>
    <m/>
    <m/>
    <n v="0.22"/>
  </r>
  <r>
    <x v="2"/>
    <s v="Tampa Electric Company"/>
    <x v="0"/>
    <s v="Tampa Electric Company"/>
    <x v="439"/>
    <x v="438"/>
    <x v="127"/>
    <s v="Cust Act Meter Read"/>
    <n v="9.4"/>
    <n v="-5.46"/>
    <m/>
    <n v="208.67"/>
    <m/>
    <m/>
    <m/>
    <n v="0"/>
    <m/>
    <m/>
    <n v="0.28000000000000003"/>
    <m/>
    <n v="212.89"/>
  </r>
  <r>
    <x v="2"/>
    <s v="Tampa Electric Company"/>
    <x v="0"/>
    <s v="Tampa Electric Company"/>
    <x v="439"/>
    <x v="438"/>
    <x v="128"/>
    <s v="Cust Act Rcds Cllct"/>
    <n v="21096.06"/>
    <n v="1585.31"/>
    <n v="802.91"/>
    <n v="422.19"/>
    <n v="43.65"/>
    <n v="6264.42"/>
    <n v="149.19999999999999"/>
    <n v="6.6"/>
    <n v="50.17"/>
    <n v="291.83999999999997"/>
    <n v="242.1"/>
    <n v="105.88"/>
    <n v="31060.329999999998"/>
  </r>
  <r>
    <x v="2"/>
    <s v="Tampa Electric Company"/>
    <x v="0"/>
    <s v="Tampa Electric Company"/>
    <x v="439"/>
    <x v="438"/>
    <x v="129"/>
    <s v="Cust Assist Exp"/>
    <n v="1991.76"/>
    <n v="1.83"/>
    <n v="61.36"/>
    <n v="0.65"/>
    <m/>
    <m/>
    <n v="12.04"/>
    <n v="63.64"/>
    <m/>
    <n v="352.71"/>
    <n v="174.92"/>
    <n v="180.65"/>
    <n v="2839.56"/>
  </r>
  <r>
    <x v="2"/>
    <s v="Tampa Electric Company"/>
    <x v="0"/>
    <s v="Tampa Electric Company"/>
    <x v="439"/>
    <x v="438"/>
    <x v="130"/>
    <s v="Cust Svc Advertis"/>
    <m/>
    <m/>
    <m/>
    <m/>
    <m/>
    <m/>
    <m/>
    <n v="0.19"/>
    <m/>
    <m/>
    <m/>
    <m/>
    <n v="0.19"/>
  </r>
  <r>
    <x v="2"/>
    <s v="Tampa Electric Company"/>
    <x v="0"/>
    <s v="Tampa Electric Company"/>
    <x v="439"/>
    <x v="438"/>
    <x v="131"/>
    <s v="A&amp;G Salaries"/>
    <n v="280473.36"/>
    <n v="2088.4"/>
    <n v="574.92999999999995"/>
    <n v="5487.15"/>
    <n v="15432.58"/>
    <n v="29722.21"/>
    <n v="46176.61"/>
    <n v="-17811.82"/>
    <n v="9290.1299999999992"/>
    <n v="17290.23"/>
    <n v="29268.18"/>
    <n v="5937.51"/>
    <n v="423929.47000000003"/>
  </r>
  <r>
    <x v="2"/>
    <s v="Tampa Electric Company"/>
    <x v="0"/>
    <s v="Tampa Electric Company"/>
    <x v="439"/>
    <x v="438"/>
    <x v="132"/>
    <s v="Misc General Exp"/>
    <n v="451.88"/>
    <n v="24.98"/>
    <n v="5019.1899999999996"/>
    <n v="1.93"/>
    <n v="6.04"/>
    <n v="7000"/>
    <n v="4.5"/>
    <n v="0.46"/>
    <n v="0.83"/>
    <m/>
    <n v="66.55"/>
    <m/>
    <n v="12576.359999999999"/>
  </r>
  <r>
    <x v="2"/>
    <s v="Tampa Electric Company"/>
    <x v="0"/>
    <s v="Tampa Electric Company"/>
    <x v="439"/>
    <x v="438"/>
    <x v="133"/>
    <s v="A&amp;G Ele Maint GenPlt"/>
    <m/>
    <m/>
    <m/>
    <n v="133.07"/>
    <m/>
    <m/>
    <m/>
    <m/>
    <m/>
    <m/>
    <m/>
    <m/>
    <n v="133.07"/>
  </r>
  <r>
    <x v="2"/>
    <s v="Tampa Electric Company"/>
    <x v="0"/>
    <s v="Tampa Electric Company"/>
    <x v="440"/>
    <x v="439"/>
    <x v="1"/>
    <s v="FERC B/S Clearing"/>
    <n v="19673.04"/>
    <n v="14742.85"/>
    <n v="14731.36"/>
    <n v="9912.32"/>
    <n v="9523.9"/>
    <n v="10361.549999999999"/>
    <n v="9825.7999999999993"/>
    <n v="8717.19"/>
    <n v="16131.99"/>
    <n v="11217.01"/>
    <n v="9662.73"/>
    <n v="10204.36"/>
    <n v="144704.10000000003"/>
  </r>
  <r>
    <x v="2"/>
    <s v="Tampa Electric Company"/>
    <x v="0"/>
    <s v="Tampa Electric Company"/>
    <x v="440"/>
    <x v="439"/>
    <x v="113"/>
    <s v="Distrb OH Line Exp"/>
    <n v="18126.669999999998"/>
    <n v="13403.84"/>
    <n v="18325.060000000001"/>
    <n v="13369.05"/>
    <n v="11645.8"/>
    <n v="6369.05"/>
    <m/>
    <m/>
    <m/>
    <m/>
    <m/>
    <m/>
    <n v="81239.47"/>
  </r>
  <r>
    <x v="2"/>
    <s v="Tampa Electric Company"/>
    <x v="0"/>
    <s v="Tampa Electric Company"/>
    <x v="440"/>
    <x v="439"/>
    <x v="129"/>
    <s v="Cust Assist Exp"/>
    <n v="552.49"/>
    <n v="537.87"/>
    <n v="1397.74"/>
    <n v="536.47"/>
    <n v="1251.2"/>
    <n v="908.26"/>
    <n v="913.28"/>
    <n v="894.99"/>
    <n v="1336.1"/>
    <n v="880"/>
    <n v="528.84"/>
    <n v="878.72"/>
    <n v="10615.96"/>
  </r>
  <r>
    <x v="2"/>
    <s v="Tampa Electric Company"/>
    <x v="0"/>
    <s v="Tampa Electric Company"/>
    <x v="440"/>
    <x v="439"/>
    <x v="131"/>
    <s v="A&amp;G Salaries"/>
    <n v="60905.59"/>
    <n v="61065.16"/>
    <n v="148237.54999999999"/>
    <n v="81489.649999999994"/>
    <n v="123251.67"/>
    <n v="114117.55"/>
    <n v="123055.32"/>
    <n v="126520.25"/>
    <n v="170989.01"/>
    <n v="112683.09"/>
    <n v="84680.960000000006"/>
    <n v="112815.15"/>
    <n v="1319810.95"/>
  </r>
  <r>
    <x v="2"/>
    <s v="Tampa Electric Company"/>
    <x v="0"/>
    <s v="Tampa Electric Company"/>
    <x v="440"/>
    <x v="439"/>
    <x v="133"/>
    <s v="A&amp;G Ele Maint GenPlt"/>
    <n v="4945.84"/>
    <n v="3197.35"/>
    <n v="3150.64"/>
    <n v="3189.05"/>
    <n v="1287.5899999999999"/>
    <n v="1432.08"/>
    <n v="2032.93"/>
    <n v="6308.71"/>
    <n v="2056.65"/>
    <n v="816.96"/>
    <n v="2369.25"/>
    <n v="2085.88"/>
    <n v="32872.93"/>
  </r>
  <r>
    <x v="2"/>
    <s v="Tampa Electric Company"/>
    <x v="0"/>
    <s v="Tampa Electric Company"/>
    <x v="441"/>
    <x v="440"/>
    <x v="1"/>
    <s v="FERC B/S Clearing"/>
    <n v="1146428.3400000001"/>
    <n v="-761881.15"/>
    <n v="212761.29"/>
    <n v="151634.46"/>
    <n v="190628.94"/>
    <n v="396406.56"/>
    <n v="29615.08"/>
    <n v="1115366.95"/>
    <n v="314092.90999999997"/>
    <n v="511247.51"/>
    <n v="606468.54"/>
    <n v="141913.54"/>
    <n v="4054682.9700000007"/>
  </r>
  <r>
    <x v="2"/>
    <s v="Tampa Electric Company"/>
    <x v="0"/>
    <s v="Tampa Electric Company"/>
    <x v="441"/>
    <x v="440"/>
    <x v="78"/>
    <s v="Csts Jobbing Wrk"/>
    <m/>
    <m/>
    <m/>
    <m/>
    <m/>
    <m/>
    <m/>
    <n v="2372.9499999999998"/>
    <n v="46.31"/>
    <m/>
    <m/>
    <m/>
    <n v="2419.2599999999998"/>
  </r>
  <r>
    <x v="2"/>
    <s v="Tampa Electric Company"/>
    <x v="0"/>
    <s v="Tampa Electric Company"/>
    <x v="441"/>
    <x v="440"/>
    <x v="80"/>
    <s v="Steam Ops SupEng"/>
    <m/>
    <m/>
    <m/>
    <n v="9286.09"/>
    <m/>
    <n v="213.59"/>
    <m/>
    <n v="36418"/>
    <n v="2829.83"/>
    <n v="-2291.2399999999998"/>
    <n v="13017.9"/>
    <n v="-1041669.05"/>
    <n v="-982194.88"/>
  </r>
  <r>
    <x v="2"/>
    <s v="Tampa Electric Company"/>
    <x v="0"/>
    <s v="Tampa Electric Company"/>
    <x v="441"/>
    <x v="440"/>
    <x v="84"/>
    <s v="Misc Steam Pwr Exp"/>
    <m/>
    <m/>
    <m/>
    <m/>
    <m/>
    <m/>
    <m/>
    <n v="-14568"/>
    <m/>
    <m/>
    <n v="-5207.1000000000004"/>
    <m/>
    <n v="-19775.099999999999"/>
  </r>
  <r>
    <x v="2"/>
    <s v="Tampa Electric Company"/>
    <x v="0"/>
    <s v="Tampa Electric Company"/>
    <x v="441"/>
    <x v="440"/>
    <x v="86"/>
    <s v="Steam Main Struct"/>
    <m/>
    <m/>
    <m/>
    <m/>
    <m/>
    <m/>
    <m/>
    <m/>
    <n v="-28467"/>
    <n v="-941.63"/>
    <m/>
    <m/>
    <n v="-29408.63"/>
  </r>
  <r>
    <x v="2"/>
    <s v="Tampa Electric Company"/>
    <x v="0"/>
    <s v="Tampa Electric Company"/>
    <x v="441"/>
    <x v="440"/>
    <x v="87"/>
    <s v="Steam Maint BoilerPl"/>
    <n v="1862.82"/>
    <n v="-15952.22"/>
    <m/>
    <m/>
    <n v="-1995.42"/>
    <n v="1795.3"/>
    <n v="9140.58"/>
    <m/>
    <n v="-1215.7"/>
    <m/>
    <m/>
    <m/>
    <n v="-6364.64"/>
  </r>
  <r>
    <x v="2"/>
    <s v="Tampa Electric Company"/>
    <x v="0"/>
    <s v="Tampa Electric Company"/>
    <x v="441"/>
    <x v="440"/>
    <x v="88"/>
    <s v="Steam Maint ElePlant"/>
    <n v="-88.5"/>
    <m/>
    <m/>
    <m/>
    <m/>
    <m/>
    <m/>
    <m/>
    <m/>
    <n v="-2709.81"/>
    <m/>
    <n v="-11164.2"/>
    <n v="-13962.51"/>
  </r>
  <r>
    <x v="2"/>
    <s v="Tampa Electric Company"/>
    <x v="0"/>
    <s v="Tampa Electric Company"/>
    <x v="441"/>
    <x v="440"/>
    <x v="89"/>
    <s v="Maint Msc Steam Plnt"/>
    <m/>
    <n v="370.44"/>
    <m/>
    <n v="23357.39"/>
    <n v="3146.66"/>
    <m/>
    <n v="12246.93"/>
    <n v="9725.7900000000009"/>
    <m/>
    <m/>
    <n v="14564.06"/>
    <n v="-362.64"/>
    <n v="63048.63"/>
  </r>
  <r>
    <x v="2"/>
    <s v="Tampa Electric Company"/>
    <x v="0"/>
    <s v="Tampa Electric Company"/>
    <x v="441"/>
    <x v="440"/>
    <x v="92"/>
    <s v="OthPwr Gen Exp"/>
    <n v="1084.42"/>
    <n v="506.5"/>
    <m/>
    <m/>
    <m/>
    <m/>
    <m/>
    <m/>
    <m/>
    <n v="33819.360000000001"/>
    <n v="21987.24"/>
    <n v="-32712.58"/>
    <n v="24684.940000000002"/>
  </r>
  <r>
    <x v="2"/>
    <s v="Tampa Electric Company"/>
    <x v="0"/>
    <s v="Tampa Electric Company"/>
    <x v="441"/>
    <x v="440"/>
    <x v="93"/>
    <s v="Misc OthPwr Gen Exp"/>
    <m/>
    <m/>
    <n v="-783.91"/>
    <m/>
    <m/>
    <m/>
    <m/>
    <n v="-21850"/>
    <n v="2418.67"/>
    <n v="16155.83"/>
    <n v="-7643.63"/>
    <m/>
    <n v="-11703.039999999997"/>
  </r>
  <r>
    <x v="2"/>
    <s v="Tampa Electric Company"/>
    <x v="0"/>
    <s v="Tampa Electric Company"/>
    <x v="441"/>
    <x v="440"/>
    <x v="94"/>
    <s v="OthPwr Maint Struct"/>
    <n v="0"/>
    <n v="0"/>
    <m/>
    <m/>
    <m/>
    <m/>
    <m/>
    <m/>
    <m/>
    <n v="-4358.8100000000004"/>
    <m/>
    <m/>
    <n v="-4358.8100000000004"/>
  </r>
  <r>
    <x v="2"/>
    <s v="Tampa Electric Company"/>
    <x v="0"/>
    <s v="Tampa Electric Company"/>
    <x v="441"/>
    <x v="440"/>
    <x v="95"/>
    <s v="OthPwr Maint Gen Eq"/>
    <n v="-1084.42"/>
    <n v="-506.5"/>
    <n v="706.21"/>
    <n v="-2159.0100000000002"/>
    <m/>
    <m/>
    <m/>
    <m/>
    <n v="-3681.79"/>
    <n v="-51977.65"/>
    <m/>
    <n v="-14021.5"/>
    <n v="-72724.66"/>
  </r>
  <r>
    <x v="2"/>
    <s v="Tampa Electric Company"/>
    <x v="0"/>
    <s v="Tampa Electric Company"/>
    <x v="441"/>
    <x v="440"/>
    <x v="104"/>
    <s v="Misc Trnsm Exp"/>
    <m/>
    <m/>
    <m/>
    <n v="58564.71"/>
    <m/>
    <n v="-58564.71"/>
    <m/>
    <m/>
    <m/>
    <m/>
    <m/>
    <n v="10025.35"/>
    <n v="10025.35"/>
  </r>
  <r>
    <x v="2"/>
    <s v="Tampa Electric Company"/>
    <x v="0"/>
    <s v="Tampa Electric Company"/>
    <x v="441"/>
    <x v="440"/>
    <x v="106"/>
    <s v="Trnsm Maint Comp SW"/>
    <n v="38.28"/>
    <m/>
    <m/>
    <m/>
    <m/>
    <m/>
    <m/>
    <m/>
    <m/>
    <m/>
    <m/>
    <m/>
    <n v="38.28"/>
  </r>
  <r>
    <x v="2"/>
    <s v="Tampa Electric Company"/>
    <x v="0"/>
    <s v="Tampa Electric Company"/>
    <x v="441"/>
    <x v="440"/>
    <x v="109"/>
    <s v="Trnsm Maint OH Lines"/>
    <n v="-2375.3200000000002"/>
    <m/>
    <m/>
    <m/>
    <m/>
    <m/>
    <m/>
    <m/>
    <m/>
    <m/>
    <m/>
    <n v="-1130.78"/>
    <n v="-3506.1000000000004"/>
  </r>
  <r>
    <x v="2"/>
    <s v="Tampa Electric Company"/>
    <x v="0"/>
    <s v="Tampa Electric Company"/>
    <x v="441"/>
    <x v="440"/>
    <x v="110"/>
    <s v="Distrb Ops SupEng"/>
    <m/>
    <m/>
    <m/>
    <m/>
    <m/>
    <m/>
    <n v="-74153.86"/>
    <m/>
    <m/>
    <m/>
    <m/>
    <m/>
    <n v="-74153.86"/>
  </r>
  <r>
    <x v="2"/>
    <s v="Tampa Electric Company"/>
    <x v="0"/>
    <s v="Tampa Electric Company"/>
    <x v="441"/>
    <x v="440"/>
    <x v="111"/>
    <s v="Distrb Load Dispatch"/>
    <m/>
    <m/>
    <m/>
    <m/>
    <n v="-1328.68"/>
    <m/>
    <m/>
    <m/>
    <m/>
    <m/>
    <n v="-2929.7"/>
    <n v="-655.34"/>
    <n v="-4913.72"/>
  </r>
  <r>
    <x v="2"/>
    <s v="Tampa Electric Company"/>
    <x v="0"/>
    <s v="Tampa Electric Company"/>
    <x v="441"/>
    <x v="440"/>
    <x v="112"/>
    <s v="Distrb Station Exp"/>
    <m/>
    <m/>
    <m/>
    <n v="14.58"/>
    <m/>
    <m/>
    <m/>
    <m/>
    <n v="4487.74"/>
    <m/>
    <m/>
    <n v="-8322.84"/>
    <n v="-3820.5200000000004"/>
  </r>
  <r>
    <x v="2"/>
    <s v="Tampa Electric Company"/>
    <x v="0"/>
    <s v="Tampa Electric Company"/>
    <x v="441"/>
    <x v="440"/>
    <x v="113"/>
    <s v="Distrb OH Line Exp"/>
    <n v="-1691.25"/>
    <n v="-201471.96"/>
    <n v="-110329.89"/>
    <n v="-95939.03"/>
    <n v="-110329.89"/>
    <n v="-112087.23"/>
    <n v="-30351.1"/>
    <n v="-15538.67"/>
    <n v="-978103"/>
    <n v="96112.36"/>
    <n v="-393048.57"/>
    <n v="1065675.8799999999"/>
    <n v="-887102.35000000009"/>
  </r>
  <r>
    <x v="2"/>
    <s v="Tampa Electric Company"/>
    <x v="0"/>
    <s v="Tampa Electric Company"/>
    <x v="441"/>
    <x v="440"/>
    <x v="115"/>
    <s v="Distrb Sreet Lightn"/>
    <m/>
    <m/>
    <m/>
    <m/>
    <m/>
    <m/>
    <n v="741.54"/>
    <m/>
    <n v="142.96"/>
    <m/>
    <m/>
    <m/>
    <n v="884.5"/>
  </r>
  <r>
    <x v="2"/>
    <s v="Tampa Electric Company"/>
    <x v="0"/>
    <s v="Tampa Electric Company"/>
    <x v="441"/>
    <x v="440"/>
    <x v="116"/>
    <s v="Distrb Meter Exp"/>
    <n v="-1139985.6000000001"/>
    <n v="981187.58"/>
    <n v="-68952"/>
    <n v="-74630.399999999994"/>
    <n v="-66892.800000000003"/>
    <n v="-79809.600000000006"/>
    <n v="-83131.320000000007"/>
    <n v="-99988.51"/>
    <n v="-201331.1"/>
    <n v="-100089.60000000001"/>
    <n v="-138938.42000000001"/>
    <n v="-118747.2"/>
    <n v="-1191308.97"/>
  </r>
  <r>
    <x v="2"/>
    <s v="Tampa Electric Company"/>
    <x v="0"/>
    <s v="Tampa Electric Company"/>
    <x v="441"/>
    <x v="440"/>
    <x v="118"/>
    <s v="Misc Distrib Exp"/>
    <m/>
    <m/>
    <m/>
    <m/>
    <m/>
    <m/>
    <m/>
    <m/>
    <m/>
    <m/>
    <m/>
    <n v="-15979.41"/>
    <n v="-15979.41"/>
  </r>
  <r>
    <x v="2"/>
    <s v="Tampa Electric Company"/>
    <x v="0"/>
    <s v="Tampa Electric Company"/>
    <x v="441"/>
    <x v="440"/>
    <x v="121"/>
    <s v="Distrb Maint OH Line"/>
    <m/>
    <m/>
    <m/>
    <m/>
    <n v="-4596.04"/>
    <m/>
    <n v="28364.240000000002"/>
    <m/>
    <m/>
    <n v="-5000"/>
    <n v="-2937.96"/>
    <n v="-34019.33"/>
    <n v="-18189.09"/>
  </r>
  <r>
    <x v="2"/>
    <s v="Tampa Electric Company"/>
    <x v="0"/>
    <s v="Tampa Electric Company"/>
    <x v="441"/>
    <x v="440"/>
    <x v="122"/>
    <s v="Distrb Maint UG Line"/>
    <m/>
    <m/>
    <m/>
    <m/>
    <n v="-983.72"/>
    <m/>
    <n v="27210.25"/>
    <m/>
    <m/>
    <m/>
    <n v="1258.8699999999999"/>
    <n v="-19430.27"/>
    <n v="8055.1299999999974"/>
  </r>
  <r>
    <x v="2"/>
    <s v="Tampa Electric Company"/>
    <x v="0"/>
    <s v="Tampa Electric Company"/>
    <x v="441"/>
    <x v="440"/>
    <x v="123"/>
    <s v="Distrb Maint Transf"/>
    <m/>
    <m/>
    <m/>
    <m/>
    <m/>
    <m/>
    <m/>
    <m/>
    <m/>
    <m/>
    <m/>
    <n v="-20051.64"/>
    <n v="-20051.64"/>
  </r>
  <r>
    <x v="2"/>
    <s v="Tampa Electric Company"/>
    <x v="0"/>
    <s v="Tampa Electric Company"/>
    <x v="441"/>
    <x v="440"/>
    <x v="128"/>
    <s v="Cust Act Rcds Cllct"/>
    <m/>
    <m/>
    <m/>
    <n v="7696.86"/>
    <m/>
    <n v="15866.73"/>
    <m/>
    <n v="2662.19"/>
    <n v="-5389.34"/>
    <n v="755.88"/>
    <m/>
    <m/>
    <n v="21592.32"/>
  </r>
  <r>
    <x v="2"/>
    <s v="Tampa Electric Company"/>
    <x v="0"/>
    <s v="Tampa Electric Company"/>
    <x v="441"/>
    <x v="440"/>
    <x v="129"/>
    <s v="Cust Assist Exp"/>
    <n v="99.74"/>
    <m/>
    <m/>
    <m/>
    <n v="0"/>
    <n v="4820.8"/>
    <n v="0"/>
    <m/>
    <n v="-141.49"/>
    <m/>
    <n v="7674.93"/>
    <n v="124"/>
    <n v="12577.98"/>
  </r>
  <r>
    <x v="2"/>
    <s v="Tampa Electric Company"/>
    <x v="0"/>
    <s v="Tampa Electric Company"/>
    <x v="441"/>
    <x v="440"/>
    <x v="130"/>
    <s v="Cust Svc Advertis"/>
    <n v="-99.74"/>
    <m/>
    <m/>
    <m/>
    <m/>
    <m/>
    <m/>
    <m/>
    <m/>
    <m/>
    <m/>
    <n v="-124"/>
    <n v="-223.74"/>
  </r>
  <r>
    <x v="2"/>
    <s v="Tampa Electric Company"/>
    <x v="0"/>
    <s v="Tampa Electric Company"/>
    <x v="441"/>
    <x v="440"/>
    <x v="131"/>
    <s v="A&amp;G Salaries"/>
    <m/>
    <n v="67.290000000000006"/>
    <n v="-36073.599999999999"/>
    <n v="-26160.87"/>
    <m/>
    <n v="-74887.02"/>
    <n v="-36335.550000000003"/>
    <n v="-25165.15"/>
    <n v="-32823.82"/>
    <n v="-20698.3"/>
    <n v="-107280.98"/>
    <n v="-36862.699999999997"/>
    <n v="-396220.7"/>
  </r>
  <r>
    <x v="2"/>
    <s v="Tampa Electric Company"/>
    <x v="0"/>
    <s v="Tampa Electric Company"/>
    <x v="441"/>
    <x v="440"/>
    <x v="132"/>
    <s v="Misc General Exp"/>
    <m/>
    <m/>
    <m/>
    <m/>
    <n v="-3924.72"/>
    <m/>
    <m/>
    <m/>
    <m/>
    <m/>
    <m/>
    <m/>
    <n v="-3924.72"/>
  </r>
  <r>
    <x v="2"/>
    <s v="Tampa Electric Company"/>
    <x v="0"/>
    <s v="Tampa Electric Company"/>
    <x v="441"/>
    <x v="440"/>
    <x v="134"/>
    <s v="Not assigned"/>
    <n v="1691.25"/>
    <m/>
    <m/>
    <m/>
    <m/>
    <m/>
    <m/>
    <m/>
    <m/>
    <n v="-30121"/>
    <n v="-2222.0700000000002"/>
    <m/>
    <n v="-30651.82"/>
  </r>
  <r>
    <x v="2"/>
    <s v="Tampa Electric Company"/>
    <x v="0"/>
    <s v="Tampa Electric Company"/>
    <x v="442"/>
    <x v="441"/>
    <x v="1"/>
    <s v="FERC B/S Clearing"/>
    <n v="-1303927.7"/>
    <n v="609240.03"/>
    <n v="-393198.76"/>
    <n v="-281686.64"/>
    <n v="-395468.75"/>
    <n v="-553051.4"/>
    <n v="-159899.69"/>
    <n v="-1234295.95"/>
    <n v="-447099.22"/>
    <n v="-588631.81999999995"/>
    <n v="-610357.93999999994"/>
    <n v="-259468.73"/>
    <n v="-5617846.5700000003"/>
  </r>
  <r>
    <x v="2"/>
    <s v="Tampa Electric Company"/>
    <x v="0"/>
    <s v="Tampa Electric Company"/>
    <x v="443"/>
    <x v="442"/>
    <x v="1"/>
    <s v="FERC B/S Clearing"/>
    <n v="-4863966.55"/>
    <n v="-4694900.0199999996"/>
    <n v="-5517520.8399999999"/>
    <n v="-5019515.8"/>
    <n v="-5827904.3600000003"/>
    <n v="-5564390.71"/>
    <n v="-5356184.97"/>
    <n v="-6082321.4299999997"/>
    <n v="-4979371.95"/>
    <n v="-5769509.9500000002"/>
    <n v="-5581598.1500000004"/>
    <n v="-5713205.9800000004"/>
    <n v="-64970390.710000008"/>
  </r>
  <r>
    <x v="2"/>
    <s v="Tampa Electric Company"/>
    <x v="0"/>
    <s v="Tampa Electric Company"/>
    <x v="444"/>
    <x v="443"/>
    <x v="1"/>
    <s v="FERC B/S Clearing"/>
    <n v="-707836.66"/>
    <n v="-724361.34"/>
    <n v="-825620.65"/>
    <n v="-750540.19"/>
    <n v="-1025278.13"/>
    <n v="-1002993.74"/>
    <n v="-855978.8"/>
    <n v="-913202.67"/>
    <n v="-773445.45"/>
    <n v="-831626.63"/>
    <n v="-858974.25"/>
    <n v="-879764.37"/>
    <n v="-10149622.879999999"/>
  </r>
  <r>
    <x v="2"/>
    <s v="Tampa Electric Company"/>
    <x v="0"/>
    <s v="Tampa Electric Company"/>
    <x v="2"/>
    <x v="2"/>
    <x v="1"/>
    <s v="FERC B/S Clearing"/>
    <n v="4774.1499999999996"/>
    <n v="6765.06"/>
    <n v="5801.13"/>
    <n v="11770.94"/>
    <n v="7693.06"/>
    <n v="9508.66"/>
    <n v="12726.99"/>
    <n v="14967.98"/>
    <n v="12010.48"/>
    <n v="28516.84"/>
    <n v="25341.31"/>
    <n v="8543.06"/>
    <n v="148419.66"/>
  </r>
  <r>
    <x v="2"/>
    <s v="Tampa Electric Company"/>
    <x v="0"/>
    <s v="Tampa Electric Company"/>
    <x v="2"/>
    <x v="2"/>
    <x v="78"/>
    <s v="Csts Jobbing Wrk"/>
    <m/>
    <m/>
    <m/>
    <m/>
    <m/>
    <m/>
    <m/>
    <m/>
    <m/>
    <n v="140.88"/>
    <n v="132.72"/>
    <n v="43.03"/>
    <n v="316.63"/>
  </r>
  <r>
    <x v="2"/>
    <s v="Tampa Electric Company"/>
    <x v="0"/>
    <s v="Tampa Electric Company"/>
    <x v="2"/>
    <x v="2"/>
    <x v="135"/>
    <s v="Emp Pension Benefits"/>
    <n v="9762.4599999999991"/>
    <n v="12996.38"/>
    <n v="10876.08"/>
    <n v="21997"/>
    <n v="13080.39"/>
    <n v="16850.72"/>
    <n v="23356.74"/>
    <n v="25529.05"/>
    <n v="24534.89"/>
    <n v="49800.36"/>
    <n v="45703.77"/>
    <n v="14705.5"/>
    <n v="269193.33999999997"/>
  </r>
  <r>
    <x v="2"/>
    <s v="Tampa Electric Company"/>
    <x v="0"/>
    <s v="Tampa Electric Company"/>
    <x v="445"/>
    <x v="444"/>
    <x v="1"/>
    <s v="FERC B/S Clearing"/>
    <n v="5951.01"/>
    <n v="7248.9"/>
    <n v="5180.17"/>
    <n v="1632.83"/>
    <n v="16074.49"/>
    <n v="7524.96"/>
    <n v="2209.83"/>
    <n v="9360.1299999999992"/>
    <n v="3125.46"/>
    <n v="2147.7800000000002"/>
    <n v="585.41999999999996"/>
    <n v="8498.19"/>
    <n v="69539.17"/>
  </r>
  <r>
    <x v="2"/>
    <s v="Tampa Electric Company"/>
    <x v="0"/>
    <s v="Tampa Electric Company"/>
    <x v="445"/>
    <x v="444"/>
    <x v="78"/>
    <s v="Csts Jobbing Wrk"/>
    <m/>
    <m/>
    <m/>
    <m/>
    <m/>
    <m/>
    <m/>
    <m/>
    <m/>
    <n v="10.61"/>
    <n v="3.08"/>
    <n v="42.81"/>
    <n v="56.5"/>
  </r>
  <r>
    <x v="2"/>
    <s v="Tampa Electric Company"/>
    <x v="0"/>
    <s v="Tampa Electric Company"/>
    <x v="445"/>
    <x v="444"/>
    <x v="135"/>
    <s v="Emp Pension Benefits"/>
    <n v="12168.23"/>
    <n v="13925.53"/>
    <n v="9711.52"/>
    <n v="3051.46"/>
    <n v="27331.25"/>
    <n v="13335.38"/>
    <n v="4055.76"/>
    <n v="15963.59"/>
    <n v="6384.33"/>
    <n v="3750.82"/>
    <n v="1055.8699999999999"/>
    <n v="14627.83"/>
    <n v="125361.56999999999"/>
  </r>
  <r>
    <x v="2"/>
    <s v="Tampa Electric Company"/>
    <x v="0"/>
    <s v="Tampa Electric Company"/>
    <x v="446"/>
    <x v="445"/>
    <x v="1"/>
    <s v="FERC B/S Clearing"/>
    <m/>
    <m/>
    <n v="39846.51"/>
    <n v="-13773.72"/>
    <n v="14133.03"/>
    <n v="13445.98"/>
    <n v="27070.43"/>
    <n v="14197.39"/>
    <n v="12580.56"/>
    <n v="14011.07"/>
    <n v="13784.58"/>
    <n v="14251.77"/>
    <n v="149547.59999999998"/>
  </r>
  <r>
    <x v="2"/>
    <s v="Tampa Electric Company"/>
    <x v="0"/>
    <s v="Tampa Electric Company"/>
    <x v="446"/>
    <x v="445"/>
    <x v="78"/>
    <s v="Csts Jobbing Wrk"/>
    <m/>
    <m/>
    <m/>
    <m/>
    <m/>
    <m/>
    <m/>
    <m/>
    <m/>
    <n v="69.22"/>
    <n v="72.19"/>
    <n v="71.77"/>
    <n v="213.18"/>
  </r>
  <r>
    <x v="2"/>
    <s v="Tampa Electric Company"/>
    <x v="0"/>
    <s v="Tampa Electric Company"/>
    <x v="446"/>
    <x v="445"/>
    <x v="135"/>
    <s v="Emp Pension Benefits"/>
    <m/>
    <m/>
    <n v="74703.100000000006"/>
    <n v="-25739.14"/>
    <n v="24030.03"/>
    <n v="23827.8"/>
    <n v="49681.04"/>
    <n v="24214.41"/>
    <n v="25699.24"/>
    <n v="24468.16"/>
    <n v="24861.63"/>
    <n v="24532.19"/>
    <n v="270278.46000000002"/>
  </r>
  <r>
    <x v="2"/>
    <s v="Tampa Electric Company"/>
    <x v="0"/>
    <s v="Tampa Electric Company"/>
    <x v="3"/>
    <x v="3"/>
    <x v="1"/>
    <s v="FERC B/S Clearing"/>
    <n v="3438.93"/>
    <n v="3510.08"/>
    <n v="3526.49"/>
    <n v="7390.72"/>
    <n v="3843.25"/>
    <n v="7262.97"/>
    <n v="3887.31"/>
    <m/>
    <n v="3514.83"/>
    <n v="8102.92"/>
    <n v="3827.06"/>
    <n v="2068.44"/>
    <n v="50373"/>
  </r>
  <r>
    <x v="2"/>
    <s v="Tampa Electric Company"/>
    <x v="0"/>
    <s v="Tampa Electric Company"/>
    <x v="3"/>
    <x v="3"/>
    <x v="78"/>
    <s v="Csts Jobbing Wrk"/>
    <m/>
    <m/>
    <m/>
    <m/>
    <m/>
    <m/>
    <m/>
    <m/>
    <m/>
    <n v="40.04"/>
    <n v="20.04"/>
    <n v="10.42"/>
    <n v="70.5"/>
  </r>
  <r>
    <x v="2"/>
    <s v="Tampa Electric Company"/>
    <x v="0"/>
    <s v="Tampa Electric Company"/>
    <x v="3"/>
    <x v="3"/>
    <x v="135"/>
    <s v="Emp Pension Benefits"/>
    <n v="7031.92"/>
    <n v="6742.84"/>
    <n v="6611.3"/>
    <n v="13811.32"/>
    <n v="6534.67"/>
    <n v="12871.03"/>
    <n v="7134.18"/>
    <m/>
    <n v="7179.86"/>
    <n v="14150.84"/>
    <n v="6902.5"/>
    <n v="3560.61"/>
    <n v="92531.069999999992"/>
  </r>
  <r>
    <x v="2"/>
    <s v="Tampa Electric Company"/>
    <x v="0"/>
    <s v="Tampa Electric Company"/>
    <x v="4"/>
    <x v="4"/>
    <x v="1"/>
    <s v="FERC B/S Clearing"/>
    <n v="834646.05"/>
    <n v="871150.43"/>
    <n v="885478.94"/>
    <n v="887920.2"/>
    <n v="942202.45"/>
    <n v="919445.82"/>
    <n v="903329.73"/>
    <n v="946492.61"/>
    <n v="841778"/>
    <n v="934620.5"/>
    <n v="916620.51"/>
    <n v="85263.5"/>
    <n v="9968948.7400000002"/>
  </r>
  <r>
    <x v="2"/>
    <s v="Tampa Electric Company"/>
    <x v="0"/>
    <s v="Tampa Electric Company"/>
    <x v="4"/>
    <x v="4"/>
    <x v="78"/>
    <s v="Csts Jobbing Wrk"/>
    <m/>
    <m/>
    <m/>
    <m/>
    <m/>
    <m/>
    <m/>
    <m/>
    <m/>
    <n v="4617.41"/>
    <n v="4800.49"/>
    <n v="429.44"/>
    <n v="9847.34"/>
  </r>
  <r>
    <x v="2"/>
    <s v="Tampa Electric Company"/>
    <x v="0"/>
    <s v="Tampa Electric Company"/>
    <x v="4"/>
    <x v="4"/>
    <x v="135"/>
    <s v="Emp Pension Benefits"/>
    <n v="1706672.35"/>
    <n v="1673499.05"/>
    <n v="1660067.72"/>
    <n v="1659281.35"/>
    <n v="1602000.24"/>
    <n v="1629386.55"/>
    <n v="1657848.44"/>
    <n v="1614293.08"/>
    <n v="1719552.95"/>
    <n v="1632164.57"/>
    <n v="1653201.65"/>
    <n v="146766.49"/>
    <n v="18354734.439999998"/>
  </r>
  <r>
    <x v="2"/>
    <s v="Tampa Electric Company"/>
    <x v="0"/>
    <s v="Tampa Electric Company"/>
    <x v="5"/>
    <x v="5"/>
    <x v="1"/>
    <s v="FERC B/S Clearing"/>
    <m/>
    <m/>
    <n v="-140698.70000000001"/>
    <m/>
    <m/>
    <n v="-130002.6"/>
    <m/>
    <m/>
    <n v="-126387.76"/>
    <m/>
    <m/>
    <n v="-141855.06"/>
    <n v="-538944.12000000011"/>
  </r>
  <r>
    <x v="2"/>
    <s v="Tampa Electric Company"/>
    <x v="0"/>
    <s v="Tampa Electric Company"/>
    <x v="5"/>
    <x v="5"/>
    <x v="78"/>
    <s v="Csts Jobbing Wrk"/>
    <m/>
    <m/>
    <m/>
    <m/>
    <m/>
    <m/>
    <m/>
    <m/>
    <m/>
    <m/>
    <m/>
    <n v="-714.47"/>
    <n v="-714.47"/>
  </r>
  <r>
    <x v="2"/>
    <s v="Tampa Electric Company"/>
    <x v="0"/>
    <s v="Tampa Electric Company"/>
    <x v="5"/>
    <x v="5"/>
    <x v="135"/>
    <s v="Emp Pension Benefits"/>
    <m/>
    <m/>
    <n v="-263777.14"/>
    <m/>
    <m/>
    <n v="-230382.68"/>
    <m/>
    <m/>
    <n v="-258180.45"/>
    <m/>
    <m/>
    <n v="-244178.91"/>
    <n v="-996519.18"/>
  </r>
  <r>
    <x v="2"/>
    <s v="Tampa Electric Company"/>
    <x v="0"/>
    <s v="Tampa Electric Company"/>
    <x v="6"/>
    <x v="6"/>
    <x v="1"/>
    <s v="FERC B/S Clearing"/>
    <m/>
    <m/>
    <n v="174001.79"/>
    <m/>
    <m/>
    <n v="147173.68"/>
    <m/>
    <m/>
    <n v="150077.94"/>
    <m/>
    <m/>
    <n v="168444.24"/>
    <n v="639697.64999999991"/>
  </r>
  <r>
    <x v="2"/>
    <s v="Tampa Electric Company"/>
    <x v="0"/>
    <s v="Tampa Electric Company"/>
    <x v="6"/>
    <x v="6"/>
    <x v="78"/>
    <s v="Csts Jobbing Wrk"/>
    <m/>
    <m/>
    <m/>
    <m/>
    <m/>
    <m/>
    <m/>
    <m/>
    <m/>
    <m/>
    <m/>
    <n v="848.39"/>
    <n v="848.39"/>
  </r>
  <r>
    <x v="2"/>
    <s v="Tampa Electric Company"/>
    <x v="0"/>
    <s v="Tampa Electric Company"/>
    <x v="6"/>
    <x v="6"/>
    <x v="135"/>
    <s v="Emp Pension Benefits"/>
    <m/>
    <m/>
    <n v="326212.86"/>
    <m/>
    <m/>
    <n v="260812.29"/>
    <m/>
    <m/>
    <n v="306573.49"/>
    <m/>
    <m/>
    <n v="289947.68"/>
    <n v="1183546.32"/>
  </r>
  <r>
    <x v="2"/>
    <s v="Tampa Electric Company"/>
    <x v="0"/>
    <s v="Tampa Electric Company"/>
    <x v="447"/>
    <x v="446"/>
    <x v="135"/>
    <s v="Emp Pension Benefits"/>
    <m/>
    <m/>
    <n v="754832"/>
    <m/>
    <m/>
    <n v="818805"/>
    <m/>
    <m/>
    <n v="786818.5"/>
    <m/>
    <m/>
    <n v="456745.5"/>
    <n v="2817201"/>
  </r>
  <r>
    <x v="2"/>
    <s v="Tampa Electric Company"/>
    <x v="0"/>
    <s v="Tampa Electric Company"/>
    <x v="448"/>
    <x v="447"/>
    <x v="1"/>
    <s v="FERC B/S Clearing"/>
    <m/>
    <m/>
    <m/>
    <m/>
    <m/>
    <n v="44386.54"/>
    <m/>
    <m/>
    <n v="15672.28"/>
    <m/>
    <m/>
    <n v="14521.52"/>
    <n v="74580.34"/>
  </r>
  <r>
    <x v="2"/>
    <s v="Tampa Electric Company"/>
    <x v="0"/>
    <s v="Tampa Electric Company"/>
    <x v="448"/>
    <x v="447"/>
    <x v="135"/>
    <s v="Emp Pension Benefits"/>
    <m/>
    <m/>
    <n v="1128052.1499999999"/>
    <m/>
    <m/>
    <n v="1764845.09"/>
    <m/>
    <m/>
    <n v="469555.58"/>
    <m/>
    <m/>
    <n v="566529.18000000005"/>
    <n v="3928982.0000000005"/>
  </r>
  <r>
    <x v="2"/>
    <s v="Tampa Electric Company"/>
    <x v="0"/>
    <s v="Tampa Electric Company"/>
    <x v="449"/>
    <x v="448"/>
    <x v="1"/>
    <s v="FERC B/S Clearing"/>
    <n v="21247.99"/>
    <n v="7530.74"/>
    <n v="4267.6000000000004"/>
    <n v="-6824.89"/>
    <n v="6244.4"/>
    <n v="53357.71"/>
    <n v="-24088.45"/>
    <n v="3672.17"/>
    <n v="12002.91"/>
    <n v="3307.16"/>
    <n v="3296.43"/>
    <n v="3882.05"/>
    <n v="87895.82"/>
  </r>
  <r>
    <x v="2"/>
    <s v="Tampa Electric Company"/>
    <x v="0"/>
    <s v="Tampa Electric Company"/>
    <x v="449"/>
    <x v="448"/>
    <x v="78"/>
    <s v="Csts Jobbing Wrk"/>
    <m/>
    <m/>
    <m/>
    <m/>
    <m/>
    <m/>
    <m/>
    <m/>
    <m/>
    <n v="16.34"/>
    <n v="17.27"/>
    <n v="17.21"/>
    <n v="50.82"/>
  </r>
  <r>
    <x v="2"/>
    <s v="Tampa Electric Company"/>
    <x v="0"/>
    <s v="Tampa Electric Company"/>
    <x v="449"/>
    <x v="448"/>
    <x v="135"/>
    <s v="Emp Pension Benefits"/>
    <n v="10798.3"/>
    <n v="14745.9"/>
    <n v="8679.0499999999993"/>
    <n v="-10436.94"/>
    <n v="11463.51"/>
    <n v="63384.79"/>
    <n v="-42149.58"/>
    <n v="8780.49"/>
    <n v="6750.75"/>
    <n v="8604.7000000000007"/>
    <n v="6127.07"/>
    <n v="9943.25"/>
    <n v="96691.289999999979"/>
  </r>
  <r>
    <x v="2"/>
    <s v="Tampa Electric Company"/>
    <x v="0"/>
    <s v="Tampa Electric Company"/>
    <x v="7"/>
    <x v="7"/>
    <x v="1"/>
    <s v="FERC B/S Clearing"/>
    <n v="190857.17"/>
    <n v="195572.39"/>
    <n v="281474.93"/>
    <n v="201641.1"/>
    <n v="219892.7"/>
    <n v="312453.08"/>
    <n v="210130.66"/>
    <n v="212971.9"/>
    <n v="193038.05"/>
    <n v="211878.76"/>
    <n v="306951.07"/>
    <n v="198883.75"/>
    <n v="2735745.56"/>
  </r>
  <r>
    <x v="2"/>
    <s v="Tampa Electric Company"/>
    <x v="0"/>
    <s v="Tampa Electric Company"/>
    <x v="7"/>
    <x v="7"/>
    <x v="78"/>
    <s v="Csts Jobbing Wrk"/>
    <m/>
    <m/>
    <m/>
    <m/>
    <m/>
    <m/>
    <m/>
    <m/>
    <m/>
    <n v="1046.77"/>
    <n v="1607.55"/>
    <n v="1001.69"/>
    <n v="3656.0099999999998"/>
  </r>
  <r>
    <x v="2"/>
    <s v="Tampa Electric Company"/>
    <x v="0"/>
    <s v="Tampa Electric Company"/>
    <x v="7"/>
    <x v="7"/>
    <x v="135"/>
    <s v="Emp Pension Benefits"/>
    <n v="390262.16"/>
    <n v="375699.02"/>
    <n v="527700.1"/>
    <n v="376812.35"/>
    <n v="373877.27"/>
    <n v="553710.78"/>
    <n v="385645.28"/>
    <n v="363234.77"/>
    <n v="394331.01"/>
    <n v="370012.45"/>
    <n v="553611.71"/>
    <n v="342343.82"/>
    <n v="5007240.7200000007"/>
  </r>
  <r>
    <x v="2"/>
    <s v="Tampa Electric Company"/>
    <x v="0"/>
    <s v="Tampa Electric Company"/>
    <x v="450"/>
    <x v="449"/>
    <x v="1"/>
    <s v="FERC B/S Clearing"/>
    <n v="224451.23"/>
    <n v="241523.51"/>
    <n v="229913.18"/>
    <n v="246921.81"/>
    <n v="274576.2"/>
    <n v="399198.48"/>
    <n v="269001.82"/>
    <n v="286090.48"/>
    <n v="263248.14"/>
    <n v="276709.32"/>
    <n v="397191.65"/>
    <n v="273730.94"/>
    <n v="3382556.76"/>
  </r>
  <r>
    <x v="2"/>
    <s v="Tampa Electric Company"/>
    <x v="0"/>
    <s v="Tampa Electric Company"/>
    <x v="450"/>
    <x v="449"/>
    <x v="78"/>
    <s v="Csts Jobbing Wrk"/>
    <m/>
    <m/>
    <m/>
    <m/>
    <m/>
    <m/>
    <m/>
    <m/>
    <m/>
    <n v="1367.06"/>
    <n v="2080.16"/>
    <n v="1378.67"/>
    <n v="4825.8899999999994"/>
  </r>
  <r>
    <x v="2"/>
    <s v="Tampa Electric Company"/>
    <x v="0"/>
    <s v="Tampa Electric Company"/>
    <x v="450"/>
    <x v="449"/>
    <x v="135"/>
    <s v="Emp Pension Benefits"/>
    <n v="458954.81"/>
    <n v="463972.24"/>
    <n v="431033.84"/>
    <n v="461430.02"/>
    <n v="466854.11"/>
    <n v="707435.09"/>
    <n v="493689.79"/>
    <n v="487942.49"/>
    <n v="537753.69999999995"/>
    <n v="483228.36"/>
    <n v="716368.11"/>
    <n v="471180.43"/>
    <n v="6179842.9900000002"/>
  </r>
  <r>
    <x v="2"/>
    <s v="Tampa Electric Company"/>
    <x v="0"/>
    <s v="Tampa Electric Company"/>
    <x v="8"/>
    <x v="8"/>
    <x v="1"/>
    <s v="FERC B/S Clearing"/>
    <m/>
    <m/>
    <n v="54893.09"/>
    <m/>
    <m/>
    <m/>
    <m/>
    <m/>
    <m/>
    <m/>
    <m/>
    <n v="-310.02"/>
    <n v="54583.07"/>
  </r>
  <r>
    <x v="2"/>
    <s v="Tampa Electric Company"/>
    <x v="0"/>
    <s v="Tampa Electric Company"/>
    <x v="8"/>
    <x v="8"/>
    <x v="78"/>
    <s v="Csts Jobbing Wrk"/>
    <m/>
    <m/>
    <m/>
    <m/>
    <m/>
    <m/>
    <m/>
    <m/>
    <m/>
    <m/>
    <m/>
    <n v="-1.56"/>
    <n v="-1.56"/>
  </r>
  <r>
    <x v="2"/>
    <s v="Tampa Electric Company"/>
    <x v="0"/>
    <s v="Tampa Electric Company"/>
    <x v="8"/>
    <x v="8"/>
    <x v="135"/>
    <s v="Emp Pension Benefits"/>
    <m/>
    <m/>
    <n v="102911.99"/>
    <m/>
    <m/>
    <m/>
    <m/>
    <m/>
    <m/>
    <m/>
    <m/>
    <n v="-533.45000000000005"/>
    <n v="102378.54000000001"/>
  </r>
  <r>
    <x v="2"/>
    <s v="Tampa Electric Company"/>
    <x v="0"/>
    <s v="Tampa Electric Company"/>
    <x v="451"/>
    <x v="450"/>
    <x v="135"/>
    <s v="Emp Pension Benefits"/>
    <m/>
    <m/>
    <n v="-3829.34"/>
    <m/>
    <m/>
    <n v="1061360.3899999999"/>
    <m/>
    <m/>
    <n v="-1615.57"/>
    <m/>
    <m/>
    <n v="35897.51"/>
    <n v="1091812.9899999998"/>
  </r>
  <r>
    <x v="2"/>
    <s v="Tampa Electric Company"/>
    <x v="0"/>
    <s v="Tampa Electric Company"/>
    <x v="452"/>
    <x v="451"/>
    <x v="135"/>
    <s v="Emp Pension Benefits"/>
    <m/>
    <m/>
    <n v="425000"/>
    <m/>
    <m/>
    <n v="225000"/>
    <m/>
    <n v="225000"/>
    <n v="1230853"/>
    <n v="225000"/>
    <m/>
    <n v="996665"/>
    <n v="3327518"/>
  </r>
  <r>
    <x v="2"/>
    <s v="Tampa Electric Company"/>
    <x v="0"/>
    <s v="Tampa Electric Company"/>
    <x v="9"/>
    <x v="9"/>
    <x v="1"/>
    <s v="FERC B/S Clearing"/>
    <m/>
    <m/>
    <n v="166942.72"/>
    <n v="-30878.03"/>
    <n v="31799.39"/>
    <n v="54741.2"/>
    <n v="75758.850000000006"/>
    <n v="31944.18"/>
    <n v="29260.31"/>
    <n v="32825.480000000003"/>
    <n v="31540.48"/>
    <n v="47646.27"/>
    <n v="471580.85"/>
  </r>
  <r>
    <x v="2"/>
    <s v="Tampa Electric Company"/>
    <x v="0"/>
    <s v="Tampa Electric Company"/>
    <x v="9"/>
    <x v="9"/>
    <x v="78"/>
    <s v="Csts Jobbing Wrk"/>
    <m/>
    <m/>
    <m/>
    <m/>
    <m/>
    <m/>
    <m/>
    <m/>
    <m/>
    <n v="162.16999999999999"/>
    <n v="165.18"/>
    <n v="239.97"/>
    <n v="567.32000000000005"/>
  </r>
  <r>
    <x v="2"/>
    <s v="Tampa Electric Company"/>
    <x v="0"/>
    <s v="Tampa Electric Company"/>
    <x v="9"/>
    <x v="9"/>
    <x v="135"/>
    <s v="Emp Pension Benefits"/>
    <m/>
    <n v="190000"/>
    <n v="122979.06"/>
    <n v="-57702.66"/>
    <n v="54067.45"/>
    <n v="97008.85"/>
    <n v="139037.13"/>
    <n v="54482.31"/>
    <n v="59771.87"/>
    <n v="57324.72"/>
    <n v="56885.68"/>
    <n v="82014.84"/>
    <n v="855869.24999999988"/>
  </r>
  <r>
    <x v="2"/>
    <s v="Tampa Electric Company"/>
    <x v="0"/>
    <s v="Tampa Electric Company"/>
    <x v="453"/>
    <x v="452"/>
    <x v="135"/>
    <s v="Emp Pension Benefits"/>
    <n v="100000"/>
    <n v="100000"/>
    <n v="100000"/>
    <n v="100000"/>
    <n v="100000"/>
    <n v="100000"/>
    <n v="100000"/>
    <n v="100000"/>
    <n v="100000"/>
    <n v="100000"/>
    <n v="100000"/>
    <n v="561727.67000000004"/>
    <n v="1661727.67"/>
  </r>
  <r>
    <x v="2"/>
    <s v="Tampa Electric Company"/>
    <x v="0"/>
    <s v="Tampa Electric Company"/>
    <x v="10"/>
    <x v="10"/>
    <x v="135"/>
    <s v="Emp Pension Benefits"/>
    <m/>
    <m/>
    <n v="76646.25"/>
    <m/>
    <m/>
    <n v="978376.25"/>
    <m/>
    <n v="1566"/>
    <n v="73595"/>
    <m/>
    <m/>
    <n v="69908.5"/>
    <n v="1200092"/>
  </r>
  <r>
    <x v="2"/>
    <s v="Tampa Electric Company"/>
    <x v="0"/>
    <s v="Tampa Electric Company"/>
    <x v="454"/>
    <x v="453"/>
    <x v="1"/>
    <s v="FERC B/S Clearing"/>
    <m/>
    <n v="10180.81"/>
    <n v="18843.509999999998"/>
    <m/>
    <n v="35215.67"/>
    <m/>
    <m/>
    <n v="13048.92"/>
    <m/>
    <m/>
    <n v="17668.68"/>
    <m/>
    <n v="94957.59"/>
  </r>
  <r>
    <x v="2"/>
    <s v="Tampa Electric Company"/>
    <x v="0"/>
    <s v="Tampa Electric Company"/>
    <x v="454"/>
    <x v="453"/>
    <x v="78"/>
    <s v="Csts Jobbing Wrk"/>
    <m/>
    <m/>
    <m/>
    <m/>
    <m/>
    <m/>
    <m/>
    <m/>
    <m/>
    <m/>
    <n v="92.53"/>
    <m/>
    <n v="92.53"/>
  </r>
  <r>
    <x v="2"/>
    <s v="Tampa Electric Company"/>
    <x v="0"/>
    <s v="Tampa Electric Company"/>
    <x v="454"/>
    <x v="453"/>
    <x v="135"/>
    <s v="Emp Pension Benefits"/>
    <m/>
    <n v="19557.46"/>
    <n v="35327.46"/>
    <m/>
    <n v="59876.06"/>
    <m/>
    <m/>
    <n v="22255.68"/>
    <m/>
    <m/>
    <n v="31867.09"/>
    <m/>
    <n v="168883.75"/>
  </r>
  <r>
    <x v="2"/>
    <s v="Tampa Electric Company"/>
    <x v="0"/>
    <s v="Tampa Electric Company"/>
    <x v="455"/>
    <x v="454"/>
    <x v="1"/>
    <s v="FERC B/S Clearing"/>
    <n v="1429.29"/>
    <n v="11326.48"/>
    <n v="10727.21"/>
    <n v="2648.08"/>
    <n v="3800.1"/>
    <n v="1993.7"/>
    <n v="3225.57"/>
    <n v="14364.08"/>
    <n v="11190.51"/>
    <n v="2844.46"/>
    <n v="2815.01"/>
    <n v="13582.63"/>
    <n v="79947.12000000001"/>
  </r>
  <r>
    <x v="2"/>
    <s v="Tampa Electric Company"/>
    <x v="0"/>
    <s v="Tampa Electric Company"/>
    <x v="455"/>
    <x v="454"/>
    <x v="78"/>
    <s v="Csts Jobbing Wrk"/>
    <m/>
    <m/>
    <m/>
    <m/>
    <m/>
    <m/>
    <m/>
    <m/>
    <m/>
    <n v="7.42"/>
    <n v="9.68"/>
    <n v="9.4600000000000009"/>
    <n v="26.560000000000002"/>
  </r>
  <r>
    <x v="2"/>
    <s v="Tampa Electric Company"/>
    <x v="0"/>
    <s v="Tampa Electric Company"/>
    <x v="455"/>
    <x v="454"/>
    <x v="135"/>
    <s v="Emp Pension Benefits"/>
    <n v="5739.97"/>
    <n v="5969.21"/>
    <n v="-4437.09"/>
    <n v="8301.15"/>
    <n v="37603.03"/>
    <n v="18112.080000000002"/>
    <n v="5771.62"/>
    <n v="5579.09"/>
    <n v="11180.26"/>
    <n v="17371.54"/>
    <n v="14427.94"/>
    <n v="173224.84"/>
    <n v="298843.64"/>
  </r>
  <r>
    <x v="2"/>
    <s v="Tampa Electric Company"/>
    <x v="0"/>
    <s v="Tampa Electric Company"/>
    <x v="455"/>
    <x v="454"/>
    <x v="134"/>
    <s v="Not assigned"/>
    <n v="232"/>
    <m/>
    <m/>
    <m/>
    <m/>
    <m/>
    <m/>
    <m/>
    <m/>
    <m/>
    <m/>
    <m/>
    <n v="232"/>
  </r>
  <r>
    <x v="2"/>
    <s v="Tampa Electric Company"/>
    <x v="0"/>
    <s v="Tampa Electric Company"/>
    <x v="456"/>
    <x v="455"/>
    <x v="131"/>
    <s v="A&amp;G Salaries"/>
    <n v="2174583.33"/>
    <n v="2174583.33"/>
    <n v="2264349.9700000002"/>
    <n v="2174583.33"/>
    <n v="2174583.33"/>
    <n v="1456804.19"/>
    <n v="2054953.48"/>
    <n v="2054953.48"/>
    <n v="3052652.27"/>
    <n v="2252181"/>
    <n v="2252181"/>
    <n v="790368.66"/>
    <n v="24876777.370000001"/>
  </r>
  <r>
    <x v="2"/>
    <s v="Tampa Electric Company"/>
    <x v="0"/>
    <s v="Tampa Electric Company"/>
    <x v="457"/>
    <x v="456"/>
    <x v="1"/>
    <s v="FERC B/S Clearing"/>
    <m/>
    <m/>
    <m/>
    <n v="12319.8"/>
    <m/>
    <n v="7723.39"/>
    <m/>
    <m/>
    <n v="898.96"/>
    <m/>
    <n v="807.83"/>
    <m/>
    <n v="21749.98"/>
  </r>
  <r>
    <x v="2"/>
    <s v="Tampa Electric Company"/>
    <x v="0"/>
    <s v="Tampa Electric Company"/>
    <x v="457"/>
    <x v="456"/>
    <x v="78"/>
    <s v="Csts Jobbing Wrk"/>
    <m/>
    <m/>
    <m/>
    <m/>
    <m/>
    <m/>
    <m/>
    <m/>
    <m/>
    <m/>
    <n v="4.25"/>
    <m/>
    <n v="4.25"/>
  </r>
  <r>
    <x v="2"/>
    <s v="Tampa Electric Company"/>
    <x v="0"/>
    <s v="Tampa Electric Company"/>
    <x v="457"/>
    <x v="456"/>
    <x v="135"/>
    <s v="Emp Pension Benefits"/>
    <n v="52.5"/>
    <m/>
    <m/>
    <n v="23022.65"/>
    <m/>
    <n v="13686.85"/>
    <m/>
    <n v="36.44"/>
    <n v="1838.45"/>
    <m/>
    <n v="1456.55"/>
    <n v="2250"/>
    <n v="42343.44"/>
  </r>
  <r>
    <x v="2"/>
    <s v="Tampa Electric Company"/>
    <x v="0"/>
    <s v="Tampa Electric Company"/>
    <x v="458"/>
    <x v="457"/>
    <x v="1"/>
    <s v="FERC B/S Clearing"/>
    <m/>
    <n v="59636.57"/>
    <n v="32018.2"/>
    <n v="27818.09"/>
    <n v="32826.17"/>
    <n v="45643.11"/>
    <n v="10342.34"/>
    <n v="3818.06"/>
    <n v="290961.02"/>
    <n v="-18909.43"/>
    <n v="151736.74"/>
    <n v="-5525.23"/>
    <n v="630365.64000000013"/>
  </r>
  <r>
    <x v="2"/>
    <s v="Tampa Electric Company"/>
    <x v="0"/>
    <s v="Tampa Electric Company"/>
    <x v="458"/>
    <x v="457"/>
    <x v="135"/>
    <s v="Emp Pension Benefits"/>
    <n v="0"/>
    <n v="-60618.63"/>
    <n v="-32018.2"/>
    <n v="-27818.09"/>
    <n v="-33999.120000000003"/>
    <n v="-50018.97"/>
    <n v="-13544.69"/>
    <n v="-3818.06"/>
    <n v="-293666.52"/>
    <n v="16393"/>
    <n v="-140621.16"/>
    <n v="-40730.620000000003"/>
    <n v="-680461.06"/>
  </r>
  <r>
    <x v="2"/>
    <s v="Tampa Electric Company"/>
    <x v="0"/>
    <s v="Tampa Electric Company"/>
    <x v="459"/>
    <x v="458"/>
    <x v="1"/>
    <s v="FERC B/S Clearing"/>
    <n v="-1664049.75"/>
    <n v="-1674197.86"/>
    <n v="-1921910.15"/>
    <n v="-1731139.12"/>
    <n v="-2070749.37"/>
    <n v="-2047782.5"/>
    <n v="-1840291.92"/>
    <n v="-2069968.3"/>
    <n v="-2026402.35"/>
    <n v="-1916696.35"/>
    <n v="-2010713.86"/>
    <n v="-1951738.57"/>
    <n v="-22925640.100000001"/>
  </r>
  <r>
    <x v="2"/>
    <s v="Tampa Electric Company"/>
    <x v="0"/>
    <s v="Tampa Electric Company"/>
    <x v="460"/>
    <x v="459"/>
    <x v="1"/>
    <s v="FERC B/S Clearing"/>
    <n v="125904.47"/>
    <n v="367208"/>
    <m/>
    <n v="698.75"/>
    <n v="885"/>
    <m/>
    <n v="1031"/>
    <n v="184"/>
    <m/>
    <n v="100"/>
    <n v="1303.5999999999999"/>
    <n v="-472133.41"/>
    <n v="25181.409999999974"/>
  </r>
  <r>
    <x v="2"/>
    <s v="Tampa Electric Company"/>
    <x v="0"/>
    <s v="Tampa Electric Company"/>
    <x v="460"/>
    <x v="459"/>
    <x v="78"/>
    <s v="Csts Jobbing Wrk"/>
    <m/>
    <n v="145"/>
    <m/>
    <n v="140.31"/>
    <m/>
    <m/>
    <m/>
    <n v="949"/>
    <m/>
    <m/>
    <m/>
    <n v="0.49"/>
    <n v="1234.8"/>
  </r>
  <r>
    <x v="2"/>
    <s v="Tampa Electric Company"/>
    <x v="0"/>
    <s v="Tampa Electric Company"/>
    <x v="460"/>
    <x v="459"/>
    <x v="79"/>
    <s v="Other Deductions"/>
    <m/>
    <n v="1262.9000000000001"/>
    <m/>
    <n v="224.98"/>
    <m/>
    <m/>
    <m/>
    <m/>
    <m/>
    <m/>
    <m/>
    <m/>
    <n v="1487.88"/>
  </r>
  <r>
    <x v="2"/>
    <s v="Tampa Electric Company"/>
    <x v="0"/>
    <s v="Tampa Electric Company"/>
    <x v="460"/>
    <x v="459"/>
    <x v="80"/>
    <s v="Steam Ops SupEng"/>
    <n v="3750.26"/>
    <n v="22788.98"/>
    <n v="9985.1200000000008"/>
    <n v="305.3"/>
    <n v="1538.72"/>
    <n v="98.75"/>
    <n v="1650"/>
    <n v="470"/>
    <n v="2324.13"/>
    <n v="491.13"/>
    <n v="15.13"/>
    <n v="1058.2"/>
    <n v="44475.719999999994"/>
  </r>
  <r>
    <x v="2"/>
    <s v="Tampa Electric Company"/>
    <x v="0"/>
    <s v="Tampa Electric Company"/>
    <x v="460"/>
    <x v="459"/>
    <x v="81"/>
    <s v="Steam Fuel"/>
    <m/>
    <m/>
    <m/>
    <m/>
    <m/>
    <m/>
    <m/>
    <m/>
    <m/>
    <m/>
    <m/>
    <n v="0.24"/>
    <n v="0.24"/>
  </r>
  <r>
    <x v="2"/>
    <s v="Tampa Electric Company"/>
    <x v="0"/>
    <s v="Tampa Electric Company"/>
    <x v="460"/>
    <x v="459"/>
    <x v="82"/>
    <s v="Steam Expenses"/>
    <m/>
    <m/>
    <m/>
    <m/>
    <m/>
    <m/>
    <m/>
    <m/>
    <m/>
    <m/>
    <m/>
    <n v="3.86"/>
    <n v="3.86"/>
  </r>
  <r>
    <x v="2"/>
    <s v="Tampa Electric Company"/>
    <x v="0"/>
    <s v="Tampa Electric Company"/>
    <x v="460"/>
    <x v="459"/>
    <x v="83"/>
    <s v="Steam Electric Exp"/>
    <m/>
    <m/>
    <m/>
    <m/>
    <m/>
    <m/>
    <m/>
    <m/>
    <m/>
    <m/>
    <m/>
    <n v="2.84"/>
    <n v="2.84"/>
  </r>
  <r>
    <x v="2"/>
    <s v="Tampa Electric Company"/>
    <x v="0"/>
    <s v="Tampa Electric Company"/>
    <x v="460"/>
    <x v="459"/>
    <x v="84"/>
    <s v="Misc Steam Pwr Exp"/>
    <n v="5000"/>
    <n v="398.75"/>
    <n v="400"/>
    <n v="65"/>
    <m/>
    <n v="900"/>
    <m/>
    <n v="5622.5"/>
    <m/>
    <n v="60"/>
    <m/>
    <n v="0.99"/>
    <n v="12447.24"/>
  </r>
  <r>
    <x v="2"/>
    <s v="Tampa Electric Company"/>
    <x v="0"/>
    <s v="Tampa Electric Company"/>
    <x v="460"/>
    <x v="459"/>
    <x v="86"/>
    <s v="Steam Main Struct"/>
    <m/>
    <m/>
    <m/>
    <m/>
    <m/>
    <m/>
    <m/>
    <m/>
    <m/>
    <m/>
    <m/>
    <n v="0.57999999999999996"/>
    <n v="0.57999999999999996"/>
  </r>
  <r>
    <x v="2"/>
    <s v="Tampa Electric Company"/>
    <x v="0"/>
    <s v="Tampa Electric Company"/>
    <x v="460"/>
    <x v="459"/>
    <x v="87"/>
    <s v="Steam Maint BoilerPl"/>
    <m/>
    <m/>
    <m/>
    <m/>
    <m/>
    <m/>
    <m/>
    <m/>
    <m/>
    <m/>
    <m/>
    <n v="5.3"/>
    <n v="5.3"/>
  </r>
  <r>
    <x v="2"/>
    <s v="Tampa Electric Company"/>
    <x v="0"/>
    <s v="Tampa Electric Company"/>
    <x v="460"/>
    <x v="459"/>
    <x v="88"/>
    <s v="Steam Maint ElePlant"/>
    <m/>
    <m/>
    <m/>
    <m/>
    <m/>
    <m/>
    <m/>
    <m/>
    <m/>
    <m/>
    <m/>
    <n v="0.33"/>
    <n v="0.33"/>
  </r>
  <r>
    <x v="2"/>
    <s v="Tampa Electric Company"/>
    <x v="0"/>
    <s v="Tampa Electric Company"/>
    <x v="460"/>
    <x v="459"/>
    <x v="89"/>
    <s v="Maint Msc Steam Plnt"/>
    <m/>
    <m/>
    <m/>
    <m/>
    <m/>
    <m/>
    <m/>
    <m/>
    <m/>
    <m/>
    <m/>
    <n v="0.56000000000000005"/>
    <n v="0.56000000000000005"/>
  </r>
  <r>
    <x v="2"/>
    <s v="Tampa Electric Company"/>
    <x v="0"/>
    <s v="Tampa Electric Company"/>
    <x v="460"/>
    <x v="459"/>
    <x v="90"/>
    <s v="OthPwr Ops SupEng"/>
    <m/>
    <m/>
    <m/>
    <m/>
    <m/>
    <m/>
    <m/>
    <m/>
    <m/>
    <m/>
    <m/>
    <n v="0.06"/>
    <n v="0.06"/>
  </r>
  <r>
    <x v="2"/>
    <s v="Tampa Electric Company"/>
    <x v="0"/>
    <s v="Tampa Electric Company"/>
    <x v="460"/>
    <x v="459"/>
    <x v="92"/>
    <s v="OthPwr Gen Exp"/>
    <m/>
    <n v="10025.75"/>
    <n v="566.24"/>
    <n v="3003"/>
    <n v="449"/>
    <m/>
    <m/>
    <m/>
    <n v="600"/>
    <m/>
    <n v="517"/>
    <n v="14.42"/>
    <n v="15175.41"/>
  </r>
  <r>
    <x v="2"/>
    <s v="Tampa Electric Company"/>
    <x v="0"/>
    <s v="Tampa Electric Company"/>
    <x v="460"/>
    <x v="459"/>
    <x v="93"/>
    <s v="Misc OthPwr Gen Exp"/>
    <n v="881.11"/>
    <n v="8380.2199999999993"/>
    <n v="766.18"/>
    <n v="117.98"/>
    <n v="2304"/>
    <n v="200"/>
    <n v="1953"/>
    <m/>
    <n v="60"/>
    <n v="849.25"/>
    <n v="4393.3100000000004"/>
    <n v="165.84"/>
    <n v="20070.89"/>
  </r>
  <r>
    <x v="2"/>
    <s v="Tampa Electric Company"/>
    <x v="0"/>
    <s v="Tampa Electric Company"/>
    <x v="460"/>
    <x v="459"/>
    <x v="94"/>
    <s v="OthPwr Maint Struct"/>
    <m/>
    <m/>
    <m/>
    <m/>
    <m/>
    <m/>
    <m/>
    <m/>
    <m/>
    <m/>
    <m/>
    <n v="0.47"/>
    <n v="0.47"/>
  </r>
  <r>
    <x v="2"/>
    <s v="Tampa Electric Company"/>
    <x v="0"/>
    <s v="Tampa Electric Company"/>
    <x v="460"/>
    <x v="459"/>
    <x v="95"/>
    <s v="OthPwr Maint Gen Eq"/>
    <m/>
    <m/>
    <m/>
    <m/>
    <n v="3543.2"/>
    <m/>
    <n v="100"/>
    <m/>
    <m/>
    <m/>
    <m/>
    <n v="4.78"/>
    <n v="3647.98"/>
  </r>
  <r>
    <x v="2"/>
    <s v="Tampa Electric Company"/>
    <x v="0"/>
    <s v="Tampa Electric Company"/>
    <x v="460"/>
    <x v="459"/>
    <x v="96"/>
    <s v="Maint Msc OthPwr Plt"/>
    <m/>
    <m/>
    <m/>
    <m/>
    <m/>
    <m/>
    <m/>
    <m/>
    <m/>
    <m/>
    <m/>
    <n v="0.08"/>
    <n v="0.08"/>
  </r>
  <r>
    <x v="2"/>
    <s v="Tampa Electric Company"/>
    <x v="0"/>
    <s v="Tampa Electric Company"/>
    <x v="460"/>
    <x v="459"/>
    <x v="97"/>
    <s v="OthSup SysCtrl Dispt"/>
    <m/>
    <m/>
    <m/>
    <m/>
    <m/>
    <m/>
    <m/>
    <m/>
    <m/>
    <m/>
    <m/>
    <n v="0.69"/>
    <n v="0.69"/>
  </r>
  <r>
    <x v="2"/>
    <s v="Tampa Electric Company"/>
    <x v="0"/>
    <s v="Tampa Electric Company"/>
    <x v="460"/>
    <x v="459"/>
    <x v="98"/>
    <s v="Trnsm Ops SupEng"/>
    <n v="1200"/>
    <n v="5"/>
    <m/>
    <m/>
    <n v="400"/>
    <m/>
    <m/>
    <m/>
    <n v="1300"/>
    <n v="360"/>
    <m/>
    <n v="0.67"/>
    <n v="3265.67"/>
  </r>
  <r>
    <x v="2"/>
    <s v="Tampa Electric Company"/>
    <x v="0"/>
    <s v="Tampa Electric Company"/>
    <x v="460"/>
    <x v="459"/>
    <x v="99"/>
    <s v="Trnsm LD Reliability"/>
    <m/>
    <m/>
    <m/>
    <m/>
    <m/>
    <m/>
    <m/>
    <m/>
    <m/>
    <m/>
    <m/>
    <n v="0.11"/>
    <n v="0.11"/>
  </r>
  <r>
    <x v="2"/>
    <s v="Tampa Electric Company"/>
    <x v="0"/>
    <s v="Tampa Electric Company"/>
    <x v="460"/>
    <x v="459"/>
    <x v="100"/>
    <s v="Trnsm LD Monitor"/>
    <m/>
    <m/>
    <m/>
    <m/>
    <m/>
    <m/>
    <m/>
    <m/>
    <m/>
    <m/>
    <m/>
    <n v="253.48"/>
    <n v="253.48"/>
  </r>
  <r>
    <x v="2"/>
    <s v="Tampa Electric Company"/>
    <x v="0"/>
    <s v="Tampa Electric Company"/>
    <x v="460"/>
    <x v="459"/>
    <x v="101"/>
    <s v="Trnsm LD Svc Schld"/>
    <m/>
    <m/>
    <m/>
    <m/>
    <m/>
    <m/>
    <m/>
    <m/>
    <m/>
    <m/>
    <m/>
    <n v="1.04"/>
    <n v="1.04"/>
  </r>
  <r>
    <x v="2"/>
    <s v="Tampa Electric Company"/>
    <x v="0"/>
    <s v="Tampa Electric Company"/>
    <x v="460"/>
    <x v="459"/>
    <x v="102"/>
    <s v="Trnsm Station Exp"/>
    <n v="15.13"/>
    <n v="15.13"/>
    <n v="110"/>
    <n v="30.26"/>
    <n v="15.13"/>
    <n v="16.12"/>
    <n v="17.11"/>
    <n v="193.25"/>
    <n v="172.55"/>
    <n v="388.25"/>
    <m/>
    <n v="28.73"/>
    <n v="1001.6600000000001"/>
  </r>
  <r>
    <x v="2"/>
    <s v="Tampa Electric Company"/>
    <x v="0"/>
    <s v="Tampa Electric Company"/>
    <x v="460"/>
    <x v="459"/>
    <x v="103"/>
    <s v="Trnsm OH Line Exp"/>
    <m/>
    <m/>
    <m/>
    <m/>
    <m/>
    <m/>
    <m/>
    <m/>
    <m/>
    <m/>
    <m/>
    <n v="0.21"/>
    <n v="0.21"/>
  </r>
  <r>
    <x v="2"/>
    <s v="Tampa Electric Company"/>
    <x v="0"/>
    <s v="Tampa Electric Company"/>
    <x v="460"/>
    <x v="459"/>
    <x v="104"/>
    <s v="Misc Trnsm Exp"/>
    <n v="187.5"/>
    <n v="785"/>
    <n v="98.75"/>
    <m/>
    <n v="958.44"/>
    <m/>
    <m/>
    <n v="95.13"/>
    <n v="262.13"/>
    <n v="574.38"/>
    <n v="332.13"/>
    <n v="51.31"/>
    <n v="3344.7700000000004"/>
  </r>
  <r>
    <x v="2"/>
    <s v="Tampa Electric Company"/>
    <x v="0"/>
    <s v="Tampa Electric Company"/>
    <x v="460"/>
    <x v="459"/>
    <x v="106"/>
    <s v="Trnsm Maint Comp SW"/>
    <m/>
    <m/>
    <m/>
    <m/>
    <m/>
    <m/>
    <m/>
    <m/>
    <m/>
    <n v="1053"/>
    <m/>
    <n v="0.15"/>
    <n v="1053.1500000000001"/>
  </r>
  <r>
    <x v="2"/>
    <s v="Tampa Electric Company"/>
    <x v="0"/>
    <s v="Tampa Electric Company"/>
    <x v="460"/>
    <x v="459"/>
    <x v="107"/>
    <s v="Trnsm Maint Comm Eq"/>
    <m/>
    <m/>
    <m/>
    <n v="150"/>
    <m/>
    <m/>
    <n v="108"/>
    <n v="2398"/>
    <m/>
    <m/>
    <n v="-2398"/>
    <n v="83.42"/>
    <n v="341.42"/>
  </r>
  <r>
    <x v="2"/>
    <s v="Tampa Electric Company"/>
    <x v="0"/>
    <s v="Tampa Electric Company"/>
    <x v="460"/>
    <x v="459"/>
    <x v="108"/>
    <s v="Trnsm Maint Stn Equ"/>
    <n v="140.31"/>
    <m/>
    <n v="140.31"/>
    <n v="140.31"/>
    <m/>
    <m/>
    <m/>
    <m/>
    <m/>
    <m/>
    <m/>
    <n v="0.49"/>
    <n v="421.42"/>
  </r>
  <r>
    <x v="2"/>
    <s v="Tampa Electric Company"/>
    <x v="0"/>
    <s v="Tampa Electric Company"/>
    <x v="460"/>
    <x v="459"/>
    <x v="109"/>
    <s v="Trnsm Maint OH Lines"/>
    <m/>
    <m/>
    <m/>
    <m/>
    <m/>
    <m/>
    <m/>
    <m/>
    <m/>
    <m/>
    <m/>
    <n v="0.76"/>
    <n v="0.76"/>
  </r>
  <r>
    <x v="2"/>
    <s v="Tampa Electric Company"/>
    <x v="0"/>
    <s v="Tampa Electric Company"/>
    <x v="460"/>
    <x v="459"/>
    <x v="110"/>
    <s v="Distrb Ops SupEng"/>
    <m/>
    <m/>
    <m/>
    <m/>
    <m/>
    <m/>
    <m/>
    <m/>
    <m/>
    <m/>
    <m/>
    <n v="0.67"/>
    <n v="0.67"/>
  </r>
  <r>
    <x v="2"/>
    <s v="Tampa Electric Company"/>
    <x v="0"/>
    <s v="Tampa Electric Company"/>
    <x v="460"/>
    <x v="459"/>
    <x v="111"/>
    <s v="Distrb Load Dispatch"/>
    <m/>
    <m/>
    <m/>
    <m/>
    <m/>
    <m/>
    <m/>
    <m/>
    <m/>
    <m/>
    <m/>
    <n v="1.05"/>
    <n v="1.05"/>
  </r>
  <r>
    <x v="2"/>
    <s v="Tampa Electric Company"/>
    <x v="0"/>
    <s v="Tampa Electric Company"/>
    <x v="460"/>
    <x v="459"/>
    <x v="112"/>
    <s v="Distrb Station Exp"/>
    <n v="421.5"/>
    <m/>
    <n v="197.5"/>
    <n v="1044.8900000000001"/>
    <n v="244"/>
    <m/>
    <n v="106"/>
    <m/>
    <n v="487"/>
    <m/>
    <n v="571.41"/>
    <n v="253.12"/>
    <n v="3325.42"/>
  </r>
  <r>
    <x v="2"/>
    <s v="Tampa Electric Company"/>
    <x v="0"/>
    <s v="Tampa Electric Company"/>
    <x v="460"/>
    <x v="459"/>
    <x v="113"/>
    <s v="Distrb OH Line Exp"/>
    <n v="30.25"/>
    <n v="317.43"/>
    <n v="1031.1199999999999"/>
    <n v="1203"/>
    <n v="753.1"/>
    <n v="141.25"/>
    <n v="32.24"/>
    <n v="153.76"/>
    <n v="1976.77"/>
    <n v="479.76"/>
    <n v="368.48"/>
    <n v="1189.29"/>
    <n v="7676.45"/>
  </r>
  <r>
    <x v="2"/>
    <s v="Tampa Electric Company"/>
    <x v="0"/>
    <s v="Tampa Electric Company"/>
    <x v="460"/>
    <x v="459"/>
    <x v="114"/>
    <s v="Distrb UG Line Exp"/>
    <m/>
    <m/>
    <m/>
    <m/>
    <m/>
    <m/>
    <m/>
    <m/>
    <m/>
    <m/>
    <m/>
    <n v="0.68"/>
    <n v="0.68"/>
  </r>
  <r>
    <x v="2"/>
    <s v="Tampa Electric Company"/>
    <x v="0"/>
    <s v="Tampa Electric Company"/>
    <x v="460"/>
    <x v="459"/>
    <x v="115"/>
    <s v="Distrb Sreet Lightn"/>
    <n v="45"/>
    <n v="45"/>
    <n v="45"/>
    <n v="45"/>
    <n v="940"/>
    <m/>
    <n v="90"/>
    <n v="45"/>
    <m/>
    <m/>
    <n v="217"/>
    <n v="1.48"/>
    <n v="1473.48"/>
  </r>
  <r>
    <x v="2"/>
    <s v="Tampa Electric Company"/>
    <x v="0"/>
    <s v="Tampa Electric Company"/>
    <x v="460"/>
    <x v="459"/>
    <x v="116"/>
    <s v="Distrb Meter Exp"/>
    <m/>
    <m/>
    <m/>
    <m/>
    <m/>
    <m/>
    <m/>
    <m/>
    <m/>
    <m/>
    <m/>
    <n v="4.97"/>
    <n v="4.97"/>
  </r>
  <r>
    <x v="2"/>
    <s v="Tampa Electric Company"/>
    <x v="0"/>
    <s v="Tampa Electric Company"/>
    <x v="460"/>
    <x v="459"/>
    <x v="117"/>
    <s v="Distrb Cust Install"/>
    <m/>
    <m/>
    <m/>
    <m/>
    <m/>
    <m/>
    <m/>
    <m/>
    <m/>
    <m/>
    <m/>
    <n v="0.38"/>
    <n v="0.38"/>
  </r>
  <r>
    <x v="2"/>
    <s v="Tampa Electric Company"/>
    <x v="0"/>
    <s v="Tampa Electric Company"/>
    <x v="460"/>
    <x v="459"/>
    <x v="118"/>
    <s v="Misc Distrib Exp"/>
    <n v="530.12"/>
    <n v="1070"/>
    <n v="3588.89"/>
    <n v="260.13"/>
    <n v="1108.0899999999999"/>
    <n v="86.24"/>
    <n v="70.5"/>
    <n v="90.26"/>
    <n v="2461.61"/>
    <n v="2660.01"/>
    <n v="3080.8"/>
    <n v="1175.97"/>
    <n v="16182.62"/>
  </r>
  <r>
    <x v="2"/>
    <s v="Tampa Electric Company"/>
    <x v="0"/>
    <s v="Tampa Electric Company"/>
    <x v="460"/>
    <x v="459"/>
    <x v="119"/>
    <s v="Distrb Maint Struct"/>
    <m/>
    <m/>
    <m/>
    <m/>
    <m/>
    <m/>
    <m/>
    <m/>
    <m/>
    <m/>
    <m/>
    <n v="0.13"/>
    <n v="0.13"/>
  </r>
  <r>
    <x v="2"/>
    <s v="Tampa Electric Company"/>
    <x v="0"/>
    <s v="Tampa Electric Company"/>
    <x v="460"/>
    <x v="459"/>
    <x v="120"/>
    <s v="Distrb Maint Station"/>
    <m/>
    <m/>
    <m/>
    <n v="140.31"/>
    <m/>
    <m/>
    <m/>
    <m/>
    <m/>
    <m/>
    <m/>
    <n v="1.55"/>
    <n v="141.86000000000001"/>
  </r>
  <r>
    <x v="2"/>
    <s v="Tampa Electric Company"/>
    <x v="0"/>
    <s v="Tampa Electric Company"/>
    <x v="460"/>
    <x v="459"/>
    <x v="121"/>
    <s v="Distrb Maint OH Line"/>
    <m/>
    <n v="20"/>
    <m/>
    <n v="595"/>
    <m/>
    <n v="120"/>
    <n v="185"/>
    <m/>
    <m/>
    <m/>
    <m/>
    <n v="9.7100000000000009"/>
    <n v="929.71"/>
  </r>
  <r>
    <x v="2"/>
    <s v="Tampa Electric Company"/>
    <x v="0"/>
    <s v="Tampa Electric Company"/>
    <x v="460"/>
    <x v="459"/>
    <x v="122"/>
    <s v="Distrb Maint UG Line"/>
    <m/>
    <m/>
    <m/>
    <m/>
    <m/>
    <m/>
    <n v="285"/>
    <m/>
    <m/>
    <m/>
    <m/>
    <n v="4.3600000000000003"/>
    <n v="289.36"/>
  </r>
  <r>
    <x v="2"/>
    <s v="Tampa Electric Company"/>
    <x v="0"/>
    <s v="Tampa Electric Company"/>
    <x v="460"/>
    <x v="459"/>
    <x v="123"/>
    <s v="Distrb Maint Transf"/>
    <m/>
    <m/>
    <m/>
    <m/>
    <m/>
    <m/>
    <m/>
    <m/>
    <m/>
    <m/>
    <m/>
    <n v="0.23"/>
    <n v="0.23"/>
  </r>
  <r>
    <x v="2"/>
    <s v="Tampa Electric Company"/>
    <x v="0"/>
    <s v="Tampa Electric Company"/>
    <x v="460"/>
    <x v="459"/>
    <x v="124"/>
    <s v="Distrb Maint StLght"/>
    <m/>
    <m/>
    <m/>
    <m/>
    <m/>
    <m/>
    <m/>
    <m/>
    <m/>
    <m/>
    <m/>
    <n v="0.01"/>
    <n v="0.01"/>
  </r>
  <r>
    <x v="2"/>
    <s v="Tampa Electric Company"/>
    <x v="0"/>
    <s v="Tampa Electric Company"/>
    <x v="460"/>
    <x v="459"/>
    <x v="125"/>
    <s v="Distrb Maint Meters"/>
    <m/>
    <m/>
    <m/>
    <m/>
    <m/>
    <m/>
    <m/>
    <m/>
    <m/>
    <m/>
    <m/>
    <n v="0.28999999999999998"/>
    <n v="0.28999999999999998"/>
  </r>
  <r>
    <x v="2"/>
    <s v="Tampa Electric Company"/>
    <x v="0"/>
    <s v="Tampa Electric Company"/>
    <x v="460"/>
    <x v="459"/>
    <x v="127"/>
    <s v="Cust Act Meter Read"/>
    <m/>
    <m/>
    <m/>
    <m/>
    <m/>
    <m/>
    <m/>
    <m/>
    <m/>
    <m/>
    <m/>
    <n v="0.25"/>
    <n v="0.25"/>
  </r>
  <r>
    <x v="2"/>
    <s v="Tampa Electric Company"/>
    <x v="0"/>
    <s v="Tampa Electric Company"/>
    <x v="460"/>
    <x v="459"/>
    <x v="128"/>
    <s v="Cust Act Rcds Cllct"/>
    <n v="102.22"/>
    <n v="7438.87"/>
    <n v="162.28"/>
    <n v="6107.15"/>
    <n v="14.59"/>
    <n v="943.36"/>
    <n v="756.04"/>
    <n v="71.52"/>
    <n v="522.4"/>
    <n v="811.98"/>
    <n v="2370.14"/>
    <n v="8039.02"/>
    <n v="27339.570000000003"/>
  </r>
  <r>
    <x v="2"/>
    <s v="Tampa Electric Company"/>
    <x v="0"/>
    <s v="Tampa Electric Company"/>
    <x v="460"/>
    <x v="459"/>
    <x v="129"/>
    <s v="Cust Assist Exp"/>
    <n v="9210"/>
    <n v="27808"/>
    <n v="24109.21"/>
    <n v="22700"/>
    <n v="455"/>
    <n v="5160"/>
    <n v="1000"/>
    <n v="-2200"/>
    <n v="6433"/>
    <n v="37081"/>
    <n v="1385.38"/>
    <n v="14000.05"/>
    <n v="147141.63999999998"/>
  </r>
  <r>
    <x v="2"/>
    <s v="Tampa Electric Company"/>
    <x v="0"/>
    <s v="Tampa Electric Company"/>
    <x v="460"/>
    <x v="459"/>
    <x v="136"/>
    <s v="Sales Advertising"/>
    <m/>
    <m/>
    <m/>
    <m/>
    <m/>
    <m/>
    <m/>
    <m/>
    <m/>
    <m/>
    <n v="1949.1"/>
    <n v="3932.4"/>
    <n v="5881.5"/>
  </r>
  <r>
    <x v="2"/>
    <s v="Tampa Electric Company"/>
    <x v="0"/>
    <s v="Tampa Electric Company"/>
    <x v="460"/>
    <x v="459"/>
    <x v="137"/>
    <s v="Office Suppl Exp"/>
    <n v="33086.019999999997"/>
    <n v="10192.379999999999"/>
    <n v="17980.169999999998"/>
    <n v="10519.72"/>
    <n v="94553.73"/>
    <n v="-35225.919999999998"/>
    <n v="10281.51"/>
    <n v="37769.33"/>
    <n v="67481.820000000007"/>
    <n v="16177.26"/>
    <n v="10098.92"/>
    <n v="52325.919999999998"/>
    <n v="325240.86"/>
  </r>
  <r>
    <x v="2"/>
    <s v="Tampa Electric Company"/>
    <x v="0"/>
    <s v="Tampa Electric Company"/>
    <x v="460"/>
    <x v="459"/>
    <x v="132"/>
    <s v="Misc General Exp"/>
    <m/>
    <m/>
    <n v="53197.5"/>
    <m/>
    <n v="1619.94"/>
    <m/>
    <n v="125"/>
    <n v="6444.89"/>
    <n v="242.4"/>
    <m/>
    <m/>
    <n v="285.56"/>
    <n v="61915.29"/>
  </r>
  <r>
    <x v="2"/>
    <s v="Tampa Electric Company"/>
    <x v="0"/>
    <s v="Tampa Electric Company"/>
    <x v="460"/>
    <x v="459"/>
    <x v="133"/>
    <s v="A&amp;G Ele Maint GenPlt"/>
    <n v="40"/>
    <n v="7159.71"/>
    <n v="63.75"/>
    <n v="147.62"/>
    <m/>
    <m/>
    <m/>
    <n v="1597"/>
    <m/>
    <n v="982.91"/>
    <n v="363.99"/>
    <n v="233.43"/>
    <n v="10588.41"/>
  </r>
  <r>
    <x v="2"/>
    <s v="Tampa Electric Company"/>
    <x v="0"/>
    <s v="Tampa Electric Company"/>
    <x v="461"/>
    <x v="460"/>
    <x v="138"/>
    <s v="Civic Political Exp"/>
    <m/>
    <n v="1669.34"/>
    <n v="1731.79"/>
    <n v="9395.1"/>
    <n v="2582.7600000000002"/>
    <n v="6620.63"/>
    <n v="773.33"/>
    <n v="3771.73"/>
    <n v="557.70000000000005"/>
    <n v="1733.08"/>
    <n v="1727.47"/>
    <n v="9714.83"/>
    <n v="40277.760000000002"/>
  </r>
  <r>
    <x v="2"/>
    <s v="Tampa Electric Company"/>
    <x v="0"/>
    <s v="Tampa Electric Company"/>
    <x v="462"/>
    <x v="461"/>
    <x v="1"/>
    <s v="FERC B/S Clearing"/>
    <n v="9045.99"/>
    <n v="16033.21"/>
    <n v="10372.790000000001"/>
    <n v="11728.08"/>
    <n v="17054.650000000001"/>
    <n v="11410.04"/>
    <n v="15357.39"/>
    <n v="17241.240000000002"/>
    <n v="17104.27"/>
    <n v="18813.009999999998"/>
    <n v="23693.57"/>
    <n v="36424.58"/>
    <n v="204278.82"/>
  </r>
  <r>
    <x v="2"/>
    <s v="Tampa Electric Company"/>
    <x v="0"/>
    <s v="Tampa Electric Company"/>
    <x v="462"/>
    <x v="461"/>
    <x v="78"/>
    <s v="Csts Jobbing Wrk"/>
    <n v="1232.9100000000001"/>
    <n v="115.82"/>
    <n v="546.41"/>
    <n v="0.35"/>
    <n v="126.04"/>
    <n v="31.23"/>
    <n v="0.1"/>
    <n v="69.13"/>
    <m/>
    <n v="349.43"/>
    <n v="0.26"/>
    <n v="172.21"/>
    <n v="2643.89"/>
  </r>
  <r>
    <x v="2"/>
    <s v="Tampa Electric Company"/>
    <x v="0"/>
    <s v="Tampa Electric Company"/>
    <x v="462"/>
    <x v="461"/>
    <x v="79"/>
    <s v="Other Deductions"/>
    <m/>
    <n v="2256.9899999999998"/>
    <m/>
    <n v="859.17"/>
    <m/>
    <m/>
    <m/>
    <n v="337.92"/>
    <m/>
    <m/>
    <m/>
    <m/>
    <n v="3454.08"/>
  </r>
  <r>
    <x v="2"/>
    <s v="Tampa Electric Company"/>
    <x v="0"/>
    <s v="Tampa Electric Company"/>
    <x v="462"/>
    <x v="461"/>
    <x v="80"/>
    <s v="Steam Ops SupEng"/>
    <n v="2135.5700000000002"/>
    <n v="10199.370000000001"/>
    <n v="2487.02"/>
    <n v="38728.58"/>
    <n v="10542.96"/>
    <n v="6421.64"/>
    <n v="7532.63"/>
    <n v="7781.87"/>
    <n v="10318.41"/>
    <n v="11258.21"/>
    <n v="27109.77"/>
    <n v="18536.05"/>
    <n v="153052.07999999999"/>
  </r>
  <r>
    <x v="2"/>
    <s v="Tampa Electric Company"/>
    <x v="0"/>
    <s v="Tampa Electric Company"/>
    <x v="462"/>
    <x v="461"/>
    <x v="81"/>
    <s v="Steam Fuel"/>
    <m/>
    <m/>
    <m/>
    <n v="0.21"/>
    <m/>
    <m/>
    <n v="0.1"/>
    <m/>
    <m/>
    <m/>
    <n v="0.17"/>
    <n v="0.13"/>
    <n v="0.61"/>
  </r>
  <r>
    <x v="2"/>
    <s v="Tampa Electric Company"/>
    <x v="0"/>
    <s v="Tampa Electric Company"/>
    <x v="462"/>
    <x v="461"/>
    <x v="82"/>
    <s v="Steam Expenses"/>
    <m/>
    <m/>
    <m/>
    <n v="2.5299999999999998"/>
    <m/>
    <n v="115.77"/>
    <n v="0.89"/>
    <m/>
    <m/>
    <m/>
    <n v="1.9"/>
    <n v="2.02"/>
    <n v="123.11"/>
  </r>
  <r>
    <x v="2"/>
    <s v="Tampa Electric Company"/>
    <x v="0"/>
    <s v="Tampa Electric Company"/>
    <x v="462"/>
    <x v="461"/>
    <x v="83"/>
    <s v="Steam Electric Exp"/>
    <m/>
    <m/>
    <m/>
    <n v="1.31"/>
    <m/>
    <m/>
    <n v="0.56999999999999995"/>
    <m/>
    <m/>
    <m/>
    <n v="1.32"/>
    <n v="1.49"/>
    <n v="4.6900000000000004"/>
  </r>
  <r>
    <x v="2"/>
    <s v="Tampa Electric Company"/>
    <x v="0"/>
    <s v="Tampa Electric Company"/>
    <x v="462"/>
    <x v="461"/>
    <x v="84"/>
    <s v="Misc Steam Pwr Exp"/>
    <n v="8187.57"/>
    <n v="9025.8700000000008"/>
    <n v="8499.31"/>
    <n v="13162.86"/>
    <n v="11032.73"/>
    <n v="12898.92"/>
    <n v="7991.81"/>
    <n v="15394.03"/>
    <n v="7643.02"/>
    <n v="12116.81"/>
    <n v="10888.44"/>
    <n v="11504.77"/>
    <n v="128346.14"/>
  </r>
  <r>
    <x v="2"/>
    <s v="Tampa Electric Company"/>
    <x v="0"/>
    <s v="Tampa Electric Company"/>
    <x v="462"/>
    <x v="461"/>
    <x v="85"/>
    <s v="Steam Main SupEng"/>
    <m/>
    <m/>
    <m/>
    <m/>
    <m/>
    <m/>
    <n v="0"/>
    <m/>
    <m/>
    <m/>
    <m/>
    <m/>
    <n v="0"/>
  </r>
  <r>
    <x v="2"/>
    <s v="Tampa Electric Company"/>
    <x v="0"/>
    <s v="Tampa Electric Company"/>
    <x v="462"/>
    <x v="461"/>
    <x v="86"/>
    <s v="Steam Main Struct"/>
    <m/>
    <m/>
    <m/>
    <n v="0.51"/>
    <m/>
    <m/>
    <n v="0.09"/>
    <m/>
    <m/>
    <m/>
    <n v="0.35"/>
    <n v="204.02"/>
    <n v="204.97"/>
  </r>
  <r>
    <x v="2"/>
    <s v="Tampa Electric Company"/>
    <x v="0"/>
    <s v="Tampa Electric Company"/>
    <x v="462"/>
    <x v="461"/>
    <x v="87"/>
    <s v="Steam Maint BoilerPl"/>
    <m/>
    <m/>
    <m/>
    <n v="4.21"/>
    <m/>
    <m/>
    <n v="1.28"/>
    <m/>
    <m/>
    <m/>
    <n v="3.01"/>
    <n v="2.79"/>
    <n v="11.29"/>
  </r>
  <r>
    <x v="2"/>
    <s v="Tampa Electric Company"/>
    <x v="0"/>
    <s v="Tampa Electric Company"/>
    <x v="462"/>
    <x v="461"/>
    <x v="88"/>
    <s v="Steam Maint ElePlant"/>
    <n v="184.6"/>
    <m/>
    <m/>
    <n v="256.43"/>
    <n v="68.069999999999993"/>
    <m/>
    <n v="0.15"/>
    <m/>
    <m/>
    <m/>
    <n v="0.43"/>
    <n v="0.17"/>
    <n v="509.84999999999997"/>
  </r>
  <r>
    <x v="2"/>
    <s v="Tampa Electric Company"/>
    <x v="0"/>
    <s v="Tampa Electric Company"/>
    <x v="462"/>
    <x v="461"/>
    <x v="89"/>
    <s v="Maint Msc Steam Plnt"/>
    <m/>
    <m/>
    <m/>
    <n v="0.55000000000000004"/>
    <m/>
    <m/>
    <n v="0.2"/>
    <m/>
    <m/>
    <m/>
    <n v="0.56000000000000005"/>
    <n v="0.28999999999999998"/>
    <n v="1.6"/>
  </r>
  <r>
    <x v="2"/>
    <s v="Tampa Electric Company"/>
    <x v="0"/>
    <s v="Tampa Electric Company"/>
    <x v="462"/>
    <x v="461"/>
    <x v="90"/>
    <s v="OthPwr Ops SupEng"/>
    <m/>
    <m/>
    <m/>
    <m/>
    <m/>
    <m/>
    <m/>
    <m/>
    <m/>
    <m/>
    <n v="0.01"/>
    <n v="0.03"/>
    <n v="0.04"/>
  </r>
  <r>
    <x v="2"/>
    <s v="Tampa Electric Company"/>
    <x v="0"/>
    <s v="Tampa Electric Company"/>
    <x v="462"/>
    <x v="461"/>
    <x v="91"/>
    <s v="OthPwr Fuel"/>
    <m/>
    <m/>
    <m/>
    <n v="0"/>
    <m/>
    <m/>
    <n v="0"/>
    <m/>
    <m/>
    <m/>
    <n v="0"/>
    <m/>
    <n v="0"/>
  </r>
  <r>
    <x v="2"/>
    <s v="Tampa Electric Company"/>
    <x v="0"/>
    <s v="Tampa Electric Company"/>
    <x v="462"/>
    <x v="461"/>
    <x v="92"/>
    <s v="OthPwr Gen Exp"/>
    <n v="91.7"/>
    <n v="1581.7"/>
    <n v="1945.25"/>
    <n v="1605.83"/>
    <n v="4608.3100000000004"/>
    <n v="3290.4"/>
    <n v="2307.0500000000002"/>
    <n v="3124.69"/>
    <n v="1675.06"/>
    <n v="2005.52"/>
    <n v="3153.48"/>
    <n v="2886.49"/>
    <n v="28275.480000000003"/>
  </r>
  <r>
    <x v="2"/>
    <s v="Tampa Electric Company"/>
    <x v="0"/>
    <s v="Tampa Electric Company"/>
    <x v="462"/>
    <x v="461"/>
    <x v="93"/>
    <s v="Misc OthPwr Gen Exp"/>
    <n v="16616.14"/>
    <n v="21450.63"/>
    <n v="19738.63"/>
    <n v="16606.05"/>
    <n v="1867.11"/>
    <n v="12404.94"/>
    <n v="15109.42"/>
    <n v="15193.78"/>
    <n v="13528.79"/>
    <n v="16306.64"/>
    <n v="16653.490000000002"/>
    <n v="35166.53"/>
    <n v="200642.15"/>
  </r>
  <r>
    <x v="2"/>
    <s v="Tampa Electric Company"/>
    <x v="0"/>
    <s v="Tampa Electric Company"/>
    <x v="462"/>
    <x v="461"/>
    <x v="94"/>
    <s v="OthPwr Maint Struct"/>
    <m/>
    <m/>
    <m/>
    <n v="0.41"/>
    <m/>
    <n v="81.22"/>
    <n v="0.14000000000000001"/>
    <m/>
    <n v="137.66999999999999"/>
    <m/>
    <n v="212.74"/>
    <n v="68.87"/>
    <n v="501.05"/>
  </r>
  <r>
    <x v="2"/>
    <s v="Tampa Electric Company"/>
    <x v="0"/>
    <s v="Tampa Electric Company"/>
    <x v="462"/>
    <x v="461"/>
    <x v="95"/>
    <s v="OthPwr Maint Gen Eq"/>
    <m/>
    <n v="16.64"/>
    <m/>
    <n v="1.83"/>
    <m/>
    <n v="140.77000000000001"/>
    <n v="0.71"/>
    <m/>
    <n v="74.87"/>
    <m/>
    <n v="1.96"/>
    <n v="418.47"/>
    <n v="655.25"/>
  </r>
  <r>
    <x v="2"/>
    <s v="Tampa Electric Company"/>
    <x v="0"/>
    <s v="Tampa Electric Company"/>
    <x v="462"/>
    <x v="461"/>
    <x v="96"/>
    <s v="Maint Msc OthPwr Plt"/>
    <m/>
    <m/>
    <m/>
    <n v="0.12"/>
    <m/>
    <m/>
    <n v="0.03"/>
    <m/>
    <n v="474.01"/>
    <m/>
    <n v="0.16"/>
    <n v="0.05"/>
    <n v="474.37"/>
  </r>
  <r>
    <x v="2"/>
    <s v="Tampa Electric Company"/>
    <x v="0"/>
    <s v="Tampa Electric Company"/>
    <x v="462"/>
    <x v="461"/>
    <x v="97"/>
    <s v="OthSup SysCtrl Dispt"/>
    <m/>
    <m/>
    <m/>
    <n v="0.45"/>
    <m/>
    <m/>
    <n v="0.17"/>
    <m/>
    <m/>
    <m/>
    <n v="0.39"/>
    <n v="0.36"/>
    <n v="1.37"/>
  </r>
  <r>
    <x v="2"/>
    <s v="Tampa Electric Company"/>
    <x v="0"/>
    <s v="Tampa Electric Company"/>
    <x v="462"/>
    <x v="461"/>
    <x v="98"/>
    <s v="Trnsm Ops SupEng"/>
    <m/>
    <n v="408.39"/>
    <m/>
    <n v="0.97"/>
    <n v="718.98"/>
    <n v="384.03"/>
    <n v="406.39"/>
    <n v="748.61"/>
    <n v="1162.0999999999999"/>
    <n v="851.38"/>
    <n v="458.82"/>
    <n v="621.35"/>
    <n v="5761.02"/>
  </r>
  <r>
    <x v="2"/>
    <s v="Tampa Electric Company"/>
    <x v="0"/>
    <s v="Tampa Electric Company"/>
    <x v="462"/>
    <x v="461"/>
    <x v="99"/>
    <s v="Trnsm LD Reliability"/>
    <m/>
    <m/>
    <m/>
    <n v="0.06"/>
    <m/>
    <m/>
    <n v="0.02"/>
    <m/>
    <m/>
    <m/>
    <n v="0.05"/>
    <n v="0.06"/>
    <n v="0.19"/>
  </r>
  <r>
    <x v="2"/>
    <s v="Tampa Electric Company"/>
    <x v="0"/>
    <s v="Tampa Electric Company"/>
    <x v="462"/>
    <x v="461"/>
    <x v="100"/>
    <s v="Trnsm LD Monitor"/>
    <n v="71.69"/>
    <m/>
    <n v="48.23"/>
    <n v="0.98"/>
    <m/>
    <n v="109.98"/>
    <n v="330.68"/>
    <n v="163.61000000000001"/>
    <m/>
    <m/>
    <n v="0.84"/>
    <n v="45.09"/>
    <n v="771.1"/>
  </r>
  <r>
    <x v="2"/>
    <s v="Tampa Electric Company"/>
    <x v="0"/>
    <s v="Tampa Electric Company"/>
    <x v="462"/>
    <x v="461"/>
    <x v="101"/>
    <s v="Trnsm LD Svc Schld"/>
    <m/>
    <m/>
    <m/>
    <n v="0.72"/>
    <m/>
    <m/>
    <n v="0.26"/>
    <m/>
    <m/>
    <m/>
    <n v="0.59"/>
    <n v="0.54"/>
    <n v="2.11"/>
  </r>
  <r>
    <x v="2"/>
    <s v="Tampa Electric Company"/>
    <x v="0"/>
    <s v="Tampa Electric Company"/>
    <x v="462"/>
    <x v="461"/>
    <x v="102"/>
    <s v="Trnsm Station Exp"/>
    <n v="8703.76"/>
    <n v="1940.97"/>
    <n v="3674.76"/>
    <n v="2797.82"/>
    <n v="5114.47"/>
    <n v="8526.5400000000009"/>
    <n v="5859.14"/>
    <n v="2600.23"/>
    <n v="3599.13"/>
    <n v="5323.45"/>
    <n v="5160.4399999999996"/>
    <n v="7021.41"/>
    <n v="60322.12000000001"/>
  </r>
  <r>
    <x v="2"/>
    <s v="Tampa Electric Company"/>
    <x v="0"/>
    <s v="Tampa Electric Company"/>
    <x v="462"/>
    <x v="461"/>
    <x v="103"/>
    <s v="Trnsm OH Line Exp"/>
    <m/>
    <m/>
    <m/>
    <n v="0.14000000000000001"/>
    <m/>
    <m/>
    <n v="0.03"/>
    <m/>
    <n v="15494.84"/>
    <n v="3291.15"/>
    <n v="0.08"/>
    <n v="0.11"/>
    <n v="18786.350000000002"/>
  </r>
  <r>
    <x v="2"/>
    <s v="Tampa Electric Company"/>
    <x v="0"/>
    <s v="Tampa Electric Company"/>
    <x v="462"/>
    <x v="461"/>
    <x v="104"/>
    <s v="Misc Trnsm Exp"/>
    <n v="4350.62"/>
    <n v="5110.29"/>
    <n v="3901.5"/>
    <n v="4658.42"/>
    <n v="4311.4799999999996"/>
    <n v="6687.42"/>
    <n v="4293.8100000000004"/>
    <n v="7561.49"/>
    <n v="7388.04"/>
    <n v="6855.38"/>
    <n v="4996.74"/>
    <n v="12204.73"/>
    <n v="72319.92"/>
  </r>
  <r>
    <x v="2"/>
    <s v="Tampa Electric Company"/>
    <x v="0"/>
    <s v="Tampa Electric Company"/>
    <x v="462"/>
    <x v="461"/>
    <x v="106"/>
    <s v="Trnsm Maint Comp SW"/>
    <m/>
    <m/>
    <m/>
    <n v="0.17"/>
    <m/>
    <m/>
    <n v="0.05"/>
    <m/>
    <m/>
    <m/>
    <n v="0.08"/>
    <n v="0.08"/>
    <n v="0.38000000000000006"/>
  </r>
  <r>
    <x v="2"/>
    <s v="Tampa Electric Company"/>
    <x v="0"/>
    <s v="Tampa Electric Company"/>
    <x v="462"/>
    <x v="461"/>
    <x v="107"/>
    <s v="Trnsm Maint Comm Eq"/>
    <n v="105.02"/>
    <m/>
    <n v="2015.34"/>
    <n v="87.55"/>
    <m/>
    <n v="115.61"/>
    <n v="37.67"/>
    <n v="246.29"/>
    <m/>
    <m/>
    <n v="7.0000000000000007E-2"/>
    <n v="7.0000000000000007E-2"/>
    <n v="2607.6200000000008"/>
  </r>
  <r>
    <x v="2"/>
    <s v="Tampa Electric Company"/>
    <x v="0"/>
    <s v="Tampa Electric Company"/>
    <x v="462"/>
    <x v="461"/>
    <x v="108"/>
    <s v="Trnsm Maint Stn Equ"/>
    <m/>
    <m/>
    <n v="117.75"/>
    <n v="0.22"/>
    <m/>
    <m/>
    <n v="0.1"/>
    <m/>
    <n v="277.61"/>
    <m/>
    <n v="0.32"/>
    <n v="0.26"/>
    <n v="396.26"/>
  </r>
  <r>
    <x v="2"/>
    <s v="Tampa Electric Company"/>
    <x v="0"/>
    <s v="Tampa Electric Company"/>
    <x v="462"/>
    <x v="461"/>
    <x v="109"/>
    <s v="Trnsm Maint OH Lines"/>
    <m/>
    <m/>
    <m/>
    <n v="0.6"/>
    <n v="44.92"/>
    <m/>
    <n v="0.19"/>
    <m/>
    <m/>
    <m/>
    <n v="0.35"/>
    <n v="0.38"/>
    <n v="46.440000000000005"/>
  </r>
  <r>
    <x v="2"/>
    <s v="Tampa Electric Company"/>
    <x v="0"/>
    <s v="Tampa Electric Company"/>
    <x v="462"/>
    <x v="461"/>
    <x v="110"/>
    <s v="Distrb Ops SupEng"/>
    <m/>
    <m/>
    <n v="55.05"/>
    <n v="1474.38"/>
    <n v="638.33000000000004"/>
    <n v="232.96"/>
    <n v="298.04000000000002"/>
    <n v="389.02"/>
    <n v="2183.7399999999998"/>
    <n v="680.52"/>
    <n v="885.29"/>
    <n v="0.35"/>
    <n v="6837.6800000000012"/>
  </r>
  <r>
    <x v="2"/>
    <s v="Tampa Electric Company"/>
    <x v="0"/>
    <s v="Tampa Electric Company"/>
    <x v="462"/>
    <x v="461"/>
    <x v="111"/>
    <s v="Distrb Load Dispatch"/>
    <m/>
    <m/>
    <m/>
    <n v="0.67"/>
    <m/>
    <m/>
    <n v="0.21"/>
    <m/>
    <m/>
    <m/>
    <n v="103.55"/>
    <n v="0.55000000000000004"/>
    <n v="104.97999999999999"/>
  </r>
  <r>
    <x v="2"/>
    <s v="Tampa Electric Company"/>
    <x v="0"/>
    <s v="Tampa Electric Company"/>
    <x v="462"/>
    <x v="461"/>
    <x v="112"/>
    <s v="Distrb Station Exp"/>
    <n v="348.66"/>
    <n v="493.59"/>
    <n v="792.01"/>
    <n v="948.42"/>
    <n v="1227.74"/>
    <n v="1543.25"/>
    <n v="978.31"/>
    <n v="1145.8900000000001"/>
    <n v="595.05999999999995"/>
    <n v="1295.8900000000001"/>
    <n v="2221.5700000000002"/>
    <n v="707.97"/>
    <n v="12298.359999999999"/>
  </r>
  <r>
    <x v="2"/>
    <s v="Tampa Electric Company"/>
    <x v="0"/>
    <s v="Tampa Electric Company"/>
    <x v="462"/>
    <x v="461"/>
    <x v="113"/>
    <s v="Distrb OH Line Exp"/>
    <n v="16012.52"/>
    <n v="9934.4599999999991"/>
    <n v="12737"/>
    <n v="15083.21"/>
    <n v="18245.349999999999"/>
    <n v="12919.65"/>
    <n v="11734.99"/>
    <n v="19902.96"/>
    <n v="44313.48"/>
    <n v="128582.67"/>
    <n v="15471.66"/>
    <n v="17824.07"/>
    <n v="322762.01999999996"/>
  </r>
  <r>
    <x v="2"/>
    <s v="Tampa Electric Company"/>
    <x v="0"/>
    <s v="Tampa Electric Company"/>
    <x v="462"/>
    <x v="461"/>
    <x v="114"/>
    <s v="Distrb UG Line Exp"/>
    <m/>
    <m/>
    <m/>
    <n v="0.52"/>
    <m/>
    <m/>
    <n v="0.16"/>
    <m/>
    <m/>
    <m/>
    <n v="0.34"/>
    <n v="0.36"/>
    <n v="1.38"/>
  </r>
  <r>
    <x v="2"/>
    <s v="Tampa Electric Company"/>
    <x v="0"/>
    <s v="Tampa Electric Company"/>
    <x v="462"/>
    <x v="461"/>
    <x v="115"/>
    <s v="Distrb Sreet Lightn"/>
    <n v="320.14"/>
    <n v="2763.43"/>
    <n v="4872.99"/>
    <n v="1808.54"/>
    <n v="5232.9399999999996"/>
    <n v="4236.2"/>
    <n v="2917.83"/>
    <n v="4931.75"/>
    <n v="4547.1899999999996"/>
    <n v="3370.92"/>
    <n v="3289.09"/>
    <n v="5222.71"/>
    <n v="43513.73"/>
  </r>
  <r>
    <x v="2"/>
    <s v="Tampa Electric Company"/>
    <x v="0"/>
    <s v="Tampa Electric Company"/>
    <x v="462"/>
    <x v="461"/>
    <x v="116"/>
    <s v="Distrb Meter Exp"/>
    <n v="661.38"/>
    <n v="836.62"/>
    <n v="2700.49"/>
    <n v="1079.21"/>
    <n v="459.83"/>
    <n v="712.88"/>
    <n v="847.11"/>
    <n v="1918.09"/>
    <n v="809.17"/>
    <n v="524.07000000000005"/>
    <n v="2053.52"/>
    <n v="4004.78"/>
    <n v="16607.149999999998"/>
  </r>
  <r>
    <x v="2"/>
    <s v="Tampa Electric Company"/>
    <x v="0"/>
    <s v="Tampa Electric Company"/>
    <x v="462"/>
    <x v="461"/>
    <x v="117"/>
    <s v="Distrb Cust Install"/>
    <m/>
    <m/>
    <m/>
    <n v="0.26"/>
    <m/>
    <m/>
    <n v="0.09"/>
    <m/>
    <m/>
    <m/>
    <n v="0.28000000000000003"/>
    <n v="0.2"/>
    <n v="0.83000000000000007"/>
  </r>
  <r>
    <x v="2"/>
    <s v="Tampa Electric Company"/>
    <x v="0"/>
    <s v="Tampa Electric Company"/>
    <x v="462"/>
    <x v="461"/>
    <x v="118"/>
    <s v="Misc Distrib Exp"/>
    <n v="16293.71"/>
    <n v="24372.11"/>
    <n v="23721.81"/>
    <n v="23198.98"/>
    <n v="37380.28"/>
    <n v="32600.76"/>
    <n v="30103.73"/>
    <n v="32582.81"/>
    <n v="33461.29"/>
    <n v="26694.57"/>
    <n v="33682.32"/>
    <n v="53141.26"/>
    <n v="367233.63"/>
  </r>
  <r>
    <x v="2"/>
    <s v="Tampa Electric Company"/>
    <x v="0"/>
    <s v="Tampa Electric Company"/>
    <x v="462"/>
    <x v="461"/>
    <x v="119"/>
    <s v="Distrb Maint Struct"/>
    <m/>
    <m/>
    <m/>
    <n v="0.31"/>
    <m/>
    <m/>
    <n v="0.06"/>
    <m/>
    <m/>
    <m/>
    <n v="0.13"/>
    <n v="7.0000000000000007E-2"/>
    <n v="0.57000000000000006"/>
  </r>
  <r>
    <x v="2"/>
    <s v="Tampa Electric Company"/>
    <x v="0"/>
    <s v="Tampa Electric Company"/>
    <x v="462"/>
    <x v="461"/>
    <x v="120"/>
    <s v="Distrb Maint Station"/>
    <m/>
    <m/>
    <m/>
    <n v="0.82"/>
    <m/>
    <m/>
    <n v="143.69"/>
    <m/>
    <n v="85.64"/>
    <n v="248.08"/>
    <n v="389.54"/>
    <n v="1130.8800000000001"/>
    <n v="1998.65"/>
  </r>
  <r>
    <x v="2"/>
    <s v="Tampa Electric Company"/>
    <x v="0"/>
    <s v="Tampa Electric Company"/>
    <x v="462"/>
    <x v="461"/>
    <x v="121"/>
    <s v="Distrb Maint OH Line"/>
    <m/>
    <m/>
    <n v="85.41"/>
    <n v="125.99"/>
    <n v="110.94"/>
    <m/>
    <n v="2.78"/>
    <n v="115.05"/>
    <n v="90.59"/>
    <n v="280.33"/>
    <n v="237.23"/>
    <n v="5.14"/>
    <n v="1053.46"/>
  </r>
  <r>
    <x v="2"/>
    <s v="Tampa Electric Company"/>
    <x v="0"/>
    <s v="Tampa Electric Company"/>
    <x v="462"/>
    <x v="461"/>
    <x v="122"/>
    <s v="Distrb Maint UG Line"/>
    <n v="36.72"/>
    <m/>
    <m/>
    <n v="3.12"/>
    <n v="53.59"/>
    <n v="37.76"/>
    <n v="58.78"/>
    <m/>
    <n v="187.33"/>
    <m/>
    <n v="1.98"/>
    <n v="2.29"/>
    <n v="381.57000000000005"/>
  </r>
  <r>
    <x v="2"/>
    <s v="Tampa Electric Company"/>
    <x v="0"/>
    <s v="Tampa Electric Company"/>
    <x v="462"/>
    <x v="461"/>
    <x v="123"/>
    <s v="Distrb Maint Transf"/>
    <m/>
    <m/>
    <m/>
    <n v="0.18"/>
    <m/>
    <m/>
    <n v="0.06"/>
    <m/>
    <m/>
    <m/>
    <n v="0.14000000000000001"/>
    <n v="0.12"/>
    <n v="0.5"/>
  </r>
  <r>
    <x v="2"/>
    <s v="Tampa Electric Company"/>
    <x v="0"/>
    <s v="Tampa Electric Company"/>
    <x v="462"/>
    <x v="461"/>
    <x v="124"/>
    <s v="Distrb Maint StLght"/>
    <m/>
    <m/>
    <m/>
    <n v="0"/>
    <m/>
    <m/>
    <n v="0.01"/>
    <m/>
    <m/>
    <m/>
    <n v="0"/>
    <n v="0"/>
    <n v="0.01"/>
  </r>
  <r>
    <x v="2"/>
    <s v="Tampa Electric Company"/>
    <x v="0"/>
    <s v="Tampa Electric Company"/>
    <x v="462"/>
    <x v="461"/>
    <x v="125"/>
    <s v="Distrb Maint Meters"/>
    <m/>
    <m/>
    <m/>
    <n v="0.32"/>
    <m/>
    <m/>
    <n v="0.09"/>
    <m/>
    <m/>
    <m/>
    <n v="0.22"/>
    <n v="0.15"/>
    <n v="0.78"/>
  </r>
  <r>
    <x v="2"/>
    <s v="Tampa Electric Company"/>
    <x v="0"/>
    <s v="Tampa Electric Company"/>
    <x v="462"/>
    <x v="461"/>
    <x v="126"/>
    <s v="Cust Act Superv"/>
    <m/>
    <m/>
    <m/>
    <n v="0"/>
    <m/>
    <m/>
    <n v="89.34"/>
    <m/>
    <m/>
    <n v="63.32"/>
    <m/>
    <m/>
    <n v="152.66"/>
  </r>
  <r>
    <x v="2"/>
    <s v="Tampa Electric Company"/>
    <x v="0"/>
    <s v="Tampa Electric Company"/>
    <x v="462"/>
    <x v="461"/>
    <x v="127"/>
    <s v="Cust Act Meter Read"/>
    <m/>
    <m/>
    <m/>
    <n v="0.17"/>
    <m/>
    <m/>
    <n v="0.05"/>
    <m/>
    <m/>
    <m/>
    <n v="0.11"/>
    <n v="0.13"/>
    <n v="0.46"/>
  </r>
  <r>
    <x v="2"/>
    <s v="Tampa Electric Company"/>
    <x v="0"/>
    <s v="Tampa Electric Company"/>
    <x v="462"/>
    <x v="461"/>
    <x v="128"/>
    <s v="Cust Act Rcds Cllct"/>
    <n v="1806.99"/>
    <n v="7040.55"/>
    <n v="16716.12"/>
    <n v="5428.81"/>
    <n v="3349.65"/>
    <n v="7401.6"/>
    <n v="5633.17"/>
    <n v="6474.91"/>
    <n v="5415.79"/>
    <n v="10486.03"/>
    <n v="9858.68"/>
    <n v="13793.27"/>
    <n v="93405.570000000022"/>
  </r>
  <r>
    <x v="2"/>
    <s v="Tampa Electric Company"/>
    <x v="0"/>
    <s v="Tampa Electric Company"/>
    <x v="462"/>
    <x v="461"/>
    <x v="129"/>
    <s v="Cust Assist Exp"/>
    <n v="151.28"/>
    <n v="542.96"/>
    <n v="95.87"/>
    <n v="123.87"/>
    <n v="458.21"/>
    <n v="156.91999999999999"/>
    <n v="214.52"/>
    <n v="314.81"/>
    <m/>
    <n v="582.47"/>
    <n v="516.82000000000005"/>
    <n v="42.65"/>
    <n v="3200.38"/>
  </r>
  <r>
    <x v="2"/>
    <s v="Tampa Electric Company"/>
    <x v="0"/>
    <s v="Tampa Electric Company"/>
    <x v="462"/>
    <x v="461"/>
    <x v="130"/>
    <s v="Cust Svc Advertis"/>
    <m/>
    <m/>
    <m/>
    <m/>
    <m/>
    <m/>
    <n v="0"/>
    <m/>
    <m/>
    <m/>
    <m/>
    <m/>
    <n v="0"/>
  </r>
  <r>
    <x v="2"/>
    <s v="Tampa Electric Company"/>
    <x v="0"/>
    <s v="Tampa Electric Company"/>
    <x v="462"/>
    <x v="461"/>
    <x v="136"/>
    <s v="Sales Advertising"/>
    <m/>
    <m/>
    <m/>
    <m/>
    <m/>
    <m/>
    <m/>
    <m/>
    <m/>
    <n v="419.04"/>
    <n v="1124.6199999999999"/>
    <n v="774.25"/>
    <n v="2317.91"/>
  </r>
  <r>
    <x v="2"/>
    <s v="Tampa Electric Company"/>
    <x v="0"/>
    <s v="Tampa Electric Company"/>
    <x v="462"/>
    <x v="461"/>
    <x v="137"/>
    <s v="Office Suppl Exp"/>
    <n v="20402.96"/>
    <n v="21596.63"/>
    <n v="30963.47"/>
    <n v="34747.910000000003"/>
    <n v="34687.56"/>
    <n v="34482.660000000003"/>
    <n v="33388.080000000002"/>
    <n v="58750.99"/>
    <n v="15874.3"/>
    <n v="47334.59"/>
    <n v="38285.56"/>
    <n v="67280.84"/>
    <n v="437795.55000000005"/>
  </r>
  <r>
    <x v="2"/>
    <s v="Tampa Electric Company"/>
    <x v="0"/>
    <s v="Tampa Electric Company"/>
    <x v="462"/>
    <x v="461"/>
    <x v="139"/>
    <s v="Regul Commission Exp"/>
    <m/>
    <n v="121.88"/>
    <n v="469.22"/>
    <m/>
    <n v="217.52"/>
    <m/>
    <m/>
    <m/>
    <m/>
    <n v="548.22"/>
    <n v="63.59"/>
    <n v="4.38"/>
    <n v="1424.8100000000002"/>
  </r>
  <r>
    <x v="2"/>
    <s v="Tampa Electric Company"/>
    <x v="0"/>
    <s v="Tampa Electric Company"/>
    <x v="462"/>
    <x v="461"/>
    <x v="132"/>
    <s v="Misc General Exp"/>
    <m/>
    <n v="82.87"/>
    <n v="189.96"/>
    <n v="269.88"/>
    <m/>
    <n v="385.69"/>
    <n v="0.13"/>
    <n v="397.14"/>
    <m/>
    <n v="193.37"/>
    <n v="181.79"/>
    <n v="161.87"/>
    <n v="1862.6999999999998"/>
  </r>
  <r>
    <x v="2"/>
    <s v="Tampa Electric Company"/>
    <x v="0"/>
    <s v="Tampa Electric Company"/>
    <x v="462"/>
    <x v="461"/>
    <x v="133"/>
    <s v="A&amp;G Ele Maint GenPlt"/>
    <n v="1054.1400000000001"/>
    <n v="264.58"/>
    <n v="475.67"/>
    <n v="504.72"/>
    <n v="33.299999999999997"/>
    <n v="1044.49"/>
    <n v="8.09"/>
    <n v="555.38"/>
    <n v="785.8"/>
    <n v="124.56"/>
    <n v="2188.31"/>
    <n v="503.41"/>
    <n v="7542.4500000000007"/>
  </r>
  <r>
    <x v="2"/>
    <s v="Tampa Electric Company"/>
    <x v="0"/>
    <s v="Tampa Electric Company"/>
    <x v="462"/>
    <x v="461"/>
    <x v="134"/>
    <s v="Not assigned"/>
    <m/>
    <m/>
    <m/>
    <m/>
    <m/>
    <m/>
    <m/>
    <m/>
    <m/>
    <n v="146.66999999999999"/>
    <m/>
    <m/>
    <n v="146.66999999999999"/>
  </r>
  <r>
    <x v="2"/>
    <s v="Tampa Electric Company"/>
    <x v="0"/>
    <s v="Tampa Electric Company"/>
    <x v="463"/>
    <x v="462"/>
    <x v="1"/>
    <s v="FERC B/S Clearing"/>
    <n v="5935.83"/>
    <n v="8070.64"/>
    <n v="7516.25"/>
    <n v="13349.23"/>
    <n v="13482.94"/>
    <n v="10112.32"/>
    <n v="16992.77"/>
    <n v="9954.23"/>
    <n v="14529.35"/>
    <n v="15360.27"/>
    <n v="18856.95"/>
    <n v="13697.17"/>
    <n v="147857.95000000001"/>
  </r>
  <r>
    <x v="2"/>
    <s v="Tampa Electric Company"/>
    <x v="0"/>
    <s v="Tampa Electric Company"/>
    <x v="463"/>
    <x v="462"/>
    <x v="78"/>
    <s v="Csts Jobbing Wrk"/>
    <m/>
    <m/>
    <n v="0.08"/>
    <m/>
    <n v="155.88999999999999"/>
    <m/>
    <m/>
    <n v="255.45"/>
    <m/>
    <m/>
    <m/>
    <m/>
    <n v="411.41999999999996"/>
  </r>
  <r>
    <x v="2"/>
    <s v="Tampa Electric Company"/>
    <x v="0"/>
    <s v="Tampa Electric Company"/>
    <x v="463"/>
    <x v="462"/>
    <x v="80"/>
    <s v="Steam Ops SupEng"/>
    <n v="411.93"/>
    <n v="3624.08"/>
    <n v="2184.2600000000002"/>
    <n v="2528.44"/>
    <n v="2240.84"/>
    <n v="1535.44"/>
    <n v="997.67"/>
    <n v="974.05"/>
    <n v="1360.49"/>
    <n v="1403.13"/>
    <n v="980.57"/>
    <n v="8903.07"/>
    <n v="27143.97"/>
  </r>
  <r>
    <x v="2"/>
    <s v="Tampa Electric Company"/>
    <x v="0"/>
    <s v="Tampa Electric Company"/>
    <x v="463"/>
    <x v="462"/>
    <x v="81"/>
    <s v="Steam Fuel"/>
    <m/>
    <m/>
    <n v="0.05"/>
    <m/>
    <m/>
    <m/>
    <m/>
    <m/>
    <m/>
    <m/>
    <m/>
    <m/>
    <n v="0.05"/>
  </r>
  <r>
    <x v="2"/>
    <s v="Tampa Electric Company"/>
    <x v="0"/>
    <s v="Tampa Electric Company"/>
    <x v="463"/>
    <x v="462"/>
    <x v="82"/>
    <s v="Steam Expenses"/>
    <m/>
    <m/>
    <n v="0.59"/>
    <m/>
    <m/>
    <m/>
    <m/>
    <m/>
    <m/>
    <m/>
    <m/>
    <m/>
    <n v="0.59"/>
  </r>
  <r>
    <x v="2"/>
    <s v="Tampa Electric Company"/>
    <x v="0"/>
    <s v="Tampa Electric Company"/>
    <x v="463"/>
    <x v="462"/>
    <x v="83"/>
    <s v="Steam Electric Exp"/>
    <m/>
    <m/>
    <n v="0.33"/>
    <m/>
    <m/>
    <m/>
    <m/>
    <m/>
    <m/>
    <m/>
    <m/>
    <m/>
    <n v="0.33"/>
  </r>
  <r>
    <x v="2"/>
    <s v="Tampa Electric Company"/>
    <x v="0"/>
    <s v="Tampa Electric Company"/>
    <x v="463"/>
    <x v="462"/>
    <x v="84"/>
    <s v="Misc Steam Pwr Exp"/>
    <n v="1110.1199999999999"/>
    <n v="2554.38"/>
    <n v="1135.57"/>
    <n v="260.07"/>
    <n v="416.83"/>
    <n v="37.340000000000003"/>
    <n v="37.340000000000003"/>
    <n v="24.89"/>
    <m/>
    <m/>
    <n v="28.17"/>
    <m/>
    <n v="5604.71"/>
  </r>
  <r>
    <x v="2"/>
    <s v="Tampa Electric Company"/>
    <x v="0"/>
    <s v="Tampa Electric Company"/>
    <x v="463"/>
    <x v="462"/>
    <x v="86"/>
    <s v="Steam Main Struct"/>
    <m/>
    <m/>
    <n v="0.08"/>
    <m/>
    <m/>
    <m/>
    <m/>
    <m/>
    <m/>
    <n v="13.76"/>
    <m/>
    <m/>
    <n v="13.84"/>
  </r>
  <r>
    <x v="2"/>
    <s v="Tampa Electric Company"/>
    <x v="0"/>
    <s v="Tampa Electric Company"/>
    <x v="463"/>
    <x v="462"/>
    <x v="87"/>
    <s v="Steam Maint BoilerPl"/>
    <m/>
    <m/>
    <n v="0.75"/>
    <m/>
    <m/>
    <m/>
    <m/>
    <m/>
    <m/>
    <m/>
    <m/>
    <m/>
    <n v="0.75"/>
  </r>
  <r>
    <x v="2"/>
    <s v="Tampa Electric Company"/>
    <x v="0"/>
    <s v="Tampa Electric Company"/>
    <x v="463"/>
    <x v="462"/>
    <x v="88"/>
    <s v="Steam Maint ElePlant"/>
    <n v="20.63"/>
    <m/>
    <n v="0.18"/>
    <m/>
    <m/>
    <m/>
    <m/>
    <m/>
    <m/>
    <m/>
    <m/>
    <m/>
    <n v="20.81"/>
  </r>
  <r>
    <x v="2"/>
    <s v="Tampa Electric Company"/>
    <x v="0"/>
    <s v="Tampa Electric Company"/>
    <x v="463"/>
    <x v="462"/>
    <x v="89"/>
    <s v="Maint Msc Steam Plnt"/>
    <m/>
    <m/>
    <n v="0.13"/>
    <m/>
    <m/>
    <m/>
    <m/>
    <m/>
    <m/>
    <m/>
    <m/>
    <m/>
    <n v="0.13"/>
  </r>
  <r>
    <x v="2"/>
    <s v="Tampa Electric Company"/>
    <x v="0"/>
    <s v="Tampa Electric Company"/>
    <x v="463"/>
    <x v="462"/>
    <x v="91"/>
    <s v="OthPwr Fuel"/>
    <m/>
    <m/>
    <n v="0"/>
    <m/>
    <m/>
    <m/>
    <m/>
    <m/>
    <m/>
    <m/>
    <m/>
    <m/>
    <n v="0"/>
  </r>
  <r>
    <x v="2"/>
    <s v="Tampa Electric Company"/>
    <x v="0"/>
    <s v="Tampa Electric Company"/>
    <x v="463"/>
    <x v="462"/>
    <x v="92"/>
    <s v="OthPwr Gen Exp"/>
    <m/>
    <n v="148.13"/>
    <n v="656.54"/>
    <n v="320.32"/>
    <n v="332.74"/>
    <n v="281.01"/>
    <n v="300.64999999999998"/>
    <n v="60.26"/>
    <n v="352.39"/>
    <n v="244.33"/>
    <n v="364.85"/>
    <n v="5365.4"/>
    <n v="8426.619999999999"/>
  </r>
  <r>
    <x v="2"/>
    <s v="Tampa Electric Company"/>
    <x v="0"/>
    <s v="Tampa Electric Company"/>
    <x v="463"/>
    <x v="462"/>
    <x v="93"/>
    <s v="Misc OthPwr Gen Exp"/>
    <n v="113.47"/>
    <n v="158.76"/>
    <n v="328.49"/>
    <n v="501.76"/>
    <n v="715.93"/>
    <n v="404.79"/>
    <n v="308.51"/>
    <n v="24.9"/>
    <n v="1354.6"/>
    <n v="481.89"/>
    <n v="44.54"/>
    <n v="517.49"/>
    <n v="4955.13"/>
  </r>
  <r>
    <x v="2"/>
    <s v="Tampa Electric Company"/>
    <x v="0"/>
    <s v="Tampa Electric Company"/>
    <x v="463"/>
    <x v="462"/>
    <x v="94"/>
    <s v="OthPwr Maint Struct"/>
    <m/>
    <m/>
    <n v="0.08"/>
    <m/>
    <m/>
    <m/>
    <m/>
    <m/>
    <m/>
    <m/>
    <n v="76.64"/>
    <m/>
    <n v="76.72"/>
  </r>
  <r>
    <x v="2"/>
    <s v="Tampa Electric Company"/>
    <x v="0"/>
    <s v="Tampa Electric Company"/>
    <x v="463"/>
    <x v="462"/>
    <x v="95"/>
    <s v="OthPwr Maint Gen Eq"/>
    <m/>
    <n v="149.19"/>
    <n v="62.65"/>
    <n v="25.55"/>
    <m/>
    <m/>
    <m/>
    <m/>
    <m/>
    <m/>
    <m/>
    <m/>
    <n v="237.39000000000001"/>
  </r>
  <r>
    <x v="2"/>
    <s v="Tampa Electric Company"/>
    <x v="0"/>
    <s v="Tampa Electric Company"/>
    <x v="463"/>
    <x v="462"/>
    <x v="96"/>
    <s v="Maint Msc OthPwr Plt"/>
    <m/>
    <m/>
    <n v="0.01"/>
    <m/>
    <m/>
    <m/>
    <m/>
    <m/>
    <m/>
    <m/>
    <m/>
    <m/>
    <n v="0.01"/>
  </r>
  <r>
    <x v="2"/>
    <s v="Tampa Electric Company"/>
    <x v="0"/>
    <s v="Tampa Electric Company"/>
    <x v="463"/>
    <x v="462"/>
    <x v="97"/>
    <s v="OthSup SysCtrl Dispt"/>
    <m/>
    <m/>
    <n v="0.1"/>
    <m/>
    <m/>
    <m/>
    <m/>
    <m/>
    <m/>
    <m/>
    <m/>
    <m/>
    <n v="0.1"/>
  </r>
  <r>
    <x v="2"/>
    <s v="Tampa Electric Company"/>
    <x v="0"/>
    <s v="Tampa Electric Company"/>
    <x v="463"/>
    <x v="462"/>
    <x v="98"/>
    <s v="Trnsm Ops SupEng"/>
    <m/>
    <m/>
    <n v="0.14000000000000001"/>
    <m/>
    <m/>
    <m/>
    <m/>
    <m/>
    <m/>
    <m/>
    <m/>
    <m/>
    <n v="0.14000000000000001"/>
  </r>
  <r>
    <x v="2"/>
    <s v="Tampa Electric Company"/>
    <x v="0"/>
    <s v="Tampa Electric Company"/>
    <x v="463"/>
    <x v="462"/>
    <x v="99"/>
    <s v="Trnsm LD Reliability"/>
    <m/>
    <m/>
    <n v="0.01"/>
    <m/>
    <m/>
    <m/>
    <m/>
    <m/>
    <m/>
    <m/>
    <m/>
    <m/>
    <n v="0.01"/>
  </r>
  <r>
    <x v="2"/>
    <s v="Tampa Electric Company"/>
    <x v="0"/>
    <s v="Tampa Electric Company"/>
    <x v="463"/>
    <x v="462"/>
    <x v="100"/>
    <s v="Trnsm LD Monitor"/>
    <n v="20"/>
    <m/>
    <n v="0.26"/>
    <m/>
    <n v="20.96"/>
    <m/>
    <m/>
    <m/>
    <m/>
    <m/>
    <m/>
    <m/>
    <n v="41.22"/>
  </r>
  <r>
    <x v="2"/>
    <s v="Tampa Electric Company"/>
    <x v="0"/>
    <s v="Tampa Electric Company"/>
    <x v="463"/>
    <x v="462"/>
    <x v="101"/>
    <s v="Trnsm LD Svc Schld"/>
    <m/>
    <m/>
    <n v="0.16"/>
    <m/>
    <m/>
    <m/>
    <m/>
    <m/>
    <m/>
    <m/>
    <m/>
    <m/>
    <n v="0.16"/>
  </r>
  <r>
    <x v="2"/>
    <s v="Tampa Electric Company"/>
    <x v="0"/>
    <s v="Tampa Electric Company"/>
    <x v="463"/>
    <x v="462"/>
    <x v="102"/>
    <s v="Trnsm Station Exp"/>
    <m/>
    <n v="187.5"/>
    <n v="98.37"/>
    <m/>
    <n v="58.31"/>
    <m/>
    <n v="101.53"/>
    <n v="196.5"/>
    <m/>
    <m/>
    <m/>
    <n v="39.299999999999997"/>
    <n v="681.51"/>
  </r>
  <r>
    <x v="2"/>
    <s v="Tampa Electric Company"/>
    <x v="0"/>
    <s v="Tampa Electric Company"/>
    <x v="463"/>
    <x v="462"/>
    <x v="103"/>
    <s v="Trnsm OH Line Exp"/>
    <m/>
    <m/>
    <n v="0.01"/>
    <m/>
    <m/>
    <m/>
    <m/>
    <m/>
    <m/>
    <m/>
    <m/>
    <m/>
    <n v="0.01"/>
  </r>
  <r>
    <x v="2"/>
    <s v="Tampa Electric Company"/>
    <x v="0"/>
    <s v="Tampa Electric Company"/>
    <x v="463"/>
    <x v="462"/>
    <x v="104"/>
    <s v="Misc Trnsm Exp"/>
    <n v="63.76"/>
    <n v="113.7"/>
    <n v="260.92"/>
    <n v="410.72"/>
    <n v="100.22"/>
    <n v="1538.63"/>
    <n v="290.85000000000002"/>
    <n v="54.38"/>
    <n v="178.83"/>
    <n v="189.96"/>
    <m/>
    <n v="237.79"/>
    <n v="3439.76"/>
  </r>
  <r>
    <x v="2"/>
    <s v="Tampa Electric Company"/>
    <x v="0"/>
    <s v="Tampa Electric Company"/>
    <x v="463"/>
    <x v="462"/>
    <x v="106"/>
    <s v="Trnsm Maint Comp SW"/>
    <m/>
    <m/>
    <n v="0.02"/>
    <m/>
    <m/>
    <m/>
    <m/>
    <m/>
    <m/>
    <m/>
    <m/>
    <m/>
    <n v="0.02"/>
  </r>
  <r>
    <x v="2"/>
    <s v="Tampa Electric Company"/>
    <x v="0"/>
    <s v="Tampa Electric Company"/>
    <x v="463"/>
    <x v="462"/>
    <x v="107"/>
    <s v="Trnsm Maint Comm Eq"/>
    <m/>
    <m/>
    <n v="0.05"/>
    <n v="58.31"/>
    <m/>
    <n v="254.16"/>
    <m/>
    <m/>
    <m/>
    <m/>
    <n v="264.63"/>
    <m/>
    <n v="577.15"/>
  </r>
  <r>
    <x v="2"/>
    <s v="Tampa Electric Company"/>
    <x v="0"/>
    <s v="Tampa Electric Company"/>
    <x v="463"/>
    <x v="462"/>
    <x v="108"/>
    <s v="Trnsm Maint Stn Equ"/>
    <m/>
    <m/>
    <n v="0.15"/>
    <m/>
    <m/>
    <m/>
    <m/>
    <m/>
    <m/>
    <m/>
    <m/>
    <m/>
    <n v="0.15"/>
  </r>
  <r>
    <x v="2"/>
    <s v="Tampa Electric Company"/>
    <x v="0"/>
    <s v="Tampa Electric Company"/>
    <x v="463"/>
    <x v="462"/>
    <x v="109"/>
    <s v="Trnsm Maint OH Lines"/>
    <m/>
    <m/>
    <n v="11.32"/>
    <m/>
    <n v="632.79"/>
    <m/>
    <m/>
    <n v="9.39"/>
    <n v="23.05"/>
    <n v="1.53"/>
    <m/>
    <n v="349.77"/>
    <n v="1027.8499999999999"/>
  </r>
  <r>
    <x v="2"/>
    <s v="Tampa Electric Company"/>
    <x v="0"/>
    <s v="Tampa Electric Company"/>
    <x v="463"/>
    <x v="462"/>
    <x v="110"/>
    <s v="Distrb Ops SupEng"/>
    <m/>
    <m/>
    <n v="1417.31"/>
    <n v="108.09"/>
    <n v="720.5"/>
    <n v="1526.22"/>
    <n v="355.67"/>
    <n v="1621.89"/>
    <n v="1167.3"/>
    <m/>
    <m/>
    <n v="561.34"/>
    <n v="7478.3200000000006"/>
  </r>
  <r>
    <x v="2"/>
    <s v="Tampa Electric Company"/>
    <x v="0"/>
    <s v="Tampa Electric Company"/>
    <x v="463"/>
    <x v="462"/>
    <x v="111"/>
    <s v="Distrb Load Dispatch"/>
    <m/>
    <m/>
    <n v="0.12"/>
    <m/>
    <m/>
    <m/>
    <m/>
    <m/>
    <m/>
    <m/>
    <m/>
    <m/>
    <n v="0.12"/>
  </r>
  <r>
    <x v="2"/>
    <s v="Tampa Electric Company"/>
    <x v="0"/>
    <s v="Tampa Electric Company"/>
    <x v="463"/>
    <x v="462"/>
    <x v="112"/>
    <s v="Distrb Station Exp"/>
    <m/>
    <n v="76.260000000000005"/>
    <n v="76.849999999999994"/>
    <n v="61.57"/>
    <m/>
    <n v="13.1"/>
    <n v="232.54"/>
    <m/>
    <m/>
    <n v="25.55"/>
    <n v="185.38"/>
    <n v="108.74"/>
    <n v="779.99"/>
  </r>
  <r>
    <x v="2"/>
    <s v="Tampa Electric Company"/>
    <x v="0"/>
    <s v="Tampa Electric Company"/>
    <x v="463"/>
    <x v="462"/>
    <x v="113"/>
    <s v="Distrb OH Line Exp"/>
    <n v="1004.08"/>
    <n v="1322"/>
    <n v="419.57"/>
    <n v="361.58"/>
    <n v="436.24"/>
    <n v="581.01"/>
    <n v="1164.6099999999999"/>
    <n v="1770.51"/>
    <n v="1418.11"/>
    <n v="655"/>
    <n v="1820.91"/>
    <n v="307.86"/>
    <n v="11261.480000000001"/>
  </r>
  <r>
    <x v="2"/>
    <s v="Tampa Electric Company"/>
    <x v="0"/>
    <s v="Tampa Electric Company"/>
    <x v="463"/>
    <x v="462"/>
    <x v="114"/>
    <s v="Distrb UG Line Exp"/>
    <m/>
    <m/>
    <n v="0.1"/>
    <m/>
    <m/>
    <m/>
    <m/>
    <m/>
    <m/>
    <m/>
    <m/>
    <m/>
    <n v="0.1"/>
  </r>
  <r>
    <x v="2"/>
    <s v="Tampa Electric Company"/>
    <x v="0"/>
    <s v="Tampa Electric Company"/>
    <x v="463"/>
    <x v="462"/>
    <x v="115"/>
    <s v="Distrb Sreet Lightn"/>
    <m/>
    <n v="197.51"/>
    <n v="929.73"/>
    <m/>
    <n v="664.17"/>
    <m/>
    <m/>
    <n v="848.24"/>
    <m/>
    <n v="54.37"/>
    <n v="172.93"/>
    <n v="518.11"/>
    <n v="3385.0599999999995"/>
  </r>
  <r>
    <x v="2"/>
    <s v="Tampa Electric Company"/>
    <x v="0"/>
    <s v="Tampa Electric Company"/>
    <x v="463"/>
    <x v="462"/>
    <x v="116"/>
    <s v="Distrb Meter Exp"/>
    <m/>
    <n v="8.52"/>
    <n v="1149.21"/>
    <n v="13.1"/>
    <n v="77.95"/>
    <n v="9.83"/>
    <n v="17.03"/>
    <n v="64.849999999999994"/>
    <n v="58.3"/>
    <m/>
    <m/>
    <m/>
    <n v="1398.7899999999997"/>
  </r>
  <r>
    <x v="2"/>
    <s v="Tampa Electric Company"/>
    <x v="0"/>
    <s v="Tampa Electric Company"/>
    <x v="463"/>
    <x v="462"/>
    <x v="117"/>
    <s v="Distrb Cust Install"/>
    <m/>
    <m/>
    <n v="0.02"/>
    <m/>
    <m/>
    <m/>
    <m/>
    <m/>
    <m/>
    <m/>
    <m/>
    <m/>
    <n v="0.02"/>
  </r>
  <r>
    <x v="2"/>
    <s v="Tampa Electric Company"/>
    <x v="0"/>
    <s v="Tampa Electric Company"/>
    <x v="463"/>
    <x v="462"/>
    <x v="118"/>
    <s v="Misc Distrib Exp"/>
    <n v="2018.86"/>
    <n v="1765.71"/>
    <n v="1362.83"/>
    <n v="8001.91"/>
    <n v="2464.42"/>
    <n v="1067.19"/>
    <n v="4361.3"/>
    <n v="1182.47"/>
    <n v="1109.68"/>
    <n v="4013.39"/>
    <n v="1377.66"/>
    <n v="1179.1400000000001"/>
    <n v="29904.559999999998"/>
  </r>
  <r>
    <x v="2"/>
    <s v="Tampa Electric Company"/>
    <x v="0"/>
    <s v="Tampa Electric Company"/>
    <x v="463"/>
    <x v="462"/>
    <x v="119"/>
    <s v="Distrb Maint Struct"/>
    <m/>
    <m/>
    <n v="0.03"/>
    <m/>
    <m/>
    <m/>
    <m/>
    <m/>
    <m/>
    <m/>
    <m/>
    <m/>
    <n v="0.03"/>
  </r>
  <r>
    <x v="2"/>
    <s v="Tampa Electric Company"/>
    <x v="0"/>
    <s v="Tampa Electric Company"/>
    <x v="463"/>
    <x v="462"/>
    <x v="120"/>
    <s v="Distrb Maint Station"/>
    <m/>
    <m/>
    <n v="0.18"/>
    <m/>
    <m/>
    <m/>
    <m/>
    <m/>
    <m/>
    <m/>
    <n v="4.59"/>
    <m/>
    <n v="4.7699999999999996"/>
  </r>
  <r>
    <x v="2"/>
    <s v="Tampa Electric Company"/>
    <x v="0"/>
    <s v="Tampa Electric Company"/>
    <x v="463"/>
    <x v="462"/>
    <x v="121"/>
    <s v="Distrb Maint OH Line"/>
    <m/>
    <m/>
    <n v="1.1100000000000001"/>
    <m/>
    <m/>
    <m/>
    <m/>
    <m/>
    <m/>
    <m/>
    <m/>
    <m/>
    <n v="1.1100000000000001"/>
  </r>
  <r>
    <x v="2"/>
    <s v="Tampa Electric Company"/>
    <x v="0"/>
    <s v="Tampa Electric Company"/>
    <x v="463"/>
    <x v="462"/>
    <x v="122"/>
    <s v="Distrb Maint UG Line"/>
    <m/>
    <m/>
    <n v="0.42"/>
    <m/>
    <m/>
    <m/>
    <m/>
    <m/>
    <n v="96.29"/>
    <m/>
    <m/>
    <m/>
    <n v="96.710000000000008"/>
  </r>
  <r>
    <x v="2"/>
    <s v="Tampa Electric Company"/>
    <x v="0"/>
    <s v="Tampa Electric Company"/>
    <x v="463"/>
    <x v="462"/>
    <x v="123"/>
    <s v="Distrb Maint Transf"/>
    <m/>
    <m/>
    <n v="0.04"/>
    <m/>
    <m/>
    <m/>
    <m/>
    <m/>
    <m/>
    <m/>
    <m/>
    <m/>
    <n v="0.04"/>
  </r>
  <r>
    <x v="2"/>
    <s v="Tampa Electric Company"/>
    <x v="0"/>
    <s v="Tampa Electric Company"/>
    <x v="463"/>
    <x v="462"/>
    <x v="124"/>
    <s v="Distrb Maint StLght"/>
    <m/>
    <m/>
    <n v="0.01"/>
    <m/>
    <m/>
    <m/>
    <m/>
    <m/>
    <m/>
    <m/>
    <m/>
    <m/>
    <n v="0.01"/>
  </r>
  <r>
    <x v="2"/>
    <s v="Tampa Electric Company"/>
    <x v="0"/>
    <s v="Tampa Electric Company"/>
    <x v="463"/>
    <x v="462"/>
    <x v="125"/>
    <s v="Distrb Maint Meters"/>
    <m/>
    <m/>
    <n v="7.0000000000000007E-2"/>
    <m/>
    <m/>
    <m/>
    <m/>
    <m/>
    <m/>
    <m/>
    <m/>
    <m/>
    <n v="7.0000000000000007E-2"/>
  </r>
  <r>
    <x v="2"/>
    <s v="Tampa Electric Company"/>
    <x v="0"/>
    <s v="Tampa Electric Company"/>
    <x v="463"/>
    <x v="462"/>
    <x v="126"/>
    <s v="Cust Act Superv"/>
    <n v="24.29"/>
    <m/>
    <n v="251.46"/>
    <m/>
    <m/>
    <m/>
    <m/>
    <m/>
    <m/>
    <m/>
    <m/>
    <n v="46.96"/>
    <n v="322.70999999999998"/>
  </r>
  <r>
    <x v="2"/>
    <s v="Tampa Electric Company"/>
    <x v="0"/>
    <s v="Tampa Electric Company"/>
    <x v="463"/>
    <x v="462"/>
    <x v="127"/>
    <s v="Cust Act Meter Read"/>
    <m/>
    <m/>
    <n v="0.03"/>
    <m/>
    <m/>
    <m/>
    <m/>
    <m/>
    <m/>
    <m/>
    <m/>
    <m/>
    <n v="0.03"/>
  </r>
  <r>
    <x v="2"/>
    <s v="Tampa Electric Company"/>
    <x v="0"/>
    <s v="Tampa Electric Company"/>
    <x v="463"/>
    <x v="462"/>
    <x v="128"/>
    <s v="Cust Act Rcds Cllct"/>
    <n v="468.16"/>
    <n v="227.92"/>
    <n v="98.99"/>
    <n v="12.37"/>
    <m/>
    <n v="157.86000000000001"/>
    <n v="316.37"/>
    <n v="112.67"/>
    <n v="1471.62"/>
    <n v="544.95000000000005"/>
    <n v="539.69000000000005"/>
    <n v="322.26"/>
    <n v="4272.8599999999997"/>
  </r>
  <r>
    <x v="2"/>
    <s v="Tampa Electric Company"/>
    <x v="0"/>
    <s v="Tampa Electric Company"/>
    <x v="463"/>
    <x v="462"/>
    <x v="129"/>
    <s v="Cust Assist Exp"/>
    <n v="817.55"/>
    <n v="550.54999999999995"/>
    <n v="2409.27"/>
    <n v="949.82"/>
    <n v="1518.44"/>
    <n v="1834.17"/>
    <n v="2219.34"/>
    <n v="2002.5"/>
    <n v="1931.76"/>
    <n v="3039.44"/>
    <n v="2913.66"/>
    <n v="1473.84"/>
    <n v="21660.34"/>
  </r>
  <r>
    <x v="2"/>
    <s v="Tampa Electric Company"/>
    <x v="0"/>
    <s v="Tampa Electric Company"/>
    <x v="463"/>
    <x v="462"/>
    <x v="137"/>
    <s v="Office Suppl Exp"/>
    <n v="1977.25"/>
    <n v="4306.17"/>
    <n v="5927.03"/>
    <n v="3599.15"/>
    <n v="6044.58"/>
    <n v="6302.97"/>
    <n v="4579.72"/>
    <n v="4621.47"/>
    <n v="5747.29"/>
    <n v="7726.26"/>
    <n v="6426.07"/>
    <n v="10671.56"/>
    <n v="67929.52"/>
  </r>
  <r>
    <x v="2"/>
    <s v="Tampa Electric Company"/>
    <x v="0"/>
    <s v="Tampa Electric Company"/>
    <x v="463"/>
    <x v="462"/>
    <x v="139"/>
    <s v="Regul Commission Exp"/>
    <m/>
    <m/>
    <n v="387.11"/>
    <n v="337.33"/>
    <n v="371.39"/>
    <m/>
    <m/>
    <m/>
    <m/>
    <m/>
    <n v="370.08"/>
    <m/>
    <n v="1465.9099999999999"/>
  </r>
  <r>
    <x v="2"/>
    <s v="Tampa Electric Company"/>
    <x v="0"/>
    <s v="Tampa Electric Company"/>
    <x v="463"/>
    <x v="462"/>
    <x v="132"/>
    <s v="Misc General Exp"/>
    <n v="67.5"/>
    <n v="233.82"/>
    <n v="1055.98"/>
    <n v="1.32"/>
    <n v="132.99"/>
    <n v="91.72"/>
    <n v="91.71"/>
    <m/>
    <n v="160.51"/>
    <n v="155.27000000000001"/>
    <n v="58.3"/>
    <n v="707.58"/>
    <n v="2756.7"/>
  </r>
  <r>
    <x v="2"/>
    <s v="Tampa Electric Company"/>
    <x v="0"/>
    <s v="Tampa Electric Company"/>
    <x v="463"/>
    <x v="462"/>
    <x v="133"/>
    <s v="A&amp;G Ele Maint GenPlt"/>
    <n v="327.71"/>
    <n v="589.41999999999996"/>
    <n v="697.13"/>
    <n v="771.94"/>
    <n v="549.23"/>
    <n v="533.78"/>
    <n v="321.26"/>
    <n v="885.9"/>
    <n v="503.46"/>
    <n v="207"/>
    <n v="652.32000000000005"/>
    <n v="486.01"/>
    <n v="6525.16"/>
  </r>
  <r>
    <x v="2"/>
    <s v="Tampa Electric Company"/>
    <x v="0"/>
    <s v="Tampa Electric Company"/>
    <x v="463"/>
    <x v="462"/>
    <x v="134"/>
    <s v="Not assigned"/>
    <m/>
    <m/>
    <m/>
    <n v="40.619999999999997"/>
    <m/>
    <m/>
    <m/>
    <m/>
    <m/>
    <m/>
    <m/>
    <m/>
    <n v="40.619999999999997"/>
  </r>
  <r>
    <x v="2"/>
    <s v="Tampa Electric Company"/>
    <x v="0"/>
    <s v="Tampa Electric Company"/>
    <x v="464"/>
    <x v="463"/>
    <x v="1"/>
    <s v="FERC B/S Clearing"/>
    <n v="551.25"/>
    <n v="323.11"/>
    <n v="474.66"/>
    <m/>
    <n v="284.18"/>
    <m/>
    <m/>
    <n v="2118.0300000000002"/>
    <n v="354.07"/>
    <n v="344.03"/>
    <n v="2772.39"/>
    <n v="281.89"/>
    <n v="7503.61"/>
  </r>
  <r>
    <x v="2"/>
    <s v="Tampa Electric Company"/>
    <x v="0"/>
    <s v="Tampa Electric Company"/>
    <x v="464"/>
    <x v="463"/>
    <x v="80"/>
    <s v="Steam Ops SupEng"/>
    <n v="21.56"/>
    <n v="6863.21"/>
    <m/>
    <m/>
    <m/>
    <m/>
    <m/>
    <m/>
    <m/>
    <m/>
    <m/>
    <n v="127.37"/>
    <n v="7012.14"/>
  </r>
  <r>
    <x v="2"/>
    <s v="Tampa Electric Company"/>
    <x v="0"/>
    <s v="Tampa Electric Company"/>
    <x v="464"/>
    <x v="463"/>
    <x v="84"/>
    <s v="Misc Steam Pwr Exp"/>
    <n v="538.79"/>
    <m/>
    <n v="5887.08"/>
    <n v="2930.61"/>
    <n v="4565.53"/>
    <n v="4866.76"/>
    <n v="3969.74"/>
    <n v="1035.24"/>
    <m/>
    <n v="1165.44"/>
    <n v="14382.57"/>
    <n v="4974.91"/>
    <n v="44316.67"/>
  </r>
  <r>
    <x v="2"/>
    <s v="Tampa Electric Company"/>
    <x v="0"/>
    <s v="Tampa Electric Company"/>
    <x v="464"/>
    <x v="463"/>
    <x v="86"/>
    <s v="Steam Main Struct"/>
    <n v="77.739999999999995"/>
    <m/>
    <m/>
    <m/>
    <m/>
    <m/>
    <m/>
    <m/>
    <m/>
    <m/>
    <m/>
    <m/>
    <n v="77.739999999999995"/>
  </r>
  <r>
    <x v="2"/>
    <s v="Tampa Electric Company"/>
    <x v="0"/>
    <s v="Tampa Electric Company"/>
    <x v="464"/>
    <x v="463"/>
    <x v="87"/>
    <s v="Steam Maint BoilerPl"/>
    <n v="442.11"/>
    <m/>
    <m/>
    <m/>
    <m/>
    <m/>
    <m/>
    <m/>
    <m/>
    <m/>
    <m/>
    <m/>
    <n v="442.11"/>
  </r>
  <r>
    <x v="2"/>
    <s v="Tampa Electric Company"/>
    <x v="0"/>
    <s v="Tampa Electric Company"/>
    <x v="464"/>
    <x v="463"/>
    <x v="88"/>
    <s v="Steam Maint ElePlant"/>
    <n v="91.5"/>
    <m/>
    <m/>
    <m/>
    <m/>
    <m/>
    <m/>
    <m/>
    <m/>
    <m/>
    <m/>
    <m/>
    <n v="91.5"/>
  </r>
  <r>
    <x v="2"/>
    <s v="Tampa Electric Company"/>
    <x v="0"/>
    <s v="Tampa Electric Company"/>
    <x v="464"/>
    <x v="463"/>
    <x v="89"/>
    <s v="Maint Msc Steam Plnt"/>
    <n v="27.04"/>
    <m/>
    <m/>
    <m/>
    <m/>
    <m/>
    <m/>
    <m/>
    <m/>
    <m/>
    <m/>
    <m/>
    <n v="27.04"/>
  </r>
  <r>
    <x v="2"/>
    <s v="Tampa Electric Company"/>
    <x v="0"/>
    <s v="Tampa Electric Company"/>
    <x v="464"/>
    <x v="463"/>
    <x v="92"/>
    <s v="OthPwr Gen Exp"/>
    <m/>
    <m/>
    <m/>
    <m/>
    <m/>
    <m/>
    <m/>
    <m/>
    <m/>
    <n v="38.549999999999997"/>
    <m/>
    <m/>
    <n v="38.549999999999997"/>
  </r>
  <r>
    <x v="2"/>
    <s v="Tampa Electric Company"/>
    <x v="0"/>
    <s v="Tampa Electric Company"/>
    <x v="464"/>
    <x v="463"/>
    <x v="93"/>
    <s v="Misc OthPwr Gen Exp"/>
    <n v="1000"/>
    <m/>
    <n v="500"/>
    <m/>
    <n v="1000"/>
    <m/>
    <n v="975.5"/>
    <n v="537.5"/>
    <n v="13971.91"/>
    <n v="4087.68"/>
    <m/>
    <m/>
    <n v="22072.59"/>
  </r>
  <r>
    <x v="2"/>
    <s v="Tampa Electric Company"/>
    <x v="0"/>
    <s v="Tampa Electric Company"/>
    <x v="464"/>
    <x v="463"/>
    <x v="95"/>
    <s v="OthPwr Maint Gen Eq"/>
    <n v="15.31"/>
    <m/>
    <m/>
    <m/>
    <m/>
    <m/>
    <m/>
    <m/>
    <m/>
    <m/>
    <m/>
    <m/>
    <n v="15.31"/>
  </r>
  <r>
    <x v="2"/>
    <s v="Tampa Electric Company"/>
    <x v="0"/>
    <s v="Tampa Electric Company"/>
    <x v="464"/>
    <x v="463"/>
    <x v="104"/>
    <s v="Misc Trnsm Exp"/>
    <m/>
    <m/>
    <m/>
    <m/>
    <m/>
    <m/>
    <m/>
    <m/>
    <m/>
    <m/>
    <m/>
    <n v="173.67"/>
    <n v="173.67"/>
  </r>
  <r>
    <x v="2"/>
    <s v="Tampa Electric Company"/>
    <x v="0"/>
    <s v="Tampa Electric Company"/>
    <x v="464"/>
    <x v="463"/>
    <x v="113"/>
    <s v="Distrb OH Line Exp"/>
    <m/>
    <m/>
    <m/>
    <m/>
    <m/>
    <m/>
    <n v="10.73"/>
    <n v="309.67"/>
    <m/>
    <m/>
    <n v="2295.46"/>
    <m/>
    <n v="2615.86"/>
  </r>
  <r>
    <x v="2"/>
    <s v="Tampa Electric Company"/>
    <x v="0"/>
    <s v="Tampa Electric Company"/>
    <x v="464"/>
    <x v="463"/>
    <x v="115"/>
    <s v="Distrb Sreet Lightn"/>
    <m/>
    <m/>
    <m/>
    <m/>
    <m/>
    <m/>
    <m/>
    <m/>
    <n v="109.08"/>
    <m/>
    <m/>
    <m/>
    <n v="109.08"/>
  </r>
  <r>
    <x v="2"/>
    <s v="Tampa Electric Company"/>
    <x v="0"/>
    <s v="Tampa Electric Company"/>
    <x v="464"/>
    <x v="463"/>
    <x v="116"/>
    <s v="Distrb Meter Exp"/>
    <m/>
    <m/>
    <m/>
    <m/>
    <m/>
    <n v="8.9499999999999993"/>
    <m/>
    <m/>
    <m/>
    <m/>
    <m/>
    <m/>
    <n v="8.9499999999999993"/>
  </r>
  <r>
    <x v="2"/>
    <s v="Tampa Electric Company"/>
    <x v="0"/>
    <s v="Tampa Electric Company"/>
    <x v="464"/>
    <x v="463"/>
    <x v="118"/>
    <s v="Misc Distrib Exp"/>
    <n v="5265.87"/>
    <n v="2800.34"/>
    <n v="50663.65"/>
    <n v="20598.64"/>
    <n v="19176.77"/>
    <n v="20342.48"/>
    <n v="16507"/>
    <n v="23414.12"/>
    <n v="-186.77"/>
    <n v="21170.47"/>
    <n v="137309.57999999999"/>
    <n v="36236.370000000003"/>
    <n v="353298.52"/>
  </r>
  <r>
    <x v="2"/>
    <s v="Tampa Electric Company"/>
    <x v="0"/>
    <s v="Tampa Electric Company"/>
    <x v="464"/>
    <x v="463"/>
    <x v="128"/>
    <s v="Cust Act Rcds Cllct"/>
    <n v="71.73"/>
    <m/>
    <n v="76.37"/>
    <m/>
    <m/>
    <n v="116.34"/>
    <m/>
    <m/>
    <m/>
    <m/>
    <n v="724.73"/>
    <n v="236.81"/>
    <n v="1225.98"/>
  </r>
  <r>
    <x v="2"/>
    <s v="Tampa Electric Company"/>
    <x v="0"/>
    <s v="Tampa Electric Company"/>
    <x v="464"/>
    <x v="463"/>
    <x v="129"/>
    <s v="Cust Assist Exp"/>
    <n v="4362.76"/>
    <n v="277.35000000000002"/>
    <m/>
    <n v="171.69"/>
    <n v="185.99"/>
    <n v="85.99"/>
    <n v="100"/>
    <m/>
    <n v="185.99"/>
    <n v="100"/>
    <n v="79.849999999999994"/>
    <n v="64.69"/>
    <n v="5614.3099999999995"/>
  </r>
  <r>
    <x v="2"/>
    <s v="Tampa Electric Company"/>
    <x v="0"/>
    <s v="Tampa Electric Company"/>
    <x v="464"/>
    <x v="463"/>
    <x v="137"/>
    <s v="Office Suppl Exp"/>
    <n v="298.08999999999997"/>
    <n v="365.95"/>
    <n v="2660.23"/>
    <n v="1058.94"/>
    <n v="1072.01"/>
    <n v="8999.2999999999993"/>
    <n v="2735.76"/>
    <n v="991.09"/>
    <n v="177.53"/>
    <n v="30578.65"/>
    <n v="10716.73"/>
    <n v="2172.6"/>
    <n v="61826.879999999997"/>
  </r>
  <r>
    <x v="2"/>
    <s v="Tampa Electric Company"/>
    <x v="0"/>
    <s v="Tampa Electric Company"/>
    <x v="464"/>
    <x v="463"/>
    <x v="133"/>
    <s v="A&amp;G Ele Maint GenPlt"/>
    <m/>
    <m/>
    <m/>
    <m/>
    <n v="25.8"/>
    <m/>
    <m/>
    <m/>
    <m/>
    <m/>
    <m/>
    <m/>
    <n v="25.8"/>
  </r>
  <r>
    <x v="2"/>
    <s v="Tampa Electric Company"/>
    <x v="0"/>
    <s v="Tampa Electric Company"/>
    <x v="465"/>
    <x v="464"/>
    <x v="1"/>
    <s v="FERC B/S Clearing"/>
    <n v="50"/>
    <n v="3915"/>
    <n v="1525"/>
    <n v="11042.4"/>
    <n v="10938.8"/>
    <n v="9325"/>
    <n v="3395"/>
    <n v="5508"/>
    <n v="2657.82"/>
    <n v="4324"/>
    <n v="3563.29"/>
    <n v="57119.28"/>
    <n v="113363.59"/>
  </r>
  <r>
    <x v="2"/>
    <s v="Tampa Electric Company"/>
    <x v="0"/>
    <s v="Tampa Electric Company"/>
    <x v="465"/>
    <x v="464"/>
    <x v="80"/>
    <s v="Steam Ops SupEng"/>
    <n v="1408.75"/>
    <n v="2400"/>
    <n v="9358.93"/>
    <n v="6824.55"/>
    <n v="-5481.7"/>
    <n v="7811.95"/>
    <n v="3585"/>
    <n v="3314.97"/>
    <n v="12575"/>
    <n v="1800"/>
    <n v="9290"/>
    <m/>
    <n v="52887.45"/>
  </r>
  <r>
    <x v="2"/>
    <s v="Tampa Electric Company"/>
    <x v="0"/>
    <s v="Tampa Electric Company"/>
    <x v="465"/>
    <x v="464"/>
    <x v="84"/>
    <s v="Misc Steam Pwr Exp"/>
    <m/>
    <n v="1214.08"/>
    <n v="7990"/>
    <n v="161.06"/>
    <m/>
    <m/>
    <n v="478.62"/>
    <n v="193.95"/>
    <m/>
    <m/>
    <m/>
    <m/>
    <n v="10037.710000000001"/>
  </r>
  <r>
    <x v="2"/>
    <s v="Tampa Electric Company"/>
    <x v="0"/>
    <s v="Tampa Electric Company"/>
    <x v="465"/>
    <x v="464"/>
    <x v="92"/>
    <s v="OthPwr Gen Exp"/>
    <n v="2200"/>
    <n v="4543.8"/>
    <n v="700"/>
    <n v="35409.68"/>
    <n v="18183.849999999999"/>
    <n v="1050"/>
    <n v="8564.2800000000007"/>
    <n v="3609.02"/>
    <m/>
    <n v="1200"/>
    <n v="1339.37"/>
    <n v="-57069.279999999999"/>
    <n v="19730.72"/>
  </r>
  <r>
    <x v="2"/>
    <s v="Tampa Electric Company"/>
    <x v="0"/>
    <s v="Tampa Electric Company"/>
    <x v="465"/>
    <x v="464"/>
    <x v="93"/>
    <s v="Misc OthPwr Gen Exp"/>
    <n v="17085"/>
    <n v="1254.3"/>
    <n v="8952.5"/>
    <n v="9620"/>
    <n v="770"/>
    <n v="1500"/>
    <n v="2885"/>
    <n v="6475"/>
    <n v="10759.51"/>
    <n v="8902.4500000000007"/>
    <m/>
    <n v="5468.14"/>
    <n v="73671.900000000009"/>
  </r>
  <r>
    <x v="2"/>
    <s v="Tampa Electric Company"/>
    <x v="0"/>
    <s v="Tampa Electric Company"/>
    <x v="465"/>
    <x v="464"/>
    <x v="98"/>
    <s v="Trnsm Ops SupEng"/>
    <m/>
    <m/>
    <m/>
    <n v="855"/>
    <n v="8673"/>
    <n v="9275"/>
    <m/>
    <n v="845"/>
    <m/>
    <n v="475"/>
    <m/>
    <n v="2090"/>
    <n v="22213"/>
  </r>
  <r>
    <x v="2"/>
    <s v="Tampa Electric Company"/>
    <x v="0"/>
    <s v="Tampa Electric Company"/>
    <x v="465"/>
    <x v="464"/>
    <x v="100"/>
    <s v="Trnsm LD Monitor"/>
    <m/>
    <m/>
    <m/>
    <m/>
    <m/>
    <m/>
    <m/>
    <m/>
    <m/>
    <m/>
    <m/>
    <n v="30"/>
    <n v="30"/>
  </r>
  <r>
    <x v="2"/>
    <s v="Tampa Electric Company"/>
    <x v="0"/>
    <s v="Tampa Electric Company"/>
    <x v="465"/>
    <x v="464"/>
    <x v="102"/>
    <s v="Trnsm Station Exp"/>
    <m/>
    <m/>
    <m/>
    <n v="1703.41"/>
    <m/>
    <n v="1453.98"/>
    <m/>
    <n v="1751.85"/>
    <m/>
    <m/>
    <m/>
    <m/>
    <n v="4909.24"/>
  </r>
  <r>
    <x v="2"/>
    <s v="Tampa Electric Company"/>
    <x v="0"/>
    <s v="Tampa Electric Company"/>
    <x v="465"/>
    <x v="464"/>
    <x v="104"/>
    <s v="Misc Trnsm Exp"/>
    <n v="5485"/>
    <n v="655"/>
    <n v="2990"/>
    <n v="4440.01"/>
    <n v="850"/>
    <n v="1525"/>
    <n v="30"/>
    <n v="4239"/>
    <n v="1255.5"/>
    <n v="1635.29"/>
    <m/>
    <n v="1395"/>
    <n v="24499.800000000003"/>
  </r>
  <r>
    <x v="2"/>
    <s v="Tampa Electric Company"/>
    <x v="0"/>
    <s v="Tampa Electric Company"/>
    <x v="465"/>
    <x v="464"/>
    <x v="107"/>
    <s v="Trnsm Maint Comm Eq"/>
    <n v="1399"/>
    <m/>
    <m/>
    <m/>
    <m/>
    <m/>
    <m/>
    <m/>
    <m/>
    <m/>
    <m/>
    <m/>
    <n v="1399"/>
  </r>
  <r>
    <x v="2"/>
    <s v="Tampa Electric Company"/>
    <x v="0"/>
    <s v="Tampa Electric Company"/>
    <x v="465"/>
    <x v="464"/>
    <x v="108"/>
    <s v="Trnsm Maint Stn Equ"/>
    <n v="2290"/>
    <m/>
    <m/>
    <m/>
    <m/>
    <m/>
    <m/>
    <m/>
    <m/>
    <m/>
    <m/>
    <m/>
    <n v="2290"/>
  </r>
  <r>
    <x v="2"/>
    <s v="Tampa Electric Company"/>
    <x v="0"/>
    <s v="Tampa Electric Company"/>
    <x v="465"/>
    <x v="464"/>
    <x v="109"/>
    <s v="Trnsm Maint OH Lines"/>
    <m/>
    <m/>
    <m/>
    <m/>
    <m/>
    <n v="821.3"/>
    <m/>
    <m/>
    <m/>
    <m/>
    <m/>
    <m/>
    <n v="821.3"/>
  </r>
  <r>
    <x v="2"/>
    <s v="Tampa Electric Company"/>
    <x v="0"/>
    <s v="Tampa Electric Company"/>
    <x v="465"/>
    <x v="464"/>
    <x v="110"/>
    <s v="Distrb Ops SupEng"/>
    <n v="500"/>
    <m/>
    <m/>
    <n v="1800"/>
    <n v="435"/>
    <n v="2420"/>
    <n v="2609.02"/>
    <n v="1350"/>
    <n v="-2395"/>
    <n v="3900"/>
    <m/>
    <m/>
    <n v="10619.02"/>
  </r>
  <r>
    <x v="2"/>
    <s v="Tampa Electric Company"/>
    <x v="0"/>
    <s v="Tampa Electric Company"/>
    <x v="465"/>
    <x v="464"/>
    <x v="112"/>
    <s v="Distrb Station Exp"/>
    <m/>
    <n v="50"/>
    <m/>
    <n v="1835"/>
    <n v="4499.08"/>
    <n v="3150"/>
    <n v="1482.79"/>
    <m/>
    <n v="200"/>
    <n v="650"/>
    <n v="461.87"/>
    <n v="195"/>
    <n v="12523.74"/>
  </r>
  <r>
    <x v="2"/>
    <s v="Tampa Electric Company"/>
    <x v="0"/>
    <s v="Tampa Electric Company"/>
    <x v="465"/>
    <x v="464"/>
    <x v="113"/>
    <s v="Distrb OH Line Exp"/>
    <m/>
    <n v="660.59"/>
    <n v="1216"/>
    <n v="1570.92"/>
    <n v="1501.47"/>
    <n v="11500"/>
    <n v="320.20999999999998"/>
    <n v="6284.02"/>
    <n v="2081.4"/>
    <m/>
    <n v="1067.76"/>
    <n v="850"/>
    <n v="27052.37"/>
  </r>
  <r>
    <x v="2"/>
    <s v="Tampa Electric Company"/>
    <x v="0"/>
    <s v="Tampa Electric Company"/>
    <x v="465"/>
    <x v="464"/>
    <x v="115"/>
    <s v="Distrb Sreet Lightn"/>
    <m/>
    <m/>
    <m/>
    <m/>
    <n v="1833.85"/>
    <n v="199"/>
    <n v="2710"/>
    <n v="3965"/>
    <n v="1500"/>
    <m/>
    <n v="4000"/>
    <n v="2118.54"/>
    <n v="16326.39"/>
  </r>
  <r>
    <x v="2"/>
    <s v="Tampa Electric Company"/>
    <x v="0"/>
    <s v="Tampa Electric Company"/>
    <x v="465"/>
    <x v="464"/>
    <x v="116"/>
    <s v="Distrb Meter Exp"/>
    <n v="950"/>
    <m/>
    <m/>
    <n v="475"/>
    <m/>
    <n v="842.99"/>
    <n v="1295"/>
    <n v="2505"/>
    <m/>
    <n v="560"/>
    <m/>
    <m/>
    <n v="6627.99"/>
  </r>
  <r>
    <x v="2"/>
    <s v="Tampa Electric Company"/>
    <x v="0"/>
    <s v="Tampa Electric Company"/>
    <x v="465"/>
    <x v="464"/>
    <x v="118"/>
    <s v="Misc Distrib Exp"/>
    <n v="18410.310000000001"/>
    <n v="10524.13"/>
    <n v="4485"/>
    <n v="9999.61"/>
    <n v="-1489.11"/>
    <n v="4766.17"/>
    <n v="11559.77"/>
    <n v="611.94000000000005"/>
    <n v="1889"/>
    <n v="749"/>
    <n v="1200"/>
    <n v="4574.63"/>
    <n v="67280.450000000012"/>
  </r>
  <r>
    <x v="2"/>
    <s v="Tampa Electric Company"/>
    <x v="0"/>
    <s v="Tampa Electric Company"/>
    <x v="465"/>
    <x v="464"/>
    <x v="121"/>
    <s v="Distrb Maint OH Line"/>
    <m/>
    <m/>
    <m/>
    <m/>
    <m/>
    <m/>
    <m/>
    <m/>
    <n v="290"/>
    <m/>
    <n v="749"/>
    <m/>
    <n v="1039"/>
  </r>
  <r>
    <x v="2"/>
    <s v="Tampa Electric Company"/>
    <x v="0"/>
    <s v="Tampa Electric Company"/>
    <x v="465"/>
    <x v="464"/>
    <x v="126"/>
    <s v="Cust Act Superv"/>
    <m/>
    <m/>
    <m/>
    <n v="592.95000000000005"/>
    <m/>
    <m/>
    <m/>
    <m/>
    <m/>
    <m/>
    <m/>
    <n v="1474"/>
    <n v="2066.9499999999998"/>
  </r>
  <r>
    <x v="2"/>
    <s v="Tampa Electric Company"/>
    <x v="0"/>
    <s v="Tampa Electric Company"/>
    <x v="465"/>
    <x v="464"/>
    <x v="128"/>
    <s v="Cust Act Rcds Cllct"/>
    <n v="1078"/>
    <n v="646.1"/>
    <n v="8279.7900000000009"/>
    <n v="8079.54"/>
    <n v="2774.13"/>
    <n v="5507.25"/>
    <n v="1100.5"/>
    <n v="13595.02"/>
    <n v="10637.52"/>
    <n v="11588.66"/>
    <n v="206.81"/>
    <n v="8487.5400000000009"/>
    <n v="71980.860000000015"/>
  </r>
  <r>
    <x v="2"/>
    <s v="Tampa Electric Company"/>
    <x v="0"/>
    <s v="Tampa Electric Company"/>
    <x v="465"/>
    <x v="464"/>
    <x v="129"/>
    <s v="Cust Assist Exp"/>
    <m/>
    <n v="90"/>
    <m/>
    <n v="1870"/>
    <m/>
    <m/>
    <m/>
    <m/>
    <n v="3270"/>
    <n v="400"/>
    <m/>
    <n v="770"/>
    <n v="6400"/>
  </r>
  <r>
    <x v="2"/>
    <s v="Tampa Electric Company"/>
    <x v="0"/>
    <s v="Tampa Electric Company"/>
    <x v="465"/>
    <x v="464"/>
    <x v="130"/>
    <s v="Cust Svc Advertis"/>
    <m/>
    <m/>
    <m/>
    <m/>
    <m/>
    <m/>
    <m/>
    <m/>
    <m/>
    <n v="2163"/>
    <n v="-2163"/>
    <m/>
    <n v="0"/>
  </r>
  <r>
    <x v="2"/>
    <s v="Tampa Electric Company"/>
    <x v="0"/>
    <s v="Tampa Electric Company"/>
    <x v="465"/>
    <x v="464"/>
    <x v="136"/>
    <s v="Sales Advertising"/>
    <m/>
    <m/>
    <m/>
    <m/>
    <m/>
    <m/>
    <m/>
    <m/>
    <n v="320"/>
    <m/>
    <m/>
    <m/>
    <n v="320"/>
  </r>
  <r>
    <x v="2"/>
    <s v="Tampa Electric Company"/>
    <x v="0"/>
    <s v="Tampa Electric Company"/>
    <x v="465"/>
    <x v="464"/>
    <x v="137"/>
    <s v="Office Suppl Exp"/>
    <n v="23634.57"/>
    <n v="28244.98"/>
    <n v="5987.55"/>
    <n v="16509.37"/>
    <n v="21810.45"/>
    <n v="34054.04"/>
    <n v="24150.39"/>
    <n v="95136.71"/>
    <n v="55723.73"/>
    <n v="13436.09"/>
    <n v="45206.84"/>
    <n v="51155.41"/>
    <n v="415050.13"/>
  </r>
  <r>
    <x v="2"/>
    <s v="Tampa Electric Company"/>
    <x v="0"/>
    <s v="Tampa Electric Company"/>
    <x v="465"/>
    <x v="464"/>
    <x v="132"/>
    <s v="Misc General Exp"/>
    <m/>
    <m/>
    <m/>
    <n v="17.010000000000002"/>
    <n v="1034.1199999999999"/>
    <m/>
    <n v="1396.25"/>
    <m/>
    <m/>
    <m/>
    <m/>
    <m/>
    <n v="2447.38"/>
  </r>
  <r>
    <x v="2"/>
    <s v="Tampa Electric Company"/>
    <x v="0"/>
    <s v="Tampa Electric Company"/>
    <x v="465"/>
    <x v="464"/>
    <x v="133"/>
    <s v="A&amp;G Ele Maint GenPlt"/>
    <m/>
    <m/>
    <m/>
    <m/>
    <m/>
    <n v="59.85"/>
    <m/>
    <m/>
    <m/>
    <n v="44.99"/>
    <m/>
    <m/>
    <n v="104.84"/>
  </r>
  <r>
    <x v="2"/>
    <s v="Tampa Electric Company"/>
    <x v="0"/>
    <s v="Tampa Electric Company"/>
    <x v="466"/>
    <x v="465"/>
    <x v="1"/>
    <s v="FERC B/S Clearing"/>
    <n v="6946.22"/>
    <n v="8818.59"/>
    <n v="5374.78"/>
    <n v="13908.15"/>
    <n v="24482.83"/>
    <n v="41993.03"/>
    <n v="37686.6"/>
    <n v="35769.82"/>
    <n v="64520.77"/>
    <n v="817326.06"/>
    <n v="23628.6"/>
    <n v="42485.18"/>
    <n v="1122940.6300000001"/>
  </r>
  <r>
    <x v="2"/>
    <s v="Tampa Electric Company"/>
    <x v="0"/>
    <s v="Tampa Electric Company"/>
    <x v="466"/>
    <x v="465"/>
    <x v="78"/>
    <s v="Csts Jobbing Wrk"/>
    <n v="7.96"/>
    <n v="5.45"/>
    <n v="19.32"/>
    <n v="7.57"/>
    <n v="8.57"/>
    <n v="12.71"/>
    <n v="20.49"/>
    <n v="962.42"/>
    <m/>
    <m/>
    <n v="23.99"/>
    <n v="78.47"/>
    <n v="1146.95"/>
  </r>
  <r>
    <x v="2"/>
    <s v="Tampa Electric Company"/>
    <x v="0"/>
    <s v="Tampa Electric Company"/>
    <x v="466"/>
    <x v="465"/>
    <x v="79"/>
    <s v="Other Deductions"/>
    <n v="54.75"/>
    <n v="4937.17"/>
    <m/>
    <n v="1461.71"/>
    <m/>
    <m/>
    <m/>
    <m/>
    <m/>
    <m/>
    <m/>
    <m/>
    <n v="6453.63"/>
  </r>
  <r>
    <x v="2"/>
    <s v="Tampa Electric Company"/>
    <x v="0"/>
    <s v="Tampa Electric Company"/>
    <x v="466"/>
    <x v="465"/>
    <x v="80"/>
    <s v="Steam Ops SupEng"/>
    <n v="1812.7"/>
    <n v="14719.85"/>
    <n v="4328.8900000000003"/>
    <n v="3016.62"/>
    <n v="10507.07"/>
    <n v="6819.4"/>
    <n v="3756.67"/>
    <n v="1616.48"/>
    <n v="5248.04"/>
    <n v="3388.03"/>
    <n v="926.03"/>
    <n v="3659.27"/>
    <n v="59799.049999999996"/>
  </r>
  <r>
    <x v="2"/>
    <s v="Tampa Electric Company"/>
    <x v="0"/>
    <s v="Tampa Electric Company"/>
    <x v="466"/>
    <x v="465"/>
    <x v="82"/>
    <s v="Steam Expenses"/>
    <m/>
    <m/>
    <m/>
    <m/>
    <m/>
    <n v="780.6"/>
    <m/>
    <m/>
    <m/>
    <m/>
    <m/>
    <m/>
    <n v="780.6"/>
  </r>
  <r>
    <x v="2"/>
    <s v="Tampa Electric Company"/>
    <x v="0"/>
    <s v="Tampa Electric Company"/>
    <x v="466"/>
    <x v="465"/>
    <x v="84"/>
    <s v="Misc Steam Pwr Exp"/>
    <n v="363.29"/>
    <n v="37.64"/>
    <n v="2783.2"/>
    <n v="2918.28"/>
    <n v="1275.3599999999999"/>
    <n v="1552.43"/>
    <n v="1517.37"/>
    <n v="4620.28"/>
    <n v="856.12"/>
    <n v="712.8"/>
    <n v="3050.63"/>
    <n v="2732.77"/>
    <n v="22420.170000000002"/>
  </r>
  <r>
    <x v="2"/>
    <s v="Tampa Electric Company"/>
    <x v="0"/>
    <s v="Tampa Electric Company"/>
    <x v="466"/>
    <x v="465"/>
    <x v="87"/>
    <s v="Steam Maint BoilerPl"/>
    <m/>
    <m/>
    <m/>
    <m/>
    <n v="17.45"/>
    <m/>
    <m/>
    <m/>
    <m/>
    <m/>
    <m/>
    <n v="8.34"/>
    <n v="25.79"/>
  </r>
  <r>
    <x v="2"/>
    <s v="Tampa Electric Company"/>
    <x v="0"/>
    <s v="Tampa Electric Company"/>
    <x v="466"/>
    <x v="465"/>
    <x v="92"/>
    <s v="OthPwr Gen Exp"/>
    <n v="516.82000000000005"/>
    <n v="2602.88"/>
    <n v="9227.5300000000007"/>
    <n v="4573.7700000000004"/>
    <n v="11105.24"/>
    <n v="23226.85"/>
    <n v="4063.23"/>
    <n v="3418.85"/>
    <n v="2375.87"/>
    <n v="4652.59"/>
    <n v="1476.9"/>
    <n v="-11192.8"/>
    <n v="56047.729999999996"/>
  </r>
  <r>
    <x v="2"/>
    <s v="Tampa Electric Company"/>
    <x v="0"/>
    <s v="Tampa Electric Company"/>
    <x v="466"/>
    <x v="465"/>
    <x v="93"/>
    <s v="Misc OthPwr Gen Exp"/>
    <n v="1231.4000000000001"/>
    <n v="1947.62"/>
    <n v="1674.7"/>
    <n v="2301.5500000000002"/>
    <n v="4846.6499999999996"/>
    <n v="3473.74"/>
    <n v="4762.17"/>
    <n v="10831.98"/>
    <n v="8872.32"/>
    <n v="2584.37"/>
    <n v="1104.3599999999999"/>
    <n v="11034.38"/>
    <n v="54665.240000000005"/>
  </r>
  <r>
    <x v="2"/>
    <s v="Tampa Electric Company"/>
    <x v="0"/>
    <s v="Tampa Electric Company"/>
    <x v="466"/>
    <x v="465"/>
    <x v="95"/>
    <s v="OthPwr Maint Gen Eq"/>
    <n v="397.96"/>
    <n v="712.74"/>
    <m/>
    <m/>
    <n v="1010.56"/>
    <m/>
    <m/>
    <m/>
    <m/>
    <m/>
    <m/>
    <m/>
    <n v="2121.2600000000002"/>
  </r>
  <r>
    <x v="2"/>
    <s v="Tampa Electric Company"/>
    <x v="0"/>
    <s v="Tampa Electric Company"/>
    <x v="466"/>
    <x v="465"/>
    <x v="97"/>
    <s v="OthSup SysCtrl Dispt"/>
    <m/>
    <m/>
    <m/>
    <m/>
    <m/>
    <n v="248.69"/>
    <m/>
    <m/>
    <m/>
    <m/>
    <m/>
    <m/>
    <n v="248.69"/>
  </r>
  <r>
    <x v="2"/>
    <s v="Tampa Electric Company"/>
    <x v="0"/>
    <s v="Tampa Electric Company"/>
    <x v="466"/>
    <x v="465"/>
    <x v="98"/>
    <s v="Trnsm Ops SupEng"/>
    <m/>
    <n v="2289.48"/>
    <n v="1215.0999999999999"/>
    <m/>
    <m/>
    <m/>
    <n v="528.95000000000005"/>
    <n v="1405.35"/>
    <m/>
    <n v="452.25"/>
    <m/>
    <m/>
    <n v="5891.1299999999992"/>
  </r>
  <r>
    <x v="2"/>
    <s v="Tampa Electric Company"/>
    <x v="0"/>
    <s v="Tampa Electric Company"/>
    <x v="466"/>
    <x v="465"/>
    <x v="100"/>
    <s v="Trnsm LD Monitor"/>
    <m/>
    <m/>
    <m/>
    <n v="7.5"/>
    <m/>
    <m/>
    <m/>
    <m/>
    <m/>
    <n v="22.58"/>
    <m/>
    <n v="7"/>
    <n v="37.08"/>
  </r>
  <r>
    <x v="2"/>
    <s v="Tampa Electric Company"/>
    <x v="0"/>
    <s v="Tampa Electric Company"/>
    <x v="466"/>
    <x v="465"/>
    <x v="102"/>
    <s v="Trnsm Station Exp"/>
    <n v="420.69"/>
    <n v="682.65"/>
    <n v="226.9"/>
    <n v="353.86"/>
    <n v="2180.8200000000002"/>
    <n v="912.96"/>
    <n v="298.95"/>
    <n v="303.08"/>
    <n v="266.02999999999997"/>
    <n v="511.34"/>
    <n v="212.33"/>
    <n v="1133.6199999999999"/>
    <n v="7503.23"/>
  </r>
  <r>
    <x v="2"/>
    <s v="Tampa Electric Company"/>
    <x v="0"/>
    <s v="Tampa Electric Company"/>
    <x v="466"/>
    <x v="465"/>
    <x v="104"/>
    <s v="Misc Trnsm Exp"/>
    <n v="3353.42"/>
    <n v="2113.16"/>
    <n v="3843.9"/>
    <n v="2819.33"/>
    <n v="1131.6500000000001"/>
    <n v="5238.32"/>
    <n v="3460.74"/>
    <n v="2193.46"/>
    <n v="1725.46"/>
    <n v="3331.87"/>
    <n v="-136.34"/>
    <n v="1074.0899999999999"/>
    <n v="30149.059999999994"/>
  </r>
  <r>
    <x v="2"/>
    <s v="Tampa Electric Company"/>
    <x v="0"/>
    <s v="Tampa Electric Company"/>
    <x v="466"/>
    <x v="465"/>
    <x v="107"/>
    <s v="Trnsm Maint Comm Eq"/>
    <m/>
    <n v="32.57"/>
    <n v="3805.06"/>
    <n v="-1233.3800000000001"/>
    <n v="16.260000000000002"/>
    <n v="387.81"/>
    <n v="28.75"/>
    <n v="185.45"/>
    <n v="246.28"/>
    <n v="79.94"/>
    <n v="26.7"/>
    <n v="54.77"/>
    <n v="3630.21"/>
  </r>
  <r>
    <x v="2"/>
    <s v="Tampa Electric Company"/>
    <x v="0"/>
    <s v="Tampa Electric Company"/>
    <x v="466"/>
    <x v="465"/>
    <x v="108"/>
    <s v="Trnsm Maint Stn Equ"/>
    <m/>
    <n v="560.80999999999995"/>
    <n v="2560.67"/>
    <m/>
    <m/>
    <m/>
    <m/>
    <m/>
    <m/>
    <m/>
    <m/>
    <m/>
    <n v="3121.48"/>
  </r>
  <r>
    <x v="2"/>
    <s v="Tampa Electric Company"/>
    <x v="0"/>
    <s v="Tampa Electric Company"/>
    <x v="466"/>
    <x v="465"/>
    <x v="109"/>
    <s v="Trnsm Maint OH Lines"/>
    <m/>
    <m/>
    <m/>
    <m/>
    <n v="477.22"/>
    <m/>
    <n v="75"/>
    <m/>
    <m/>
    <m/>
    <m/>
    <m/>
    <n v="552.22"/>
  </r>
  <r>
    <x v="2"/>
    <s v="Tampa Electric Company"/>
    <x v="0"/>
    <s v="Tampa Electric Company"/>
    <x v="466"/>
    <x v="465"/>
    <x v="110"/>
    <s v="Distrb Ops SupEng"/>
    <m/>
    <n v="1385.91"/>
    <n v="1878.99"/>
    <n v="7392.81"/>
    <n v="1313.22"/>
    <n v="2053.58"/>
    <n v="1611.31"/>
    <n v="1463.54"/>
    <n v="95.04"/>
    <n v="5535.66"/>
    <n v="815.86"/>
    <n v="925.41"/>
    <n v="24471.33"/>
  </r>
  <r>
    <x v="2"/>
    <s v="Tampa Electric Company"/>
    <x v="0"/>
    <s v="Tampa Electric Company"/>
    <x v="466"/>
    <x v="465"/>
    <x v="111"/>
    <s v="Distrb Load Dispatch"/>
    <n v="130"/>
    <m/>
    <m/>
    <m/>
    <m/>
    <m/>
    <m/>
    <m/>
    <m/>
    <m/>
    <m/>
    <m/>
    <n v="130"/>
  </r>
  <r>
    <x v="2"/>
    <s v="Tampa Electric Company"/>
    <x v="0"/>
    <s v="Tampa Electric Company"/>
    <x v="466"/>
    <x v="465"/>
    <x v="112"/>
    <s v="Distrb Station Exp"/>
    <m/>
    <n v="24"/>
    <n v="51"/>
    <n v="55"/>
    <n v="15"/>
    <n v="2447.91"/>
    <n v="899.1"/>
    <n v="1437.13"/>
    <n v="556.4"/>
    <n v="2065.89"/>
    <n v="105.26"/>
    <m/>
    <n v="7656.6899999999987"/>
  </r>
  <r>
    <x v="2"/>
    <s v="Tampa Electric Company"/>
    <x v="0"/>
    <s v="Tampa Electric Company"/>
    <x v="466"/>
    <x v="465"/>
    <x v="113"/>
    <s v="Distrb OH Line Exp"/>
    <n v="3097.05"/>
    <n v="16049.56"/>
    <n v="10299"/>
    <n v="4695.5"/>
    <n v="7799.88"/>
    <n v="3243.59"/>
    <n v="13924.37"/>
    <n v="6048.04"/>
    <n v="9317.7000000000007"/>
    <n v="6884.33"/>
    <n v="7175.05"/>
    <n v="4504.7"/>
    <n v="93038.77"/>
  </r>
  <r>
    <x v="2"/>
    <s v="Tampa Electric Company"/>
    <x v="0"/>
    <s v="Tampa Electric Company"/>
    <x v="466"/>
    <x v="465"/>
    <x v="115"/>
    <s v="Distrb Sreet Lightn"/>
    <n v="663.34"/>
    <n v="4564.63"/>
    <n v="464.6"/>
    <n v="565.07000000000005"/>
    <n v="3349.1"/>
    <n v="577.9"/>
    <n v="1573.39"/>
    <n v="2561.5500000000002"/>
    <n v="526.26"/>
    <n v="2451.4"/>
    <n v="3371.53"/>
    <n v="8237.23"/>
    <n v="28905.999999999996"/>
  </r>
  <r>
    <x v="2"/>
    <s v="Tampa Electric Company"/>
    <x v="0"/>
    <s v="Tampa Electric Company"/>
    <x v="466"/>
    <x v="465"/>
    <x v="116"/>
    <s v="Distrb Meter Exp"/>
    <n v="299.11"/>
    <n v="4543.8500000000004"/>
    <n v="3958.29"/>
    <n v="2689.72"/>
    <n v="265.67"/>
    <n v="1979.98"/>
    <n v="1986.89"/>
    <n v="3635.87"/>
    <n v="1525.38"/>
    <n v="2672.88"/>
    <n v="7518.33"/>
    <n v="300"/>
    <n v="31375.97"/>
  </r>
  <r>
    <x v="2"/>
    <s v="Tampa Electric Company"/>
    <x v="0"/>
    <s v="Tampa Electric Company"/>
    <x v="466"/>
    <x v="465"/>
    <x v="118"/>
    <s v="Misc Distrib Exp"/>
    <n v="2893.46"/>
    <n v="6499.44"/>
    <n v="7829.51"/>
    <n v="8642.9699999999993"/>
    <n v="11693.86"/>
    <n v="6879.66"/>
    <n v="4859.37"/>
    <n v="4158.99"/>
    <n v="15103.69"/>
    <n v="16649.25"/>
    <n v="7538.64"/>
    <n v="12265.2"/>
    <n v="105014.04"/>
  </r>
  <r>
    <x v="2"/>
    <s v="Tampa Electric Company"/>
    <x v="0"/>
    <s v="Tampa Electric Company"/>
    <x v="466"/>
    <x v="465"/>
    <x v="120"/>
    <s v="Distrb Maint Station"/>
    <n v="1000"/>
    <m/>
    <n v="1545.34"/>
    <m/>
    <n v="500"/>
    <n v="-32.67"/>
    <n v="750"/>
    <n v="750"/>
    <n v="750"/>
    <n v="1500"/>
    <m/>
    <n v="750"/>
    <n v="7512.67"/>
  </r>
  <r>
    <x v="2"/>
    <s v="Tampa Electric Company"/>
    <x v="0"/>
    <s v="Tampa Electric Company"/>
    <x v="466"/>
    <x v="465"/>
    <x v="121"/>
    <s v="Distrb Maint OH Line"/>
    <n v="5.18"/>
    <n v="4.38"/>
    <n v="1301.25"/>
    <n v="537.39"/>
    <n v="1283.08"/>
    <n v="225"/>
    <n v="1320.36"/>
    <n v="101"/>
    <n v="81.09"/>
    <n v="136.88999999999999"/>
    <n v="313.74"/>
    <n v="196.42"/>
    <n v="5505.78"/>
  </r>
  <r>
    <x v="2"/>
    <s v="Tampa Electric Company"/>
    <x v="0"/>
    <s v="Tampa Electric Company"/>
    <x v="466"/>
    <x v="465"/>
    <x v="122"/>
    <s v="Distrb Maint UG Line"/>
    <n v="91.05"/>
    <n v="275.08999999999997"/>
    <n v="144.38"/>
    <n v="325.93"/>
    <n v="204.82"/>
    <n v="277.64"/>
    <n v="318.95999999999998"/>
    <n v="1241.99"/>
    <n v="3366.88"/>
    <n v="344.47"/>
    <n v="403.29"/>
    <n v="588.22"/>
    <n v="7582.72"/>
  </r>
  <r>
    <x v="2"/>
    <s v="Tampa Electric Company"/>
    <x v="0"/>
    <s v="Tampa Electric Company"/>
    <x v="466"/>
    <x v="465"/>
    <x v="124"/>
    <s v="Distrb Maint StLght"/>
    <m/>
    <m/>
    <m/>
    <m/>
    <m/>
    <n v="150"/>
    <m/>
    <m/>
    <m/>
    <m/>
    <m/>
    <m/>
    <n v="150"/>
  </r>
  <r>
    <x v="2"/>
    <s v="Tampa Electric Company"/>
    <x v="0"/>
    <s v="Tampa Electric Company"/>
    <x v="466"/>
    <x v="465"/>
    <x v="126"/>
    <s v="Cust Act Superv"/>
    <m/>
    <m/>
    <m/>
    <n v="253.23"/>
    <m/>
    <m/>
    <n v="750.24"/>
    <m/>
    <m/>
    <n v="345.94"/>
    <m/>
    <m/>
    <n v="1349.41"/>
  </r>
  <r>
    <x v="2"/>
    <s v="Tampa Electric Company"/>
    <x v="0"/>
    <s v="Tampa Electric Company"/>
    <x v="466"/>
    <x v="465"/>
    <x v="128"/>
    <s v="Cust Act Rcds Cllct"/>
    <n v="5278.93"/>
    <n v="14990.13"/>
    <n v="20236.11"/>
    <n v="12751.03"/>
    <n v="13591.6"/>
    <n v="18482.310000000001"/>
    <n v="18104.669999999998"/>
    <n v="23693.45"/>
    <n v="30558.89"/>
    <n v="36234.92"/>
    <n v="41809.94"/>
    <n v="24913.09"/>
    <n v="260645.06999999998"/>
  </r>
  <r>
    <x v="2"/>
    <s v="Tampa Electric Company"/>
    <x v="0"/>
    <s v="Tampa Electric Company"/>
    <x v="466"/>
    <x v="465"/>
    <x v="129"/>
    <s v="Cust Assist Exp"/>
    <n v="1925.29"/>
    <n v="-369.41"/>
    <n v="690.87"/>
    <n v="1798.05"/>
    <n v="1971.66"/>
    <n v="485.8"/>
    <n v="3491.3"/>
    <n v="2590.35"/>
    <n v="2728.68"/>
    <n v="9412.94"/>
    <n v="10412.040000000001"/>
    <n v="2318.48"/>
    <n v="37456.05000000001"/>
  </r>
  <r>
    <x v="2"/>
    <s v="Tampa Electric Company"/>
    <x v="0"/>
    <s v="Tampa Electric Company"/>
    <x v="466"/>
    <x v="465"/>
    <x v="136"/>
    <s v="Sales Advertising"/>
    <m/>
    <m/>
    <m/>
    <m/>
    <m/>
    <m/>
    <m/>
    <m/>
    <n v="921.49"/>
    <n v="3249.74"/>
    <n v="3746.15"/>
    <n v="3647.66"/>
    <n v="11565.039999999999"/>
  </r>
  <r>
    <x v="2"/>
    <s v="Tampa Electric Company"/>
    <x v="0"/>
    <s v="Tampa Electric Company"/>
    <x v="466"/>
    <x v="465"/>
    <x v="137"/>
    <s v="Office Suppl Exp"/>
    <n v="13127.55"/>
    <n v="36847.31"/>
    <n v="37857.07"/>
    <n v="25713.99"/>
    <n v="34808.660000000003"/>
    <n v="56870.9"/>
    <n v="52459.21"/>
    <n v="44043.43"/>
    <n v="37383.89"/>
    <n v="70913.929999999993"/>
    <n v="70619.289999999994"/>
    <n v="49118.77"/>
    <n v="529764"/>
  </r>
  <r>
    <x v="2"/>
    <s v="Tampa Electric Company"/>
    <x v="0"/>
    <s v="Tampa Electric Company"/>
    <x v="466"/>
    <x v="465"/>
    <x v="139"/>
    <s v="Regul Commission Exp"/>
    <m/>
    <m/>
    <n v="405.25"/>
    <n v="767.5"/>
    <n v="810.5"/>
    <m/>
    <n v="4.8499999999999996"/>
    <m/>
    <m/>
    <m/>
    <n v="1614.43"/>
    <m/>
    <n v="3602.5299999999997"/>
  </r>
  <r>
    <x v="2"/>
    <s v="Tampa Electric Company"/>
    <x v="0"/>
    <s v="Tampa Electric Company"/>
    <x v="466"/>
    <x v="465"/>
    <x v="132"/>
    <s v="Misc General Exp"/>
    <n v="9.6999999999999993"/>
    <n v="3.47"/>
    <n v="47.67"/>
    <n v="79.36"/>
    <n v="562.4"/>
    <n v="504.74"/>
    <n v="408.97"/>
    <n v="1516.78"/>
    <n v="168.92"/>
    <n v="274.45"/>
    <n v="-20.07"/>
    <n v="1855.69"/>
    <n v="5412.08"/>
  </r>
  <r>
    <x v="2"/>
    <s v="Tampa Electric Company"/>
    <x v="0"/>
    <s v="Tampa Electric Company"/>
    <x v="466"/>
    <x v="465"/>
    <x v="133"/>
    <s v="A&amp;G Ele Maint GenPlt"/>
    <n v="201.87"/>
    <n v="7710.94"/>
    <n v="997.78"/>
    <n v="915.82"/>
    <n v="1761.43"/>
    <n v="1078.3599999999999"/>
    <n v="1430.73"/>
    <n v="2155.5500000000002"/>
    <n v="3804.78"/>
    <n v="749.62"/>
    <n v="4849.41"/>
    <n v="1216.07"/>
    <n v="26872.359999999997"/>
  </r>
  <r>
    <x v="2"/>
    <s v="Tampa Electric Company"/>
    <x v="0"/>
    <s v="Tampa Electric Company"/>
    <x v="466"/>
    <x v="465"/>
    <x v="134"/>
    <s v="Not assigned"/>
    <m/>
    <m/>
    <m/>
    <m/>
    <m/>
    <m/>
    <m/>
    <m/>
    <m/>
    <n v="-162.66"/>
    <m/>
    <m/>
    <n v="-162.66"/>
  </r>
  <r>
    <x v="2"/>
    <s v="Tampa Electric Company"/>
    <x v="0"/>
    <s v="Tampa Electric Company"/>
    <x v="467"/>
    <x v="466"/>
    <x v="1"/>
    <s v="FERC B/S Clearing"/>
    <n v="523.39"/>
    <m/>
    <m/>
    <m/>
    <n v="4508.1899999999996"/>
    <n v="148.94"/>
    <m/>
    <n v="80"/>
    <n v="0"/>
    <m/>
    <n v="106.46"/>
    <n v="4198.16"/>
    <n v="9565.14"/>
  </r>
  <r>
    <x v="2"/>
    <s v="Tampa Electric Company"/>
    <x v="0"/>
    <s v="Tampa Electric Company"/>
    <x v="467"/>
    <x v="466"/>
    <x v="78"/>
    <s v="Csts Jobbing Wrk"/>
    <n v="153.36000000000001"/>
    <m/>
    <m/>
    <m/>
    <n v="237.9"/>
    <m/>
    <m/>
    <m/>
    <m/>
    <n v="25"/>
    <m/>
    <n v="519.85"/>
    <n v="936.11"/>
  </r>
  <r>
    <x v="2"/>
    <s v="Tampa Electric Company"/>
    <x v="0"/>
    <s v="Tampa Electric Company"/>
    <x v="467"/>
    <x v="466"/>
    <x v="80"/>
    <s v="Steam Ops SupEng"/>
    <n v="1074.51"/>
    <n v="100"/>
    <m/>
    <m/>
    <m/>
    <n v="55.99"/>
    <n v="1651.65"/>
    <n v="1356.37"/>
    <n v="200"/>
    <n v="895.48"/>
    <n v="5359.57"/>
    <n v="5978.84"/>
    <n v="16672.41"/>
  </r>
  <r>
    <x v="2"/>
    <s v="Tampa Electric Company"/>
    <x v="0"/>
    <s v="Tampa Electric Company"/>
    <x v="467"/>
    <x v="466"/>
    <x v="84"/>
    <s v="Misc Steam Pwr Exp"/>
    <m/>
    <m/>
    <n v="427.8"/>
    <n v="1528.68"/>
    <n v="427.8"/>
    <n v="3486.14"/>
    <m/>
    <m/>
    <m/>
    <m/>
    <n v="2391.23"/>
    <n v="4993.6899999999996"/>
    <n v="13255.34"/>
  </r>
  <r>
    <x v="2"/>
    <s v="Tampa Electric Company"/>
    <x v="0"/>
    <s v="Tampa Electric Company"/>
    <x v="467"/>
    <x v="466"/>
    <x v="92"/>
    <s v="OthPwr Gen Exp"/>
    <m/>
    <m/>
    <n v="112.87"/>
    <n v="95.53"/>
    <m/>
    <m/>
    <m/>
    <n v="1656.02"/>
    <m/>
    <n v="445.24"/>
    <n v="1482.07"/>
    <m/>
    <n v="3791.7299999999996"/>
  </r>
  <r>
    <x v="2"/>
    <s v="Tampa Electric Company"/>
    <x v="0"/>
    <s v="Tampa Electric Company"/>
    <x v="467"/>
    <x v="466"/>
    <x v="93"/>
    <s v="Misc OthPwr Gen Exp"/>
    <n v="458.59"/>
    <n v="552"/>
    <n v="353.46"/>
    <n v="500"/>
    <m/>
    <n v="170.87"/>
    <m/>
    <m/>
    <n v="127.93"/>
    <n v="88.7"/>
    <n v="37.58"/>
    <n v="2361.08"/>
    <n v="4650.2099999999991"/>
  </r>
  <r>
    <x v="2"/>
    <s v="Tampa Electric Company"/>
    <x v="0"/>
    <s v="Tampa Electric Company"/>
    <x v="467"/>
    <x v="466"/>
    <x v="95"/>
    <s v="OthPwr Maint Gen Eq"/>
    <m/>
    <m/>
    <m/>
    <m/>
    <m/>
    <m/>
    <m/>
    <m/>
    <m/>
    <m/>
    <n v="69.88"/>
    <m/>
    <n v="69.88"/>
  </r>
  <r>
    <x v="2"/>
    <s v="Tampa Electric Company"/>
    <x v="0"/>
    <s v="Tampa Electric Company"/>
    <x v="467"/>
    <x v="466"/>
    <x v="102"/>
    <s v="Trnsm Station Exp"/>
    <n v="782.86"/>
    <m/>
    <m/>
    <m/>
    <n v="109.28"/>
    <n v="1651.13"/>
    <n v="2622.53"/>
    <n v="888.51"/>
    <m/>
    <n v="504.29"/>
    <m/>
    <n v="7413.9"/>
    <n v="13972.5"/>
  </r>
  <r>
    <x v="2"/>
    <s v="Tampa Electric Company"/>
    <x v="0"/>
    <s v="Tampa Electric Company"/>
    <x v="467"/>
    <x v="466"/>
    <x v="104"/>
    <s v="Misc Trnsm Exp"/>
    <n v="989.94"/>
    <n v="245.85"/>
    <n v="566.6"/>
    <n v="1479.9"/>
    <n v="785.7"/>
    <m/>
    <n v="150"/>
    <n v="1685.72"/>
    <n v="774.38"/>
    <n v="200"/>
    <n v="3338.7"/>
    <n v="10495.09"/>
    <n v="20711.88"/>
  </r>
  <r>
    <x v="2"/>
    <s v="Tampa Electric Company"/>
    <x v="0"/>
    <s v="Tampa Electric Company"/>
    <x v="467"/>
    <x v="466"/>
    <x v="112"/>
    <s v="Distrb Station Exp"/>
    <m/>
    <m/>
    <m/>
    <m/>
    <n v="61.9"/>
    <m/>
    <n v="104.94"/>
    <n v="1458.78"/>
    <n v="213.14"/>
    <m/>
    <n v="53.88"/>
    <m/>
    <n v="1892.6399999999999"/>
  </r>
  <r>
    <x v="2"/>
    <s v="Tampa Electric Company"/>
    <x v="0"/>
    <s v="Tampa Electric Company"/>
    <x v="467"/>
    <x v="466"/>
    <x v="113"/>
    <s v="Distrb OH Line Exp"/>
    <n v="6624.22"/>
    <n v="175.96"/>
    <n v="885.71"/>
    <n v="1165.45"/>
    <n v="105.27"/>
    <n v="55.95"/>
    <n v="96.49"/>
    <n v="1418.91"/>
    <n v="100"/>
    <n v="459.5"/>
    <n v="2344.9"/>
    <n v="453.57"/>
    <n v="13885.93"/>
  </r>
  <r>
    <x v="2"/>
    <s v="Tampa Electric Company"/>
    <x v="0"/>
    <s v="Tampa Electric Company"/>
    <x v="467"/>
    <x v="466"/>
    <x v="115"/>
    <s v="Distrb Sreet Lightn"/>
    <m/>
    <n v="200"/>
    <m/>
    <m/>
    <n v="68.760000000000005"/>
    <n v="132.21"/>
    <m/>
    <m/>
    <m/>
    <m/>
    <m/>
    <m/>
    <n v="400.97"/>
  </r>
  <r>
    <x v="2"/>
    <s v="Tampa Electric Company"/>
    <x v="0"/>
    <s v="Tampa Electric Company"/>
    <x v="467"/>
    <x v="466"/>
    <x v="116"/>
    <s v="Distrb Meter Exp"/>
    <n v="1766.25"/>
    <m/>
    <n v="100"/>
    <m/>
    <n v="138.02000000000001"/>
    <m/>
    <n v="209.65"/>
    <m/>
    <m/>
    <m/>
    <m/>
    <n v="274.39"/>
    <n v="2488.31"/>
  </r>
  <r>
    <x v="2"/>
    <s v="Tampa Electric Company"/>
    <x v="0"/>
    <s v="Tampa Electric Company"/>
    <x v="467"/>
    <x v="466"/>
    <x v="118"/>
    <s v="Misc Distrib Exp"/>
    <n v="1539.03"/>
    <n v="1138.32"/>
    <n v="482.49"/>
    <n v="4685.28"/>
    <n v="4409.3500000000004"/>
    <n v="120"/>
    <n v="288.23"/>
    <n v="235.02"/>
    <n v="3557.92"/>
    <n v="601.64"/>
    <n v="2914.1"/>
    <n v="25098.76"/>
    <n v="45070.14"/>
  </r>
  <r>
    <x v="2"/>
    <s v="Tampa Electric Company"/>
    <x v="0"/>
    <s v="Tampa Electric Company"/>
    <x v="467"/>
    <x v="466"/>
    <x v="120"/>
    <s v="Distrb Maint Station"/>
    <m/>
    <m/>
    <m/>
    <m/>
    <m/>
    <m/>
    <m/>
    <m/>
    <m/>
    <m/>
    <m/>
    <n v="504.94"/>
    <n v="504.94"/>
  </r>
  <r>
    <x v="2"/>
    <s v="Tampa Electric Company"/>
    <x v="0"/>
    <s v="Tampa Electric Company"/>
    <x v="467"/>
    <x v="466"/>
    <x v="121"/>
    <s v="Distrb Maint OH Line"/>
    <m/>
    <m/>
    <m/>
    <m/>
    <m/>
    <m/>
    <m/>
    <m/>
    <m/>
    <n v="36.53"/>
    <m/>
    <m/>
    <n v="36.53"/>
  </r>
  <r>
    <x v="2"/>
    <s v="Tampa Electric Company"/>
    <x v="0"/>
    <s v="Tampa Electric Company"/>
    <x v="467"/>
    <x v="466"/>
    <x v="128"/>
    <s v="Cust Act Rcds Cllct"/>
    <n v="865.39"/>
    <n v="189.82"/>
    <n v="14.97"/>
    <n v="738.91"/>
    <n v="2885.3"/>
    <n v="478.59"/>
    <n v="92.67"/>
    <n v="2108.31"/>
    <n v="224.15"/>
    <n v="1968.12"/>
    <n v="2685.56"/>
    <n v="3798.78"/>
    <n v="16050.57"/>
  </r>
  <r>
    <x v="2"/>
    <s v="Tampa Electric Company"/>
    <x v="0"/>
    <s v="Tampa Electric Company"/>
    <x v="467"/>
    <x v="466"/>
    <x v="129"/>
    <s v="Cust Assist Exp"/>
    <n v="25"/>
    <m/>
    <n v="-25"/>
    <n v="200"/>
    <m/>
    <n v="107.52"/>
    <m/>
    <m/>
    <m/>
    <m/>
    <m/>
    <m/>
    <n v="307.52"/>
  </r>
  <r>
    <x v="2"/>
    <s v="Tampa Electric Company"/>
    <x v="0"/>
    <s v="Tampa Electric Company"/>
    <x v="467"/>
    <x v="466"/>
    <x v="137"/>
    <s v="Office Suppl Exp"/>
    <n v="3586.8"/>
    <n v="4684.75"/>
    <n v="2153.42"/>
    <n v="261.22000000000003"/>
    <n v="2001.59"/>
    <n v="750.53"/>
    <n v="592.91"/>
    <n v="868.04"/>
    <n v="510.81"/>
    <n v="1447.24"/>
    <n v="209.88"/>
    <n v="2268.36"/>
    <n v="19335.55"/>
  </r>
  <r>
    <x v="2"/>
    <s v="Tampa Electric Company"/>
    <x v="0"/>
    <s v="Tampa Electric Company"/>
    <x v="467"/>
    <x v="466"/>
    <x v="132"/>
    <s v="Misc General Exp"/>
    <m/>
    <m/>
    <m/>
    <m/>
    <m/>
    <m/>
    <m/>
    <n v="133.16"/>
    <m/>
    <m/>
    <m/>
    <n v="1338.08"/>
    <n v="1471.24"/>
  </r>
  <r>
    <x v="2"/>
    <s v="Tampa Electric Company"/>
    <x v="0"/>
    <s v="Tampa Electric Company"/>
    <x v="467"/>
    <x v="466"/>
    <x v="133"/>
    <s v="A&amp;G Ele Maint GenPlt"/>
    <n v="72.59"/>
    <m/>
    <m/>
    <m/>
    <m/>
    <m/>
    <m/>
    <m/>
    <m/>
    <m/>
    <m/>
    <m/>
    <n v="72.59"/>
  </r>
  <r>
    <x v="2"/>
    <s v="Tampa Electric Company"/>
    <x v="0"/>
    <s v="Tampa Electric Company"/>
    <x v="468"/>
    <x v="467"/>
    <x v="1"/>
    <s v="FERC B/S Clearing"/>
    <n v="605.48"/>
    <n v="36373.68"/>
    <n v="7244.35"/>
    <n v="4768.6000000000004"/>
    <n v="20839.080000000002"/>
    <n v="5481.45"/>
    <n v="6107.33"/>
    <n v="8134.54"/>
    <n v="9927.6299999999992"/>
    <n v="6756.46"/>
    <n v="7030.56"/>
    <n v="11137.25"/>
    <n v="124406.41"/>
  </r>
  <r>
    <x v="2"/>
    <s v="Tampa Electric Company"/>
    <x v="0"/>
    <s v="Tampa Electric Company"/>
    <x v="468"/>
    <x v="467"/>
    <x v="78"/>
    <s v="Csts Jobbing Wrk"/>
    <n v="156.36000000000001"/>
    <m/>
    <n v="319.94"/>
    <n v="0.14000000000000001"/>
    <n v="0.08"/>
    <n v="7.0000000000000007E-2"/>
    <m/>
    <m/>
    <m/>
    <m/>
    <n v="0.1"/>
    <n v="0.24"/>
    <n v="476.93"/>
  </r>
  <r>
    <x v="2"/>
    <s v="Tampa Electric Company"/>
    <x v="0"/>
    <s v="Tampa Electric Company"/>
    <x v="468"/>
    <x v="467"/>
    <x v="79"/>
    <s v="Other Deductions"/>
    <n v="0.01"/>
    <n v="63.75"/>
    <m/>
    <n v="34"/>
    <n v="0"/>
    <n v="0"/>
    <m/>
    <m/>
    <m/>
    <m/>
    <m/>
    <n v="800"/>
    <n v="897.76"/>
  </r>
  <r>
    <x v="2"/>
    <s v="Tampa Electric Company"/>
    <x v="0"/>
    <s v="Tampa Electric Company"/>
    <x v="468"/>
    <x v="467"/>
    <x v="80"/>
    <s v="Steam Ops SupEng"/>
    <n v="542.34"/>
    <n v="7303.72"/>
    <n v="240.88"/>
    <n v="5158.12"/>
    <n v="1932.76"/>
    <n v="3093.45"/>
    <n v="46.91"/>
    <n v="2617.96"/>
    <n v="1776.56"/>
    <n v="4706.87"/>
    <n v="15990.93"/>
    <n v="27399.59"/>
    <n v="70810.09"/>
  </r>
  <r>
    <x v="2"/>
    <s v="Tampa Electric Company"/>
    <x v="0"/>
    <s v="Tampa Electric Company"/>
    <x v="468"/>
    <x v="467"/>
    <x v="81"/>
    <s v="Steam Fuel"/>
    <n v="0.21"/>
    <m/>
    <n v="0.22"/>
    <n v="0.09"/>
    <n v="0.08"/>
    <n v="0.03"/>
    <m/>
    <m/>
    <m/>
    <m/>
    <n v="7.0000000000000007E-2"/>
    <n v="0.11"/>
    <n v="0.80999999999999994"/>
  </r>
  <r>
    <x v="2"/>
    <s v="Tampa Electric Company"/>
    <x v="0"/>
    <s v="Tampa Electric Company"/>
    <x v="468"/>
    <x v="467"/>
    <x v="82"/>
    <s v="Steam Expenses"/>
    <n v="0.65"/>
    <m/>
    <n v="2.52"/>
    <n v="1.07"/>
    <n v="0.44"/>
    <n v="4.5199999999999996"/>
    <m/>
    <m/>
    <m/>
    <m/>
    <n v="0.71"/>
    <n v="1.8"/>
    <n v="11.71"/>
  </r>
  <r>
    <x v="2"/>
    <s v="Tampa Electric Company"/>
    <x v="0"/>
    <s v="Tampa Electric Company"/>
    <x v="468"/>
    <x v="467"/>
    <x v="83"/>
    <s v="Steam Electric Exp"/>
    <n v="0.38"/>
    <m/>
    <n v="1.4"/>
    <n v="0.55000000000000004"/>
    <n v="0.28999999999999998"/>
    <n v="0.43"/>
    <m/>
    <m/>
    <m/>
    <m/>
    <n v="0.5"/>
    <n v="1.33"/>
    <n v="4.8800000000000008"/>
  </r>
  <r>
    <x v="2"/>
    <s v="Tampa Electric Company"/>
    <x v="0"/>
    <s v="Tampa Electric Company"/>
    <x v="468"/>
    <x v="467"/>
    <x v="84"/>
    <s v="Misc Steam Pwr Exp"/>
    <n v="15373.2"/>
    <n v="21555.61"/>
    <n v="9858.5400000000009"/>
    <n v="2026.65"/>
    <n v="23780.240000000002"/>
    <n v="15559.71"/>
    <n v="2028.95"/>
    <n v="7762.86"/>
    <n v="911.08"/>
    <n v="7337.5"/>
    <n v="12749.57"/>
    <n v="7744.38"/>
    <n v="126688.29000000001"/>
  </r>
  <r>
    <x v="2"/>
    <s v="Tampa Electric Company"/>
    <x v="0"/>
    <s v="Tampa Electric Company"/>
    <x v="468"/>
    <x v="467"/>
    <x v="86"/>
    <s v="Steam Main Struct"/>
    <n v="7.0000000000000007E-2"/>
    <m/>
    <n v="0.35"/>
    <n v="0.21"/>
    <n v="0.09"/>
    <n v="0.06"/>
    <m/>
    <m/>
    <m/>
    <m/>
    <n v="0.13"/>
    <n v="0.28000000000000003"/>
    <n v="1.19"/>
  </r>
  <r>
    <x v="2"/>
    <s v="Tampa Electric Company"/>
    <x v="0"/>
    <s v="Tampa Electric Company"/>
    <x v="468"/>
    <x v="467"/>
    <x v="87"/>
    <s v="Steam Maint BoilerPl"/>
    <n v="0.75"/>
    <m/>
    <n v="3.33"/>
    <n v="1.79"/>
    <n v="0.9"/>
    <n v="0.7"/>
    <m/>
    <m/>
    <m/>
    <m/>
    <n v="1.1399999999999999"/>
    <n v="2.4700000000000002"/>
    <n v="11.080000000000002"/>
  </r>
  <r>
    <x v="2"/>
    <s v="Tampa Electric Company"/>
    <x v="0"/>
    <s v="Tampa Electric Company"/>
    <x v="468"/>
    <x v="467"/>
    <x v="88"/>
    <s v="Steam Maint ElePlant"/>
    <n v="0.13"/>
    <m/>
    <n v="0.79"/>
    <n v="0.36"/>
    <n v="0.25"/>
    <n v="0.09"/>
    <m/>
    <m/>
    <m/>
    <m/>
    <n v="0.16"/>
    <n v="0.15"/>
    <n v="1.93"/>
  </r>
  <r>
    <x v="2"/>
    <s v="Tampa Electric Company"/>
    <x v="0"/>
    <s v="Tampa Electric Company"/>
    <x v="468"/>
    <x v="467"/>
    <x v="89"/>
    <s v="Maint Msc Steam Plnt"/>
    <n v="0.1"/>
    <m/>
    <n v="0.55000000000000004"/>
    <n v="0.23"/>
    <n v="0.09"/>
    <n v="0.13"/>
    <m/>
    <m/>
    <m/>
    <m/>
    <n v="0.21"/>
    <n v="0.26"/>
    <n v="1.57"/>
  </r>
  <r>
    <x v="2"/>
    <s v="Tampa Electric Company"/>
    <x v="0"/>
    <s v="Tampa Electric Company"/>
    <x v="468"/>
    <x v="467"/>
    <x v="90"/>
    <s v="OthPwr Ops SupEng"/>
    <m/>
    <m/>
    <m/>
    <m/>
    <m/>
    <m/>
    <m/>
    <m/>
    <m/>
    <m/>
    <n v="0"/>
    <n v="0.03"/>
    <n v="0.03"/>
  </r>
  <r>
    <x v="2"/>
    <s v="Tampa Electric Company"/>
    <x v="0"/>
    <s v="Tampa Electric Company"/>
    <x v="468"/>
    <x v="467"/>
    <x v="91"/>
    <s v="OthPwr Fuel"/>
    <n v="0.02"/>
    <m/>
    <n v="0.01"/>
    <n v="0"/>
    <m/>
    <m/>
    <m/>
    <m/>
    <m/>
    <m/>
    <n v="0"/>
    <m/>
    <n v="0.03"/>
  </r>
  <r>
    <x v="2"/>
    <s v="Tampa Electric Company"/>
    <x v="0"/>
    <s v="Tampa Electric Company"/>
    <x v="468"/>
    <x v="467"/>
    <x v="92"/>
    <s v="OthPwr Gen Exp"/>
    <n v="10838.51"/>
    <n v="23.63"/>
    <n v="120.39"/>
    <n v="328.14"/>
    <n v="46.75"/>
    <n v="199.24"/>
    <n v="381.55"/>
    <n v="121.22"/>
    <n v="120.28"/>
    <n v="18124.05"/>
    <n v="4225.0200000000004"/>
    <n v="1226.76"/>
    <n v="35755.54"/>
  </r>
  <r>
    <x v="2"/>
    <s v="Tampa Electric Company"/>
    <x v="0"/>
    <s v="Tampa Electric Company"/>
    <x v="468"/>
    <x v="467"/>
    <x v="93"/>
    <s v="Misc OthPwr Gen Exp"/>
    <n v="1189.5899999999999"/>
    <n v="2113.98"/>
    <n v="109.25"/>
    <n v="12.88"/>
    <n v="1240.5"/>
    <n v="765.96"/>
    <n v="190.64"/>
    <n v="1492"/>
    <n v="191.67"/>
    <n v="-80.77"/>
    <n v="2800.36"/>
    <n v="510.13"/>
    <n v="10536.189999999999"/>
  </r>
  <r>
    <x v="2"/>
    <s v="Tampa Electric Company"/>
    <x v="0"/>
    <s v="Tampa Electric Company"/>
    <x v="468"/>
    <x v="467"/>
    <x v="94"/>
    <s v="OthPwr Maint Struct"/>
    <n v="0.08"/>
    <m/>
    <n v="0.32"/>
    <n v="0.17"/>
    <n v="0.06"/>
    <n v="0.09"/>
    <m/>
    <m/>
    <m/>
    <m/>
    <n v="42.77"/>
    <n v="0.21"/>
    <n v="43.7"/>
  </r>
  <r>
    <x v="2"/>
    <s v="Tampa Electric Company"/>
    <x v="0"/>
    <s v="Tampa Electric Company"/>
    <x v="468"/>
    <x v="467"/>
    <x v="95"/>
    <s v="OthPwr Maint Gen Eq"/>
    <n v="0.41"/>
    <m/>
    <n v="1.94"/>
    <n v="0.76"/>
    <n v="0.51"/>
    <n v="181.25"/>
    <m/>
    <m/>
    <m/>
    <m/>
    <n v="0.76"/>
    <n v="2.23"/>
    <n v="187.85999999999999"/>
  </r>
  <r>
    <x v="2"/>
    <s v="Tampa Electric Company"/>
    <x v="0"/>
    <s v="Tampa Electric Company"/>
    <x v="468"/>
    <x v="467"/>
    <x v="96"/>
    <s v="Maint Msc OthPwr Plt"/>
    <n v="0.02"/>
    <m/>
    <n v="0.06"/>
    <n v="0.05"/>
    <n v="0.02"/>
    <n v="0.01"/>
    <m/>
    <m/>
    <m/>
    <m/>
    <n v="0.06"/>
    <n v="0.03"/>
    <n v="0.25"/>
  </r>
  <r>
    <x v="2"/>
    <s v="Tampa Electric Company"/>
    <x v="0"/>
    <s v="Tampa Electric Company"/>
    <x v="468"/>
    <x v="467"/>
    <x v="97"/>
    <s v="OthSup SysCtrl Dispt"/>
    <n v="0.11"/>
    <m/>
    <n v="0.43"/>
    <n v="0.19"/>
    <n v="0.11"/>
    <n v="0.09"/>
    <m/>
    <m/>
    <m/>
    <m/>
    <n v="0.15"/>
    <n v="0.32"/>
    <n v="1.4"/>
  </r>
  <r>
    <x v="2"/>
    <s v="Tampa Electric Company"/>
    <x v="0"/>
    <s v="Tampa Electric Company"/>
    <x v="468"/>
    <x v="467"/>
    <x v="98"/>
    <s v="Trnsm Ops SupEng"/>
    <n v="0.22"/>
    <m/>
    <n v="344.54"/>
    <n v="0.4"/>
    <n v="0.13"/>
    <n v="0.16"/>
    <n v="258.10000000000002"/>
    <n v="8.6300000000000008"/>
    <m/>
    <n v="97"/>
    <n v="61.48"/>
    <n v="0.32"/>
    <n v="770.98000000000013"/>
  </r>
  <r>
    <x v="2"/>
    <s v="Tampa Electric Company"/>
    <x v="0"/>
    <s v="Tampa Electric Company"/>
    <x v="468"/>
    <x v="467"/>
    <x v="99"/>
    <s v="Trnsm LD Reliability"/>
    <n v="0.02"/>
    <m/>
    <n v="0.06"/>
    <n v="0.02"/>
    <n v="0.01"/>
    <n v="0.01"/>
    <m/>
    <m/>
    <m/>
    <m/>
    <n v="0.02"/>
    <n v="0.05"/>
    <n v="0.19"/>
  </r>
  <r>
    <x v="2"/>
    <s v="Tampa Electric Company"/>
    <x v="0"/>
    <s v="Tampa Electric Company"/>
    <x v="468"/>
    <x v="467"/>
    <x v="100"/>
    <s v="Trnsm LD Monitor"/>
    <n v="0.25"/>
    <m/>
    <n v="1.1000000000000001"/>
    <n v="0.42"/>
    <n v="0.26"/>
    <n v="0.21"/>
    <m/>
    <m/>
    <m/>
    <m/>
    <n v="0.31"/>
    <n v="0.69"/>
    <n v="3.24"/>
  </r>
  <r>
    <x v="2"/>
    <s v="Tampa Electric Company"/>
    <x v="0"/>
    <s v="Tampa Electric Company"/>
    <x v="468"/>
    <x v="467"/>
    <x v="101"/>
    <s v="Trnsm LD Svc Schld"/>
    <n v="0.16"/>
    <m/>
    <n v="0.67"/>
    <n v="0.3"/>
    <n v="0.17"/>
    <n v="0.14000000000000001"/>
    <m/>
    <m/>
    <m/>
    <m/>
    <n v="0.22"/>
    <n v="0.48"/>
    <n v="2.1399999999999997"/>
  </r>
  <r>
    <x v="2"/>
    <s v="Tampa Electric Company"/>
    <x v="0"/>
    <s v="Tampa Electric Company"/>
    <x v="468"/>
    <x v="467"/>
    <x v="102"/>
    <s v="Trnsm Station Exp"/>
    <n v="133.44"/>
    <n v="269.92"/>
    <n v="27.08"/>
    <n v="34.549999999999997"/>
    <n v="61.86"/>
    <n v="161.61000000000001"/>
    <n v="156.03"/>
    <m/>
    <n v="266.43"/>
    <n v="2667.85"/>
    <n v="1195.79"/>
    <n v="204.54"/>
    <n v="5179.0999999999995"/>
  </r>
  <r>
    <x v="2"/>
    <s v="Tampa Electric Company"/>
    <x v="0"/>
    <s v="Tampa Electric Company"/>
    <x v="468"/>
    <x v="467"/>
    <x v="103"/>
    <s v="Trnsm OH Line Exp"/>
    <n v="0.02"/>
    <m/>
    <n v="0.06"/>
    <n v="0.06"/>
    <n v="0.03"/>
    <n v="0.03"/>
    <m/>
    <m/>
    <m/>
    <m/>
    <n v="0.03"/>
    <n v="0.1"/>
    <n v="0.33"/>
  </r>
  <r>
    <x v="2"/>
    <s v="Tampa Electric Company"/>
    <x v="0"/>
    <s v="Tampa Electric Company"/>
    <x v="468"/>
    <x v="467"/>
    <x v="104"/>
    <s v="Misc Trnsm Exp"/>
    <n v="590.6"/>
    <m/>
    <n v="74.849999999999994"/>
    <n v="199.98"/>
    <n v="504.81"/>
    <n v="27.46"/>
    <n v="1425.79"/>
    <m/>
    <n v="94.28"/>
    <n v="102.51"/>
    <n v="363.94"/>
    <n v="248.37"/>
    <n v="3632.59"/>
  </r>
  <r>
    <x v="2"/>
    <s v="Tampa Electric Company"/>
    <x v="0"/>
    <s v="Tampa Electric Company"/>
    <x v="468"/>
    <x v="467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468"/>
    <x v="467"/>
    <x v="106"/>
    <s v="Trnsm Maint Comp SW"/>
    <n v="0.04"/>
    <m/>
    <n v="0.1"/>
    <n v="7.0000000000000007E-2"/>
    <n v="0.04"/>
    <n v="0.04"/>
    <m/>
    <m/>
    <m/>
    <m/>
    <n v="0.03"/>
    <n v="7.0000000000000007E-2"/>
    <n v="0.38999999999999996"/>
  </r>
  <r>
    <x v="2"/>
    <s v="Tampa Electric Company"/>
    <x v="0"/>
    <s v="Tampa Electric Company"/>
    <x v="468"/>
    <x v="467"/>
    <x v="107"/>
    <s v="Trnsm Maint Comm Eq"/>
    <n v="0.08"/>
    <m/>
    <n v="0.18"/>
    <n v="0.04"/>
    <n v="0.04"/>
    <n v="0.03"/>
    <m/>
    <m/>
    <m/>
    <m/>
    <n v="0.03"/>
    <n v="0.06"/>
    <n v="0.46"/>
  </r>
  <r>
    <x v="2"/>
    <s v="Tampa Electric Company"/>
    <x v="0"/>
    <s v="Tampa Electric Company"/>
    <x v="468"/>
    <x v="467"/>
    <x v="108"/>
    <s v="Trnsm Maint Stn Equ"/>
    <n v="0.06"/>
    <m/>
    <n v="0.63"/>
    <n v="0.09"/>
    <n v="0.12"/>
    <n v="97.77"/>
    <m/>
    <m/>
    <m/>
    <m/>
    <n v="0.12"/>
    <n v="0.23"/>
    <n v="99.02000000000001"/>
  </r>
  <r>
    <x v="2"/>
    <s v="Tampa Electric Company"/>
    <x v="0"/>
    <s v="Tampa Electric Company"/>
    <x v="468"/>
    <x v="467"/>
    <x v="109"/>
    <s v="Trnsm Maint OH Lines"/>
    <n v="3.57"/>
    <m/>
    <n v="0.4"/>
    <n v="0.25"/>
    <n v="0.12"/>
    <n v="0.13"/>
    <m/>
    <m/>
    <m/>
    <m/>
    <n v="0.13"/>
    <n v="0.33"/>
    <n v="4.93"/>
  </r>
  <r>
    <x v="2"/>
    <s v="Tampa Electric Company"/>
    <x v="0"/>
    <s v="Tampa Electric Company"/>
    <x v="468"/>
    <x v="467"/>
    <x v="110"/>
    <s v="Distrb Ops SupEng"/>
    <n v="0.15"/>
    <m/>
    <n v="1.99"/>
    <n v="0.33"/>
    <n v="0.19"/>
    <n v="17"/>
    <m/>
    <m/>
    <m/>
    <m/>
    <n v="0.18"/>
    <n v="0.31"/>
    <n v="20.149999999999999"/>
  </r>
  <r>
    <x v="2"/>
    <s v="Tampa Electric Company"/>
    <x v="0"/>
    <s v="Tampa Electric Company"/>
    <x v="468"/>
    <x v="467"/>
    <x v="111"/>
    <s v="Distrb Load Dispatch"/>
    <n v="0.22"/>
    <m/>
    <n v="0.52"/>
    <n v="0.28000000000000003"/>
    <n v="0.13"/>
    <n v="0.13"/>
    <m/>
    <m/>
    <m/>
    <m/>
    <n v="0.12"/>
    <n v="0.49"/>
    <n v="1.89"/>
  </r>
  <r>
    <x v="2"/>
    <s v="Tampa Electric Company"/>
    <x v="0"/>
    <s v="Tampa Electric Company"/>
    <x v="468"/>
    <x v="467"/>
    <x v="112"/>
    <s v="Distrb Station Exp"/>
    <n v="2515.87"/>
    <m/>
    <n v="98.84"/>
    <n v="0.4"/>
    <n v="0.2"/>
    <n v="42.61"/>
    <n v="30.94"/>
    <m/>
    <m/>
    <m/>
    <n v="0.21"/>
    <n v="40.520000000000003"/>
    <n v="2729.59"/>
  </r>
  <r>
    <x v="2"/>
    <s v="Tampa Electric Company"/>
    <x v="0"/>
    <s v="Tampa Electric Company"/>
    <x v="468"/>
    <x v="467"/>
    <x v="113"/>
    <s v="Distrb OH Line Exp"/>
    <n v="14036.13"/>
    <n v="7565.52"/>
    <n v="5959.58"/>
    <n v="2848.58"/>
    <n v="5464.35"/>
    <n v="5669.25"/>
    <n v="20905.919999999998"/>
    <n v="4427.33"/>
    <n v="31717.23"/>
    <n v="4532.07"/>
    <n v="4585.6400000000003"/>
    <n v="5621.25"/>
    <n v="113332.84999999999"/>
  </r>
  <r>
    <x v="2"/>
    <s v="Tampa Electric Company"/>
    <x v="0"/>
    <s v="Tampa Electric Company"/>
    <x v="468"/>
    <x v="467"/>
    <x v="114"/>
    <s v="Distrb UG Line Exp"/>
    <n v="0.13"/>
    <m/>
    <n v="0.43"/>
    <n v="0.22"/>
    <n v="0.11"/>
    <n v="0.11"/>
    <m/>
    <m/>
    <m/>
    <m/>
    <n v="0.13"/>
    <n v="0.32"/>
    <n v="1.45"/>
  </r>
  <r>
    <x v="2"/>
    <s v="Tampa Electric Company"/>
    <x v="0"/>
    <s v="Tampa Electric Company"/>
    <x v="468"/>
    <x v="467"/>
    <x v="115"/>
    <s v="Distrb Sreet Lightn"/>
    <n v="1661.91"/>
    <n v="4241.21"/>
    <n v="115"/>
    <n v="0.59"/>
    <n v="1929.09"/>
    <n v="108.89"/>
    <n v="406.96"/>
    <n v="557.95000000000005"/>
    <n v="825.94"/>
    <n v="108.62"/>
    <n v="0.31"/>
    <n v="7301.15"/>
    <n v="17257.620000000003"/>
  </r>
  <r>
    <x v="2"/>
    <s v="Tampa Electric Company"/>
    <x v="0"/>
    <s v="Tampa Electric Company"/>
    <x v="468"/>
    <x v="467"/>
    <x v="116"/>
    <s v="Distrb Meter Exp"/>
    <n v="152.28"/>
    <m/>
    <n v="17.88"/>
    <n v="548.38"/>
    <n v="578.27"/>
    <n v="321.24"/>
    <n v="499.02"/>
    <m/>
    <n v="109.65"/>
    <n v="231.58"/>
    <n v="5248.6"/>
    <n v="675.49"/>
    <n v="8382.39"/>
  </r>
  <r>
    <x v="2"/>
    <s v="Tampa Electric Company"/>
    <x v="0"/>
    <s v="Tampa Electric Company"/>
    <x v="468"/>
    <x v="467"/>
    <x v="117"/>
    <s v="Distrb Cust Install"/>
    <n v="0.12"/>
    <m/>
    <n v="0.1"/>
    <n v="0.11"/>
    <n v="0.08"/>
    <n v="7.0000000000000007E-2"/>
    <m/>
    <m/>
    <m/>
    <m/>
    <n v="0.1"/>
    <n v="0.17"/>
    <n v="0.75000000000000011"/>
  </r>
  <r>
    <x v="2"/>
    <s v="Tampa Electric Company"/>
    <x v="0"/>
    <s v="Tampa Electric Company"/>
    <x v="468"/>
    <x v="467"/>
    <x v="118"/>
    <s v="Misc Distrib Exp"/>
    <n v="8645.17"/>
    <n v="10117.59"/>
    <n v="11002.54"/>
    <n v="9572.2999999999993"/>
    <n v="5992.72"/>
    <n v="12316.82"/>
    <n v="46751.18"/>
    <n v="13418.04"/>
    <n v="12366.86"/>
    <n v="11776.3"/>
    <n v="12854.04"/>
    <n v="22770.75"/>
    <n v="177584.31000000003"/>
  </r>
  <r>
    <x v="2"/>
    <s v="Tampa Electric Company"/>
    <x v="0"/>
    <s v="Tampa Electric Company"/>
    <x v="468"/>
    <x v="467"/>
    <x v="119"/>
    <s v="Distrb Maint Struct"/>
    <n v="0.05"/>
    <m/>
    <n v="0.12"/>
    <n v="0.13"/>
    <n v="0.03"/>
    <n v="0.05"/>
    <m/>
    <m/>
    <m/>
    <m/>
    <n v="0.05"/>
    <n v="0.06"/>
    <n v="0.48999999999999994"/>
  </r>
  <r>
    <x v="2"/>
    <s v="Tampa Electric Company"/>
    <x v="0"/>
    <s v="Tampa Electric Company"/>
    <x v="468"/>
    <x v="467"/>
    <x v="120"/>
    <s v="Distrb Maint Station"/>
    <n v="0.21"/>
    <m/>
    <n v="0.76"/>
    <n v="0.34"/>
    <n v="0.39"/>
    <n v="7.1"/>
    <m/>
    <m/>
    <m/>
    <m/>
    <n v="584.29999999999995"/>
    <n v="0.72"/>
    <n v="593.81999999999994"/>
  </r>
  <r>
    <x v="2"/>
    <s v="Tampa Electric Company"/>
    <x v="0"/>
    <s v="Tampa Electric Company"/>
    <x v="468"/>
    <x v="467"/>
    <x v="121"/>
    <s v="Distrb Maint OH Line"/>
    <n v="1.18"/>
    <m/>
    <n v="106.25"/>
    <n v="50.46"/>
    <n v="1.61"/>
    <n v="2.15"/>
    <m/>
    <m/>
    <m/>
    <m/>
    <n v="1.69"/>
    <n v="4.5199999999999996"/>
    <n v="167.86000000000004"/>
  </r>
  <r>
    <x v="2"/>
    <s v="Tampa Electric Company"/>
    <x v="0"/>
    <s v="Tampa Electric Company"/>
    <x v="468"/>
    <x v="467"/>
    <x v="122"/>
    <s v="Distrb Maint UG Line"/>
    <n v="0.34"/>
    <m/>
    <n v="1.83"/>
    <n v="1.33"/>
    <n v="0.61"/>
    <n v="0.62"/>
    <m/>
    <m/>
    <m/>
    <m/>
    <n v="0.75"/>
    <n v="2.0299999999999998"/>
    <n v="7.51"/>
  </r>
  <r>
    <x v="2"/>
    <s v="Tampa Electric Company"/>
    <x v="0"/>
    <s v="Tampa Electric Company"/>
    <x v="468"/>
    <x v="467"/>
    <x v="123"/>
    <s v="Distrb Maint Transf"/>
    <n v="0.04"/>
    <m/>
    <n v="0.17"/>
    <n v="0.08"/>
    <n v="0.04"/>
    <n v="0.04"/>
    <m/>
    <m/>
    <m/>
    <m/>
    <n v="0.05"/>
    <n v="0.11"/>
    <n v="0.53"/>
  </r>
  <r>
    <x v="2"/>
    <s v="Tampa Electric Company"/>
    <x v="0"/>
    <s v="Tampa Electric Company"/>
    <x v="468"/>
    <x v="467"/>
    <x v="124"/>
    <s v="Distrb Maint StLght"/>
    <n v="0.04"/>
    <m/>
    <n v="0.02"/>
    <n v="0"/>
    <n v="0"/>
    <n v="0"/>
    <m/>
    <m/>
    <m/>
    <m/>
    <n v="0"/>
    <n v="0"/>
    <n v="0.06"/>
  </r>
  <r>
    <x v="2"/>
    <s v="Tampa Electric Company"/>
    <x v="0"/>
    <s v="Tampa Electric Company"/>
    <x v="468"/>
    <x v="467"/>
    <x v="125"/>
    <s v="Distrb Maint Meters"/>
    <n v="7.0000000000000007E-2"/>
    <m/>
    <n v="0.3"/>
    <n v="0.13"/>
    <n v="0.09"/>
    <n v="0.06"/>
    <m/>
    <m/>
    <m/>
    <m/>
    <n v="0.08"/>
    <n v="0.13"/>
    <n v="0.85999999999999988"/>
  </r>
  <r>
    <x v="2"/>
    <s v="Tampa Electric Company"/>
    <x v="0"/>
    <s v="Tampa Electric Company"/>
    <x v="468"/>
    <x v="467"/>
    <x v="126"/>
    <s v="Cust Act Superv"/>
    <m/>
    <m/>
    <n v="0"/>
    <n v="0"/>
    <m/>
    <n v="0"/>
    <n v="29.76"/>
    <m/>
    <m/>
    <m/>
    <m/>
    <n v="56.28"/>
    <n v="86.04"/>
  </r>
  <r>
    <x v="2"/>
    <s v="Tampa Electric Company"/>
    <x v="0"/>
    <s v="Tampa Electric Company"/>
    <x v="468"/>
    <x v="467"/>
    <x v="127"/>
    <s v="Cust Act Meter Read"/>
    <n v="0.03"/>
    <m/>
    <n v="0.13"/>
    <n v="7.0000000000000007E-2"/>
    <n v="0.03"/>
    <n v="0.04"/>
    <m/>
    <m/>
    <m/>
    <m/>
    <n v="0.04"/>
    <n v="0.11"/>
    <n v="0.44999999999999996"/>
  </r>
  <r>
    <x v="2"/>
    <s v="Tampa Electric Company"/>
    <x v="0"/>
    <s v="Tampa Electric Company"/>
    <x v="468"/>
    <x v="467"/>
    <x v="128"/>
    <s v="Cust Act Rcds Cllct"/>
    <n v="2713.95"/>
    <n v="12038.03"/>
    <n v="20371.89"/>
    <n v="8757.2800000000007"/>
    <n v="4315.2"/>
    <n v="4051.6"/>
    <n v="8493.7199999999993"/>
    <n v="7175.37"/>
    <n v="12424.41"/>
    <n v="54517.37"/>
    <n v="13470.61"/>
    <n v="55986.76"/>
    <n v="204316.19"/>
  </r>
  <r>
    <x v="2"/>
    <s v="Tampa Electric Company"/>
    <x v="0"/>
    <s v="Tampa Electric Company"/>
    <x v="468"/>
    <x v="467"/>
    <x v="129"/>
    <s v="Cust Assist Exp"/>
    <n v="665.56"/>
    <m/>
    <n v="852.94"/>
    <n v="369.31"/>
    <n v="0.89"/>
    <n v="144.29"/>
    <n v="1417.77"/>
    <n v="580.52"/>
    <n v="354.12"/>
    <n v="264.89999999999998"/>
    <n v="-9.74"/>
    <n v="1537.76"/>
    <n v="6178.3200000000006"/>
  </r>
  <r>
    <x v="2"/>
    <s v="Tampa Electric Company"/>
    <x v="0"/>
    <s v="Tampa Electric Company"/>
    <x v="468"/>
    <x v="467"/>
    <x v="136"/>
    <s v="Sales Advertising"/>
    <m/>
    <m/>
    <m/>
    <m/>
    <m/>
    <m/>
    <m/>
    <m/>
    <m/>
    <m/>
    <n v="2695.3"/>
    <n v="406.79"/>
    <n v="3102.09"/>
  </r>
  <r>
    <x v="2"/>
    <s v="Tampa Electric Company"/>
    <x v="0"/>
    <s v="Tampa Electric Company"/>
    <x v="468"/>
    <x v="467"/>
    <x v="137"/>
    <s v="Office Suppl Exp"/>
    <n v="18166.52"/>
    <n v="21974.71"/>
    <n v="5459.36"/>
    <n v="8042.32"/>
    <n v="14581.19"/>
    <n v="21883.15"/>
    <n v="39050.71"/>
    <n v="42066.67"/>
    <n v="66121.350000000006"/>
    <n v="26233.53"/>
    <n v="50822.01"/>
    <n v="67852.03"/>
    <n v="382253.55000000005"/>
  </r>
  <r>
    <x v="2"/>
    <s v="Tampa Electric Company"/>
    <x v="0"/>
    <s v="Tampa Electric Company"/>
    <x v="468"/>
    <x v="467"/>
    <x v="139"/>
    <s v="Regul Commission Exp"/>
    <m/>
    <m/>
    <n v="15"/>
    <m/>
    <n v="25"/>
    <m/>
    <m/>
    <m/>
    <m/>
    <m/>
    <n v="11.65"/>
    <m/>
    <n v="51.65"/>
  </r>
  <r>
    <x v="2"/>
    <s v="Tampa Electric Company"/>
    <x v="0"/>
    <s v="Tampa Electric Company"/>
    <x v="468"/>
    <x v="467"/>
    <x v="132"/>
    <s v="Misc General Exp"/>
    <n v="247.14"/>
    <n v="343.83"/>
    <n v="0.39"/>
    <n v="11.94"/>
    <n v="150.1"/>
    <n v="0.04"/>
    <m/>
    <m/>
    <m/>
    <m/>
    <n v="1805.04"/>
    <n v="729.75"/>
    <n v="3288.23"/>
  </r>
  <r>
    <x v="2"/>
    <s v="Tampa Electric Company"/>
    <x v="0"/>
    <s v="Tampa Electric Company"/>
    <x v="468"/>
    <x v="467"/>
    <x v="133"/>
    <s v="A&amp;G Ele Maint GenPlt"/>
    <n v="3038.31"/>
    <n v="3.43"/>
    <n v="0.66"/>
    <n v="112.39"/>
    <n v="8.8699999999999992"/>
    <n v="268.02999999999997"/>
    <m/>
    <m/>
    <n v="15.56"/>
    <m/>
    <n v="166.74"/>
    <n v="50.42"/>
    <n v="3664.41"/>
  </r>
  <r>
    <x v="2"/>
    <s v="Tampa Electric Company"/>
    <x v="0"/>
    <s v="Tampa Electric Company"/>
    <x v="469"/>
    <x v="468"/>
    <x v="1"/>
    <s v="FERC B/S Clearing"/>
    <n v="-1150.5999999999999"/>
    <n v="0"/>
    <m/>
    <n v="0"/>
    <m/>
    <n v="-326.68"/>
    <m/>
    <n v="-2977.63"/>
    <m/>
    <n v="-106.14"/>
    <n v="-2768.01"/>
    <n v="-280.94"/>
    <n v="-7610"/>
  </r>
  <r>
    <x v="2"/>
    <s v="Tampa Electric Company"/>
    <x v="0"/>
    <s v="Tampa Electric Company"/>
    <x v="469"/>
    <x v="468"/>
    <x v="80"/>
    <s v="Steam Ops SupEng"/>
    <m/>
    <m/>
    <n v="-55866.28"/>
    <n v="-40271.79"/>
    <m/>
    <m/>
    <m/>
    <m/>
    <m/>
    <m/>
    <m/>
    <m/>
    <n v="-96138.07"/>
  </r>
  <r>
    <x v="2"/>
    <s v="Tampa Electric Company"/>
    <x v="0"/>
    <s v="Tampa Electric Company"/>
    <x v="469"/>
    <x v="468"/>
    <x v="92"/>
    <s v="OthPwr Gen Exp"/>
    <m/>
    <m/>
    <m/>
    <m/>
    <m/>
    <m/>
    <m/>
    <m/>
    <m/>
    <m/>
    <m/>
    <n v="2034.34"/>
    <n v="2034.34"/>
  </r>
  <r>
    <x v="2"/>
    <s v="Tampa Electric Company"/>
    <x v="0"/>
    <s v="Tampa Electric Company"/>
    <x v="469"/>
    <x v="468"/>
    <x v="93"/>
    <s v="Misc OthPwr Gen Exp"/>
    <m/>
    <m/>
    <m/>
    <m/>
    <m/>
    <m/>
    <m/>
    <n v="2889.2"/>
    <m/>
    <m/>
    <m/>
    <m/>
    <n v="2889.2"/>
  </r>
  <r>
    <x v="2"/>
    <s v="Tampa Electric Company"/>
    <x v="0"/>
    <s v="Tampa Electric Company"/>
    <x v="469"/>
    <x v="468"/>
    <x v="96"/>
    <s v="Maint Msc OthPwr Plt"/>
    <m/>
    <m/>
    <m/>
    <m/>
    <m/>
    <m/>
    <m/>
    <m/>
    <m/>
    <m/>
    <n v="2768.01"/>
    <m/>
    <n v="2768.01"/>
  </r>
  <r>
    <x v="2"/>
    <s v="Tampa Electric Company"/>
    <x v="0"/>
    <s v="Tampa Electric Company"/>
    <x v="469"/>
    <x v="468"/>
    <x v="102"/>
    <s v="Trnsm Station Exp"/>
    <n v="30.37"/>
    <m/>
    <m/>
    <m/>
    <m/>
    <m/>
    <m/>
    <m/>
    <m/>
    <n v="28195.29"/>
    <m/>
    <m/>
    <n v="28225.66"/>
  </r>
  <r>
    <x v="2"/>
    <s v="Tampa Electric Company"/>
    <x v="0"/>
    <s v="Tampa Electric Company"/>
    <x v="469"/>
    <x v="468"/>
    <x v="104"/>
    <s v="Misc Trnsm Exp"/>
    <m/>
    <m/>
    <m/>
    <m/>
    <m/>
    <m/>
    <m/>
    <m/>
    <m/>
    <n v="470.19"/>
    <m/>
    <n v="143.02000000000001"/>
    <n v="613.21"/>
  </r>
  <r>
    <x v="2"/>
    <s v="Tampa Electric Company"/>
    <x v="0"/>
    <s v="Tampa Electric Company"/>
    <x v="469"/>
    <x v="468"/>
    <x v="109"/>
    <s v="Trnsm Maint OH Lines"/>
    <m/>
    <m/>
    <m/>
    <m/>
    <n v="-44.92"/>
    <m/>
    <m/>
    <m/>
    <m/>
    <m/>
    <m/>
    <m/>
    <n v="-44.92"/>
  </r>
  <r>
    <x v="2"/>
    <s v="Tampa Electric Company"/>
    <x v="0"/>
    <s v="Tampa Electric Company"/>
    <x v="469"/>
    <x v="468"/>
    <x v="110"/>
    <s v="Distrb Ops SupEng"/>
    <n v="684"/>
    <m/>
    <m/>
    <m/>
    <m/>
    <m/>
    <m/>
    <m/>
    <m/>
    <m/>
    <m/>
    <m/>
    <n v="684"/>
  </r>
  <r>
    <x v="2"/>
    <s v="Tampa Electric Company"/>
    <x v="0"/>
    <s v="Tampa Electric Company"/>
    <x v="469"/>
    <x v="468"/>
    <x v="113"/>
    <s v="Distrb OH Line Exp"/>
    <n v="436.23"/>
    <m/>
    <m/>
    <m/>
    <n v="53.59"/>
    <m/>
    <m/>
    <m/>
    <m/>
    <n v="-28043.84"/>
    <m/>
    <m/>
    <n v="-27554.02"/>
  </r>
  <r>
    <x v="2"/>
    <s v="Tampa Electric Company"/>
    <x v="0"/>
    <s v="Tampa Electric Company"/>
    <x v="469"/>
    <x v="468"/>
    <x v="118"/>
    <s v="Misc Distrib Exp"/>
    <m/>
    <m/>
    <m/>
    <m/>
    <n v="44.92"/>
    <n v="326.68"/>
    <m/>
    <m/>
    <m/>
    <m/>
    <m/>
    <m/>
    <n v="371.6"/>
  </r>
  <r>
    <x v="2"/>
    <s v="Tampa Electric Company"/>
    <x v="0"/>
    <s v="Tampa Electric Company"/>
    <x v="469"/>
    <x v="468"/>
    <x v="121"/>
    <s v="Distrb Maint OH Line"/>
    <m/>
    <m/>
    <m/>
    <m/>
    <m/>
    <m/>
    <m/>
    <m/>
    <m/>
    <n v="-36.53"/>
    <m/>
    <m/>
    <n v="-36.53"/>
  </r>
  <r>
    <x v="2"/>
    <s v="Tampa Electric Company"/>
    <x v="0"/>
    <s v="Tampa Electric Company"/>
    <x v="469"/>
    <x v="468"/>
    <x v="122"/>
    <s v="Distrb Maint UG Line"/>
    <m/>
    <m/>
    <m/>
    <m/>
    <n v="-53.59"/>
    <m/>
    <m/>
    <m/>
    <m/>
    <n v="-8.7799999999999994"/>
    <m/>
    <m/>
    <n v="-62.370000000000005"/>
  </r>
  <r>
    <x v="2"/>
    <s v="Tampa Electric Company"/>
    <x v="0"/>
    <s v="Tampa Electric Company"/>
    <x v="469"/>
    <x v="468"/>
    <x v="137"/>
    <s v="Office Suppl Exp"/>
    <m/>
    <m/>
    <n v="55866.28"/>
    <n v="40271.79"/>
    <m/>
    <m/>
    <m/>
    <n v="88.43"/>
    <m/>
    <m/>
    <m/>
    <m/>
    <n v="96226.5"/>
  </r>
  <r>
    <x v="2"/>
    <s v="Tampa Electric Company"/>
    <x v="0"/>
    <s v="Tampa Electric Company"/>
    <x v="470"/>
    <x v="469"/>
    <x v="1"/>
    <s v="FERC B/S Clearing"/>
    <n v="-136324.26"/>
    <n v="-432540.2"/>
    <n v="-27236.37"/>
    <n v="-48631.25"/>
    <n v="-82961.67"/>
    <n v="-75637.11"/>
    <n v="-74084.3"/>
    <n v="-58424.68"/>
    <n v="-103780.72"/>
    <n v="-855374.35"/>
    <n v="-62073.13"/>
    <n v="316646.51"/>
    <n v="-1640421.53"/>
  </r>
  <r>
    <x v="2"/>
    <s v="Tampa Electric Company"/>
    <x v="0"/>
    <s v="Tampa Electric Company"/>
    <x v="471"/>
    <x v="470"/>
    <x v="1"/>
    <s v="FERC B/S Clearing"/>
    <m/>
    <m/>
    <m/>
    <m/>
    <n v="13855"/>
    <m/>
    <n v="549.64"/>
    <n v="375"/>
    <n v="5864.03"/>
    <n v="37289.919999999998"/>
    <m/>
    <m/>
    <n v="57933.59"/>
  </r>
  <r>
    <x v="2"/>
    <s v="Tampa Electric Company"/>
    <x v="0"/>
    <s v="Tampa Electric Company"/>
    <x v="471"/>
    <x v="470"/>
    <x v="78"/>
    <s v="Csts Jobbing Wrk"/>
    <m/>
    <m/>
    <m/>
    <n v="12751.25"/>
    <n v="8475.5"/>
    <n v="5202.42"/>
    <n v="4866.1400000000003"/>
    <n v="5019.32"/>
    <n v="3895.91"/>
    <n v="5445.94"/>
    <n v="2122.17"/>
    <m/>
    <n v="47778.649999999994"/>
  </r>
  <r>
    <x v="2"/>
    <s v="Tampa Electric Company"/>
    <x v="0"/>
    <s v="Tampa Electric Company"/>
    <x v="471"/>
    <x v="470"/>
    <x v="92"/>
    <s v="OthPwr Gen Exp"/>
    <m/>
    <m/>
    <m/>
    <m/>
    <n v="15918"/>
    <m/>
    <m/>
    <m/>
    <m/>
    <m/>
    <m/>
    <m/>
    <n v="15918"/>
  </r>
  <r>
    <x v="2"/>
    <s v="Tampa Electric Company"/>
    <x v="0"/>
    <s v="Tampa Electric Company"/>
    <x v="471"/>
    <x v="470"/>
    <x v="93"/>
    <s v="Misc OthPwr Gen Exp"/>
    <m/>
    <m/>
    <m/>
    <m/>
    <m/>
    <m/>
    <m/>
    <m/>
    <m/>
    <n v="330"/>
    <m/>
    <m/>
    <n v="330"/>
  </r>
  <r>
    <x v="2"/>
    <s v="Tampa Electric Company"/>
    <x v="0"/>
    <s v="Tampa Electric Company"/>
    <x v="471"/>
    <x v="470"/>
    <x v="113"/>
    <s v="Distrb OH Line Exp"/>
    <m/>
    <n v="1925.1"/>
    <m/>
    <m/>
    <m/>
    <m/>
    <m/>
    <m/>
    <m/>
    <m/>
    <m/>
    <m/>
    <n v="1925.1"/>
  </r>
  <r>
    <x v="2"/>
    <s v="Tampa Electric Company"/>
    <x v="0"/>
    <s v="Tampa Electric Company"/>
    <x v="471"/>
    <x v="470"/>
    <x v="115"/>
    <s v="Distrb Sreet Lightn"/>
    <n v="1850.15"/>
    <n v="10102.85"/>
    <n v="47640.26"/>
    <n v="27896.61"/>
    <n v="2500.41"/>
    <n v="3998.47"/>
    <n v="-307.47000000000003"/>
    <n v="-2342.77"/>
    <n v="754.2"/>
    <n v="-540.20000000000005"/>
    <n v="218"/>
    <n v="5847.82"/>
    <n v="97618.329999999987"/>
  </r>
  <r>
    <x v="2"/>
    <s v="Tampa Electric Company"/>
    <x v="0"/>
    <s v="Tampa Electric Company"/>
    <x v="471"/>
    <x v="470"/>
    <x v="128"/>
    <s v="Cust Act Rcds Cllct"/>
    <n v="1240.98"/>
    <n v="392.64"/>
    <m/>
    <m/>
    <n v="20408.13"/>
    <m/>
    <m/>
    <n v="5900"/>
    <n v="-5900"/>
    <m/>
    <m/>
    <m/>
    <n v="22041.75"/>
  </r>
  <r>
    <x v="2"/>
    <s v="Tampa Electric Company"/>
    <x v="0"/>
    <s v="Tampa Electric Company"/>
    <x v="471"/>
    <x v="470"/>
    <x v="129"/>
    <s v="Cust Assist Exp"/>
    <m/>
    <m/>
    <m/>
    <m/>
    <m/>
    <n v="925"/>
    <n v="-925"/>
    <m/>
    <m/>
    <n v="1586.55"/>
    <n v="-1496.4"/>
    <n v="-90.15"/>
    <n v="-1.4210854715202004E-13"/>
  </r>
  <r>
    <x v="2"/>
    <s v="Tampa Electric Company"/>
    <x v="0"/>
    <s v="Tampa Electric Company"/>
    <x v="471"/>
    <x v="470"/>
    <x v="130"/>
    <s v="Cust Svc Advertis"/>
    <n v="477156.84"/>
    <n v="3000"/>
    <n v="189392.5"/>
    <n v="68132.820000000007"/>
    <n v="161556.59"/>
    <n v="138108.74"/>
    <n v="52072.53"/>
    <n v="241563.8"/>
    <n v="265437.25"/>
    <n v="236711.07"/>
    <n v="352731.64"/>
    <n v="203056.88"/>
    <n v="2388920.66"/>
  </r>
  <r>
    <x v="2"/>
    <s v="Tampa Electric Company"/>
    <x v="0"/>
    <s v="Tampa Electric Company"/>
    <x v="471"/>
    <x v="470"/>
    <x v="136"/>
    <s v="Sales Advertising"/>
    <m/>
    <m/>
    <m/>
    <m/>
    <m/>
    <m/>
    <m/>
    <n v="128818.5"/>
    <n v="13596.12"/>
    <n v="11499.5"/>
    <n v="15797.12"/>
    <n v="22573.1"/>
    <n v="192284.34"/>
  </r>
  <r>
    <x v="2"/>
    <s v="Tampa Electric Company"/>
    <x v="0"/>
    <s v="Tampa Electric Company"/>
    <x v="471"/>
    <x v="470"/>
    <x v="140"/>
    <s v="Gen Advertising Exp"/>
    <n v="9418.9"/>
    <n v="10189.42"/>
    <n v="17034.18"/>
    <n v="32505.87"/>
    <n v="17778.310000000001"/>
    <n v="11487.47"/>
    <n v="10485.14"/>
    <n v="7197.95"/>
    <n v="8210.9699999999993"/>
    <n v="3020.13"/>
    <n v="767809.58"/>
    <n v="913.02"/>
    <n v="896050.94"/>
  </r>
  <r>
    <x v="2"/>
    <s v="Tampa Electric Company"/>
    <x v="0"/>
    <s v="Tampa Electric Company"/>
    <x v="471"/>
    <x v="470"/>
    <x v="132"/>
    <s v="Misc General Exp"/>
    <n v="37985"/>
    <n v="135254.26999999999"/>
    <n v="149000.17000000001"/>
    <n v="129223.58"/>
    <n v="103452.4"/>
    <n v="113829.16"/>
    <n v="117100.55"/>
    <n v="-24567.13"/>
    <m/>
    <m/>
    <n v="-761278"/>
    <m/>
    <n v="0"/>
  </r>
  <r>
    <x v="2"/>
    <s v="Tampa Electric Company"/>
    <x v="0"/>
    <s v="Tampa Electric Company"/>
    <x v="471"/>
    <x v="470"/>
    <x v="134"/>
    <s v="Not assigned"/>
    <n v="187.5"/>
    <m/>
    <m/>
    <m/>
    <m/>
    <m/>
    <m/>
    <n v="34.47"/>
    <m/>
    <m/>
    <m/>
    <m/>
    <n v="221.97"/>
  </r>
  <r>
    <x v="2"/>
    <s v="Tampa Electric Company"/>
    <x v="0"/>
    <s v="Tampa Electric Company"/>
    <x v="472"/>
    <x v="471"/>
    <x v="141"/>
    <s v="Outside Services"/>
    <n v="94189.8"/>
    <n v="-15000"/>
    <m/>
    <m/>
    <n v="5700"/>
    <n v="162500"/>
    <m/>
    <n v="153000"/>
    <n v="53000"/>
    <n v="100000"/>
    <n v="53000"/>
    <n v="100000"/>
    <n v="706389.8"/>
  </r>
  <r>
    <x v="2"/>
    <s v="Tampa Electric Company"/>
    <x v="0"/>
    <s v="Tampa Electric Company"/>
    <x v="473"/>
    <x v="472"/>
    <x v="1"/>
    <s v="FERC B/S Clearing"/>
    <n v="4430034.29"/>
    <n v="4182545.37"/>
    <n v="8937152.5700000003"/>
    <n v="2742600.71"/>
    <n v="5572200.6399999997"/>
    <n v="2592338.8199999998"/>
    <n v="3813994.64"/>
    <n v="1977147.41"/>
    <n v="2614489.7599999998"/>
    <n v="2446904.67"/>
    <n v="2392824.25"/>
    <n v="3335607.33"/>
    <n v="45037840.460000001"/>
  </r>
  <r>
    <x v="2"/>
    <s v="Tampa Electric Company"/>
    <x v="0"/>
    <s v="Tampa Electric Company"/>
    <x v="473"/>
    <x v="472"/>
    <x v="80"/>
    <s v="Steam Ops SupEng"/>
    <m/>
    <m/>
    <n v="7200"/>
    <m/>
    <m/>
    <m/>
    <m/>
    <m/>
    <m/>
    <m/>
    <m/>
    <m/>
    <n v="7200"/>
  </r>
  <r>
    <x v="2"/>
    <s v="Tampa Electric Company"/>
    <x v="0"/>
    <s v="Tampa Electric Company"/>
    <x v="473"/>
    <x v="472"/>
    <x v="84"/>
    <s v="Misc Steam Pwr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x v="472"/>
    <x v="87"/>
    <s v="Steam Maint BoilerPl"/>
    <m/>
    <m/>
    <m/>
    <m/>
    <m/>
    <m/>
    <m/>
    <m/>
    <m/>
    <m/>
    <m/>
    <n v="16650"/>
    <n v="16650"/>
  </r>
  <r>
    <x v="2"/>
    <s v="Tampa Electric Company"/>
    <x v="0"/>
    <s v="Tampa Electric Company"/>
    <x v="473"/>
    <x v="472"/>
    <x v="89"/>
    <s v="Maint Msc Steam Plnt"/>
    <m/>
    <m/>
    <m/>
    <m/>
    <m/>
    <m/>
    <m/>
    <m/>
    <m/>
    <n v="13000"/>
    <m/>
    <m/>
    <n v="13000"/>
  </r>
  <r>
    <x v="2"/>
    <s v="Tampa Electric Company"/>
    <x v="0"/>
    <s v="Tampa Electric Company"/>
    <x v="473"/>
    <x v="472"/>
    <x v="92"/>
    <s v="OthPwr Gen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x v="472"/>
    <x v="93"/>
    <s v="Misc OthPwr Gen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x v="472"/>
    <x v="95"/>
    <s v="OthPwr Maint Gen Eq"/>
    <m/>
    <m/>
    <n v="28100"/>
    <m/>
    <m/>
    <m/>
    <m/>
    <n v="16300"/>
    <m/>
    <m/>
    <m/>
    <n v="93541.99"/>
    <n v="137941.99"/>
  </r>
  <r>
    <x v="2"/>
    <s v="Tampa Electric Company"/>
    <x v="0"/>
    <s v="Tampa Electric Company"/>
    <x v="473"/>
    <x v="472"/>
    <x v="109"/>
    <s v="Trnsm Maint OH Lines"/>
    <n v="1267.27"/>
    <n v="-3490.17"/>
    <m/>
    <n v="4886.47"/>
    <n v="2555.15"/>
    <n v="1774.46"/>
    <n v="1958.25"/>
    <n v="1393.34"/>
    <n v="846.2"/>
    <n v="1773.44"/>
    <n v="978.71"/>
    <n v="1110.47"/>
    <n v="15053.590000000002"/>
  </r>
  <r>
    <x v="2"/>
    <s v="Tampa Electric Company"/>
    <x v="0"/>
    <s v="Tampa Electric Company"/>
    <x v="473"/>
    <x v="472"/>
    <x v="113"/>
    <s v="Distrb OH Line Exp"/>
    <n v="-72.7"/>
    <m/>
    <m/>
    <m/>
    <m/>
    <m/>
    <m/>
    <m/>
    <n v="9768.66"/>
    <n v="8416.4599999999991"/>
    <m/>
    <n v="29051.66"/>
    <n v="47164.08"/>
  </r>
  <r>
    <x v="2"/>
    <s v="Tampa Electric Company"/>
    <x v="0"/>
    <s v="Tampa Electric Company"/>
    <x v="473"/>
    <x v="472"/>
    <x v="116"/>
    <s v="Distrb Meter Exp"/>
    <m/>
    <m/>
    <m/>
    <m/>
    <m/>
    <m/>
    <m/>
    <m/>
    <m/>
    <m/>
    <m/>
    <n v="28477.09"/>
    <n v="28477.09"/>
  </r>
  <r>
    <x v="2"/>
    <s v="Tampa Electric Company"/>
    <x v="0"/>
    <s v="Tampa Electric Company"/>
    <x v="473"/>
    <x v="472"/>
    <x v="119"/>
    <s v="Distrb Maint Struct"/>
    <m/>
    <m/>
    <m/>
    <m/>
    <m/>
    <m/>
    <m/>
    <m/>
    <m/>
    <m/>
    <m/>
    <n v="10642.67"/>
    <n v="10642.67"/>
  </r>
  <r>
    <x v="2"/>
    <s v="Tampa Electric Company"/>
    <x v="0"/>
    <s v="Tampa Electric Company"/>
    <x v="473"/>
    <x v="472"/>
    <x v="121"/>
    <s v="Distrb Maint OH Line"/>
    <n v="3720.01"/>
    <n v="-11.86"/>
    <m/>
    <m/>
    <n v="97.1"/>
    <n v="11.84"/>
    <n v="53.84"/>
    <n v="4.68"/>
    <n v="87.63"/>
    <n v="77.83"/>
    <n v="2499.38"/>
    <n v="207056.4"/>
    <n v="213596.85"/>
  </r>
  <r>
    <x v="2"/>
    <s v="Tampa Electric Company"/>
    <x v="0"/>
    <s v="Tampa Electric Company"/>
    <x v="473"/>
    <x v="472"/>
    <x v="122"/>
    <s v="Distrb Maint UG Line"/>
    <n v="-31600.35"/>
    <m/>
    <m/>
    <m/>
    <m/>
    <m/>
    <m/>
    <m/>
    <m/>
    <m/>
    <m/>
    <m/>
    <n v="-31600.35"/>
  </r>
  <r>
    <x v="2"/>
    <s v="Tampa Electric Company"/>
    <x v="0"/>
    <s v="Tampa Electric Company"/>
    <x v="473"/>
    <x v="472"/>
    <x v="134"/>
    <s v="Not assigned"/>
    <n v="83471.14"/>
    <m/>
    <n v="124349.66"/>
    <n v="-213473.55"/>
    <m/>
    <m/>
    <n v="33000"/>
    <n v="-4545.99"/>
    <m/>
    <m/>
    <m/>
    <m/>
    <n v="22801.260000000002"/>
  </r>
  <r>
    <x v="2"/>
    <s v="Tampa Electric Company"/>
    <x v="0"/>
    <s v="Tampa Electric Company"/>
    <x v="474"/>
    <x v="473"/>
    <x v="1"/>
    <s v="FERC B/S Clearing"/>
    <n v="83873.77"/>
    <n v="109677.7"/>
    <n v="389262.57"/>
    <n v="46852.77"/>
    <n v="43702.09"/>
    <n v="54522.35"/>
    <n v="46718.78"/>
    <n v="57515.12"/>
    <n v="110245.96"/>
    <n v="68413.320000000007"/>
    <n v="170195.64"/>
    <n v="67410.11"/>
    <n v="1248390.18"/>
  </r>
  <r>
    <x v="2"/>
    <s v="Tampa Electric Company"/>
    <x v="0"/>
    <s v="Tampa Electric Company"/>
    <x v="474"/>
    <x v="473"/>
    <x v="84"/>
    <s v="Misc Steam Pwr Exp"/>
    <m/>
    <n v="14033.53"/>
    <n v="10316.5"/>
    <n v="1008"/>
    <n v="3276"/>
    <m/>
    <m/>
    <n v="4212"/>
    <n v="7153"/>
    <n v="7383"/>
    <n v="943"/>
    <m/>
    <n v="48325.03"/>
  </r>
  <r>
    <x v="2"/>
    <s v="Tampa Electric Company"/>
    <x v="0"/>
    <s v="Tampa Electric Company"/>
    <x v="474"/>
    <x v="473"/>
    <x v="87"/>
    <s v="Steam Maint BoilerPl"/>
    <m/>
    <m/>
    <m/>
    <m/>
    <n v="25650"/>
    <m/>
    <m/>
    <m/>
    <m/>
    <m/>
    <m/>
    <m/>
    <n v="25650"/>
  </r>
  <r>
    <x v="2"/>
    <s v="Tampa Electric Company"/>
    <x v="0"/>
    <s v="Tampa Electric Company"/>
    <x v="474"/>
    <x v="473"/>
    <x v="92"/>
    <s v="OthPwr Gen Exp"/>
    <m/>
    <m/>
    <m/>
    <n v="1891.69"/>
    <m/>
    <m/>
    <n v="26437.98"/>
    <n v="3441"/>
    <n v="580.5"/>
    <n v="4351.5"/>
    <m/>
    <m/>
    <n v="36702.67"/>
  </r>
  <r>
    <x v="2"/>
    <s v="Tampa Electric Company"/>
    <x v="0"/>
    <s v="Tampa Electric Company"/>
    <x v="474"/>
    <x v="473"/>
    <x v="93"/>
    <s v="Misc OthPwr Gen Exp"/>
    <n v="20299.25"/>
    <n v="33807.65"/>
    <n v="-53686.9"/>
    <m/>
    <n v="9337.6"/>
    <n v="1840"/>
    <n v="8047"/>
    <n v="14307.5"/>
    <n v="1020"/>
    <n v="12257"/>
    <n v="592.5"/>
    <n v="6441"/>
    <n v="54262.6"/>
  </r>
  <r>
    <x v="2"/>
    <s v="Tampa Electric Company"/>
    <x v="0"/>
    <s v="Tampa Electric Company"/>
    <x v="474"/>
    <x v="473"/>
    <x v="94"/>
    <s v="OthPwr Maint Struct"/>
    <m/>
    <m/>
    <m/>
    <m/>
    <m/>
    <m/>
    <m/>
    <m/>
    <m/>
    <m/>
    <m/>
    <n v="2427"/>
    <n v="2427"/>
  </r>
  <r>
    <x v="2"/>
    <s v="Tampa Electric Company"/>
    <x v="0"/>
    <s v="Tampa Electric Company"/>
    <x v="474"/>
    <x v="473"/>
    <x v="95"/>
    <s v="OthPwr Maint Gen Eq"/>
    <m/>
    <m/>
    <m/>
    <m/>
    <m/>
    <n v="4945"/>
    <n v="277.5"/>
    <m/>
    <n v="13718.75"/>
    <m/>
    <n v="11582.5"/>
    <m/>
    <n v="30523.75"/>
  </r>
  <r>
    <x v="2"/>
    <s v="Tampa Electric Company"/>
    <x v="0"/>
    <s v="Tampa Electric Company"/>
    <x v="474"/>
    <x v="473"/>
    <x v="104"/>
    <s v="Misc Trnsm Exp"/>
    <m/>
    <n v="811.88"/>
    <m/>
    <m/>
    <m/>
    <m/>
    <m/>
    <m/>
    <m/>
    <n v="750"/>
    <m/>
    <m/>
    <n v="1561.88"/>
  </r>
  <r>
    <x v="2"/>
    <s v="Tampa Electric Company"/>
    <x v="0"/>
    <s v="Tampa Electric Company"/>
    <x v="474"/>
    <x v="473"/>
    <x v="116"/>
    <s v="Distrb Meter Exp"/>
    <m/>
    <m/>
    <m/>
    <m/>
    <m/>
    <m/>
    <n v="3600"/>
    <m/>
    <m/>
    <m/>
    <m/>
    <m/>
    <n v="3600"/>
  </r>
  <r>
    <x v="2"/>
    <s v="Tampa Electric Company"/>
    <x v="0"/>
    <s v="Tampa Electric Company"/>
    <x v="474"/>
    <x v="473"/>
    <x v="129"/>
    <s v="Cust Assist Exp"/>
    <m/>
    <m/>
    <m/>
    <m/>
    <m/>
    <m/>
    <m/>
    <m/>
    <m/>
    <m/>
    <m/>
    <n v="97477.92"/>
    <n v="97477.92"/>
  </r>
  <r>
    <x v="2"/>
    <s v="Tampa Electric Company"/>
    <x v="0"/>
    <s v="Tampa Electric Company"/>
    <x v="474"/>
    <x v="473"/>
    <x v="141"/>
    <s v="Outside Services"/>
    <m/>
    <n v="811.87"/>
    <m/>
    <m/>
    <m/>
    <m/>
    <m/>
    <m/>
    <n v="1079"/>
    <n v="486"/>
    <n v="280"/>
    <n v="7500"/>
    <n v="10156.869999999999"/>
  </r>
  <r>
    <x v="2"/>
    <s v="Tampa Electric Company"/>
    <x v="0"/>
    <s v="Tampa Electric Company"/>
    <x v="474"/>
    <x v="473"/>
    <x v="132"/>
    <s v="Misc General Exp"/>
    <n v="10380"/>
    <m/>
    <n v="34342"/>
    <m/>
    <m/>
    <m/>
    <n v="38727.199999999997"/>
    <m/>
    <n v="58497.2"/>
    <n v="13885"/>
    <n v="36300"/>
    <n v="24950"/>
    <n v="217081.4"/>
  </r>
  <r>
    <x v="2"/>
    <s v="Tampa Electric Company"/>
    <x v="0"/>
    <s v="Tampa Electric Company"/>
    <x v="474"/>
    <x v="473"/>
    <x v="134"/>
    <s v="Not assigned"/>
    <m/>
    <n v="32473.95"/>
    <m/>
    <m/>
    <m/>
    <n v="35894.83"/>
    <m/>
    <m/>
    <m/>
    <n v="552"/>
    <m/>
    <m/>
    <n v="68920.78"/>
  </r>
  <r>
    <x v="2"/>
    <s v="Tampa Electric Company"/>
    <x v="0"/>
    <s v="Tampa Electric Company"/>
    <x v="475"/>
    <x v="474"/>
    <x v="1"/>
    <s v="FERC B/S Clearing"/>
    <n v="37550.76"/>
    <n v="85400.55"/>
    <n v="-45191.79"/>
    <n v="59694.25"/>
    <n v="33871.699999999997"/>
    <n v="43037.53"/>
    <n v="26161.64"/>
    <n v="64216.5"/>
    <n v="9006.24"/>
    <n v="116736.84"/>
    <n v="167510.60999999999"/>
    <n v="430386.86"/>
    <n v="1028381.69"/>
  </r>
  <r>
    <x v="2"/>
    <s v="Tampa Electric Company"/>
    <x v="0"/>
    <s v="Tampa Electric Company"/>
    <x v="475"/>
    <x v="474"/>
    <x v="78"/>
    <s v="Csts Jobbing Wrk"/>
    <n v="4.43"/>
    <n v="15.79"/>
    <n v="18.87"/>
    <n v="60"/>
    <n v="6.34"/>
    <n v="8.44"/>
    <n v="5.8"/>
    <n v="1575.13"/>
    <m/>
    <n v="9.9499999999999993"/>
    <n v="402.83"/>
    <n v="1717.41"/>
    <n v="3824.9900000000007"/>
  </r>
  <r>
    <x v="2"/>
    <s v="Tampa Electric Company"/>
    <x v="0"/>
    <s v="Tampa Electric Company"/>
    <x v="475"/>
    <x v="474"/>
    <x v="79"/>
    <s v="Other Deductions"/>
    <n v="0.38"/>
    <m/>
    <m/>
    <m/>
    <n v="0.24"/>
    <n v="0.08"/>
    <m/>
    <m/>
    <m/>
    <m/>
    <m/>
    <m/>
    <n v="0.7"/>
  </r>
  <r>
    <x v="2"/>
    <s v="Tampa Electric Company"/>
    <x v="0"/>
    <s v="Tampa Electric Company"/>
    <x v="475"/>
    <x v="474"/>
    <x v="80"/>
    <s v="Steam Ops SupEng"/>
    <n v="47.04"/>
    <n v="183.68"/>
    <n v="184.05"/>
    <m/>
    <n v="70.98"/>
    <n v="91.91"/>
    <n v="66.12"/>
    <n v="169.43"/>
    <m/>
    <n v="113.11"/>
    <n v="145.07"/>
    <n v="194.03"/>
    <n v="1265.42"/>
  </r>
  <r>
    <x v="2"/>
    <s v="Tampa Electric Company"/>
    <x v="0"/>
    <s v="Tampa Electric Company"/>
    <x v="475"/>
    <x v="474"/>
    <x v="81"/>
    <s v="Steam Fuel"/>
    <n v="12.03"/>
    <n v="11.46"/>
    <n v="11.11"/>
    <m/>
    <n v="5.78"/>
    <n v="4.5999999999999996"/>
    <n v="5.52"/>
    <n v="8.84"/>
    <m/>
    <n v="6.95"/>
    <n v="8.15"/>
    <n v="8.52"/>
    <n v="82.960000000000008"/>
  </r>
  <r>
    <x v="2"/>
    <s v="Tampa Electric Company"/>
    <x v="0"/>
    <s v="Tampa Electric Company"/>
    <x v="475"/>
    <x v="474"/>
    <x v="82"/>
    <s v="Steam Expenses"/>
    <n v="38.36"/>
    <n v="120.08"/>
    <n v="132.22"/>
    <m/>
    <n v="32.53"/>
    <n v="62.48"/>
    <n v="47.48"/>
    <n v="91.99"/>
    <m/>
    <n v="65.98"/>
    <n v="92.6"/>
    <n v="134.24"/>
    <n v="817.96"/>
  </r>
  <r>
    <x v="2"/>
    <s v="Tampa Electric Company"/>
    <x v="0"/>
    <s v="Tampa Electric Company"/>
    <x v="475"/>
    <x v="474"/>
    <x v="83"/>
    <s v="Steam Electric Exp"/>
    <n v="22.43"/>
    <n v="66.37"/>
    <n v="73.58"/>
    <m/>
    <n v="21.6"/>
    <n v="49.34"/>
    <n v="30.62"/>
    <n v="62.15"/>
    <m/>
    <n v="49.63"/>
    <n v="64.66"/>
    <n v="98.82"/>
    <n v="539.20000000000005"/>
  </r>
  <r>
    <x v="2"/>
    <s v="Tampa Electric Company"/>
    <x v="0"/>
    <s v="Tampa Electric Company"/>
    <x v="475"/>
    <x v="474"/>
    <x v="84"/>
    <s v="Misc Steam Pwr Exp"/>
    <n v="-2988.26"/>
    <n v="40.53"/>
    <n v="2957.29"/>
    <n v="3355"/>
    <n v="14.78"/>
    <n v="19.23"/>
    <n v="2048.34"/>
    <n v="29.4"/>
    <m/>
    <n v="683.86"/>
    <n v="25.35"/>
    <n v="34.46"/>
    <n v="6219.98"/>
  </r>
  <r>
    <x v="2"/>
    <s v="Tampa Electric Company"/>
    <x v="0"/>
    <s v="Tampa Electric Company"/>
    <x v="475"/>
    <x v="474"/>
    <x v="85"/>
    <s v="Steam Main SupEng"/>
    <m/>
    <m/>
    <m/>
    <m/>
    <m/>
    <m/>
    <n v="0.02"/>
    <n v="1.07"/>
    <m/>
    <m/>
    <m/>
    <m/>
    <n v="1.0900000000000001"/>
  </r>
  <r>
    <x v="2"/>
    <s v="Tampa Electric Company"/>
    <x v="0"/>
    <s v="Tampa Electric Company"/>
    <x v="475"/>
    <x v="474"/>
    <x v="86"/>
    <s v="Steam Main Struct"/>
    <n v="4.4400000000000004"/>
    <n v="19.48"/>
    <n v="17.690000000000001"/>
    <m/>
    <n v="7.63"/>
    <n v="7.5"/>
    <n v="5.05"/>
    <n v="17.13"/>
    <m/>
    <n v="16.54"/>
    <n v="16.829999999999998"/>
    <n v="20.350000000000001"/>
    <n v="132.64000000000001"/>
  </r>
  <r>
    <x v="2"/>
    <s v="Tampa Electric Company"/>
    <x v="0"/>
    <s v="Tampa Electric Company"/>
    <x v="475"/>
    <x v="474"/>
    <x v="87"/>
    <s v="Steam Maint BoilerPl"/>
    <n v="43.66"/>
    <n v="176.31"/>
    <n v="175.07"/>
    <m/>
    <n v="66.02"/>
    <n v="83.34"/>
    <n v="69.19"/>
    <n v="165.01"/>
    <m/>
    <n v="117.23"/>
    <n v="147.83000000000001"/>
    <n v="184.01"/>
    <n v="1227.6699999999998"/>
  </r>
  <r>
    <x v="2"/>
    <s v="Tampa Electric Company"/>
    <x v="0"/>
    <s v="Tampa Electric Company"/>
    <x v="475"/>
    <x v="474"/>
    <x v="88"/>
    <s v="Steam Maint ElePlant"/>
    <n v="7.73"/>
    <n v="28.21"/>
    <n v="41.36"/>
    <m/>
    <n v="18.29"/>
    <n v="10.66"/>
    <n v="8.16"/>
    <n v="19.079999999999998"/>
    <m/>
    <n v="9.61"/>
    <n v="21.07"/>
    <n v="11.31"/>
    <n v="175.48000000000002"/>
  </r>
  <r>
    <x v="2"/>
    <s v="Tampa Electric Company"/>
    <x v="0"/>
    <s v="Tampa Electric Company"/>
    <x v="475"/>
    <x v="474"/>
    <x v="89"/>
    <s v="Maint Msc Steam Plnt"/>
    <n v="6.06"/>
    <n v="43.8"/>
    <n v="28.77"/>
    <m/>
    <n v="6.56"/>
    <n v="15.51"/>
    <n v="10.94"/>
    <n v="21.88"/>
    <m/>
    <n v="18.53"/>
    <n v="27.31"/>
    <n v="19.350000000000001"/>
    <n v="198.71"/>
  </r>
  <r>
    <x v="2"/>
    <s v="Tampa Electric Company"/>
    <x v="0"/>
    <s v="Tampa Electric Company"/>
    <x v="475"/>
    <x v="474"/>
    <x v="90"/>
    <s v="OthPwr Ops SupEng"/>
    <m/>
    <m/>
    <m/>
    <m/>
    <m/>
    <m/>
    <m/>
    <n v="2.75"/>
    <m/>
    <m/>
    <n v="0.62"/>
    <n v="2.16"/>
    <n v="5.53"/>
  </r>
  <r>
    <x v="2"/>
    <s v="Tampa Electric Company"/>
    <x v="0"/>
    <s v="Tampa Electric Company"/>
    <x v="475"/>
    <x v="474"/>
    <x v="91"/>
    <s v="OthPwr Fuel"/>
    <n v="0.91"/>
    <n v="3.15"/>
    <n v="0.67"/>
    <m/>
    <m/>
    <m/>
    <n v="0.05"/>
    <n v="0.12"/>
    <m/>
    <n v="0.24"/>
    <n v="7.0000000000000007E-2"/>
    <m/>
    <n v="5.21"/>
  </r>
  <r>
    <x v="2"/>
    <s v="Tampa Electric Company"/>
    <x v="0"/>
    <s v="Tampa Electric Company"/>
    <x v="475"/>
    <x v="474"/>
    <x v="92"/>
    <s v="OthPwr Gen Exp"/>
    <n v="147.22999999999999"/>
    <n v="471.06"/>
    <n v="495.41"/>
    <m/>
    <n v="172.84"/>
    <n v="256.98"/>
    <n v="183.47"/>
    <n v="9133.86"/>
    <m/>
    <n v="263.14"/>
    <n v="19299.66"/>
    <n v="1388.56"/>
    <n v="31812.210000000003"/>
  </r>
  <r>
    <x v="2"/>
    <s v="Tampa Electric Company"/>
    <x v="0"/>
    <s v="Tampa Electric Company"/>
    <x v="475"/>
    <x v="474"/>
    <x v="93"/>
    <s v="Misc OthPwr Gen Exp"/>
    <n v="274.64999999999998"/>
    <n v="-899.24"/>
    <n v="93.24"/>
    <n v="174"/>
    <n v="250.05"/>
    <n v="35.28"/>
    <n v="28.58"/>
    <n v="54.44"/>
    <m/>
    <n v="41.98"/>
    <n v="80.010000000000005"/>
    <n v="714.26"/>
    <n v="847.25"/>
  </r>
  <r>
    <x v="2"/>
    <s v="Tampa Electric Company"/>
    <x v="0"/>
    <s v="Tampa Electric Company"/>
    <x v="475"/>
    <x v="474"/>
    <x v="94"/>
    <s v="OthPwr Maint Struct"/>
    <n v="4.88"/>
    <n v="17.41"/>
    <n v="16.82"/>
    <m/>
    <n v="6.01"/>
    <n v="10.66"/>
    <n v="7.79"/>
    <n v="25.63"/>
    <m/>
    <n v="13.04"/>
    <n v="14.69"/>
    <n v="16.13"/>
    <n v="133.06"/>
  </r>
  <r>
    <x v="2"/>
    <s v="Tampa Electric Company"/>
    <x v="0"/>
    <s v="Tampa Electric Company"/>
    <x v="475"/>
    <x v="474"/>
    <x v="95"/>
    <s v="OthPwr Maint Gen Eq"/>
    <n v="24.16"/>
    <n v="82.31"/>
    <n v="103.36"/>
    <m/>
    <n v="37.799999999999997"/>
    <n v="56.37"/>
    <n v="1317.35"/>
    <n v="114.44"/>
    <n v="693"/>
    <n v="100.29"/>
    <n v="97.8"/>
    <n v="416.52"/>
    <n v="3043.4"/>
  </r>
  <r>
    <x v="2"/>
    <s v="Tampa Electric Company"/>
    <x v="0"/>
    <s v="Tampa Electric Company"/>
    <x v="475"/>
    <x v="474"/>
    <x v="96"/>
    <s v="Maint Msc OthPwr Plt"/>
    <n v="1.71"/>
    <n v="5.03"/>
    <n v="3.4"/>
    <m/>
    <n v="1.92"/>
    <n v="2.21"/>
    <n v="1.88"/>
    <n v="4.95"/>
    <m/>
    <n v="3.7"/>
    <n v="8.01"/>
    <n v="2.83"/>
    <n v="35.639999999999993"/>
  </r>
  <r>
    <x v="2"/>
    <s v="Tampa Electric Company"/>
    <x v="0"/>
    <s v="Tampa Electric Company"/>
    <x v="475"/>
    <x v="474"/>
    <x v="97"/>
    <s v="OthSup SysCtrl Dispt"/>
    <n v="6.22"/>
    <n v="19.02"/>
    <n v="22.64"/>
    <m/>
    <n v="7.83"/>
    <n v="10.5"/>
    <n v="9.1199999999999992"/>
    <n v="19.02"/>
    <m/>
    <n v="13.63"/>
    <n v="19"/>
    <n v="24.07"/>
    <n v="151.04999999999998"/>
  </r>
  <r>
    <x v="2"/>
    <s v="Tampa Electric Company"/>
    <x v="0"/>
    <s v="Tampa Electric Company"/>
    <x v="475"/>
    <x v="474"/>
    <x v="98"/>
    <s v="Trnsm Ops SupEng"/>
    <n v="13.11"/>
    <n v="67.56"/>
    <n v="28.31"/>
    <m/>
    <n v="9.0500000000000007"/>
    <n v="18.600000000000001"/>
    <n v="9.5299999999999994"/>
    <n v="24.46"/>
    <m/>
    <n v="19.12"/>
    <n v="21.74"/>
    <n v="23.64"/>
    <n v="235.12"/>
  </r>
  <r>
    <x v="2"/>
    <s v="Tampa Electric Company"/>
    <x v="0"/>
    <s v="Tampa Electric Company"/>
    <x v="475"/>
    <x v="474"/>
    <x v="99"/>
    <s v="Trnsm LD Reliability"/>
    <n v="0.9"/>
    <n v="2.5099999999999998"/>
    <n v="3.1"/>
    <m/>
    <n v="1.01"/>
    <n v="1.34"/>
    <n v="1.21"/>
    <n v="2.4"/>
    <m/>
    <n v="1.67"/>
    <n v="2.44"/>
    <n v="3.71"/>
    <n v="20.290000000000003"/>
  </r>
  <r>
    <x v="2"/>
    <s v="Tampa Electric Company"/>
    <x v="0"/>
    <s v="Tampa Electric Company"/>
    <x v="475"/>
    <x v="474"/>
    <x v="100"/>
    <s v="Trnsm LD Monitor"/>
    <n v="15.04"/>
    <n v="49.26"/>
    <n v="57.97"/>
    <m/>
    <n v="19.23"/>
    <n v="24.35"/>
    <n v="18.91"/>
    <n v="43.25"/>
    <m/>
    <n v="30.81"/>
    <n v="40.79"/>
    <n v="51.38"/>
    <n v="350.99"/>
  </r>
  <r>
    <x v="2"/>
    <s v="Tampa Electric Company"/>
    <x v="0"/>
    <s v="Tampa Electric Company"/>
    <x v="475"/>
    <x v="474"/>
    <x v="101"/>
    <s v="Trnsm LD Svc Schld"/>
    <n v="9.66"/>
    <n v="32.08"/>
    <n v="35.17"/>
    <m/>
    <n v="12.47"/>
    <n v="16.47"/>
    <n v="13.98"/>
    <n v="30.2"/>
    <m/>
    <n v="20.56"/>
    <n v="28.88"/>
    <n v="36.07"/>
    <n v="235.54"/>
  </r>
  <r>
    <x v="2"/>
    <s v="Tampa Electric Company"/>
    <x v="0"/>
    <s v="Tampa Electric Company"/>
    <x v="475"/>
    <x v="474"/>
    <x v="102"/>
    <s v="Trnsm Station Exp"/>
    <n v="10.43"/>
    <n v="29.55"/>
    <n v="28.82"/>
    <m/>
    <n v="12.93"/>
    <n v="17.82"/>
    <n v="13.55"/>
    <n v="29.36"/>
    <m/>
    <n v="20.73"/>
    <n v="15.16"/>
    <n v="20.71"/>
    <n v="199.06"/>
  </r>
  <r>
    <x v="2"/>
    <s v="Tampa Electric Company"/>
    <x v="0"/>
    <s v="Tampa Electric Company"/>
    <x v="475"/>
    <x v="474"/>
    <x v="103"/>
    <s v="Trnsm OH Line Exp"/>
    <n v="1.04"/>
    <n v="2.1"/>
    <n v="3.28"/>
    <m/>
    <n v="2.42"/>
    <n v="3.91"/>
    <n v="1.52"/>
    <n v="5.55"/>
    <m/>
    <n v="3.57"/>
    <n v="4.09"/>
    <n v="7.37"/>
    <n v="34.85"/>
  </r>
  <r>
    <x v="2"/>
    <s v="Tampa Electric Company"/>
    <x v="0"/>
    <s v="Tampa Electric Company"/>
    <x v="475"/>
    <x v="474"/>
    <x v="104"/>
    <s v="Misc Trnsm Exp"/>
    <n v="9.08"/>
    <n v="35.020000000000003"/>
    <n v="47.1"/>
    <m/>
    <n v="13.01"/>
    <n v="19.5"/>
    <n v="14.22"/>
    <n v="31.54"/>
    <m/>
    <n v="21.84"/>
    <n v="27.65"/>
    <n v="41.32"/>
    <n v="260.28000000000003"/>
  </r>
  <r>
    <x v="2"/>
    <s v="Tampa Electric Company"/>
    <x v="0"/>
    <s v="Tampa Electric Company"/>
    <x v="475"/>
    <x v="474"/>
    <x v="105"/>
    <s v="Trnsm Maint Struct"/>
    <n v="0.03"/>
    <m/>
    <m/>
    <m/>
    <m/>
    <m/>
    <m/>
    <m/>
    <m/>
    <m/>
    <m/>
    <m/>
    <n v="0.03"/>
  </r>
  <r>
    <x v="2"/>
    <s v="Tampa Electric Company"/>
    <x v="0"/>
    <s v="Tampa Electric Company"/>
    <x v="475"/>
    <x v="474"/>
    <x v="106"/>
    <s v="Trnsm Maint Comp SW"/>
    <n v="2.6"/>
    <n v="7.13"/>
    <n v="4.99"/>
    <m/>
    <n v="3.09"/>
    <n v="4.76"/>
    <n v="2.66"/>
    <n v="8.25"/>
    <m/>
    <n v="4.6399999999999997"/>
    <n v="3.72"/>
    <n v="5.0599999999999996"/>
    <n v="46.900000000000006"/>
  </r>
  <r>
    <x v="2"/>
    <s v="Tampa Electric Company"/>
    <x v="0"/>
    <s v="Tampa Electric Company"/>
    <x v="475"/>
    <x v="474"/>
    <x v="107"/>
    <s v="Trnsm Maint Comm Eq"/>
    <n v="4.8099999999999996"/>
    <n v="11.13"/>
    <n v="9.34"/>
    <m/>
    <n v="2.66"/>
    <n v="3.66"/>
    <n v="2.39"/>
    <n v="4.1100000000000003"/>
    <m/>
    <n v="8.6300000000000008"/>
    <n v="3.52"/>
    <n v="4.5999999999999996"/>
    <n v="54.850000000000009"/>
  </r>
  <r>
    <x v="2"/>
    <s v="Tampa Electric Company"/>
    <x v="0"/>
    <s v="Tampa Electric Company"/>
    <x v="475"/>
    <x v="474"/>
    <x v="108"/>
    <s v="Trnsm Maint Stn Equ"/>
    <n v="3.36"/>
    <n v="13.74"/>
    <n v="33.18"/>
    <m/>
    <n v="8.15"/>
    <n v="6.24"/>
    <n v="5.23"/>
    <n v="13.8"/>
    <m/>
    <n v="9.0500000000000007"/>
    <n v="15.52"/>
    <n v="17.239999999999998"/>
    <n v="125.50999999999999"/>
  </r>
  <r>
    <x v="2"/>
    <s v="Tampa Electric Company"/>
    <x v="0"/>
    <s v="Tampa Electric Company"/>
    <x v="475"/>
    <x v="474"/>
    <x v="109"/>
    <s v="Trnsm Maint OH Lines"/>
    <n v="7.1"/>
    <n v="21.6"/>
    <n v="21.43"/>
    <m/>
    <n v="10.08"/>
    <n v="16.329999999999998"/>
    <n v="11.15"/>
    <n v="21.24"/>
    <m/>
    <n v="16.399999999999999"/>
    <n v="17.57"/>
    <n v="12526.43"/>
    <n v="12669.33"/>
  </r>
  <r>
    <x v="2"/>
    <s v="Tampa Electric Company"/>
    <x v="0"/>
    <s v="Tampa Electric Company"/>
    <x v="475"/>
    <x v="474"/>
    <x v="110"/>
    <s v="Distrb Ops SupEng"/>
    <n v="8.89"/>
    <n v="44.31"/>
    <n v="104.25"/>
    <m/>
    <n v="14.68"/>
    <n v="23.11"/>
    <n v="14.59"/>
    <n v="39.31"/>
    <m/>
    <n v="2031.41"/>
    <n v="3358.94"/>
    <n v="25632.98"/>
    <n v="31272.47"/>
  </r>
  <r>
    <x v="2"/>
    <s v="Tampa Electric Company"/>
    <x v="0"/>
    <s v="Tampa Electric Company"/>
    <x v="475"/>
    <x v="474"/>
    <x v="111"/>
    <s v="Distrb Load Dispatch"/>
    <n v="12.85"/>
    <n v="31.89"/>
    <n v="27.24"/>
    <m/>
    <n v="9.58"/>
    <n v="15.01"/>
    <n v="11.08"/>
    <n v="27.66"/>
    <m/>
    <n v="21.55"/>
    <n v="16"/>
    <n v="36.65"/>
    <n v="209.51000000000002"/>
  </r>
  <r>
    <x v="2"/>
    <s v="Tampa Electric Company"/>
    <x v="0"/>
    <s v="Tampa Electric Company"/>
    <x v="475"/>
    <x v="474"/>
    <x v="112"/>
    <s v="Distrb Station Exp"/>
    <n v="9.18"/>
    <n v="40.21"/>
    <n v="46.29"/>
    <m/>
    <n v="15.95"/>
    <n v="18.21"/>
    <n v="12.63"/>
    <n v="30.99"/>
    <m/>
    <n v="24.67"/>
    <n v="28.65"/>
    <n v="39.04"/>
    <n v="265.82"/>
  </r>
  <r>
    <x v="2"/>
    <s v="Tampa Electric Company"/>
    <x v="0"/>
    <s v="Tampa Electric Company"/>
    <x v="475"/>
    <x v="474"/>
    <x v="113"/>
    <s v="Distrb OH Line Exp"/>
    <n v="-656.34"/>
    <n v="161.87"/>
    <n v="144.91999999999999"/>
    <m/>
    <n v="66.599999999999994"/>
    <n v="100.36"/>
    <n v="56.81"/>
    <n v="131.57"/>
    <m/>
    <n v="96.09"/>
    <n v="117.31"/>
    <n v="157.61000000000001"/>
    <n v="376.79999999999995"/>
  </r>
  <r>
    <x v="2"/>
    <s v="Tampa Electric Company"/>
    <x v="0"/>
    <s v="Tampa Electric Company"/>
    <x v="475"/>
    <x v="474"/>
    <x v="114"/>
    <s v="Distrb UG Line Exp"/>
    <n v="7.42"/>
    <n v="21.13"/>
    <n v="22.35"/>
    <m/>
    <n v="8.2899999999999991"/>
    <n v="12.25"/>
    <n v="8.59"/>
    <n v="22.76"/>
    <m/>
    <n v="14.19"/>
    <n v="16.71"/>
    <n v="23.59"/>
    <n v="157.28"/>
  </r>
  <r>
    <x v="2"/>
    <s v="Tampa Electric Company"/>
    <x v="0"/>
    <s v="Tampa Electric Company"/>
    <x v="475"/>
    <x v="474"/>
    <x v="115"/>
    <s v="Distrb Sreet Lightn"/>
    <n v="22.26"/>
    <n v="70.150000000000006"/>
    <n v="60.72"/>
    <m/>
    <n v="22.24"/>
    <n v="35.54"/>
    <n v="20.95"/>
    <n v="54.82"/>
    <m/>
    <n v="34.6"/>
    <n v="39.590000000000003"/>
    <n v="351.77"/>
    <n v="712.64"/>
  </r>
  <r>
    <x v="2"/>
    <s v="Tampa Electric Company"/>
    <x v="0"/>
    <s v="Tampa Electric Company"/>
    <x v="475"/>
    <x v="474"/>
    <x v="116"/>
    <s v="Distrb Meter Exp"/>
    <n v="55.65"/>
    <n v="189.83"/>
    <n v="162.69999999999999"/>
    <m/>
    <n v="61.4"/>
    <n v="84.16"/>
    <n v="56.93"/>
    <n v="150.63"/>
    <m/>
    <n v="2554.19"/>
    <n v="130.43"/>
    <n v="173.34"/>
    <n v="3619.2599999999998"/>
  </r>
  <r>
    <x v="2"/>
    <s v="Tampa Electric Company"/>
    <x v="0"/>
    <s v="Tampa Electric Company"/>
    <x v="475"/>
    <x v="474"/>
    <x v="117"/>
    <s v="Distrb Cust Install"/>
    <n v="6.73"/>
    <n v="23.86"/>
    <n v="280.01"/>
    <m/>
    <n v="5.33"/>
    <n v="7.94"/>
    <n v="5.27"/>
    <n v="15.17"/>
    <m/>
    <n v="9.89"/>
    <n v="13.95"/>
    <n v="263.25"/>
    <n v="631.39999999999986"/>
  </r>
  <r>
    <x v="2"/>
    <s v="Tampa Electric Company"/>
    <x v="0"/>
    <s v="Tampa Electric Company"/>
    <x v="475"/>
    <x v="474"/>
    <x v="118"/>
    <s v="Misc Distrib Exp"/>
    <n v="123.18"/>
    <n v="445.82"/>
    <n v="450.2"/>
    <m/>
    <n v="166.62"/>
    <n v="229.44"/>
    <n v="164.99"/>
    <n v="438.14"/>
    <m/>
    <n v="283.18"/>
    <n v="367.74"/>
    <n v="530.14"/>
    <n v="3199.4500000000003"/>
  </r>
  <r>
    <x v="2"/>
    <s v="Tampa Electric Company"/>
    <x v="0"/>
    <s v="Tampa Electric Company"/>
    <x v="475"/>
    <x v="474"/>
    <x v="119"/>
    <s v="Distrb Maint Struct"/>
    <n v="2.89"/>
    <n v="10.53"/>
    <n v="6.13"/>
    <m/>
    <n v="2.54"/>
    <n v="5.54"/>
    <n v="3.32"/>
    <n v="11.57"/>
    <m/>
    <n v="6.99"/>
    <n v="6.19"/>
    <n v="4.58"/>
    <n v="60.279999999999994"/>
  </r>
  <r>
    <x v="2"/>
    <s v="Tampa Electric Company"/>
    <x v="0"/>
    <s v="Tampa Electric Company"/>
    <x v="475"/>
    <x v="474"/>
    <x v="120"/>
    <s v="Distrb Maint Station"/>
    <n v="12.21"/>
    <n v="61.69"/>
    <n v="40.229999999999997"/>
    <m/>
    <n v="28.95"/>
    <n v="41.84"/>
    <n v="28.55"/>
    <n v="70.78"/>
    <m/>
    <n v="46"/>
    <n v="45.7"/>
    <n v="53.94"/>
    <n v="429.89"/>
  </r>
  <r>
    <x v="2"/>
    <s v="Tampa Electric Company"/>
    <x v="0"/>
    <s v="Tampa Electric Company"/>
    <x v="475"/>
    <x v="474"/>
    <x v="121"/>
    <s v="Distrb Maint OH Line"/>
    <n v="68.319999999999993"/>
    <n v="230.61"/>
    <n v="251.54"/>
    <m/>
    <n v="118.98"/>
    <n v="182.95"/>
    <n v="126.83"/>
    <n v="295.45999999999998"/>
    <m/>
    <n v="182.23"/>
    <n v="220.55"/>
    <n v="338.74"/>
    <n v="2016.21"/>
  </r>
  <r>
    <x v="2"/>
    <s v="Tampa Electric Company"/>
    <x v="0"/>
    <s v="Tampa Electric Company"/>
    <x v="475"/>
    <x v="474"/>
    <x v="122"/>
    <s v="Distrb Maint UG Line"/>
    <n v="19.670000000000002"/>
    <n v="58.38"/>
    <n v="96.19"/>
    <m/>
    <n v="44.65"/>
    <n v="73.69"/>
    <n v="54.15"/>
    <n v="137.54"/>
    <m/>
    <n v="72.2"/>
    <n v="97.17"/>
    <n v="151.85"/>
    <n v="805.49"/>
  </r>
  <r>
    <x v="2"/>
    <s v="Tampa Electric Company"/>
    <x v="0"/>
    <s v="Tampa Electric Company"/>
    <x v="475"/>
    <x v="474"/>
    <x v="123"/>
    <s v="Distrb Maint Transf"/>
    <n v="2.35"/>
    <n v="8.5399999999999991"/>
    <n v="8.77"/>
    <m/>
    <n v="3.33"/>
    <n v="4.37"/>
    <n v="3.28"/>
    <n v="8.39"/>
    <m/>
    <n v="5.33"/>
    <n v="6.73"/>
    <n v="7.87"/>
    <n v="58.96"/>
  </r>
  <r>
    <x v="2"/>
    <s v="Tampa Electric Company"/>
    <x v="0"/>
    <s v="Tampa Electric Company"/>
    <x v="475"/>
    <x v="474"/>
    <x v="124"/>
    <s v="Distrb Maint StLght"/>
    <n v="2.36"/>
    <n v="3.76"/>
    <n v="1.45"/>
    <m/>
    <n v="0.09"/>
    <n v="0.11"/>
    <n v="0.45"/>
    <n v="1.56"/>
    <m/>
    <m/>
    <n v="0.25"/>
    <n v="0.37"/>
    <n v="10.399999999999999"/>
  </r>
  <r>
    <x v="2"/>
    <s v="Tampa Electric Company"/>
    <x v="0"/>
    <s v="Tampa Electric Company"/>
    <x v="475"/>
    <x v="474"/>
    <x v="125"/>
    <s v="Distrb Maint Meters"/>
    <n v="4.25"/>
    <n v="14.28"/>
    <n v="15.91"/>
    <m/>
    <n v="6.58"/>
    <n v="6.44"/>
    <n v="5.03"/>
    <n v="13.49"/>
    <m/>
    <n v="8.24"/>
    <n v="10.79"/>
    <n v="9.9700000000000006"/>
    <n v="94.97999999999999"/>
  </r>
  <r>
    <x v="2"/>
    <s v="Tampa Electric Company"/>
    <x v="0"/>
    <s v="Tampa Electric Company"/>
    <x v="475"/>
    <x v="474"/>
    <x v="126"/>
    <s v="Cust Act Superv"/>
    <m/>
    <m/>
    <n v="0.15"/>
    <m/>
    <m/>
    <n v="0.02"/>
    <n v="0.02"/>
    <n v="0.06"/>
    <m/>
    <m/>
    <m/>
    <m/>
    <n v="0.24999999999999997"/>
  </r>
  <r>
    <x v="2"/>
    <s v="Tampa Electric Company"/>
    <x v="0"/>
    <s v="Tampa Electric Company"/>
    <x v="475"/>
    <x v="474"/>
    <x v="127"/>
    <s v="Cust Act Meter Read"/>
    <n v="2.04"/>
    <n v="6.47"/>
    <n v="6.82"/>
    <m/>
    <n v="2.21"/>
    <n v="4.07"/>
    <n v="2.65"/>
    <n v="7.35"/>
    <m/>
    <n v="4.7699999999999996"/>
    <n v="5.58"/>
    <n v="8.5500000000000007"/>
    <n v="50.509999999999991"/>
  </r>
  <r>
    <x v="2"/>
    <s v="Tampa Electric Company"/>
    <x v="0"/>
    <s v="Tampa Electric Company"/>
    <x v="475"/>
    <x v="474"/>
    <x v="128"/>
    <s v="Cust Act Rcds Cllct"/>
    <n v="293.12"/>
    <n v="83.53"/>
    <n v="1484.88"/>
    <n v="132.91999999999999"/>
    <n v="1001.99"/>
    <n v="1887.63"/>
    <n v="2325.4699999999998"/>
    <n v="1316.68"/>
    <m/>
    <n v="570.70000000000005"/>
    <n v="8695.02"/>
    <n v="11638.76"/>
    <n v="29430.700000000004"/>
  </r>
  <r>
    <x v="2"/>
    <s v="Tampa Electric Company"/>
    <x v="0"/>
    <s v="Tampa Electric Company"/>
    <x v="475"/>
    <x v="474"/>
    <x v="129"/>
    <s v="Cust Assist Exp"/>
    <n v="54.26"/>
    <n v="190.56"/>
    <n v="176.48"/>
    <m/>
    <n v="65.25"/>
    <n v="82.39"/>
    <n v="60.84"/>
    <n v="154.22999999999999"/>
    <m/>
    <n v="106.78"/>
    <n v="124.8"/>
    <n v="175.88"/>
    <n v="1191.4699999999998"/>
  </r>
  <r>
    <x v="2"/>
    <s v="Tampa Electric Company"/>
    <x v="0"/>
    <s v="Tampa Electric Company"/>
    <x v="475"/>
    <x v="474"/>
    <x v="130"/>
    <s v="Cust Svc Advertis"/>
    <m/>
    <m/>
    <m/>
    <m/>
    <m/>
    <m/>
    <n v="0.08"/>
    <n v="0.05"/>
    <m/>
    <m/>
    <m/>
    <m/>
    <n v="0.13"/>
  </r>
  <r>
    <x v="2"/>
    <s v="Tampa Electric Company"/>
    <x v="0"/>
    <s v="Tampa Electric Company"/>
    <x v="475"/>
    <x v="474"/>
    <x v="141"/>
    <s v="Outside Services"/>
    <n v="902.7"/>
    <n v="12298.95"/>
    <n v="472287.67"/>
    <n v="1290"/>
    <n v="29551.35"/>
    <n v="-58944.639999999999"/>
    <n v="3059.74"/>
    <n v="13697.77"/>
    <n v="545315.5"/>
    <n v="8969.1"/>
    <n v="9836.7900000000009"/>
    <n v="-183628.48"/>
    <n v="854636.45000000007"/>
  </r>
  <r>
    <x v="2"/>
    <s v="Tampa Electric Company"/>
    <x v="0"/>
    <s v="Tampa Electric Company"/>
    <x v="475"/>
    <x v="474"/>
    <x v="139"/>
    <s v="Regul Commission Exp"/>
    <n v="-20104.55"/>
    <n v="66890.100000000006"/>
    <n v="54829.89"/>
    <n v="59403.519999999997"/>
    <n v="164189.35"/>
    <n v="57733.62"/>
    <n v="32808.5"/>
    <n v="70698.31"/>
    <n v="85502.02"/>
    <n v="50479"/>
    <n v="127613.02"/>
    <n v="174793.05"/>
    <n v="924835.83000000007"/>
  </r>
  <r>
    <x v="2"/>
    <s v="Tampa Electric Company"/>
    <x v="0"/>
    <s v="Tampa Electric Company"/>
    <x v="475"/>
    <x v="474"/>
    <x v="132"/>
    <s v="Misc General Exp"/>
    <n v="306.2"/>
    <n v="-939.9"/>
    <n v="452.74"/>
    <n v="480"/>
    <n v="87.25"/>
    <n v="145.16999999999999"/>
    <n v="255.83"/>
    <n v="40.26"/>
    <m/>
    <n v="11.91"/>
    <n v="19.059999999999999"/>
    <n v="7509.82"/>
    <n v="8368.34"/>
  </r>
  <r>
    <x v="2"/>
    <s v="Tampa Electric Company"/>
    <x v="0"/>
    <s v="Tampa Electric Company"/>
    <x v="475"/>
    <x v="474"/>
    <x v="133"/>
    <s v="A&amp;G Ele Maint GenPlt"/>
    <n v="5.31"/>
    <n v="26.81"/>
    <n v="34.44"/>
    <m/>
    <n v="8.1199999999999992"/>
    <n v="13.07"/>
    <n v="8.4700000000000006"/>
    <n v="18.739999999999998"/>
    <m/>
    <n v="14.06"/>
    <n v="18.510000000000002"/>
    <n v="23.91"/>
    <n v="171.43999999999997"/>
  </r>
  <r>
    <x v="2"/>
    <s v="Tampa Electric Company"/>
    <x v="0"/>
    <s v="Tampa Electric Company"/>
    <x v="475"/>
    <x v="474"/>
    <x v="134"/>
    <s v="Not assigned"/>
    <m/>
    <m/>
    <m/>
    <m/>
    <m/>
    <m/>
    <n v="-8508"/>
    <m/>
    <m/>
    <m/>
    <m/>
    <m/>
    <n v="-8508"/>
  </r>
  <r>
    <x v="2"/>
    <s v="Tampa Electric Company"/>
    <x v="0"/>
    <s v="Tampa Electric Company"/>
    <x v="476"/>
    <x v="475"/>
    <x v="1"/>
    <s v="FERC B/S Clearing"/>
    <n v="114453.75"/>
    <n v="41517.769999999997"/>
    <n v="16055.41"/>
    <n v="54285.75"/>
    <n v="-25136.36"/>
    <n v="39877.839999999997"/>
    <n v="52438.9"/>
    <n v="385175.85"/>
    <n v="5569.08"/>
    <n v="32615.91"/>
    <n v="20597.47"/>
    <n v="290318.90000000002"/>
    <n v="1027770.2699999999"/>
  </r>
  <r>
    <x v="2"/>
    <s v="Tampa Electric Company"/>
    <x v="0"/>
    <s v="Tampa Electric Company"/>
    <x v="476"/>
    <x v="475"/>
    <x v="78"/>
    <s v="Csts Jobbing Wrk"/>
    <n v="61.23"/>
    <n v="161.72999999999999"/>
    <n v="112.31"/>
    <n v="299.77999999999997"/>
    <n v="63.25"/>
    <n v="61.89"/>
    <n v="124.63"/>
    <n v="55.8"/>
    <n v="90.49"/>
    <n v="77.87"/>
    <n v="90.11"/>
    <n v="77.209999999999994"/>
    <n v="1276.3"/>
  </r>
  <r>
    <x v="2"/>
    <s v="Tampa Electric Company"/>
    <x v="0"/>
    <s v="Tampa Electric Company"/>
    <x v="476"/>
    <x v="475"/>
    <x v="79"/>
    <s v="Other Deductions"/>
    <n v="5.29"/>
    <m/>
    <m/>
    <n v="6.37"/>
    <n v="2.36"/>
    <n v="0.61"/>
    <m/>
    <m/>
    <m/>
    <m/>
    <m/>
    <m/>
    <n v="14.629999999999999"/>
  </r>
  <r>
    <x v="2"/>
    <s v="Tampa Electric Company"/>
    <x v="0"/>
    <s v="Tampa Electric Company"/>
    <x v="476"/>
    <x v="475"/>
    <x v="80"/>
    <s v="Steam Ops SupEng"/>
    <n v="650.65"/>
    <n v="1881.9"/>
    <n v="1095.43"/>
    <n v="3355.3"/>
    <n v="707.83"/>
    <n v="674.58"/>
    <n v="1420.33"/>
    <n v="624.75"/>
    <n v="961.91"/>
    <n v="885.45"/>
    <n v="1018.28"/>
    <n v="860.45"/>
    <n v="14136.860000000002"/>
  </r>
  <r>
    <x v="2"/>
    <s v="Tampa Electric Company"/>
    <x v="0"/>
    <s v="Tampa Electric Company"/>
    <x v="476"/>
    <x v="475"/>
    <x v="81"/>
    <s v="Steam Fuel"/>
    <n v="166.48"/>
    <n v="117.36"/>
    <n v="66.11"/>
    <n v="188.61"/>
    <n v="57.68"/>
    <n v="33.74"/>
    <n v="118.76"/>
    <n v="32.590000000000003"/>
    <n v="90.1"/>
    <n v="54.37"/>
    <n v="57.2"/>
    <n v="37.79"/>
    <n v="1020.79"/>
  </r>
  <r>
    <x v="2"/>
    <s v="Tampa Electric Company"/>
    <x v="0"/>
    <s v="Tampa Electric Company"/>
    <x v="476"/>
    <x v="475"/>
    <x v="82"/>
    <s v="Steam Expenses"/>
    <n v="530.62"/>
    <n v="1230.25"/>
    <n v="786.89"/>
    <n v="2185.23"/>
    <n v="324.37"/>
    <n v="458.67"/>
    <n v="1020.07"/>
    <n v="339.17"/>
    <n v="680.41"/>
    <n v="516.46"/>
    <n v="650.04"/>
    <n v="595.26"/>
    <n v="9317.44"/>
  </r>
  <r>
    <x v="2"/>
    <s v="Tampa Electric Company"/>
    <x v="0"/>
    <s v="Tampa Electric Company"/>
    <x v="476"/>
    <x v="475"/>
    <x v="83"/>
    <s v="Steam Electric Exp"/>
    <n v="310.31"/>
    <n v="679.99"/>
    <n v="437.94"/>
    <n v="1133.2"/>
    <n v="215.43"/>
    <n v="362.18"/>
    <n v="657.75"/>
    <n v="229.16"/>
    <n v="456.12"/>
    <n v="388.48"/>
    <n v="453.84"/>
    <n v="438.18"/>
    <n v="5762.58"/>
  </r>
  <r>
    <x v="2"/>
    <s v="Tampa Electric Company"/>
    <x v="0"/>
    <s v="Tampa Electric Company"/>
    <x v="476"/>
    <x v="475"/>
    <x v="84"/>
    <s v="Misc Steam Pwr Exp"/>
    <n v="162.46"/>
    <n v="415.24"/>
    <n v="251.74"/>
    <n v="712.63"/>
    <n v="147.38"/>
    <n v="141.09"/>
    <n v="286.45"/>
    <n v="108.43"/>
    <n v="334.43"/>
    <n v="186.73"/>
    <n v="177.99"/>
    <n v="152.75"/>
    <n v="3077.3199999999997"/>
  </r>
  <r>
    <x v="2"/>
    <s v="Tampa Electric Company"/>
    <x v="0"/>
    <s v="Tampa Electric Company"/>
    <x v="476"/>
    <x v="475"/>
    <x v="85"/>
    <s v="Steam Main SupEng"/>
    <m/>
    <m/>
    <m/>
    <m/>
    <m/>
    <m/>
    <n v="0.45"/>
    <n v="3.96"/>
    <m/>
    <m/>
    <m/>
    <m/>
    <n v="4.41"/>
  </r>
  <r>
    <x v="2"/>
    <s v="Tampa Electric Company"/>
    <x v="0"/>
    <s v="Tampa Electric Company"/>
    <x v="476"/>
    <x v="475"/>
    <x v="86"/>
    <s v="Steam Main Struct"/>
    <n v="61.44"/>
    <n v="199.69"/>
    <n v="105.25"/>
    <n v="436.16"/>
    <n v="76.06"/>
    <n v="54.99"/>
    <n v="108.33"/>
    <n v="63.18"/>
    <n v="168.09"/>
    <n v="129.53"/>
    <n v="118.14"/>
    <n v="90.22"/>
    <n v="1611.08"/>
  </r>
  <r>
    <x v="2"/>
    <s v="Tampa Electric Company"/>
    <x v="0"/>
    <s v="Tampa Electric Company"/>
    <x v="476"/>
    <x v="475"/>
    <x v="87"/>
    <s v="Steam Maint BoilerPl"/>
    <n v="603.79"/>
    <n v="1806.42"/>
    <n v="1041.93"/>
    <n v="3642.11"/>
    <n v="658.03"/>
    <n v="611.80999999999995"/>
    <n v="1486.24"/>
    <n v="608.42999999999995"/>
    <n v="1182.06"/>
    <n v="917.71"/>
    <n v="1037.67"/>
    <n v="816.02"/>
    <n v="14412.22"/>
  </r>
  <r>
    <x v="2"/>
    <s v="Tampa Electric Company"/>
    <x v="0"/>
    <s v="Tampa Electric Company"/>
    <x v="476"/>
    <x v="475"/>
    <x v="88"/>
    <s v="Steam Maint ElePlant"/>
    <n v="106.94"/>
    <n v="289.06"/>
    <n v="246.18"/>
    <n v="736.96"/>
    <n v="182.39"/>
    <n v="78.260000000000005"/>
    <n v="175.24"/>
    <n v="70.36"/>
    <n v="69.19"/>
    <n v="75.23"/>
    <n v="147.91"/>
    <n v="50.19"/>
    <n v="2227.9100000000003"/>
  </r>
  <r>
    <x v="2"/>
    <s v="Tampa Electric Company"/>
    <x v="0"/>
    <s v="Tampa Electric Company"/>
    <x v="476"/>
    <x v="475"/>
    <x v="89"/>
    <s v="Maint Msc Steam Plnt"/>
    <n v="83.76"/>
    <n v="448.73"/>
    <n v="171.26"/>
    <n v="477.77"/>
    <n v="65.39"/>
    <n v="113.87"/>
    <n v="234.97"/>
    <n v="80.69"/>
    <n v="161.19999999999999"/>
    <n v="145.04"/>
    <n v="191.66"/>
    <n v="85.78"/>
    <n v="2260.1200000000003"/>
  </r>
  <r>
    <x v="2"/>
    <s v="Tampa Electric Company"/>
    <x v="0"/>
    <s v="Tampa Electric Company"/>
    <x v="476"/>
    <x v="475"/>
    <x v="90"/>
    <s v="OthPwr Ops SupEng"/>
    <m/>
    <m/>
    <m/>
    <m/>
    <m/>
    <m/>
    <m/>
    <n v="10.16"/>
    <m/>
    <m/>
    <n v="4.34"/>
    <n v="9.6"/>
    <n v="24.1"/>
  </r>
  <r>
    <x v="2"/>
    <s v="Tampa Electric Company"/>
    <x v="0"/>
    <s v="Tampa Electric Company"/>
    <x v="476"/>
    <x v="475"/>
    <x v="91"/>
    <s v="OthPwr Fuel"/>
    <n v="12.55"/>
    <n v="32.31"/>
    <n v="4"/>
    <n v="1.28"/>
    <m/>
    <m/>
    <n v="1.04"/>
    <n v="0.46"/>
    <m/>
    <n v="1.88"/>
    <n v="0.51"/>
    <m/>
    <n v="54.03"/>
  </r>
  <r>
    <x v="2"/>
    <s v="Tampa Electric Company"/>
    <x v="0"/>
    <s v="Tampa Electric Company"/>
    <x v="476"/>
    <x v="475"/>
    <x v="92"/>
    <s v="OthPwr Gen Exp"/>
    <n v="2036.23"/>
    <n v="4826.28"/>
    <n v="2948.41"/>
    <n v="9429.76"/>
    <n v="1723.51"/>
    <n v="1886.43"/>
    <n v="3941.82"/>
    <n v="1594.47"/>
    <n v="3022.42"/>
    <n v="2059.7399999999998"/>
    <n v="2652.86"/>
    <n v="2229.88"/>
    <n v="38351.81"/>
  </r>
  <r>
    <x v="2"/>
    <s v="Tampa Electric Company"/>
    <x v="0"/>
    <s v="Tampa Electric Company"/>
    <x v="476"/>
    <x v="475"/>
    <x v="93"/>
    <s v="Misc OthPwr Gen Exp"/>
    <n v="340.7"/>
    <n v="1032.52"/>
    <n v="554.82000000000005"/>
    <n v="2011.89"/>
    <n v="324.77"/>
    <n v="258.99"/>
    <n v="614.1"/>
    <n v="200.75"/>
    <n v="379.89"/>
    <n v="328.66"/>
    <n v="561.46"/>
    <n v="284.95999999999998"/>
    <n v="6893.5100000000011"/>
  </r>
  <r>
    <x v="2"/>
    <s v="Tampa Electric Company"/>
    <x v="0"/>
    <s v="Tampa Electric Company"/>
    <x v="476"/>
    <x v="475"/>
    <x v="94"/>
    <s v="OthPwr Maint Struct"/>
    <n v="67.22"/>
    <n v="178.35"/>
    <n v="99.99"/>
    <n v="371.74"/>
    <n v="59.81"/>
    <n v="78.239999999999995"/>
    <n v="167.72"/>
    <n v="94.48"/>
    <n v="82.65"/>
    <n v="102.17"/>
    <n v="103.15"/>
    <n v="71.510000000000005"/>
    <n v="1477.0300000000002"/>
  </r>
  <r>
    <x v="2"/>
    <s v="Tampa Electric Company"/>
    <x v="0"/>
    <s v="Tampa Electric Company"/>
    <x v="476"/>
    <x v="475"/>
    <x v="95"/>
    <s v="OthPwr Maint Gen Eq"/>
    <n v="334.06"/>
    <n v="843.14"/>
    <n v="615.08000000000004"/>
    <n v="1586.55"/>
    <n v="377.02"/>
    <n v="413.87"/>
    <n v="812.54"/>
    <n v="421.92"/>
    <n v="717.63"/>
    <n v="785.13"/>
    <n v="686.29"/>
    <n v="738.27"/>
    <n v="8331.5"/>
  </r>
  <r>
    <x v="2"/>
    <s v="Tampa Electric Company"/>
    <x v="0"/>
    <s v="Tampa Electric Company"/>
    <x v="476"/>
    <x v="475"/>
    <x v="96"/>
    <s v="Maint Msc OthPwr Plt"/>
    <n v="23.76"/>
    <n v="51.55"/>
    <n v="20.22"/>
    <n v="95.7"/>
    <n v="19.14"/>
    <n v="16.190000000000001"/>
    <n v="40.53"/>
    <n v="18.260000000000002"/>
    <n v="77.099999999999994"/>
    <n v="28.88"/>
    <n v="56.18"/>
    <n v="12.55"/>
    <n v="460.06000000000006"/>
  </r>
  <r>
    <x v="2"/>
    <s v="Tampa Electric Company"/>
    <x v="0"/>
    <s v="Tampa Electric Company"/>
    <x v="476"/>
    <x v="475"/>
    <x v="97"/>
    <s v="OthSup SysCtrl Dispt"/>
    <n v="86.1"/>
    <n v="194.84"/>
    <n v="134.72999999999999"/>
    <n v="392.56"/>
    <n v="78.040000000000006"/>
    <n v="77.08"/>
    <n v="195.87"/>
    <n v="70.12"/>
    <n v="115.21"/>
    <n v="106.71"/>
    <n v="133.38999999999999"/>
    <n v="106.72"/>
    <n v="1691.3700000000001"/>
  </r>
  <r>
    <x v="2"/>
    <s v="Tampa Electric Company"/>
    <x v="0"/>
    <s v="Tampa Electric Company"/>
    <x v="476"/>
    <x v="475"/>
    <x v="98"/>
    <s v="Trnsm Ops SupEng"/>
    <n v="181.34"/>
    <n v="692.3"/>
    <n v="513.5"/>
    <n v="838.18"/>
    <n v="1695.2"/>
    <n v="136.65"/>
    <n v="204.75"/>
    <n v="90.23"/>
    <n v="202.36"/>
    <n v="149.68"/>
    <n v="152.66"/>
    <n v="104.84"/>
    <n v="4961.6899999999996"/>
  </r>
  <r>
    <x v="2"/>
    <s v="Tampa Electric Company"/>
    <x v="0"/>
    <s v="Tampa Electric Company"/>
    <x v="476"/>
    <x v="475"/>
    <x v="99"/>
    <s v="Trnsm LD Reliability"/>
    <n v="12.39"/>
    <n v="25.71"/>
    <n v="18.440000000000001"/>
    <n v="50.38"/>
    <n v="10.050000000000001"/>
    <n v="9.8699999999999992"/>
    <n v="25.94"/>
    <n v="8.84"/>
    <n v="14.59"/>
    <n v="13.04"/>
    <n v="17.14"/>
    <n v="16.440000000000001"/>
    <n v="222.83000000000004"/>
  </r>
  <r>
    <x v="2"/>
    <s v="Tampa Electric Company"/>
    <x v="0"/>
    <s v="Tampa Electric Company"/>
    <x v="476"/>
    <x v="475"/>
    <x v="100"/>
    <s v="Trnsm LD Monitor"/>
    <n v="208.14"/>
    <n v="504.71"/>
    <n v="345.06"/>
    <n v="851.95"/>
    <n v="191.75"/>
    <n v="178.72"/>
    <n v="406.17"/>
    <n v="159.5"/>
    <n v="257.92"/>
    <n v="241.17"/>
    <n v="286.31"/>
    <n v="227.83"/>
    <n v="3859.2299999999996"/>
  </r>
  <r>
    <x v="2"/>
    <s v="Tampa Electric Company"/>
    <x v="0"/>
    <s v="Tampa Electric Company"/>
    <x v="476"/>
    <x v="475"/>
    <x v="101"/>
    <s v="Trnsm LD Svc Schld"/>
    <n v="133.68"/>
    <n v="328.73"/>
    <n v="209.34"/>
    <n v="618.02"/>
    <n v="124.32"/>
    <n v="120.91"/>
    <n v="300.33"/>
    <n v="111.34"/>
    <n v="171.23"/>
    <n v="160.97"/>
    <n v="202.73"/>
    <n v="159.94"/>
    <n v="2641.5399999999995"/>
  </r>
  <r>
    <x v="2"/>
    <s v="Tampa Electric Company"/>
    <x v="0"/>
    <s v="Tampa Electric Company"/>
    <x v="476"/>
    <x v="475"/>
    <x v="102"/>
    <s v="Trnsm Station Exp"/>
    <n v="144.15"/>
    <n v="302.83999999999997"/>
    <n v="171.51"/>
    <n v="442.64"/>
    <n v="128.97999999999999"/>
    <n v="130.82"/>
    <n v="291.38"/>
    <n v="108.22"/>
    <n v="136.91999999999999"/>
    <n v="162.22999999999999"/>
    <n v="106.45"/>
    <n v="91.76"/>
    <n v="2217.9"/>
  </r>
  <r>
    <x v="2"/>
    <s v="Tampa Electric Company"/>
    <x v="0"/>
    <s v="Tampa Electric Company"/>
    <x v="476"/>
    <x v="475"/>
    <x v="103"/>
    <s v="Trnsm OH Line Exp"/>
    <n v="14.43"/>
    <n v="21.53"/>
    <n v="19.54"/>
    <n v="121.26"/>
    <n v="24.09"/>
    <n v="28.77"/>
    <n v="32.619999999999997"/>
    <n v="20.48"/>
    <n v="476.84"/>
    <n v="27.92"/>
    <n v="28.72"/>
    <n v="32.65"/>
    <n v="848.84999999999991"/>
  </r>
  <r>
    <x v="2"/>
    <s v="Tampa Electric Company"/>
    <x v="0"/>
    <s v="Tampa Electric Company"/>
    <x v="476"/>
    <x v="475"/>
    <x v="104"/>
    <s v="Misc Trnsm Exp"/>
    <n v="125.61"/>
    <n v="358.77"/>
    <n v="280.37"/>
    <n v="600.48"/>
    <n v="129.72"/>
    <n v="143.15"/>
    <n v="305.45999999999998"/>
    <n v="116.3"/>
    <n v="188.15"/>
    <n v="170.91"/>
    <n v="194.13"/>
    <n v="183.23"/>
    <n v="2796.28"/>
  </r>
  <r>
    <x v="2"/>
    <s v="Tampa Electric Company"/>
    <x v="0"/>
    <s v="Tampa Electric Company"/>
    <x v="476"/>
    <x v="475"/>
    <x v="105"/>
    <s v="Trnsm Maint Struct"/>
    <n v="0.37"/>
    <m/>
    <m/>
    <m/>
    <m/>
    <m/>
    <m/>
    <m/>
    <m/>
    <m/>
    <m/>
    <m/>
    <n v="0.37"/>
  </r>
  <r>
    <x v="2"/>
    <s v="Tampa Electric Company"/>
    <x v="0"/>
    <s v="Tampa Electric Company"/>
    <x v="476"/>
    <x v="475"/>
    <x v="106"/>
    <s v="Trnsm Maint Comp SW"/>
    <n v="35.97"/>
    <n v="73.08"/>
    <n v="29.71"/>
    <n v="150.49"/>
    <n v="30.83"/>
    <n v="34.94"/>
    <n v="57.06"/>
    <n v="30.4"/>
    <n v="38.17"/>
    <n v="36.369999999999997"/>
    <n v="26.11"/>
    <n v="22.43"/>
    <n v="565.55999999999995"/>
  </r>
  <r>
    <x v="2"/>
    <s v="Tampa Electric Company"/>
    <x v="0"/>
    <s v="Tampa Electric Company"/>
    <x v="476"/>
    <x v="475"/>
    <x v="107"/>
    <s v="Trnsm Maint Comm Eq"/>
    <n v="66.510000000000005"/>
    <n v="113.96"/>
    <n v="55.63"/>
    <n v="92.96"/>
    <n v="26.51"/>
    <n v="26.8"/>
    <n v="51.47"/>
    <n v="15.16"/>
    <n v="25.45"/>
    <n v="67.56"/>
    <n v="24.75"/>
    <n v="20.39"/>
    <n v="587.15"/>
  </r>
  <r>
    <x v="2"/>
    <s v="Tampa Electric Company"/>
    <x v="0"/>
    <s v="Tampa Electric Company"/>
    <x v="476"/>
    <x v="475"/>
    <x v="108"/>
    <s v="Trnsm Maint Stn Equ"/>
    <n v="46.48"/>
    <n v="140.81"/>
    <n v="197.52"/>
    <n v="196.67"/>
    <n v="81.260000000000005"/>
    <n v="45.8"/>
    <n v="112.57"/>
    <n v="50.92"/>
    <n v="110.6"/>
    <n v="70.790000000000006"/>
    <n v="108.97"/>
    <n v="76.44"/>
    <n v="1238.83"/>
  </r>
  <r>
    <x v="2"/>
    <s v="Tampa Electric Company"/>
    <x v="0"/>
    <s v="Tampa Electric Company"/>
    <x v="476"/>
    <x v="475"/>
    <x v="109"/>
    <s v="Trnsm Maint OH Lines"/>
    <n v="98.17"/>
    <n v="221.26"/>
    <n v="127.54"/>
    <n v="530.87"/>
    <n v="100.52"/>
    <n v="119.83"/>
    <n v="239.35"/>
    <n v="78.3"/>
    <n v="136.01"/>
    <n v="128.61000000000001"/>
    <n v="123.36"/>
    <n v="117.17"/>
    <n v="2020.99"/>
  </r>
  <r>
    <x v="2"/>
    <s v="Tampa Electric Company"/>
    <x v="0"/>
    <s v="Tampa Electric Company"/>
    <x v="476"/>
    <x v="475"/>
    <x v="110"/>
    <s v="Distrb Ops SupEng"/>
    <n v="123.07"/>
    <n v="453.93"/>
    <n v="620.42999999999995"/>
    <n v="683.68"/>
    <n v="146.37"/>
    <n v="169.62"/>
    <n v="313.64999999999998"/>
    <n v="144.96"/>
    <n v="178.03"/>
    <n v="226.36"/>
    <n v="171.59"/>
    <n v="57138.23"/>
    <n v="60369.920000000006"/>
  </r>
  <r>
    <x v="2"/>
    <s v="Tampa Electric Company"/>
    <x v="0"/>
    <s v="Tampa Electric Company"/>
    <x v="476"/>
    <x v="475"/>
    <x v="111"/>
    <s v="Distrb Load Dispatch"/>
    <n v="177.78"/>
    <n v="326.72000000000003"/>
    <n v="162.1"/>
    <n v="581.17999999999995"/>
    <n v="95.51"/>
    <n v="110.2"/>
    <n v="238.02"/>
    <n v="102"/>
    <n v="136.96"/>
    <n v="168.66"/>
    <n v="112.31"/>
    <n v="162.52000000000001"/>
    <n v="2373.96"/>
  </r>
  <r>
    <x v="2"/>
    <s v="Tampa Electric Company"/>
    <x v="0"/>
    <s v="Tampa Electric Company"/>
    <x v="476"/>
    <x v="475"/>
    <x v="112"/>
    <s v="Distrb Station Exp"/>
    <n v="127.19"/>
    <n v="411.82"/>
    <n v="275.57"/>
    <n v="814.73"/>
    <n v="158.94"/>
    <n v="133.66999999999999"/>
    <n v="271.42"/>
    <n v="114.26"/>
    <n v="207.87"/>
    <n v="193.12"/>
    <n v="201.12"/>
    <n v="173.1"/>
    <n v="3082.81"/>
  </r>
  <r>
    <x v="2"/>
    <s v="Tampa Electric Company"/>
    <x v="0"/>
    <s v="Tampa Electric Company"/>
    <x v="476"/>
    <x v="475"/>
    <x v="113"/>
    <s v="Distrb OH Line Exp"/>
    <n v="548.62"/>
    <n v="1658.44"/>
    <n v="862.5"/>
    <n v="15741.46"/>
    <n v="664.12"/>
    <n v="14752.53"/>
    <n v="1220.67"/>
    <n v="14382.11"/>
    <n v="2750.77"/>
    <n v="197230.2"/>
    <n v="25823.43"/>
    <n v="698.86"/>
    <n v="276333.71000000002"/>
  </r>
  <r>
    <x v="2"/>
    <s v="Tampa Electric Company"/>
    <x v="0"/>
    <s v="Tampa Electric Company"/>
    <x v="476"/>
    <x v="475"/>
    <x v="114"/>
    <s v="Distrb UG Line Exp"/>
    <n v="102.58"/>
    <n v="216.51"/>
    <n v="133.02000000000001"/>
    <n v="451.97"/>
    <n v="82.7"/>
    <n v="89.92"/>
    <n v="184.59"/>
    <n v="83.91"/>
    <n v="125.11"/>
    <n v="111.1"/>
    <n v="117.27"/>
    <n v="104.6"/>
    <n v="1803.2799999999997"/>
  </r>
  <r>
    <x v="2"/>
    <s v="Tampa Electric Company"/>
    <x v="0"/>
    <s v="Tampa Electric Company"/>
    <x v="476"/>
    <x v="475"/>
    <x v="115"/>
    <s v="Distrb Sreet Lightn"/>
    <n v="308.05"/>
    <n v="718.77"/>
    <n v="361.34"/>
    <n v="1188.2"/>
    <n v="221.82"/>
    <n v="260.91000000000003"/>
    <n v="450.07"/>
    <n v="202.13"/>
    <n v="302.04000000000002"/>
    <n v="270.76"/>
    <n v="277.88"/>
    <n v="229.55"/>
    <n v="4791.5200000000004"/>
  </r>
  <r>
    <x v="2"/>
    <s v="Tampa Electric Company"/>
    <x v="0"/>
    <s v="Tampa Electric Company"/>
    <x v="476"/>
    <x v="475"/>
    <x v="116"/>
    <s v="Distrb Meter Exp"/>
    <n v="769.86"/>
    <n v="1944.93"/>
    <n v="968.34"/>
    <n v="2929.04"/>
    <n v="612.09"/>
    <n v="617.82000000000005"/>
    <n v="1223.29"/>
    <n v="555.47"/>
    <n v="856.46"/>
    <n v="795.95"/>
    <n v="915.39"/>
    <n v="768.7"/>
    <n v="12957.34"/>
  </r>
  <r>
    <x v="2"/>
    <s v="Tampa Electric Company"/>
    <x v="0"/>
    <s v="Tampa Electric Company"/>
    <x v="476"/>
    <x v="475"/>
    <x v="117"/>
    <s v="Distrb Cust Install"/>
    <n v="93.05"/>
    <n v="244.43"/>
    <n v="30.72"/>
    <n v="225.57"/>
    <n v="53.11"/>
    <n v="58.31"/>
    <n v="113.36"/>
    <n v="55.93"/>
    <n v="91.76"/>
    <n v="77.47"/>
    <n v="97.94"/>
    <n v="58.76"/>
    <n v="1200.4100000000001"/>
  </r>
  <r>
    <x v="2"/>
    <s v="Tampa Electric Company"/>
    <x v="0"/>
    <s v="Tampa Electric Company"/>
    <x v="476"/>
    <x v="475"/>
    <x v="118"/>
    <s v="Misc Distrib Exp"/>
    <n v="1703.74"/>
    <n v="4567.6499999999996"/>
    <n v="2679.36"/>
    <n v="8222.4599999999991"/>
    <n v="1661.4"/>
    <n v="1684.2"/>
    <n v="3544.73"/>
    <n v="1615.56"/>
    <n v="2434.11"/>
    <n v="2216.6999999999998"/>
    <n v="2581.15"/>
    <n v="2350.8200000000002"/>
    <n v="35261.880000000005"/>
  </r>
  <r>
    <x v="2"/>
    <s v="Tampa Electric Company"/>
    <x v="0"/>
    <s v="Tampa Electric Company"/>
    <x v="476"/>
    <x v="475"/>
    <x v="119"/>
    <s v="Distrb Maint Struct"/>
    <n v="39.99"/>
    <n v="107.93"/>
    <n v="36.5"/>
    <n v="268.2"/>
    <n v="25.37"/>
    <n v="40.68"/>
    <n v="71.319999999999993"/>
    <n v="42.66"/>
    <n v="70.290000000000006"/>
    <n v="54.74"/>
    <n v="43.42"/>
    <n v="20.309999999999999"/>
    <n v="821.40999999999985"/>
  </r>
  <r>
    <x v="2"/>
    <s v="Tampa Electric Company"/>
    <x v="0"/>
    <s v="Tampa Electric Company"/>
    <x v="476"/>
    <x v="475"/>
    <x v="120"/>
    <s v="Distrb Maint Station"/>
    <n v="168.81"/>
    <n v="631.99"/>
    <n v="239.39"/>
    <n v="711.13"/>
    <n v="288.72000000000003"/>
    <n v="307.07"/>
    <n v="613.17999999999995"/>
    <n v="261.01"/>
    <n v="271.32"/>
    <n v="360.12"/>
    <n v="320.77"/>
    <n v="239.17"/>
    <n v="4412.68"/>
  </r>
  <r>
    <x v="2"/>
    <s v="Tampa Electric Company"/>
    <x v="0"/>
    <s v="Tampa Electric Company"/>
    <x v="476"/>
    <x v="475"/>
    <x v="121"/>
    <s v="Distrb Maint OH Line"/>
    <n v="945.15"/>
    <n v="2362.73"/>
    <n v="1496.96"/>
    <n v="4983.1400000000003"/>
    <n v="1186.43"/>
    <n v="1343.47"/>
    <n v="2724.03"/>
    <n v="1090.6500000000001"/>
    <n v="1655.48"/>
    <n v="1425.5"/>
    <n v="1547.95"/>
    <n v="1502.22"/>
    <n v="22263.710000000003"/>
  </r>
  <r>
    <x v="2"/>
    <s v="Tampa Electric Company"/>
    <x v="0"/>
    <s v="Tampa Electric Company"/>
    <x v="476"/>
    <x v="475"/>
    <x v="122"/>
    <s v="Distrb Maint UG Line"/>
    <n v="272.20999999999998"/>
    <n v="598.08000000000004"/>
    <n v="572.45000000000005"/>
    <n v="2701.95"/>
    <n v="445.26"/>
    <n v="540.95000000000005"/>
    <n v="1163.25"/>
    <n v="507.18"/>
    <n v="710.54"/>
    <n v="565.16999999999996"/>
    <n v="681.97"/>
    <n v="673.31"/>
    <n v="9432.32"/>
  </r>
  <r>
    <x v="2"/>
    <s v="Tampa Electric Company"/>
    <x v="0"/>
    <s v="Tampa Electric Company"/>
    <x v="476"/>
    <x v="475"/>
    <x v="123"/>
    <s v="Distrb Maint Transf"/>
    <n v="32.56"/>
    <n v="87.45"/>
    <n v="52.2"/>
    <n v="155.26"/>
    <n v="33.18"/>
    <n v="32.08"/>
    <n v="70.400000000000006"/>
    <n v="30.93"/>
    <n v="39.64"/>
    <n v="41.74"/>
    <n v="47.27"/>
    <n v="34.880000000000003"/>
    <n v="657.59"/>
  </r>
  <r>
    <x v="2"/>
    <s v="Tampa Electric Company"/>
    <x v="0"/>
    <s v="Tampa Electric Company"/>
    <x v="476"/>
    <x v="475"/>
    <x v="124"/>
    <s v="Distrb Maint StLght"/>
    <n v="32.520000000000003"/>
    <n v="38.54"/>
    <n v="8.59"/>
    <n v="3.16"/>
    <n v="0.91"/>
    <n v="0.77"/>
    <n v="9.5299999999999994"/>
    <n v="5.75"/>
    <n v="6.72"/>
    <m/>
    <n v="1.76"/>
    <n v="1.66"/>
    <n v="109.91"/>
  </r>
  <r>
    <x v="2"/>
    <s v="Tampa Electric Company"/>
    <x v="0"/>
    <s v="Tampa Electric Company"/>
    <x v="476"/>
    <x v="475"/>
    <x v="125"/>
    <s v="Distrb Maint Meters"/>
    <n v="58.77"/>
    <n v="146.31"/>
    <n v="94.68"/>
    <n v="272.54000000000002"/>
    <n v="65.599999999999994"/>
    <n v="47.25"/>
    <n v="108.02"/>
    <n v="49.74"/>
    <n v="58.56"/>
    <n v="64.52"/>
    <n v="75.72"/>
    <n v="44.23"/>
    <n v="1085.94"/>
  </r>
  <r>
    <x v="2"/>
    <s v="Tampa Electric Company"/>
    <x v="0"/>
    <s v="Tampa Electric Company"/>
    <x v="476"/>
    <x v="475"/>
    <x v="126"/>
    <s v="Cust Act Superv"/>
    <m/>
    <m/>
    <n v="0.91"/>
    <n v="0.57999999999999996"/>
    <m/>
    <n v="0.14000000000000001"/>
    <n v="0.39"/>
    <n v="0.21"/>
    <m/>
    <m/>
    <m/>
    <m/>
    <n v="2.23"/>
  </r>
  <r>
    <x v="2"/>
    <s v="Tampa Electric Company"/>
    <x v="0"/>
    <s v="Tampa Electric Company"/>
    <x v="476"/>
    <x v="475"/>
    <x v="127"/>
    <s v="Cust Act Meter Read"/>
    <n v="28.26"/>
    <n v="66.27"/>
    <n v="40.61"/>
    <n v="148.36000000000001"/>
    <n v="22.06"/>
    <n v="29.88"/>
    <n v="56.98"/>
    <n v="27.09"/>
    <n v="40.53"/>
    <n v="37.369999999999997"/>
    <n v="39.14"/>
    <n v="37.92"/>
    <n v="574.46999999999991"/>
  </r>
  <r>
    <x v="2"/>
    <s v="Tampa Electric Company"/>
    <x v="0"/>
    <s v="Tampa Electric Company"/>
    <x v="476"/>
    <x v="475"/>
    <x v="128"/>
    <s v="Cust Act Rcds Cllct"/>
    <n v="2258.56"/>
    <n v="5979.5"/>
    <n v="3688.06"/>
    <n v="186352.82"/>
    <n v="-1626.36"/>
    <n v="83862.070000000007"/>
    <n v="4439.43"/>
    <n v="-203803.54"/>
    <n v="20976.09"/>
    <n v="66190.95"/>
    <n v="-33094.730000000003"/>
    <n v="2457.79"/>
    <n v="137680.64000000001"/>
  </r>
  <r>
    <x v="2"/>
    <s v="Tampa Electric Company"/>
    <x v="0"/>
    <s v="Tampa Electric Company"/>
    <x v="476"/>
    <x v="475"/>
    <x v="129"/>
    <s v="Cust Assist Exp"/>
    <n v="750.45"/>
    <n v="1952.3"/>
    <n v="1050.32"/>
    <n v="3333.57"/>
    <n v="650.66"/>
    <n v="604.79"/>
    <n v="1307.1500000000001"/>
    <n v="568.70000000000005"/>
    <n v="942.67"/>
    <n v="835.82"/>
    <n v="875.98"/>
    <n v="779.96"/>
    <n v="13652.369999999999"/>
  </r>
  <r>
    <x v="2"/>
    <s v="Tampa Electric Company"/>
    <x v="0"/>
    <s v="Tampa Electric Company"/>
    <x v="476"/>
    <x v="475"/>
    <x v="130"/>
    <s v="Cust Svc Advertis"/>
    <m/>
    <m/>
    <m/>
    <m/>
    <m/>
    <m/>
    <n v="1.81"/>
    <n v="0.18"/>
    <m/>
    <m/>
    <m/>
    <m/>
    <n v="1.99"/>
  </r>
  <r>
    <x v="2"/>
    <s v="Tampa Electric Company"/>
    <x v="0"/>
    <s v="Tampa Electric Company"/>
    <x v="476"/>
    <x v="475"/>
    <x v="141"/>
    <s v="Outside Services"/>
    <n v="14871.1"/>
    <n v="42050.44"/>
    <n v="19273.810000000001"/>
    <n v="49685.83"/>
    <n v="49060.67"/>
    <n v="19449.16"/>
    <n v="22500.83"/>
    <n v="37592.86"/>
    <n v="49905.51"/>
    <n v="11188.24"/>
    <n v="50539.47"/>
    <n v="180983.09"/>
    <n v="547101.01"/>
  </r>
  <r>
    <x v="2"/>
    <s v="Tampa Electric Company"/>
    <x v="0"/>
    <s v="Tampa Electric Company"/>
    <x v="476"/>
    <x v="475"/>
    <x v="132"/>
    <s v="Misc General Exp"/>
    <n v="85.76"/>
    <n v="206.16"/>
    <n v="120.47"/>
    <n v="253.82"/>
    <n v="72.209999999999994"/>
    <n v="37.950000000000003"/>
    <n v="152.32"/>
    <n v="74.67"/>
    <n v="120.6"/>
    <n v="93.27"/>
    <n v="133.79"/>
    <n v="87.9"/>
    <n v="1438.92"/>
  </r>
  <r>
    <x v="2"/>
    <s v="Tampa Electric Company"/>
    <x v="0"/>
    <s v="Tampa Electric Company"/>
    <x v="476"/>
    <x v="475"/>
    <x v="133"/>
    <s v="A&amp;G Ele Maint GenPlt"/>
    <n v="73.44"/>
    <n v="274.64"/>
    <n v="204.95"/>
    <n v="405.86"/>
    <n v="81.03"/>
    <n v="95.99"/>
    <n v="181.89"/>
    <n v="69.099999999999994"/>
    <n v="126.62"/>
    <n v="110.06"/>
    <n v="129.88"/>
    <n v="106.01"/>
    <n v="1859.47"/>
  </r>
  <r>
    <x v="2"/>
    <s v="Tampa Electric Company"/>
    <x v="0"/>
    <s v="Tampa Electric Company"/>
    <x v="476"/>
    <x v="475"/>
    <x v="134"/>
    <s v="Not assigned"/>
    <m/>
    <m/>
    <n v="76000"/>
    <m/>
    <m/>
    <m/>
    <m/>
    <m/>
    <m/>
    <m/>
    <m/>
    <m/>
    <n v="76000"/>
  </r>
  <r>
    <x v="2"/>
    <s v="Tampa Electric Company"/>
    <x v="0"/>
    <s v="Tampa Electric Company"/>
    <x v="477"/>
    <x v="476"/>
    <x v="1"/>
    <s v="FERC B/S Clearing"/>
    <n v="-9309067.2400000002"/>
    <n v="11015155.789999999"/>
    <n v="2886383.93"/>
    <n v="2507828.6800000002"/>
    <n v="2096467.85"/>
    <n v="3071407.1"/>
    <n v="1951678.29"/>
    <n v="2028911.64"/>
    <n v="2038877.51"/>
    <n v="3080194.64"/>
    <n v="3230432.96"/>
    <n v="11446112.560000001"/>
    <n v="36044383.710000001"/>
  </r>
  <r>
    <x v="2"/>
    <s v="Tampa Electric Company"/>
    <x v="0"/>
    <s v="Tampa Electric Company"/>
    <x v="477"/>
    <x v="476"/>
    <x v="92"/>
    <s v="OthPwr Gen Exp"/>
    <m/>
    <m/>
    <m/>
    <n v="256"/>
    <m/>
    <n v="-256"/>
    <n v="125"/>
    <m/>
    <m/>
    <n v="3674.79"/>
    <m/>
    <n v="7650"/>
    <n v="11449.79"/>
  </r>
  <r>
    <x v="2"/>
    <s v="Tampa Electric Company"/>
    <x v="0"/>
    <s v="Tampa Electric Company"/>
    <x v="477"/>
    <x v="476"/>
    <x v="93"/>
    <s v="Misc OthPwr Gen Exp"/>
    <n v="24245.86"/>
    <n v="12012.03"/>
    <m/>
    <n v="2563"/>
    <n v="-2078.2399999999998"/>
    <m/>
    <m/>
    <n v="15455.16"/>
    <m/>
    <n v="7349.58"/>
    <m/>
    <n v="26759.360000000001"/>
    <n v="86306.75"/>
  </r>
  <r>
    <x v="2"/>
    <s v="Tampa Electric Company"/>
    <x v="0"/>
    <s v="Tampa Electric Company"/>
    <x v="477"/>
    <x v="476"/>
    <x v="95"/>
    <s v="OthPwr Maint Gen Eq"/>
    <m/>
    <m/>
    <m/>
    <m/>
    <m/>
    <n v="-5885.04"/>
    <m/>
    <m/>
    <m/>
    <m/>
    <m/>
    <m/>
    <n v="-5885.04"/>
  </r>
  <r>
    <x v="2"/>
    <s v="Tampa Electric Company"/>
    <x v="0"/>
    <s v="Tampa Electric Company"/>
    <x v="477"/>
    <x v="476"/>
    <x v="98"/>
    <s v="Trnsm Ops SupEng"/>
    <m/>
    <m/>
    <m/>
    <m/>
    <m/>
    <m/>
    <n v="125"/>
    <m/>
    <m/>
    <m/>
    <m/>
    <m/>
    <n v="125"/>
  </r>
  <r>
    <x v="2"/>
    <s v="Tampa Electric Company"/>
    <x v="0"/>
    <s v="Tampa Electric Company"/>
    <x v="477"/>
    <x v="476"/>
    <x v="109"/>
    <s v="Trnsm Maint OH Lines"/>
    <m/>
    <m/>
    <m/>
    <m/>
    <m/>
    <m/>
    <m/>
    <n v="3632.81"/>
    <m/>
    <m/>
    <m/>
    <m/>
    <n v="3632.81"/>
  </r>
  <r>
    <x v="2"/>
    <s v="Tampa Electric Company"/>
    <x v="0"/>
    <s v="Tampa Electric Company"/>
    <x v="477"/>
    <x v="476"/>
    <x v="110"/>
    <s v="Distrb Ops SupEng"/>
    <m/>
    <m/>
    <m/>
    <m/>
    <m/>
    <m/>
    <n v="255"/>
    <n v="680"/>
    <m/>
    <m/>
    <n v="125"/>
    <n v="625"/>
    <n v="1685"/>
  </r>
  <r>
    <x v="2"/>
    <s v="Tampa Electric Company"/>
    <x v="0"/>
    <s v="Tampa Electric Company"/>
    <x v="477"/>
    <x v="476"/>
    <x v="111"/>
    <s v="Distrb Load Dispatch"/>
    <m/>
    <m/>
    <m/>
    <n v="5071.6400000000003"/>
    <n v="-5071.6400000000003"/>
    <m/>
    <m/>
    <m/>
    <m/>
    <m/>
    <m/>
    <m/>
    <n v="0"/>
  </r>
  <r>
    <x v="2"/>
    <s v="Tampa Electric Company"/>
    <x v="0"/>
    <s v="Tampa Electric Company"/>
    <x v="477"/>
    <x v="476"/>
    <x v="112"/>
    <s v="Distrb Station Exp"/>
    <m/>
    <m/>
    <m/>
    <m/>
    <m/>
    <m/>
    <m/>
    <m/>
    <m/>
    <n v="5176"/>
    <m/>
    <m/>
    <n v="5176"/>
  </r>
  <r>
    <x v="2"/>
    <s v="Tampa Electric Company"/>
    <x v="0"/>
    <s v="Tampa Electric Company"/>
    <x v="477"/>
    <x v="476"/>
    <x v="113"/>
    <s v="Distrb OH Line Exp"/>
    <m/>
    <m/>
    <m/>
    <m/>
    <m/>
    <m/>
    <m/>
    <m/>
    <n v="17611.2"/>
    <n v="80178.179999999993"/>
    <n v="37997.279999999999"/>
    <n v="126606.39"/>
    <n v="262393.05"/>
  </r>
  <r>
    <x v="2"/>
    <s v="Tampa Electric Company"/>
    <x v="0"/>
    <s v="Tampa Electric Company"/>
    <x v="477"/>
    <x v="476"/>
    <x v="115"/>
    <s v="Distrb Sreet Lightn"/>
    <m/>
    <m/>
    <m/>
    <m/>
    <m/>
    <m/>
    <n v="75000"/>
    <n v="75000"/>
    <n v="75000"/>
    <n v="75000"/>
    <n v="32775"/>
    <m/>
    <n v="332775"/>
  </r>
  <r>
    <x v="2"/>
    <s v="Tampa Electric Company"/>
    <x v="0"/>
    <s v="Tampa Electric Company"/>
    <x v="477"/>
    <x v="476"/>
    <x v="116"/>
    <s v="Distrb Meter Exp"/>
    <m/>
    <m/>
    <m/>
    <m/>
    <m/>
    <m/>
    <m/>
    <n v="94931.19"/>
    <m/>
    <m/>
    <m/>
    <m/>
    <n v="94931.19"/>
  </r>
  <r>
    <x v="2"/>
    <s v="Tampa Electric Company"/>
    <x v="0"/>
    <s v="Tampa Electric Company"/>
    <x v="477"/>
    <x v="476"/>
    <x v="118"/>
    <s v="Misc Distrib Exp"/>
    <m/>
    <n v="550"/>
    <n v="3410"/>
    <n v="2860"/>
    <n v="7535"/>
    <n v="10450"/>
    <n v="2420"/>
    <m/>
    <m/>
    <m/>
    <m/>
    <m/>
    <n v="27225"/>
  </r>
  <r>
    <x v="2"/>
    <s v="Tampa Electric Company"/>
    <x v="0"/>
    <s v="Tampa Electric Company"/>
    <x v="477"/>
    <x v="476"/>
    <x v="128"/>
    <s v="Cust Act Rcds Cllct"/>
    <n v="62317.5"/>
    <n v="139448.18"/>
    <n v="60656.39"/>
    <n v="298022.57"/>
    <n v="-259789.07"/>
    <n v="137155.42000000001"/>
    <n v="478029.98"/>
    <n v="34486.42"/>
    <n v="13400"/>
    <n v="80902.509999999995"/>
    <n v="256103.19"/>
    <n v="132205.21"/>
    <n v="1432938.3"/>
  </r>
  <r>
    <x v="2"/>
    <s v="Tampa Electric Company"/>
    <x v="0"/>
    <s v="Tampa Electric Company"/>
    <x v="477"/>
    <x v="476"/>
    <x v="129"/>
    <s v="Cust Assist Exp"/>
    <n v="52495.55"/>
    <n v="-36793.18"/>
    <n v="18713.75"/>
    <n v="17268.740000000002"/>
    <n v="13616.08"/>
    <m/>
    <m/>
    <m/>
    <m/>
    <m/>
    <m/>
    <m/>
    <n v="65300.94"/>
  </r>
  <r>
    <x v="2"/>
    <s v="Tampa Electric Company"/>
    <x v="0"/>
    <s v="Tampa Electric Company"/>
    <x v="477"/>
    <x v="476"/>
    <x v="141"/>
    <s v="Outside Services"/>
    <n v="462233.36"/>
    <n v="398772.24"/>
    <n v="287615.09999999998"/>
    <n v="303364.21000000002"/>
    <n v="556681.31000000006"/>
    <n v="466912.86"/>
    <n v="269351.40999999997"/>
    <n v="177245.51"/>
    <n v="141071.26999999999"/>
    <n v="264611.21000000002"/>
    <n v="440354.57"/>
    <n v="380353.88"/>
    <n v="4148566.9299999997"/>
  </r>
  <r>
    <x v="2"/>
    <s v="Tampa Electric Company"/>
    <x v="0"/>
    <s v="Tampa Electric Company"/>
    <x v="477"/>
    <x v="476"/>
    <x v="139"/>
    <s v="Regul Commission Exp"/>
    <m/>
    <m/>
    <n v="32171"/>
    <m/>
    <n v="2644.29"/>
    <m/>
    <n v="57216.71"/>
    <m/>
    <m/>
    <m/>
    <m/>
    <m/>
    <n v="92032"/>
  </r>
  <r>
    <x v="2"/>
    <s v="Tampa Electric Company"/>
    <x v="0"/>
    <s v="Tampa Electric Company"/>
    <x v="477"/>
    <x v="476"/>
    <x v="132"/>
    <s v="Misc General Exp"/>
    <n v="7589.64"/>
    <n v="135016.29999999999"/>
    <n v="75626.899999999994"/>
    <m/>
    <n v="321000"/>
    <n v="48000"/>
    <m/>
    <m/>
    <m/>
    <n v="-81562.5"/>
    <m/>
    <m/>
    <n v="505670.33999999997"/>
  </r>
  <r>
    <x v="2"/>
    <s v="Tampa Electric Company"/>
    <x v="0"/>
    <s v="Tampa Electric Company"/>
    <x v="477"/>
    <x v="476"/>
    <x v="133"/>
    <s v="A&amp;G Ele Maint GenPlt"/>
    <n v="2931.06"/>
    <m/>
    <m/>
    <m/>
    <m/>
    <m/>
    <m/>
    <m/>
    <m/>
    <m/>
    <m/>
    <m/>
    <n v="2931.06"/>
  </r>
  <r>
    <x v="2"/>
    <s v="Tampa Electric Company"/>
    <x v="0"/>
    <s v="Tampa Electric Company"/>
    <x v="477"/>
    <x v="476"/>
    <x v="134"/>
    <s v="Not assigned"/>
    <n v="18560"/>
    <m/>
    <n v="-17580.04"/>
    <m/>
    <m/>
    <m/>
    <m/>
    <m/>
    <m/>
    <m/>
    <m/>
    <m/>
    <n v="979.95999999999913"/>
  </r>
  <r>
    <x v="2"/>
    <s v="Tampa Electric Company"/>
    <x v="0"/>
    <s v="Tampa Electric Company"/>
    <x v="478"/>
    <x v="477"/>
    <x v="1"/>
    <s v="FERC B/S Clearing"/>
    <n v="-1021.87"/>
    <n v="3168.75"/>
    <n v="-1125"/>
    <m/>
    <m/>
    <n v="337.5"/>
    <m/>
    <n v="1778.82"/>
    <n v="35000"/>
    <n v="186212.79"/>
    <m/>
    <n v="70558.8"/>
    <n v="294909.78999999998"/>
  </r>
  <r>
    <x v="2"/>
    <s v="Tampa Electric Company"/>
    <x v="0"/>
    <s v="Tampa Electric Company"/>
    <x v="478"/>
    <x v="477"/>
    <x v="93"/>
    <s v="Misc OthPwr Gen Exp"/>
    <m/>
    <m/>
    <m/>
    <m/>
    <m/>
    <m/>
    <m/>
    <n v="4694.3999999999996"/>
    <m/>
    <m/>
    <m/>
    <m/>
    <n v="4694.3999999999996"/>
  </r>
  <r>
    <x v="2"/>
    <s v="Tampa Electric Company"/>
    <x v="0"/>
    <s v="Tampa Electric Company"/>
    <x v="478"/>
    <x v="477"/>
    <x v="141"/>
    <s v="Outside Services"/>
    <n v="-2975"/>
    <n v="2975"/>
    <n v="47703.59"/>
    <n v="31500"/>
    <n v="16916.669999999998"/>
    <n v="52343.75"/>
    <n v="631.25"/>
    <n v="76031.25"/>
    <n v="6543.75"/>
    <n v="5000"/>
    <n v="21100"/>
    <n v="406.25"/>
    <n v="258176.51"/>
  </r>
  <r>
    <x v="2"/>
    <s v="Tampa Electric Company"/>
    <x v="0"/>
    <s v="Tampa Electric Company"/>
    <x v="479"/>
    <x v="478"/>
    <x v="1"/>
    <s v="FERC B/S Clearing"/>
    <n v="49103300.079999998"/>
    <n v="25204282.609999999"/>
    <n v="61479125.329999998"/>
    <n v="57866772.770000003"/>
    <n v="68785149.689999998"/>
    <n v="64235527.630000003"/>
    <n v="80515198.909999996"/>
    <n v="116156414.39"/>
    <n v="49088776.100000001"/>
    <n v="47635370.009999998"/>
    <n v="79289985.109999999"/>
    <n v="162986002.94"/>
    <n v="862345905.56999993"/>
  </r>
  <r>
    <x v="2"/>
    <s v="Tampa Electric Company"/>
    <x v="0"/>
    <s v="Tampa Electric Company"/>
    <x v="479"/>
    <x v="478"/>
    <x v="78"/>
    <s v="Csts Jobbing Wrk"/>
    <n v="13351.24"/>
    <n v="6778.98"/>
    <n v="28934.54"/>
    <n v="28823.56"/>
    <n v="29388.74"/>
    <n v="18031.349999999999"/>
    <n v="19706.509999999998"/>
    <n v="30080.67"/>
    <n v="7449.94"/>
    <n v="26332.11"/>
    <n v="15018.24"/>
    <n v="13358.65"/>
    <n v="237254.53"/>
  </r>
  <r>
    <x v="2"/>
    <s v="Tampa Electric Company"/>
    <x v="0"/>
    <s v="Tampa Electric Company"/>
    <x v="479"/>
    <x v="478"/>
    <x v="79"/>
    <s v="Other Deductions"/>
    <m/>
    <n v="1929"/>
    <m/>
    <m/>
    <n v="0.3"/>
    <n v="10930.54"/>
    <m/>
    <m/>
    <m/>
    <n v="3774.45"/>
    <m/>
    <n v="8250"/>
    <n v="24884.29"/>
  </r>
  <r>
    <x v="2"/>
    <s v="Tampa Electric Company"/>
    <x v="0"/>
    <s v="Tampa Electric Company"/>
    <x v="479"/>
    <x v="478"/>
    <x v="80"/>
    <s v="Steam Ops SupEng"/>
    <n v="-33772.89"/>
    <n v="10405.23"/>
    <n v="17388.189999999999"/>
    <n v="131477.54"/>
    <n v="9148.49"/>
    <n v="31851.33"/>
    <n v="101457.25"/>
    <n v="113910.25"/>
    <n v="90283.02"/>
    <n v="46449.83"/>
    <n v="22096.81"/>
    <n v="15860.46"/>
    <n v="556555.51"/>
  </r>
  <r>
    <x v="2"/>
    <s v="Tampa Electric Company"/>
    <x v="0"/>
    <s v="Tampa Electric Company"/>
    <x v="479"/>
    <x v="478"/>
    <x v="81"/>
    <s v="Steam Fuel"/>
    <m/>
    <m/>
    <m/>
    <m/>
    <n v="7.22"/>
    <n v="4.76"/>
    <n v="2.85"/>
    <n v="5.46"/>
    <n v="9.0399999999999991"/>
    <n v="22.94"/>
    <n v="12.54"/>
    <n v="5.84"/>
    <n v="70.650000000000006"/>
  </r>
  <r>
    <x v="2"/>
    <s v="Tampa Electric Company"/>
    <x v="0"/>
    <s v="Tampa Electric Company"/>
    <x v="479"/>
    <x v="478"/>
    <x v="82"/>
    <s v="Steam Expenses"/>
    <n v="130550.06"/>
    <n v="61589.64"/>
    <n v="106010.66"/>
    <n v="47251.78"/>
    <n v="121318.58"/>
    <n v="54351.89"/>
    <n v="47042.54"/>
    <n v="52538.74"/>
    <n v="117397.61"/>
    <n v="138473.97"/>
    <n v="60270.09"/>
    <n v="45274.22"/>
    <n v="982069.77999999991"/>
  </r>
  <r>
    <x v="2"/>
    <s v="Tampa Electric Company"/>
    <x v="0"/>
    <s v="Tampa Electric Company"/>
    <x v="479"/>
    <x v="478"/>
    <x v="83"/>
    <s v="Steam Electric Exp"/>
    <m/>
    <m/>
    <m/>
    <m/>
    <n v="26.96"/>
    <n v="51.14"/>
    <n v="15.78"/>
    <n v="38.39"/>
    <n v="45.77"/>
    <n v="163.94"/>
    <n v="99.53"/>
    <n v="67.709999999999994"/>
    <n v="509.21999999999997"/>
  </r>
  <r>
    <x v="2"/>
    <s v="Tampa Electric Company"/>
    <x v="0"/>
    <s v="Tampa Electric Company"/>
    <x v="479"/>
    <x v="478"/>
    <x v="84"/>
    <s v="Misc Steam Pwr Exp"/>
    <n v="17445.939999999999"/>
    <n v="268320.07"/>
    <n v="102748.68"/>
    <n v="56774.79"/>
    <n v="123463.53"/>
    <n v="223595.99"/>
    <n v="105423.84"/>
    <n v="68392.94"/>
    <n v="40839.800000000003"/>
    <n v="352023.39"/>
    <n v="-116278.22"/>
    <n v="-67881.39"/>
    <n v="1174869.3600000003"/>
  </r>
  <r>
    <x v="2"/>
    <s v="Tampa Electric Company"/>
    <x v="0"/>
    <s v="Tampa Electric Company"/>
    <x v="479"/>
    <x v="478"/>
    <x v="85"/>
    <s v="Steam Main SupEng"/>
    <m/>
    <m/>
    <m/>
    <m/>
    <m/>
    <m/>
    <n v="0.01"/>
    <n v="0.66"/>
    <m/>
    <m/>
    <m/>
    <m/>
    <n v="0.67"/>
  </r>
  <r>
    <x v="2"/>
    <s v="Tampa Electric Company"/>
    <x v="0"/>
    <s v="Tampa Electric Company"/>
    <x v="479"/>
    <x v="478"/>
    <x v="86"/>
    <s v="Steam Main Struct"/>
    <n v="-133.85"/>
    <n v="185213.41"/>
    <n v="216703.01"/>
    <n v="68822.28"/>
    <n v="371267.2"/>
    <n v="497272.16"/>
    <n v="365648.34"/>
    <n v="148269.73000000001"/>
    <n v="135514.66"/>
    <n v="168595.59"/>
    <n v="279476.49"/>
    <n v="586728.81000000006"/>
    <n v="3023377.8299999996"/>
  </r>
  <r>
    <x v="2"/>
    <s v="Tampa Electric Company"/>
    <x v="0"/>
    <s v="Tampa Electric Company"/>
    <x v="479"/>
    <x v="478"/>
    <x v="87"/>
    <s v="Steam Maint BoilerPl"/>
    <n v="528037.76"/>
    <n v="824277.52"/>
    <n v="238813.3"/>
    <n v="1272823.8999999999"/>
    <n v="1341861.45"/>
    <n v="554675.18999999994"/>
    <n v="379350.48"/>
    <n v="558101.56000000006"/>
    <n v="818998.93"/>
    <n v="283946.92"/>
    <n v="210751.51"/>
    <n v="537048.84"/>
    <n v="7548687.3599999994"/>
  </r>
  <r>
    <x v="2"/>
    <s v="Tampa Electric Company"/>
    <x v="0"/>
    <s v="Tampa Electric Company"/>
    <x v="479"/>
    <x v="478"/>
    <x v="88"/>
    <s v="Steam Maint ElePlant"/>
    <n v="291798.48"/>
    <n v="151725.21"/>
    <n v="156979.9"/>
    <n v="1168150.0900000001"/>
    <n v="-273254.24"/>
    <n v="56538.69"/>
    <n v="90438.83"/>
    <n v="122270.91"/>
    <n v="251998.38"/>
    <n v="-379475.38"/>
    <n v="303011.96000000002"/>
    <n v="54930.3"/>
    <n v="1995113.1300000001"/>
  </r>
  <r>
    <x v="2"/>
    <s v="Tampa Electric Company"/>
    <x v="0"/>
    <s v="Tampa Electric Company"/>
    <x v="479"/>
    <x v="478"/>
    <x v="89"/>
    <s v="Maint Msc Steam Plnt"/>
    <n v="16258.58"/>
    <n v="124461.57"/>
    <n v="253107.28"/>
    <n v="-221731.57"/>
    <n v="102279.87"/>
    <n v="19918.400000000001"/>
    <n v="22996.06"/>
    <n v="32275.14"/>
    <n v="65969.94"/>
    <n v="231616.74"/>
    <n v="-130938.08"/>
    <n v="43132.23"/>
    <n v="559346.16"/>
  </r>
  <r>
    <x v="2"/>
    <s v="Tampa Electric Company"/>
    <x v="0"/>
    <s v="Tampa Electric Company"/>
    <x v="479"/>
    <x v="478"/>
    <x v="90"/>
    <s v="OthPwr Ops SupEng"/>
    <m/>
    <m/>
    <m/>
    <m/>
    <m/>
    <m/>
    <m/>
    <n v="1.7"/>
    <m/>
    <m/>
    <n v="0.95"/>
    <n v="1.48"/>
    <n v="4.13"/>
  </r>
  <r>
    <x v="2"/>
    <s v="Tampa Electric Company"/>
    <x v="0"/>
    <s v="Tampa Electric Company"/>
    <x v="479"/>
    <x v="478"/>
    <x v="91"/>
    <s v="OthPwr Fuel"/>
    <m/>
    <m/>
    <n v="469.86"/>
    <n v="0.01"/>
    <m/>
    <m/>
    <n v="195.02"/>
    <n v="7.0000000000000007E-2"/>
    <m/>
    <n v="0.8"/>
    <n v="0.11"/>
    <n v="1798.5"/>
    <n v="2464.37"/>
  </r>
  <r>
    <x v="2"/>
    <s v="Tampa Electric Company"/>
    <x v="0"/>
    <s v="Tampa Electric Company"/>
    <x v="479"/>
    <x v="478"/>
    <x v="92"/>
    <s v="OthPwr Gen Exp"/>
    <n v="562756.31000000006"/>
    <n v="210059.7"/>
    <n v="685236.23"/>
    <n v="79759.37"/>
    <n v="192693.37"/>
    <n v="62805.85"/>
    <n v="671815.17"/>
    <n v="575040.64"/>
    <n v="984721.72"/>
    <n v="1306745.1200000001"/>
    <n v="1077022.78"/>
    <n v="-1284860.24"/>
    <n v="5123796.0200000005"/>
  </r>
  <r>
    <x v="2"/>
    <s v="Tampa Electric Company"/>
    <x v="0"/>
    <s v="Tampa Electric Company"/>
    <x v="479"/>
    <x v="478"/>
    <x v="93"/>
    <s v="Misc OthPwr Gen Exp"/>
    <n v="129365.77"/>
    <n v="257688.35"/>
    <n v="243212.78"/>
    <n v="204822.19"/>
    <n v="236562.8"/>
    <n v="167680.25"/>
    <n v="335370.46999999997"/>
    <n v="92292.85"/>
    <n v="155908.57999999999"/>
    <n v="534626.47"/>
    <n v="2902.55"/>
    <n v="138211.41"/>
    <n v="2498644.4700000002"/>
  </r>
  <r>
    <x v="2"/>
    <s v="Tampa Electric Company"/>
    <x v="0"/>
    <s v="Tampa Electric Company"/>
    <x v="479"/>
    <x v="478"/>
    <x v="94"/>
    <s v="OthPwr Maint Struct"/>
    <n v="213384.64"/>
    <n v="60685.78"/>
    <n v="94583.039999999994"/>
    <n v="44570.05"/>
    <n v="56477.54"/>
    <n v="63488.03"/>
    <n v="40055.61"/>
    <n v="82058.84"/>
    <n v="42672.959999999999"/>
    <n v="-32867.18"/>
    <n v="54995.6"/>
    <n v="-9898.65"/>
    <n v="710206.25999999978"/>
  </r>
  <r>
    <x v="2"/>
    <s v="Tampa Electric Company"/>
    <x v="0"/>
    <s v="Tampa Electric Company"/>
    <x v="479"/>
    <x v="478"/>
    <x v="95"/>
    <s v="OthPwr Maint Gen Eq"/>
    <n v="986151.72"/>
    <n v="-373891.79"/>
    <n v="960169.37"/>
    <n v="1166872.8799999999"/>
    <n v="809746.26"/>
    <n v="720024.96"/>
    <n v="885307.83"/>
    <n v="576834.88"/>
    <n v="1140019.47"/>
    <n v="1145908.8999999999"/>
    <n v="1481120.41"/>
    <n v="1717843.16"/>
    <n v="11216108.049999999"/>
  </r>
  <r>
    <x v="2"/>
    <s v="Tampa Electric Company"/>
    <x v="0"/>
    <s v="Tampa Electric Company"/>
    <x v="479"/>
    <x v="478"/>
    <x v="96"/>
    <s v="Maint Msc OthPwr Plt"/>
    <n v="70774.25"/>
    <n v="113011.02"/>
    <n v="11412.99"/>
    <n v="79665.22"/>
    <n v="19599.04"/>
    <n v="213078.44"/>
    <n v="66589.39"/>
    <n v="89002.97"/>
    <n v="20954.37"/>
    <n v="72750.289999999994"/>
    <n v="15313.88"/>
    <n v="110134.14"/>
    <n v="882286"/>
  </r>
  <r>
    <x v="2"/>
    <s v="Tampa Electric Company"/>
    <x v="0"/>
    <s v="Tampa Electric Company"/>
    <x v="479"/>
    <x v="478"/>
    <x v="97"/>
    <s v="OthSup SysCtrl Dispt"/>
    <m/>
    <m/>
    <m/>
    <m/>
    <n v="9.77"/>
    <n v="10.88"/>
    <n v="4.7"/>
    <n v="11.75"/>
    <n v="11.56"/>
    <n v="45.04"/>
    <n v="29.25"/>
    <n v="16.489999999999998"/>
    <n v="139.44"/>
  </r>
  <r>
    <x v="2"/>
    <s v="Tampa Electric Company"/>
    <x v="0"/>
    <s v="Tampa Electric Company"/>
    <x v="479"/>
    <x v="478"/>
    <x v="98"/>
    <s v="Trnsm Ops SupEng"/>
    <n v="9250"/>
    <n v="11565.55"/>
    <n v="-11565.55"/>
    <n v="10168.17"/>
    <n v="-188.72"/>
    <n v="19.3"/>
    <n v="4.91"/>
    <n v="15.12"/>
    <n v="20.3"/>
    <n v="2703.17"/>
    <n v="33.479999999999997"/>
    <n v="916.21"/>
    <n v="22941.939999999991"/>
  </r>
  <r>
    <x v="2"/>
    <s v="Tampa Electric Company"/>
    <x v="0"/>
    <s v="Tampa Electric Company"/>
    <x v="479"/>
    <x v="478"/>
    <x v="99"/>
    <s v="Trnsm LD Reliability"/>
    <m/>
    <m/>
    <m/>
    <m/>
    <n v="1.26"/>
    <n v="1.39"/>
    <n v="0.62"/>
    <n v="1.48"/>
    <n v="1.46"/>
    <n v="5.5"/>
    <n v="3.76"/>
    <n v="2.54"/>
    <n v="18.010000000000002"/>
  </r>
  <r>
    <x v="2"/>
    <s v="Tampa Electric Company"/>
    <x v="0"/>
    <s v="Tampa Electric Company"/>
    <x v="479"/>
    <x v="478"/>
    <x v="100"/>
    <s v="Trnsm LD Monitor"/>
    <m/>
    <m/>
    <n v="1056.02"/>
    <n v="13554.25"/>
    <n v="8208.85"/>
    <n v="5600.87"/>
    <n v="9.75"/>
    <n v="26.72"/>
    <n v="298.39999999999998"/>
    <n v="6982.92"/>
    <n v="23601.75"/>
    <n v="18022.63"/>
    <n v="77362.16"/>
  </r>
  <r>
    <x v="2"/>
    <s v="Tampa Electric Company"/>
    <x v="0"/>
    <s v="Tampa Electric Company"/>
    <x v="479"/>
    <x v="478"/>
    <x v="101"/>
    <s v="Trnsm LD Svc Schld"/>
    <m/>
    <m/>
    <m/>
    <m/>
    <n v="15.56"/>
    <n v="17.07"/>
    <n v="7.2"/>
    <n v="18.649999999999999"/>
    <n v="17.18"/>
    <n v="67.930000000000007"/>
    <n v="44.46"/>
    <n v="24.72"/>
    <n v="212.77"/>
  </r>
  <r>
    <x v="2"/>
    <s v="Tampa Electric Company"/>
    <x v="0"/>
    <s v="Tampa Electric Company"/>
    <x v="479"/>
    <x v="478"/>
    <x v="102"/>
    <s v="Trnsm Station Exp"/>
    <n v="1600.72"/>
    <n v="15002.29"/>
    <n v="21275.53"/>
    <n v="7377.88"/>
    <n v="5127.3100000000004"/>
    <n v="8677.02"/>
    <n v="30955.42"/>
    <n v="39435.14"/>
    <n v="96455.48"/>
    <n v="34484.589999999997"/>
    <n v="23330.86"/>
    <n v="43447.83"/>
    <n v="327170.07"/>
  </r>
  <r>
    <x v="2"/>
    <s v="Tampa Electric Company"/>
    <x v="0"/>
    <s v="Tampa Electric Company"/>
    <x v="479"/>
    <x v="478"/>
    <x v="103"/>
    <s v="Trnsm OH Line Exp"/>
    <m/>
    <m/>
    <m/>
    <m/>
    <n v="3.02"/>
    <n v="128943.03"/>
    <n v="0.79"/>
    <n v="2751.61"/>
    <n v="5280.4"/>
    <n v="-1744.72"/>
    <n v="6.3"/>
    <n v="5.05"/>
    <n v="135245.47999999995"/>
  </r>
  <r>
    <x v="2"/>
    <s v="Tampa Electric Company"/>
    <x v="0"/>
    <s v="Tampa Electric Company"/>
    <x v="479"/>
    <x v="478"/>
    <x v="104"/>
    <s v="Misc Trnsm Exp"/>
    <n v="103"/>
    <n v="6272.94"/>
    <n v="8651.81"/>
    <n v="17170.23"/>
    <n v="64012.24"/>
    <n v="-52016.160000000003"/>
    <n v="3723.3"/>
    <n v="3176.03"/>
    <n v="6114.96"/>
    <n v="5458.9"/>
    <n v="1393.62"/>
    <n v="10457.030000000001"/>
    <n v="74517.900000000009"/>
  </r>
  <r>
    <x v="2"/>
    <s v="Tampa Electric Company"/>
    <x v="0"/>
    <s v="Tampa Electric Company"/>
    <x v="479"/>
    <x v="478"/>
    <x v="105"/>
    <s v="Trnsm Maint Struct"/>
    <m/>
    <m/>
    <m/>
    <m/>
    <m/>
    <m/>
    <m/>
    <m/>
    <n v="226557.54"/>
    <n v="-226557.54"/>
    <m/>
    <m/>
    <n v="0"/>
  </r>
  <r>
    <x v="2"/>
    <s v="Tampa Electric Company"/>
    <x v="0"/>
    <s v="Tampa Electric Company"/>
    <x v="479"/>
    <x v="478"/>
    <x v="106"/>
    <s v="Trnsm Maint Comp SW"/>
    <m/>
    <n v="225.75"/>
    <n v="295.63"/>
    <m/>
    <n v="3.86"/>
    <n v="529.92999999999995"/>
    <n v="8601.3700000000008"/>
    <n v="4937.2700000000004"/>
    <n v="240.33"/>
    <n v="15.35"/>
    <n v="-3573.27"/>
    <n v="3.47"/>
    <n v="11279.69"/>
  </r>
  <r>
    <x v="2"/>
    <s v="Tampa Electric Company"/>
    <x v="0"/>
    <s v="Tampa Electric Company"/>
    <x v="479"/>
    <x v="478"/>
    <x v="107"/>
    <s v="Trnsm Maint Comm Eq"/>
    <n v="7508.2"/>
    <n v="710.71"/>
    <n v="843.32"/>
    <n v="776.92"/>
    <n v="2618.19"/>
    <n v="2753.78"/>
    <n v="1.24"/>
    <n v="1552.54"/>
    <n v="3432.32"/>
    <n v="3089.98"/>
    <n v="5.43"/>
    <n v="3.15"/>
    <n v="23295.780000000002"/>
  </r>
  <r>
    <x v="2"/>
    <s v="Tampa Electric Company"/>
    <x v="0"/>
    <s v="Tampa Electric Company"/>
    <x v="479"/>
    <x v="478"/>
    <x v="108"/>
    <s v="Trnsm Maint Stn Equ"/>
    <m/>
    <m/>
    <n v="5162.16"/>
    <n v="535.33000000000004"/>
    <n v="-27.2"/>
    <n v="5370.72"/>
    <n v="968.08"/>
    <n v="3891.44"/>
    <n v="11.1"/>
    <n v="5501.62"/>
    <n v="1289.8900000000001"/>
    <n v="1352.64"/>
    <n v="24055.78"/>
  </r>
  <r>
    <x v="2"/>
    <s v="Tampa Electric Company"/>
    <x v="0"/>
    <s v="Tampa Electric Company"/>
    <x v="479"/>
    <x v="478"/>
    <x v="109"/>
    <s v="Trnsm Maint OH Lines"/>
    <n v="102242.74"/>
    <n v="153991.13"/>
    <n v="296086.44"/>
    <n v="59619.32"/>
    <n v="146176.04"/>
    <n v="198820.18"/>
    <n v="189557.12"/>
    <n v="328604.86"/>
    <n v="42708.7"/>
    <n v="72003.98"/>
    <n v="210855.51"/>
    <n v="139411.26"/>
    <n v="1940077.28"/>
  </r>
  <r>
    <x v="2"/>
    <s v="Tampa Electric Company"/>
    <x v="0"/>
    <s v="Tampa Electric Company"/>
    <x v="479"/>
    <x v="478"/>
    <x v="110"/>
    <s v="Distrb Ops SupEng"/>
    <m/>
    <n v="76000"/>
    <m/>
    <n v="44175.07"/>
    <n v="5195.6400000000003"/>
    <n v="11027.06"/>
    <n v="5257.68"/>
    <n v="35098.11"/>
    <n v="5346.93"/>
    <n v="95.51"/>
    <n v="20637.62"/>
    <n v="15.95"/>
    <n v="202849.57"/>
  </r>
  <r>
    <x v="2"/>
    <s v="Tampa Electric Company"/>
    <x v="0"/>
    <s v="Tampa Electric Company"/>
    <x v="479"/>
    <x v="478"/>
    <x v="111"/>
    <s v="Distrb Load Dispatch"/>
    <n v="18136.04"/>
    <n v="41171.360000000001"/>
    <n v="-17838.740000000002"/>
    <n v="32871.9"/>
    <n v="27076.25"/>
    <n v="39245.339999999997"/>
    <n v="35234.22"/>
    <n v="8883.0400000000009"/>
    <n v="22119.84"/>
    <n v="11138.91"/>
    <n v="25270.29"/>
    <n v="31096.49"/>
    <n v="274404.94"/>
  </r>
  <r>
    <x v="2"/>
    <s v="Tampa Electric Company"/>
    <x v="0"/>
    <s v="Tampa Electric Company"/>
    <x v="479"/>
    <x v="478"/>
    <x v="112"/>
    <s v="Distrb Station Exp"/>
    <n v="-997.57"/>
    <n v="25453.57"/>
    <n v="50851.95"/>
    <n v="38941.199999999997"/>
    <n v="70049.94"/>
    <n v="16218.12"/>
    <n v="48911.57"/>
    <n v="100682.42"/>
    <n v="66359.100000000006"/>
    <n v="53542.879999999997"/>
    <n v="38256.82"/>
    <n v="112360.97"/>
    <n v="620630.97000000009"/>
  </r>
  <r>
    <x v="2"/>
    <s v="Tampa Electric Company"/>
    <x v="0"/>
    <s v="Tampa Electric Company"/>
    <x v="479"/>
    <x v="478"/>
    <x v="113"/>
    <s v="Distrb OH Line Exp"/>
    <n v="175664.17"/>
    <n v="92112.18"/>
    <n v="207034.51"/>
    <n v="70281.25"/>
    <n v="421646.88"/>
    <n v="326142.48"/>
    <n v="191580.44"/>
    <n v="131933.73000000001"/>
    <n v="169453.74"/>
    <n v="251294.86"/>
    <n v="204758.03"/>
    <n v="308980.09999999998"/>
    <n v="2550882.3699999996"/>
  </r>
  <r>
    <x v="2"/>
    <s v="Tampa Electric Company"/>
    <x v="0"/>
    <s v="Tampa Electric Company"/>
    <x v="479"/>
    <x v="478"/>
    <x v="114"/>
    <s v="Distrb UG Line Exp"/>
    <n v="8619.2000000000007"/>
    <n v="9211.35"/>
    <n v="8619.2000000000007"/>
    <n v="8619.2000000000007"/>
    <n v="8629.5499999999993"/>
    <n v="8631.9"/>
    <n v="4.43"/>
    <n v="15273.06"/>
    <n v="7642.05"/>
    <n v="7676.38"/>
    <n v="7655.22"/>
    <n v="7645.66"/>
    <n v="98227.200000000012"/>
  </r>
  <r>
    <x v="2"/>
    <s v="Tampa Electric Company"/>
    <x v="0"/>
    <s v="Tampa Electric Company"/>
    <x v="479"/>
    <x v="478"/>
    <x v="115"/>
    <s v="Distrb Sreet Lightn"/>
    <n v="34079.040000000001"/>
    <n v="31195.4"/>
    <n v="29876.1"/>
    <n v="49154.14"/>
    <n v="32988.68"/>
    <n v="33592.76"/>
    <n v="27155.63"/>
    <n v="52786.92"/>
    <n v="21152.44"/>
    <n v="47139.73"/>
    <n v="51502.96"/>
    <n v="33410.25"/>
    <n v="444034.05"/>
  </r>
  <r>
    <x v="2"/>
    <s v="Tampa Electric Company"/>
    <x v="0"/>
    <s v="Tampa Electric Company"/>
    <x v="479"/>
    <x v="478"/>
    <x v="116"/>
    <s v="Distrb Meter Exp"/>
    <n v="203264.05"/>
    <n v="168285.62"/>
    <n v="197009.8"/>
    <n v="143479.97"/>
    <n v="191809.1"/>
    <n v="230441.16"/>
    <n v="119881.84"/>
    <n v="102494.05"/>
    <n v="122749.69"/>
    <n v="180598.18"/>
    <n v="92380.08"/>
    <n v="23116.48"/>
    <n v="1775510.02"/>
  </r>
  <r>
    <x v="2"/>
    <s v="Tampa Electric Company"/>
    <x v="0"/>
    <s v="Tampa Electric Company"/>
    <x v="479"/>
    <x v="478"/>
    <x v="117"/>
    <s v="Distrb Cust Install"/>
    <n v="3438.94"/>
    <n v="4395.9399999999996"/>
    <n v="5647.93"/>
    <n v="822.65"/>
    <n v="386.05"/>
    <n v="351.36"/>
    <n v="2352.08"/>
    <n v="1137.19"/>
    <n v="691.28"/>
    <n v="190.08"/>
    <n v="3462.68"/>
    <n v="1985.88"/>
    <n v="24862.059999999998"/>
  </r>
  <r>
    <x v="2"/>
    <s v="Tampa Electric Company"/>
    <x v="0"/>
    <s v="Tampa Electric Company"/>
    <x v="479"/>
    <x v="478"/>
    <x v="118"/>
    <s v="Misc Distrib Exp"/>
    <n v="196791.86"/>
    <n v="259951.58"/>
    <n v="206183.88"/>
    <n v="299726.89"/>
    <n v="266055.25"/>
    <n v="128590.19"/>
    <n v="199665.74"/>
    <n v="488227.2"/>
    <n v="216090.76"/>
    <n v="329019.87"/>
    <n v="237265.31"/>
    <n v="571308.57999999996"/>
    <n v="3398877.11"/>
  </r>
  <r>
    <x v="2"/>
    <s v="Tampa Electric Company"/>
    <x v="0"/>
    <s v="Tampa Electric Company"/>
    <x v="479"/>
    <x v="478"/>
    <x v="119"/>
    <s v="Distrb Maint Struct"/>
    <n v="35739.29"/>
    <n v="18327.419999999998"/>
    <n v="24110.37"/>
    <n v="9522.56"/>
    <n v="11358.89"/>
    <n v="9634.82"/>
    <n v="19553.34"/>
    <n v="16176.03"/>
    <n v="50636.19"/>
    <n v="32417.439999999999"/>
    <n v="24010.05"/>
    <n v="-1585.73"/>
    <n v="249900.66999999998"/>
  </r>
  <r>
    <x v="2"/>
    <s v="Tampa Electric Company"/>
    <x v="0"/>
    <s v="Tampa Electric Company"/>
    <x v="479"/>
    <x v="478"/>
    <x v="120"/>
    <s v="Distrb Maint Station"/>
    <n v="48994.559999999998"/>
    <n v="8028.9"/>
    <n v="87368.88"/>
    <n v="26440.89"/>
    <n v="27400.76"/>
    <n v="34969.480000000003"/>
    <n v="2150.2199999999998"/>
    <n v="52972.89"/>
    <n v="13384.11"/>
    <n v="52919.25"/>
    <n v="713.2"/>
    <n v="3665.72"/>
    <n v="359008.86"/>
  </r>
  <r>
    <x v="2"/>
    <s v="Tampa Electric Company"/>
    <x v="0"/>
    <s v="Tampa Electric Company"/>
    <x v="479"/>
    <x v="478"/>
    <x v="121"/>
    <s v="Distrb Maint OH Line"/>
    <n v="182834.32"/>
    <n v="158216.54"/>
    <n v="237435.33"/>
    <n v="257108.5"/>
    <n v="266745.21999999997"/>
    <n v="423938.63"/>
    <n v="317401.31"/>
    <n v="408022.03"/>
    <n v="432409.47"/>
    <n v="429780.81"/>
    <n v="281417.23"/>
    <n v="193844.82"/>
    <n v="3589154.2099999995"/>
  </r>
  <r>
    <x v="2"/>
    <s v="Tampa Electric Company"/>
    <x v="0"/>
    <s v="Tampa Electric Company"/>
    <x v="479"/>
    <x v="478"/>
    <x v="122"/>
    <s v="Distrb Maint UG Line"/>
    <n v="100045.81"/>
    <n v="367938.03"/>
    <n v="-192378.96"/>
    <n v="-49449.2"/>
    <n v="44585.77"/>
    <n v="108938.08"/>
    <n v="102050.58"/>
    <n v="98238.76"/>
    <n v="162286.63"/>
    <n v="162875.43"/>
    <n v="152656.85999999999"/>
    <n v="73007.77"/>
    <n v="1130795.56"/>
  </r>
  <r>
    <x v="2"/>
    <s v="Tampa Electric Company"/>
    <x v="0"/>
    <s v="Tampa Electric Company"/>
    <x v="479"/>
    <x v="478"/>
    <x v="123"/>
    <s v="Distrb Maint Transf"/>
    <n v="2802.43"/>
    <n v="6353.84"/>
    <n v="8581.5499999999993"/>
    <n v="29581.51"/>
    <n v="19141.97"/>
    <n v="1983.07"/>
    <n v="24157.39"/>
    <n v="155.18"/>
    <n v="750.45"/>
    <n v="8182.32"/>
    <n v="736.75"/>
    <n v="3980.03"/>
    <n v="106406.48999999999"/>
  </r>
  <r>
    <x v="2"/>
    <s v="Tampa Electric Company"/>
    <x v="0"/>
    <s v="Tampa Electric Company"/>
    <x v="479"/>
    <x v="478"/>
    <x v="124"/>
    <s v="Distrb Maint StLght"/>
    <n v="110378.28"/>
    <n v="64967.59"/>
    <n v="131071.51"/>
    <n v="55810.16"/>
    <n v="184863.77"/>
    <n v="70616.160000000003"/>
    <n v="78277.33"/>
    <n v="113907.53"/>
    <n v="32365.58"/>
    <n v="46347.07"/>
    <n v="54773.37"/>
    <n v="124423.3"/>
    <n v="1067801.6499999999"/>
  </r>
  <r>
    <x v="2"/>
    <s v="Tampa Electric Company"/>
    <x v="0"/>
    <s v="Tampa Electric Company"/>
    <x v="479"/>
    <x v="478"/>
    <x v="125"/>
    <s v="Distrb Maint Meters"/>
    <m/>
    <m/>
    <m/>
    <m/>
    <n v="8.2100000000000009"/>
    <n v="6.67"/>
    <n v="2.59"/>
    <n v="8.33"/>
    <n v="5.88"/>
    <n v="27.23"/>
    <n v="16.61"/>
    <n v="6.83"/>
    <n v="82.35"/>
  </r>
  <r>
    <x v="2"/>
    <s v="Tampa Electric Company"/>
    <x v="0"/>
    <s v="Tampa Electric Company"/>
    <x v="479"/>
    <x v="478"/>
    <x v="126"/>
    <s v="Cust Act Superv"/>
    <n v="47040.36"/>
    <n v="55463.43"/>
    <n v="35192.410000000003"/>
    <n v="37147.46"/>
    <n v="38667.03"/>
    <n v="48289.3"/>
    <n v="28857.05"/>
    <n v="40071.74"/>
    <n v="18717.240000000002"/>
    <n v="28648.67"/>
    <n v="24254.18"/>
    <n v="25062.1"/>
    <n v="427410.96999999991"/>
  </r>
  <r>
    <x v="2"/>
    <s v="Tampa Electric Company"/>
    <x v="0"/>
    <s v="Tampa Electric Company"/>
    <x v="479"/>
    <x v="478"/>
    <x v="127"/>
    <s v="Cust Act Meter Read"/>
    <n v="8716.2000000000007"/>
    <n v="15047.35"/>
    <n v="34674.86"/>
    <n v="17175.439999999999"/>
    <n v="21386.17"/>
    <n v="23744.02"/>
    <n v="27261.54"/>
    <n v="20012.2"/>
    <n v="27649.41"/>
    <n v="22026.41"/>
    <n v="21799.11"/>
    <n v="24393.64"/>
    <n v="263886.35000000003"/>
  </r>
  <r>
    <x v="2"/>
    <s v="Tampa Electric Company"/>
    <x v="0"/>
    <s v="Tampa Electric Company"/>
    <x v="479"/>
    <x v="478"/>
    <x v="128"/>
    <s v="Cust Act Rcds Cllct"/>
    <n v="178101.96"/>
    <n v="370190.11"/>
    <n v="230252.3"/>
    <n v="254027.11"/>
    <n v="429819.92"/>
    <n v="227415.47"/>
    <n v="376003.87"/>
    <n v="969660.78"/>
    <n v="-527348.93000000005"/>
    <n v="1243396.8500000001"/>
    <n v="247237.75"/>
    <n v="801898.7"/>
    <n v="4800655.8899999997"/>
  </r>
  <r>
    <x v="2"/>
    <s v="Tampa Electric Company"/>
    <x v="0"/>
    <s v="Tampa Electric Company"/>
    <x v="479"/>
    <x v="478"/>
    <x v="129"/>
    <s v="Cust Assist Exp"/>
    <n v="145176.43"/>
    <n v="159863.85"/>
    <n v="430276.63"/>
    <n v="172860.97"/>
    <n v="213496.57"/>
    <n v="200392.36"/>
    <n v="496943.94"/>
    <n v="169357.97"/>
    <n v="190980.38"/>
    <n v="135968.23000000001"/>
    <n v="131224.79999999999"/>
    <n v="240927.83"/>
    <n v="2687469.96"/>
  </r>
  <r>
    <x v="2"/>
    <s v="Tampa Electric Company"/>
    <x v="0"/>
    <s v="Tampa Electric Company"/>
    <x v="479"/>
    <x v="478"/>
    <x v="130"/>
    <s v="Cust Svc Advertis"/>
    <n v="-474199.87"/>
    <n v="5553.49"/>
    <n v="18980.009999999998"/>
    <n v="13057.5"/>
    <n v="60731.18"/>
    <n v="20064.78"/>
    <n v="1426.29"/>
    <n v="-31862.47"/>
    <n v="1000"/>
    <n v="5352.19"/>
    <n v="5425"/>
    <n v="75"/>
    <n v="-374396.90000000008"/>
  </r>
  <r>
    <x v="2"/>
    <s v="Tampa Electric Company"/>
    <x v="0"/>
    <s v="Tampa Electric Company"/>
    <x v="479"/>
    <x v="478"/>
    <x v="136"/>
    <s v="Sales Advertising"/>
    <m/>
    <m/>
    <m/>
    <m/>
    <m/>
    <m/>
    <m/>
    <n v="28000"/>
    <n v="2838.68"/>
    <n v="1018.68"/>
    <n v="7138.68"/>
    <n v="87298.4"/>
    <n v="126294.44"/>
  </r>
  <r>
    <x v="2"/>
    <s v="Tampa Electric Company"/>
    <x v="0"/>
    <s v="Tampa Electric Company"/>
    <x v="479"/>
    <x v="478"/>
    <x v="141"/>
    <s v="Outside Services"/>
    <n v="980011.37"/>
    <n v="1031147.32"/>
    <n v="1229247.27"/>
    <n v="1416573.56"/>
    <n v="205569.65"/>
    <n v="1824921.23"/>
    <n v="949188.97"/>
    <n v="1077949.69"/>
    <n v="1851928.85"/>
    <n v="1542430.84"/>
    <n v="619335.94999999995"/>
    <n v="1259543.23"/>
    <n v="13987847.93"/>
  </r>
  <r>
    <x v="2"/>
    <s v="Tampa Electric Company"/>
    <x v="0"/>
    <s v="Tampa Electric Company"/>
    <x v="479"/>
    <x v="478"/>
    <x v="139"/>
    <s v="Regul Commission Exp"/>
    <m/>
    <m/>
    <m/>
    <m/>
    <m/>
    <m/>
    <m/>
    <m/>
    <m/>
    <m/>
    <n v="-2591.4"/>
    <m/>
    <n v="-2591.4"/>
  </r>
  <r>
    <x v="2"/>
    <s v="Tampa Electric Company"/>
    <x v="0"/>
    <s v="Tampa Electric Company"/>
    <x v="479"/>
    <x v="478"/>
    <x v="132"/>
    <s v="Misc General Exp"/>
    <n v="143580.64000000001"/>
    <n v="63571.33"/>
    <n v="64736"/>
    <n v="59378.89"/>
    <n v="47084.9"/>
    <n v="43726.18"/>
    <n v="78421.64"/>
    <n v="9416.1200000000008"/>
    <n v="3704.4"/>
    <n v="40688.78"/>
    <n v="-222022.09"/>
    <n v="30477.94"/>
    <n v="362764.73000000016"/>
  </r>
  <r>
    <x v="2"/>
    <s v="Tampa Electric Company"/>
    <x v="0"/>
    <s v="Tampa Electric Company"/>
    <x v="479"/>
    <x v="478"/>
    <x v="133"/>
    <s v="A&amp;G Ele Maint GenPlt"/>
    <n v="72373.73"/>
    <n v="55476.11"/>
    <n v="54761.7"/>
    <n v="56981.09"/>
    <n v="452.44"/>
    <n v="28665.759999999998"/>
    <n v="20495.71"/>
    <n v="28682.41"/>
    <n v="5914.31"/>
    <n v="24873.32"/>
    <n v="-112636.52"/>
    <n v="-19401.349999999999"/>
    <n v="216638.70999999993"/>
  </r>
  <r>
    <x v="2"/>
    <s v="Tampa Electric Company"/>
    <x v="0"/>
    <s v="Tampa Electric Company"/>
    <x v="479"/>
    <x v="478"/>
    <x v="134"/>
    <s v="Not assigned"/>
    <n v="-408164.94"/>
    <n v="-241903.89"/>
    <n v="-503155.18"/>
    <n v="209033.55"/>
    <n v="222370.32"/>
    <n v="-92014.59"/>
    <n v="22131.06"/>
    <n v="236760.2"/>
    <n v="-1511.55"/>
    <n v="-266704.95"/>
    <n v="674293.5"/>
    <n v="-618635.75"/>
    <n v="-767502.21999999974"/>
  </r>
  <r>
    <x v="2"/>
    <s v="Tampa Electric Company"/>
    <x v="0"/>
    <s v="Tampa Electric Company"/>
    <x v="480"/>
    <x v="479"/>
    <x v="84"/>
    <s v="Misc Steam Pwr Exp"/>
    <m/>
    <m/>
    <m/>
    <m/>
    <m/>
    <m/>
    <m/>
    <m/>
    <m/>
    <m/>
    <m/>
    <n v="487.35"/>
    <n v="487.35"/>
  </r>
  <r>
    <x v="2"/>
    <s v="Tampa Electric Company"/>
    <x v="0"/>
    <s v="Tampa Electric Company"/>
    <x v="480"/>
    <x v="479"/>
    <x v="92"/>
    <s v="OthPwr Gen Exp"/>
    <m/>
    <m/>
    <m/>
    <m/>
    <m/>
    <m/>
    <m/>
    <m/>
    <m/>
    <m/>
    <m/>
    <n v="487.31"/>
    <n v="487.31"/>
  </r>
  <r>
    <x v="2"/>
    <s v="Tampa Electric Company"/>
    <x v="0"/>
    <s v="Tampa Electric Company"/>
    <x v="480"/>
    <x v="479"/>
    <x v="93"/>
    <s v="Misc OthPwr Gen Exp"/>
    <m/>
    <m/>
    <m/>
    <m/>
    <m/>
    <m/>
    <m/>
    <m/>
    <m/>
    <m/>
    <m/>
    <n v="487.34"/>
    <n v="487.34"/>
  </r>
  <r>
    <x v="2"/>
    <s v="Tampa Electric Company"/>
    <x v="0"/>
    <s v="Tampa Electric Company"/>
    <x v="480"/>
    <x v="479"/>
    <x v="95"/>
    <s v="OthPwr Maint Gen Eq"/>
    <m/>
    <m/>
    <m/>
    <m/>
    <m/>
    <m/>
    <m/>
    <m/>
    <m/>
    <m/>
    <m/>
    <n v="2398"/>
    <n v="2398"/>
  </r>
  <r>
    <x v="2"/>
    <s v="Tampa Electric Company"/>
    <x v="0"/>
    <s v="Tampa Electric Company"/>
    <x v="480"/>
    <x v="479"/>
    <x v="109"/>
    <s v="Trnsm Maint OH Lines"/>
    <m/>
    <m/>
    <m/>
    <m/>
    <m/>
    <m/>
    <m/>
    <m/>
    <m/>
    <m/>
    <m/>
    <n v="3753.9"/>
    <n v="3753.9"/>
  </r>
  <r>
    <x v="2"/>
    <s v="Tampa Electric Company"/>
    <x v="0"/>
    <s v="Tampa Electric Company"/>
    <x v="481"/>
    <x v="480"/>
    <x v="1"/>
    <s v="FERC B/S Clearing"/>
    <m/>
    <m/>
    <m/>
    <m/>
    <m/>
    <m/>
    <m/>
    <m/>
    <m/>
    <m/>
    <m/>
    <n v="29325"/>
    <n v="29325"/>
  </r>
  <r>
    <x v="2"/>
    <s v="Tampa Electric Company"/>
    <x v="0"/>
    <s v="Tampa Electric Company"/>
    <x v="481"/>
    <x v="480"/>
    <x v="93"/>
    <s v="Misc OthPwr Gen Exp"/>
    <n v="2328.29"/>
    <m/>
    <m/>
    <n v="1884.8"/>
    <n v="-1884.8"/>
    <m/>
    <m/>
    <m/>
    <m/>
    <m/>
    <m/>
    <m/>
    <n v="2328.29"/>
  </r>
  <r>
    <x v="2"/>
    <s v="Tampa Electric Company"/>
    <x v="0"/>
    <s v="Tampa Electric Company"/>
    <x v="481"/>
    <x v="480"/>
    <x v="104"/>
    <s v="Misc Trnsm Exp"/>
    <m/>
    <n v="-171.13"/>
    <n v="2386.1799999999998"/>
    <n v="126.31"/>
    <n v="1788.71"/>
    <n v="6198.38"/>
    <n v="3714.14"/>
    <n v="24.18"/>
    <n v="134.38"/>
    <n v="299.89999999999998"/>
    <n v="195.72"/>
    <n v="23.4"/>
    <n v="14720.169999999998"/>
  </r>
  <r>
    <x v="2"/>
    <s v="Tampa Electric Company"/>
    <x v="0"/>
    <s v="Tampa Electric Company"/>
    <x v="481"/>
    <x v="480"/>
    <x v="112"/>
    <s v="Distrb Station Exp"/>
    <n v="413.88"/>
    <n v="376.25"/>
    <m/>
    <m/>
    <n v="585.88"/>
    <n v="3478.09"/>
    <n v="1782.89"/>
    <m/>
    <m/>
    <m/>
    <m/>
    <m/>
    <n v="6636.9900000000007"/>
  </r>
  <r>
    <x v="2"/>
    <s v="Tampa Electric Company"/>
    <x v="0"/>
    <s v="Tampa Electric Company"/>
    <x v="481"/>
    <x v="480"/>
    <x v="113"/>
    <s v="Distrb OH Line Exp"/>
    <m/>
    <m/>
    <m/>
    <n v="465.48"/>
    <m/>
    <m/>
    <n v="80"/>
    <m/>
    <m/>
    <m/>
    <m/>
    <m/>
    <n v="545.48"/>
  </r>
  <r>
    <x v="2"/>
    <s v="Tampa Electric Company"/>
    <x v="0"/>
    <s v="Tampa Electric Company"/>
    <x v="481"/>
    <x v="480"/>
    <x v="118"/>
    <s v="Misc Distrib Exp"/>
    <n v="2266.83"/>
    <n v="645"/>
    <n v="959.77"/>
    <n v="1768.38"/>
    <n v="1505"/>
    <n v="39426.379999999997"/>
    <n v="7478.28"/>
    <n v="59.29"/>
    <n v="83317.56"/>
    <n v="2461.62"/>
    <n v="1048.99"/>
    <n v="4175.62"/>
    <n v="145112.71999999997"/>
  </r>
  <r>
    <x v="2"/>
    <s v="Tampa Electric Company"/>
    <x v="0"/>
    <s v="Tampa Electric Company"/>
    <x v="482"/>
    <x v="481"/>
    <x v="1"/>
    <s v="FERC B/S Clearing"/>
    <n v="45923.42"/>
    <n v="162579.01999999999"/>
    <n v="818222"/>
    <n v="177319.67"/>
    <n v="453969.06"/>
    <n v="268133.09999999998"/>
    <n v="1130869.8700000001"/>
    <n v="112583.37"/>
    <n v="486105.71"/>
    <n v="776288.41"/>
    <n v="321032.28999999998"/>
    <n v="885887.45"/>
    <n v="5638913.3700000001"/>
  </r>
  <r>
    <x v="2"/>
    <s v="Tampa Electric Company"/>
    <x v="0"/>
    <s v="Tampa Electric Company"/>
    <x v="482"/>
    <x v="481"/>
    <x v="96"/>
    <s v="Maint Msc OthPwr Plt"/>
    <m/>
    <m/>
    <m/>
    <m/>
    <m/>
    <m/>
    <n v="20356.650000000001"/>
    <n v="0.45"/>
    <n v="-0.45"/>
    <m/>
    <m/>
    <m/>
    <n v="20356.650000000001"/>
  </r>
  <r>
    <x v="2"/>
    <s v="Tampa Electric Company"/>
    <x v="0"/>
    <s v="Tampa Electric Company"/>
    <x v="482"/>
    <x v="481"/>
    <x v="102"/>
    <s v="Trnsm Station Exp"/>
    <m/>
    <m/>
    <m/>
    <m/>
    <m/>
    <m/>
    <m/>
    <m/>
    <m/>
    <m/>
    <n v="26186.5"/>
    <n v="56008.33"/>
    <n v="82194.83"/>
  </r>
  <r>
    <x v="2"/>
    <s v="Tampa Electric Company"/>
    <x v="0"/>
    <s v="Tampa Electric Company"/>
    <x v="482"/>
    <x v="481"/>
    <x v="109"/>
    <s v="Trnsm Maint OH Lines"/>
    <n v="220937.69"/>
    <n v="417832.11"/>
    <n v="358822.05"/>
    <n v="205925.93"/>
    <n v="255443.82"/>
    <n v="1905.07"/>
    <n v="343119.12"/>
    <n v="163645.82"/>
    <n v="421518.73"/>
    <n v="390091.83"/>
    <n v="278779.78000000003"/>
    <n v="95835.67"/>
    <n v="3153857.62"/>
  </r>
  <r>
    <x v="2"/>
    <s v="Tampa Electric Company"/>
    <x v="0"/>
    <s v="Tampa Electric Company"/>
    <x v="482"/>
    <x v="481"/>
    <x v="111"/>
    <s v="Distrb Load Dispatch"/>
    <m/>
    <m/>
    <n v="1780"/>
    <m/>
    <n v="577.70000000000005"/>
    <m/>
    <m/>
    <m/>
    <n v="149"/>
    <m/>
    <n v="2415.16"/>
    <n v="4217.24"/>
    <n v="9139.0999999999985"/>
  </r>
  <r>
    <x v="2"/>
    <s v="Tampa Electric Company"/>
    <x v="0"/>
    <s v="Tampa Electric Company"/>
    <x v="482"/>
    <x v="481"/>
    <x v="112"/>
    <s v="Distrb Station Exp"/>
    <m/>
    <m/>
    <m/>
    <m/>
    <n v="654.23"/>
    <n v="7725.36"/>
    <n v="4693.5"/>
    <n v="-485.11"/>
    <n v="1395.14"/>
    <n v="7295.51"/>
    <n v="10984.24"/>
    <n v="11051.39"/>
    <n v="43314.259999999995"/>
  </r>
  <r>
    <x v="2"/>
    <s v="Tampa Electric Company"/>
    <x v="0"/>
    <s v="Tampa Electric Company"/>
    <x v="482"/>
    <x v="481"/>
    <x v="113"/>
    <s v="Distrb OH Line Exp"/>
    <m/>
    <n v="42849.29"/>
    <n v="-28278.37"/>
    <n v="59865.440000000002"/>
    <m/>
    <m/>
    <m/>
    <m/>
    <m/>
    <m/>
    <m/>
    <m/>
    <n v="74436.36"/>
  </r>
  <r>
    <x v="2"/>
    <s v="Tampa Electric Company"/>
    <x v="0"/>
    <s v="Tampa Electric Company"/>
    <x v="482"/>
    <x v="481"/>
    <x v="116"/>
    <s v="Distrb Meter Exp"/>
    <n v="113.4"/>
    <n v="3740.51"/>
    <n v="5730.67"/>
    <n v="1725.14"/>
    <n v="637.87"/>
    <n v="858.03"/>
    <n v="1353.22"/>
    <n v="4355.66"/>
    <n v="406.85"/>
    <n v="10722.1"/>
    <n v="11283.5"/>
    <n v="7871.98"/>
    <n v="48798.929999999993"/>
  </r>
  <r>
    <x v="2"/>
    <s v="Tampa Electric Company"/>
    <x v="0"/>
    <s v="Tampa Electric Company"/>
    <x v="482"/>
    <x v="481"/>
    <x v="117"/>
    <s v="Distrb Cust Install"/>
    <n v="449.89"/>
    <m/>
    <m/>
    <m/>
    <m/>
    <m/>
    <m/>
    <n v="388.45"/>
    <n v="216"/>
    <n v="2231.2399999999998"/>
    <m/>
    <m/>
    <n v="3285.58"/>
  </r>
  <r>
    <x v="2"/>
    <s v="Tampa Electric Company"/>
    <x v="0"/>
    <s v="Tampa Electric Company"/>
    <x v="482"/>
    <x v="481"/>
    <x v="142"/>
    <s v="Distrb Rents"/>
    <m/>
    <m/>
    <m/>
    <m/>
    <n v="288.85000000000002"/>
    <n v="185.06"/>
    <m/>
    <m/>
    <m/>
    <m/>
    <m/>
    <m/>
    <n v="473.91"/>
  </r>
  <r>
    <x v="2"/>
    <s v="Tampa Electric Company"/>
    <x v="0"/>
    <s v="Tampa Electric Company"/>
    <x v="482"/>
    <x v="481"/>
    <x v="119"/>
    <s v="Distrb Maint Struct"/>
    <m/>
    <m/>
    <n v="3284.65"/>
    <m/>
    <m/>
    <n v="361.23"/>
    <n v="73"/>
    <n v="222"/>
    <m/>
    <n v="389.46"/>
    <n v="566.99"/>
    <m/>
    <n v="4897.33"/>
  </r>
  <r>
    <x v="2"/>
    <s v="Tampa Electric Company"/>
    <x v="0"/>
    <s v="Tampa Electric Company"/>
    <x v="482"/>
    <x v="481"/>
    <x v="121"/>
    <s v="Distrb Maint OH Line"/>
    <n v="1555510.59"/>
    <n v="2230544.87"/>
    <n v="2166584.7999999998"/>
    <n v="2003106.84"/>
    <n v="2240383.25"/>
    <n v="2191934.41"/>
    <n v="2391539.16"/>
    <n v="2170429.64"/>
    <n v="1540364.67"/>
    <n v="2157692.64"/>
    <n v="2575233.0099999998"/>
    <n v="2278359.48"/>
    <n v="25501683.359999996"/>
  </r>
  <r>
    <x v="2"/>
    <s v="Tampa Electric Company"/>
    <x v="0"/>
    <s v="Tampa Electric Company"/>
    <x v="482"/>
    <x v="481"/>
    <x v="124"/>
    <s v="Distrb Maint StLght"/>
    <m/>
    <n v="52.13"/>
    <n v="552.65"/>
    <m/>
    <n v="360.69"/>
    <m/>
    <m/>
    <m/>
    <n v="541.20000000000005"/>
    <n v="432.96"/>
    <n v="2827.26"/>
    <m/>
    <n v="4766.8900000000003"/>
  </r>
  <r>
    <x v="2"/>
    <s v="Tampa Electric Company"/>
    <x v="0"/>
    <s v="Tampa Electric Company"/>
    <x v="482"/>
    <x v="481"/>
    <x v="141"/>
    <s v="Outside Services"/>
    <m/>
    <m/>
    <m/>
    <m/>
    <m/>
    <m/>
    <n v="7673.66"/>
    <n v="141.09"/>
    <m/>
    <n v="1870.3"/>
    <n v="287.10000000000002"/>
    <m/>
    <n v="9972.15"/>
  </r>
  <r>
    <x v="2"/>
    <s v="Tampa Electric Company"/>
    <x v="0"/>
    <s v="Tampa Electric Company"/>
    <x v="483"/>
    <x v="482"/>
    <x v="1"/>
    <s v="FERC B/S Clearing"/>
    <n v="478.99"/>
    <n v="1481.34"/>
    <n v="805.04"/>
    <n v="764.29"/>
    <n v="896.43"/>
    <n v="11073.54"/>
    <n v="1633.49"/>
    <n v="1718.33"/>
    <n v="1209.07"/>
    <n v="1380.04"/>
    <n v="665.41"/>
    <n v="2809.98"/>
    <n v="24915.950000000004"/>
  </r>
  <r>
    <x v="2"/>
    <s v="Tampa Electric Company"/>
    <x v="0"/>
    <s v="Tampa Electric Company"/>
    <x v="483"/>
    <x v="482"/>
    <x v="78"/>
    <s v="Csts Jobbing Wrk"/>
    <n v="0.04"/>
    <n v="2439.34"/>
    <n v="6948.06"/>
    <m/>
    <n v="7.0000000000000007E-2"/>
    <m/>
    <n v="2.61"/>
    <n v="539.80999999999995"/>
    <n v="448.97"/>
    <n v="576.28"/>
    <n v="597.08000000000004"/>
    <n v="0"/>
    <n v="11552.26"/>
  </r>
  <r>
    <x v="2"/>
    <s v="Tampa Electric Company"/>
    <x v="0"/>
    <s v="Tampa Electric Company"/>
    <x v="483"/>
    <x v="482"/>
    <x v="79"/>
    <s v="Other Deductions"/>
    <n v="0"/>
    <m/>
    <m/>
    <m/>
    <n v="0"/>
    <m/>
    <m/>
    <m/>
    <m/>
    <m/>
    <m/>
    <m/>
    <n v="0"/>
  </r>
  <r>
    <x v="2"/>
    <s v="Tampa Electric Company"/>
    <x v="0"/>
    <s v="Tampa Electric Company"/>
    <x v="483"/>
    <x v="482"/>
    <x v="80"/>
    <s v="Steam Ops SupEng"/>
    <n v="49.06"/>
    <n v="245.06"/>
    <n v="11.9"/>
    <n v="22.05"/>
    <n v="0.86"/>
    <n v="1990.76"/>
    <n v="29.69"/>
    <n v="588.91"/>
    <n v="7.48"/>
    <n v="25.35"/>
    <n v="263.20999999999998"/>
    <n v="17.97"/>
    <n v="3252.2999999999997"/>
  </r>
  <r>
    <x v="2"/>
    <s v="Tampa Electric Company"/>
    <x v="0"/>
    <s v="Tampa Electric Company"/>
    <x v="483"/>
    <x v="482"/>
    <x v="81"/>
    <s v="Steam Fuel"/>
    <n v="0.1"/>
    <n v="0.02"/>
    <n v="0.72"/>
    <m/>
    <n v="0.06"/>
    <m/>
    <n v="2.48"/>
    <n v="0.08"/>
    <n v="0.7"/>
    <n v="1.56"/>
    <n v="0.98"/>
    <n v="0"/>
    <n v="6.7000000000000011"/>
  </r>
  <r>
    <x v="2"/>
    <s v="Tampa Electric Company"/>
    <x v="0"/>
    <s v="Tampa Electric Company"/>
    <x v="483"/>
    <x v="482"/>
    <x v="82"/>
    <s v="Steam Expenses"/>
    <n v="0.33"/>
    <n v="0.3"/>
    <n v="8.5399999999999991"/>
    <m/>
    <n v="0.4"/>
    <m/>
    <n v="21.31"/>
    <n v="0.91"/>
    <n v="5.29"/>
    <n v="14.78"/>
    <n v="11.12"/>
    <n v="0.03"/>
    <n v="63.01"/>
  </r>
  <r>
    <x v="2"/>
    <s v="Tampa Electric Company"/>
    <x v="0"/>
    <s v="Tampa Electric Company"/>
    <x v="483"/>
    <x v="482"/>
    <x v="83"/>
    <s v="Steam Electric Exp"/>
    <n v="0.19"/>
    <n v="0.17"/>
    <n v="4.75"/>
    <m/>
    <n v="0.26"/>
    <m/>
    <n v="13.74"/>
    <n v="0.61"/>
    <n v="3.54"/>
    <n v="11.13"/>
    <n v="7.76"/>
    <n v="0.02"/>
    <n v="42.17"/>
  </r>
  <r>
    <x v="2"/>
    <s v="Tampa Electric Company"/>
    <x v="0"/>
    <s v="Tampa Electric Company"/>
    <x v="483"/>
    <x v="482"/>
    <x v="84"/>
    <s v="Misc Steam Pwr Exp"/>
    <n v="6.54"/>
    <n v="12.97"/>
    <n v="9.17"/>
    <m/>
    <n v="13.04"/>
    <n v="6.44"/>
    <n v="12.42"/>
    <n v="313.10000000000002"/>
    <n v="258.32"/>
    <n v="5.35"/>
    <n v="9.48"/>
    <n v="12.88"/>
    <n v="659.71"/>
  </r>
  <r>
    <x v="2"/>
    <s v="Tampa Electric Company"/>
    <x v="0"/>
    <s v="Tampa Electric Company"/>
    <x v="483"/>
    <x v="482"/>
    <x v="85"/>
    <s v="Steam Main SupEng"/>
    <m/>
    <m/>
    <m/>
    <m/>
    <m/>
    <m/>
    <n v="0"/>
    <n v="0.01"/>
    <m/>
    <m/>
    <m/>
    <m/>
    <n v="0.01"/>
  </r>
  <r>
    <x v="2"/>
    <s v="Tampa Electric Company"/>
    <x v="0"/>
    <s v="Tampa Electric Company"/>
    <x v="483"/>
    <x v="482"/>
    <x v="86"/>
    <s v="Steam Main Struct"/>
    <n v="0.04"/>
    <n v="0.04"/>
    <n v="1.1299999999999999"/>
    <m/>
    <n v="0.08"/>
    <m/>
    <n v="2.2599999999999998"/>
    <n v="0.16"/>
    <n v="1.32"/>
    <n v="3.71"/>
    <n v="2.0099999999999998"/>
    <n v="0"/>
    <n v="10.75"/>
  </r>
  <r>
    <x v="2"/>
    <s v="Tampa Electric Company"/>
    <x v="0"/>
    <s v="Tampa Electric Company"/>
    <x v="483"/>
    <x v="482"/>
    <x v="87"/>
    <s v="Steam Maint BoilerPl"/>
    <n v="0.37"/>
    <n v="0.44"/>
    <n v="11.3"/>
    <m/>
    <n v="0.78"/>
    <m/>
    <n v="31.04"/>
    <n v="1.62"/>
    <n v="9.18"/>
    <n v="26.29"/>
    <n v="17.739999999999998"/>
    <n v="0.03"/>
    <n v="98.789999999999992"/>
  </r>
  <r>
    <x v="2"/>
    <s v="Tampa Electric Company"/>
    <x v="0"/>
    <s v="Tampa Electric Company"/>
    <x v="483"/>
    <x v="482"/>
    <x v="88"/>
    <s v="Steam Maint ElePlant"/>
    <n v="7.0000000000000007E-2"/>
    <n v="7.0000000000000007E-2"/>
    <n v="2.67"/>
    <m/>
    <n v="0.22"/>
    <m/>
    <n v="3.66"/>
    <n v="0.19"/>
    <n v="0.54"/>
    <n v="2.15"/>
    <n v="2.5299999999999998"/>
    <n v="0"/>
    <n v="12.1"/>
  </r>
  <r>
    <x v="2"/>
    <s v="Tampa Electric Company"/>
    <x v="0"/>
    <s v="Tampa Electric Company"/>
    <x v="483"/>
    <x v="482"/>
    <x v="89"/>
    <s v="Maint Msc Steam Plnt"/>
    <n v="0.05"/>
    <n v="0.1"/>
    <n v="1.86"/>
    <m/>
    <n v="0.08"/>
    <m/>
    <n v="4.92"/>
    <n v="0.22"/>
    <n v="1.25"/>
    <n v="4.1500000000000004"/>
    <n v="3.28"/>
    <n v="0"/>
    <n v="15.91"/>
  </r>
  <r>
    <x v="2"/>
    <s v="Tampa Electric Company"/>
    <x v="0"/>
    <s v="Tampa Electric Company"/>
    <x v="483"/>
    <x v="482"/>
    <x v="90"/>
    <s v="OthPwr Ops SupEng"/>
    <m/>
    <m/>
    <m/>
    <m/>
    <m/>
    <m/>
    <m/>
    <n v="0.03"/>
    <m/>
    <m/>
    <n v="7.0000000000000007E-2"/>
    <n v="0"/>
    <n v="0.1"/>
  </r>
  <r>
    <x v="2"/>
    <s v="Tampa Electric Company"/>
    <x v="0"/>
    <s v="Tampa Electric Company"/>
    <x v="483"/>
    <x v="482"/>
    <x v="91"/>
    <s v="OthPwr Fuel"/>
    <n v="0.01"/>
    <n v="0.01"/>
    <n v="0.04"/>
    <m/>
    <m/>
    <m/>
    <n v="0.02"/>
    <n v="0"/>
    <m/>
    <n v="0.05"/>
    <n v="0.01"/>
    <m/>
    <n v="0.14000000000000001"/>
  </r>
  <r>
    <x v="2"/>
    <s v="Tampa Electric Company"/>
    <x v="0"/>
    <s v="Tampa Electric Company"/>
    <x v="483"/>
    <x v="482"/>
    <x v="92"/>
    <s v="OthPwr Gen Exp"/>
    <n v="1.24"/>
    <n v="1.17"/>
    <n v="31.98"/>
    <m/>
    <n v="723.41"/>
    <m/>
    <n v="82.35"/>
    <n v="170.48"/>
    <n v="125.61"/>
    <n v="58.99"/>
    <n v="45.55"/>
    <n v="0.63"/>
    <n v="1241.4100000000001"/>
  </r>
  <r>
    <x v="2"/>
    <s v="Tampa Electric Company"/>
    <x v="0"/>
    <s v="Tampa Electric Company"/>
    <x v="483"/>
    <x v="482"/>
    <x v="93"/>
    <s v="Misc OthPwr Gen Exp"/>
    <n v="0.22"/>
    <n v="85.66"/>
    <n v="359.77"/>
    <n v="262.3"/>
    <n v="302.26"/>
    <m/>
    <n v="12.81"/>
    <n v="0.54"/>
    <n v="105.07"/>
    <n v="812.75"/>
    <n v="2172.1"/>
    <n v="209.26"/>
    <n v="4322.74"/>
  </r>
  <r>
    <x v="2"/>
    <s v="Tampa Electric Company"/>
    <x v="0"/>
    <s v="Tampa Electric Company"/>
    <x v="483"/>
    <x v="482"/>
    <x v="94"/>
    <s v="OthPwr Maint Struct"/>
    <n v="0.04"/>
    <n v="0.03"/>
    <n v="1.07"/>
    <m/>
    <n v="0.05"/>
    <m/>
    <n v="3.51"/>
    <n v="0.25"/>
    <n v="0.62"/>
    <n v="2.93"/>
    <n v="1.79"/>
    <n v="0"/>
    <n v="10.29"/>
  </r>
  <r>
    <x v="2"/>
    <s v="Tampa Electric Company"/>
    <x v="0"/>
    <s v="Tampa Electric Company"/>
    <x v="483"/>
    <x v="482"/>
    <x v="95"/>
    <s v="OthPwr Maint Gen Eq"/>
    <n v="0.19"/>
    <n v="0.17"/>
    <n v="6.65"/>
    <n v="100.77"/>
    <n v="0.4"/>
    <m/>
    <n v="16.97"/>
    <n v="1.1299999999999999"/>
    <n v="5.58"/>
    <n v="22.49"/>
    <n v="78.16"/>
    <n v="0.01"/>
    <n v="232.52"/>
  </r>
  <r>
    <x v="2"/>
    <s v="Tampa Electric Company"/>
    <x v="0"/>
    <s v="Tampa Electric Company"/>
    <x v="483"/>
    <x v="482"/>
    <x v="96"/>
    <s v="Maint Msc OthPwr Plt"/>
    <n v="0.01"/>
    <n v="0.01"/>
    <n v="0.22"/>
    <m/>
    <n v="0.01"/>
    <m/>
    <n v="0.85"/>
    <n v="0.04"/>
    <n v="0.59"/>
    <n v="0.83"/>
    <n v="0.96"/>
    <n v="0"/>
    <n v="3.52"/>
  </r>
  <r>
    <x v="2"/>
    <s v="Tampa Electric Company"/>
    <x v="0"/>
    <s v="Tampa Electric Company"/>
    <x v="483"/>
    <x v="482"/>
    <x v="97"/>
    <s v="OthSup SysCtrl Dispt"/>
    <n v="0.05"/>
    <n v="0.05"/>
    <n v="1.46"/>
    <m/>
    <n v="0.09"/>
    <m/>
    <n v="4.09"/>
    <n v="0.19"/>
    <n v="0.9"/>
    <n v="3.06"/>
    <n v="2.2799999999999998"/>
    <n v="0"/>
    <n v="12.17"/>
  </r>
  <r>
    <x v="2"/>
    <s v="Tampa Electric Company"/>
    <x v="0"/>
    <s v="Tampa Electric Company"/>
    <x v="483"/>
    <x v="482"/>
    <x v="98"/>
    <s v="Trnsm Ops SupEng"/>
    <n v="0.12"/>
    <n v="0.16"/>
    <n v="1.83"/>
    <m/>
    <n v="0.1"/>
    <m/>
    <n v="4.28"/>
    <n v="0.25"/>
    <n v="1.56"/>
    <n v="4.29"/>
    <n v="2.61"/>
    <n v="0"/>
    <n v="15.2"/>
  </r>
  <r>
    <x v="2"/>
    <s v="Tampa Electric Company"/>
    <x v="0"/>
    <s v="Tampa Electric Company"/>
    <x v="483"/>
    <x v="482"/>
    <x v="99"/>
    <s v="Trnsm LD Reliability"/>
    <n v="0.01"/>
    <n v="0.01"/>
    <n v="0.2"/>
    <m/>
    <n v="0.01"/>
    <m/>
    <n v="0.55000000000000004"/>
    <n v="0.02"/>
    <n v="0.11"/>
    <n v="0.37"/>
    <n v="0.28999999999999998"/>
    <n v="0"/>
    <n v="1.57"/>
  </r>
  <r>
    <x v="2"/>
    <s v="Tampa Electric Company"/>
    <x v="0"/>
    <s v="Tampa Electric Company"/>
    <x v="483"/>
    <x v="482"/>
    <x v="100"/>
    <s v="Trnsm LD Monitor"/>
    <n v="0.13"/>
    <n v="0.12"/>
    <n v="3.74"/>
    <m/>
    <n v="0.23"/>
    <m/>
    <n v="8.48"/>
    <n v="0.43"/>
    <n v="2.0099999999999998"/>
    <n v="6.91"/>
    <n v="4.8899999999999997"/>
    <n v="0.01"/>
    <n v="26.950000000000003"/>
  </r>
  <r>
    <x v="2"/>
    <s v="Tampa Electric Company"/>
    <x v="0"/>
    <s v="Tampa Electric Company"/>
    <x v="483"/>
    <x v="482"/>
    <x v="101"/>
    <s v="Trnsm LD Svc Schld"/>
    <n v="0.08"/>
    <n v="0.08"/>
    <n v="2.27"/>
    <m/>
    <n v="0.15"/>
    <m/>
    <n v="6.28"/>
    <n v="0.3"/>
    <n v="1.33"/>
    <n v="4.6100000000000003"/>
    <n v="3.46"/>
    <n v="0.01"/>
    <n v="18.570000000000004"/>
  </r>
  <r>
    <x v="2"/>
    <s v="Tampa Electric Company"/>
    <x v="0"/>
    <s v="Tampa Electric Company"/>
    <x v="483"/>
    <x v="482"/>
    <x v="102"/>
    <s v="Trnsm Station Exp"/>
    <n v="1255.48"/>
    <n v="29.83"/>
    <n v="1.86"/>
    <m/>
    <n v="513.08000000000004"/>
    <n v="900.94"/>
    <n v="6.08"/>
    <n v="82.42"/>
    <n v="1.05"/>
    <n v="4.66"/>
    <n v="1.83"/>
    <n v="116.1"/>
    <n v="2913.33"/>
  </r>
  <r>
    <x v="2"/>
    <s v="Tampa Electric Company"/>
    <x v="0"/>
    <s v="Tampa Electric Company"/>
    <x v="483"/>
    <x v="482"/>
    <x v="103"/>
    <s v="Trnsm OH Line Exp"/>
    <n v="0.01"/>
    <n v="0"/>
    <n v="0.21"/>
    <m/>
    <n v="0.03"/>
    <m/>
    <n v="0.69"/>
    <n v="0.05"/>
    <n v="3.71"/>
    <n v="0.8"/>
    <n v="0.49"/>
    <n v="0"/>
    <n v="5.99"/>
  </r>
  <r>
    <x v="2"/>
    <s v="Tampa Electric Company"/>
    <x v="0"/>
    <s v="Tampa Electric Company"/>
    <x v="483"/>
    <x v="482"/>
    <x v="104"/>
    <s v="Misc Trnsm Exp"/>
    <n v="3.64"/>
    <n v="0.08"/>
    <n v="330.85"/>
    <m/>
    <n v="75.14"/>
    <n v="269.76"/>
    <n v="6.38"/>
    <n v="0.31"/>
    <n v="5.21"/>
    <n v="4.9000000000000004"/>
    <n v="103.95"/>
    <n v="0.01"/>
    <n v="800.23"/>
  </r>
  <r>
    <x v="2"/>
    <s v="Tampa Electric Company"/>
    <x v="0"/>
    <s v="Tampa Electric Company"/>
    <x v="483"/>
    <x v="482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483"/>
    <x v="482"/>
    <x v="106"/>
    <s v="Trnsm Maint Comp SW"/>
    <n v="0.02"/>
    <n v="0.02"/>
    <n v="0.33"/>
    <m/>
    <n v="0.04"/>
    <m/>
    <n v="1.2"/>
    <n v="0.08"/>
    <n v="0.28999999999999998"/>
    <n v="1.04"/>
    <n v="0.44"/>
    <n v="0"/>
    <n v="3.46"/>
  </r>
  <r>
    <x v="2"/>
    <s v="Tampa Electric Company"/>
    <x v="0"/>
    <s v="Tampa Electric Company"/>
    <x v="483"/>
    <x v="482"/>
    <x v="107"/>
    <s v="Trnsm Maint Comm Eq"/>
    <n v="0.05"/>
    <n v="0.02"/>
    <n v="0.61"/>
    <m/>
    <n v="0.04"/>
    <m/>
    <n v="1.08"/>
    <n v="0.04"/>
    <n v="0.2"/>
    <n v="1.93"/>
    <n v="0.42"/>
    <n v="0"/>
    <n v="4.3899999999999997"/>
  </r>
  <r>
    <x v="2"/>
    <s v="Tampa Electric Company"/>
    <x v="0"/>
    <s v="Tampa Electric Company"/>
    <x v="483"/>
    <x v="482"/>
    <x v="108"/>
    <s v="Trnsm Maint Stn Equ"/>
    <n v="0.03"/>
    <n v="0.03"/>
    <n v="2.14"/>
    <m/>
    <n v="0.08"/>
    <m/>
    <n v="2.34"/>
    <n v="0.14000000000000001"/>
    <n v="0.87"/>
    <n v="2.0299999999999998"/>
    <n v="1.85"/>
    <n v="0"/>
    <n v="9.51"/>
  </r>
  <r>
    <x v="2"/>
    <s v="Tampa Electric Company"/>
    <x v="0"/>
    <s v="Tampa Electric Company"/>
    <x v="483"/>
    <x v="482"/>
    <x v="109"/>
    <s v="Trnsm Maint OH Lines"/>
    <n v="0.06"/>
    <n v="0.04"/>
    <n v="1.36"/>
    <m/>
    <n v="0.12"/>
    <m/>
    <n v="5"/>
    <n v="0.19"/>
    <n v="1.01"/>
    <n v="3.68"/>
    <n v="2.08"/>
    <n v="0"/>
    <n v="13.540000000000001"/>
  </r>
  <r>
    <x v="2"/>
    <s v="Tampa Electric Company"/>
    <x v="0"/>
    <s v="Tampa Electric Company"/>
    <x v="483"/>
    <x v="482"/>
    <x v="110"/>
    <s v="Distrb Ops SupEng"/>
    <n v="7.0000000000000007E-2"/>
    <n v="0.1"/>
    <n v="6.74"/>
    <m/>
    <n v="0.16"/>
    <m/>
    <n v="6.56"/>
    <n v="0.38"/>
    <n v="1.38"/>
    <n v="6.47"/>
    <n v="2.93"/>
    <n v="0"/>
    <n v="24.79"/>
  </r>
  <r>
    <x v="2"/>
    <s v="Tampa Electric Company"/>
    <x v="0"/>
    <s v="Tampa Electric Company"/>
    <x v="483"/>
    <x v="482"/>
    <x v="111"/>
    <s v="Distrb Load Dispatch"/>
    <n v="0.11"/>
    <n v="0.08"/>
    <n v="1.76"/>
    <m/>
    <n v="0.12"/>
    <m/>
    <n v="4.9800000000000004"/>
    <n v="0.27"/>
    <n v="1.06"/>
    <n v="4.83"/>
    <n v="1.92"/>
    <n v="0.01"/>
    <n v="15.14"/>
  </r>
  <r>
    <x v="2"/>
    <s v="Tampa Electric Company"/>
    <x v="0"/>
    <s v="Tampa Electric Company"/>
    <x v="483"/>
    <x v="482"/>
    <x v="112"/>
    <s v="Distrb Station Exp"/>
    <n v="46.27"/>
    <n v="20.149999999999999"/>
    <n v="2.99"/>
    <m/>
    <n v="0.19"/>
    <m/>
    <n v="5.68"/>
    <n v="0.28999999999999998"/>
    <n v="9.4600000000000009"/>
    <n v="5.53"/>
    <n v="3.44"/>
    <n v="0"/>
    <n v="94"/>
  </r>
  <r>
    <x v="2"/>
    <s v="Tampa Electric Company"/>
    <x v="0"/>
    <s v="Tampa Electric Company"/>
    <x v="483"/>
    <x v="482"/>
    <x v="113"/>
    <s v="Distrb OH Line Exp"/>
    <n v="591.22"/>
    <n v="356.07"/>
    <n v="9.36"/>
    <m/>
    <n v="7732.36"/>
    <n v="611.59"/>
    <n v="500.5"/>
    <n v="2057.67"/>
    <n v="466.55"/>
    <n v="21.54"/>
    <n v="946.11"/>
    <n v="18.260000000000002"/>
    <n v="13311.230000000001"/>
  </r>
  <r>
    <x v="2"/>
    <s v="Tampa Electric Company"/>
    <x v="0"/>
    <s v="Tampa Electric Company"/>
    <x v="483"/>
    <x v="482"/>
    <x v="114"/>
    <s v="Distrb UG Line Exp"/>
    <n v="0.06"/>
    <n v="0.05"/>
    <n v="1.45"/>
    <m/>
    <n v="0.1"/>
    <m/>
    <n v="3.86"/>
    <n v="0.22"/>
    <n v="0.97"/>
    <n v="3.18"/>
    <n v="2"/>
    <n v="0"/>
    <n v="11.889999999999999"/>
  </r>
  <r>
    <x v="2"/>
    <s v="Tampa Electric Company"/>
    <x v="0"/>
    <s v="Tampa Electric Company"/>
    <x v="483"/>
    <x v="482"/>
    <x v="115"/>
    <s v="Distrb Sreet Lightn"/>
    <n v="0.19"/>
    <n v="0.17"/>
    <n v="3.91"/>
    <n v="260.14999999999998"/>
    <n v="0.26"/>
    <m/>
    <n v="9.41"/>
    <n v="0.54"/>
    <n v="2.35"/>
    <n v="7.75"/>
    <n v="53.51"/>
    <n v="72.81"/>
    <n v="411.05"/>
  </r>
  <r>
    <x v="2"/>
    <s v="Tampa Electric Company"/>
    <x v="0"/>
    <s v="Tampa Electric Company"/>
    <x v="483"/>
    <x v="482"/>
    <x v="116"/>
    <s v="Distrb Meter Exp"/>
    <n v="0.47"/>
    <n v="128.37"/>
    <n v="1220.57"/>
    <m/>
    <n v="0.74"/>
    <n v="2504.75"/>
    <n v="25.56"/>
    <n v="1.48"/>
    <n v="6.65"/>
    <n v="22.8"/>
    <n v="279.70999999999998"/>
    <n v="0.03"/>
    <n v="4191.1299999999992"/>
  </r>
  <r>
    <x v="2"/>
    <s v="Tampa Electric Company"/>
    <x v="0"/>
    <s v="Tampa Electric Company"/>
    <x v="483"/>
    <x v="482"/>
    <x v="117"/>
    <s v="Distrb Cust Install"/>
    <n v="0.05"/>
    <n v="0.05"/>
    <n v="0.33"/>
    <m/>
    <n v="0.06"/>
    <m/>
    <n v="2.37"/>
    <n v="0.15"/>
    <n v="0.71"/>
    <n v="2.2200000000000002"/>
    <n v="1.67"/>
    <n v="0"/>
    <n v="7.61"/>
  </r>
  <r>
    <x v="2"/>
    <s v="Tampa Electric Company"/>
    <x v="0"/>
    <s v="Tampa Electric Company"/>
    <x v="483"/>
    <x v="482"/>
    <x v="118"/>
    <s v="Misc Distrib Exp"/>
    <n v="1490.08"/>
    <n v="21.11"/>
    <n v="622.92999999999995"/>
    <m/>
    <n v="2393.98"/>
    <n v="970.23"/>
    <n v="74.06"/>
    <n v="702.2"/>
    <n v="217.02"/>
    <n v="63.48"/>
    <n v="242.29"/>
    <n v="220.08"/>
    <n v="7017.46"/>
  </r>
  <r>
    <x v="2"/>
    <s v="Tampa Electric Company"/>
    <x v="0"/>
    <s v="Tampa Electric Company"/>
    <x v="483"/>
    <x v="482"/>
    <x v="119"/>
    <s v="Distrb Maint Struct"/>
    <n v="0.02"/>
    <n v="0.02"/>
    <n v="0.4"/>
    <m/>
    <n v="0.03"/>
    <m/>
    <n v="1.49"/>
    <n v="0.11"/>
    <n v="0.55000000000000004"/>
    <n v="1.57"/>
    <n v="0.74"/>
    <n v="0"/>
    <n v="4.9300000000000006"/>
  </r>
  <r>
    <x v="2"/>
    <s v="Tampa Electric Company"/>
    <x v="0"/>
    <s v="Tampa Electric Company"/>
    <x v="483"/>
    <x v="482"/>
    <x v="120"/>
    <s v="Distrb Maint Station"/>
    <n v="0.1"/>
    <n v="0.15"/>
    <n v="2.6"/>
    <m/>
    <n v="0.35"/>
    <m/>
    <n v="12.81"/>
    <n v="0.7"/>
    <n v="2.11"/>
    <n v="10.31"/>
    <n v="5.48"/>
    <n v="0.01"/>
    <n v="34.619999999999997"/>
  </r>
  <r>
    <x v="2"/>
    <s v="Tampa Electric Company"/>
    <x v="0"/>
    <s v="Tampa Electric Company"/>
    <x v="483"/>
    <x v="482"/>
    <x v="121"/>
    <s v="Distrb Maint OH Line"/>
    <n v="0.56000000000000005"/>
    <n v="0.55000000000000004"/>
    <n v="16.22"/>
    <m/>
    <n v="7.04"/>
    <m/>
    <n v="57.33"/>
    <n v="348.19"/>
    <n v="12.87"/>
    <n v="41.07"/>
    <n v="131.15"/>
    <n v="0.05"/>
    <n v="615.03"/>
  </r>
  <r>
    <x v="2"/>
    <s v="Tampa Electric Company"/>
    <x v="0"/>
    <s v="Tampa Electric Company"/>
    <x v="483"/>
    <x v="482"/>
    <x v="122"/>
    <s v="Distrb Maint UG Line"/>
    <n v="0.15"/>
    <n v="0.14000000000000001"/>
    <n v="6.2"/>
    <m/>
    <n v="0.52"/>
    <m/>
    <n v="24.3"/>
    <n v="1.36"/>
    <n v="5.53"/>
    <n v="16.190000000000001"/>
    <n v="11.65"/>
    <n v="0.03"/>
    <n v="66.070000000000007"/>
  </r>
  <r>
    <x v="2"/>
    <s v="Tampa Electric Company"/>
    <x v="0"/>
    <s v="Tampa Electric Company"/>
    <x v="483"/>
    <x v="482"/>
    <x v="123"/>
    <s v="Distrb Maint Transf"/>
    <n v="0.02"/>
    <n v="0.02"/>
    <n v="0.56999999999999995"/>
    <m/>
    <n v="0.04"/>
    <m/>
    <n v="1.47"/>
    <n v="0.08"/>
    <n v="0.31"/>
    <n v="1.2"/>
    <n v="0.81"/>
    <n v="0"/>
    <n v="4.5199999999999996"/>
  </r>
  <r>
    <x v="2"/>
    <s v="Tampa Electric Company"/>
    <x v="0"/>
    <s v="Tampa Electric Company"/>
    <x v="483"/>
    <x v="482"/>
    <x v="124"/>
    <s v="Distrb Maint StLght"/>
    <n v="0.02"/>
    <n v="0.01"/>
    <n v="0.09"/>
    <m/>
    <n v="0"/>
    <m/>
    <n v="0.2"/>
    <n v="0.01"/>
    <n v="0.05"/>
    <m/>
    <n v="0.02"/>
    <n v="0"/>
    <n v="0.4"/>
  </r>
  <r>
    <x v="2"/>
    <s v="Tampa Electric Company"/>
    <x v="0"/>
    <s v="Tampa Electric Company"/>
    <x v="483"/>
    <x v="482"/>
    <x v="125"/>
    <s v="Distrb Maint Meters"/>
    <n v="0.04"/>
    <n v="0.03"/>
    <n v="1.03"/>
    <m/>
    <n v="0.08"/>
    <m/>
    <n v="2.2599999999999998"/>
    <n v="0.13"/>
    <n v="0.45"/>
    <n v="1.85"/>
    <n v="1.29"/>
    <n v="0"/>
    <n v="7.1599999999999993"/>
  </r>
  <r>
    <x v="2"/>
    <s v="Tampa Electric Company"/>
    <x v="0"/>
    <s v="Tampa Electric Company"/>
    <x v="483"/>
    <x v="482"/>
    <x v="126"/>
    <s v="Cust Act Superv"/>
    <m/>
    <m/>
    <n v="0.01"/>
    <m/>
    <m/>
    <m/>
    <n v="0"/>
    <n v="0"/>
    <m/>
    <m/>
    <m/>
    <m/>
    <n v="0.01"/>
  </r>
  <r>
    <x v="2"/>
    <s v="Tampa Electric Company"/>
    <x v="0"/>
    <s v="Tampa Electric Company"/>
    <x v="483"/>
    <x v="482"/>
    <x v="127"/>
    <s v="Cust Act Meter Read"/>
    <n v="0.02"/>
    <n v="0.02"/>
    <n v="0.44"/>
    <m/>
    <n v="0.03"/>
    <m/>
    <n v="1.19"/>
    <n v="7.0000000000000007E-2"/>
    <n v="0.31"/>
    <n v="1.07"/>
    <n v="0.67"/>
    <n v="0"/>
    <n v="3.8200000000000003"/>
  </r>
  <r>
    <x v="2"/>
    <s v="Tampa Electric Company"/>
    <x v="0"/>
    <s v="Tampa Electric Company"/>
    <x v="483"/>
    <x v="482"/>
    <x v="128"/>
    <s v="Cust Act Rcds Cllct"/>
    <n v="139.05000000000001"/>
    <n v="757.74"/>
    <n v="445.78"/>
    <m/>
    <n v="528.22"/>
    <n v="47.97"/>
    <n v="717.63"/>
    <n v="316.19"/>
    <n v="169.05"/>
    <n v="43204.25"/>
    <n v="482.89"/>
    <n v="59.73"/>
    <n v="46868.5"/>
  </r>
  <r>
    <x v="2"/>
    <s v="Tampa Electric Company"/>
    <x v="0"/>
    <s v="Tampa Electric Company"/>
    <x v="483"/>
    <x v="482"/>
    <x v="129"/>
    <s v="Cust Assist Exp"/>
    <n v="0.46"/>
    <n v="371.16"/>
    <n v="31.27"/>
    <m/>
    <n v="1738.16"/>
    <n v="358.09"/>
    <n v="697.31"/>
    <n v="1799.87"/>
    <n v="7.33"/>
    <n v="23.94"/>
    <n v="170.68"/>
    <n v="329.03"/>
    <n v="5527.2999999999993"/>
  </r>
  <r>
    <x v="2"/>
    <s v="Tampa Electric Company"/>
    <x v="0"/>
    <s v="Tampa Electric Company"/>
    <x v="483"/>
    <x v="482"/>
    <x v="130"/>
    <s v="Cust Svc Advertis"/>
    <m/>
    <m/>
    <n v="249.8"/>
    <m/>
    <n v="-211.6"/>
    <n v="100.6"/>
    <n v="0.04"/>
    <n v="310.60000000000002"/>
    <m/>
    <m/>
    <n v="-411.95"/>
    <n v="-37.450000000000003"/>
    <n v="4.0000000000063096E-2"/>
  </r>
  <r>
    <x v="2"/>
    <s v="Tampa Electric Company"/>
    <x v="0"/>
    <s v="Tampa Electric Company"/>
    <x v="483"/>
    <x v="482"/>
    <x v="141"/>
    <s v="Outside Services"/>
    <n v="-6493.03"/>
    <n v="-3194.01"/>
    <n v="-3658.25"/>
    <n v="629.41999999999996"/>
    <n v="-26727.45"/>
    <n v="-9954.6"/>
    <n v="1170.98"/>
    <n v="-8773.01"/>
    <n v="-672.64"/>
    <n v="1418.96"/>
    <n v="-3434.79"/>
    <n v="-3816.72"/>
    <n v="-63505.14"/>
  </r>
  <r>
    <x v="2"/>
    <s v="Tampa Electric Company"/>
    <x v="0"/>
    <s v="Tampa Electric Company"/>
    <x v="483"/>
    <x v="482"/>
    <x v="139"/>
    <s v="Regul Commission Exp"/>
    <n v="14.01"/>
    <n v="17.23"/>
    <m/>
    <m/>
    <m/>
    <m/>
    <m/>
    <n v="21.31"/>
    <m/>
    <m/>
    <m/>
    <m/>
    <n v="52.55"/>
  </r>
  <r>
    <x v="2"/>
    <s v="Tampa Electric Company"/>
    <x v="0"/>
    <s v="Tampa Electric Company"/>
    <x v="483"/>
    <x v="482"/>
    <x v="132"/>
    <s v="Misc General Exp"/>
    <n v="92.35"/>
    <n v="0.04"/>
    <n v="156.83000000000001"/>
    <m/>
    <n v="0.08"/>
    <m/>
    <n v="3.18"/>
    <n v="21.1"/>
    <n v="0.95"/>
    <n v="2.67"/>
    <n v="2.29"/>
    <n v="0"/>
    <n v="279.49000000000007"/>
  </r>
  <r>
    <x v="2"/>
    <s v="Tampa Electric Company"/>
    <x v="0"/>
    <s v="Tampa Electric Company"/>
    <x v="483"/>
    <x v="482"/>
    <x v="133"/>
    <s v="A&amp;G Ele Maint GenPlt"/>
    <n v="0.05"/>
    <n v="7.0000000000000007E-2"/>
    <n v="2.23"/>
    <m/>
    <n v="0.1"/>
    <m/>
    <n v="3.8"/>
    <n v="0.18"/>
    <n v="0.98"/>
    <n v="3.15"/>
    <n v="2.23"/>
    <n v="0"/>
    <n v="12.790000000000001"/>
  </r>
  <r>
    <x v="2"/>
    <s v="Tampa Electric Company"/>
    <x v="0"/>
    <s v="Tampa Electric Company"/>
    <x v="484"/>
    <x v="483"/>
    <x v="1"/>
    <s v="FERC B/S Clearing"/>
    <n v="18878.310000000001"/>
    <n v="91967.77"/>
    <n v="407614.5"/>
    <n v="191071.43"/>
    <n v="134149.57999999999"/>
    <n v="-82367.69"/>
    <n v="41191.94"/>
    <n v="65946.45"/>
    <n v="76029.850000000006"/>
    <n v="253767.73"/>
    <n v="19762.72"/>
    <n v="1327963.8600000001"/>
    <n v="2545976.4500000002"/>
  </r>
  <r>
    <x v="2"/>
    <s v="Tampa Electric Company"/>
    <x v="0"/>
    <s v="Tampa Electric Company"/>
    <x v="484"/>
    <x v="483"/>
    <x v="80"/>
    <s v="Steam Ops SupEng"/>
    <m/>
    <m/>
    <m/>
    <m/>
    <m/>
    <m/>
    <m/>
    <m/>
    <n v="5321.25"/>
    <m/>
    <m/>
    <m/>
    <n v="5321.25"/>
  </r>
  <r>
    <x v="2"/>
    <s v="Tampa Electric Company"/>
    <x v="0"/>
    <s v="Tampa Electric Company"/>
    <x v="484"/>
    <x v="483"/>
    <x v="84"/>
    <s v="Misc Steam Pwr Exp"/>
    <n v="70000"/>
    <n v="-6199.11"/>
    <n v="8269.02"/>
    <n v="79053.7"/>
    <n v="16232.98"/>
    <n v="124149.4"/>
    <n v="112681.35"/>
    <n v="96551"/>
    <n v="96551"/>
    <n v="-178808.36"/>
    <n v="253791.91"/>
    <n v="279596.56"/>
    <n v="951869.45"/>
  </r>
  <r>
    <x v="2"/>
    <s v="Tampa Electric Company"/>
    <x v="0"/>
    <s v="Tampa Electric Company"/>
    <x v="484"/>
    <x v="483"/>
    <x v="92"/>
    <s v="OthPwr Gen Exp"/>
    <n v="50000"/>
    <n v="118473.7"/>
    <n v="-60692.08"/>
    <n v="35000"/>
    <n v="44196.29"/>
    <n v="39954.15"/>
    <n v="54333.3"/>
    <n v="69150.05"/>
    <n v="63112"/>
    <n v="-103306.75"/>
    <n v="146539.37"/>
    <n v="68046.27"/>
    <n v="524806.29999999993"/>
  </r>
  <r>
    <x v="2"/>
    <s v="Tampa Electric Company"/>
    <x v="0"/>
    <s v="Tampa Electric Company"/>
    <x v="484"/>
    <x v="483"/>
    <x v="93"/>
    <s v="Misc OthPwr Gen Exp"/>
    <n v="55000"/>
    <n v="100181.61"/>
    <n v="-30000"/>
    <n v="35000"/>
    <n v="60960.1"/>
    <n v="35857.42"/>
    <n v="54972.12"/>
    <n v="64710"/>
    <n v="34710"/>
    <n v="-194893"/>
    <n v="116241.75"/>
    <n v="87029.91"/>
    <n v="419769.91000000003"/>
  </r>
  <r>
    <x v="2"/>
    <s v="Tampa Electric Company"/>
    <x v="0"/>
    <s v="Tampa Electric Company"/>
    <x v="484"/>
    <x v="483"/>
    <x v="95"/>
    <s v="OthPwr Maint Gen Eq"/>
    <m/>
    <m/>
    <m/>
    <m/>
    <m/>
    <m/>
    <m/>
    <m/>
    <n v="243.56"/>
    <n v="859.99"/>
    <m/>
    <m/>
    <n v="1103.55"/>
  </r>
  <r>
    <x v="2"/>
    <s v="Tampa Electric Company"/>
    <x v="0"/>
    <s v="Tampa Electric Company"/>
    <x v="484"/>
    <x v="483"/>
    <x v="113"/>
    <s v="Distrb OH Line Exp"/>
    <m/>
    <m/>
    <m/>
    <m/>
    <m/>
    <m/>
    <n v="48962.68"/>
    <m/>
    <m/>
    <m/>
    <m/>
    <m/>
    <n v="48962.68"/>
  </r>
  <r>
    <x v="2"/>
    <s v="Tampa Electric Company"/>
    <x v="0"/>
    <s v="Tampa Electric Company"/>
    <x v="484"/>
    <x v="483"/>
    <x v="141"/>
    <s v="Outside Services"/>
    <n v="140000"/>
    <n v="203784.16"/>
    <n v="24111.58"/>
    <n v="96079.54"/>
    <n v="37952.19"/>
    <n v="149653.79"/>
    <n v="102760.81"/>
    <n v="144835.18"/>
    <n v="98616"/>
    <n v="-346506.07"/>
    <n v="468607.43"/>
    <n v="131124"/>
    <n v="1251018.6099999999"/>
  </r>
  <r>
    <x v="2"/>
    <s v="Tampa Electric Company"/>
    <x v="0"/>
    <s v="Tampa Electric Company"/>
    <x v="484"/>
    <x v="483"/>
    <x v="132"/>
    <s v="Misc General Exp"/>
    <n v="115.24"/>
    <n v="78.459999999999994"/>
    <n v="48.82"/>
    <n v="72.989999999999995"/>
    <n v="64.489999999999995"/>
    <n v="-7"/>
    <m/>
    <n v="57.49"/>
    <n v="121.98"/>
    <n v="71.489999999999995"/>
    <m/>
    <n v="148.97999999999999"/>
    <n v="772.94"/>
  </r>
  <r>
    <x v="2"/>
    <s v="Tampa Electric Company"/>
    <x v="0"/>
    <s v="Tampa Electric Company"/>
    <x v="484"/>
    <x v="483"/>
    <x v="133"/>
    <s v="A&amp;G Ele Maint GenPlt"/>
    <n v="5000"/>
    <n v="17960.11"/>
    <n v="27354.28"/>
    <n v="20171.349999999999"/>
    <n v="6661.47"/>
    <n v="13638.49"/>
    <n v="4973.96"/>
    <n v="9074.98"/>
    <n v="-126.85"/>
    <n v="-5474.18"/>
    <n v="13678.46"/>
    <m/>
    <n v="112912.06999999998"/>
  </r>
  <r>
    <x v="2"/>
    <s v="Tampa Electric Company"/>
    <x v="0"/>
    <s v="Tampa Electric Company"/>
    <x v="484"/>
    <x v="483"/>
    <x v="134"/>
    <s v="Not assigned"/>
    <m/>
    <m/>
    <m/>
    <m/>
    <m/>
    <n v="-35894.83"/>
    <m/>
    <m/>
    <m/>
    <m/>
    <m/>
    <m/>
    <n v="-35894.83"/>
  </r>
  <r>
    <x v="2"/>
    <s v="Tampa Electric Company"/>
    <x v="0"/>
    <s v="Tampa Electric Company"/>
    <x v="485"/>
    <x v="484"/>
    <x v="1"/>
    <s v="FERC B/S Clearing"/>
    <n v="-5122.37"/>
    <n v="127.63"/>
    <n v="127.63"/>
    <n v="127.63"/>
    <n v="127.63"/>
    <n v="-7596.79"/>
    <n v="-7596.79"/>
    <n v="-7596.79"/>
    <n v="18640.990000000002"/>
    <n v="-7596.79"/>
    <n v="-7596.79"/>
    <n v="-7591.69"/>
    <n v="-31546.5"/>
  </r>
  <r>
    <x v="2"/>
    <s v="Tampa Electric Company"/>
    <x v="0"/>
    <s v="Tampa Electric Company"/>
    <x v="485"/>
    <x v="484"/>
    <x v="87"/>
    <s v="Steam Maint BoilerPl"/>
    <m/>
    <m/>
    <m/>
    <m/>
    <m/>
    <m/>
    <m/>
    <m/>
    <m/>
    <n v="16068"/>
    <m/>
    <m/>
    <n v="16068"/>
  </r>
  <r>
    <x v="2"/>
    <s v="Tampa Electric Company"/>
    <x v="0"/>
    <s v="Tampa Electric Company"/>
    <x v="485"/>
    <x v="484"/>
    <x v="106"/>
    <s v="Trnsm Maint Comp SW"/>
    <n v="396.39"/>
    <n v="7199.18"/>
    <n v="397.88"/>
    <n v="397.88"/>
    <n v="4719.1400000000003"/>
    <n v="397.88"/>
    <n v="4704.59"/>
    <n v="397.88"/>
    <m/>
    <n v="795.76"/>
    <m/>
    <n v="795.76"/>
    <n v="20202.34"/>
  </r>
  <r>
    <x v="2"/>
    <s v="Tampa Electric Company"/>
    <x v="0"/>
    <s v="Tampa Electric Company"/>
    <x v="485"/>
    <x v="484"/>
    <x v="141"/>
    <s v="Outside Services"/>
    <n v="6586"/>
    <n v="9112.9"/>
    <m/>
    <m/>
    <n v="10325.02"/>
    <n v="20405.89"/>
    <n v="20190.84"/>
    <n v="20553.3"/>
    <n v="20559.419999999998"/>
    <n v="20604.900000000001"/>
    <n v="14311.42"/>
    <n v="20467.98"/>
    <n v="163117.67000000001"/>
  </r>
  <r>
    <x v="2"/>
    <s v="Tampa Electric Company"/>
    <x v="0"/>
    <s v="Tampa Electric Company"/>
    <x v="486"/>
    <x v="485"/>
    <x v="1"/>
    <s v="FERC B/S Clearing"/>
    <n v="3991.6"/>
    <n v="647143.51"/>
    <n v="9553"/>
    <n v="3703.9"/>
    <n v="34802.01"/>
    <n v="1888.99"/>
    <n v="946.73"/>
    <n v="8882.4"/>
    <n v="13270.49"/>
    <n v="2376.66"/>
    <n v="3155.46"/>
    <n v="825.55"/>
    <n v="730540.3"/>
  </r>
  <r>
    <x v="2"/>
    <s v="Tampa Electric Company"/>
    <x v="0"/>
    <s v="Tampa Electric Company"/>
    <x v="486"/>
    <x v="485"/>
    <x v="84"/>
    <s v="Misc Steam Pwr Exp"/>
    <n v="14500.23"/>
    <n v="1962.5"/>
    <n v="10105.24"/>
    <n v="4850"/>
    <n v="14969.91"/>
    <n v="3330.58"/>
    <n v="16588.63"/>
    <n v="3530.3"/>
    <n v="3347.72"/>
    <n v="3089.21"/>
    <n v="6905.8"/>
    <n v="7070.69"/>
    <n v="90250.810000000027"/>
  </r>
  <r>
    <x v="2"/>
    <s v="Tampa Electric Company"/>
    <x v="0"/>
    <s v="Tampa Electric Company"/>
    <x v="486"/>
    <x v="485"/>
    <x v="91"/>
    <s v="OthPwr Fuel"/>
    <m/>
    <n v="4780.68"/>
    <m/>
    <m/>
    <n v="365.37"/>
    <m/>
    <m/>
    <m/>
    <n v="40.31"/>
    <m/>
    <m/>
    <m/>
    <n v="5186.3600000000006"/>
  </r>
  <r>
    <x v="2"/>
    <s v="Tampa Electric Company"/>
    <x v="0"/>
    <s v="Tampa Electric Company"/>
    <x v="486"/>
    <x v="485"/>
    <x v="92"/>
    <s v="OthPwr Gen Exp"/>
    <n v="6389.81"/>
    <m/>
    <n v="1224.81"/>
    <n v="20"/>
    <n v="6865.86"/>
    <n v="3263.23"/>
    <n v="860.73"/>
    <n v="106.5"/>
    <n v="3192.21"/>
    <n v="609.41"/>
    <n v="398.03"/>
    <n v="3869.09"/>
    <n v="26799.679999999997"/>
  </r>
  <r>
    <x v="2"/>
    <s v="Tampa Electric Company"/>
    <x v="0"/>
    <s v="Tampa Electric Company"/>
    <x v="486"/>
    <x v="485"/>
    <x v="93"/>
    <s v="Misc OthPwr Gen Exp"/>
    <n v="2945.73"/>
    <n v="1202.5999999999999"/>
    <n v="1200.45"/>
    <n v="40"/>
    <n v="7981.44"/>
    <n v="590.42999999999995"/>
    <n v="4077.13"/>
    <n v="2938.59"/>
    <n v="2498.7600000000002"/>
    <n v="609.41"/>
    <n v="917.05"/>
    <n v="303.97000000000003"/>
    <n v="25305.559999999998"/>
  </r>
  <r>
    <x v="2"/>
    <s v="Tampa Electric Company"/>
    <x v="0"/>
    <s v="Tampa Electric Company"/>
    <x v="486"/>
    <x v="485"/>
    <x v="109"/>
    <s v="Trnsm Maint OH Lines"/>
    <m/>
    <m/>
    <n v="2915.4"/>
    <n v="75"/>
    <n v="2687.5"/>
    <n v="91.06"/>
    <m/>
    <m/>
    <m/>
    <n v="179.66"/>
    <m/>
    <n v="60"/>
    <n v="6008.62"/>
  </r>
  <r>
    <x v="2"/>
    <s v="Tampa Electric Company"/>
    <x v="0"/>
    <s v="Tampa Electric Company"/>
    <x v="486"/>
    <x v="485"/>
    <x v="112"/>
    <s v="Distrb Station Exp"/>
    <m/>
    <m/>
    <n v="2840.4"/>
    <m/>
    <n v="2687.5"/>
    <m/>
    <m/>
    <n v="463.22"/>
    <m/>
    <m/>
    <m/>
    <m/>
    <n v="5991.12"/>
  </r>
  <r>
    <x v="2"/>
    <s v="Tampa Electric Company"/>
    <x v="0"/>
    <s v="Tampa Electric Company"/>
    <x v="486"/>
    <x v="485"/>
    <x v="141"/>
    <s v="Outside Services"/>
    <m/>
    <m/>
    <m/>
    <m/>
    <m/>
    <n v="114"/>
    <m/>
    <m/>
    <m/>
    <m/>
    <m/>
    <m/>
    <n v="114"/>
  </r>
  <r>
    <x v="2"/>
    <s v="Tampa Electric Company"/>
    <x v="0"/>
    <s v="Tampa Electric Company"/>
    <x v="486"/>
    <x v="485"/>
    <x v="132"/>
    <s v="Misc General Exp"/>
    <n v="2776.2"/>
    <m/>
    <n v="398.3"/>
    <n v="119.2"/>
    <n v="476.8"/>
    <n v="192.8"/>
    <m/>
    <m/>
    <n v="112.2"/>
    <n v="291"/>
    <n v="133.19999999999999"/>
    <n v="66.599999999999994"/>
    <n v="4566.3"/>
  </r>
  <r>
    <x v="2"/>
    <s v="Tampa Electric Company"/>
    <x v="0"/>
    <s v="Tampa Electric Company"/>
    <x v="487"/>
    <x v="486"/>
    <x v="1"/>
    <s v="FERC B/S Clearing"/>
    <n v="1333005.08"/>
    <n v="-1010506.47"/>
    <n v="1494723.48"/>
    <n v="616372.15"/>
    <n v="381494.14"/>
    <n v="-656530.5"/>
    <n v="113510.83"/>
    <n v="4706900.45"/>
    <n v="-1611003.38"/>
    <n v="1243703.93"/>
    <n v="-1219793.1100000001"/>
    <n v="1557990.8"/>
    <n v="6949867.3999999994"/>
  </r>
  <r>
    <x v="2"/>
    <s v="Tampa Electric Company"/>
    <x v="0"/>
    <s v="Tampa Electric Company"/>
    <x v="487"/>
    <x v="486"/>
    <x v="80"/>
    <s v="Steam Ops SupEng"/>
    <n v="10164.68"/>
    <m/>
    <m/>
    <n v="875"/>
    <m/>
    <n v="14979.55"/>
    <m/>
    <m/>
    <n v="21672.21"/>
    <m/>
    <m/>
    <m/>
    <n v="47691.44"/>
  </r>
  <r>
    <x v="2"/>
    <s v="Tampa Electric Company"/>
    <x v="0"/>
    <s v="Tampa Electric Company"/>
    <x v="487"/>
    <x v="486"/>
    <x v="82"/>
    <s v="Steam Expenses"/>
    <m/>
    <m/>
    <m/>
    <m/>
    <m/>
    <m/>
    <n v="10000"/>
    <m/>
    <m/>
    <m/>
    <m/>
    <m/>
    <n v="10000"/>
  </r>
  <r>
    <x v="2"/>
    <s v="Tampa Electric Company"/>
    <x v="0"/>
    <s v="Tampa Electric Company"/>
    <x v="487"/>
    <x v="486"/>
    <x v="84"/>
    <s v="Misc Steam Pwr Exp"/>
    <n v="2951.6"/>
    <n v="3930.45"/>
    <n v="3930.45"/>
    <n v="4055.45"/>
    <n v="3930.45"/>
    <n v="3975.45"/>
    <n v="3930.45"/>
    <n v="3930.45"/>
    <n v="3950.45"/>
    <n v="3930.45"/>
    <n v="3930.45"/>
    <n v="50290.34"/>
    <n v="92736.44"/>
  </r>
  <r>
    <x v="2"/>
    <s v="Tampa Electric Company"/>
    <x v="0"/>
    <s v="Tampa Electric Company"/>
    <x v="487"/>
    <x v="486"/>
    <x v="92"/>
    <s v="OthPwr Gen Exp"/>
    <n v="13518.36"/>
    <n v="17554.560000000001"/>
    <n v="17554.560000000001"/>
    <n v="17554.560000000001"/>
    <n v="17994.560000000001"/>
    <n v="17554.560000000001"/>
    <n v="27554.560000000001"/>
    <n v="17554.560000000001"/>
    <n v="21944.560000000001"/>
    <n v="17554.560000000001"/>
    <n v="17554.560000000001"/>
    <n v="51933.57"/>
    <n v="255827.53"/>
  </r>
  <r>
    <x v="2"/>
    <s v="Tampa Electric Company"/>
    <x v="0"/>
    <s v="Tampa Electric Company"/>
    <x v="487"/>
    <x v="486"/>
    <x v="93"/>
    <s v="Misc OthPwr Gen Exp"/>
    <n v="1102.5999999999999"/>
    <n v="3937.51"/>
    <n v="3937.51"/>
    <n v="9462.51"/>
    <n v="3937.51"/>
    <n v="4127.51"/>
    <n v="25601.26"/>
    <n v="3937.51"/>
    <n v="4302.51"/>
    <n v="3937.51"/>
    <n v="3937.51"/>
    <n v="50370"/>
    <n v="118591.45000000001"/>
  </r>
  <r>
    <x v="2"/>
    <s v="Tampa Electric Company"/>
    <x v="0"/>
    <s v="Tampa Electric Company"/>
    <x v="487"/>
    <x v="486"/>
    <x v="95"/>
    <s v="OthPwr Maint Gen Eq"/>
    <m/>
    <n v="3533.89"/>
    <n v="3533.89"/>
    <n v="3533.89"/>
    <n v="3533.89"/>
    <n v="16741.72"/>
    <n v="-9673.94"/>
    <n v="3533.89"/>
    <n v="3533.89"/>
    <n v="3533.89"/>
    <n v="3533.89"/>
    <n v="45810.03"/>
    <n v="81148.929999999993"/>
  </r>
  <r>
    <x v="2"/>
    <s v="Tampa Electric Company"/>
    <x v="0"/>
    <s v="Tampa Electric Company"/>
    <x v="487"/>
    <x v="486"/>
    <x v="98"/>
    <s v="Trnsm Ops SupEng"/>
    <n v="5"/>
    <m/>
    <m/>
    <m/>
    <m/>
    <m/>
    <m/>
    <m/>
    <m/>
    <m/>
    <m/>
    <m/>
    <n v="5"/>
  </r>
  <r>
    <x v="2"/>
    <s v="Tampa Electric Company"/>
    <x v="0"/>
    <s v="Tampa Electric Company"/>
    <x v="487"/>
    <x v="486"/>
    <x v="100"/>
    <s v="Trnsm LD Monitor"/>
    <n v="30"/>
    <m/>
    <m/>
    <n v="70"/>
    <m/>
    <n v="75"/>
    <m/>
    <m/>
    <n v="70"/>
    <m/>
    <m/>
    <m/>
    <n v="245"/>
  </r>
  <r>
    <x v="2"/>
    <s v="Tampa Electric Company"/>
    <x v="0"/>
    <s v="Tampa Electric Company"/>
    <x v="487"/>
    <x v="486"/>
    <x v="104"/>
    <s v="Misc Trnsm Exp"/>
    <m/>
    <m/>
    <m/>
    <m/>
    <m/>
    <m/>
    <m/>
    <m/>
    <n v="125"/>
    <m/>
    <m/>
    <m/>
    <n v="125"/>
  </r>
  <r>
    <x v="2"/>
    <s v="Tampa Electric Company"/>
    <x v="0"/>
    <s v="Tampa Electric Company"/>
    <x v="487"/>
    <x v="486"/>
    <x v="105"/>
    <s v="Trnsm Maint Struct"/>
    <m/>
    <m/>
    <m/>
    <m/>
    <m/>
    <m/>
    <m/>
    <m/>
    <m/>
    <n v="226557.54"/>
    <m/>
    <m/>
    <n v="226557.54"/>
  </r>
  <r>
    <x v="2"/>
    <s v="Tampa Electric Company"/>
    <x v="0"/>
    <s v="Tampa Electric Company"/>
    <x v="487"/>
    <x v="486"/>
    <x v="106"/>
    <s v="Trnsm Maint Comp SW"/>
    <n v="49650.3"/>
    <n v="58021.55"/>
    <n v="54947.94"/>
    <n v="290251.49"/>
    <n v="100487.69"/>
    <n v="104391.74"/>
    <n v="95738.32"/>
    <n v="138269.65"/>
    <n v="107100.31"/>
    <n v="134814.38"/>
    <n v="126436.84"/>
    <n v="200344.7"/>
    <n v="1460454.9100000001"/>
  </r>
  <r>
    <x v="2"/>
    <s v="Tampa Electric Company"/>
    <x v="0"/>
    <s v="Tampa Electric Company"/>
    <x v="487"/>
    <x v="486"/>
    <x v="112"/>
    <s v="Distrb Station Exp"/>
    <n v="4318.8"/>
    <m/>
    <m/>
    <n v="5393.8"/>
    <m/>
    <m/>
    <m/>
    <m/>
    <m/>
    <m/>
    <n v="1005.13"/>
    <m/>
    <n v="10717.73"/>
  </r>
  <r>
    <x v="2"/>
    <s v="Tampa Electric Company"/>
    <x v="0"/>
    <s v="Tampa Electric Company"/>
    <x v="487"/>
    <x v="486"/>
    <x v="113"/>
    <s v="Distrb OH Line Exp"/>
    <m/>
    <m/>
    <m/>
    <n v="8535"/>
    <m/>
    <n v="40"/>
    <m/>
    <m/>
    <m/>
    <m/>
    <m/>
    <m/>
    <n v="8575"/>
  </r>
  <r>
    <x v="2"/>
    <s v="Tampa Electric Company"/>
    <x v="0"/>
    <s v="Tampa Electric Company"/>
    <x v="487"/>
    <x v="486"/>
    <x v="115"/>
    <s v="Distrb Sreet Lightn"/>
    <n v="80"/>
    <m/>
    <m/>
    <n v="2660"/>
    <m/>
    <n v="1610"/>
    <m/>
    <m/>
    <n v="1465"/>
    <m/>
    <m/>
    <m/>
    <n v="5815"/>
  </r>
  <r>
    <x v="2"/>
    <s v="Tampa Electric Company"/>
    <x v="0"/>
    <s v="Tampa Electric Company"/>
    <x v="487"/>
    <x v="486"/>
    <x v="116"/>
    <s v="Distrb Meter Exp"/>
    <m/>
    <m/>
    <m/>
    <m/>
    <m/>
    <m/>
    <n v="8129.51"/>
    <m/>
    <m/>
    <m/>
    <m/>
    <m/>
    <n v="8129.51"/>
  </r>
  <r>
    <x v="2"/>
    <s v="Tampa Electric Company"/>
    <x v="0"/>
    <s v="Tampa Electric Company"/>
    <x v="487"/>
    <x v="486"/>
    <x v="118"/>
    <s v="Misc Distrib Exp"/>
    <n v="98694.64"/>
    <n v="100360.8"/>
    <n v="82893.62"/>
    <n v="93931.92"/>
    <n v="121223.42"/>
    <n v="94642.79"/>
    <n v="76651.320000000007"/>
    <n v="277877.44"/>
    <n v="160069.56"/>
    <n v="188961.85"/>
    <n v="334035.74"/>
    <n v="239011.53"/>
    <n v="1868354.6300000001"/>
  </r>
  <r>
    <x v="2"/>
    <s v="Tampa Electric Company"/>
    <x v="0"/>
    <s v="Tampa Electric Company"/>
    <x v="487"/>
    <x v="486"/>
    <x v="127"/>
    <s v="Cust Act Meter Read"/>
    <n v="243798.03"/>
    <n v="53422.37"/>
    <n v="308844.88"/>
    <n v="122802.08"/>
    <n v="401494.75"/>
    <n v="163946.70000000001"/>
    <n v="374462.27"/>
    <n v="139906"/>
    <n v="129961.58"/>
    <n v="470731.99"/>
    <n v="147371.57999999999"/>
    <n v="129961.58"/>
    <n v="2686703.81"/>
  </r>
  <r>
    <x v="2"/>
    <s v="Tampa Electric Company"/>
    <x v="0"/>
    <s v="Tampa Electric Company"/>
    <x v="487"/>
    <x v="486"/>
    <x v="128"/>
    <s v="Cust Act Rcds Cllct"/>
    <n v="102466.86"/>
    <n v="664852.89"/>
    <n v="61148.82"/>
    <n v="134264.75"/>
    <n v="548637.93000000005"/>
    <n v="93659.45"/>
    <n v="46006.27"/>
    <n v="192377.99"/>
    <n v="183810.84"/>
    <n v="165931.19"/>
    <n v="112748.78"/>
    <n v="137338.95000000001"/>
    <n v="2443244.7200000002"/>
  </r>
  <r>
    <x v="2"/>
    <s v="Tampa Electric Company"/>
    <x v="0"/>
    <s v="Tampa Electric Company"/>
    <x v="487"/>
    <x v="486"/>
    <x v="129"/>
    <s v="Cust Assist Exp"/>
    <n v="13355.73"/>
    <n v="13355.73"/>
    <n v="9153.73"/>
    <m/>
    <m/>
    <m/>
    <m/>
    <m/>
    <m/>
    <m/>
    <m/>
    <n v="13032"/>
    <n v="48897.19"/>
  </r>
  <r>
    <x v="2"/>
    <s v="Tampa Electric Company"/>
    <x v="0"/>
    <s v="Tampa Electric Company"/>
    <x v="487"/>
    <x v="486"/>
    <x v="141"/>
    <s v="Outside Services"/>
    <n v="938208.46"/>
    <n v="683799.18"/>
    <n v="874219.09"/>
    <n v="828586.92"/>
    <n v="752825.41"/>
    <n v="1031887.87"/>
    <n v="824221.94"/>
    <n v="1514650.02"/>
    <n v="850853.91"/>
    <n v="757279.17"/>
    <n v="963176.39"/>
    <n v="982098.64"/>
    <n v="11001807"/>
  </r>
  <r>
    <x v="2"/>
    <s v="Tampa Electric Company"/>
    <x v="0"/>
    <s v="Tampa Electric Company"/>
    <x v="487"/>
    <x v="486"/>
    <x v="139"/>
    <s v="Regul Commission Exp"/>
    <m/>
    <m/>
    <m/>
    <m/>
    <m/>
    <m/>
    <m/>
    <n v="-9732"/>
    <m/>
    <m/>
    <m/>
    <m/>
    <n v="-9732"/>
  </r>
  <r>
    <x v="2"/>
    <s v="Tampa Electric Company"/>
    <x v="0"/>
    <s v="Tampa Electric Company"/>
    <x v="487"/>
    <x v="486"/>
    <x v="132"/>
    <s v="Misc General Exp"/>
    <n v="21500"/>
    <n v="21916.67"/>
    <n v="21916.67"/>
    <n v="90592.98"/>
    <n v="21916.67"/>
    <n v="54501.67"/>
    <n v="23099.67"/>
    <n v="23706.79"/>
    <n v="21916.67"/>
    <n v="21916.67"/>
    <n v="30190.62"/>
    <n v="30190.62"/>
    <n v="383365.6999999999"/>
  </r>
  <r>
    <x v="2"/>
    <s v="Tampa Electric Company"/>
    <x v="0"/>
    <s v="Tampa Electric Company"/>
    <x v="487"/>
    <x v="486"/>
    <x v="133"/>
    <s v="A&amp;G Ele Maint GenPlt"/>
    <m/>
    <m/>
    <m/>
    <m/>
    <m/>
    <n v="5"/>
    <m/>
    <m/>
    <n v="15"/>
    <m/>
    <m/>
    <m/>
    <n v="20"/>
  </r>
  <r>
    <x v="2"/>
    <s v="Tampa Electric Company"/>
    <x v="0"/>
    <s v="Tampa Electric Company"/>
    <x v="487"/>
    <x v="486"/>
    <x v="134"/>
    <s v="Not assigned"/>
    <m/>
    <m/>
    <n v="522792"/>
    <m/>
    <m/>
    <m/>
    <m/>
    <m/>
    <m/>
    <m/>
    <m/>
    <m/>
    <n v="522792"/>
  </r>
  <r>
    <x v="2"/>
    <s v="Tampa Electric Company"/>
    <x v="0"/>
    <s v="Tampa Electric Company"/>
    <x v="488"/>
    <x v="487"/>
    <x v="132"/>
    <s v="Misc General Exp"/>
    <m/>
    <m/>
    <m/>
    <m/>
    <m/>
    <n v="16000"/>
    <m/>
    <m/>
    <m/>
    <n v="20200"/>
    <n v="9147.02"/>
    <m/>
    <n v="45347.020000000004"/>
  </r>
  <r>
    <x v="2"/>
    <s v="Tampa Electric Company"/>
    <x v="0"/>
    <s v="Tampa Electric Company"/>
    <x v="489"/>
    <x v="488"/>
    <x v="1"/>
    <s v="FERC B/S Clearing"/>
    <n v="327064.95"/>
    <n v="89563.67"/>
    <n v="547350.74"/>
    <n v="195636.3"/>
    <n v="419859.76"/>
    <n v="369612.47"/>
    <n v="-342988.7"/>
    <n v="433449.98"/>
    <n v="-334069.64"/>
    <n v="-523309.51"/>
    <n v="-872551.97"/>
    <n v="44040.09"/>
    <n v="353658.13999999978"/>
  </r>
  <r>
    <x v="2"/>
    <s v="Tampa Electric Company"/>
    <x v="0"/>
    <s v="Tampa Electric Company"/>
    <x v="489"/>
    <x v="488"/>
    <x v="78"/>
    <s v="Csts Jobbing Wrk"/>
    <m/>
    <m/>
    <m/>
    <m/>
    <m/>
    <m/>
    <m/>
    <n v="65418.93"/>
    <m/>
    <m/>
    <m/>
    <m/>
    <n v="65418.93"/>
  </r>
  <r>
    <x v="2"/>
    <s v="Tampa Electric Company"/>
    <x v="0"/>
    <s v="Tampa Electric Company"/>
    <x v="489"/>
    <x v="488"/>
    <x v="80"/>
    <s v="Steam Ops SupEng"/>
    <m/>
    <m/>
    <m/>
    <m/>
    <m/>
    <m/>
    <n v="0"/>
    <m/>
    <m/>
    <m/>
    <m/>
    <m/>
    <n v="0"/>
  </r>
  <r>
    <x v="2"/>
    <s v="Tampa Electric Company"/>
    <x v="0"/>
    <s v="Tampa Electric Company"/>
    <x v="489"/>
    <x v="488"/>
    <x v="83"/>
    <s v="Steam Electric Exp"/>
    <m/>
    <m/>
    <m/>
    <m/>
    <m/>
    <m/>
    <n v="113320.42"/>
    <m/>
    <m/>
    <m/>
    <m/>
    <m/>
    <n v="113320.42"/>
  </r>
  <r>
    <x v="2"/>
    <s v="Tampa Electric Company"/>
    <x v="0"/>
    <s v="Tampa Electric Company"/>
    <x v="489"/>
    <x v="488"/>
    <x v="86"/>
    <s v="Steam Main Struct"/>
    <n v="-123858.63"/>
    <m/>
    <m/>
    <m/>
    <n v="16522.11"/>
    <m/>
    <m/>
    <m/>
    <m/>
    <m/>
    <n v="-703.8"/>
    <m/>
    <n v="-108040.32000000001"/>
  </r>
  <r>
    <x v="2"/>
    <s v="Tampa Electric Company"/>
    <x v="0"/>
    <s v="Tampa Electric Company"/>
    <x v="489"/>
    <x v="488"/>
    <x v="87"/>
    <s v="Steam Maint BoilerPl"/>
    <n v="5708.45"/>
    <m/>
    <m/>
    <m/>
    <n v="-20671.93"/>
    <m/>
    <n v="-22095.5"/>
    <m/>
    <n v="-13100.69"/>
    <n v="5280.6"/>
    <m/>
    <m/>
    <n v="-44879.07"/>
  </r>
  <r>
    <x v="2"/>
    <s v="Tampa Electric Company"/>
    <x v="0"/>
    <s v="Tampa Electric Company"/>
    <x v="489"/>
    <x v="488"/>
    <x v="88"/>
    <s v="Steam Maint ElePlant"/>
    <m/>
    <m/>
    <n v="-249090.43"/>
    <n v="-189369.26"/>
    <m/>
    <m/>
    <n v="442885.19"/>
    <n v="-322495.19"/>
    <m/>
    <n v="-8048.37"/>
    <n v="-4125.42"/>
    <n v="-18291.64"/>
    <n v="-348535.12"/>
  </r>
  <r>
    <x v="2"/>
    <s v="Tampa Electric Company"/>
    <x v="0"/>
    <s v="Tampa Electric Company"/>
    <x v="489"/>
    <x v="488"/>
    <x v="89"/>
    <s v="Maint Msc Steam Plnt"/>
    <m/>
    <m/>
    <m/>
    <m/>
    <n v="99.78"/>
    <n v="16276.26"/>
    <n v="96553.58"/>
    <m/>
    <n v="87823.56"/>
    <n v="-1379.73"/>
    <n v="212302.03"/>
    <n v="-5040.03"/>
    <n v="406635.44999999995"/>
  </r>
  <r>
    <x v="2"/>
    <s v="Tampa Electric Company"/>
    <x v="0"/>
    <s v="Tampa Electric Company"/>
    <x v="489"/>
    <x v="488"/>
    <x v="91"/>
    <s v="OthPwr Fuel"/>
    <m/>
    <m/>
    <m/>
    <m/>
    <m/>
    <n v="-469.87"/>
    <m/>
    <m/>
    <m/>
    <m/>
    <m/>
    <m/>
    <n v="-469.87"/>
  </r>
  <r>
    <x v="2"/>
    <s v="Tampa Electric Company"/>
    <x v="0"/>
    <s v="Tampa Electric Company"/>
    <x v="489"/>
    <x v="488"/>
    <x v="92"/>
    <s v="OthPwr Gen Exp"/>
    <m/>
    <n v="3882.5"/>
    <m/>
    <m/>
    <m/>
    <n v="469.87"/>
    <m/>
    <m/>
    <m/>
    <m/>
    <m/>
    <n v="76351.520000000004"/>
    <n v="80703.89"/>
  </r>
  <r>
    <x v="2"/>
    <s v="Tampa Electric Company"/>
    <x v="0"/>
    <s v="Tampa Electric Company"/>
    <x v="489"/>
    <x v="488"/>
    <x v="93"/>
    <s v="Misc OthPwr Gen Exp"/>
    <m/>
    <m/>
    <n v="-9989"/>
    <m/>
    <m/>
    <m/>
    <n v="14241.68"/>
    <m/>
    <m/>
    <n v="86.1"/>
    <m/>
    <m/>
    <n v="4338.7800000000007"/>
  </r>
  <r>
    <x v="2"/>
    <s v="Tampa Electric Company"/>
    <x v="0"/>
    <s v="Tampa Electric Company"/>
    <x v="489"/>
    <x v="488"/>
    <x v="95"/>
    <s v="OthPwr Maint Gen Eq"/>
    <m/>
    <n v="-137754.74"/>
    <n v="-16079.93"/>
    <m/>
    <n v="-318926.90000000002"/>
    <m/>
    <m/>
    <m/>
    <m/>
    <m/>
    <m/>
    <m/>
    <n v="-472761.57"/>
  </r>
  <r>
    <x v="2"/>
    <s v="Tampa Electric Company"/>
    <x v="0"/>
    <s v="Tampa Electric Company"/>
    <x v="489"/>
    <x v="488"/>
    <x v="96"/>
    <s v="Maint Msc OthPwr Plt"/>
    <m/>
    <m/>
    <m/>
    <m/>
    <m/>
    <n v="-24278.26"/>
    <m/>
    <m/>
    <m/>
    <m/>
    <m/>
    <m/>
    <n v="-24278.26"/>
  </r>
  <r>
    <x v="2"/>
    <s v="Tampa Electric Company"/>
    <x v="0"/>
    <s v="Tampa Electric Company"/>
    <x v="489"/>
    <x v="488"/>
    <x v="98"/>
    <s v="Trnsm Ops SupEng"/>
    <m/>
    <m/>
    <m/>
    <m/>
    <m/>
    <m/>
    <n v="33000"/>
    <m/>
    <m/>
    <m/>
    <m/>
    <m/>
    <n v="33000"/>
  </r>
  <r>
    <x v="2"/>
    <s v="Tampa Electric Company"/>
    <x v="0"/>
    <s v="Tampa Electric Company"/>
    <x v="489"/>
    <x v="488"/>
    <x v="102"/>
    <s v="Trnsm Station Exp"/>
    <m/>
    <m/>
    <m/>
    <m/>
    <m/>
    <m/>
    <n v="25321.63"/>
    <m/>
    <m/>
    <m/>
    <m/>
    <m/>
    <n v="25321.63"/>
  </r>
  <r>
    <x v="2"/>
    <s v="Tampa Electric Company"/>
    <x v="0"/>
    <s v="Tampa Electric Company"/>
    <x v="489"/>
    <x v="488"/>
    <x v="103"/>
    <s v="Trnsm OH Line Exp"/>
    <m/>
    <m/>
    <m/>
    <m/>
    <m/>
    <m/>
    <m/>
    <m/>
    <m/>
    <n v="-3291.15"/>
    <n v="-991.68"/>
    <m/>
    <n v="-4282.83"/>
  </r>
  <r>
    <x v="2"/>
    <s v="Tampa Electric Company"/>
    <x v="0"/>
    <s v="Tampa Electric Company"/>
    <x v="489"/>
    <x v="488"/>
    <x v="104"/>
    <s v="Misc Trnsm Exp"/>
    <m/>
    <m/>
    <m/>
    <n v="194.7"/>
    <m/>
    <m/>
    <m/>
    <m/>
    <m/>
    <m/>
    <m/>
    <n v="84335.59"/>
    <n v="84530.29"/>
  </r>
  <r>
    <x v="2"/>
    <s v="Tampa Electric Company"/>
    <x v="0"/>
    <s v="Tampa Electric Company"/>
    <x v="489"/>
    <x v="488"/>
    <x v="105"/>
    <s v="Trnsm Maint Struct"/>
    <m/>
    <m/>
    <m/>
    <m/>
    <m/>
    <m/>
    <m/>
    <m/>
    <m/>
    <n v="-226557.54"/>
    <m/>
    <m/>
    <n v="-226557.54"/>
  </r>
  <r>
    <x v="2"/>
    <s v="Tampa Electric Company"/>
    <x v="0"/>
    <s v="Tampa Electric Company"/>
    <x v="489"/>
    <x v="488"/>
    <x v="109"/>
    <s v="Trnsm Maint OH Lines"/>
    <n v="-6224.87"/>
    <m/>
    <m/>
    <m/>
    <m/>
    <m/>
    <m/>
    <m/>
    <m/>
    <m/>
    <n v="-2636.45"/>
    <m/>
    <n v="-8861.32"/>
  </r>
  <r>
    <x v="2"/>
    <s v="Tampa Electric Company"/>
    <x v="0"/>
    <s v="Tampa Electric Company"/>
    <x v="489"/>
    <x v="488"/>
    <x v="110"/>
    <s v="Distrb Ops SupEng"/>
    <m/>
    <m/>
    <m/>
    <m/>
    <m/>
    <m/>
    <m/>
    <m/>
    <m/>
    <m/>
    <n v="151478.01999999999"/>
    <m/>
    <n v="151478.01999999999"/>
  </r>
  <r>
    <x v="2"/>
    <s v="Tampa Electric Company"/>
    <x v="0"/>
    <s v="Tampa Electric Company"/>
    <x v="489"/>
    <x v="488"/>
    <x v="112"/>
    <s v="Distrb Station Exp"/>
    <m/>
    <m/>
    <n v="-125"/>
    <m/>
    <m/>
    <m/>
    <n v="10852.12"/>
    <m/>
    <m/>
    <m/>
    <m/>
    <m/>
    <n v="10727.12"/>
  </r>
  <r>
    <x v="2"/>
    <s v="Tampa Electric Company"/>
    <x v="0"/>
    <s v="Tampa Electric Company"/>
    <x v="489"/>
    <x v="488"/>
    <x v="113"/>
    <s v="Distrb OH Line Exp"/>
    <n v="-71.73"/>
    <n v="4880.5"/>
    <m/>
    <n v="-84296.2"/>
    <m/>
    <n v="-343004.76"/>
    <m/>
    <m/>
    <m/>
    <n v="-108716.46"/>
    <n v="-204183.02"/>
    <m/>
    <n v="-735391.67"/>
  </r>
  <r>
    <x v="2"/>
    <s v="Tampa Electric Company"/>
    <x v="0"/>
    <s v="Tampa Electric Company"/>
    <x v="489"/>
    <x v="488"/>
    <x v="115"/>
    <s v="Distrb Sreet Lightn"/>
    <m/>
    <n v="-24538.58"/>
    <n v="-7069.7"/>
    <n v="-18782.939999999999"/>
    <n v="-24005.49"/>
    <n v="-17466.45"/>
    <n v="-19294.060000000001"/>
    <n v="-28364.04"/>
    <n v="-69765.039999999994"/>
    <n v="-19886.66"/>
    <n v="-18138.45"/>
    <n v="-61709.18"/>
    <n v="-309020.59000000003"/>
  </r>
  <r>
    <x v="2"/>
    <s v="Tampa Electric Company"/>
    <x v="0"/>
    <s v="Tampa Electric Company"/>
    <x v="489"/>
    <x v="488"/>
    <x v="116"/>
    <s v="Distrb Meter Exp"/>
    <n v="-175410.74"/>
    <n v="150895.26"/>
    <n v="-10608"/>
    <n v="-11481.6"/>
    <n v="-10347.879999999999"/>
    <n v="-12278.4"/>
    <n v="-250040.11"/>
    <n v="-15694.59"/>
    <n v="-30988.19"/>
    <n v="-110428.78"/>
    <n v="-21367.759999999998"/>
    <n v="-18268.8"/>
    <n v="-516019.59"/>
  </r>
  <r>
    <x v="2"/>
    <s v="Tampa Electric Company"/>
    <x v="0"/>
    <s v="Tampa Electric Company"/>
    <x v="489"/>
    <x v="488"/>
    <x v="118"/>
    <s v="Misc Distrib Exp"/>
    <m/>
    <m/>
    <m/>
    <m/>
    <m/>
    <n v="13170"/>
    <m/>
    <m/>
    <m/>
    <n v="152968.57"/>
    <m/>
    <m/>
    <n v="166138.57"/>
  </r>
  <r>
    <x v="2"/>
    <s v="Tampa Electric Company"/>
    <x v="0"/>
    <s v="Tampa Electric Company"/>
    <x v="489"/>
    <x v="488"/>
    <x v="119"/>
    <s v="Distrb Maint Struct"/>
    <m/>
    <n v="0"/>
    <m/>
    <m/>
    <m/>
    <m/>
    <n v="0"/>
    <m/>
    <m/>
    <m/>
    <m/>
    <m/>
    <n v="0"/>
  </r>
  <r>
    <x v="2"/>
    <s v="Tampa Electric Company"/>
    <x v="0"/>
    <s v="Tampa Electric Company"/>
    <x v="489"/>
    <x v="488"/>
    <x v="120"/>
    <s v="Distrb Maint Station"/>
    <m/>
    <m/>
    <m/>
    <m/>
    <m/>
    <m/>
    <n v="-36173.75"/>
    <m/>
    <m/>
    <m/>
    <m/>
    <m/>
    <n v="-36173.75"/>
  </r>
  <r>
    <x v="2"/>
    <s v="Tampa Electric Company"/>
    <x v="0"/>
    <s v="Tampa Electric Company"/>
    <x v="489"/>
    <x v="488"/>
    <x v="121"/>
    <s v="Distrb Maint OH Line"/>
    <m/>
    <m/>
    <m/>
    <n v="574.26"/>
    <n v="-1032"/>
    <n v="72.92"/>
    <m/>
    <m/>
    <m/>
    <m/>
    <m/>
    <n v="0"/>
    <n v="-384.82"/>
  </r>
  <r>
    <x v="2"/>
    <s v="Tampa Electric Company"/>
    <x v="0"/>
    <s v="Tampa Electric Company"/>
    <x v="489"/>
    <x v="488"/>
    <x v="122"/>
    <s v="Distrb Maint UG Line"/>
    <n v="36907.57"/>
    <m/>
    <n v="2156.4"/>
    <m/>
    <m/>
    <m/>
    <m/>
    <m/>
    <m/>
    <m/>
    <n v="840864.18"/>
    <n v="-2404.87"/>
    <n v="877523.28"/>
  </r>
  <r>
    <x v="2"/>
    <s v="Tampa Electric Company"/>
    <x v="0"/>
    <s v="Tampa Electric Company"/>
    <x v="489"/>
    <x v="488"/>
    <x v="124"/>
    <s v="Distrb Maint StLght"/>
    <m/>
    <m/>
    <m/>
    <m/>
    <m/>
    <n v="77877.72"/>
    <m/>
    <m/>
    <m/>
    <m/>
    <m/>
    <m/>
    <n v="77877.72"/>
  </r>
  <r>
    <x v="2"/>
    <s v="Tampa Electric Company"/>
    <x v="0"/>
    <s v="Tampa Electric Company"/>
    <x v="489"/>
    <x v="488"/>
    <x v="128"/>
    <s v="Cust Act Rcds Cllct"/>
    <m/>
    <m/>
    <m/>
    <n v="1.4"/>
    <m/>
    <m/>
    <m/>
    <n v="-450000"/>
    <m/>
    <m/>
    <m/>
    <n v="-297453.45"/>
    <n v="-747452.05"/>
  </r>
  <r>
    <x v="2"/>
    <s v="Tampa Electric Company"/>
    <x v="0"/>
    <s v="Tampa Electric Company"/>
    <x v="489"/>
    <x v="488"/>
    <x v="129"/>
    <s v="Cust Assist Exp"/>
    <m/>
    <n v="998"/>
    <m/>
    <m/>
    <m/>
    <m/>
    <m/>
    <m/>
    <m/>
    <m/>
    <m/>
    <m/>
    <n v="998"/>
  </r>
  <r>
    <x v="2"/>
    <s v="Tampa Electric Company"/>
    <x v="0"/>
    <s v="Tampa Electric Company"/>
    <x v="489"/>
    <x v="488"/>
    <x v="141"/>
    <s v="Outside Services"/>
    <m/>
    <n v="-201471.19"/>
    <n v="-8774.48"/>
    <m/>
    <n v="-23689"/>
    <n v="-106363.38"/>
    <n v="-18560"/>
    <n v="-106448.79"/>
    <m/>
    <m/>
    <m/>
    <m/>
    <n v="-465306.84"/>
  </r>
  <r>
    <x v="2"/>
    <s v="Tampa Electric Company"/>
    <x v="0"/>
    <s v="Tampa Electric Company"/>
    <x v="489"/>
    <x v="488"/>
    <x v="132"/>
    <s v="Misc General Exp"/>
    <m/>
    <m/>
    <m/>
    <m/>
    <m/>
    <n v="-77648.09"/>
    <n v="77648.09"/>
    <m/>
    <m/>
    <m/>
    <m/>
    <m/>
    <n v="0"/>
  </r>
  <r>
    <x v="2"/>
    <s v="Tampa Electric Company"/>
    <x v="0"/>
    <s v="Tampa Electric Company"/>
    <x v="489"/>
    <x v="488"/>
    <x v="134"/>
    <s v="Not assigned"/>
    <n v="-64115"/>
    <n v="2138.75"/>
    <n v="-247770.44"/>
    <n v="-40.619999999999997"/>
    <n v="-66023.45"/>
    <m/>
    <n v="-35220.559999999998"/>
    <n v="-69047.100000000006"/>
    <m/>
    <n v="-42910.49"/>
    <n v="-58724.24"/>
    <m/>
    <n v="-581713.15"/>
  </r>
  <r>
    <x v="2"/>
    <s v="Tampa Electric Company"/>
    <x v="0"/>
    <s v="Tampa Electric Company"/>
    <x v="490"/>
    <x v="489"/>
    <x v="1"/>
    <s v="FERC B/S Clearing"/>
    <n v="-45984399.57"/>
    <n v="-40435308.520000003"/>
    <n v="-76689368.359999999"/>
    <n v="-64033198.509999998"/>
    <n v="-77860999.450000003"/>
    <n v="-69796230.790000007"/>
    <n v="-87257334.549999997"/>
    <n v="-125581673.73"/>
    <n v="-52428065.659999996"/>
    <n v="-54962246.100000001"/>
    <n v="-84036356.290000007"/>
    <n v="-181741056.15000001"/>
    <n v="-960806237.67999995"/>
  </r>
  <r>
    <x v="2"/>
    <s v="Tampa Electric Company"/>
    <x v="0"/>
    <s v="Tampa Electric Company"/>
    <x v="491"/>
    <x v="490"/>
    <x v="81"/>
    <s v="Steam Fuel"/>
    <n v="1506126.7"/>
    <n v="1597333.3"/>
    <n v="6841588.2699999996"/>
    <n v="1539012.42"/>
    <n v="-9795.4500000000007"/>
    <n v="92061.63"/>
    <n v="1297696.78"/>
    <n v="3239759.61"/>
    <n v="3101748.24"/>
    <n v="5652751.6600000001"/>
    <n v="5231939.22"/>
    <n v="6317385.8300000001"/>
    <n v="36407608.210000001"/>
  </r>
  <r>
    <x v="2"/>
    <s v="Tampa Electric Company"/>
    <x v="0"/>
    <s v="Tampa Electric Company"/>
    <x v="492"/>
    <x v="491"/>
    <x v="81"/>
    <s v="Steam Fuel"/>
    <n v="6101325.1900000004"/>
    <n v="6544244.6399999997"/>
    <n v="1403180.79"/>
    <n v="1517939.56"/>
    <n v="131518.44"/>
    <n v="26766.19"/>
    <n v="4102216.95"/>
    <n v="1237049.46"/>
    <n v="462864.82"/>
    <n v="1182110.3700000001"/>
    <n v="889586.77"/>
    <n v="1159921.8999999999"/>
    <n v="24758725.080000002"/>
  </r>
  <r>
    <x v="2"/>
    <s v="Tampa Electric Company"/>
    <x v="0"/>
    <s v="Tampa Electric Company"/>
    <x v="492"/>
    <x v="491"/>
    <x v="91"/>
    <s v="OthPwr Fuel"/>
    <n v="50168228.969999999"/>
    <n v="32618975.010000002"/>
    <n v="33350833.960000001"/>
    <n v="32765639.969999999"/>
    <n v="40395240.020000003"/>
    <n v="42637461.759999998"/>
    <n v="51045906.789999999"/>
    <n v="51757975.200000003"/>
    <n v="41300896.159999996"/>
    <n v="39006318.539999999"/>
    <n v="35119462.840000004"/>
    <n v="34341865.979999997"/>
    <n v="484508805.20000005"/>
  </r>
  <r>
    <x v="2"/>
    <s v="Tampa Electric Company"/>
    <x v="0"/>
    <s v="Tampa Electric Company"/>
    <x v="493"/>
    <x v="492"/>
    <x v="91"/>
    <s v="OthPwr Fuel"/>
    <n v="53790.9"/>
    <n v="30731.91"/>
    <n v="70407.839999999997"/>
    <n v="85619.6"/>
    <n v="59782.76"/>
    <n v="67059.149999999994"/>
    <n v="57013.1"/>
    <n v="66445.66"/>
    <n v="45017.66"/>
    <n v="85834.45"/>
    <n v="140693.85999999999"/>
    <n v="88584.15"/>
    <n v="850981.04"/>
  </r>
  <r>
    <x v="2"/>
    <s v="Tampa Electric Company"/>
    <x v="0"/>
    <s v="Tampa Electric Company"/>
    <x v="494"/>
    <x v="493"/>
    <x v="143"/>
    <s v="Steam Allowances"/>
    <n v="-4.4000000000000004"/>
    <m/>
    <m/>
    <n v="-5.83"/>
    <m/>
    <m/>
    <n v="-1.37"/>
    <m/>
    <m/>
    <n v="-4.8"/>
    <m/>
    <m/>
    <n v="-16.400000000000002"/>
  </r>
  <r>
    <x v="2"/>
    <s v="Tampa Electric Company"/>
    <x v="0"/>
    <s v="Tampa Electric Company"/>
    <x v="495"/>
    <x v="494"/>
    <x v="143"/>
    <s v="Steam Allowances"/>
    <m/>
    <m/>
    <m/>
    <m/>
    <m/>
    <m/>
    <m/>
    <m/>
    <m/>
    <m/>
    <n v="48100.41"/>
    <m/>
    <n v="48100.41"/>
  </r>
  <r>
    <x v="2"/>
    <s v="Tampa Electric Company"/>
    <x v="0"/>
    <s v="Tampa Electric Company"/>
    <x v="496"/>
    <x v="495"/>
    <x v="144"/>
    <s v="OthSup Purch Pwr"/>
    <n v="2489910.41"/>
    <n v="2765893.8"/>
    <n v="4009525.67"/>
    <n v="11199479.76"/>
    <n v="8733450.5099999998"/>
    <n v="4928107.9000000004"/>
    <n v="7064061.2000000002"/>
    <n v="7736922.2300000004"/>
    <n v="16248431.810000001"/>
    <n v="6423163.1799999997"/>
    <n v="3968945.4"/>
    <n v="2207516.41"/>
    <n v="77775408.280000001"/>
  </r>
  <r>
    <x v="2"/>
    <s v="Tampa Electric Company"/>
    <x v="0"/>
    <s v="Tampa Electric Company"/>
    <x v="497"/>
    <x v="496"/>
    <x v="1"/>
    <s v="FERC B/S Clearing"/>
    <n v="2009256.11"/>
    <n v="394820.79"/>
    <n v="423439.76"/>
    <n v="208339.84"/>
    <n v="856042.97"/>
    <n v="2597165.81"/>
    <n v="30012.83"/>
    <n v="887731.85"/>
    <n v="1141756.95"/>
    <n v="361790.09"/>
    <n v="1090071.8899999999"/>
    <n v="6826773.96"/>
    <n v="16827202.849999998"/>
  </r>
  <r>
    <x v="2"/>
    <s v="Tampa Electric Company"/>
    <x v="0"/>
    <s v="Tampa Electric Company"/>
    <x v="497"/>
    <x v="496"/>
    <x v="78"/>
    <s v="Csts Jobbing Wrk"/>
    <m/>
    <n v="488.09"/>
    <m/>
    <m/>
    <m/>
    <m/>
    <m/>
    <m/>
    <m/>
    <m/>
    <m/>
    <m/>
    <n v="488.09"/>
  </r>
  <r>
    <x v="2"/>
    <s v="Tampa Electric Company"/>
    <x v="0"/>
    <s v="Tampa Electric Company"/>
    <x v="497"/>
    <x v="496"/>
    <x v="80"/>
    <s v="Steam Ops SupEng"/>
    <n v="83.03"/>
    <n v="6118.18"/>
    <n v="6084.4"/>
    <n v="3422.45"/>
    <n v="566.92999999999995"/>
    <n v="2168.4699999999998"/>
    <m/>
    <n v="2131.75"/>
    <n v="2777.21"/>
    <n v="4670.1000000000004"/>
    <n v="1872.49"/>
    <n v="5422.13"/>
    <n v="35317.140000000007"/>
  </r>
  <r>
    <x v="2"/>
    <s v="Tampa Electric Company"/>
    <x v="0"/>
    <s v="Tampa Electric Company"/>
    <x v="497"/>
    <x v="496"/>
    <x v="84"/>
    <s v="Misc Steam Pwr Exp"/>
    <m/>
    <n v="2384.35"/>
    <n v="9145.7900000000009"/>
    <n v="8987.42"/>
    <n v="125.76"/>
    <n v="4411.25"/>
    <n v="262.39999999999998"/>
    <n v="76.08"/>
    <n v="3064.76"/>
    <n v="745.01"/>
    <n v="6091.11"/>
    <n v="15414.85"/>
    <n v="50708.78"/>
  </r>
  <r>
    <x v="2"/>
    <s v="Tampa Electric Company"/>
    <x v="0"/>
    <s v="Tampa Electric Company"/>
    <x v="497"/>
    <x v="496"/>
    <x v="88"/>
    <s v="Steam Maint ElePlant"/>
    <m/>
    <m/>
    <m/>
    <m/>
    <m/>
    <m/>
    <m/>
    <m/>
    <m/>
    <m/>
    <m/>
    <n v="393.31"/>
    <n v="393.31"/>
  </r>
  <r>
    <x v="2"/>
    <s v="Tampa Electric Company"/>
    <x v="0"/>
    <s v="Tampa Electric Company"/>
    <x v="497"/>
    <x v="496"/>
    <x v="92"/>
    <s v="OthPwr Gen Exp"/>
    <m/>
    <n v="3949.75"/>
    <n v="267.49"/>
    <n v="94.73"/>
    <n v="426.73"/>
    <n v="794.4"/>
    <n v="234.16"/>
    <n v="5081.83"/>
    <m/>
    <n v="722.31"/>
    <n v="1145.95"/>
    <n v="524.39"/>
    <n v="13241.739999999998"/>
  </r>
  <r>
    <x v="2"/>
    <s v="Tampa Electric Company"/>
    <x v="0"/>
    <s v="Tampa Electric Company"/>
    <x v="497"/>
    <x v="496"/>
    <x v="93"/>
    <s v="Misc OthPwr Gen Exp"/>
    <n v="1220.47"/>
    <n v="5424.26"/>
    <n v="1415.21"/>
    <n v="3164.11"/>
    <n v="-538.20000000000005"/>
    <n v="709.12"/>
    <n v="527.38"/>
    <n v="915.92"/>
    <n v="4280.76"/>
    <n v="2824.05"/>
    <n v="522.01"/>
    <n v="3168.7"/>
    <n v="23633.789999999997"/>
  </r>
  <r>
    <x v="2"/>
    <s v="Tampa Electric Company"/>
    <x v="0"/>
    <s v="Tampa Electric Company"/>
    <x v="497"/>
    <x v="496"/>
    <x v="95"/>
    <s v="OthPwr Maint Gen Eq"/>
    <m/>
    <m/>
    <m/>
    <m/>
    <m/>
    <m/>
    <m/>
    <m/>
    <n v="1994.85"/>
    <m/>
    <m/>
    <m/>
    <n v="1994.85"/>
  </r>
  <r>
    <x v="2"/>
    <s v="Tampa Electric Company"/>
    <x v="0"/>
    <s v="Tampa Electric Company"/>
    <x v="497"/>
    <x v="496"/>
    <x v="102"/>
    <s v="Trnsm Station Exp"/>
    <m/>
    <n v="947.59"/>
    <n v="297.39999999999998"/>
    <m/>
    <m/>
    <m/>
    <m/>
    <m/>
    <n v="427.98"/>
    <n v="214.99"/>
    <m/>
    <n v="7041.08"/>
    <n v="8929.0400000000009"/>
  </r>
  <r>
    <x v="2"/>
    <s v="Tampa Electric Company"/>
    <x v="0"/>
    <s v="Tampa Electric Company"/>
    <x v="497"/>
    <x v="496"/>
    <x v="104"/>
    <s v="Misc Trnsm Exp"/>
    <n v="8.8699999999999992"/>
    <n v="1041.08"/>
    <m/>
    <n v="11031.47"/>
    <n v="263.26"/>
    <n v="436.16"/>
    <n v="72.44"/>
    <n v="53.93"/>
    <n v="92.45"/>
    <n v="55.41"/>
    <n v="1408.06"/>
    <n v="2980.38"/>
    <n v="17443.509999999998"/>
  </r>
  <r>
    <x v="2"/>
    <s v="Tampa Electric Company"/>
    <x v="0"/>
    <s v="Tampa Electric Company"/>
    <x v="497"/>
    <x v="496"/>
    <x v="106"/>
    <s v="Trnsm Maint Comp SW"/>
    <m/>
    <n v="-169818.55"/>
    <n v="227.52"/>
    <m/>
    <m/>
    <n v="143.49"/>
    <n v="239.99"/>
    <m/>
    <m/>
    <m/>
    <m/>
    <m/>
    <n v="-169207.55000000002"/>
  </r>
  <r>
    <x v="2"/>
    <s v="Tampa Electric Company"/>
    <x v="0"/>
    <s v="Tampa Electric Company"/>
    <x v="497"/>
    <x v="496"/>
    <x v="107"/>
    <s v="Trnsm Maint Comm Eq"/>
    <m/>
    <n v="1323.28"/>
    <m/>
    <m/>
    <m/>
    <m/>
    <m/>
    <m/>
    <m/>
    <m/>
    <m/>
    <m/>
    <n v="1323.28"/>
  </r>
  <r>
    <x v="2"/>
    <s v="Tampa Electric Company"/>
    <x v="0"/>
    <s v="Tampa Electric Company"/>
    <x v="497"/>
    <x v="496"/>
    <x v="108"/>
    <s v="Trnsm Maint Stn Equ"/>
    <m/>
    <m/>
    <m/>
    <m/>
    <m/>
    <m/>
    <n v="348.92"/>
    <m/>
    <n v="96.79"/>
    <m/>
    <m/>
    <m/>
    <n v="445.71000000000004"/>
  </r>
  <r>
    <x v="2"/>
    <s v="Tampa Electric Company"/>
    <x v="0"/>
    <s v="Tampa Electric Company"/>
    <x v="497"/>
    <x v="496"/>
    <x v="112"/>
    <s v="Distrb Station Exp"/>
    <n v="76.540000000000006"/>
    <m/>
    <n v="566.92999999999995"/>
    <n v="3402.2"/>
    <n v="566.92999999999995"/>
    <n v="82.6"/>
    <n v="1133.8599999999999"/>
    <n v="566.92999999999995"/>
    <n v="1577.45"/>
    <m/>
    <m/>
    <m/>
    <n v="7973.44"/>
  </r>
  <r>
    <x v="2"/>
    <s v="Tampa Electric Company"/>
    <x v="0"/>
    <s v="Tampa Electric Company"/>
    <x v="497"/>
    <x v="496"/>
    <x v="113"/>
    <s v="Distrb OH Line Exp"/>
    <n v="459.56"/>
    <n v="6429.31"/>
    <n v="1048.23"/>
    <n v="2438.7600000000002"/>
    <n v="1093.17"/>
    <n v="2885.34"/>
    <n v="810.71"/>
    <n v="5936.96"/>
    <n v="5862.82"/>
    <n v="6727.73"/>
    <n v="4689.2"/>
    <n v="3452.99"/>
    <n v="41834.779999999992"/>
  </r>
  <r>
    <x v="2"/>
    <s v="Tampa Electric Company"/>
    <x v="0"/>
    <s v="Tampa Electric Company"/>
    <x v="497"/>
    <x v="496"/>
    <x v="115"/>
    <s v="Distrb Sreet Lightn"/>
    <m/>
    <n v="950.16"/>
    <n v="2269.81"/>
    <n v="1431.25"/>
    <m/>
    <m/>
    <n v="566.92999999999995"/>
    <n v="844.57"/>
    <n v="2936.58"/>
    <m/>
    <m/>
    <n v="4467.58"/>
    <n v="13466.88"/>
  </r>
  <r>
    <x v="2"/>
    <s v="Tampa Electric Company"/>
    <x v="0"/>
    <s v="Tampa Electric Company"/>
    <x v="497"/>
    <x v="496"/>
    <x v="116"/>
    <s v="Distrb Meter Exp"/>
    <m/>
    <n v="1021.52"/>
    <m/>
    <m/>
    <m/>
    <n v="2101.42"/>
    <m/>
    <m/>
    <m/>
    <n v="32.659999999999997"/>
    <n v="39.75"/>
    <n v="69.7"/>
    <n v="3265.0499999999997"/>
  </r>
  <r>
    <x v="2"/>
    <s v="Tampa Electric Company"/>
    <x v="0"/>
    <s v="Tampa Electric Company"/>
    <x v="497"/>
    <x v="496"/>
    <x v="118"/>
    <s v="Misc Distrib Exp"/>
    <m/>
    <n v="1895.97"/>
    <n v="58.62"/>
    <n v="4278.16"/>
    <n v="5516.13"/>
    <n v="5978.56"/>
    <n v="5402.26"/>
    <n v="10900.27"/>
    <n v="11724.9"/>
    <n v="11831.02"/>
    <n v="254.6"/>
    <n v="3686.55"/>
    <n v="61527.040000000001"/>
  </r>
  <r>
    <x v="2"/>
    <s v="Tampa Electric Company"/>
    <x v="0"/>
    <s v="Tampa Electric Company"/>
    <x v="497"/>
    <x v="496"/>
    <x v="128"/>
    <s v="Cust Act Rcds Cllct"/>
    <n v="6136.27"/>
    <n v="-2368.34"/>
    <n v="772.21"/>
    <n v="1243.8699999999999"/>
    <n v="811.66"/>
    <n v="3142.96"/>
    <n v="64.09"/>
    <n v="555.70000000000005"/>
    <n v="2606.08"/>
    <n v="15665.99"/>
    <n v="4777.0600000000004"/>
    <n v="6642.88"/>
    <n v="40050.43"/>
  </r>
  <r>
    <x v="2"/>
    <s v="Tampa Electric Company"/>
    <x v="0"/>
    <s v="Tampa Electric Company"/>
    <x v="497"/>
    <x v="496"/>
    <x v="129"/>
    <s v="Cust Assist Exp"/>
    <m/>
    <n v="791.57"/>
    <n v="27.18"/>
    <m/>
    <n v="1165.31"/>
    <n v="5590.68"/>
    <m/>
    <m/>
    <n v="208.01"/>
    <n v="143.6"/>
    <m/>
    <n v="1662.48"/>
    <n v="9588.83"/>
  </r>
  <r>
    <x v="2"/>
    <s v="Tampa Electric Company"/>
    <x v="0"/>
    <s v="Tampa Electric Company"/>
    <x v="497"/>
    <x v="496"/>
    <x v="136"/>
    <s v="Sales Advertising"/>
    <m/>
    <m/>
    <m/>
    <m/>
    <m/>
    <m/>
    <m/>
    <m/>
    <n v="1643.19"/>
    <n v="1938.39"/>
    <m/>
    <m/>
    <n v="3581.58"/>
  </r>
  <r>
    <x v="2"/>
    <s v="Tampa Electric Company"/>
    <x v="0"/>
    <s v="Tampa Electric Company"/>
    <x v="497"/>
    <x v="496"/>
    <x v="137"/>
    <s v="Office Suppl Exp"/>
    <n v="13238.57"/>
    <n v="32053.57"/>
    <n v="10729.16"/>
    <n v="20212.79"/>
    <n v="19857.95"/>
    <n v="6643.38"/>
    <n v="5552.78"/>
    <n v="3673.04"/>
    <n v="22783.66"/>
    <n v="25965.27"/>
    <n v="8671.4500000000007"/>
    <n v="28411.99"/>
    <n v="197793.61"/>
  </r>
  <r>
    <x v="2"/>
    <s v="Tampa Electric Company"/>
    <x v="0"/>
    <s v="Tampa Electric Company"/>
    <x v="497"/>
    <x v="496"/>
    <x v="132"/>
    <s v="Misc General Exp"/>
    <m/>
    <n v="292.57"/>
    <m/>
    <m/>
    <n v="5669.33"/>
    <m/>
    <m/>
    <m/>
    <m/>
    <m/>
    <m/>
    <m/>
    <n v="5961.9"/>
  </r>
  <r>
    <x v="2"/>
    <s v="Tampa Electric Company"/>
    <x v="0"/>
    <s v="Tampa Electric Company"/>
    <x v="497"/>
    <x v="496"/>
    <x v="133"/>
    <s v="A&amp;G Ele Maint GenPlt"/>
    <m/>
    <n v="23.31"/>
    <m/>
    <m/>
    <n v="2170.62"/>
    <m/>
    <m/>
    <m/>
    <m/>
    <m/>
    <m/>
    <n v="1483.21"/>
    <n v="3677.14"/>
  </r>
  <r>
    <x v="2"/>
    <s v="Tampa Electric Company"/>
    <x v="0"/>
    <s v="Tampa Electric Company"/>
    <x v="497"/>
    <x v="496"/>
    <x v="134"/>
    <s v="Not assigned"/>
    <m/>
    <m/>
    <m/>
    <m/>
    <m/>
    <m/>
    <n v="27642.32"/>
    <n v="25096.12"/>
    <m/>
    <m/>
    <n v="498167.19"/>
    <m/>
    <n v="550905.63"/>
  </r>
  <r>
    <x v="2"/>
    <s v="Tampa Electric Company"/>
    <x v="0"/>
    <s v="Tampa Electric Company"/>
    <x v="498"/>
    <x v="497"/>
    <x v="1"/>
    <s v="FERC B/S Clearing"/>
    <n v="5656.89"/>
    <n v="6863.25"/>
    <n v="17081.39"/>
    <n v="8111.4"/>
    <n v="5374.35"/>
    <n v="1210.1300000000001"/>
    <n v="6836.92"/>
    <n v="4845.55"/>
    <n v="2559.87"/>
    <n v="10327.99"/>
    <n v="2505.63"/>
    <n v="2094.62"/>
    <n v="73467.990000000005"/>
  </r>
  <r>
    <x v="2"/>
    <s v="Tampa Electric Company"/>
    <x v="0"/>
    <s v="Tampa Electric Company"/>
    <x v="498"/>
    <x v="497"/>
    <x v="78"/>
    <s v="Csts Jobbing Wrk"/>
    <m/>
    <n v="381.37"/>
    <n v="12.11"/>
    <n v="0.03"/>
    <n v="139.66"/>
    <m/>
    <m/>
    <m/>
    <n v="24.78"/>
    <m/>
    <m/>
    <n v="70.400000000000006"/>
    <n v="628.34999999999991"/>
  </r>
  <r>
    <x v="2"/>
    <s v="Tampa Electric Company"/>
    <x v="0"/>
    <s v="Tampa Electric Company"/>
    <x v="498"/>
    <x v="497"/>
    <x v="145"/>
    <s v="Oth Exp Donations"/>
    <m/>
    <m/>
    <m/>
    <m/>
    <n v="5000"/>
    <m/>
    <m/>
    <m/>
    <m/>
    <m/>
    <m/>
    <m/>
    <n v="5000"/>
  </r>
  <r>
    <x v="2"/>
    <s v="Tampa Electric Company"/>
    <x v="0"/>
    <s v="Tampa Electric Company"/>
    <x v="498"/>
    <x v="497"/>
    <x v="79"/>
    <s v="Other Deductions"/>
    <m/>
    <n v="74.95"/>
    <m/>
    <n v="29.98"/>
    <m/>
    <m/>
    <m/>
    <m/>
    <m/>
    <m/>
    <m/>
    <m/>
    <n v="104.93"/>
  </r>
  <r>
    <x v="2"/>
    <s v="Tampa Electric Company"/>
    <x v="0"/>
    <s v="Tampa Electric Company"/>
    <x v="498"/>
    <x v="497"/>
    <x v="80"/>
    <s v="Steam Ops SupEng"/>
    <n v="899.85"/>
    <n v="3433.34"/>
    <n v="1156.1300000000001"/>
    <n v="3597.84"/>
    <n v="10183.549999999999"/>
    <n v="4348.5"/>
    <n v="4097.75"/>
    <n v="5783.32"/>
    <n v="5560.22"/>
    <n v="6947.48"/>
    <n v="5320.47"/>
    <n v="4044.7"/>
    <n v="55373.149999999994"/>
  </r>
  <r>
    <x v="2"/>
    <s v="Tampa Electric Company"/>
    <x v="0"/>
    <s v="Tampa Electric Company"/>
    <x v="498"/>
    <x v="497"/>
    <x v="81"/>
    <s v="Steam Fuel"/>
    <m/>
    <m/>
    <m/>
    <n v="0.02"/>
    <m/>
    <m/>
    <m/>
    <m/>
    <n v="0.08"/>
    <m/>
    <m/>
    <m/>
    <n v="0.1"/>
  </r>
  <r>
    <x v="2"/>
    <s v="Tampa Electric Company"/>
    <x v="0"/>
    <s v="Tampa Electric Company"/>
    <x v="498"/>
    <x v="497"/>
    <x v="82"/>
    <s v="Steam Expenses"/>
    <m/>
    <m/>
    <m/>
    <n v="0.22"/>
    <m/>
    <m/>
    <n v="2954.6"/>
    <m/>
    <n v="0.57999999999999996"/>
    <m/>
    <m/>
    <m/>
    <n v="2955.3999999999996"/>
  </r>
  <r>
    <x v="2"/>
    <s v="Tampa Electric Company"/>
    <x v="0"/>
    <s v="Tampa Electric Company"/>
    <x v="498"/>
    <x v="497"/>
    <x v="83"/>
    <s v="Steam Electric Exp"/>
    <m/>
    <m/>
    <m/>
    <n v="0.11"/>
    <m/>
    <m/>
    <m/>
    <m/>
    <n v="0.39"/>
    <m/>
    <m/>
    <m/>
    <n v="0.5"/>
  </r>
  <r>
    <x v="2"/>
    <s v="Tampa Electric Company"/>
    <x v="0"/>
    <s v="Tampa Electric Company"/>
    <x v="498"/>
    <x v="497"/>
    <x v="84"/>
    <s v="Misc Steam Pwr Exp"/>
    <n v="3254.56"/>
    <n v="3246.59"/>
    <n v="6912.92"/>
    <n v="1567.89"/>
    <n v="4733.22"/>
    <n v="2920.38"/>
    <n v="2273.89"/>
    <n v="1377.9"/>
    <n v="845.69"/>
    <n v="631.58000000000004"/>
    <n v="920.98"/>
    <n v="1908.94"/>
    <n v="30594.54"/>
  </r>
  <r>
    <x v="2"/>
    <s v="Tampa Electric Company"/>
    <x v="0"/>
    <s v="Tampa Electric Company"/>
    <x v="498"/>
    <x v="497"/>
    <x v="86"/>
    <s v="Steam Main Struct"/>
    <m/>
    <m/>
    <m/>
    <n v="0.04"/>
    <m/>
    <m/>
    <m/>
    <m/>
    <n v="0.14000000000000001"/>
    <m/>
    <m/>
    <m/>
    <n v="0.18000000000000002"/>
  </r>
  <r>
    <x v="2"/>
    <s v="Tampa Electric Company"/>
    <x v="0"/>
    <s v="Tampa Electric Company"/>
    <x v="498"/>
    <x v="497"/>
    <x v="87"/>
    <s v="Steam Maint BoilerPl"/>
    <m/>
    <m/>
    <m/>
    <n v="0.36"/>
    <m/>
    <m/>
    <m/>
    <m/>
    <n v="0.99"/>
    <m/>
    <m/>
    <m/>
    <n v="1.35"/>
  </r>
  <r>
    <x v="2"/>
    <s v="Tampa Electric Company"/>
    <x v="0"/>
    <s v="Tampa Electric Company"/>
    <x v="498"/>
    <x v="497"/>
    <x v="88"/>
    <s v="Steam Maint ElePlant"/>
    <m/>
    <m/>
    <m/>
    <n v="7.0000000000000007E-2"/>
    <n v="99"/>
    <m/>
    <m/>
    <m/>
    <n v="0.06"/>
    <m/>
    <m/>
    <n v="1189.48"/>
    <n v="1288.6100000000001"/>
  </r>
  <r>
    <x v="2"/>
    <s v="Tampa Electric Company"/>
    <x v="0"/>
    <s v="Tampa Electric Company"/>
    <x v="498"/>
    <x v="497"/>
    <x v="89"/>
    <s v="Maint Msc Steam Plnt"/>
    <m/>
    <m/>
    <m/>
    <n v="0.05"/>
    <m/>
    <m/>
    <m/>
    <m/>
    <n v="0.14000000000000001"/>
    <m/>
    <m/>
    <m/>
    <n v="0.19"/>
  </r>
  <r>
    <x v="2"/>
    <s v="Tampa Electric Company"/>
    <x v="0"/>
    <s v="Tampa Electric Company"/>
    <x v="498"/>
    <x v="497"/>
    <x v="91"/>
    <s v="OthPwr Fuel"/>
    <m/>
    <m/>
    <m/>
    <n v="0"/>
    <m/>
    <m/>
    <m/>
    <m/>
    <m/>
    <m/>
    <m/>
    <m/>
    <n v="0"/>
  </r>
  <r>
    <x v="2"/>
    <s v="Tampa Electric Company"/>
    <x v="0"/>
    <s v="Tampa Electric Company"/>
    <x v="498"/>
    <x v="497"/>
    <x v="92"/>
    <s v="OthPwr Gen Exp"/>
    <n v="374.6"/>
    <n v="124.68"/>
    <n v="602.80999999999995"/>
    <n v="3311.74"/>
    <n v="2922.28"/>
    <n v="767.42"/>
    <n v="807"/>
    <n v="2697.78"/>
    <n v="705.54"/>
    <n v="398.9"/>
    <n v="3694.21"/>
    <n v="1786.79"/>
    <n v="18193.750000000004"/>
  </r>
  <r>
    <x v="2"/>
    <s v="Tampa Electric Company"/>
    <x v="0"/>
    <s v="Tampa Electric Company"/>
    <x v="498"/>
    <x v="497"/>
    <x v="93"/>
    <s v="Misc OthPwr Gen Exp"/>
    <n v="14511.06"/>
    <n v="5912.81"/>
    <n v="13943.57"/>
    <n v="12416.55"/>
    <n v="-182"/>
    <n v="9006.64"/>
    <n v="4739.68"/>
    <n v="10128.799999999999"/>
    <n v="10091.25"/>
    <n v="10032.67"/>
    <n v="12204.58"/>
    <n v="29206.49"/>
    <n v="132012.1"/>
  </r>
  <r>
    <x v="2"/>
    <s v="Tampa Electric Company"/>
    <x v="0"/>
    <s v="Tampa Electric Company"/>
    <x v="498"/>
    <x v="497"/>
    <x v="94"/>
    <s v="OthPwr Maint Struct"/>
    <m/>
    <m/>
    <m/>
    <n v="0.04"/>
    <m/>
    <m/>
    <m/>
    <m/>
    <n v="0.06"/>
    <m/>
    <m/>
    <m/>
    <n v="0.1"/>
  </r>
  <r>
    <x v="2"/>
    <s v="Tampa Electric Company"/>
    <x v="0"/>
    <s v="Tampa Electric Company"/>
    <x v="498"/>
    <x v="497"/>
    <x v="95"/>
    <s v="OthPwr Maint Gen Eq"/>
    <m/>
    <m/>
    <n v="68.760000000000005"/>
    <n v="161.38"/>
    <m/>
    <m/>
    <m/>
    <n v="1831.91"/>
    <n v="1116.46"/>
    <m/>
    <m/>
    <n v="283.87"/>
    <n v="3462.38"/>
  </r>
  <r>
    <x v="2"/>
    <s v="Tampa Electric Company"/>
    <x v="0"/>
    <s v="Tampa Electric Company"/>
    <x v="498"/>
    <x v="497"/>
    <x v="96"/>
    <s v="Maint Msc OthPwr Plt"/>
    <m/>
    <m/>
    <m/>
    <n v="0.01"/>
    <m/>
    <m/>
    <m/>
    <m/>
    <n v="7.0000000000000007E-2"/>
    <m/>
    <m/>
    <m/>
    <n v="0.08"/>
  </r>
  <r>
    <x v="2"/>
    <s v="Tampa Electric Company"/>
    <x v="0"/>
    <s v="Tampa Electric Company"/>
    <x v="498"/>
    <x v="497"/>
    <x v="97"/>
    <s v="OthSup SysCtrl Dispt"/>
    <m/>
    <m/>
    <m/>
    <n v="0.04"/>
    <m/>
    <m/>
    <m/>
    <m/>
    <n v="0.1"/>
    <m/>
    <m/>
    <m/>
    <n v="0.14000000000000001"/>
  </r>
  <r>
    <x v="2"/>
    <s v="Tampa Electric Company"/>
    <x v="0"/>
    <s v="Tampa Electric Company"/>
    <x v="498"/>
    <x v="497"/>
    <x v="98"/>
    <s v="Trnsm Ops SupEng"/>
    <m/>
    <m/>
    <m/>
    <n v="0.08"/>
    <m/>
    <m/>
    <m/>
    <m/>
    <n v="178.98"/>
    <m/>
    <m/>
    <m/>
    <n v="179.06"/>
  </r>
  <r>
    <x v="2"/>
    <s v="Tampa Electric Company"/>
    <x v="0"/>
    <s v="Tampa Electric Company"/>
    <x v="498"/>
    <x v="497"/>
    <x v="99"/>
    <s v="Trnsm LD Reliability"/>
    <m/>
    <m/>
    <m/>
    <n v="0.01"/>
    <m/>
    <m/>
    <m/>
    <m/>
    <n v="0.01"/>
    <m/>
    <m/>
    <m/>
    <n v="0.02"/>
  </r>
  <r>
    <x v="2"/>
    <s v="Tampa Electric Company"/>
    <x v="0"/>
    <s v="Tampa Electric Company"/>
    <x v="498"/>
    <x v="497"/>
    <x v="100"/>
    <s v="Trnsm LD Monitor"/>
    <m/>
    <m/>
    <m/>
    <n v="0.09"/>
    <m/>
    <m/>
    <m/>
    <m/>
    <n v="0.22"/>
    <m/>
    <m/>
    <m/>
    <n v="0.31"/>
  </r>
  <r>
    <x v="2"/>
    <s v="Tampa Electric Company"/>
    <x v="0"/>
    <s v="Tampa Electric Company"/>
    <x v="498"/>
    <x v="497"/>
    <x v="101"/>
    <s v="Trnsm LD Svc Schld"/>
    <m/>
    <m/>
    <m/>
    <n v="0.06"/>
    <m/>
    <m/>
    <m/>
    <m/>
    <n v="0.15"/>
    <m/>
    <m/>
    <m/>
    <n v="0.21"/>
  </r>
  <r>
    <x v="2"/>
    <s v="Tampa Electric Company"/>
    <x v="0"/>
    <s v="Tampa Electric Company"/>
    <x v="498"/>
    <x v="497"/>
    <x v="102"/>
    <s v="Trnsm Station Exp"/>
    <n v="453.67"/>
    <n v="488.16"/>
    <n v="568.16"/>
    <n v="481.54"/>
    <n v="1478.72"/>
    <n v="1283.92"/>
    <n v="1423.71"/>
    <n v="717.83"/>
    <n v="881.02"/>
    <n v="890.79"/>
    <n v="483.99"/>
    <n v="603.09"/>
    <n v="9754.6"/>
  </r>
  <r>
    <x v="2"/>
    <s v="Tampa Electric Company"/>
    <x v="0"/>
    <s v="Tampa Electric Company"/>
    <x v="498"/>
    <x v="497"/>
    <x v="103"/>
    <s v="Trnsm OH Line Exp"/>
    <m/>
    <m/>
    <m/>
    <n v="0.01"/>
    <m/>
    <m/>
    <m/>
    <m/>
    <n v="136.63999999999999"/>
    <m/>
    <m/>
    <m/>
    <n v="136.64999999999998"/>
  </r>
  <r>
    <x v="2"/>
    <s v="Tampa Electric Company"/>
    <x v="0"/>
    <s v="Tampa Electric Company"/>
    <x v="498"/>
    <x v="497"/>
    <x v="104"/>
    <s v="Misc Trnsm Exp"/>
    <n v="616.29"/>
    <n v="1161.6500000000001"/>
    <n v="1780.4"/>
    <n v="3166.89"/>
    <n v="1585.5"/>
    <n v="1797.19"/>
    <n v="989.2"/>
    <n v="1103.97"/>
    <n v="2876.27"/>
    <n v="214.49"/>
    <n v="1423.38"/>
    <n v="1471.47"/>
    <n v="18186.7"/>
  </r>
  <r>
    <x v="2"/>
    <s v="Tampa Electric Company"/>
    <x v="0"/>
    <s v="Tampa Electric Company"/>
    <x v="498"/>
    <x v="497"/>
    <x v="106"/>
    <s v="Trnsm Maint Comp SW"/>
    <m/>
    <m/>
    <m/>
    <n v="0.02"/>
    <m/>
    <m/>
    <m/>
    <m/>
    <n v="0.03"/>
    <m/>
    <m/>
    <m/>
    <n v="0.05"/>
  </r>
  <r>
    <x v="2"/>
    <s v="Tampa Electric Company"/>
    <x v="0"/>
    <s v="Tampa Electric Company"/>
    <x v="498"/>
    <x v="497"/>
    <x v="107"/>
    <s v="Trnsm Maint Comm Eq"/>
    <m/>
    <m/>
    <m/>
    <n v="0.01"/>
    <n v="893.45"/>
    <m/>
    <m/>
    <n v="63.42"/>
    <n v="0.02"/>
    <m/>
    <n v="20.100000000000001"/>
    <m/>
    <n v="977"/>
  </r>
  <r>
    <x v="2"/>
    <s v="Tampa Electric Company"/>
    <x v="0"/>
    <s v="Tampa Electric Company"/>
    <x v="498"/>
    <x v="497"/>
    <x v="108"/>
    <s v="Trnsm Maint Stn Equ"/>
    <m/>
    <m/>
    <m/>
    <n v="144.01"/>
    <m/>
    <m/>
    <m/>
    <m/>
    <n v="0.09"/>
    <m/>
    <m/>
    <m/>
    <n v="144.1"/>
  </r>
  <r>
    <x v="2"/>
    <s v="Tampa Electric Company"/>
    <x v="0"/>
    <s v="Tampa Electric Company"/>
    <x v="498"/>
    <x v="497"/>
    <x v="109"/>
    <s v="Trnsm Maint OH Lines"/>
    <m/>
    <m/>
    <m/>
    <n v="0.05"/>
    <m/>
    <m/>
    <m/>
    <m/>
    <n v="0.11"/>
    <m/>
    <m/>
    <m/>
    <n v="0.16"/>
  </r>
  <r>
    <x v="2"/>
    <s v="Tampa Electric Company"/>
    <x v="0"/>
    <s v="Tampa Electric Company"/>
    <x v="498"/>
    <x v="497"/>
    <x v="110"/>
    <s v="Distrb Ops SupEng"/>
    <m/>
    <m/>
    <m/>
    <n v="7.0000000000000007E-2"/>
    <m/>
    <m/>
    <m/>
    <m/>
    <n v="0.15"/>
    <m/>
    <m/>
    <m/>
    <n v="0.22"/>
  </r>
  <r>
    <x v="2"/>
    <s v="Tampa Electric Company"/>
    <x v="0"/>
    <s v="Tampa Electric Company"/>
    <x v="498"/>
    <x v="497"/>
    <x v="111"/>
    <s v="Distrb Load Dispatch"/>
    <m/>
    <m/>
    <m/>
    <n v="0.06"/>
    <m/>
    <m/>
    <m/>
    <m/>
    <n v="0.12"/>
    <m/>
    <m/>
    <m/>
    <n v="0.18"/>
  </r>
  <r>
    <x v="2"/>
    <s v="Tampa Electric Company"/>
    <x v="0"/>
    <s v="Tampa Electric Company"/>
    <x v="498"/>
    <x v="497"/>
    <x v="112"/>
    <s v="Distrb Station Exp"/>
    <n v="319.42"/>
    <m/>
    <n v="237"/>
    <n v="19.43"/>
    <n v="178.26"/>
    <n v="43.42"/>
    <n v="236.25"/>
    <n v="111.28"/>
    <n v="205.84"/>
    <n v="408.17"/>
    <n v="347.82"/>
    <n v="215.91"/>
    <n v="2322.7999999999997"/>
  </r>
  <r>
    <x v="2"/>
    <s v="Tampa Electric Company"/>
    <x v="0"/>
    <s v="Tampa Electric Company"/>
    <x v="498"/>
    <x v="497"/>
    <x v="113"/>
    <s v="Distrb OH Line Exp"/>
    <n v="4849.4399999999996"/>
    <n v="5831.62"/>
    <n v="3704.61"/>
    <n v="1191.6099999999999"/>
    <n v="3084.18"/>
    <n v="2557.35"/>
    <n v="2419.67"/>
    <n v="4199.09"/>
    <n v="6887.64"/>
    <n v="2558.92"/>
    <n v="5146.92"/>
    <n v="4915.97"/>
    <n v="47347.02"/>
  </r>
  <r>
    <x v="2"/>
    <s v="Tampa Electric Company"/>
    <x v="0"/>
    <s v="Tampa Electric Company"/>
    <x v="498"/>
    <x v="497"/>
    <x v="114"/>
    <s v="Distrb UG Line Exp"/>
    <m/>
    <m/>
    <m/>
    <n v="0.05"/>
    <m/>
    <m/>
    <m/>
    <m/>
    <n v="0.11"/>
    <m/>
    <m/>
    <m/>
    <n v="0.16"/>
  </r>
  <r>
    <x v="2"/>
    <s v="Tampa Electric Company"/>
    <x v="0"/>
    <s v="Tampa Electric Company"/>
    <x v="498"/>
    <x v="497"/>
    <x v="115"/>
    <s v="Distrb Sreet Lightn"/>
    <n v="349.8"/>
    <m/>
    <n v="279.31"/>
    <n v="107.51"/>
    <n v="190.98"/>
    <m/>
    <n v="427.34"/>
    <n v="121.57"/>
    <n v="590.15"/>
    <n v="714.45"/>
    <n v="627.91"/>
    <n v="1067.21"/>
    <n v="4476.2299999999996"/>
  </r>
  <r>
    <x v="2"/>
    <s v="Tampa Electric Company"/>
    <x v="0"/>
    <s v="Tampa Electric Company"/>
    <x v="498"/>
    <x v="497"/>
    <x v="116"/>
    <s v="Distrb Meter Exp"/>
    <n v="155.65"/>
    <n v="285.31"/>
    <n v="215.24"/>
    <n v="172.3"/>
    <n v="26.37"/>
    <n v="115.73"/>
    <n v="159.26"/>
    <n v="50.37"/>
    <n v="235.45"/>
    <n v="337.99"/>
    <n v="335.58"/>
    <n v="469.98"/>
    <n v="2559.23"/>
  </r>
  <r>
    <x v="2"/>
    <s v="Tampa Electric Company"/>
    <x v="0"/>
    <s v="Tampa Electric Company"/>
    <x v="498"/>
    <x v="497"/>
    <x v="117"/>
    <s v="Distrb Cust Install"/>
    <m/>
    <m/>
    <m/>
    <n v="0.02"/>
    <m/>
    <m/>
    <m/>
    <m/>
    <n v="0.08"/>
    <m/>
    <m/>
    <m/>
    <n v="0.1"/>
  </r>
  <r>
    <x v="2"/>
    <s v="Tampa Electric Company"/>
    <x v="0"/>
    <s v="Tampa Electric Company"/>
    <x v="498"/>
    <x v="497"/>
    <x v="118"/>
    <s v="Misc Distrib Exp"/>
    <n v="2346.59"/>
    <n v="5577.84"/>
    <n v="3369.89"/>
    <n v="3651.8"/>
    <n v="5952.33"/>
    <n v="5163.5600000000004"/>
    <n v="3387.8"/>
    <n v="5094.1099999999997"/>
    <n v="4815.95"/>
    <n v="2477.19"/>
    <n v="3474.04"/>
    <n v="9325.2099999999991"/>
    <n v="54636.31"/>
  </r>
  <r>
    <x v="2"/>
    <s v="Tampa Electric Company"/>
    <x v="0"/>
    <s v="Tampa Electric Company"/>
    <x v="498"/>
    <x v="497"/>
    <x v="119"/>
    <s v="Distrb Maint Struct"/>
    <m/>
    <m/>
    <m/>
    <n v="0.03"/>
    <m/>
    <m/>
    <m/>
    <m/>
    <n v="0.06"/>
    <m/>
    <m/>
    <m/>
    <n v="0.09"/>
  </r>
  <r>
    <x v="2"/>
    <s v="Tampa Electric Company"/>
    <x v="0"/>
    <s v="Tampa Electric Company"/>
    <x v="498"/>
    <x v="497"/>
    <x v="120"/>
    <s v="Distrb Maint Station"/>
    <m/>
    <m/>
    <m/>
    <n v="2723.13"/>
    <m/>
    <n v="674.04"/>
    <m/>
    <m/>
    <n v="0.23"/>
    <m/>
    <m/>
    <m/>
    <n v="3397.4"/>
  </r>
  <r>
    <x v="2"/>
    <s v="Tampa Electric Company"/>
    <x v="0"/>
    <s v="Tampa Electric Company"/>
    <x v="498"/>
    <x v="497"/>
    <x v="121"/>
    <s v="Distrb Maint OH Line"/>
    <m/>
    <m/>
    <m/>
    <n v="0.48"/>
    <m/>
    <m/>
    <m/>
    <m/>
    <n v="77.930000000000007"/>
    <m/>
    <m/>
    <m/>
    <n v="78.410000000000011"/>
  </r>
  <r>
    <x v="2"/>
    <s v="Tampa Electric Company"/>
    <x v="0"/>
    <s v="Tampa Electric Company"/>
    <x v="498"/>
    <x v="497"/>
    <x v="122"/>
    <s v="Distrb Maint UG Line"/>
    <m/>
    <m/>
    <m/>
    <n v="0.26"/>
    <m/>
    <m/>
    <m/>
    <m/>
    <n v="0.61"/>
    <m/>
    <m/>
    <m/>
    <n v="0.87"/>
  </r>
  <r>
    <x v="2"/>
    <s v="Tampa Electric Company"/>
    <x v="0"/>
    <s v="Tampa Electric Company"/>
    <x v="498"/>
    <x v="497"/>
    <x v="123"/>
    <s v="Distrb Maint Transf"/>
    <m/>
    <m/>
    <m/>
    <n v="0.02"/>
    <m/>
    <m/>
    <m/>
    <m/>
    <n v="0.03"/>
    <m/>
    <m/>
    <m/>
    <n v="0.05"/>
  </r>
  <r>
    <x v="2"/>
    <s v="Tampa Electric Company"/>
    <x v="0"/>
    <s v="Tampa Electric Company"/>
    <x v="498"/>
    <x v="497"/>
    <x v="124"/>
    <s v="Distrb Maint StLght"/>
    <m/>
    <m/>
    <m/>
    <n v="0"/>
    <m/>
    <m/>
    <m/>
    <m/>
    <n v="0"/>
    <m/>
    <m/>
    <m/>
    <n v="0"/>
  </r>
  <r>
    <x v="2"/>
    <s v="Tampa Electric Company"/>
    <x v="0"/>
    <s v="Tampa Electric Company"/>
    <x v="498"/>
    <x v="497"/>
    <x v="125"/>
    <s v="Distrb Maint Meters"/>
    <m/>
    <m/>
    <m/>
    <n v="0.03"/>
    <m/>
    <m/>
    <m/>
    <m/>
    <n v="0.05"/>
    <m/>
    <m/>
    <m/>
    <n v="0.08"/>
  </r>
  <r>
    <x v="2"/>
    <s v="Tampa Electric Company"/>
    <x v="0"/>
    <s v="Tampa Electric Company"/>
    <x v="498"/>
    <x v="497"/>
    <x v="126"/>
    <s v="Cust Act Superv"/>
    <m/>
    <m/>
    <m/>
    <n v="0"/>
    <m/>
    <m/>
    <m/>
    <m/>
    <m/>
    <m/>
    <m/>
    <m/>
    <n v="0"/>
  </r>
  <r>
    <x v="2"/>
    <s v="Tampa Electric Company"/>
    <x v="0"/>
    <s v="Tampa Electric Company"/>
    <x v="498"/>
    <x v="497"/>
    <x v="127"/>
    <s v="Cust Act Meter Read"/>
    <m/>
    <m/>
    <m/>
    <n v="0.01"/>
    <m/>
    <m/>
    <m/>
    <m/>
    <n v="0.04"/>
    <m/>
    <m/>
    <m/>
    <n v="0.05"/>
  </r>
  <r>
    <x v="2"/>
    <s v="Tampa Electric Company"/>
    <x v="0"/>
    <s v="Tampa Electric Company"/>
    <x v="498"/>
    <x v="497"/>
    <x v="128"/>
    <s v="Cust Act Rcds Cllct"/>
    <n v="27783.11"/>
    <n v="24586.04"/>
    <n v="31926.76"/>
    <n v="32268.32"/>
    <n v="34752.339999999997"/>
    <n v="31389.599999999999"/>
    <n v="33642.78"/>
    <n v="32350.93"/>
    <n v="25561.64"/>
    <n v="31877.35"/>
    <n v="27023.18"/>
    <n v="23735.16"/>
    <n v="356897.20999999996"/>
  </r>
  <r>
    <x v="2"/>
    <s v="Tampa Electric Company"/>
    <x v="0"/>
    <s v="Tampa Electric Company"/>
    <x v="498"/>
    <x v="497"/>
    <x v="129"/>
    <s v="Cust Assist Exp"/>
    <n v="26.82"/>
    <n v="352.32"/>
    <n v="96.04"/>
    <n v="0.33"/>
    <n v="45.53"/>
    <n v="14.28"/>
    <n v="389.53"/>
    <n v="99.98"/>
    <n v="133.08000000000001"/>
    <n v="82.39"/>
    <n v="77.88"/>
    <m/>
    <n v="1318.1799999999998"/>
  </r>
  <r>
    <x v="2"/>
    <s v="Tampa Electric Company"/>
    <x v="0"/>
    <s v="Tampa Electric Company"/>
    <x v="498"/>
    <x v="497"/>
    <x v="136"/>
    <s v="Sales Advertising"/>
    <m/>
    <m/>
    <m/>
    <m/>
    <m/>
    <m/>
    <m/>
    <m/>
    <n v="155"/>
    <n v="877.49"/>
    <m/>
    <n v="389.99"/>
    <n v="1422.48"/>
  </r>
  <r>
    <x v="2"/>
    <s v="Tampa Electric Company"/>
    <x v="0"/>
    <s v="Tampa Electric Company"/>
    <x v="498"/>
    <x v="497"/>
    <x v="137"/>
    <s v="Office Suppl Exp"/>
    <n v="4178.3999999999996"/>
    <n v="9004.16"/>
    <n v="6961.9"/>
    <n v="8041.5"/>
    <n v="9261.3700000000008"/>
    <n v="13321.16"/>
    <n v="6971.85"/>
    <n v="8432.0400000000009"/>
    <n v="7055.57"/>
    <n v="9904.42"/>
    <n v="7310.65"/>
    <n v="20825.48"/>
    <n v="111268.5"/>
  </r>
  <r>
    <x v="2"/>
    <s v="Tampa Electric Company"/>
    <x v="0"/>
    <s v="Tampa Electric Company"/>
    <x v="498"/>
    <x v="497"/>
    <x v="132"/>
    <s v="Misc General Exp"/>
    <n v="1947.9"/>
    <n v="2505.2399999999998"/>
    <m/>
    <n v="0.02"/>
    <m/>
    <n v="27.84"/>
    <m/>
    <n v="2625"/>
    <n v="0.11"/>
    <m/>
    <m/>
    <n v="101.59"/>
    <n v="7207.7"/>
  </r>
  <r>
    <x v="2"/>
    <s v="Tampa Electric Company"/>
    <x v="0"/>
    <s v="Tampa Electric Company"/>
    <x v="498"/>
    <x v="497"/>
    <x v="133"/>
    <s v="A&amp;G Ele Maint GenPlt"/>
    <m/>
    <m/>
    <n v="134.28"/>
    <n v="0.04"/>
    <n v="4.5"/>
    <n v="26.98"/>
    <n v="29.36"/>
    <m/>
    <n v="40.630000000000003"/>
    <n v="44.99"/>
    <n v="469.44"/>
    <n v="25.79"/>
    <n v="776.01"/>
  </r>
  <r>
    <x v="2"/>
    <s v="Tampa Electric Company"/>
    <x v="0"/>
    <s v="Tampa Electric Company"/>
    <x v="499"/>
    <x v="498"/>
    <x v="1"/>
    <s v="FERC B/S Clearing"/>
    <m/>
    <n v="60630.98"/>
    <m/>
    <m/>
    <n v="-60630.98"/>
    <m/>
    <m/>
    <n v="380.25"/>
    <n v="20117.25"/>
    <n v="-22009.05"/>
    <m/>
    <m/>
    <n v="-1511.5499999999993"/>
  </r>
  <r>
    <x v="2"/>
    <s v="Tampa Electric Company"/>
    <x v="0"/>
    <s v="Tampa Electric Company"/>
    <x v="499"/>
    <x v="498"/>
    <x v="81"/>
    <s v="Steam Fuel"/>
    <n v="21039.55"/>
    <n v="47124.93"/>
    <n v="48800.1"/>
    <n v="45997.54"/>
    <n v="35198.910000000003"/>
    <n v="69025.3"/>
    <n v="14982.05"/>
    <n v="36998.39"/>
    <n v="36903.29"/>
    <n v="32994.31"/>
    <n v="37495.699999999997"/>
    <n v="15251.27"/>
    <n v="441811.34"/>
  </r>
  <r>
    <x v="2"/>
    <s v="Tampa Electric Company"/>
    <x v="0"/>
    <s v="Tampa Electric Company"/>
    <x v="499"/>
    <x v="498"/>
    <x v="82"/>
    <s v="Steam Expenses"/>
    <n v="221330.9"/>
    <n v="132561.17000000001"/>
    <n v="309550.58"/>
    <n v="371931.96"/>
    <n v="12634.14"/>
    <n v="37654.26"/>
    <n v="53344.29"/>
    <n v="130372.07"/>
    <n v="453804.28"/>
    <n v="311358.88"/>
    <n v="417456.08"/>
    <n v="309699.71000000002"/>
    <n v="2761698.3200000003"/>
  </r>
  <r>
    <x v="2"/>
    <s v="Tampa Electric Company"/>
    <x v="0"/>
    <s v="Tampa Electric Company"/>
    <x v="499"/>
    <x v="498"/>
    <x v="84"/>
    <s v="Misc Steam Pwr Exp"/>
    <n v="38430.589999999997"/>
    <n v="41977.01"/>
    <n v="25640.63"/>
    <n v="36367.19"/>
    <n v="82237.509999999995"/>
    <n v="10188.91"/>
    <n v="28153.5"/>
    <n v="53267.96"/>
    <n v="101293.05"/>
    <n v="57682.05"/>
    <n v="29417.759999999998"/>
    <n v="9737.17"/>
    <n v="514393.32999999996"/>
  </r>
  <r>
    <x v="2"/>
    <s v="Tampa Electric Company"/>
    <x v="0"/>
    <s v="Tampa Electric Company"/>
    <x v="499"/>
    <x v="498"/>
    <x v="87"/>
    <s v="Steam Maint BoilerPl"/>
    <n v="-19293.3"/>
    <n v="-19526.400000000001"/>
    <m/>
    <m/>
    <m/>
    <n v="19315.3"/>
    <m/>
    <m/>
    <m/>
    <m/>
    <m/>
    <m/>
    <n v="-19504.399999999998"/>
  </r>
  <r>
    <x v="2"/>
    <s v="Tampa Electric Company"/>
    <x v="0"/>
    <s v="Tampa Electric Company"/>
    <x v="499"/>
    <x v="498"/>
    <x v="88"/>
    <s v="Steam Maint ElePlant"/>
    <m/>
    <m/>
    <m/>
    <m/>
    <m/>
    <m/>
    <n v="14512.5"/>
    <n v="14512.5"/>
    <m/>
    <m/>
    <m/>
    <m/>
    <n v="29025"/>
  </r>
  <r>
    <x v="2"/>
    <s v="Tampa Electric Company"/>
    <x v="0"/>
    <s v="Tampa Electric Company"/>
    <x v="499"/>
    <x v="498"/>
    <x v="92"/>
    <s v="OthPwr Gen Exp"/>
    <n v="272371.28000000003"/>
    <n v="188957.07"/>
    <n v="280770"/>
    <n v="424389.28"/>
    <n v="226127.85"/>
    <n v="152477.96"/>
    <n v="165685.07999999999"/>
    <n v="225374.59"/>
    <n v="197390.49"/>
    <n v="402220.02"/>
    <n v="153328.20000000001"/>
    <n v="95020.58"/>
    <n v="2784112.4000000008"/>
  </r>
  <r>
    <x v="2"/>
    <s v="Tampa Electric Company"/>
    <x v="0"/>
    <s v="Tampa Electric Company"/>
    <x v="499"/>
    <x v="498"/>
    <x v="93"/>
    <s v="Misc OthPwr Gen Exp"/>
    <n v="36744.980000000003"/>
    <n v="2187.2800000000002"/>
    <n v="14934.38"/>
    <n v="5293.3"/>
    <n v="6657.6"/>
    <n v="3426.53"/>
    <n v="29171.279999999999"/>
    <n v="30361.11"/>
    <n v="26853.52"/>
    <n v="24772.3"/>
    <n v="3000"/>
    <n v="22214.23"/>
    <n v="205616.51"/>
  </r>
  <r>
    <x v="2"/>
    <s v="Tampa Electric Company"/>
    <x v="0"/>
    <s v="Tampa Electric Company"/>
    <x v="499"/>
    <x v="498"/>
    <x v="95"/>
    <s v="OthPwr Maint Gen Eq"/>
    <n v="9562.42"/>
    <m/>
    <n v="13533.73"/>
    <m/>
    <m/>
    <n v="132341.53"/>
    <m/>
    <m/>
    <m/>
    <n v="3944.45"/>
    <n v="9947.43"/>
    <n v="1505.73"/>
    <n v="170835.29"/>
  </r>
  <r>
    <x v="2"/>
    <s v="Tampa Electric Company"/>
    <x v="0"/>
    <s v="Tampa Electric Company"/>
    <x v="499"/>
    <x v="498"/>
    <x v="134"/>
    <s v="Not assigned"/>
    <m/>
    <n v="125428.89"/>
    <n v="-4440"/>
    <n v="4440"/>
    <n v="-125428.89"/>
    <n v="125428.89"/>
    <n v="-4440"/>
    <n v="-120988.89"/>
    <n v="1511.55"/>
    <m/>
    <m/>
    <m/>
    <n v="1511.55"/>
  </r>
  <r>
    <x v="2"/>
    <s v="Tampa Electric Company"/>
    <x v="0"/>
    <s v="Tampa Electric Company"/>
    <x v="500"/>
    <x v="499"/>
    <x v="1"/>
    <s v="FERC B/S Clearing"/>
    <n v="2695.22"/>
    <n v="2204.2199999999998"/>
    <n v="653.28"/>
    <n v="643.1"/>
    <n v="5317.34"/>
    <n v="1661.45"/>
    <n v="971.56"/>
    <n v="1727.26"/>
    <n v="12.32"/>
    <n v="773.8"/>
    <n v="877.39"/>
    <n v="1260.22"/>
    <n v="18797.16"/>
  </r>
  <r>
    <x v="2"/>
    <s v="Tampa Electric Company"/>
    <x v="0"/>
    <s v="Tampa Electric Company"/>
    <x v="500"/>
    <x v="499"/>
    <x v="81"/>
    <s v="Steam Fuel"/>
    <n v="61.07"/>
    <n v="3228.02"/>
    <n v="4483.74"/>
    <n v="661.93"/>
    <n v="1170.03"/>
    <n v="633.46"/>
    <n v="196.42"/>
    <n v="2103.4"/>
    <n v="81.58"/>
    <n v="1288.43"/>
    <n v="391.49"/>
    <n v="975.81"/>
    <n v="15275.38"/>
  </r>
  <r>
    <x v="2"/>
    <s v="Tampa Electric Company"/>
    <x v="0"/>
    <s v="Tampa Electric Company"/>
    <x v="500"/>
    <x v="499"/>
    <x v="84"/>
    <s v="Misc Steam Pwr Exp"/>
    <n v="9194.25"/>
    <n v="6919.45"/>
    <n v="3230.71"/>
    <n v="509.57"/>
    <n v="16073.82"/>
    <n v="5980.89"/>
    <n v="3246.94"/>
    <n v="3729.54"/>
    <n v="2134.29"/>
    <n v="2251.2800000000002"/>
    <n v="2932.35"/>
    <n v="2976.58"/>
    <n v="59179.670000000006"/>
  </r>
  <r>
    <x v="2"/>
    <s v="Tampa Electric Company"/>
    <x v="0"/>
    <s v="Tampa Electric Company"/>
    <x v="500"/>
    <x v="499"/>
    <x v="91"/>
    <s v="OthPwr Fuel"/>
    <n v="169.77"/>
    <n v="1385.35"/>
    <n v="373.08"/>
    <n v="1333.08"/>
    <n v="2457.42"/>
    <n v="1266.92"/>
    <n v="392.83"/>
    <n v="960.53"/>
    <m/>
    <n v="782.98"/>
    <n v="782.98"/>
    <n v="3193.36"/>
    <n v="13098.3"/>
  </r>
  <r>
    <x v="2"/>
    <s v="Tampa Electric Company"/>
    <x v="0"/>
    <s v="Tampa Electric Company"/>
    <x v="500"/>
    <x v="499"/>
    <x v="92"/>
    <s v="OthPwr Gen Exp"/>
    <n v="9054.17"/>
    <n v="6914"/>
    <n v="12198.42"/>
    <n v="496.69"/>
    <n v="13822.69"/>
    <n v="5953.34"/>
    <n v="3246.89"/>
    <n v="3735.44"/>
    <n v="2134.31"/>
    <n v="2251.25"/>
    <n v="2848.53"/>
    <n v="3958.11"/>
    <n v="66613.84"/>
  </r>
  <r>
    <x v="2"/>
    <s v="Tampa Electric Company"/>
    <x v="0"/>
    <s v="Tampa Electric Company"/>
    <x v="500"/>
    <x v="499"/>
    <x v="93"/>
    <s v="Misc OthPwr Gen Exp"/>
    <n v="9174.57"/>
    <n v="6904.87"/>
    <n v="3102.5"/>
    <n v="494.4"/>
    <n v="15516.92"/>
    <n v="6586.42"/>
    <n v="3246.9"/>
    <n v="3728.26"/>
    <n v="2134.3000000000002"/>
    <n v="2251.3000000000002"/>
    <n v="2847.8"/>
    <n v="1835.27"/>
    <n v="57823.510000000009"/>
  </r>
  <r>
    <x v="2"/>
    <s v="Tampa Electric Company"/>
    <x v="0"/>
    <s v="Tampa Electric Company"/>
    <x v="500"/>
    <x v="499"/>
    <x v="109"/>
    <s v="Trnsm Maint OH Lines"/>
    <n v="1990.14"/>
    <n v="1126.79"/>
    <n v="1672.56"/>
    <n v="1032.1300000000001"/>
    <n v="4062.33"/>
    <n v="1617.31"/>
    <n v="3181.46"/>
    <n v="349.15"/>
    <n v="331.07"/>
    <n v="178.34"/>
    <n v="244.44"/>
    <n v="922.96"/>
    <n v="16708.68"/>
  </r>
  <r>
    <x v="2"/>
    <s v="Tampa Electric Company"/>
    <x v="0"/>
    <s v="Tampa Electric Company"/>
    <x v="500"/>
    <x v="499"/>
    <x v="112"/>
    <s v="Distrb Station Exp"/>
    <n v="2033.62"/>
    <n v="1524.75"/>
    <n v="1912.44"/>
    <n v="1032.18"/>
    <n v="4342.04"/>
    <n v="1617.32"/>
    <n v="3286.9"/>
    <n v="349.2"/>
    <n v="331.05"/>
    <n v="178.36"/>
    <n v="244.44"/>
    <n v="894.11"/>
    <n v="17746.41"/>
  </r>
  <r>
    <x v="2"/>
    <s v="Tampa Electric Company"/>
    <x v="0"/>
    <s v="Tampa Electric Company"/>
    <x v="500"/>
    <x v="499"/>
    <x v="137"/>
    <s v="Office Suppl Exp"/>
    <n v="433.73"/>
    <m/>
    <m/>
    <m/>
    <m/>
    <m/>
    <m/>
    <m/>
    <m/>
    <m/>
    <m/>
    <m/>
    <n v="433.73"/>
  </r>
  <r>
    <x v="2"/>
    <s v="Tampa Electric Company"/>
    <x v="0"/>
    <s v="Tampa Electric Company"/>
    <x v="501"/>
    <x v="500"/>
    <x v="1"/>
    <s v="FERC B/S Clearing"/>
    <m/>
    <n v="2101.13"/>
    <n v="1731.12"/>
    <n v="25.11"/>
    <n v="1844.95"/>
    <m/>
    <m/>
    <n v="3582.85"/>
    <n v="55292.36"/>
    <m/>
    <n v="11064.58"/>
    <m/>
    <n v="75642.100000000006"/>
  </r>
  <r>
    <x v="2"/>
    <s v="Tampa Electric Company"/>
    <x v="0"/>
    <s v="Tampa Electric Company"/>
    <x v="501"/>
    <x v="500"/>
    <x v="93"/>
    <s v="Misc OthPwr Gen Exp"/>
    <m/>
    <m/>
    <m/>
    <m/>
    <m/>
    <n v="7538.2"/>
    <n v="3573.22"/>
    <n v="1417.02"/>
    <n v="1345.52"/>
    <n v="3463"/>
    <n v="6642.16"/>
    <n v="8874.77"/>
    <n v="32853.89"/>
  </r>
  <r>
    <x v="2"/>
    <s v="Tampa Electric Company"/>
    <x v="0"/>
    <s v="Tampa Electric Company"/>
    <x v="501"/>
    <x v="500"/>
    <x v="118"/>
    <s v="Misc Distrib Exp"/>
    <n v="36427.379999999997"/>
    <n v="5332.99"/>
    <n v="23625.24"/>
    <n v="10869.56"/>
    <n v="3027.46"/>
    <n v="25306.54"/>
    <n v="6326.21"/>
    <n v="-3751.97"/>
    <n v="12595.19"/>
    <n v="9554.52"/>
    <n v="18647.3"/>
    <n v="12930.71"/>
    <n v="160891.13"/>
  </r>
  <r>
    <x v="2"/>
    <s v="Tampa Electric Company"/>
    <x v="0"/>
    <s v="Tampa Electric Company"/>
    <x v="502"/>
    <x v="501"/>
    <x v="1"/>
    <s v="FERC B/S Clearing"/>
    <n v="776.53"/>
    <n v="774.69"/>
    <m/>
    <n v="251.89"/>
    <m/>
    <n v="819.65"/>
    <m/>
    <n v="559.65"/>
    <m/>
    <n v="1962.39"/>
    <n v="95.13"/>
    <n v="695.33"/>
    <n v="5935.26"/>
  </r>
  <r>
    <x v="2"/>
    <s v="Tampa Electric Company"/>
    <x v="0"/>
    <s v="Tampa Electric Company"/>
    <x v="502"/>
    <x v="501"/>
    <x v="84"/>
    <s v="Misc Steam Pwr Exp"/>
    <m/>
    <m/>
    <m/>
    <m/>
    <m/>
    <n v="7819.14"/>
    <n v="6532.14"/>
    <m/>
    <m/>
    <m/>
    <m/>
    <m/>
    <n v="14351.28"/>
  </r>
  <r>
    <x v="2"/>
    <s v="Tampa Electric Company"/>
    <x v="0"/>
    <s v="Tampa Electric Company"/>
    <x v="502"/>
    <x v="501"/>
    <x v="89"/>
    <s v="Maint Msc Steam Plnt"/>
    <m/>
    <m/>
    <m/>
    <m/>
    <m/>
    <m/>
    <m/>
    <m/>
    <m/>
    <n v="46.16"/>
    <m/>
    <m/>
    <n v="46.16"/>
  </r>
  <r>
    <x v="2"/>
    <s v="Tampa Electric Company"/>
    <x v="0"/>
    <s v="Tampa Electric Company"/>
    <x v="502"/>
    <x v="501"/>
    <x v="92"/>
    <s v="OthPwr Gen Exp"/>
    <n v="3444.44"/>
    <n v="239.01"/>
    <n v="10371.32"/>
    <n v="17603.419999999998"/>
    <n v="5945.09"/>
    <m/>
    <m/>
    <m/>
    <m/>
    <m/>
    <n v="5954.45"/>
    <m/>
    <n v="43557.729999999996"/>
  </r>
  <r>
    <x v="2"/>
    <s v="Tampa Electric Company"/>
    <x v="0"/>
    <s v="Tampa Electric Company"/>
    <x v="502"/>
    <x v="501"/>
    <x v="93"/>
    <s v="Misc OthPwr Gen Exp"/>
    <n v="34168.699999999997"/>
    <n v="14709.54"/>
    <n v="27793.39"/>
    <n v="15182.73"/>
    <n v="19745.689999999999"/>
    <n v="22285.56"/>
    <n v="25804.54"/>
    <n v="32702.560000000001"/>
    <n v="29021.119999999999"/>
    <n v="37320.85"/>
    <n v="29277.7"/>
    <n v="8715.48"/>
    <n v="296727.86"/>
  </r>
  <r>
    <x v="2"/>
    <s v="Tampa Electric Company"/>
    <x v="0"/>
    <s v="Tampa Electric Company"/>
    <x v="503"/>
    <x v="502"/>
    <x v="1"/>
    <s v="FERC B/S Clearing"/>
    <m/>
    <m/>
    <m/>
    <n v="1760"/>
    <n v="41.89"/>
    <n v="403"/>
    <n v="49.83"/>
    <m/>
    <n v="16824.71"/>
    <n v="3566.19"/>
    <m/>
    <n v="20973.5"/>
    <n v="43619.119999999995"/>
  </r>
  <r>
    <x v="2"/>
    <s v="Tampa Electric Company"/>
    <x v="0"/>
    <s v="Tampa Electric Company"/>
    <x v="503"/>
    <x v="502"/>
    <x v="80"/>
    <s v="Steam Ops SupEng"/>
    <m/>
    <n v="119.39"/>
    <m/>
    <m/>
    <m/>
    <n v="296.64"/>
    <n v="1554.15"/>
    <m/>
    <m/>
    <n v="878.37"/>
    <n v="878.37"/>
    <m/>
    <n v="3726.92"/>
  </r>
  <r>
    <x v="2"/>
    <s v="Tampa Electric Company"/>
    <x v="0"/>
    <s v="Tampa Electric Company"/>
    <x v="503"/>
    <x v="502"/>
    <x v="84"/>
    <s v="Misc Steam Pwr Exp"/>
    <n v="1480.44"/>
    <n v="1358.69"/>
    <n v="2606.0100000000002"/>
    <n v="474"/>
    <m/>
    <m/>
    <m/>
    <m/>
    <m/>
    <n v="25"/>
    <n v="95.41"/>
    <n v="1285.29"/>
    <n v="7324.84"/>
  </r>
  <r>
    <x v="2"/>
    <s v="Tampa Electric Company"/>
    <x v="0"/>
    <s v="Tampa Electric Company"/>
    <x v="503"/>
    <x v="502"/>
    <x v="92"/>
    <s v="OthPwr Gen Exp"/>
    <m/>
    <n v="83.82"/>
    <n v="4057.14"/>
    <m/>
    <m/>
    <m/>
    <m/>
    <n v="7587.54"/>
    <m/>
    <m/>
    <m/>
    <m/>
    <n v="11728.5"/>
  </r>
  <r>
    <x v="2"/>
    <s v="Tampa Electric Company"/>
    <x v="0"/>
    <s v="Tampa Electric Company"/>
    <x v="503"/>
    <x v="502"/>
    <x v="93"/>
    <s v="Misc OthPwr Gen Exp"/>
    <m/>
    <m/>
    <m/>
    <m/>
    <m/>
    <n v="845.01"/>
    <m/>
    <m/>
    <m/>
    <m/>
    <n v="192.05"/>
    <n v="2760.89"/>
    <n v="3797.95"/>
  </r>
  <r>
    <x v="2"/>
    <s v="Tampa Electric Company"/>
    <x v="0"/>
    <s v="Tampa Electric Company"/>
    <x v="503"/>
    <x v="502"/>
    <x v="94"/>
    <s v="OthPwr Maint Struct"/>
    <m/>
    <m/>
    <m/>
    <n v="1779.02"/>
    <n v="4.07"/>
    <m/>
    <m/>
    <m/>
    <m/>
    <n v="-1783.09"/>
    <m/>
    <m/>
    <n v="0"/>
  </r>
  <r>
    <x v="2"/>
    <s v="Tampa Electric Company"/>
    <x v="0"/>
    <s v="Tampa Electric Company"/>
    <x v="503"/>
    <x v="502"/>
    <x v="95"/>
    <s v="OthPwr Maint Gen Eq"/>
    <m/>
    <m/>
    <m/>
    <m/>
    <m/>
    <m/>
    <m/>
    <m/>
    <m/>
    <n v="-1783.09"/>
    <m/>
    <m/>
    <n v="-1783.09"/>
  </r>
  <r>
    <x v="2"/>
    <s v="Tampa Electric Company"/>
    <x v="0"/>
    <s v="Tampa Electric Company"/>
    <x v="503"/>
    <x v="502"/>
    <x v="104"/>
    <s v="Misc Trnsm Exp"/>
    <m/>
    <m/>
    <n v="288.89"/>
    <m/>
    <m/>
    <m/>
    <m/>
    <m/>
    <n v="558.6"/>
    <n v="835.21"/>
    <m/>
    <m/>
    <n v="1682.7"/>
  </r>
  <r>
    <x v="2"/>
    <s v="Tampa Electric Company"/>
    <x v="0"/>
    <s v="Tampa Electric Company"/>
    <x v="503"/>
    <x v="502"/>
    <x v="113"/>
    <s v="Distrb OH Line Exp"/>
    <m/>
    <n v="776.32"/>
    <n v="317.23"/>
    <n v="4590.68"/>
    <n v="1286.04"/>
    <m/>
    <n v="1660"/>
    <m/>
    <m/>
    <m/>
    <m/>
    <m/>
    <n v="8630.27"/>
  </r>
  <r>
    <x v="2"/>
    <s v="Tampa Electric Company"/>
    <x v="0"/>
    <s v="Tampa Electric Company"/>
    <x v="503"/>
    <x v="502"/>
    <x v="115"/>
    <s v="Distrb Sreet Lightn"/>
    <m/>
    <m/>
    <m/>
    <m/>
    <m/>
    <m/>
    <n v="160"/>
    <m/>
    <m/>
    <m/>
    <m/>
    <m/>
    <n v="160"/>
  </r>
  <r>
    <x v="2"/>
    <s v="Tampa Electric Company"/>
    <x v="0"/>
    <s v="Tampa Electric Company"/>
    <x v="503"/>
    <x v="502"/>
    <x v="118"/>
    <s v="Misc Distrib Exp"/>
    <n v="35938.800000000003"/>
    <n v="4331.5"/>
    <n v="2793"/>
    <n v="207"/>
    <n v="1821.57"/>
    <n v="2399.9699999999998"/>
    <n v="500"/>
    <n v="2502.91"/>
    <n v="3258.95"/>
    <n v="4245.9799999999996"/>
    <n v="2645.91"/>
    <n v="2370.6999999999998"/>
    <n v="63016.289999999994"/>
  </r>
  <r>
    <x v="2"/>
    <s v="Tampa Electric Company"/>
    <x v="0"/>
    <s v="Tampa Electric Company"/>
    <x v="503"/>
    <x v="502"/>
    <x v="128"/>
    <s v="Cust Act Rcds Cllct"/>
    <n v="209.2"/>
    <n v="17.05"/>
    <m/>
    <m/>
    <m/>
    <m/>
    <m/>
    <n v="1540.34"/>
    <m/>
    <m/>
    <m/>
    <m/>
    <n v="1766.59"/>
  </r>
  <r>
    <x v="2"/>
    <s v="Tampa Electric Company"/>
    <x v="0"/>
    <s v="Tampa Electric Company"/>
    <x v="503"/>
    <x v="502"/>
    <x v="137"/>
    <s v="Office Suppl Exp"/>
    <n v="3271.3"/>
    <n v="625.86"/>
    <n v="500"/>
    <n v="234.75"/>
    <m/>
    <n v="1675"/>
    <n v="513.85"/>
    <n v="500"/>
    <n v="1281.83"/>
    <n v="511.56"/>
    <n v="-21.44"/>
    <n v="1035.75"/>
    <n v="10128.459999999999"/>
  </r>
  <r>
    <x v="2"/>
    <s v="Tampa Electric Company"/>
    <x v="0"/>
    <s v="Tampa Electric Company"/>
    <x v="503"/>
    <x v="502"/>
    <x v="132"/>
    <s v="Misc General Exp"/>
    <m/>
    <n v="1036.0999999999999"/>
    <m/>
    <m/>
    <m/>
    <m/>
    <m/>
    <m/>
    <m/>
    <m/>
    <m/>
    <m/>
    <n v="1036.0999999999999"/>
  </r>
  <r>
    <x v="2"/>
    <s v="Tampa Electric Company"/>
    <x v="0"/>
    <s v="Tampa Electric Company"/>
    <x v="503"/>
    <x v="502"/>
    <x v="133"/>
    <s v="A&amp;G Ele Maint GenPlt"/>
    <m/>
    <m/>
    <m/>
    <m/>
    <m/>
    <m/>
    <m/>
    <m/>
    <m/>
    <m/>
    <n v="644.94000000000005"/>
    <m/>
    <n v="644.94000000000005"/>
  </r>
  <r>
    <x v="2"/>
    <s v="Tampa Electric Company"/>
    <x v="0"/>
    <s v="Tampa Electric Company"/>
    <x v="504"/>
    <x v="503"/>
    <x v="1"/>
    <s v="FERC B/S Clearing"/>
    <n v="11377.62"/>
    <n v="7184.78"/>
    <n v="1432.87"/>
    <n v="1341.5"/>
    <n v="36641.35"/>
    <n v="18331.099999999999"/>
    <n v="5979.28"/>
    <n v="24457.95"/>
    <n v="242777.5"/>
    <n v="46080.959999999999"/>
    <n v="49062.79"/>
    <n v="45257.15"/>
    <n v="489924.85000000003"/>
  </r>
  <r>
    <x v="2"/>
    <s v="Tampa Electric Company"/>
    <x v="0"/>
    <s v="Tampa Electric Company"/>
    <x v="504"/>
    <x v="503"/>
    <x v="80"/>
    <s v="Steam Ops SupEng"/>
    <m/>
    <m/>
    <m/>
    <m/>
    <m/>
    <m/>
    <m/>
    <m/>
    <m/>
    <m/>
    <m/>
    <n v="47.74"/>
    <n v="47.74"/>
  </r>
  <r>
    <x v="2"/>
    <s v="Tampa Electric Company"/>
    <x v="0"/>
    <s v="Tampa Electric Company"/>
    <x v="504"/>
    <x v="503"/>
    <x v="84"/>
    <s v="Misc Steam Pwr Exp"/>
    <m/>
    <m/>
    <m/>
    <m/>
    <n v="143.21"/>
    <m/>
    <m/>
    <m/>
    <m/>
    <m/>
    <m/>
    <n v="12.31"/>
    <n v="155.52000000000001"/>
  </r>
  <r>
    <x v="2"/>
    <s v="Tampa Electric Company"/>
    <x v="0"/>
    <s v="Tampa Electric Company"/>
    <x v="504"/>
    <x v="503"/>
    <x v="91"/>
    <s v="OthPwr Fuel"/>
    <n v="209"/>
    <m/>
    <m/>
    <m/>
    <n v="66.53"/>
    <n v="166.54"/>
    <m/>
    <m/>
    <n v="57.73"/>
    <n v="121.77"/>
    <n v="223.62"/>
    <n v="685.38"/>
    <n v="1530.57"/>
  </r>
  <r>
    <x v="2"/>
    <s v="Tampa Electric Company"/>
    <x v="0"/>
    <s v="Tampa Electric Company"/>
    <x v="504"/>
    <x v="503"/>
    <x v="92"/>
    <s v="OthPwr Gen Exp"/>
    <n v="2828.75"/>
    <n v="3928.55"/>
    <n v="4360.22"/>
    <n v="25122.62"/>
    <n v="12031.6"/>
    <n v="19614.71"/>
    <n v="12721.23"/>
    <n v="12654.56"/>
    <n v="8491.48"/>
    <n v="8008.38"/>
    <n v="7968.25"/>
    <n v="12830.19"/>
    <n v="130560.54"/>
  </r>
  <r>
    <x v="2"/>
    <s v="Tampa Electric Company"/>
    <x v="0"/>
    <s v="Tampa Electric Company"/>
    <x v="504"/>
    <x v="503"/>
    <x v="93"/>
    <s v="Misc OthPwr Gen Exp"/>
    <m/>
    <m/>
    <m/>
    <m/>
    <n v="51.01"/>
    <m/>
    <m/>
    <m/>
    <m/>
    <m/>
    <m/>
    <n v="24.62"/>
    <n v="75.63"/>
  </r>
  <r>
    <x v="2"/>
    <s v="Tampa Electric Company"/>
    <x v="0"/>
    <s v="Tampa Electric Company"/>
    <x v="504"/>
    <x v="503"/>
    <x v="104"/>
    <s v="Misc Trnsm Exp"/>
    <n v="75"/>
    <m/>
    <n v="483.13"/>
    <m/>
    <m/>
    <m/>
    <n v="233.62"/>
    <n v="341.34"/>
    <n v="350"/>
    <n v="200"/>
    <n v="384.64"/>
    <m/>
    <n v="2067.73"/>
  </r>
  <r>
    <x v="2"/>
    <s v="Tampa Electric Company"/>
    <x v="0"/>
    <s v="Tampa Electric Company"/>
    <x v="504"/>
    <x v="503"/>
    <x v="109"/>
    <s v="Trnsm Maint OH Lines"/>
    <m/>
    <m/>
    <n v="0.01"/>
    <m/>
    <m/>
    <m/>
    <m/>
    <m/>
    <m/>
    <m/>
    <m/>
    <n v="473.24"/>
    <n v="473.25"/>
  </r>
  <r>
    <x v="2"/>
    <s v="Tampa Electric Company"/>
    <x v="0"/>
    <s v="Tampa Electric Company"/>
    <x v="504"/>
    <x v="503"/>
    <x v="112"/>
    <s v="Distrb Station Exp"/>
    <m/>
    <m/>
    <m/>
    <m/>
    <m/>
    <m/>
    <m/>
    <m/>
    <m/>
    <m/>
    <m/>
    <n v="946.47"/>
    <n v="946.47"/>
  </r>
  <r>
    <x v="2"/>
    <s v="Tampa Electric Company"/>
    <x v="0"/>
    <s v="Tampa Electric Company"/>
    <x v="504"/>
    <x v="503"/>
    <x v="113"/>
    <s v="Distrb OH Line Exp"/>
    <m/>
    <n v="80.12"/>
    <n v="55.04"/>
    <m/>
    <n v="58.54"/>
    <n v="41.91"/>
    <m/>
    <n v="39.58"/>
    <n v="2725.1"/>
    <n v="2826.17"/>
    <n v="103.45"/>
    <n v="21"/>
    <n v="5950.91"/>
  </r>
  <r>
    <x v="2"/>
    <s v="Tampa Electric Company"/>
    <x v="0"/>
    <s v="Tampa Electric Company"/>
    <x v="504"/>
    <x v="503"/>
    <x v="115"/>
    <s v="Distrb Sreet Lightn"/>
    <m/>
    <m/>
    <m/>
    <n v="50.92"/>
    <n v="40"/>
    <m/>
    <m/>
    <m/>
    <m/>
    <m/>
    <m/>
    <m/>
    <n v="90.92"/>
  </r>
  <r>
    <x v="2"/>
    <s v="Tampa Electric Company"/>
    <x v="0"/>
    <s v="Tampa Electric Company"/>
    <x v="504"/>
    <x v="503"/>
    <x v="118"/>
    <s v="Misc Distrib Exp"/>
    <n v="296561.48"/>
    <n v="166374.34"/>
    <n v="403480.93"/>
    <n v="285593.48"/>
    <n v="227770"/>
    <n v="270826.52"/>
    <n v="193851.73"/>
    <n v="621513.25"/>
    <n v="331784.51"/>
    <n v="244998.65"/>
    <n v="381621.19"/>
    <n v="-8630.08"/>
    <n v="3415746"/>
  </r>
  <r>
    <x v="2"/>
    <s v="Tampa Electric Company"/>
    <x v="0"/>
    <s v="Tampa Electric Company"/>
    <x v="504"/>
    <x v="503"/>
    <x v="128"/>
    <s v="Cust Act Rcds Cllct"/>
    <m/>
    <m/>
    <m/>
    <m/>
    <n v="92.82"/>
    <m/>
    <m/>
    <m/>
    <m/>
    <n v="62.59"/>
    <m/>
    <m/>
    <n v="155.41"/>
  </r>
  <r>
    <x v="2"/>
    <s v="Tampa Electric Company"/>
    <x v="0"/>
    <s v="Tampa Electric Company"/>
    <x v="504"/>
    <x v="503"/>
    <x v="129"/>
    <s v="Cust Assist Exp"/>
    <m/>
    <m/>
    <m/>
    <m/>
    <m/>
    <n v="15"/>
    <m/>
    <n v="18"/>
    <m/>
    <m/>
    <n v="20.010000000000002"/>
    <m/>
    <n v="53.010000000000005"/>
  </r>
  <r>
    <x v="2"/>
    <s v="Tampa Electric Company"/>
    <x v="0"/>
    <s v="Tampa Electric Company"/>
    <x v="504"/>
    <x v="503"/>
    <x v="137"/>
    <s v="Office Suppl Exp"/>
    <n v="0"/>
    <n v="50.2"/>
    <n v="60.06"/>
    <m/>
    <m/>
    <n v="16.12"/>
    <m/>
    <n v="2714.96"/>
    <n v="5.29"/>
    <n v="3291.81"/>
    <n v="109.87"/>
    <m/>
    <n v="6248.31"/>
  </r>
  <r>
    <x v="2"/>
    <s v="Tampa Electric Company"/>
    <x v="0"/>
    <s v="Tampa Electric Company"/>
    <x v="504"/>
    <x v="503"/>
    <x v="133"/>
    <s v="A&amp;G Ele Maint GenPlt"/>
    <m/>
    <m/>
    <m/>
    <m/>
    <m/>
    <n v="2.84"/>
    <m/>
    <m/>
    <m/>
    <m/>
    <n v="6.15"/>
    <m/>
    <n v="8.99"/>
  </r>
  <r>
    <x v="2"/>
    <s v="Tampa Electric Company"/>
    <x v="0"/>
    <s v="Tampa Electric Company"/>
    <x v="505"/>
    <x v="504"/>
    <x v="1"/>
    <s v="FERC B/S Clearing"/>
    <n v="2223296.04"/>
    <n v="2708836.83"/>
    <n v="4685891.1500000004"/>
    <n v="8177196.7199999997"/>
    <n v="3561440.9"/>
    <n v="4875972.6500000004"/>
    <n v="1504783.82"/>
    <n v="6522417.0700000003"/>
    <n v="5526121.9500000002"/>
    <n v="6577951.3099999996"/>
    <n v="6381076.7699999996"/>
    <n v="32474391.829999998"/>
    <n v="85219377.040000007"/>
  </r>
  <r>
    <x v="2"/>
    <s v="Tampa Electric Company"/>
    <x v="0"/>
    <s v="Tampa Electric Company"/>
    <x v="505"/>
    <x v="504"/>
    <x v="78"/>
    <s v="Csts Jobbing Wrk"/>
    <n v="-89.68"/>
    <n v="409.1"/>
    <n v="235.16"/>
    <n v="507.85"/>
    <n v="160.91"/>
    <n v="465"/>
    <n v="432.48"/>
    <n v="424.88"/>
    <n v="106.43"/>
    <n v="113.12"/>
    <n v="2647.76"/>
    <n v="96.27"/>
    <n v="5509.2800000000007"/>
  </r>
  <r>
    <x v="2"/>
    <s v="Tampa Electric Company"/>
    <x v="0"/>
    <s v="Tampa Electric Company"/>
    <x v="505"/>
    <x v="504"/>
    <x v="80"/>
    <s v="Steam Ops SupEng"/>
    <n v="6477.34"/>
    <n v="18538.2"/>
    <n v="12567.39"/>
    <n v="16576.41"/>
    <n v="37557.68"/>
    <n v="10479.870000000001"/>
    <n v="7394.06"/>
    <n v="19304.57"/>
    <n v="4792.8500000000004"/>
    <n v="16738.25"/>
    <n v="4823.66"/>
    <n v="1333.27"/>
    <n v="156583.54999999999"/>
  </r>
  <r>
    <x v="2"/>
    <s v="Tampa Electric Company"/>
    <x v="0"/>
    <s v="Tampa Electric Company"/>
    <x v="505"/>
    <x v="504"/>
    <x v="81"/>
    <s v="Steam Fuel"/>
    <m/>
    <m/>
    <n v="0.02"/>
    <m/>
    <m/>
    <m/>
    <m/>
    <m/>
    <m/>
    <n v="3.49"/>
    <n v="4.41"/>
    <m/>
    <n v="7.92"/>
  </r>
  <r>
    <x v="2"/>
    <s v="Tampa Electric Company"/>
    <x v="0"/>
    <s v="Tampa Electric Company"/>
    <x v="505"/>
    <x v="504"/>
    <x v="82"/>
    <s v="Steam Expenses"/>
    <n v="9712.75"/>
    <n v="5383.95"/>
    <n v="7246.83"/>
    <n v="9124.2199999999993"/>
    <n v="2513.4899999999998"/>
    <n v="4370.8500000000004"/>
    <n v="3330.36"/>
    <n v="1528.87"/>
    <n v="-1260.1099999999999"/>
    <n v="33.11"/>
    <n v="50.08"/>
    <n v="2662.04"/>
    <n v="44696.44"/>
  </r>
  <r>
    <x v="2"/>
    <s v="Tampa Electric Company"/>
    <x v="0"/>
    <s v="Tampa Electric Company"/>
    <x v="505"/>
    <x v="504"/>
    <x v="83"/>
    <s v="Steam Electric Exp"/>
    <m/>
    <m/>
    <n v="0.17"/>
    <m/>
    <m/>
    <m/>
    <m/>
    <m/>
    <m/>
    <n v="24.91"/>
    <n v="34.97"/>
    <m/>
    <n v="60.05"/>
  </r>
  <r>
    <x v="2"/>
    <s v="Tampa Electric Company"/>
    <x v="0"/>
    <s v="Tampa Electric Company"/>
    <x v="505"/>
    <x v="504"/>
    <x v="84"/>
    <s v="Misc Steam Pwr Exp"/>
    <n v="-3143.71"/>
    <n v="20912.57"/>
    <n v="9558.31"/>
    <n v="7744.57"/>
    <n v="21100.92"/>
    <n v="4220.47"/>
    <n v="3739.23"/>
    <n v="12360.76"/>
    <n v="10300.23"/>
    <n v="4345.68"/>
    <n v="17078.490000000002"/>
    <n v="9832.9599999999991"/>
    <n v="118050.48000000001"/>
  </r>
  <r>
    <x v="2"/>
    <s v="Tampa Electric Company"/>
    <x v="0"/>
    <s v="Tampa Electric Company"/>
    <x v="505"/>
    <x v="504"/>
    <x v="146"/>
    <s v="Steam Rents"/>
    <m/>
    <n v="26948.12"/>
    <m/>
    <m/>
    <m/>
    <m/>
    <m/>
    <m/>
    <m/>
    <m/>
    <m/>
    <m/>
    <n v="26948.12"/>
  </r>
  <r>
    <x v="2"/>
    <s v="Tampa Electric Company"/>
    <x v="0"/>
    <s v="Tampa Electric Company"/>
    <x v="505"/>
    <x v="504"/>
    <x v="86"/>
    <s v="Steam Main Struct"/>
    <n v="5121.55"/>
    <n v="3932.47"/>
    <n v="45532.39"/>
    <n v="8262.26"/>
    <n v="22375.13"/>
    <n v="6839.73"/>
    <n v="38032.07"/>
    <n v="9086.68"/>
    <n v="43394.400000000001"/>
    <n v="46684.04"/>
    <n v="1226.77"/>
    <n v="8825.2099999999991"/>
    <n v="239312.69999999998"/>
  </r>
  <r>
    <x v="2"/>
    <s v="Tampa Electric Company"/>
    <x v="0"/>
    <s v="Tampa Electric Company"/>
    <x v="505"/>
    <x v="504"/>
    <x v="87"/>
    <s v="Steam Maint BoilerPl"/>
    <n v="50257.81"/>
    <n v="32299.29"/>
    <n v="124526.53"/>
    <n v="41463.629999999997"/>
    <n v="74805.41"/>
    <n v="50311.68"/>
    <n v="21451.35"/>
    <n v="7492.6"/>
    <n v="22661.040000000001"/>
    <n v="28835.69"/>
    <n v="20336.310000000001"/>
    <n v="66745"/>
    <n v="541186.34"/>
  </r>
  <r>
    <x v="2"/>
    <s v="Tampa Electric Company"/>
    <x v="0"/>
    <s v="Tampa Electric Company"/>
    <x v="505"/>
    <x v="504"/>
    <x v="88"/>
    <s v="Steam Maint ElePlant"/>
    <n v="20483.099999999999"/>
    <n v="13583.47"/>
    <n v="6366.35"/>
    <n v="8945.6299999999992"/>
    <n v="599.04"/>
    <n v="30338.33"/>
    <n v="13757.63"/>
    <n v="3102.43"/>
    <n v="1742.73"/>
    <n v="1536.7"/>
    <n v="42441.17"/>
    <n v="8754.5300000000007"/>
    <n v="151651.10999999999"/>
  </r>
  <r>
    <x v="2"/>
    <s v="Tampa Electric Company"/>
    <x v="0"/>
    <s v="Tampa Electric Company"/>
    <x v="505"/>
    <x v="504"/>
    <x v="89"/>
    <s v="Maint Msc Steam Plnt"/>
    <n v="7555.36"/>
    <n v="3215.31"/>
    <n v="2870.4"/>
    <n v="6413.28"/>
    <n v="8131.59"/>
    <n v="6417.81"/>
    <n v="3901.63"/>
    <n v="23514.37"/>
    <n v="24553.69"/>
    <n v="11242.98"/>
    <n v="24850.13"/>
    <n v="155799.35"/>
    <n v="278465.90000000002"/>
  </r>
  <r>
    <x v="2"/>
    <s v="Tampa Electric Company"/>
    <x v="0"/>
    <s v="Tampa Electric Company"/>
    <x v="505"/>
    <x v="504"/>
    <x v="90"/>
    <s v="OthPwr Ops SupEng"/>
    <m/>
    <m/>
    <m/>
    <m/>
    <m/>
    <m/>
    <m/>
    <m/>
    <m/>
    <m/>
    <n v="0.33"/>
    <m/>
    <n v="0.33"/>
  </r>
  <r>
    <x v="2"/>
    <s v="Tampa Electric Company"/>
    <x v="0"/>
    <s v="Tampa Electric Company"/>
    <x v="505"/>
    <x v="504"/>
    <x v="91"/>
    <s v="OthPwr Fuel"/>
    <m/>
    <n v="103.33"/>
    <n v="28.25"/>
    <m/>
    <n v="33.33"/>
    <n v="211.17"/>
    <m/>
    <n v="33.33"/>
    <n v="373.31"/>
    <n v="281.32"/>
    <n v="33.369999999999997"/>
    <n v="824.61"/>
    <n v="1922.02"/>
  </r>
  <r>
    <x v="2"/>
    <s v="Tampa Electric Company"/>
    <x v="0"/>
    <s v="Tampa Electric Company"/>
    <x v="505"/>
    <x v="504"/>
    <x v="92"/>
    <s v="OthPwr Gen Exp"/>
    <n v="15434.78"/>
    <n v="31232.76"/>
    <n v="24872.91"/>
    <n v="97324.79"/>
    <n v="55450.57"/>
    <n v="61268.62"/>
    <n v="28726.880000000001"/>
    <n v="38486.9"/>
    <n v="5404.08"/>
    <n v="5186.76"/>
    <n v="34833.620000000003"/>
    <n v="33755.83"/>
    <n v="431978.50000000006"/>
  </r>
  <r>
    <x v="2"/>
    <s v="Tampa Electric Company"/>
    <x v="0"/>
    <s v="Tampa Electric Company"/>
    <x v="505"/>
    <x v="504"/>
    <x v="93"/>
    <s v="Misc OthPwr Gen Exp"/>
    <n v="16745.43"/>
    <n v="18289.21"/>
    <n v="12842.64"/>
    <n v="9552.91"/>
    <n v="25921.08"/>
    <n v="10422.4"/>
    <n v="20875.14"/>
    <n v="11465.28"/>
    <n v="21399.11"/>
    <n v="22618.58"/>
    <n v="17395.98"/>
    <n v="49809.67"/>
    <n v="237337.43000000005"/>
  </r>
  <r>
    <x v="2"/>
    <s v="Tampa Electric Company"/>
    <x v="0"/>
    <s v="Tampa Electric Company"/>
    <x v="505"/>
    <x v="504"/>
    <x v="94"/>
    <s v="OthPwr Maint Struct"/>
    <n v="160.99"/>
    <m/>
    <n v="521.45000000000005"/>
    <n v="1991.06"/>
    <n v="11041.44"/>
    <n v="388.69"/>
    <n v="4484.3599999999997"/>
    <n v="10085.89"/>
    <n v="763.62"/>
    <n v="28024.3"/>
    <n v="7812.26"/>
    <n v="5100.26"/>
    <n v="70374.320000000007"/>
  </r>
  <r>
    <x v="2"/>
    <s v="Tampa Electric Company"/>
    <x v="0"/>
    <s v="Tampa Electric Company"/>
    <x v="505"/>
    <x v="504"/>
    <x v="95"/>
    <s v="OthPwr Maint Gen Eq"/>
    <n v="221067.71"/>
    <n v="266190.89"/>
    <n v="381701.67"/>
    <n v="110509.59"/>
    <n v="335692.56"/>
    <n v="529743.84"/>
    <n v="-214705.29"/>
    <n v="120257.43"/>
    <n v="184686.63"/>
    <n v="188509.11"/>
    <n v="130357.73"/>
    <n v="-48535.17"/>
    <n v="2205476.6999999997"/>
  </r>
  <r>
    <x v="2"/>
    <s v="Tampa Electric Company"/>
    <x v="0"/>
    <s v="Tampa Electric Company"/>
    <x v="505"/>
    <x v="504"/>
    <x v="96"/>
    <s v="Maint Msc OthPwr Plt"/>
    <n v="655.19000000000005"/>
    <n v="41.92"/>
    <n v="2231.9699999999998"/>
    <n v="5495.17"/>
    <n v="5557.97"/>
    <n v="22387.54"/>
    <n v="184.56"/>
    <n v="29441.14"/>
    <n v="19011.48"/>
    <n v="6291.17"/>
    <n v="7525.33"/>
    <n v="10833.62"/>
    <n v="109657.05999999998"/>
  </r>
  <r>
    <x v="2"/>
    <s v="Tampa Electric Company"/>
    <x v="0"/>
    <s v="Tampa Electric Company"/>
    <x v="505"/>
    <x v="504"/>
    <x v="97"/>
    <s v="OthSup SysCtrl Dispt"/>
    <m/>
    <m/>
    <n v="0.05"/>
    <m/>
    <m/>
    <m/>
    <m/>
    <m/>
    <m/>
    <n v="6.84"/>
    <n v="10.28"/>
    <m/>
    <n v="17.169999999999998"/>
  </r>
  <r>
    <x v="2"/>
    <s v="Tampa Electric Company"/>
    <x v="0"/>
    <s v="Tampa Electric Company"/>
    <x v="505"/>
    <x v="504"/>
    <x v="98"/>
    <s v="Trnsm Ops SupEng"/>
    <m/>
    <m/>
    <n v="0.06"/>
    <m/>
    <m/>
    <m/>
    <m/>
    <m/>
    <m/>
    <n v="9.6"/>
    <n v="11.77"/>
    <m/>
    <n v="21.43"/>
  </r>
  <r>
    <x v="2"/>
    <s v="Tampa Electric Company"/>
    <x v="0"/>
    <s v="Tampa Electric Company"/>
    <x v="505"/>
    <x v="504"/>
    <x v="99"/>
    <s v="Trnsm LD Reliability"/>
    <m/>
    <m/>
    <n v="0.01"/>
    <m/>
    <m/>
    <m/>
    <m/>
    <m/>
    <m/>
    <n v="0.84"/>
    <n v="1.32"/>
    <m/>
    <n v="2.17"/>
  </r>
  <r>
    <x v="2"/>
    <s v="Tampa Electric Company"/>
    <x v="0"/>
    <s v="Tampa Electric Company"/>
    <x v="505"/>
    <x v="504"/>
    <x v="100"/>
    <s v="Trnsm LD Monitor"/>
    <m/>
    <m/>
    <n v="0.13"/>
    <m/>
    <m/>
    <m/>
    <m/>
    <m/>
    <m/>
    <n v="15.46"/>
    <n v="22.06"/>
    <m/>
    <n v="37.65"/>
  </r>
  <r>
    <x v="2"/>
    <s v="Tampa Electric Company"/>
    <x v="0"/>
    <s v="Tampa Electric Company"/>
    <x v="505"/>
    <x v="504"/>
    <x v="101"/>
    <s v="Trnsm LD Svc Schld"/>
    <m/>
    <m/>
    <n v="0.08"/>
    <m/>
    <m/>
    <m/>
    <m/>
    <m/>
    <m/>
    <n v="10.32"/>
    <n v="15.62"/>
    <m/>
    <n v="26.02"/>
  </r>
  <r>
    <x v="2"/>
    <s v="Tampa Electric Company"/>
    <x v="0"/>
    <s v="Tampa Electric Company"/>
    <x v="505"/>
    <x v="504"/>
    <x v="102"/>
    <s v="Trnsm Station Exp"/>
    <n v="1881.03"/>
    <n v="8980.5400000000009"/>
    <n v="1344.98"/>
    <n v="2558.64"/>
    <n v="1960.91"/>
    <n v="6310.72"/>
    <n v="1504.16"/>
    <n v="300.10000000000002"/>
    <n v="9124.8700000000008"/>
    <n v="3422.47"/>
    <n v="12886.53"/>
    <n v="1495.93"/>
    <n v="51770.880000000005"/>
  </r>
  <r>
    <x v="2"/>
    <s v="Tampa Electric Company"/>
    <x v="0"/>
    <s v="Tampa Electric Company"/>
    <x v="505"/>
    <x v="504"/>
    <x v="103"/>
    <s v="Trnsm OH Line Exp"/>
    <m/>
    <m/>
    <n v="0.01"/>
    <m/>
    <m/>
    <m/>
    <m/>
    <m/>
    <n v="1089.5"/>
    <n v="47.46"/>
    <n v="2.2200000000000002"/>
    <m/>
    <n v="1139.19"/>
  </r>
  <r>
    <x v="2"/>
    <s v="Tampa Electric Company"/>
    <x v="0"/>
    <s v="Tampa Electric Company"/>
    <x v="505"/>
    <x v="504"/>
    <x v="104"/>
    <s v="Misc Trnsm Exp"/>
    <n v="1478.5"/>
    <n v="2423.7800000000002"/>
    <n v="1515.9"/>
    <n v="497.97"/>
    <n v="1588.28"/>
    <n v="8055.92"/>
    <n v="1252.0999999999999"/>
    <n v="1466.5"/>
    <n v="2415.7399999999998"/>
    <n v="2684.68"/>
    <n v="6225.82"/>
    <n v="34125.94"/>
    <n v="63731.130000000005"/>
  </r>
  <r>
    <x v="2"/>
    <s v="Tampa Electric Company"/>
    <x v="0"/>
    <s v="Tampa Electric Company"/>
    <x v="505"/>
    <x v="504"/>
    <x v="106"/>
    <s v="Trnsm Maint Comp SW"/>
    <m/>
    <m/>
    <n v="0.01"/>
    <m/>
    <n v="5610.24"/>
    <m/>
    <m/>
    <m/>
    <m/>
    <n v="2.33"/>
    <n v="2.0099999999999998"/>
    <m/>
    <n v="5614.59"/>
  </r>
  <r>
    <x v="2"/>
    <s v="Tampa Electric Company"/>
    <x v="0"/>
    <s v="Tampa Electric Company"/>
    <x v="505"/>
    <x v="504"/>
    <x v="107"/>
    <s v="Trnsm Maint Comm Eq"/>
    <n v="5962.87"/>
    <n v="174.43"/>
    <n v="2729.19"/>
    <n v="1506.17"/>
    <n v="447.39"/>
    <n v="92.34"/>
    <n v="1631.53"/>
    <n v="883.26"/>
    <n v="2827.55"/>
    <n v="1995.38"/>
    <n v="847.74"/>
    <n v="1042.1600000000001"/>
    <n v="20140.010000000002"/>
  </r>
  <r>
    <x v="2"/>
    <s v="Tampa Electric Company"/>
    <x v="0"/>
    <s v="Tampa Electric Company"/>
    <x v="505"/>
    <x v="504"/>
    <x v="108"/>
    <s v="Trnsm Maint Stn Equ"/>
    <n v="12625.11"/>
    <n v="17346.919999999998"/>
    <n v="26823.64"/>
    <n v="16887.099999999999"/>
    <n v="25451.57"/>
    <n v="25944.95"/>
    <n v="17670.259999999998"/>
    <n v="28582.39"/>
    <n v="13673.31"/>
    <n v="21511.03"/>
    <n v="58148.32"/>
    <n v="-14977.4"/>
    <n v="249687.19999999998"/>
  </r>
  <r>
    <x v="2"/>
    <s v="Tampa Electric Company"/>
    <x v="0"/>
    <s v="Tampa Electric Company"/>
    <x v="505"/>
    <x v="504"/>
    <x v="109"/>
    <s v="Trnsm Maint OH Lines"/>
    <n v="86.36"/>
    <m/>
    <n v="874.61"/>
    <n v="737.37"/>
    <n v="1408.69"/>
    <n v="600.05999999999995"/>
    <n v="2070.33"/>
    <n v="470.6"/>
    <n v="4120.58"/>
    <n v="26122.84"/>
    <n v="928.31"/>
    <n v="487.17"/>
    <n v="37906.92"/>
  </r>
  <r>
    <x v="2"/>
    <s v="Tampa Electric Company"/>
    <x v="0"/>
    <s v="Tampa Electric Company"/>
    <x v="505"/>
    <x v="504"/>
    <x v="110"/>
    <s v="Distrb Ops SupEng"/>
    <m/>
    <m/>
    <n v="0.24"/>
    <m/>
    <m/>
    <m/>
    <m/>
    <m/>
    <m/>
    <n v="14.52"/>
    <n v="13.22"/>
    <m/>
    <n v="27.98"/>
  </r>
  <r>
    <x v="2"/>
    <s v="Tampa Electric Company"/>
    <x v="0"/>
    <s v="Tampa Electric Company"/>
    <x v="505"/>
    <x v="504"/>
    <x v="111"/>
    <s v="Distrb Load Dispatch"/>
    <m/>
    <m/>
    <n v="0.06"/>
    <m/>
    <m/>
    <m/>
    <m/>
    <m/>
    <m/>
    <n v="10.81"/>
    <n v="8.65"/>
    <m/>
    <n v="19.520000000000003"/>
  </r>
  <r>
    <x v="2"/>
    <s v="Tampa Electric Company"/>
    <x v="0"/>
    <s v="Tampa Electric Company"/>
    <x v="505"/>
    <x v="504"/>
    <x v="112"/>
    <s v="Distrb Station Exp"/>
    <n v="299.60000000000002"/>
    <n v="719.15"/>
    <n v="2930.75"/>
    <n v="1874.55"/>
    <n v="1506.57"/>
    <n v="2822.19"/>
    <n v="2057.0500000000002"/>
    <n v="3068.8"/>
    <n v="5750.17"/>
    <n v="2341.4499999999998"/>
    <n v="4120.59"/>
    <n v="12828.88"/>
    <n v="40319.75"/>
  </r>
  <r>
    <x v="2"/>
    <s v="Tampa Electric Company"/>
    <x v="0"/>
    <s v="Tampa Electric Company"/>
    <x v="505"/>
    <x v="504"/>
    <x v="113"/>
    <s v="Distrb OH Line Exp"/>
    <n v="17635.05"/>
    <n v="16030.82"/>
    <n v="8787.48"/>
    <n v="13845.78"/>
    <n v="10429.530000000001"/>
    <n v="11713.28"/>
    <n v="12209.08"/>
    <n v="15660.19"/>
    <n v="25125.51"/>
    <n v="23044.06"/>
    <n v="11874.33"/>
    <n v="10257.280000000001"/>
    <n v="176612.38999999998"/>
  </r>
  <r>
    <x v="2"/>
    <s v="Tampa Electric Company"/>
    <x v="0"/>
    <s v="Tampa Electric Company"/>
    <x v="505"/>
    <x v="504"/>
    <x v="114"/>
    <s v="Distrb UG Line Exp"/>
    <m/>
    <m/>
    <n v="0.05"/>
    <m/>
    <m/>
    <m/>
    <m/>
    <m/>
    <m/>
    <n v="7.12"/>
    <n v="9.0299999999999994"/>
    <m/>
    <n v="16.2"/>
  </r>
  <r>
    <x v="2"/>
    <s v="Tampa Electric Company"/>
    <x v="0"/>
    <s v="Tampa Electric Company"/>
    <x v="505"/>
    <x v="504"/>
    <x v="115"/>
    <s v="Distrb Sreet Lightn"/>
    <n v="211.73"/>
    <n v="878.38"/>
    <n v="0.15"/>
    <n v="317.07"/>
    <n v="289.23"/>
    <n v="1619.01"/>
    <n v="24.71"/>
    <n v="394.16"/>
    <n v="1548.18"/>
    <n v="681.45"/>
    <n v="1701.19"/>
    <n v="1407.06"/>
    <n v="9072.32"/>
  </r>
  <r>
    <x v="2"/>
    <s v="Tampa Electric Company"/>
    <x v="0"/>
    <s v="Tampa Electric Company"/>
    <x v="505"/>
    <x v="504"/>
    <x v="116"/>
    <s v="Distrb Meter Exp"/>
    <n v="818.4"/>
    <n v="813.14"/>
    <n v="2653.21"/>
    <n v="4391.83"/>
    <n v="2685.52"/>
    <n v="2756.52"/>
    <n v="5445.83"/>
    <n v="759.34"/>
    <n v="2884.08"/>
    <n v="1014.89"/>
    <n v="4665.78"/>
    <n v="1101.8399999999999"/>
    <n v="29990.38"/>
  </r>
  <r>
    <x v="2"/>
    <s v="Tampa Electric Company"/>
    <x v="0"/>
    <s v="Tampa Electric Company"/>
    <x v="505"/>
    <x v="504"/>
    <x v="117"/>
    <s v="Distrb Cust Install"/>
    <m/>
    <m/>
    <n v="0.02"/>
    <m/>
    <m/>
    <m/>
    <m/>
    <m/>
    <m/>
    <n v="4.97"/>
    <n v="7.54"/>
    <m/>
    <n v="12.53"/>
  </r>
  <r>
    <x v="2"/>
    <s v="Tampa Electric Company"/>
    <x v="0"/>
    <s v="Tampa Electric Company"/>
    <x v="505"/>
    <x v="504"/>
    <x v="118"/>
    <s v="Misc Distrib Exp"/>
    <n v="83664.78"/>
    <n v="58043.06"/>
    <n v="90108.43"/>
    <n v="63263.65"/>
    <n v="74973.08"/>
    <n v="72652.13"/>
    <n v="81279.820000000007"/>
    <n v="76833.53"/>
    <n v="93324.45"/>
    <n v="115441.17"/>
    <n v="88793.7"/>
    <n v="143066.47"/>
    <n v="1041444.2699999999"/>
  </r>
  <r>
    <x v="2"/>
    <s v="Tampa Electric Company"/>
    <x v="0"/>
    <s v="Tampa Electric Company"/>
    <x v="505"/>
    <x v="504"/>
    <x v="119"/>
    <s v="Distrb Maint Struct"/>
    <m/>
    <m/>
    <n v="0.01"/>
    <m/>
    <m/>
    <m/>
    <m/>
    <m/>
    <m/>
    <n v="3.51"/>
    <n v="3.34"/>
    <m/>
    <n v="6.8599999999999994"/>
  </r>
  <r>
    <x v="2"/>
    <s v="Tampa Electric Company"/>
    <x v="0"/>
    <s v="Tampa Electric Company"/>
    <x v="505"/>
    <x v="504"/>
    <x v="120"/>
    <s v="Distrb Maint Station"/>
    <n v="758.6"/>
    <n v="5201.8500000000004"/>
    <n v="41307.660000000003"/>
    <n v="7379.01"/>
    <n v="12473.69"/>
    <n v="5022.42"/>
    <n v="9336.1"/>
    <n v="1628.83"/>
    <n v="41654.57"/>
    <n v="4562.9399999999996"/>
    <n v="3860.43"/>
    <n v="3019.67"/>
    <n v="136205.77000000002"/>
  </r>
  <r>
    <x v="2"/>
    <s v="Tampa Electric Company"/>
    <x v="0"/>
    <s v="Tampa Electric Company"/>
    <x v="505"/>
    <x v="504"/>
    <x v="121"/>
    <s v="Distrb Maint OH Line"/>
    <n v="-214.32"/>
    <n v="-168.55"/>
    <n v="155602.99"/>
    <n v="3454.95"/>
    <n v="7596.85"/>
    <n v="3889.77"/>
    <n v="-330.03"/>
    <n v="-0.98"/>
    <n v="-7976.73"/>
    <n v="826.33"/>
    <n v="109.31"/>
    <m/>
    <n v="162789.58999999997"/>
  </r>
  <r>
    <x v="2"/>
    <s v="Tampa Electric Company"/>
    <x v="0"/>
    <s v="Tampa Electric Company"/>
    <x v="505"/>
    <x v="504"/>
    <x v="122"/>
    <s v="Distrb Maint UG Line"/>
    <n v="-99.09"/>
    <m/>
    <n v="0.22"/>
    <n v="-52380.88"/>
    <n v="-2371.5"/>
    <m/>
    <m/>
    <m/>
    <m/>
    <n v="36.229999999999997"/>
    <n v="52.53"/>
    <m/>
    <n v="-54762.49"/>
  </r>
  <r>
    <x v="2"/>
    <s v="Tampa Electric Company"/>
    <x v="0"/>
    <s v="Tampa Electric Company"/>
    <x v="505"/>
    <x v="504"/>
    <x v="123"/>
    <s v="Distrb Maint Transf"/>
    <m/>
    <m/>
    <n v="0.02"/>
    <m/>
    <m/>
    <m/>
    <m/>
    <m/>
    <m/>
    <n v="2.68"/>
    <n v="3.64"/>
    <m/>
    <n v="6.34"/>
  </r>
  <r>
    <x v="2"/>
    <s v="Tampa Electric Company"/>
    <x v="0"/>
    <s v="Tampa Electric Company"/>
    <x v="505"/>
    <x v="504"/>
    <x v="124"/>
    <s v="Distrb Maint StLght"/>
    <m/>
    <m/>
    <n v="0"/>
    <m/>
    <m/>
    <m/>
    <m/>
    <m/>
    <m/>
    <m/>
    <n v="0.14000000000000001"/>
    <m/>
    <n v="0.14000000000000001"/>
  </r>
  <r>
    <x v="2"/>
    <s v="Tampa Electric Company"/>
    <x v="0"/>
    <s v="Tampa Electric Company"/>
    <x v="505"/>
    <x v="504"/>
    <x v="125"/>
    <s v="Distrb Maint Meters"/>
    <m/>
    <m/>
    <n v="0.04"/>
    <m/>
    <n v="212.85"/>
    <n v="330.05"/>
    <n v="915.9"/>
    <m/>
    <n v="158.03"/>
    <n v="4.1399999999999997"/>
    <n v="5.83"/>
    <m/>
    <n v="1626.8400000000001"/>
  </r>
  <r>
    <x v="2"/>
    <s v="Tampa Electric Company"/>
    <x v="0"/>
    <s v="Tampa Electric Company"/>
    <x v="505"/>
    <x v="504"/>
    <x v="126"/>
    <s v="Cust Act Superv"/>
    <m/>
    <m/>
    <n v="0"/>
    <m/>
    <m/>
    <m/>
    <m/>
    <m/>
    <m/>
    <m/>
    <m/>
    <m/>
    <n v="0"/>
  </r>
  <r>
    <x v="2"/>
    <s v="Tampa Electric Company"/>
    <x v="0"/>
    <s v="Tampa Electric Company"/>
    <x v="505"/>
    <x v="504"/>
    <x v="127"/>
    <s v="Cust Act Meter Read"/>
    <m/>
    <n v="11957.77"/>
    <n v="0.02"/>
    <m/>
    <m/>
    <m/>
    <m/>
    <m/>
    <n v="953.06"/>
    <n v="2.4"/>
    <n v="3.02"/>
    <m/>
    <n v="12916.27"/>
  </r>
  <r>
    <x v="2"/>
    <s v="Tampa Electric Company"/>
    <x v="0"/>
    <s v="Tampa Electric Company"/>
    <x v="505"/>
    <x v="504"/>
    <x v="128"/>
    <s v="Cust Act Rcds Cllct"/>
    <n v="8803.11"/>
    <n v="90574.61"/>
    <n v="84664.06"/>
    <n v="468.6"/>
    <n v="21244.7"/>
    <n v="3685.19"/>
    <n v="1053.68"/>
    <n v="23803.41"/>
    <n v="157012.44"/>
    <n v="129587.16"/>
    <n v="3833.75"/>
    <n v="8770.27"/>
    <n v="533500.9800000001"/>
  </r>
  <r>
    <x v="2"/>
    <s v="Tampa Electric Company"/>
    <x v="0"/>
    <s v="Tampa Electric Company"/>
    <x v="505"/>
    <x v="504"/>
    <x v="129"/>
    <s v="Cust Assist Exp"/>
    <n v="31080.67"/>
    <n v="-2610.75"/>
    <n v="-49203.95"/>
    <n v="22585.8"/>
    <n v="35406.67"/>
    <n v="7499.7"/>
    <n v="67709.75"/>
    <n v="26823.15"/>
    <n v="85806.02"/>
    <n v="12824.26"/>
    <n v="8311.92"/>
    <n v="19993.89"/>
    <n v="266227.13"/>
  </r>
  <r>
    <x v="2"/>
    <s v="Tampa Electric Company"/>
    <x v="0"/>
    <s v="Tampa Electric Company"/>
    <x v="505"/>
    <x v="504"/>
    <x v="130"/>
    <s v="Cust Svc Advertis"/>
    <m/>
    <m/>
    <m/>
    <n v="5182.3500000000004"/>
    <n v="-5182.3500000000004"/>
    <n v="5515.5"/>
    <m/>
    <n v="-5515.5"/>
    <n v="8197.1200000000008"/>
    <n v="560.27"/>
    <n v="-8757.39"/>
    <m/>
    <n v="0"/>
  </r>
  <r>
    <x v="2"/>
    <s v="Tampa Electric Company"/>
    <x v="0"/>
    <s v="Tampa Electric Company"/>
    <x v="505"/>
    <x v="504"/>
    <x v="137"/>
    <s v="Office Suppl Exp"/>
    <n v="27994.68"/>
    <n v="73284.03"/>
    <n v="161697.88"/>
    <n v="88342.55"/>
    <n v="74456.23"/>
    <n v="243108.61"/>
    <n v="88578.57"/>
    <n v="117963.74"/>
    <n v="156074.46"/>
    <n v="144340.14000000001"/>
    <n v="155237.79999999999"/>
    <n v="132187.18"/>
    <n v="1463265.87"/>
  </r>
  <r>
    <x v="2"/>
    <s v="Tampa Electric Company"/>
    <x v="0"/>
    <s v="Tampa Electric Company"/>
    <x v="505"/>
    <x v="504"/>
    <x v="139"/>
    <s v="Regul Commission Exp"/>
    <m/>
    <m/>
    <m/>
    <m/>
    <m/>
    <m/>
    <m/>
    <m/>
    <m/>
    <n v="30.74"/>
    <m/>
    <m/>
    <n v="30.74"/>
  </r>
  <r>
    <x v="2"/>
    <s v="Tampa Electric Company"/>
    <x v="0"/>
    <s v="Tampa Electric Company"/>
    <x v="505"/>
    <x v="504"/>
    <x v="132"/>
    <s v="Misc General Exp"/>
    <m/>
    <n v="14432.01"/>
    <n v="0.03"/>
    <n v="28.18"/>
    <m/>
    <n v="348.28"/>
    <n v="67.09"/>
    <n v="128.72999999999999"/>
    <m/>
    <n v="2129.6"/>
    <n v="577.38"/>
    <n v="37.78"/>
    <n v="17749.080000000002"/>
  </r>
  <r>
    <x v="2"/>
    <s v="Tampa Electric Company"/>
    <x v="0"/>
    <s v="Tampa Electric Company"/>
    <x v="505"/>
    <x v="504"/>
    <x v="133"/>
    <s v="A&amp;G Ele Maint GenPlt"/>
    <n v="54.51"/>
    <n v="116.8"/>
    <n v="153.38999999999999"/>
    <n v="945.38"/>
    <n v="115.11"/>
    <n v="485.75"/>
    <n v="539.55999999999995"/>
    <m/>
    <n v="2677.8"/>
    <n v="1156.49"/>
    <n v="6425.58"/>
    <n v="1562.38"/>
    <n v="14232.75"/>
  </r>
  <r>
    <x v="2"/>
    <s v="Tampa Electric Company"/>
    <x v="0"/>
    <s v="Tampa Electric Company"/>
    <x v="505"/>
    <x v="504"/>
    <x v="134"/>
    <s v="Not assigned"/>
    <n v="376802.46"/>
    <n v="98610"/>
    <n v="49804"/>
    <m/>
    <n v="-30917.98"/>
    <n v="24258.45"/>
    <n v="-34604.82"/>
    <n v="-42178.22"/>
    <m/>
    <n v="339184.44"/>
    <n v="-1113736.45"/>
    <n v="619241.68999999994"/>
    <n v="286463.57000000007"/>
  </r>
  <r>
    <x v="2"/>
    <s v="Tampa Electric Company"/>
    <x v="0"/>
    <s v="Tampa Electric Company"/>
    <x v="506"/>
    <x v="505"/>
    <x v="1"/>
    <s v="FERC B/S Clearing"/>
    <n v="47544.35"/>
    <n v="59141.16"/>
    <n v="66259.06"/>
    <n v="40393.81"/>
    <n v="57558.44"/>
    <n v="25959.33"/>
    <n v="18788.849999999999"/>
    <n v="33353.94"/>
    <n v="35129.410000000003"/>
    <n v="42711.519999999997"/>
    <n v="28768.99"/>
    <n v="29292.7"/>
    <n v="484901.56"/>
  </r>
  <r>
    <x v="2"/>
    <s v="Tampa Electric Company"/>
    <x v="0"/>
    <s v="Tampa Electric Company"/>
    <x v="506"/>
    <x v="505"/>
    <x v="80"/>
    <s v="Steam Ops SupEng"/>
    <m/>
    <m/>
    <m/>
    <m/>
    <m/>
    <m/>
    <m/>
    <n v="28.42"/>
    <m/>
    <m/>
    <m/>
    <m/>
    <n v="28.42"/>
  </r>
  <r>
    <x v="2"/>
    <s v="Tampa Electric Company"/>
    <x v="0"/>
    <s v="Tampa Electric Company"/>
    <x v="506"/>
    <x v="505"/>
    <x v="84"/>
    <s v="Misc Steam Pwr Exp"/>
    <m/>
    <m/>
    <m/>
    <m/>
    <m/>
    <m/>
    <m/>
    <n v="163.05000000000001"/>
    <m/>
    <m/>
    <n v="190"/>
    <m/>
    <n v="353.05"/>
  </r>
  <r>
    <x v="2"/>
    <s v="Tampa Electric Company"/>
    <x v="0"/>
    <s v="Tampa Electric Company"/>
    <x v="506"/>
    <x v="505"/>
    <x v="86"/>
    <s v="Steam Main Struct"/>
    <m/>
    <m/>
    <m/>
    <n v="229.05"/>
    <m/>
    <m/>
    <m/>
    <n v="24776.1"/>
    <n v="499.32"/>
    <n v="718.37"/>
    <n v="-12.07"/>
    <m/>
    <n v="26210.769999999997"/>
  </r>
  <r>
    <x v="2"/>
    <s v="Tampa Electric Company"/>
    <x v="0"/>
    <s v="Tampa Electric Company"/>
    <x v="506"/>
    <x v="505"/>
    <x v="87"/>
    <s v="Steam Maint BoilerPl"/>
    <m/>
    <m/>
    <m/>
    <m/>
    <m/>
    <m/>
    <n v="288.31"/>
    <m/>
    <m/>
    <n v="1965.04"/>
    <n v="687.79"/>
    <m/>
    <n v="2941.14"/>
  </r>
  <r>
    <x v="2"/>
    <s v="Tampa Electric Company"/>
    <x v="0"/>
    <s v="Tampa Electric Company"/>
    <x v="506"/>
    <x v="505"/>
    <x v="92"/>
    <s v="OthPwr Gen Exp"/>
    <n v="125.68"/>
    <m/>
    <n v="781.13"/>
    <m/>
    <m/>
    <m/>
    <n v="9.7100000000000009"/>
    <m/>
    <n v="1251.04"/>
    <m/>
    <m/>
    <n v="148.82"/>
    <n v="2316.38"/>
  </r>
  <r>
    <x v="2"/>
    <s v="Tampa Electric Company"/>
    <x v="0"/>
    <s v="Tampa Electric Company"/>
    <x v="506"/>
    <x v="505"/>
    <x v="93"/>
    <s v="Misc OthPwr Gen Exp"/>
    <m/>
    <n v="869.67"/>
    <n v="474.33"/>
    <m/>
    <m/>
    <m/>
    <m/>
    <m/>
    <m/>
    <n v="1968.93"/>
    <m/>
    <m/>
    <n v="3312.9300000000003"/>
  </r>
  <r>
    <x v="2"/>
    <s v="Tampa Electric Company"/>
    <x v="0"/>
    <s v="Tampa Electric Company"/>
    <x v="506"/>
    <x v="505"/>
    <x v="94"/>
    <s v="OthPwr Maint Struct"/>
    <m/>
    <m/>
    <n v="293.76"/>
    <m/>
    <m/>
    <n v="31.14"/>
    <n v="2767.28"/>
    <m/>
    <m/>
    <n v="45.15"/>
    <m/>
    <n v="275.61"/>
    <n v="3412.9400000000005"/>
  </r>
  <r>
    <x v="2"/>
    <s v="Tampa Electric Company"/>
    <x v="0"/>
    <s v="Tampa Electric Company"/>
    <x v="506"/>
    <x v="505"/>
    <x v="95"/>
    <s v="OthPwr Maint Gen Eq"/>
    <m/>
    <m/>
    <n v="75.22"/>
    <m/>
    <m/>
    <n v="841.38"/>
    <m/>
    <n v="32.229999999999997"/>
    <n v="1664.79"/>
    <n v="6302.13"/>
    <n v="3001.37"/>
    <n v="3696.57"/>
    <n v="15613.689999999999"/>
  </r>
  <r>
    <x v="2"/>
    <s v="Tampa Electric Company"/>
    <x v="0"/>
    <s v="Tampa Electric Company"/>
    <x v="506"/>
    <x v="505"/>
    <x v="96"/>
    <s v="Maint Msc OthPwr Plt"/>
    <n v="208.67"/>
    <m/>
    <m/>
    <n v="40.19"/>
    <m/>
    <n v="96.27"/>
    <n v="120.9"/>
    <n v="50.75"/>
    <n v="614.38"/>
    <n v="278.73"/>
    <m/>
    <m/>
    <n v="1409.8899999999999"/>
  </r>
  <r>
    <x v="2"/>
    <s v="Tampa Electric Company"/>
    <x v="0"/>
    <s v="Tampa Electric Company"/>
    <x v="506"/>
    <x v="505"/>
    <x v="102"/>
    <s v="Trnsm Station Exp"/>
    <m/>
    <m/>
    <m/>
    <m/>
    <n v="292.91000000000003"/>
    <m/>
    <m/>
    <m/>
    <m/>
    <m/>
    <m/>
    <m/>
    <n v="292.91000000000003"/>
  </r>
  <r>
    <x v="2"/>
    <s v="Tampa Electric Company"/>
    <x v="0"/>
    <s v="Tampa Electric Company"/>
    <x v="506"/>
    <x v="505"/>
    <x v="107"/>
    <s v="Trnsm Maint Comm Eq"/>
    <m/>
    <m/>
    <m/>
    <m/>
    <m/>
    <n v="6.98"/>
    <m/>
    <n v="23.09"/>
    <m/>
    <m/>
    <n v="170.28"/>
    <n v="848.72"/>
    <n v="1049.07"/>
  </r>
  <r>
    <x v="2"/>
    <s v="Tampa Electric Company"/>
    <x v="0"/>
    <s v="Tampa Electric Company"/>
    <x v="506"/>
    <x v="505"/>
    <x v="108"/>
    <s v="Trnsm Maint Stn Equ"/>
    <n v="5157.8500000000004"/>
    <n v="4000.21"/>
    <n v="278.11"/>
    <n v="5746.16"/>
    <n v="2477.79"/>
    <n v="5046.9799999999996"/>
    <n v="2556.25"/>
    <n v="2744.67"/>
    <n v="1230.0999999999999"/>
    <n v="292.35000000000002"/>
    <m/>
    <n v="132.16"/>
    <n v="29662.63"/>
  </r>
  <r>
    <x v="2"/>
    <s v="Tampa Electric Company"/>
    <x v="0"/>
    <s v="Tampa Electric Company"/>
    <x v="506"/>
    <x v="505"/>
    <x v="113"/>
    <s v="Distrb OH Line Exp"/>
    <n v="32.25"/>
    <m/>
    <n v="111.02"/>
    <m/>
    <m/>
    <m/>
    <m/>
    <m/>
    <m/>
    <m/>
    <m/>
    <m/>
    <n v="143.26999999999998"/>
  </r>
  <r>
    <x v="2"/>
    <s v="Tampa Electric Company"/>
    <x v="0"/>
    <s v="Tampa Electric Company"/>
    <x v="506"/>
    <x v="505"/>
    <x v="115"/>
    <s v="Distrb Sreet Lightn"/>
    <m/>
    <m/>
    <n v="11.81"/>
    <m/>
    <m/>
    <m/>
    <m/>
    <m/>
    <m/>
    <m/>
    <m/>
    <n v="139.75"/>
    <n v="151.56"/>
  </r>
  <r>
    <x v="2"/>
    <s v="Tampa Electric Company"/>
    <x v="0"/>
    <s v="Tampa Electric Company"/>
    <x v="506"/>
    <x v="505"/>
    <x v="116"/>
    <s v="Distrb Meter Exp"/>
    <m/>
    <m/>
    <m/>
    <m/>
    <m/>
    <m/>
    <m/>
    <m/>
    <m/>
    <m/>
    <m/>
    <n v="439.01"/>
    <n v="439.01"/>
  </r>
  <r>
    <x v="2"/>
    <s v="Tampa Electric Company"/>
    <x v="0"/>
    <s v="Tampa Electric Company"/>
    <x v="506"/>
    <x v="505"/>
    <x v="118"/>
    <s v="Misc Distrib Exp"/>
    <n v="117396.71"/>
    <n v="117381.45"/>
    <n v="156193.29999999999"/>
    <n v="118943.53"/>
    <n v="165779.79999999999"/>
    <n v="95901.81"/>
    <n v="130388.68"/>
    <n v="170009.27"/>
    <n v="195047.77"/>
    <n v="213830.87"/>
    <n v="171033.37"/>
    <n v="100766.9"/>
    <n v="1752673.46"/>
  </r>
  <r>
    <x v="2"/>
    <s v="Tampa Electric Company"/>
    <x v="0"/>
    <s v="Tampa Electric Company"/>
    <x v="506"/>
    <x v="505"/>
    <x v="120"/>
    <s v="Distrb Maint Station"/>
    <m/>
    <m/>
    <m/>
    <m/>
    <m/>
    <m/>
    <n v="748.71"/>
    <n v="714.99"/>
    <m/>
    <m/>
    <m/>
    <m/>
    <n v="1463.7"/>
  </r>
  <r>
    <x v="2"/>
    <s v="Tampa Electric Company"/>
    <x v="0"/>
    <s v="Tampa Electric Company"/>
    <x v="506"/>
    <x v="505"/>
    <x v="128"/>
    <s v="Cust Act Rcds Cllct"/>
    <m/>
    <m/>
    <m/>
    <m/>
    <m/>
    <m/>
    <m/>
    <m/>
    <n v="-67.650000000000006"/>
    <m/>
    <m/>
    <n v="2944.03"/>
    <n v="2876.38"/>
  </r>
  <r>
    <x v="2"/>
    <s v="Tampa Electric Company"/>
    <x v="0"/>
    <s v="Tampa Electric Company"/>
    <x v="506"/>
    <x v="505"/>
    <x v="137"/>
    <s v="Office Suppl Exp"/>
    <m/>
    <n v="2645.07"/>
    <n v="3180.5"/>
    <n v="367.87"/>
    <n v="96.54"/>
    <n v="1500.2"/>
    <n v="330.4"/>
    <n v="1267.32"/>
    <n v="509.53"/>
    <n v="694.79"/>
    <n v="2306.46"/>
    <n v="2674"/>
    <n v="15572.68"/>
  </r>
  <r>
    <x v="2"/>
    <s v="Tampa Electric Company"/>
    <x v="0"/>
    <s v="Tampa Electric Company"/>
    <x v="506"/>
    <x v="505"/>
    <x v="133"/>
    <s v="A&amp;G Ele Maint GenPlt"/>
    <m/>
    <m/>
    <m/>
    <m/>
    <m/>
    <m/>
    <m/>
    <n v="8.5299999999999994"/>
    <m/>
    <m/>
    <m/>
    <m/>
    <n v="8.5299999999999994"/>
  </r>
  <r>
    <x v="2"/>
    <s v="Tampa Electric Company"/>
    <x v="0"/>
    <s v="Tampa Electric Company"/>
    <x v="507"/>
    <x v="506"/>
    <x v="1"/>
    <s v="FERC B/S Clearing"/>
    <m/>
    <m/>
    <m/>
    <m/>
    <m/>
    <n v="10923.2"/>
    <m/>
    <n v="822.24"/>
    <m/>
    <m/>
    <m/>
    <m/>
    <n v="11745.44"/>
  </r>
  <r>
    <x v="2"/>
    <s v="Tampa Electric Company"/>
    <x v="0"/>
    <s v="Tampa Electric Company"/>
    <x v="507"/>
    <x v="506"/>
    <x v="84"/>
    <s v="Misc Steam Pwr Exp"/>
    <m/>
    <m/>
    <m/>
    <m/>
    <m/>
    <n v="5837.4"/>
    <m/>
    <n v="439.37"/>
    <m/>
    <m/>
    <m/>
    <m/>
    <n v="6276.7699999999995"/>
  </r>
  <r>
    <x v="2"/>
    <s v="Tampa Electric Company"/>
    <x v="0"/>
    <s v="Tampa Electric Company"/>
    <x v="507"/>
    <x v="506"/>
    <x v="92"/>
    <s v="OthPwr Gen Exp"/>
    <m/>
    <m/>
    <m/>
    <m/>
    <m/>
    <n v="5462.4"/>
    <m/>
    <n v="411.19"/>
    <m/>
    <m/>
    <m/>
    <m/>
    <n v="5873.5899999999992"/>
  </r>
  <r>
    <x v="2"/>
    <s v="Tampa Electric Company"/>
    <x v="0"/>
    <s v="Tampa Electric Company"/>
    <x v="507"/>
    <x v="506"/>
    <x v="93"/>
    <s v="Misc OthPwr Gen Exp"/>
    <m/>
    <m/>
    <m/>
    <m/>
    <m/>
    <n v="5461.6"/>
    <m/>
    <n v="406.13"/>
    <m/>
    <m/>
    <m/>
    <m/>
    <n v="5867.7300000000005"/>
  </r>
  <r>
    <x v="2"/>
    <s v="Tampa Electric Company"/>
    <x v="0"/>
    <s v="Tampa Electric Company"/>
    <x v="508"/>
    <x v="507"/>
    <x v="1"/>
    <s v="FERC B/S Clearing"/>
    <n v="226099.54"/>
    <n v="219470.07"/>
    <n v="223262.67"/>
    <n v="345488.86"/>
    <n v="287951.78999999998"/>
    <n v="269205.73"/>
    <n v="242096.71"/>
    <n v="268851.08"/>
    <n v="235901.05"/>
    <n v="272212.83"/>
    <n v="346164.43"/>
    <n v="263256.42"/>
    <n v="3199961.18"/>
  </r>
  <r>
    <x v="2"/>
    <s v="Tampa Electric Company"/>
    <x v="0"/>
    <s v="Tampa Electric Company"/>
    <x v="508"/>
    <x v="507"/>
    <x v="80"/>
    <s v="Steam Ops SupEng"/>
    <m/>
    <n v="649.29"/>
    <m/>
    <m/>
    <m/>
    <m/>
    <m/>
    <n v="568.77"/>
    <m/>
    <n v="335.04"/>
    <m/>
    <m/>
    <n v="1553.1"/>
  </r>
  <r>
    <x v="2"/>
    <s v="Tampa Electric Company"/>
    <x v="0"/>
    <s v="Tampa Electric Company"/>
    <x v="508"/>
    <x v="507"/>
    <x v="82"/>
    <s v="Steam Expenses"/>
    <n v="562.65"/>
    <m/>
    <n v="2839.87"/>
    <m/>
    <m/>
    <n v="142.27000000000001"/>
    <n v="95.91"/>
    <m/>
    <n v="996.24"/>
    <m/>
    <n v="311.19"/>
    <n v="288.69"/>
    <n v="5236.8199999999988"/>
  </r>
  <r>
    <x v="2"/>
    <s v="Tampa Electric Company"/>
    <x v="0"/>
    <s v="Tampa Electric Company"/>
    <x v="508"/>
    <x v="507"/>
    <x v="84"/>
    <s v="Misc Steam Pwr Exp"/>
    <m/>
    <m/>
    <m/>
    <n v="799.76"/>
    <m/>
    <n v="179.91"/>
    <m/>
    <n v="74.89"/>
    <n v="156.21"/>
    <n v="308.51"/>
    <n v="665.06"/>
    <n v="57.25"/>
    <n v="2241.59"/>
  </r>
  <r>
    <x v="2"/>
    <s v="Tampa Electric Company"/>
    <x v="0"/>
    <s v="Tampa Electric Company"/>
    <x v="508"/>
    <x v="507"/>
    <x v="86"/>
    <s v="Steam Main Struct"/>
    <n v="243.13"/>
    <m/>
    <m/>
    <n v="4.08"/>
    <m/>
    <m/>
    <m/>
    <m/>
    <n v="126.4"/>
    <m/>
    <m/>
    <m/>
    <n v="373.61"/>
  </r>
  <r>
    <x v="2"/>
    <s v="Tampa Electric Company"/>
    <x v="0"/>
    <s v="Tampa Electric Company"/>
    <x v="508"/>
    <x v="507"/>
    <x v="88"/>
    <s v="Steam Maint ElePlant"/>
    <m/>
    <m/>
    <m/>
    <m/>
    <m/>
    <m/>
    <m/>
    <m/>
    <m/>
    <m/>
    <m/>
    <n v="8287.6299999999992"/>
    <n v="8287.6299999999992"/>
  </r>
  <r>
    <x v="2"/>
    <s v="Tampa Electric Company"/>
    <x v="0"/>
    <s v="Tampa Electric Company"/>
    <x v="508"/>
    <x v="507"/>
    <x v="92"/>
    <s v="OthPwr Gen Exp"/>
    <m/>
    <n v="80.989999999999995"/>
    <m/>
    <n v="1771.36"/>
    <n v="1015.01"/>
    <n v="2.84"/>
    <m/>
    <n v="189.63"/>
    <n v="123.71"/>
    <m/>
    <m/>
    <n v="249.38"/>
    <n v="3432.92"/>
  </r>
  <r>
    <x v="2"/>
    <s v="Tampa Electric Company"/>
    <x v="0"/>
    <s v="Tampa Electric Company"/>
    <x v="508"/>
    <x v="507"/>
    <x v="93"/>
    <s v="Misc OthPwr Gen Exp"/>
    <n v="160.37"/>
    <n v="484.84"/>
    <n v="88.5"/>
    <n v="1271.45"/>
    <m/>
    <n v="135.87"/>
    <n v="623.46"/>
    <n v="15.58"/>
    <m/>
    <m/>
    <n v="152.65"/>
    <m/>
    <n v="2932.7200000000003"/>
  </r>
  <r>
    <x v="2"/>
    <s v="Tampa Electric Company"/>
    <x v="0"/>
    <s v="Tampa Electric Company"/>
    <x v="508"/>
    <x v="507"/>
    <x v="95"/>
    <s v="OthPwr Maint Gen Eq"/>
    <n v="1000.64"/>
    <m/>
    <m/>
    <n v="720.15"/>
    <n v="425.53"/>
    <n v="2220.89"/>
    <m/>
    <n v="1245.6400000000001"/>
    <m/>
    <n v="68.349999999999994"/>
    <n v="1013.79"/>
    <n v="571.41999999999996"/>
    <n v="7266.41"/>
  </r>
  <r>
    <x v="2"/>
    <s v="Tampa Electric Company"/>
    <x v="0"/>
    <s v="Tampa Electric Company"/>
    <x v="508"/>
    <x v="507"/>
    <x v="104"/>
    <s v="Misc Trnsm Exp"/>
    <n v="3976.78"/>
    <n v="144.94"/>
    <n v="950.09"/>
    <n v="319.39999999999998"/>
    <n v="403.97"/>
    <n v="10.73"/>
    <n v="1167.3399999999999"/>
    <n v="7317.91"/>
    <n v="2472.44"/>
    <n v="94.92"/>
    <n v="1032.56"/>
    <n v="2223.61"/>
    <n v="20114.689999999999"/>
  </r>
  <r>
    <x v="2"/>
    <s v="Tampa Electric Company"/>
    <x v="0"/>
    <s v="Tampa Electric Company"/>
    <x v="508"/>
    <x v="507"/>
    <x v="107"/>
    <s v="Trnsm Maint Comm Eq"/>
    <m/>
    <m/>
    <m/>
    <n v="468.96"/>
    <m/>
    <m/>
    <n v="90.84"/>
    <n v="24.96"/>
    <m/>
    <n v="10.74"/>
    <m/>
    <m/>
    <n v="595.5"/>
  </r>
  <r>
    <x v="2"/>
    <s v="Tampa Electric Company"/>
    <x v="0"/>
    <s v="Tampa Electric Company"/>
    <x v="508"/>
    <x v="507"/>
    <x v="108"/>
    <s v="Trnsm Maint Stn Equ"/>
    <n v="7934.6"/>
    <n v="7869.22"/>
    <n v="8481.82"/>
    <n v="12497.18"/>
    <n v="10787.89"/>
    <n v="9579.7999999999993"/>
    <n v="8438.26"/>
    <n v="10336.26"/>
    <n v="8409.14"/>
    <n v="8978.76"/>
    <n v="12286.12"/>
    <n v="8028.19"/>
    <n v="113627.23999999998"/>
  </r>
  <r>
    <x v="2"/>
    <s v="Tampa Electric Company"/>
    <x v="0"/>
    <s v="Tampa Electric Company"/>
    <x v="508"/>
    <x v="507"/>
    <x v="109"/>
    <s v="Trnsm Maint OH Lines"/>
    <n v="2774.22"/>
    <n v="2580.64"/>
    <n v="2613.1"/>
    <n v="4352.07"/>
    <n v="3178"/>
    <n v="3248.82"/>
    <n v="2836.09"/>
    <n v="3210.99"/>
    <n v="2747.28"/>
    <n v="3149.4"/>
    <n v="4159.17"/>
    <n v="2702.4"/>
    <n v="37552.18"/>
  </r>
  <r>
    <x v="2"/>
    <s v="Tampa Electric Company"/>
    <x v="0"/>
    <s v="Tampa Electric Company"/>
    <x v="508"/>
    <x v="507"/>
    <x v="112"/>
    <s v="Distrb Station Exp"/>
    <n v="31.68"/>
    <n v="641"/>
    <m/>
    <m/>
    <n v="278.2"/>
    <n v="91.38"/>
    <m/>
    <m/>
    <n v="426.13"/>
    <m/>
    <m/>
    <m/>
    <n v="1468.3899999999999"/>
  </r>
  <r>
    <x v="2"/>
    <s v="Tampa Electric Company"/>
    <x v="0"/>
    <s v="Tampa Electric Company"/>
    <x v="508"/>
    <x v="507"/>
    <x v="113"/>
    <s v="Distrb OH Line Exp"/>
    <m/>
    <n v="3938.14"/>
    <n v="5606.17"/>
    <n v="4025.24"/>
    <n v="1212.5999999999999"/>
    <n v="2968.04"/>
    <n v="6531.32"/>
    <n v="3025"/>
    <n v="8543.7199999999993"/>
    <n v="3789.47"/>
    <n v="6003.46"/>
    <n v="4663.51"/>
    <n v="50306.67"/>
  </r>
  <r>
    <x v="2"/>
    <s v="Tampa Electric Company"/>
    <x v="0"/>
    <s v="Tampa Electric Company"/>
    <x v="508"/>
    <x v="507"/>
    <x v="115"/>
    <s v="Distrb Sreet Lightn"/>
    <m/>
    <m/>
    <n v="59.1"/>
    <m/>
    <n v="61.25"/>
    <m/>
    <m/>
    <m/>
    <m/>
    <m/>
    <m/>
    <m/>
    <n v="120.35"/>
  </r>
  <r>
    <x v="2"/>
    <s v="Tampa Electric Company"/>
    <x v="0"/>
    <s v="Tampa Electric Company"/>
    <x v="508"/>
    <x v="507"/>
    <x v="116"/>
    <s v="Distrb Meter Exp"/>
    <n v="-4012.77"/>
    <n v="23628.5"/>
    <n v="10042.94"/>
    <n v="14805.16"/>
    <n v="12091.87"/>
    <n v="11800"/>
    <n v="10262.530000000001"/>
    <n v="11635.16"/>
    <n v="8569.84"/>
    <n v="12929.57"/>
    <n v="14648.21"/>
    <n v="8754.0499999999993"/>
    <n v="135155.06"/>
  </r>
  <r>
    <x v="2"/>
    <s v="Tampa Electric Company"/>
    <x v="0"/>
    <s v="Tampa Electric Company"/>
    <x v="508"/>
    <x v="507"/>
    <x v="118"/>
    <s v="Misc Distrib Exp"/>
    <n v="-312498.01"/>
    <n v="-302191.71999999997"/>
    <n v="-282806.38"/>
    <n v="-446064.7"/>
    <n v="-373186.85"/>
    <n v="-370223.6"/>
    <n v="-323304.21999999997"/>
    <n v="-374037.41"/>
    <n v="-309124.57"/>
    <n v="-324031.74"/>
    <n v="-478281.49"/>
    <n v="-289962.05"/>
    <n v="-4185712.74"/>
  </r>
  <r>
    <x v="2"/>
    <s v="Tampa Electric Company"/>
    <x v="0"/>
    <s v="Tampa Electric Company"/>
    <x v="508"/>
    <x v="507"/>
    <x v="120"/>
    <s v="Distrb Maint Station"/>
    <n v="6731.35"/>
    <n v="6731.35"/>
    <n v="6896.87"/>
    <n v="10012.64"/>
    <n v="8267.6"/>
    <n v="8225.73"/>
    <n v="7325.58"/>
    <n v="8243.9599999999991"/>
    <n v="7385.63"/>
    <n v="7680.46"/>
    <n v="10509.58"/>
    <n v="6576.9"/>
    <n v="94587.65"/>
  </r>
  <r>
    <x v="2"/>
    <s v="Tampa Electric Company"/>
    <x v="0"/>
    <s v="Tampa Electric Company"/>
    <x v="508"/>
    <x v="507"/>
    <x v="121"/>
    <s v="Distrb Maint OH Line"/>
    <n v="55750.04"/>
    <n v="55756.959999999999"/>
    <n v="55848.61"/>
    <n v="83105.72"/>
    <n v="68548.149999999994"/>
    <n v="67992.73"/>
    <n v="59970.6"/>
    <n v="68329.259999999995"/>
    <n v="59728.62"/>
    <n v="63871.08"/>
    <n v="87156.479999999996"/>
    <n v="54603.68"/>
    <n v="780661.92999999993"/>
  </r>
  <r>
    <x v="2"/>
    <s v="Tampa Electric Company"/>
    <x v="0"/>
    <s v="Tampa Electric Company"/>
    <x v="508"/>
    <x v="507"/>
    <x v="122"/>
    <s v="Distrb Maint UG Line"/>
    <n v="13735.09"/>
    <n v="13719.19"/>
    <n v="13709.38"/>
    <n v="20392.189999999999"/>
    <n v="16847.240000000002"/>
    <n v="16695.03"/>
    <n v="14712.17"/>
    <n v="16812.599999999999"/>
    <n v="14656.83"/>
    <n v="15655.63"/>
    <n v="21423.96"/>
    <n v="13420.78"/>
    <n v="191780.08999999997"/>
  </r>
  <r>
    <x v="2"/>
    <s v="Tampa Electric Company"/>
    <x v="0"/>
    <s v="Tampa Electric Company"/>
    <x v="508"/>
    <x v="507"/>
    <x v="124"/>
    <s v="Distrb Maint StLght"/>
    <n v="4837.6400000000003"/>
    <n v="4837.6400000000003"/>
    <n v="4837.6400000000003"/>
    <n v="7195.81"/>
    <n v="5941.69"/>
    <n v="5889.22"/>
    <n v="5187.45"/>
    <n v="5924.7"/>
    <n v="5250.34"/>
    <n v="5519.73"/>
    <n v="7552.94"/>
    <n v="4726.6400000000003"/>
    <n v="67701.439999999988"/>
  </r>
  <r>
    <x v="2"/>
    <s v="Tampa Electric Company"/>
    <x v="0"/>
    <s v="Tampa Electric Company"/>
    <x v="508"/>
    <x v="507"/>
    <x v="127"/>
    <s v="Cust Act Meter Read"/>
    <n v="757.56"/>
    <n v="757.56"/>
    <n v="757.56"/>
    <n v="1126.8399999999999"/>
    <n v="930.45"/>
    <n v="922.23"/>
    <n v="812.34"/>
    <n v="927.79"/>
    <n v="809.54"/>
    <n v="864.37"/>
    <n v="1182.77"/>
    <n v="740.18"/>
    <n v="10589.19"/>
  </r>
  <r>
    <x v="2"/>
    <s v="Tampa Electric Company"/>
    <x v="0"/>
    <s v="Tampa Electric Company"/>
    <x v="508"/>
    <x v="507"/>
    <x v="128"/>
    <s v="Cust Act Rcds Cllct"/>
    <m/>
    <m/>
    <m/>
    <m/>
    <m/>
    <m/>
    <m/>
    <m/>
    <m/>
    <m/>
    <m/>
    <n v="17.989999999999998"/>
    <n v="17.989999999999998"/>
  </r>
  <r>
    <x v="2"/>
    <s v="Tampa Electric Company"/>
    <x v="0"/>
    <s v="Tampa Electric Company"/>
    <x v="508"/>
    <x v="507"/>
    <x v="129"/>
    <s v="Cust Assist Exp"/>
    <m/>
    <m/>
    <n v="44.91"/>
    <m/>
    <m/>
    <m/>
    <m/>
    <m/>
    <m/>
    <n v="85.97"/>
    <n v="11.58"/>
    <n v="32.200000000000003"/>
    <n v="174.66000000000003"/>
  </r>
  <r>
    <x v="2"/>
    <s v="Tampa Electric Company"/>
    <x v="0"/>
    <s v="Tampa Electric Company"/>
    <x v="508"/>
    <x v="507"/>
    <x v="137"/>
    <s v="Office Suppl Exp"/>
    <m/>
    <n v="81.319999999999993"/>
    <n v="1617.9"/>
    <m/>
    <n v="1222.6300000000001"/>
    <m/>
    <n v="336.48"/>
    <n v="247.28"/>
    <n v="25.45"/>
    <n v="231.92"/>
    <m/>
    <n v="4392.75"/>
    <n v="8155.7300000000005"/>
  </r>
  <r>
    <x v="2"/>
    <s v="Tampa Electric Company"/>
    <x v="0"/>
    <s v="Tampa Electric Company"/>
    <x v="508"/>
    <x v="507"/>
    <x v="133"/>
    <s v="A&amp;G Ele Maint GenPlt"/>
    <m/>
    <m/>
    <m/>
    <m/>
    <n v="35.299999999999997"/>
    <m/>
    <m/>
    <m/>
    <n v="4.49"/>
    <n v="205.45"/>
    <m/>
    <m/>
    <n v="245.23999999999998"/>
  </r>
  <r>
    <x v="2"/>
    <s v="Tampa Electric Company"/>
    <x v="0"/>
    <s v="Tampa Electric Company"/>
    <x v="508"/>
    <x v="507"/>
    <x v="134"/>
    <s v="Not assigned"/>
    <n v="6099.49"/>
    <m/>
    <m/>
    <m/>
    <m/>
    <m/>
    <m/>
    <m/>
    <m/>
    <m/>
    <m/>
    <m/>
    <n v="6099.49"/>
  </r>
  <r>
    <x v="2"/>
    <s v="Tampa Electric Company"/>
    <x v="0"/>
    <s v="Tampa Electric Company"/>
    <x v="509"/>
    <x v="508"/>
    <x v="129"/>
    <s v="Cust Assist Exp"/>
    <m/>
    <m/>
    <m/>
    <m/>
    <m/>
    <m/>
    <m/>
    <m/>
    <m/>
    <m/>
    <m/>
    <n v="118037.51"/>
    <n v="118037.51"/>
  </r>
  <r>
    <x v="2"/>
    <s v="Tampa Electric Company"/>
    <x v="0"/>
    <s v="Tampa Electric Company"/>
    <x v="509"/>
    <x v="508"/>
    <x v="137"/>
    <s v="Office Suppl Exp"/>
    <n v="-5117.63"/>
    <m/>
    <m/>
    <m/>
    <m/>
    <m/>
    <m/>
    <m/>
    <m/>
    <m/>
    <m/>
    <m/>
    <n v="-5117.63"/>
  </r>
  <r>
    <x v="2"/>
    <s v="Tampa Electric Company"/>
    <x v="0"/>
    <s v="Tampa Electric Company"/>
    <x v="510"/>
    <x v="509"/>
    <x v="1"/>
    <s v="FERC B/S Clearing"/>
    <n v="577377.81999999995"/>
    <n v="577361.04"/>
    <n v="577122.55000000005"/>
    <n v="418947.71"/>
    <n v="612483.06000000006"/>
    <n v="511817.35"/>
    <n v="612058.13"/>
    <n v="651264.57999999996"/>
    <n v="-1842468.83"/>
    <n v="3026144.34"/>
    <n v="543216.41"/>
    <n v="614744.5"/>
    <n v="6880068.6600000001"/>
  </r>
  <r>
    <x v="2"/>
    <s v="Tampa Electric Company"/>
    <x v="0"/>
    <s v="Tampa Electric Company"/>
    <x v="510"/>
    <x v="509"/>
    <x v="108"/>
    <s v="Trnsm Maint Stn Equ"/>
    <n v="3604.15"/>
    <n v="3604.15"/>
    <n v="3604.15"/>
    <n v="2616.21"/>
    <n v="3816.82"/>
    <n v="3194.39"/>
    <n v="3613"/>
    <n v="4090.99"/>
    <n v="-11497.92"/>
    <n v="18886.82"/>
    <n v="3396.75"/>
    <n v="3837.59"/>
    <n v="42767.100000000006"/>
  </r>
  <r>
    <x v="2"/>
    <s v="Tampa Electric Company"/>
    <x v="0"/>
    <s v="Tampa Electric Company"/>
    <x v="510"/>
    <x v="509"/>
    <x v="109"/>
    <s v="Trnsm Maint OH Lines"/>
    <n v="254.39"/>
    <n v="181.83"/>
    <n v="255.84"/>
    <n v="166.7"/>
    <n v="286.23"/>
    <n v="199.18"/>
    <n v="240.54"/>
    <n v="223.47"/>
    <n v="-654.97"/>
    <n v="988.93"/>
    <n v="195.66"/>
    <n v="210.27"/>
    <n v="2548.0699999999997"/>
  </r>
  <r>
    <x v="2"/>
    <s v="Tampa Electric Company"/>
    <x v="0"/>
    <s v="Tampa Electric Company"/>
    <x v="510"/>
    <x v="509"/>
    <x v="113"/>
    <s v="Distrb OH Line Exp"/>
    <n v="-23.66"/>
    <m/>
    <m/>
    <m/>
    <m/>
    <m/>
    <m/>
    <m/>
    <m/>
    <m/>
    <m/>
    <m/>
    <n v="-23.66"/>
  </r>
  <r>
    <x v="2"/>
    <s v="Tampa Electric Company"/>
    <x v="0"/>
    <s v="Tampa Electric Company"/>
    <x v="510"/>
    <x v="509"/>
    <x v="116"/>
    <s v="Distrb Meter Exp"/>
    <n v="-5762.29"/>
    <n v="7840.94"/>
    <n v="1105.67"/>
    <n v="651.04999999999995"/>
    <n v="1210.6199999999999"/>
    <n v="862.53"/>
    <n v="362.48"/>
    <n v="1172.6500000000001"/>
    <n v="-6231.84"/>
    <n v="7453.3"/>
    <n v="564.03"/>
    <n v="884.15"/>
    <n v="10113.290000000001"/>
  </r>
  <r>
    <x v="2"/>
    <s v="Tampa Electric Company"/>
    <x v="0"/>
    <s v="Tampa Electric Company"/>
    <x v="510"/>
    <x v="509"/>
    <x v="118"/>
    <s v="Misc Distrib Exp"/>
    <n v="-523287.89"/>
    <n v="-523287.89"/>
    <n v="-523287.89"/>
    <n v="-360921.31"/>
    <n v="-558240.14"/>
    <n v="-455944.71"/>
    <n v="-524741.9"/>
    <n v="-603299.94999999995"/>
    <n v="1958711.02"/>
    <n v="-3005536.9"/>
    <n v="-489202.55"/>
    <n v="-551739.30000000005"/>
    <n v="-6160779.4099999992"/>
  </r>
  <r>
    <x v="2"/>
    <s v="Tampa Electric Company"/>
    <x v="0"/>
    <s v="Tampa Electric Company"/>
    <x v="510"/>
    <x v="509"/>
    <x v="119"/>
    <s v="Distrb Maint Struct"/>
    <m/>
    <m/>
    <n v="89.21"/>
    <m/>
    <m/>
    <m/>
    <m/>
    <m/>
    <m/>
    <n v="10.67"/>
    <m/>
    <m/>
    <n v="99.88"/>
  </r>
  <r>
    <x v="2"/>
    <s v="Tampa Electric Company"/>
    <x v="0"/>
    <s v="Tampa Electric Company"/>
    <x v="510"/>
    <x v="509"/>
    <x v="120"/>
    <s v="Distrb Maint Station"/>
    <n v="5457.06"/>
    <n v="5457.06"/>
    <n v="5457.06"/>
    <n v="3961.22"/>
    <n v="5779.07"/>
    <n v="4836.6400000000003"/>
    <n v="5470.45"/>
    <n v="6194.19"/>
    <n v="-17409.05"/>
    <n v="28596.61"/>
    <n v="5143.04"/>
    <n v="5810.51"/>
    <n v="64753.86"/>
  </r>
  <r>
    <x v="2"/>
    <s v="Tampa Electric Company"/>
    <x v="0"/>
    <s v="Tampa Electric Company"/>
    <x v="510"/>
    <x v="509"/>
    <x v="121"/>
    <s v="Distrb Maint OH Line"/>
    <n v="1408.74"/>
    <n v="1453.03"/>
    <n v="1417.78"/>
    <n v="1055.3499999999999"/>
    <n v="1508.77"/>
    <n v="1217.47"/>
    <n v="-14021.93"/>
    <n v="3742.41"/>
    <n v="-3290.7"/>
    <n v="7232.96"/>
    <n v="1242"/>
    <n v="1557.91"/>
    <n v="4523.79"/>
  </r>
  <r>
    <x v="2"/>
    <s v="Tampa Electric Company"/>
    <x v="0"/>
    <s v="Tampa Electric Company"/>
    <x v="510"/>
    <x v="509"/>
    <x v="122"/>
    <s v="Distrb Maint UG Line"/>
    <n v="1646.94"/>
    <n v="1662.36"/>
    <n v="1774.58"/>
    <n v="1318.59"/>
    <n v="646.1"/>
    <n v="1396.37"/>
    <n v="-15546.16"/>
    <n v="3788.56"/>
    <n v="-5293.89"/>
    <n v="8447.4699999999993"/>
    <n v="1374.42"/>
    <n v="1758.76"/>
    <n v="2974.1000000000004"/>
  </r>
  <r>
    <x v="2"/>
    <s v="Tampa Electric Company"/>
    <x v="0"/>
    <s v="Tampa Electric Company"/>
    <x v="510"/>
    <x v="509"/>
    <x v="123"/>
    <s v="Distrb Maint Transf"/>
    <m/>
    <m/>
    <m/>
    <n v="0.88"/>
    <m/>
    <m/>
    <m/>
    <m/>
    <m/>
    <m/>
    <m/>
    <m/>
    <n v="0.88"/>
  </r>
  <r>
    <x v="2"/>
    <s v="Tampa Electric Company"/>
    <x v="0"/>
    <s v="Tampa Electric Company"/>
    <x v="510"/>
    <x v="509"/>
    <x v="124"/>
    <s v="Distrb Maint StLght"/>
    <n v="678.34"/>
    <n v="678.34"/>
    <n v="680.25"/>
    <n v="492.4"/>
    <n v="719.06"/>
    <n v="614.34"/>
    <n v="683.23"/>
    <n v="791.11"/>
    <n v="-2210.31"/>
    <n v="3586.36"/>
    <n v="662.68"/>
    <n v="724.58"/>
    <n v="8100.38"/>
  </r>
  <r>
    <x v="2"/>
    <s v="Tampa Electric Company"/>
    <x v="0"/>
    <s v="Tampa Electric Company"/>
    <x v="510"/>
    <x v="509"/>
    <x v="127"/>
    <s v="Cust Act Meter Read"/>
    <n v="45.96"/>
    <n v="45.96"/>
    <n v="45.96"/>
    <n v="33.369999999999997"/>
    <n v="48.68"/>
    <n v="40.74"/>
    <n v="46.08"/>
    <n v="52.17"/>
    <n v="-146.63"/>
    <n v="240.86"/>
    <n v="43.32"/>
    <n v="48.94"/>
    <n v="545.41000000000008"/>
  </r>
  <r>
    <x v="2"/>
    <s v="Tampa Electric Company"/>
    <x v="0"/>
    <s v="Tampa Electric Company"/>
    <x v="510"/>
    <x v="509"/>
    <x v="128"/>
    <s v="Cust Act Rcds Cllct"/>
    <n v="340.77"/>
    <n v="340.77"/>
    <n v="340.77"/>
    <n v="247.36"/>
    <n v="360.88"/>
    <n v="302.02999999999997"/>
    <n v="341.61"/>
    <n v="386.8"/>
    <n v="-1087.1199999999999"/>
    <n v="1785.73"/>
    <n v="321.16000000000003"/>
    <n v="362.84"/>
    <n v="4043.6000000000004"/>
  </r>
  <r>
    <x v="2"/>
    <s v="Tampa Electric Company"/>
    <x v="0"/>
    <s v="Tampa Electric Company"/>
    <x v="511"/>
    <x v="510"/>
    <x v="1"/>
    <s v="FERC B/S Clearing"/>
    <n v="12864971.810000001"/>
    <n v="10754127.890000001"/>
    <n v="12166061.189999999"/>
    <n v="12606689.109999999"/>
    <n v="12952988.869999999"/>
    <n v="13167605.439999999"/>
    <n v="3636988"/>
    <n v="14692287.550000001"/>
    <n v="15141529.630000001"/>
    <n v="11311795.52"/>
    <n v="9063508.7699999996"/>
    <n v="7145146.4400000004"/>
    <n v="135503700.22"/>
  </r>
  <r>
    <x v="2"/>
    <s v="Tampa Electric Company"/>
    <x v="0"/>
    <s v="Tampa Electric Company"/>
    <x v="511"/>
    <x v="510"/>
    <x v="78"/>
    <s v="Csts Jobbing Wrk"/>
    <m/>
    <m/>
    <m/>
    <m/>
    <n v="1.37"/>
    <m/>
    <m/>
    <m/>
    <m/>
    <m/>
    <m/>
    <m/>
    <n v="1.37"/>
  </r>
  <r>
    <x v="2"/>
    <s v="Tampa Electric Company"/>
    <x v="0"/>
    <s v="Tampa Electric Company"/>
    <x v="511"/>
    <x v="510"/>
    <x v="79"/>
    <s v="Other Deductions"/>
    <m/>
    <m/>
    <m/>
    <m/>
    <n v="0.05"/>
    <m/>
    <m/>
    <m/>
    <m/>
    <m/>
    <m/>
    <m/>
    <n v="0.05"/>
  </r>
  <r>
    <x v="2"/>
    <s v="Tampa Electric Company"/>
    <x v="0"/>
    <s v="Tampa Electric Company"/>
    <x v="511"/>
    <x v="510"/>
    <x v="80"/>
    <s v="Steam Ops SupEng"/>
    <n v="132.66"/>
    <m/>
    <n v="357.46"/>
    <n v="3.05"/>
    <n v="231.69"/>
    <n v="1654.66"/>
    <n v="29.76"/>
    <n v="823.47"/>
    <n v="412.66"/>
    <n v="56.35"/>
    <m/>
    <n v="2455.48"/>
    <n v="6157.24"/>
  </r>
  <r>
    <x v="2"/>
    <s v="Tampa Electric Company"/>
    <x v="0"/>
    <s v="Tampa Electric Company"/>
    <x v="511"/>
    <x v="510"/>
    <x v="81"/>
    <s v="Steam Fuel"/>
    <m/>
    <m/>
    <m/>
    <m/>
    <n v="1.25"/>
    <m/>
    <m/>
    <m/>
    <m/>
    <m/>
    <m/>
    <m/>
    <n v="1.25"/>
  </r>
  <r>
    <x v="2"/>
    <s v="Tampa Electric Company"/>
    <x v="0"/>
    <s v="Tampa Electric Company"/>
    <x v="511"/>
    <x v="510"/>
    <x v="82"/>
    <s v="Steam Expenses"/>
    <m/>
    <m/>
    <n v="584.88"/>
    <m/>
    <n v="7.05"/>
    <m/>
    <n v="48.55"/>
    <m/>
    <m/>
    <m/>
    <m/>
    <m/>
    <n v="640.4799999999999"/>
  </r>
  <r>
    <x v="2"/>
    <s v="Tampa Electric Company"/>
    <x v="0"/>
    <s v="Tampa Electric Company"/>
    <x v="511"/>
    <x v="510"/>
    <x v="83"/>
    <s v="Steam Electric Exp"/>
    <m/>
    <m/>
    <m/>
    <m/>
    <n v="4.68"/>
    <m/>
    <m/>
    <m/>
    <m/>
    <m/>
    <m/>
    <m/>
    <n v="4.68"/>
  </r>
  <r>
    <x v="2"/>
    <s v="Tampa Electric Company"/>
    <x v="0"/>
    <s v="Tampa Electric Company"/>
    <x v="511"/>
    <x v="510"/>
    <x v="84"/>
    <s v="Misc Steam Pwr Exp"/>
    <n v="3799.15"/>
    <n v="4688.4799999999996"/>
    <n v="-508.61"/>
    <n v="1679.63"/>
    <n v="1903.71"/>
    <n v="4703.5200000000004"/>
    <n v="11329.52"/>
    <n v="12864.35"/>
    <n v="100121.72"/>
    <n v="16676.98"/>
    <n v="2528.29"/>
    <n v="7075.09"/>
    <n v="166861.83000000002"/>
  </r>
  <r>
    <x v="2"/>
    <s v="Tampa Electric Company"/>
    <x v="0"/>
    <s v="Tampa Electric Company"/>
    <x v="511"/>
    <x v="510"/>
    <x v="86"/>
    <s v="Steam Main Struct"/>
    <n v="21392.27"/>
    <n v="5734.83"/>
    <n v="10094.879999999999"/>
    <n v="8440.3799999999992"/>
    <n v="28927.59"/>
    <n v="3033.31"/>
    <n v="11373.17"/>
    <n v="15644.55"/>
    <n v="39073.949999999997"/>
    <n v="8616.82"/>
    <n v="9691.5300000000007"/>
    <n v="4669.87"/>
    <n v="166693.15"/>
  </r>
  <r>
    <x v="2"/>
    <s v="Tampa Electric Company"/>
    <x v="0"/>
    <s v="Tampa Electric Company"/>
    <x v="511"/>
    <x v="510"/>
    <x v="87"/>
    <s v="Steam Maint BoilerPl"/>
    <n v="103849.5"/>
    <n v="52664.24"/>
    <n v="-431852.08"/>
    <n v="129777.95"/>
    <n v="129067.77"/>
    <n v="89202.880000000005"/>
    <n v="66007.75"/>
    <n v="533457.73"/>
    <n v="-303449.87"/>
    <n v="13508.76"/>
    <n v="85004.21"/>
    <n v="36574.97"/>
    <n v="503813.81000000006"/>
  </r>
  <r>
    <x v="2"/>
    <s v="Tampa Electric Company"/>
    <x v="0"/>
    <s v="Tampa Electric Company"/>
    <x v="511"/>
    <x v="510"/>
    <x v="88"/>
    <s v="Steam Maint ElePlant"/>
    <n v="6075.45"/>
    <n v="9849.52"/>
    <n v="9137.89"/>
    <n v="29163.89"/>
    <n v="32510.15"/>
    <n v="-4038.86"/>
    <n v="4358.08"/>
    <n v="7478.95"/>
    <n v="-4436.07"/>
    <n v="57296.31"/>
    <n v="3856.61"/>
    <n v="4478.3999999999996"/>
    <n v="155730.31999999998"/>
  </r>
  <r>
    <x v="2"/>
    <s v="Tampa Electric Company"/>
    <x v="0"/>
    <s v="Tampa Electric Company"/>
    <x v="511"/>
    <x v="510"/>
    <x v="89"/>
    <s v="Maint Msc Steam Plnt"/>
    <n v="21052.15"/>
    <n v="22479.25"/>
    <n v="33537.4"/>
    <n v="36540.660000000003"/>
    <n v="23572.63"/>
    <n v="34058.68"/>
    <n v="30580.91"/>
    <n v="20718.349999999999"/>
    <n v="35560.74"/>
    <n v="30979.56"/>
    <n v="23487.21"/>
    <n v="28445.89"/>
    <n v="341013.43000000005"/>
  </r>
  <r>
    <x v="2"/>
    <s v="Tampa Electric Company"/>
    <x v="0"/>
    <s v="Tampa Electric Company"/>
    <x v="511"/>
    <x v="510"/>
    <x v="92"/>
    <s v="OthPwr Gen Exp"/>
    <n v="22152.79"/>
    <n v="25289.95"/>
    <n v="10166.07"/>
    <n v="27555.23"/>
    <n v="58063.22"/>
    <n v="19091.509999999998"/>
    <n v="48240.11"/>
    <n v="33955.629999999997"/>
    <n v="30753.26"/>
    <n v="64078.79"/>
    <n v="31942.86"/>
    <n v="14436.78"/>
    <n v="385726.2"/>
  </r>
  <r>
    <x v="2"/>
    <s v="Tampa Electric Company"/>
    <x v="0"/>
    <s v="Tampa Electric Company"/>
    <x v="511"/>
    <x v="510"/>
    <x v="93"/>
    <s v="Misc OthPwr Gen Exp"/>
    <n v="4762.8500000000004"/>
    <n v="-2633.16"/>
    <n v="23691.68"/>
    <n v="-10161.32"/>
    <n v="-9498.84"/>
    <n v="10218.459999999999"/>
    <n v="1638.64"/>
    <n v="18796.41"/>
    <n v="8040.43"/>
    <n v="6745.08"/>
    <n v="5750.32"/>
    <n v="1399.12"/>
    <n v="58749.670000000006"/>
  </r>
  <r>
    <x v="2"/>
    <s v="Tampa Electric Company"/>
    <x v="0"/>
    <s v="Tampa Electric Company"/>
    <x v="511"/>
    <x v="510"/>
    <x v="94"/>
    <s v="OthPwr Maint Struct"/>
    <n v="11409.87"/>
    <n v="14322.17"/>
    <n v="11493.51"/>
    <n v="10414.74"/>
    <n v="3762.07"/>
    <n v="12131.42"/>
    <n v="13315.25"/>
    <n v="6702.24"/>
    <n v="7490.08"/>
    <n v="-2040.81"/>
    <n v="7578.48"/>
    <n v="4282.54"/>
    <n v="100861.56"/>
  </r>
  <r>
    <x v="2"/>
    <s v="Tampa Electric Company"/>
    <x v="0"/>
    <s v="Tampa Electric Company"/>
    <x v="511"/>
    <x v="510"/>
    <x v="95"/>
    <s v="OthPwr Maint Gen Eq"/>
    <n v="68944.83"/>
    <n v="183826.97"/>
    <n v="126376.64"/>
    <n v="102344.2"/>
    <n v="88409.77"/>
    <n v="134127.67999999999"/>
    <n v="109777.81"/>
    <n v="108739.69"/>
    <n v="202500"/>
    <n v="122913.68"/>
    <n v="141795.73000000001"/>
    <n v="43172.32"/>
    <n v="1432929.32"/>
  </r>
  <r>
    <x v="2"/>
    <s v="Tampa Electric Company"/>
    <x v="0"/>
    <s v="Tampa Electric Company"/>
    <x v="511"/>
    <x v="510"/>
    <x v="96"/>
    <s v="Maint Msc OthPwr Plt"/>
    <n v="10681.62"/>
    <n v="12615.74"/>
    <n v="2907.66"/>
    <n v="15373.24"/>
    <n v="7440.89"/>
    <n v="2929.31"/>
    <n v="17399.68"/>
    <m/>
    <n v="1335.62"/>
    <n v="6009.35"/>
    <m/>
    <n v="92.18"/>
    <n v="76785.289999999994"/>
  </r>
  <r>
    <x v="2"/>
    <s v="Tampa Electric Company"/>
    <x v="0"/>
    <s v="Tampa Electric Company"/>
    <x v="511"/>
    <x v="510"/>
    <x v="97"/>
    <s v="OthSup SysCtrl Dispt"/>
    <m/>
    <m/>
    <m/>
    <m/>
    <n v="1.7"/>
    <m/>
    <m/>
    <m/>
    <m/>
    <m/>
    <m/>
    <m/>
    <n v="1.7"/>
  </r>
  <r>
    <x v="2"/>
    <s v="Tampa Electric Company"/>
    <x v="0"/>
    <s v="Tampa Electric Company"/>
    <x v="511"/>
    <x v="510"/>
    <x v="98"/>
    <s v="Trnsm Ops SupEng"/>
    <m/>
    <m/>
    <m/>
    <m/>
    <n v="1.97"/>
    <m/>
    <m/>
    <m/>
    <m/>
    <m/>
    <m/>
    <m/>
    <n v="1.97"/>
  </r>
  <r>
    <x v="2"/>
    <s v="Tampa Electric Company"/>
    <x v="0"/>
    <s v="Tampa Electric Company"/>
    <x v="511"/>
    <x v="510"/>
    <x v="99"/>
    <s v="Trnsm LD Reliability"/>
    <m/>
    <m/>
    <m/>
    <m/>
    <n v="0.22"/>
    <m/>
    <m/>
    <m/>
    <m/>
    <m/>
    <m/>
    <m/>
    <n v="0.22"/>
  </r>
  <r>
    <x v="2"/>
    <s v="Tampa Electric Company"/>
    <x v="0"/>
    <s v="Tampa Electric Company"/>
    <x v="511"/>
    <x v="510"/>
    <x v="100"/>
    <s v="Trnsm LD Monitor"/>
    <m/>
    <m/>
    <m/>
    <m/>
    <n v="4.17"/>
    <m/>
    <m/>
    <m/>
    <m/>
    <m/>
    <m/>
    <m/>
    <n v="4.17"/>
  </r>
  <r>
    <x v="2"/>
    <s v="Tampa Electric Company"/>
    <x v="0"/>
    <s v="Tampa Electric Company"/>
    <x v="511"/>
    <x v="510"/>
    <x v="101"/>
    <s v="Trnsm LD Svc Schld"/>
    <m/>
    <m/>
    <m/>
    <m/>
    <n v="2.7"/>
    <m/>
    <m/>
    <m/>
    <m/>
    <m/>
    <m/>
    <m/>
    <n v="2.7"/>
  </r>
  <r>
    <x v="2"/>
    <s v="Tampa Electric Company"/>
    <x v="0"/>
    <s v="Tampa Electric Company"/>
    <x v="511"/>
    <x v="510"/>
    <x v="102"/>
    <s v="Trnsm Station Exp"/>
    <m/>
    <m/>
    <m/>
    <m/>
    <n v="2.81"/>
    <m/>
    <m/>
    <m/>
    <m/>
    <m/>
    <m/>
    <m/>
    <n v="2.81"/>
  </r>
  <r>
    <x v="2"/>
    <s v="Tampa Electric Company"/>
    <x v="0"/>
    <s v="Tampa Electric Company"/>
    <x v="511"/>
    <x v="510"/>
    <x v="103"/>
    <s v="Trnsm OH Line Exp"/>
    <m/>
    <m/>
    <m/>
    <m/>
    <n v="0.52"/>
    <m/>
    <m/>
    <n v="15528.06"/>
    <n v="6259.68"/>
    <m/>
    <m/>
    <m/>
    <n v="21788.260000000002"/>
  </r>
  <r>
    <x v="2"/>
    <s v="Tampa Electric Company"/>
    <x v="0"/>
    <s v="Tampa Electric Company"/>
    <x v="511"/>
    <x v="510"/>
    <x v="104"/>
    <s v="Misc Trnsm Exp"/>
    <n v="1902.87"/>
    <n v="2171.75"/>
    <n v="4009.95"/>
    <n v="1202.29"/>
    <n v="5286.53"/>
    <n v="4765.8500000000004"/>
    <n v="1441.07"/>
    <n v="1284.1400000000001"/>
    <n v="2127.3000000000002"/>
    <n v="2651.97"/>
    <n v="3280.69"/>
    <n v="5199.32"/>
    <n v="35323.729999999996"/>
  </r>
  <r>
    <x v="2"/>
    <s v="Tampa Electric Company"/>
    <x v="0"/>
    <s v="Tampa Electric Company"/>
    <x v="511"/>
    <x v="510"/>
    <x v="106"/>
    <s v="Trnsm Maint Comp SW"/>
    <m/>
    <m/>
    <m/>
    <m/>
    <n v="0.67"/>
    <m/>
    <m/>
    <m/>
    <m/>
    <m/>
    <m/>
    <m/>
    <n v="0.67"/>
  </r>
  <r>
    <x v="2"/>
    <s v="Tampa Electric Company"/>
    <x v="0"/>
    <s v="Tampa Electric Company"/>
    <x v="511"/>
    <x v="510"/>
    <x v="107"/>
    <s v="Trnsm Maint Comm Eq"/>
    <n v="5355.88"/>
    <n v="1220.1300000000001"/>
    <n v="1062.32"/>
    <m/>
    <n v="0.57999999999999996"/>
    <m/>
    <n v="2252.75"/>
    <m/>
    <n v="3463.15"/>
    <n v="-424.96"/>
    <n v="543.70000000000005"/>
    <m/>
    <n v="13473.550000000001"/>
  </r>
  <r>
    <x v="2"/>
    <s v="Tampa Electric Company"/>
    <x v="0"/>
    <s v="Tampa Electric Company"/>
    <x v="511"/>
    <x v="510"/>
    <x v="108"/>
    <s v="Trnsm Maint Stn Equ"/>
    <n v="10622.4"/>
    <n v="5506.38"/>
    <n v="2871.96"/>
    <n v="8176.19"/>
    <n v="7415.82"/>
    <n v="2456.11"/>
    <n v="10036.1"/>
    <n v="-11110.88"/>
    <n v="3209.56"/>
    <n v="5121.7"/>
    <n v="1325.8"/>
    <n v="5291.27"/>
    <n v="50922.41"/>
  </r>
  <r>
    <x v="2"/>
    <s v="Tampa Electric Company"/>
    <x v="0"/>
    <s v="Tampa Electric Company"/>
    <x v="511"/>
    <x v="510"/>
    <x v="109"/>
    <s v="Trnsm Maint OH Lines"/>
    <n v="2548.5"/>
    <n v="1208.4100000000001"/>
    <n v="6665.69"/>
    <n v="6113.76"/>
    <n v="4002.48"/>
    <n v="7224.23"/>
    <n v="4365.47"/>
    <n v="1491.62"/>
    <n v="3405.79"/>
    <n v="1871.04"/>
    <n v="2434.4"/>
    <n v="1232.3900000000001"/>
    <n v="42563.780000000006"/>
  </r>
  <r>
    <x v="2"/>
    <s v="Tampa Electric Company"/>
    <x v="0"/>
    <s v="Tampa Electric Company"/>
    <x v="511"/>
    <x v="510"/>
    <x v="110"/>
    <s v="Distrb Ops SupEng"/>
    <m/>
    <n v="496084.36"/>
    <n v="515010.98"/>
    <n v="304824.95"/>
    <n v="27445.98"/>
    <m/>
    <m/>
    <m/>
    <m/>
    <m/>
    <m/>
    <m/>
    <n v="1343366.27"/>
  </r>
  <r>
    <x v="2"/>
    <s v="Tampa Electric Company"/>
    <x v="0"/>
    <s v="Tampa Electric Company"/>
    <x v="511"/>
    <x v="510"/>
    <x v="111"/>
    <s v="Distrb Load Dispatch"/>
    <n v="8965.5499999999993"/>
    <m/>
    <n v="818.13"/>
    <n v="8695.35"/>
    <n v="-3931.21"/>
    <n v="22660.01"/>
    <n v="9820.35"/>
    <n v="1483.72"/>
    <n v="1730.12"/>
    <n v="3118.23"/>
    <n v="-40524.699999999997"/>
    <m/>
    <n v="12835.55000000001"/>
  </r>
  <r>
    <x v="2"/>
    <s v="Tampa Electric Company"/>
    <x v="0"/>
    <s v="Tampa Electric Company"/>
    <x v="511"/>
    <x v="510"/>
    <x v="112"/>
    <s v="Distrb Station Exp"/>
    <m/>
    <m/>
    <m/>
    <m/>
    <n v="3718.51"/>
    <n v="-3087.09"/>
    <m/>
    <m/>
    <m/>
    <m/>
    <m/>
    <m/>
    <n v="631.42000000000007"/>
  </r>
  <r>
    <x v="2"/>
    <s v="Tampa Electric Company"/>
    <x v="0"/>
    <s v="Tampa Electric Company"/>
    <x v="511"/>
    <x v="510"/>
    <x v="113"/>
    <s v="Distrb OH Line Exp"/>
    <n v="-116105.64"/>
    <n v="-1339.25"/>
    <n v="8105.52"/>
    <n v="2917.51"/>
    <n v="2489.13"/>
    <n v="6792.02"/>
    <n v="6155.73"/>
    <n v="3192.49"/>
    <n v="9453.2000000000007"/>
    <n v="6684.08"/>
    <n v="6401.62"/>
    <n v="5103.1899999999996"/>
    <n v="-60150.399999999987"/>
  </r>
  <r>
    <x v="2"/>
    <s v="Tampa Electric Company"/>
    <x v="0"/>
    <s v="Tampa Electric Company"/>
    <x v="511"/>
    <x v="510"/>
    <x v="114"/>
    <s v="Distrb UG Line Exp"/>
    <m/>
    <m/>
    <m/>
    <m/>
    <n v="1.8"/>
    <m/>
    <m/>
    <m/>
    <m/>
    <m/>
    <m/>
    <m/>
    <n v="1.8"/>
  </r>
  <r>
    <x v="2"/>
    <s v="Tampa Electric Company"/>
    <x v="0"/>
    <s v="Tampa Electric Company"/>
    <x v="511"/>
    <x v="510"/>
    <x v="115"/>
    <s v="Distrb Sreet Lightn"/>
    <m/>
    <m/>
    <m/>
    <m/>
    <n v="4.83"/>
    <m/>
    <m/>
    <m/>
    <m/>
    <m/>
    <m/>
    <m/>
    <n v="4.83"/>
  </r>
  <r>
    <x v="2"/>
    <s v="Tampa Electric Company"/>
    <x v="0"/>
    <s v="Tampa Electric Company"/>
    <x v="511"/>
    <x v="510"/>
    <x v="116"/>
    <s v="Distrb Meter Exp"/>
    <n v="-6714.21"/>
    <n v="12740.9"/>
    <n v="1328.92"/>
    <n v="-1639.31"/>
    <n v="-4817.1899999999996"/>
    <n v="4455.47"/>
    <n v="6864.06"/>
    <n v="14209.47"/>
    <n v="4880.2700000000004"/>
    <n v="12952.81"/>
    <n v="32971.94"/>
    <n v="-29251.83"/>
    <n v="47981.3"/>
  </r>
  <r>
    <x v="2"/>
    <s v="Tampa Electric Company"/>
    <x v="0"/>
    <s v="Tampa Electric Company"/>
    <x v="511"/>
    <x v="510"/>
    <x v="117"/>
    <s v="Distrb Cust Install"/>
    <m/>
    <m/>
    <m/>
    <m/>
    <n v="1.1499999999999999"/>
    <m/>
    <m/>
    <m/>
    <m/>
    <m/>
    <m/>
    <m/>
    <n v="1.1499999999999999"/>
  </r>
  <r>
    <x v="2"/>
    <s v="Tampa Electric Company"/>
    <x v="0"/>
    <s v="Tampa Electric Company"/>
    <x v="511"/>
    <x v="510"/>
    <x v="118"/>
    <s v="Misc Distrib Exp"/>
    <n v="620856.64"/>
    <n v="446111.58"/>
    <n v="482729.31"/>
    <n v="-107013.63"/>
    <n v="430803.37"/>
    <n v="410363.77"/>
    <n v="369628.95"/>
    <n v="428700.95"/>
    <n v="356950.35"/>
    <n v="369358.48"/>
    <n v="413185.91"/>
    <n v="302759.84000000003"/>
    <n v="4524435.5200000005"/>
  </r>
  <r>
    <x v="2"/>
    <s v="Tampa Electric Company"/>
    <x v="0"/>
    <s v="Tampa Electric Company"/>
    <x v="511"/>
    <x v="510"/>
    <x v="119"/>
    <s v="Distrb Maint Struct"/>
    <n v="6852.14"/>
    <n v="18305.939999999999"/>
    <n v="4922.03"/>
    <n v="17848.57"/>
    <n v="6850.68"/>
    <n v="5501.82"/>
    <n v="5998.66"/>
    <n v="24340.84"/>
    <n v="26816.86"/>
    <n v="6671.85"/>
    <n v="31546.080000000002"/>
    <n v="16.670000000000002"/>
    <n v="155672.14000000001"/>
  </r>
  <r>
    <x v="2"/>
    <s v="Tampa Electric Company"/>
    <x v="0"/>
    <s v="Tampa Electric Company"/>
    <x v="511"/>
    <x v="510"/>
    <x v="120"/>
    <s v="Distrb Maint Station"/>
    <n v="45564.97"/>
    <n v="-3840.66"/>
    <n v="26521.54"/>
    <n v="40917.96"/>
    <n v="19104.32"/>
    <n v="13822.31"/>
    <n v="11298.35"/>
    <n v="14306.73"/>
    <n v="34399"/>
    <n v="29938.89"/>
    <n v="11560.74"/>
    <n v="16134.35"/>
    <n v="259728.50000000003"/>
  </r>
  <r>
    <x v="2"/>
    <s v="Tampa Electric Company"/>
    <x v="0"/>
    <s v="Tampa Electric Company"/>
    <x v="511"/>
    <x v="510"/>
    <x v="121"/>
    <s v="Distrb Maint OH Line"/>
    <n v="18281.87"/>
    <n v="2093.06"/>
    <n v="41879.26"/>
    <n v="-4488"/>
    <n v="-25284.13"/>
    <n v="8746.14"/>
    <n v="-129.66"/>
    <n v="15983.38"/>
    <n v="9446.1"/>
    <n v="24909.78"/>
    <n v="-12823.65"/>
    <n v="45680.1"/>
    <n v="124294.25"/>
  </r>
  <r>
    <x v="2"/>
    <s v="Tampa Electric Company"/>
    <x v="0"/>
    <s v="Tampa Electric Company"/>
    <x v="511"/>
    <x v="510"/>
    <x v="122"/>
    <s v="Distrb Maint UG Line"/>
    <n v="15164.13"/>
    <n v="5392.28"/>
    <n v="12835.46"/>
    <n v="54756.03"/>
    <n v="16284.57"/>
    <n v="-19062.3"/>
    <n v="968.25"/>
    <n v="12071.08"/>
    <n v="6822.71"/>
    <n v="12762.03"/>
    <n v="15157.83"/>
    <n v="-59.27"/>
    <n v="133092.80000000002"/>
  </r>
  <r>
    <x v="2"/>
    <s v="Tampa Electric Company"/>
    <x v="0"/>
    <s v="Tampa Electric Company"/>
    <x v="511"/>
    <x v="510"/>
    <x v="123"/>
    <s v="Distrb Maint Transf"/>
    <m/>
    <m/>
    <m/>
    <n v="23.71"/>
    <n v="0.72"/>
    <m/>
    <m/>
    <m/>
    <m/>
    <m/>
    <m/>
    <m/>
    <n v="24.43"/>
  </r>
  <r>
    <x v="2"/>
    <s v="Tampa Electric Company"/>
    <x v="0"/>
    <s v="Tampa Electric Company"/>
    <x v="511"/>
    <x v="510"/>
    <x v="124"/>
    <s v="Distrb Maint StLght"/>
    <n v="16312.71"/>
    <n v="19226.09"/>
    <n v="92370.38"/>
    <n v="66832.98"/>
    <n v="46254.7"/>
    <n v="9798.5300000000007"/>
    <n v="2001.01"/>
    <n v="2124.1799999999998"/>
    <n v="1818.81"/>
    <n v="1758.73"/>
    <n v="2182.85"/>
    <n v="5569.42"/>
    <n v="266250.39"/>
  </r>
  <r>
    <x v="2"/>
    <s v="Tampa Electric Company"/>
    <x v="0"/>
    <s v="Tampa Electric Company"/>
    <x v="511"/>
    <x v="510"/>
    <x v="125"/>
    <s v="Distrb Maint Meters"/>
    <n v="3055.72"/>
    <n v="1170.28"/>
    <n v="6156.8"/>
    <n v="8207.5400000000009"/>
    <n v="4354.24"/>
    <n v="-2367.42"/>
    <n v="4706.5600000000004"/>
    <n v="7095.12"/>
    <n v="3555.84"/>
    <n v="3701.65"/>
    <n v="8939.18"/>
    <n v="5721.48"/>
    <n v="54296.990000000005"/>
  </r>
  <r>
    <x v="2"/>
    <s v="Tampa Electric Company"/>
    <x v="0"/>
    <s v="Tampa Electric Company"/>
    <x v="511"/>
    <x v="510"/>
    <x v="127"/>
    <s v="Cust Act Meter Read"/>
    <n v="5.6"/>
    <n v="5.6"/>
    <n v="5.6"/>
    <n v="11.12"/>
    <n v="7.01"/>
    <n v="6.12"/>
    <n v="5.86"/>
    <n v="6.74"/>
    <n v="5.58"/>
    <n v="7.13"/>
    <n v="4.2300000000000004"/>
    <n v="3.91"/>
    <n v="74.499999999999986"/>
  </r>
  <r>
    <x v="2"/>
    <s v="Tampa Electric Company"/>
    <x v="0"/>
    <s v="Tampa Electric Company"/>
    <x v="511"/>
    <x v="510"/>
    <x v="128"/>
    <s v="Cust Act Rcds Cllct"/>
    <n v="41.52"/>
    <n v="68.62"/>
    <n v="41.52"/>
    <n v="82.46"/>
    <n v="95.28"/>
    <n v="45.4"/>
    <n v="43.44"/>
    <n v="49.93"/>
    <n v="41.37"/>
    <n v="52.89"/>
    <n v="31.38"/>
    <n v="29.01"/>
    <n v="622.81999999999994"/>
  </r>
  <r>
    <x v="2"/>
    <s v="Tampa Electric Company"/>
    <x v="0"/>
    <s v="Tampa Electric Company"/>
    <x v="511"/>
    <x v="510"/>
    <x v="129"/>
    <s v="Cust Assist Exp"/>
    <n v="7939.68"/>
    <n v="13395.27"/>
    <n v="12311.68"/>
    <n v="10910.51"/>
    <n v="5909.79"/>
    <n v="3206.3"/>
    <n v="10143.11"/>
    <n v="8653.23"/>
    <n v="7937.64"/>
    <n v="12625.51"/>
    <n v="5024.95"/>
    <n v="1633.9"/>
    <n v="99691.569999999992"/>
  </r>
  <r>
    <x v="2"/>
    <s v="Tampa Electric Company"/>
    <x v="0"/>
    <s v="Tampa Electric Company"/>
    <x v="511"/>
    <x v="510"/>
    <x v="137"/>
    <s v="Office Suppl Exp"/>
    <n v="31639.47"/>
    <n v="8501.65"/>
    <n v="19126.7"/>
    <n v="267.62"/>
    <n v="6427.02"/>
    <n v="7691.57"/>
    <n v="27350.34"/>
    <n v="6209.18"/>
    <n v="4569.96"/>
    <n v="4724.7700000000004"/>
    <n v="10191.27"/>
    <n v="2198.75"/>
    <n v="128898.3"/>
  </r>
  <r>
    <x v="2"/>
    <s v="Tampa Electric Company"/>
    <x v="0"/>
    <s v="Tampa Electric Company"/>
    <x v="511"/>
    <x v="510"/>
    <x v="132"/>
    <s v="Misc General Exp"/>
    <m/>
    <m/>
    <m/>
    <m/>
    <n v="1.57"/>
    <m/>
    <m/>
    <m/>
    <m/>
    <m/>
    <m/>
    <m/>
    <n v="1.57"/>
  </r>
  <r>
    <x v="2"/>
    <s v="Tampa Electric Company"/>
    <x v="0"/>
    <s v="Tampa Electric Company"/>
    <x v="511"/>
    <x v="510"/>
    <x v="133"/>
    <s v="A&amp;G Ele Maint GenPlt"/>
    <m/>
    <m/>
    <n v="163.79"/>
    <m/>
    <n v="1.76"/>
    <n v="361.21"/>
    <m/>
    <m/>
    <m/>
    <n v="2408.54"/>
    <n v="813.17"/>
    <n v="1902.75"/>
    <n v="5651.22"/>
  </r>
  <r>
    <x v="2"/>
    <s v="Tampa Electric Company"/>
    <x v="0"/>
    <s v="Tampa Electric Company"/>
    <x v="511"/>
    <x v="510"/>
    <x v="134"/>
    <s v="Not assigned"/>
    <n v="-9282.73"/>
    <n v="17865"/>
    <m/>
    <m/>
    <m/>
    <m/>
    <m/>
    <n v="1602.73"/>
    <m/>
    <m/>
    <m/>
    <m/>
    <n v="10185"/>
  </r>
  <r>
    <x v="2"/>
    <s v="Tampa Electric Company"/>
    <x v="0"/>
    <s v="Tampa Electric Company"/>
    <x v="512"/>
    <x v="511"/>
    <x v="1"/>
    <s v="FERC B/S Clearing"/>
    <m/>
    <m/>
    <n v="-128.74"/>
    <m/>
    <m/>
    <m/>
    <m/>
    <m/>
    <n v="-2420483.9300000002"/>
    <n v="2691.89"/>
    <m/>
    <m/>
    <n v="-2417920.7800000003"/>
  </r>
  <r>
    <x v="2"/>
    <s v="Tampa Electric Company"/>
    <x v="0"/>
    <s v="Tampa Electric Company"/>
    <x v="512"/>
    <x v="511"/>
    <x v="118"/>
    <s v="Misc Distrib Exp"/>
    <m/>
    <n v="158.63"/>
    <m/>
    <m/>
    <n v="-11000.06"/>
    <m/>
    <n v="1846.23"/>
    <n v="2539.36"/>
    <n v="-1171.6400000000001"/>
    <n v="2613.91"/>
    <n v="5681.61"/>
    <n v="3776.92"/>
    <n v="4444.9599999999991"/>
  </r>
  <r>
    <x v="2"/>
    <s v="Tampa Electric Company"/>
    <x v="0"/>
    <s v="Tampa Electric Company"/>
    <x v="513"/>
    <x v="512"/>
    <x v="1"/>
    <s v="FERC B/S Clearing"/>
    <n v="2337.7800000000002"/>
    <n v="1647.95"/>
    <n v="3215.69"/>
    <n v="4257.01"/>
    <n v="-511.61"/>
    <n v="-473.77"/>
    <n v="90.31"/>
    <n v="-2842.32"/>
    <n v="465.14"/>
    <n v="33.57"/>
    <n v="72.760000000000005"/>
    <n v="-29.95"/>
    <n v="8262.56"/>
  </r>
  <r>
    <x v="2"/>
    <s v="Tampa Electric Company"/>
    <x v="0"/>
    <s v="Tampa Electric Company"/>
    <x v="513"/>
    <x v="512"/>
    <x v="118"/>
    <s v="Misc Distrib Exp"/>
    <n v="-27523.83"/>
    <n v="-9905.16"/>
    <n v="-2155.84"/>
    <n v="768.74"/>
    <n v="25645.63"/>
    <n v="416.43"/>
    <n v="27437.11"/>
    <n v="-7078.03"/>
    <n v="15320.84"/>
    <n v="863.72"/>
    <n v="2639.67"/>
    <n v="-5211.54"/>
    <n v="21217.739999999998"/>
  </r>
  <r>
    <x v="2"/>
    <s v="Tampa Electric Company"/>
    <x v="0"/>
    <s v="Tampa Electric Company"/>
    <x v="513"/>
    <x v="512"/>
    <x v="137"/>
    <s v="Office Suppl Exp"/>
    <n v="0.52"/>
    <n v="-0.1"/>
    <n v="-4594.1899999999996"/>
    <n v="7.21"/>
    <n v="1.21"/>
    <n v="1.33"/>
    <n v="0.31"/>
    <n v="52.68"/>
    <n v="3.7"/>
    <n v="197.45"/>
    <n v="0.27"/>
    <n v="0.04"/>
    <n v="-4329.5699999999988"/>
  </r>
  <r>
    <x v="2"/>
    <s v="Tampa Electric Company"/>
    <x v="0"/>
    <s v="Tampa Electric Company"/>
    <x v="514"/>
    <x v="513"/>
    <x v="1"/>
    <s v="FERC B/S Clearing"/>
    <n v="-296819.31"/>
    <n v="-50445.95"/>
    <n v="13895.88"/>
    <n v="-117159.2"/>
    <n v="-69642.42"/>
    <n v="-830227.38"/>
    <n v="-187650.78"/>
    <n v="-334828.02"/>
    <n v="222508.2"/>
    <n v="-238085"/>
    <n v="-44436.15"/>
    <n v="10408.61"/>
    <n v="-1922481.5199999998"/>
  </r>
  <r>
    <x v="2"/>
    <s v="Tampa Electric Company"/>
    <x v="0"/>
    <s v="Tampa Electric Company"/>
    <x v="514"/>
    <x v="513"/>
    <x v="118"/>
    <s v="Misc Distrib Exp"/>
    <m/>
    <m/>
    <m/>
    <m/>
    <m/>
    <n v="-22168.92"/>
    <m/>
    <m/>
    <m/>
    <m/>
    <n v="-3408.06"/>
    <m/>
    <n v="-25576.98"/>
  </r>
  <r>
    <x v="2"/>
    <s v="Tampa Electric Company"/>
    <x v="0"/>
    <s v="Tampa Electric Company"/>
    <x v="514"/>
    <x v="513"/>
    <x v="121"/>
    <s v="Distrb Maint OH Line"/>
    <m/>
    <m/>
    <m/>
    <m/>
    <m/>
    <m/>
    <m/>
    <m/>
    <m/>
    <n v="0.15"/>
    <m/>
    <m/>
    <n v="0.15"/>
  </r>
  <r>
    <x v="2"/>
    <s v="Tampa Electric Company"/>
    <x v="0"/>
    <s v="Tampa Electric Company"/>
    <x v="515"/>
    <x v="514"/>
    <x v="1"/>
    <s v="FERC B/S Clearing"/>
    <n v="73441.679999999993"/>
    <n v="28096.51"/>
    <n v="252634.02"/>
    <n v="2233922.33"/>
    <n v="1033160.34"/>
    <n v="-1910836.91"/>
    <n v="375347.97"/>
    <n v="-1231318.58"/>
    <n v="2678883.58"/>
    <n v="-2026402.05"/>
    <n v="70075.179999999993"/>
    <n v="375388.2"/>
    <n v="1952392.2699999998"/>
  </r>
  <r>
    <x v="2"/>
    <s v="Tampa Electric Company"/>
    <x v="0"/>
    <s v="Tampa Electric Company"/>
    <x v="515"/>
    <x v="514"/>
    <x v="78"/>
    <s v="Csts Jobbing Wrk"/>
    <m/>
    <m/>
    <m/>
    <m/>
    <m/>
    <m/>
    <m/>
    <n v="1249560"/>
    <m/>
    <m/>
    <m/>
    <m/>
    <n v="1249560"/>
  </r>
  <r>
    <x v="2"/>
    <s v="Tampa Electric Company"/>
    <x v="0"/>
    <s v="Tampa Electric Company"/>
    <x v="515"/>
    <x v="514"/>
    <x v="80"/>
    <s v="Steam Ops SupEng"/>
    <m/>
    <m/>
    <n v="-14036.54"/>
    <n v="-15777.44"/>
    <m/>
    <m/>
    <m/>
    <m/>
    <m/>
    <m/>
    <m/>
    <m/>
    <n v="-29813.980000000003"/>
  </r>
  <r>
    <x v="2"/>
    <s v="Tampa Electric Company"/>
    <x v="0"/>
    <s v="Tampa Electric Company"/>
    <x v="515"/>
    <x v="514"/>
    <x v="86"/>
    <s v="Steam Main Struct"/>
    <m/>
    <m/>
    <m/>
    <m/>
    <m/>
    <m/>
    <m/>
    <m/>
    <m/>
    <m/>
    <n v="-41374.6"/>
    <m/>
    <n v="-41374.6"/>
  </r>
  <r>
    <x v="2"/>
    <s v="Tampa Electric Company"/>
    <x v="0"/>
    <s v="Tampa Electric Company"/>
    <x v="515"/>
    <x v="514"/>
    <x v="87"/>
    <s v="Steam Maint BoilerPl"/>
    <n v="4690.7"/>
    <n v="-27837.68"/>
    <m/>
    <m/>
    <n v="-16559.68"/>
    <n v="-5357.02"/>
    <n v="69292.61"/>
    <m/>
    <n v="-28396.17"/>
    <m/>
    <m/>
    <n v="-47188.74"/>
    <n v="-51355.98"/>
  </r>
  <r>
    <x v="2"/>
    <s v="Tampa Electric Company"/>
    <x v="0"/>
    <s v="Tampa Electric Company"/>
    <x v="515"/>
    <x v="514"/>
    <x v="88"/>
    <s v="Steam Maint ElePlant"/>
    <m/>
    <m/>
    <n v="-69.209999999999994"/>
    <n v="-181300.9"/>
    <n v="-52.83"/>
    <m/>
    <m/>
    <n v="12042.79"/>
    <m/>
    <n v="-12121.39"/>
    <n v="-22842.89"/>
    <n v="-39545"/>
    <n v="-243889.43"/>
  </r>
  <r>
    <x v="2"/>
    <s v="Tampa Electric Company"/>
    <x v="0"/>
    <s v="Tampa Electric Company"/>
    <x v="515"/>
    <x v="514"/>
    <x v="89"/>
    <s v="Maint Msc Steam Plnt"/>
    <m/>
    <m/>
    <m/>
    <m/>
    <n v="4615.78"/>
    <m/>
    <n v="2318.42"/>
    <m/>
    <m/>
    <n v="13231.32"/>
    <n v="41375.33"/>
    <m/>
    <n v="61540.850000000006"/>
  </r>
  <r>
    <x v="2"/>
    <s v="Tampa Electric Company"/>
    <x v="0"/>
    <s v="Tampa Electric Company"/>
    <x v="515"/>
    <x v="514"/>
    <x v="91"/>
    <s v="OthPwr Fuel"/>
    <m/>
    <m/>
    <m/>
    <m/>
    <m/>
    <n v="-128.57"/>
    <m/>
    <m/>
    <m/>
    <m/>
    <m/>
    <m/>
    <n v="-128.57"/>
  </r>
  <r>
    <x v="2"/>
    <s v="Tampa Electric Company"/>
    <x v="0"/>
    <s v="Tampa Electric Company"/>
    <x v="515"/>
    <x v="514"/>
    <x v="92"/>
    <s v="OthPwr Gen Exp"/>
    <m/>
    <m/>
    <n v="11306.23"/>
    <m/>
    <m/>
    <n v="128.57"/>
    <m/>
    <m/>
    <m/>
    <m/>
    <m/>
    <m/>
    <n v="11434.8"/>
  </r>
  <r>
    <x v="2"/>
    <s v="Tampa Electric Company"/>
    <x v="0"/>
    <s v="Tampa Electric Company"/>
    <x v="515"/>
    <x v="514"/>
    <x v="95"/>
    <s v="OthPwr Maint Gen Eq"/>
    <n v="8783.93"/>
    <n v="-3300.96"/>
    <n v="-256027.82"/>
    <n v="-59553.91"/>
    <m/>
    <m/>
    <m/>
    <m/>
    <m/>
    <n v="-2090.3200000000002"/>
    <m/>
    <m/>
    <n v="-312189.08"/>
  </r>
  <r>
    <x v="2"/>
    <s v="Tampa Electric Company"/>
    <x v="0"/>
    <s v="Tampa Electric Company"/>
    <x v="515"/>
    <x v="514"/>
    <x v="96"/>
    <s v="Maint Msc OthPwr Plt"/>
    <m/>
    <m/>
    <m/>
    <m/>
    <m/>
    <n v="-152.72"/>
    <m/>
    <m/>
    <m/>
    <m/>
    <m/>
    <m/>
    <n v="-152.72"/>
  </r>
  <r>
    <x v="2"/>
    <s v="Tampa Electric Company"/>
    <x v="0"/>
    <s v="Tampa Electric Company"/>
    <x v="515"/>
    <x v="514"/>
    <x v="104"/>
    <s v="Misc Trnsm Exp"/>
    <m/>
    <m/>
    <m/>
    <m/>
    <m/>
    <m/>
    <m/>
    <m/>
    <m/>
    <m/>
    <m/>
    <n v="36.03"/>
    <n v="36.03"/>
  </r>
  <r>
    <x v="2"/>
    <s v="Tampa Electric Company"/>
    <x v="0"/>
    <s v="Tampa Electric Company"/>
    <x v="515"/>
    <x v="514"/>
    <x v="109"/>
    <s v="Trnsm Maint OH Lines"/>
    <n v="-103.9"/>
    <m/>
    <m/>
    <m/>
    <m/>
    <m/>
    <m/>
    <m/>
    <m/>
    <m/>
    <m/>
    <m/>
    <n v="-103.9"/>
  </r>
  <r>
    <x v="2"/>
    <s v="Tampa Electric Company"/>
    <x v="0"/>
    <s v="Tampa Electric Company"/>
    <x v="515"/>
    <x v="514"/>
    <x v="110"/>
    <s v="Distrb Ops SupEng"/>
    <m/>
    <m/>
    <m/>
    <n v="-1000361.58"/>
    <n v="-299485.31"/>
    <n v="-27253.83"/>
    <m/>
    <m/>
    <m/>
    <m/>
    <m/>
    <m/>
    <n v="-1327100.72"/>
  </r>
  <r>
    <x v="2"/>
    <s v="Tampa Electric Company"/>
    <x v="0"/>
    <s v="Tampa Electric Company"/>
    <x v="515"/>
    <x v="514"/>
    <x v="112"/>
    <s v="Distrb Station Exp"/>
    <m/>
    <m/>
    <m/>
    <n v="347.03"/>
    <m/>
    <m/>
    <m/>
    <m/>
    <m/>
    <m/>
    <m/>
    <m/>
    <n v="347.03"/>
  </r>
  <r>
    <x v="2"/>
    <s v="Tampa Electric Company"/>
    <x v="0"/>
    <s v="Tampa Electric Company"/>
    <x v="515"/>
    <x v="514"/>
    <x v="113"/>
    <s v="Distrb OH Line Exp"/>
    <n v="2393.2199999999998"/>
    <m/>
    <n v="-6729.96"/>
    <n v="169"/>
    <n v="-16.05"/>
    <m/>
    <m/>
    <m/>
    <m/>
    <m/>
    <n v="-32302.799999999999"/>
    <m/>
    <n v="-36486.589999999997"/>
  </r>
  <r>
    <x v="2"/>
    <s v="Tampa Electric Company"/>
    <x v="0"/>
    <s v="Tampa Electric Company"/>
    <x v="515"/>
    <x v="514"/>
    <x v="116"/>
    <s v="Distrb Meter Exp"/>
    <n v="-58460.800000000003"/>
    <n v="50317.31"/>
    <n v="-3536"/>
    <n v="-3827.2"/>
    <n v="-3430.4"/>
    <n v="-4092.8"/>
    <n v="-4339.2"/>
    <n v="-5127.62"/>
    <n v="-10324.67"/>
    <n v="-5132.8"/>
    <n v="-7084.8"/>
    <n v="-6089.6"/>
    <n v="-61128.580000000009"/>
  </r>
  <r>
    <x v="2"/>
    <s v="Tampa Electric Company"/>
    <x v="0"/>
    <s v="Tampa Electric Company"/>
    <x v="515"/>
    <x v="514"/>
    <x v="118"/>
    <s v="Misc Distrib Exp"/>
    <m/>
    <m/>
    <m/>
    <m/>
    <n v="16.05"/>
    <m/>
    <m/>
    <m/>
    <n v="-2360757.2000000002"/>
    <n v="2360757.2000000002"/>
    <m/>
    <n v="-14902.8"/>
    <n v="-14886.750000000186"/>
  </r>
  <r>
    <x v="2"/>
    <s v="Tampa Electric Company"/>
    <x v="0"/>
    <s v="Tampa Electric Company"/>
    <x v="515"/>
    <x v="514"/>
    <x v="121"/>
    <s v="Distrb Maint OH Line"/>
    <m/>
    <m/>
    <m/>
    <n v="-30589.45"/>
    <n v="30589.45"/>
    <n v="-4321.78"/>
    <m/>
    <m/>
    <m/>
    <m/>
    <m/>
    <m/>
    <n v="-4321.78"/>
  </r>
  <r>
    <x v="2"/>
    <s v="Tampa Electric Company"/>
    <x v="0"/>
    <s v="Tampa Electric Company"/>
    <x v="515"/>
    <x v="514"/>
    <x v="122"/>
    <s v="Distrb Maint UG Line"/>
    <m/>
    <m/>
    <n v="706.76"/>
    <m/>
    <m/>
    <m/>
    <m/>
    <m/>
    <m/>
    <m/>
    <n v="6987.53"/>
    <m/>
    <n v="7694.29"/>
  </r>
  <r>
    <x v="2"/>
    <s v="Tampa Electric Company"/>
    <x v="0"/>
    <s v="Tampa Electric Company"/>
    <x v="515"/>
    <x v="514"/>
    <x v="124"/>
    <s v="Distrb Maint StLght"/>
    <m/>
    <m/>
    <m/>
    <n v="-101823.75"/>
    <n v="-52982.31"/>
    <n v="-44372.41"/>
    <m/>
    <m/>
    <m/>
    <m/>
    <m/>
    <m/>
    <n v="-199178.47"/>
  </r>
  <r>
    <x v="2"/>
    <s v="Tampa Electric Company"/>
    <x v="0"/>
    <s v="Tampa Electric Company"/>
    <x v="515"/>
    <x v="514"/>
    <x v="137"/>
    <s v="Office Suppl Exp"/>
    <n v="-2656.08"/>
    <m/>
    <n v="9753.2900000000009"/>
    <n v="-33634.230000000003"/>
    <m/>
    <m/>
    <m/>
    <m/>
    <m/>
    <m/>
    <m/>
    <m/>
    <n v="-26537.020000000004"/>
  </r>
  <r>
    <x v="2"/>
    <s v="Tampa Electric Company"/>
    <x v="0"/>
    <s v="Tampa Electric Company"/>
    <x v="515"/>
    <x v="514"/>
    <x v="132"/>
    <s v="Misc General Exp"/>
    <m/>
    <m/>
    <n v="2022"/>
    <m/>
    <m/>
    <m/>
    <m/>
    <m/>
    <m/>
    <m/>
    <n v="-2500"/>
    <m/>
    <n v="-478"/>
  </r>
  <r>
    <x v="2"/>
    <s v="Tampa Electric Company"/>
    <x v="0"/>
    <s v="Tampa Electric Company"/>
    <x v="515"/>
    <x v="514"/>
    <x v="134"/>
    <s v="Not assigned"/>
    <n v="-8201.66"/>
    <m/>
    <m/>
    <m/>
    <m/>
    <n v="-57672.75"/>
    <m/>
    <n v="-26698.85"/>
    <m/>
    <m/>
    <n v="2222.0700000000002"/>
    <n v="-605.94000000000005"/>
    <n v="-90957.13"/>
  </r>
  <r>
    <x v="2"/>
    <s v="Tampa Electric Company"/>
    <x v="0"/>
    <s v="Tampa Electric Company"/>
    <x v="516"/>
    <x v="515"/>
    <x v="1"/>
    <s v="FERC B/S Clearing"/>
    <n v="-17556681.93"/>
    <n v="-14371068.84"/>
    <n v="-18110570.66"/>
    <n v="-23627784.190000001"/>
    <n v="-18844031"/>
    <n v="-18469259.039999999"/>
    <n v="-6021590.0700000003"/>
    <n v="-21230677.350000001"/>
    <n v="-22956708.300000001"/>
    <n v="-19362133.66"/>
    <n v="-16647159.34"/>
    <n v="-48278773"/>
    <n v="-245476437.38"/>
  </r>
  <r>
    <x v="2"/>
    <s v="Tampa Electric Company"/>
    <x v="0"/>
    <s v="Tampa Electric Company"/>
    <x v="517"/>
    <x v="516"/>
    <x v="1"/>
    <s v="FERC B/S Clearing"/>
    <n v="1563001.96"/>
    <n v="1564676.35"/>
    <n v="1563549.77"/>
    <n v="1516054.73"/>
    <n v="1561336.81"/>
    <n v="1590206.26"/>
    <n v="1558275.12"/>
    <n v="1565891.94"/>
    <n v="1563446.7"/>
    <n v="2235640.86"/>
    <n v="1563105.79"/>
    <n v="1782215.31"/>
    <n v="19627401.599999998"/>
  </r>
  <r>
    <x v="2"/>
    <s v="Tampa Electric Company"/>
    <x v="0"/>
    <s v="Tampa Electric Company"/>
    <x v="517"/>
    <x v="516"/>
    <x v="78"/>
    <s v="Csts Jobbing Wrk"/>
    <n v="1113.28"/>
    <n v="1113.28"/>
    <n v="1113.28"/>
    <n v="1113.28"/>
    <n v="1113.28"/>
    <n v="1113.28"/>
    <n v="1113.28"/>
    <n v="1113.28"/>
    <n v="1113.28"/>
    <n v="1587.81"/>
    <n v="1113.28"/>
    <n v="1273.1300000000001"/>
    <n v="13993.740000000002"/>
  </r>
  <r>
    <x v="2"/>
    <s v="Tampa Electric Company"/>
    <x v="0"/>
    <s v="Tampa Electric Company"/>
    <x v="517"/>
    <x v="516"/>
    <x v="79"/>
    <s v="Other Deductions"/>
    <m/>
    <n v="97.12"/>
    <m/>
    <m/>
    <m/>
    <m/>
    <m/>
    <m/>
    <m/>
    <m/>
    <m/>
    <m/>
    <n v="97.12"/>
  </r>
  <r>
    <x v="2"/>
    <s v="Tampa Electric Company"/>
    <x v="0"/>
    <s v="Tampa Electric Company"/>
    <x v="517"/>
    <x v="516"/>
    <x v="84"/>
    <s v="Misc Steam Pwr Exp"/>
    <n v="66.930000000000007"/>
    <m/>
    <m/>
    <m/>
    <n v="192"/>
    <m/>
    <m/>
    <m/>
    <m/>
    <n v="750.96"/>
    <m/>
    <m/>
    <n v="1009.8900000000001"/>
  </r>
  <r>
    <x v="2"/>
    <s v="Tampa Electric Company"/>
    <x v="0"/>
    <s v="Tampa Electric Company"/>
    <x v="517"/>
    <x v="516"/>
    <x v="92"/>
    <s v="OthPwr Gen Exp"/>
    <m/>
    <n v="20"/>
    <m/>
    <m/>
    <n v="2.99"/>
    <n v="100"/>
    <m/>
    <m/>
    <m/>
    <m/>
    <m/>
    <n v="-100"/>
    <n v="22.990000000000009"/>
  </r>
  <r>
    <x v="2"/>
    <s v="Tampa Electric Company"/>
    <x v="0"/>
    <s v="Tampa Electric Company"/>
    <x v="517"/>
    <x v="516"/>
    <x v="93"/>
    <s v="Misc OthPwr Gen Exp"/>
    <m/>
    <m/>
    <m/>
    <n v="96"/>
    <m/>
    <m/>
    <m/>
    <m/>
    <m/>
    <m/>
    <m/>
    <m/>
    <n v="96"/>
  </r>
  <r>
    <x v="2"/>
    <s v="Tampa Electric Company"/>
    <x v="0"/>
    <s v="Tampa Electric Company"/>
    <x v="517"/>
    <x v="516"/>
    <x v="102"/>
    <s v="Trnsm Station Exp"/>
    <n v="53.85"/>
    <m/>
    <m/>
    <m/>
    <m/>
    <m/>
    <m/>
    <m/>
    <m/>
    <m/>
    <m/>
    <m/>
    <n v="53.85"/>
  </r>
  <r>
    <x v="2"/>
    <s v="Tampa Electric Company"/>
    <x v="0"/>
    <s v="Tampa Electric Company"/>
    <x v="517"/>
    <x v="516"/>
    <x v="104"/>
    <s v="Misc Trnsm Exp"/>
    <m/>
    <m/>
    <m/>
    <n v="24491.07"/>
    <m/>
    <n v="-24491.07"/>
    <m/>
    <m/>
    <m/>
    <n v="1225.02"/>
    <m/>
    <m/>
    <n v="1225.02"/>
  </r>
  <r>
    <x v="2"/>
    <s v="Tampa Electric Company"/>
    <x v="0"/>
    <s v="Tampa Electric Company"/>
    <x v="517"/>
    <x v="516"/>
    <x v="108"/>
    <s v="Trnsm Maint Stn Equ"/>
    <n v="17124.560000000001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203125.42999999993"/>
  </r>
  <r>
    <x v="2"/>
    <s v="Tampa Electric Company"/>
    <x v="0"/>
    <s v="Tampa Electric Company"/>
    <x v="517"/>
    <x v="516"/>
    <x v="109"/>
    <s v="Trnsm Maint OH Lines"/>
    <n v="5292.61"/>
    <n v="5550.8"/>
    <n v="4391.3"/>
    <n v="4939.8500000000004"/>
    <n v="4282.04"/>
    <n v="4362.32"/>
    <n v="4310.6899999999996"/>
    <n v="4304.95"/>
    <n v="4229.6499999999996"/>
    <n v="4277.79"/>
    <n v="4260.53"/>
    <n v="4918.7299999999996"/>
    <n v="55121.259999999995"/>
  </r>
  <r>
    <x v="2"/>
    <s v="Tampa Electric Company"/>
    <x v="0"/>
    <s v="Tampa Electric Company"/>
    <x v="517"/>
    <x v="516"/>
    <x v="113"/>
    <s v="Distrb OH Line Exp"/>
    <m/>
    <n v="11"/>
    <n v="10"/>
    <m/>
    <n v="1943.07"/>
    <m/>
    <m/>
    <m/>
    <m/>
    <n v="10"/>
    <m/>
    <n v="62.37"/>
    <n v="2036.4399999999998"/>
  </r>
  <r>
    <x v="2"/>
    <s v="Tampa Electric Company"/>
    <x v="0"/>
    <s v="Tampa Electric Company"/>
    <x v="517"/>
    <x v="516"/>
    <x v="115"/>
    <s v="Distrb Sreet Lightn"/>
    <m/>
    <m/>
    <m/>
    <m/>
    <n v="65.849999999999994"/>
    <m/>
    <m/>
    <m/>
    <m/>
    <m/>
    <n v="63.86"/>
    <m/>
    <n v="129.70999999999998"/>
  </r>
  <r>
    <x v="2"/>
    <s v="Tampa Electric Company"/>
    <x v="0"/>
    <s v="Tampa Electric Company"/>
    <x v="517"/>
    <x v="516"/>
    <x v="116"/>
    <s v="Distrb Meter Exp"/>
    <n v="39797.89"/>
    <n v="39640.589999999997"/>
    <n v="40057.199999999997"/>
    <n v="40278.78"/>
    <n v="40004.019999999997"/>
    <n v="39950.29"/>
    <n v="40248.53"/>
    <n v="39967.26"/>
    <n v="39459.4"/>
    <n v="39596.120000000003"/>
    <n v="39973.760000000002"/>
    <n v="40490.639999999999"/>
    <n v="479464.48000000004"/>
  </r>
  <r>
    <x v="2"/>
    <s v="Tampa Electric Company"/>
    <x v="0"/>
    <s v="Tampa Electric Company"/>
    <x v="517"/>
    <x v="516"/>
    <x v="117"/>
    <s v="Distrb Cust Install"/>
    <n v="712.83"/>
    <n v="712.83"/>
    <n v="712.83"/>
    <n v="712.83"/>
    <n v="712.83"/>
    <n v="712.83"/>
    <n v="712.83"/>
    <n v="712.83"/>
    <n v="712.83"/>
    <n v="712.83"/>
    <n v="712.83"/>
    <n v="712.83"/>
    <n v="8553.9600000000009"/>
  </r>
  <r>
    <x v="2"/>
    <s v="Tampa Electric Company"/>
    <x v="0"/>
    <s v="Tampa Electric Company"/>
    <x v="517"/>
    <x v="516"/>
    <x v="118"/>
    <s v="Misc Distrib Exp"/>
    <n v="-1917780.83"/>
    <n v="-1917762.32"/>
    <n v="-1917778.81"/>
    <n v="-1917752.81"/>
    <n v="-1917797.81"/>
    <n v="-1917763.83"/>
    <n v="-1917675.54"/>
    <n v="-1917797.81"/>
    <n v="-1917695.72"/>
    <n v="-2621131.0499999998"/>
    <n v="-1917797.81"/>
    <n v="-2154091.58"/>
    <n v="-23952825.920000002"/>
  </r>
  <r>
    <x v="2"/>
    <s v="Tampa Electric Company"/>
    <x v="0"/>
    <s v="Tampa Electric Company"/>
    <x v="517"/>
    <x v="516"/>
    <x v="120"/>
    <s v="Distrb Maint Station"/>
    <n v="12942.86"/>
    <n v="12531.61"/>
    <n v="12531.61"/>
    <n v="12531.61"/>
    <n v="12531.61"/>
    <n v="12531.61"/>
    <n v="12531.61"/>
    <n v="12531.61"/>
    <n v="12531.61"/>
    <n v="12531.61"/>
    <n v="12531.61"/>
    <n v="12531.61"/>
    <n v="150790.57"/>
  </r>
  <r>
    <x v="2"/>
    <s v="Tampa Electric Company"/>
    <x v="0"/>
    <s v="Tampa Electric Company"/>
    <x v="517"/>
    <x v="516"/>
    <x v="121"/>
    <s v="Distrb Maint OH Line"/>
    <n v="138267.34"/>
    <n v="138435.73000000001"/>
    <n v="139563.6"/>
    <n v="139829.54999999999"/>
    <n v="138410.79999999999"/>
    <n v="139154.49"/>
    <n v="142058.78"/>
    <n v="138510.38"/>
    <n v="140822.78"/>
    <n v="137421.39000000001"/>
    <n v="139996.70000000001"/>
    <n v="144521.15"/>
    <n v="1676992.6899999997"/>
  </r>
  <r>
    <x v="2"/>
    <s v="Tampa Electric Company"/>
    <x v="0"/>
    <s v="Tampa Electric Company"/>
    <x v="517"/>
    <x v="516"/>
    <x v="122"/>
    <s v="Distrb Maint UG Line"/>
    <n v="16386.53"/>
    <n v="16188.1"/>
    <n v="16929.7"/>
    <n v="39040.239999999998"/>
    <n v="20442.34"/>
    <n v="15309.28"/>
    <n v="19951.400000000001"/>
    <n v="15817.04"/>
    <n v="16471.28"/>
    <n v="16219"/>
    <n v="17154.79"/>
    <n v="18109.84"/>
    <n v="228019.54"/>
  </r>
  <r>
    <x v="2"/>
    <s v="Tampa Electric Company"/>
    <x v="0"/>
    <s v="Tampa Electric Company"/>
    <x v="517"/>
    <x v="516"/>
    <x v="123"/>
    <s v="Distrb Maint Transf"/>
    <m/>
    <m/>
    <m/>
    <n v="11.08"/>
    <n v="15.56"/>
    <m/>
    <m/>
    <m/>
    <m/>
    <m/>
    <m/>
    <m/>
    <n v="26.64"/>
  </r>
  <r>
    <x v="2"/>
    <s v="Tampa Electric Company"/>
    <x v="0"/>
    <s v="Tampa Electric Company"/>
    <x v="517"/>
    <x v="516"/>
    <x v="124"/>
    <s v="Distrb Maint StLght"/>
    <n v="6257.21"/>
    <n v="6257.21"/>
    <n v="6257.21"/>
    <n v="6257.21"/>
    <n v="6257.21"/>
    <n v="6257.21"/>
    <n v="6257.21"/>
    <n v="6257.21"/>
    <n v="6318.97"/>
    <n v="6257.21"/>
    <n v="6257.21"/>
    <n v="6257.21"/>
    <n v="75148.280000000013"/>
  </r>
  <r>
    <x v="2"/>
    <s v="Tampa Electric Company"/>
    <x v="0"/>
    <s v="Tampa Electric Company"/>
    <x v="517"/>
    <x v="516"/>
    <x v="127"/>
    <s v="Cust Act Meter Read"/>
    <n v="8315.85"/>
    <n v="8315.85"/>
    <n v="8315.85"/>
    <n v="8315.85"/>
    <n v="8315.85"/>
    <n v="8315.85"/>
    <n v="8315.85"/>
    <n v="8315.85"/>
    <n v="8315.85"/>
    <n v="8315.85"/>
    <n v="8315.85"/>
    <n v="8315.85"/>
    <n v="99790.200000000026"/>
  </r>
  <r>
    <x v="2"/>
    <s v="Tampa Electric Company"/>
    <x v="0"/>
    <s v="Tampa Electric Company"/>
    <x v="517"/>
    <x v="516"/>
    <x v="128"/>
    <s v="Cust Act Rcds Cllct"/>
    <n v="28845.25"/>
    <n v="28845.25"/>
    <n v="28845.25"/>
    <n v="29018.93"/>
    <n v="29417.14"/>
    <n v="28845.25"/>
    <n v="28923.49"/>
    <n v="28925.48"/>
    <n v="28970.57"/>
    <n v="28957.72"/>
    <n v="28976.66"/>
    <n v="29056.19"/>
    <n v="347627.18"/>
  </r>
  <r>
    <x v="2"/>
    <s v="Tampa Electric Company"/>
    <x v="0"/>
    <s v="Tampa Electric Company"/>
    <x v="517"/>
    <x v="516"/>
    <x v="129"/>
    <s v="Cust Assist Exp"/>
    <n v="9573.11"/>
    <n v="9573.11"/>
    <n v="9573.11"/>
    <n v="9573.11"/>
    <n v="9573.11"/>
    <n v="9573.11"/>
    <n v="9573.11"/>
    <n v="9573.11"/>
    <n v="9573.11"/>
    <n v="13653.53"/>
    <n v="9573.11"/>
    <n v="10947.63"/>
    <n v="120332.26000000001"/>
  </r>
  <r>
    <x v="2"/>
    <s v="Tampa Electric Company"/>
    <x v="0"/>
    <s v="Tampa Electric Company"/>
    <x v="517"/>
    <x v="516"/>
    <x v="137"/>
    <s v="Office Suppl Exp"/>
    <m/>
    <m/>
    <m/>
    <n v="217.17"/>
    <n v="61.18"/>
    <m/>
    <n v="39.090000000000003"/>
    <n v="11"/>
    <n v="92.58"/>
    <n v="156.76"/>
    <m/>
    <n v="91.25"/>
    <n v="669.03"/>
  </r>
  <r>
    <x v="2"/>
    <s v="Tampa Electric Company"/>
    <x v="0"/>
    <s v="Tampa Electric Company"/>
    <x v="517"/>
    <x v="516"/>
    <x v="132"/>
    <s v="Misc General Exp"/>
    <m/>
    <m/>
    <m/>
    <n v="96"/>
    <m/>
    <m/>
    <m/>
    <m/>
    <m/>
    <m/>
    <m/>
    <m/>
    <n v="96"/>
  </r>
  <r>
    <x v="2"/>
    <s v="Tampa Electric Company"/>
    <x v="0"/>
    <s v="Tampa Electric Company"/>
    <x v="517"/>
    <x v="516"/>
    <x v="133"/>
    <s v="A&amp;G Ele Maint GenPlt"/>
    <m/>
    <m/>
    <m/>
    <m/>
    <n v="10.79"/>
    <n v="8"/>
    <m/>
    <m/>
    <m/>
    <m/>
    <m/>
    <m/>
    <n v="18.79"/>
  </r>
  <r>
    <x v="2"/>
    <s v="Tampa Electric Company"/>
    <x v="0"/>
    <s v="Tampa Electric Company"/>
    <x v="517"/>
    <x v="516"/>
    <x v="134"/>
    <s v="Not assigned"/>
    <n v="1142.5999999999999"/>
    <m/>
    <m/>
    <m/>
    <m/>
    <m/>
    <m/>
    <m/>
    <m/>
    <m/>
    <m/>
    <m/>
    <n v="1142.5999999999999"/>
  </r>
  <r>
    <x v="2"/>
    <s v="Tampa Electric Company"/>
    <x v="0"/>
    <s v="Tampa Electric Company"/>
    <x v="518"/>
    <x v="517"/>
    <x v="118"/>
    <s v="Misc Distrib Exp"/>
    <n v="472239.28"/>
    <n v="472468.67"/>
    <n v="472405.52"/>
    <n v="472320.92"/>
    <n v="481251.59"/>
    <n v="481485.29"/>
    <n v="486125.51"/>
    <n v="491202.39"/>
    <n v="503572.63"/>
    <n v="503370.39"/>
    <n v="509890.63"/>
    <n v="510527.91"/>
    <n v="5856860.7300000004"/>
  </r>
  <r>
    <x v="2"/>
    <s v="Tampa Electric Company"/>
    <x v="0"/>
    <s v="Tampa Electric Company"/>
    <x v="519"/>
    <x v="518"/>
    <x v="1"/>
    <s v="FERC B/S Clearing"/>
    <n v="58476.24"/>
    <n v="-50317.31"/>
    <n v="853.1"/>
    <n v="3827.2"/>
    <n v="3430.4"/>
    <n v="4092.8"/>
    <n v="4339.2"/>
    <n v="5127.62"/>
    <n v="367197.84"/>
    <n v="-351802.19"/>
    <n v="6655.94"/>
    <n v="-17629.11"/>
    <n v="34251.730000000025"/>
  </r>
  <r>
    <x v="2"/>
    <s v="Tampa Electric Company"/>
    <x v="0"/>
    <s v="Tampa Electric Company"/>
    <x v="519"/>
    <x v="518"/>
    <x v="104"/>
    <s v="Misc Trnsm Exp"/>
    <m/>
    <m/>
    <m/>
    <m/>
    <m/>
    <m/>
    <m/>
    <m/>
    <m/>
    <m/>
    <m/>
    <n v="6757.9"/>
    <n v="6757.9"/>
  </r>
  <r>
    <x v="2"/>
    <s v="Tampa Electric Company"/>
    <x v="0"/>
    <s v="Tampa Electric Company"/>
    <x v="519"/>
    <x v="518"/>
    <x v="109"/>
    <s v="Trnsm Maint OH Lines"/>
    <n v="-15.44"/>
    <m/>
    <m/>
    <m/>
    <m/>
    <m/>
    <m/>
    <m/>
    <m/>
    <m/>
    <m/>
    <n v="-8.16"/>
    <n v="-23.6"/>
  </r>
  <r>
    <x v="2"/>
    <s v="Tampa Electric Company"/>
    <x v="0"/>
    <s v="Tampa Electric Company"/>
    <x v="519"/>
    <x v="518"/>
    <x v="112"/>
    <s v="Distrb Station Exp"/>
    <m/>
    <m/>
    <n v="0.3"/>
    <m/>
    <m/>
    <m/>
    <m/>
    <m/>
    <m/>
    <m/>
    <m/>
    <m/>
    <n v="0.3"/>
  </r>
  <r>
    <x v="2"/>
    <s v="Tampa Electric Company"/>
    <x v="0"/>
    <s v="Tampa Electric Company"/>
    <x v="519"/>
    <x v="518"/>
    <x v="115"/>
    <s v="Distrb Sreet Lightn"/>
    <m/>
    <m/>
    <m/>
    <m/>
    <m/>
    <m/>
    <m/>
    <m/>
    <n v="61.83"/>
    <m/>
    <m/>
    <m/>
    <n v="61.83"/>
  </r>
  <r>
    <x v="2"/>
    <s v="Tampa Electric Company"/>
    <x v="0"/>
    <s v="Tampa Electric Company"/>
    <x v="519"/>
    <x v="518"/>
    <x v="116"/>
    <s v="Distrb Meter Exp"/>
    <n v="-58460.800000000003"/>
    <n v="50317.31"/>
    <n v="-3536"/>
    <n v="-3827.2"/>
    <n v="-3430.4"/>
    <n v="-4092.8"/>
    <n v="-4339.2"/>
    <n v="-5127.62"/>
    <n v="-10324.67"/>
    <n v="-5132.8"/>
    <n v="-7084.8"/>
    <n v="-6089.6"/>
    <n v="-61128.580000000009"/>
  </r>
  <r>
    <x v="2"/>
    <s v="Tampa Electric Company"/>
    <x v="0"/>
    <s v="Tampa Electric Company"/>
    <x v="519"/>
    <x v="518"/>
    <x v="118"/>
    <s v="Misc Distrib Exp"/>
    <m/>
    <m/>
    <m/>
    <m/>
    <m/>
    <m/>
    <m/>
    <m/>
    <n v="-356935"/>
    <n v="356935"/>
    <m/>
    <m/>
    <n v="0"/>
  </r>
  <r>
    <x v="2"/>
    <s v="Tampa Electric Company"/>
    <x v="0"/>
    <s v="Tampa Electric Company"/>
    <x v="519"/>
    <x v="518"/>
    <x v="122"/>
    <s v="Distrb Maint UG Line"/>
    <m/>
    <m/>
    <n v="2682.6"/>
    <m/>
    <m/>
    <m/>
    <m/>
    <m/>
    <m/>
    <m/>
    <n v="428.86"/>
    <m/>
    <n v="3111.46"/>
  </r>
  <r>
    <x v="2"/>
    <s v="Tampa Electric Company"/>
    <x v="0"/>
    <s v="Tampa Electric Company"/>
    <x v="520"/>
    <x v="519"/>
    <x v="1"/>
    <s v="FERC B/S Clearing"/>
    <n v="-1628082.36"/>
    <n v="-1519552.99"/>
    <n v="-1572340.29"/>
    <n v="-1550940.53"/>
    <n v="-1573500.7"/>
    <n v="-1599819.96"/>
    <n v="-1576069.27"/>
    <n v="-1576378.02"/>
    <n v="-1938709"/>
    <n v="-1888353.05"/>
    <n v="-1578187.8"/>
    <n v="-1779555"/>
    <n v="-19781488.970000003"/>
  </r>
  <r>
    <x v="2"/>
    <s v="Tampa Electric Company"/>
    <x v="0"/>
    <s v="Tampa Electric Company"/>
    <x v="521"/>
    <x v="520"/>
    <x v="147"/>
    <s v="Property Insurance"/>
    <m/>
    <m/>
    <m/>
    <n v="10173889.029999999"/>
    <n v="10884439.75"/>
    <n v="12212305.859999999"/>
    <n v="14268793.24"/>
    <n v="14350919.439999999"/>
    <n v="14820223.710000001"/>
    <n v="12007175.73"/>
    <n v="9425966.4900000002"/>
    <n v="9023297.5800000001"/>
    <n v="107167010.83"/>
  </r>
  <r>
    <x v="2"/>
    <s v="Tampa Electric Company"/>
    <x v="0"/>
    <s v="Tampa Electric Company"/>
    <x v="522"/>
    <x v="521"/>
    <x v="148"/>
    <s v="Injuries and Damages"/>
    <n v="-146418.26999999999"/>
    <m/>
    <m/>
    <n v="916.67"/>
    <m/>
    <m/>
    <n v="917"/>
    <m/>
    <m/>
    <m/>
    <m/>
    <n v="547000"/>
    <n v="402415.4"/>
  </r>
  <r>
    <x v="2"/>
    <s v="Tampa Electric Company"/>
    <x v="0"/>
    <s v="Tampa Electric Company"/>
    <x v="523"/>
    <x v="522"/>
    <x v="147"/>
    <s v="Property Insurance"/>
    <n v="2771.96"/>
    <n v="2771.96"/>
    <n v="2771.96"/>
    <n v="2771.96"/>
    <n v="2771.96"/>
    <n v="2771.96"/>
    <n v="2771.96"/>
    <n v="2771.96"/>
    <n v="2771.96"/>
    <n v="2771.96"/>
    <n v="2771.96"/>
    <n v="2771.96"/>
    <n v="33263.519999999997"/>
  </r>
  <r>
    <x v="2"/>
    <s v="Tampa Electric Company"/>
    <x v="0"/>
    <s v="Tampa Electric Company"/>
    <x v="524"/>
    <x v="523"/>
    <x v="148"/>
    <s v="Injuries and Damages"/>
    <n v="25765.87"/>
    <n v="25765.83"/>
    <n v="25765.83"/>
    <n v="25765.83"/>
    <n v="25765.83"/>
    <n v="25765.83"/>
    <n v="25765.83"/>
    <n v="25765.83"/>
    <n v="25765.83"/>
    <n v="25765.83"/>
    <n v="25765.83"/>
    <n v="25765.83"/>
    <n v="309190.00000000012"/>
  </r>
  <r>
    <x v="2"/>
    <s v="Tampa Electric Company"/>
    <x v="0"/>
    <s v="Tampa Electric Company"/>
    <x v="525"/>
    <x v="524"/>
    <x v="148"/>
    <s v="Injuries and Damages"/>
    <n v="3599.12"/>
    <n v="3599.12"/>
    <n v="3599.12"/>
    <n v="3599.12"/>
    <n v="3599.12"/>
    <n v="4336.5"/>
    <n v="4336.5"/>
    <n v="4336.5"/>
    <n v="4336.5"/>
    <n v="4336.5"/>
    <n v="4336.5"/>
    <n v="4336.5"/>
    <n v="48351.1"/>
  </r>
  <r>
    <x v="2"/>
    <s v="Tampa Electric Company"/>
    <x v="0"/>
    <s v="Tampa Electric Company"/>
    <x v="526"/>
    <x v="525"/>
    <x v="118"/>
    <s v="Misc Distrib Exp"/>
    <n v="47253"/>
    <n v="47253"/>
    <n v="47253"/>
    <n v="47253"/>
    <n v="47253"/>
    <n v="74000"/>
    <n v="73693.98"/>
    <n v="73847.009999999995"/>
    <n v="73847.009999999995"/>
    <n v="73847.009999999995"/>
    <n v="73847.009999999995"/>
    <n v="73847.009999999995"/>
    <n v="753194.03"/>
  </r>
  <r>
    <x v="2"/>
    <s v="Tampa Electric Company"/>
    <x v="0"/>
    <s v="Tampa Electric Company"/>
    <x v="527"/>
    <x v="526"/>
    <x v="148"/>
    <s v="Injuries and Damages"/>
    <n v="1245396.22"/>
    <n v="1246102.3700000001"/>
    <n v="1246102.3700000001"/>
    <n v="1246102.3700000001"/>
    <n v="1246102.3700000001"/>
    <n v="1284971.6299999999"/>
    <n v="1284788.04"/>
    <n v="1336763.67"/>
    <n v="1302174.46"/>
    <n v="1317544"/>
    <n v="1184501.3799999999"/>
    <n v="1285123.8500000001"/>
    <n v="15225672.729999999"/>
  </r>
  <r>
    <x v="2"/>
    <s v="Tampa Electric Company"/>
    <x v="0"/>
    <s v="Tampa Electric Company"/>
    <x v="528"/>
    <x v="527"/>
    <x v="148"/>
    <s v="Injuries and Damages"/>
    <n v="3574.25"/>
    <n v="3574.25"/>
    <n v="3574.25"/>
    <n v="3574.25"/>
    <n v="3574.25"/>
    <n v="3574.25"/>
    <n v="3574.25"/>
    <n v="3574.25"/>
    <n v="3574.25"/>
    <n v="3574.25"/>
    <n v="3574.25"/>
    <n v="3574.25"/>
    <n v="42891"/>
  </r>
  <r>
    <x v="2"/>
    <s v="Tampa Electric Company"/>
    <x v="0"/>
    <s v="Tampa Electric Company"/>
    <x v="529"/>
    <x v="528"/>
    <x v="148"/>
    <s v="Injuries and Damages"/>
    <n v="327473"/>
    <n v="327473"/>
    <n v="-221502.31"/>
    <n v="327473"/>
    <n v="327473"/>
    <n v="222341.15"/>
    <n v="327473"/>
    <n v="327473"/>
    <n v="109611.45"/>
    <n v="327473"/>
    <n v="327473"/>
    <n v="260398.85"/>
    <n v="2990633.14"/>
  </r>
  <r>
    <x v="2"/>
    <s v="Tampa Electric Company"/>
    <x v="0"/>
    <s v="Tampa Electric Company"/>
    <x v="530"/>
    <x v="529"/>
    <x v="1"/>
    <s v="FERC B/S Clearing"/>
    <n v="1533.11"/>
    <n v="1600.21"/>
    <n v="1626.49"/>
    <n v="1630.93"/>
    <n v="1730.85"/>
    <n v="1861.89"/>
    <n v="2032.57"/>
    <n v="2048.7399999999998"/>
    <n v="1806.91"/>
    <n v="2006.06"/>
    <n v="10323.02"/>
    <n v="1889.24"/>
    <n v="30090.02"/>
  </r>
  <r>
    <x v="2"/>
    <s v="Tampa Electric Company"/>
    <x v="0"/>
    <s v="Tampa Electric Company"/>
    <x v="530"/>
    <x v="529"/>
    <x v="79"/>
    <s v="Other Deductions"/>
    <n v="0.73"/>
    <m/>
    <m/>
    <n v="0.18"/>
    <n v="0.33"/>
    <n v="0.09"/>
    <m/>
    <m/>
    <m/>
    <m/>
    <m/>
    <m/>
    <n v="1.33"/>
  </r>
  <r>
    <x v="2"/>
    <s v="Tampa Electric Company"/>
    <x v="0"/>
    <s v="Tampa Electric Company"/>
    <x v="530"/>
    <x v="529"/>
    <x v="148"/>
    <s v="Injuries and Damages"/>
    <n v="3134.24"/>
    <n v="3073.94"/>
    <n v="3049.39"/>
    <n v="3047.81"/>
    <n v="2942.19"/>
    <n v="3299.39"/>
    <n v="3730.15"/>
    <n v="3494.08"/>
    <n v="3691"/>
    <n v="3513.45"/>
    <n v="18672.41"/>
    <n v="3261.15"/>
    <n v="54909.200000000004"/>
  </r>
  <r>
    <x v="2"/>
    <s v="Tampa Electric Company"/>
    <x v="0"/>
    <s v="Tampa Electric Company"/>
    <x v="531"/>
    <x v="530"/>
    <x v="147"/>
    <s v="Property Insurance"/>
    <n v="781934.9"/>
    <n v="849147.52"/>
    <n v="893461.74"/>
    <n v="950333.87"/>
    <n v="1464403.68"/>
    <n v="780834.23"/>
    <n v="878558.29"/>
    <n v="655154.79"/>
    <n v="878222.96"/>
    <n v="878222.96"/>
    <n v="878222.96"/>
    <n v="878222.96"/>
    <n v="10766720.859999999"/>
  </r>
  <r>
    <x v="2"/>
    <s v="Tampa Electric Company"/>
    <x v="0"/>
    <s v="Tampa Electric Company"/>
    <x v="532"/>
    <x v="531"/>
    <x v="148"/>
    <s v="Injuries and Damages"/>
    <n v="20124.490000000002"/>
    <n v="20124.490000000002"/>
    <n v="20124.490000000002"/>
    <n v="20124.490000000002"/>
    <n v="20124.490000000002"/>
    <n v="22150"/>
    <n v="18152"/>
    <n v="20153"/>
    <n v="20152"/>
    <n v="-80607"/>
    <n v="120746.96"/>
    <n v="20124.490000000002"/>
    <n v="241493.90000000002"/>
  </r>
  <r>
    <x v="2"/>
    <s v="Tampa Electric Company"/>
    <x v="0"/>
    <s v="Tampa Electric Company"/>
    <x v="533"/>
    <x v="532"/>
    <x v="148"/>
    <s v="Injuries and Damages"/>
    <n v="357.4"/>
    <n v="357.42"/>
    <n v="357.42"/>
    <n v="357.42"/>
    <n v="357.42"/>
    <n v="357.42"/>
    <n v="357.42"/>
    <n v="357.42"/>
    <n v="357.42"/>
    <n v="357.42"/>
    <n v="357.42"/>
    <n v="357.42"/>
    <n v="4289.0200000000004"/>
  </r>
  <r>
    <x v="2"/>
    <s v="Tampa Electric Company"/>
    <x v="0"/>
    <s v="Tampa Electric Company"/>
    <x v="534"/>
    <x v="533"/>
    <x v="148"/>
    <s v="Injuries and Damages"/>
    <m/>
    <m/>
    <m/>
    <n v="100"/>
    <n v="-700"/>
    <m/>
    <m/>
    <m/>
    <m/>
    <m/>
    <m/>
    <n v="700"/>
    <n v="100"/>
  </r>
  <r>
    <x v="2"/>
    <s v="Tampa Electric Company"/>
    <x v="0"/>
    <s v="Tampa Electric Company"/>
    <x v="535"/>
    <x v="534"/>
    <x v="148"/>
    <s v="Injuries and Damages"/>
    <m/>
    <m/>
    <n v="272.60000000000002"/>
    <n v="154.41"/>
    <n v="106.72"/>
    <n v="106.72"/>
    <n v="106.72"/>
    <n v="106.72"/>
    <n v="106.72"/>
    <n v="106.72"/>
    <n v="106.72"/>
    <n v="106.72"/>
    <n v="1280.7700000000002"/>
  </r>
  <r>
    <x v="2"/>
    <s v="Tampa Electric Company"/>
    <x v="0"/>
    <s v="Tampa Electric Company"/>
    <x v="536"/>
    <x v="535"/>
    <x v="1"/>
    <s v="FERC B/S Clearing"/>
    <n v="13712.83"/>
    <n v="14312.65"/>
    <n v="14548.1"/>
    <n v="19505.669999999998"/>
    <n v="15480.13"/>
    <n v="16619.169999999998"/>
    <n v="11617.77"/>
    <n v="15831.4"/>
    <n v="14110.66"/>
    <n v="15666.98"/>
    <n v="15365.25"/>
    <n v="15837.55"/>
    <n v="182608.16"/>
  </r>
  <r>
    <x v="2"/>
    <s v="Tampa Electric Company"/>
    <x v="0"/>
    <s v="Tampa Electric Company"/>
    <x v="536"/>
    <x v="535"/>
    <x v="79"/>
    <s v="Other Deductions"/>
    <n v="6.55"/>
    <m/>
    <m/>
    <n v="2.17"/>
    <n v="2.92"/>
    <n v="0.81"/>
    <m/>
    <m/>
    <m/>
    <m/>
    <m/>
    <m/>
    <n v="12.45"/>
  </r>
  <r>
    <x v="2"/>
    <s v="Tampa Electric Company"/>
    <x v="0"/>
    <s v="Tampa Electric Company"/>
    <x v="536"/>
    <x v="535"/>
    <x v="148"/>
    <s v="Injuries and Damages"/>
    <n v="28033.63"/>
    <n v="27495.09"/>
    <n v="27274.42"/>
    <n v="36448.82"/>
    <n v="26317.41"/>
    <n v="29450.23"/>
    <n v="21321.55"/>
    <n v="27001.38"/>
    <n v="28824.85"/>
    <n v="27437.32"/>
    <n v="27793.040000000001"/>
    <n v="27341.39"/>
    <n v="334739.13"/>
  </r>
  <r>
    <x v="2"/>
    <s v="Tampa Electric Company"/>
    <x v="0"/>
    <s v="Tampa Electric Company"/>
    <x v="537"/>
    <x v="536"/>
    <x v="147"/>
    <s v="Property Insurance"/>
    <n v="200551.26"/>
    <n v="200551.26"/>
    <n v="258333.37"/>
    <n v="441666.63"/>
    <n v="200000"/>
    <n v="92094.05"/>
    <n v="248023.51"/>
    <n v="216335.14"/>
    <n v="248023.51"/>
    <n v="248023.51"/>
    <n v="248023.51"/>
    <n v="248023.51"/>
    <n v="2849649.26"/>
  </r>
  <r>
    <x v="2"/>
    <s v="Tampa Electric Company"/>
    <x v="0"/>
    <s v="Tampa Electric Company"/>
    <x v="538"/>
    <x v="537"/>
    <x v="1"/>
    <s v="FERC B/S Clearing"/>
    <m/>
    <m/>
    <m/>
    <m/>
    <m/>
    <m/>
    <n v="33374.75"/>
    <n v="0"/>
    <n v="5000"/>
    <m/>
    <m/>
    <m/>
    <n v="38374.75"/>
  </r>
  <r>
    <x v="2"/>
    <s v="Tampa Electric Company"/>
    <x v="0"/>
    <s v="Tampa Electric Company"/>
    <x v="538"/>
    <x v="537"/>
    <x v="148"/>
    <s v="Injuries and Damages"/>
    <n v="29627.13"/>
    <n v="41550.42"/>
    <n v="36393.82"/>
    <n v="35857.120000000003"/>
    <n v="34713.379999999997"/>
    <n v="38483.379999999997"/>
    <n v="35114.69"/>
    <n v="53022.49"/>
    <n v="40858.230000000003"/>
    <n v="46735.6"/>
    <n v="46872.1"/>
    <n v="46940.02"/>
    <n v="486168.37999999995"/>
  </r>
  <r>
    <x v="2"/>
    <s v="Tampa Electric Company"/>
    <x v="0"/>
    <s v="Tampa Electric Company"/>
    <x v="539"/>
    <x v="538"/>
    <x v="1"/>
    <s v="FERC B/S Clearing"/>
    <m/>
    <m/>
    <m/>
    <m/>
    <m/>
    <m/>
    <n v="-33374.75"/>
    <n v="0"/>
    <n v="-5000"/>
    <m/>
    <m/>
    <m/>
    <n v="-38374.75"/>
  </r>
  <r>
    <x v="2"/>
    <s v="Tampa Electric Company"/>
    <x v="0"/>
    <s v="Tampa Electric Company"/>
    <x v="540"/>
    <x v="539"/>
    <x v="1"/>
    <s v="FERC B/S Clearing"/>
    <n v="44511.15"/>
    <n v="91825.18"/>
    <n v="57578.98"/>
    <n v="41382.32"/>
    <n v="91343.21"/>
    <n v="60885.88"/>
    <n v="53551.28"/>
    <n v="71579.520000000004"/>
    <n v="76577.59"/>
    <n v="63630.400000000001"/>
    <n v="136190.76999999999"/>
    <n v="92627.39"/>
    <n v="881683.67"/>
  </r>
  <r>
    <x v="2"/>
    <s v="Tampa Electric Company"/>
    <x v="0"/>
    <s v="Tampa Electric Company"/>
    <x v="540"/>
    <x v="539"/>
    <x v="93"/>
    <s v="Misc OthPwr Gen Exp"/>
    <m/>
    <m/>
    <m/>
    <m/>
    <m/>
    <m/>
    <m/>
    <n v="3248.18"/>
    <n v="5896.9"/>
    <n v="2841.88"/>
    <n v="2841.88"/>
    <n v="2628.74"/>
    <n v="17457.580000000002"/>
  </r>
  <r>
    <x v="2"/>
    <s v="Tampa Electric Company"/>
    <x v="0"/>
    <s v="Tampa Electric Company"/>
    <x v="540"/>
    <x v="539"/>
    <x v="95"/>
    <s v="OthPwr Maint Gen Eq"/>
    <m/>
    <m/>
    <m/>
    <m/>
    <n v="4816.2"/>
    <m/>
    <m/>
    <m/>
    <m/>
    <n v="7144.66"/>
    <m/>
    <n v="4710.03"/>
    <n v="16670.89"/>
  </r>
  <r>
    <x v="2"/>
    <s v="Tampa Electric Company"/>
    <x v="0"/>
    <s v="Tampa Electric Company"/>
    <x v="540"/>
    <x v="539"/>
    <x v="98"/>
    <s v="Trnsm Ops SupEng"/>
    <m/>
    <m/>
    <m/>
    <m/>
    <m/>
    <m/>
    <m/>
    <m/>
    <m/>
    <m/>
    <m/>
    <n v="3401.08"/>
    <n v="3401.08"/>
  </r>
  <r>
    <x v="2"/>
    <s v="Tampa Electric Company"/>
    <x v="0"/>
    <s v="Tampa Electric Company"/>
    <x v="540"/>
    <x v="539"/>
    <x v="102"/>
    <s v="Trnsm Station Exp"/>
    <m/>
    <m/>
    <m/>
    <m/>
    <n v="4529.7299999999996"/>
    <m/>
    <m/>
    <m/>
    <m/>
    <m/>
    <m/>
    <m/>
    <n v="4529.7299999999996"/>
  </r>
  <r>
    <x v="2"/>
    <s v="Tampa Electric Company"/>
    <x v="0"/>
    <s v="Tampa Electric Company"/>
    <x v="540"/>
    <x v="539"/>
    <x v="108"/>
    <s v="Trnsm Maint Stn Equ"/>
    <m/>
    <m/>
    <n v="544.29"/>
    <m/>
    <n v="800"/>
    <m/>
    <m/>
    <m/>
    <m/>
    <m/>
    <m/>
    <m/>
    <n v="1344.29"/>
  </r>
  <r>
    <x v="2"/>
    <s v="Tampa Electric Company"/>
    <x v="0"/>
    <s v="Tampa Electric Company"/>
    <x v="540"/>
    <x v="539"/>
    <x v="112"/>
    <s v="Distrb Station Exp"/>
    <m/>
    <m/>
    <m/>
    <m/>
    <m/>
    <m/>
    <m/>
    <m/>
    <m/>
    <n v="4716.51"/>
    <m/>
    <m/>
    <n v="4716.51"/>
  </r>
  <r>
    <x v="2"/>
    <s v="Tampa Electric Company"/>
    <x v="0"/>
    <s v="Tampa Electric Company"/>
    <x v="540"/>
    <x v="539"/>
    <x v="120"/>
    <s v="Distrb Maint Station"/>
    <m/>
    <m/>
    <m/>
    <n v="16499.36"/>
    <m/>
    <m/>
    <m/>
    <m/>
    <m/>
    <n v="3738.86"/>
    <m/>
    <m/>
    <n v="20238.22"/>
  </r>
  <r>
    <x v="2"/>
    <s v="Tampa Electric Company"/>
    <x v="0"/>
    <s v="Tampa Electric Company"/>
    <x v="540"/>
    <x v="539"/>
    <x v="149"/>
    <s v="A&amp;G Rents"/>
    <m/>
    <m/>
    <m/>
    <m/>
    <m/>
    <m/>
    <m/>
    <m/>
    <n v="1240.06"/>
    <m/>
    <m/>
    <m/>
    <n v="1240.06"/>
  </r>
  <r>
    <x v="2"/>
    <s v="Tampa Electric Company"/>
    <x v="0"/>
    <s v="Tampa Electric Company"/>
    <x v="541"/>
    <x v="540"/>
    <x v="1"/>
    <s v="FERC B/S Clearing"/>
    <m/>
    <m/>
    <m/>
    <m/>
    <m/>
    <m/>
    <m/>
    <m/>
    <m/>
    <m/>
    <m/>
    <n v="2442.14"/>
    <n v="2442.14"/>
  </r>
  <r>
    <x v="2"/>
    <s v="Tampa Electric Company"/>
    <x v="0"/>
    <s v="Tampa Electric Company"/>
    <x v="542"/>
    <x v="541"/>
    <x v="92"/>
    <s v="OthPwr Gen Exp"/>
    <n v="-943.43"/>
    <n v="960.17"/>
    <n v="931.58"/>
    <n v="1015.85"/>
    <m/>
    <m/>
    <n v="2005.05"/>
    <n v="1954.75"/>
    <n v="883.18"/>
    <n v="850"/>
    <n v="99.42"/>
    <n v="1950.71"/>
    <n v="9707.2800000000007"/>
  </r>
  <r>
    <x v="2"/>
    <s v="Tampa Electric Company"/>
    <x v="0"/>
    <s v="Tampa Electric Company"/>
    <x v="542"/>
    <x v="541"/>
    <x v="149"/>
    <s v="A&amp;G Rents"/>
    <n v="-2131.1999999999998"/>
    <n v="-2131.1999999999998"/>
    <n v="-2131.1999999999998"/>
    <n v="-2131.1999999999998"/>
    <n v="-2131.1999999999998"/>
    <n v="-2131.1999999999998"/>
    <n v="2668.81"/>
    <n v="-2131.19"/>
    <n v="-2131.1999999999998"/>
    <n v="-2131.19"/>
    <n v="-2131.19"/>
    <n v="-2131.1999999999998"/>
    <n v="-20774.36"/>
  </r>
  <r>
    <x v="2"/>
    <s v="Tampa Electric Company"/>
    <x v="0"/>
    <s v="Tampa Electric Company"/>
    <x v="543"/>
    <x v="542"/>
    <x v="1"/>
    <s v="FERC B/S Clearing"/>
    <n v="3088.95"/>
    <m/>
    <n v="1880.15"/>
    <n v="1936.1"/>
    <m/>
    <m/>
    <n v="4906.8999999999996"/>
    <n v="1561.75"/>
    <n v="1395.95"/>
    <n v="1178.8499999999999"/>
    <n v="1802.8"/>
    <n v="1480.65"/>
    <n v="19232.100000000002"/>
  </r>
  <r>
    <x v="2"/>
    <s v="Tampa Electric Company"/>
    <x v="0"/>
    <s v="Tampa Electric Company"/>
    <x v="544"/>
    <x v="543"/>
    <x v="1"/>
    <s v="FERC B/S Clearing"/>
    <n v="4448.93"/>
    <n v="-26679.51"/>
    <n v="69.64"/>
    <m/>
    <n v="1110.8"/>
    <n v="19192.009999999998"/>
    <n v="10273.89"/>
    <n v="13365.52"/>
    <n v="1669.23"/>
    <n v="13708.75"/>
    <n v="155.28"/>
    <m/>
    <n v="37314.539999999994"/>
  </r>
  <r>
    <x v="2"/>
    <s v="Tampa Electric Company"/>
    <x v="0"/>
    <s v="Tampa Electric Company"/>
    <x v="544"/>
    <x v="543"/>
    <x v="108"/>
    <s v="Trnsm Maint Stn Equ"/>
    <m/>
    <n v="80"/>
    <m/>
    <m/>
    <m/>
    <m/>
    <m/>
    <m/>
    <m/>
    <m/>
    <m/>
    <m/>
    <n v="80"/>
  </r>
  <r>
    <x v="2"/>
    <s v="Tampa Electric Company"/>
    <x v="0"/>
    <s v="Tampa Electric Company"/>
    <x v="544"/>
    <x v="543"/>
    <x v="109"/>
    <s v="Trnsm Maint OH Lines"/>
    <n v="156.19"/>
    <n v="479.3"/>
    <n v="4.84"/>
    <m/>
    <n v="62.54"/>
    <m/>
    <m/>
    <m/>
    <m/>
    <m/>
    <m/>
    <m/>
    <n v="702.87"/>
  </r>
  <r>
    <x v="2"/>
    <s v="Tampa Electric Company"/>
    <x v="0"/>
    <s v="Tampa Electric Company"/>
    <x v="544"/>
    <x v="543"/>
    <x v="113"/>
    <s v="Distrb OH Line Exp"/>
    <m/>
    <m/>
    <m/>
    <m/>
    <m/>
    <m/>
    <n v="147.99"/>
    <m/>
    <n v="107.14"/>
    <m/>
    <m/>
    <m/>
    <n v="255.13"/>
  </r>
  <r>
    <x v="2"/>
    <s v="Tampa Electric Company"/>
    <x v="0"/>
    <s v="Tampa Electric Company"/>
    <x v="544"/>
    <x v="543"/>
    <x v="118"/>
    <s v="Misc Distrib Exp"/>
    <n v="7517.17"/>
    <n v="-4200"/>
    <n v="55.48"/>
    <m/>
    <m/>
    <m/>
    <m/>
    <n v="76187.53"/>
    <n v="4739.8500000000004"/>
    <n v="258837.2"/>
    <n v="64335.46"/>
    <n v="30236.09"/>
    <n v="437708.78"/>
  </r>
  <r>
    <x v="2"/>
    <s v="Tampa Electric Company"/>
    <x v="0"/>
    <s v="Tampa Electric Company"/>
    <x v="544"/>
    <x v="543"/>
    <x v="149"/>
    <s v="A&amp;G Rents"/>
    <m/>
    <m/>
    <m/>
    <m/>
    <m/>
    <m/>
    <m/>
    <m/>
    <n v="84.91"/>
    <m/>
    <m/>
    <m/>
    <n v="84.91"/>
  </r>
  <r>
    <x v="2"/>
    <s v="Tampa Electric Company"/>
    <x v="0"/>
    <s v="Tampa Electric Company"/>
    <x v="545"/>
    <x v="544"/>
    <x v="1"/>
    <s v="FERC B/S Clearing"/>
    <m/>
    <m/>
    <m/>
    <m/>
    <m/>
    <m/>
    <m/>
    <n v="7728.33"/>
    <n v="1681.95"/>
    <m/>
    <m/>
    <n v="593.33000000000004"/>
    <n v="10003.61"/>
  </r>
  <r>
    <x v="2"/>
    <s v="Tampa Electric Company"/>
    <x v="0"/>
    <s v="Tampa Electric Company"/>
    <x v="545"/>
    <x v="544"/>
    <x v="80"/>
    <s v="Steam Ops SupEng"/>
    <m/>
    <n v="780"/>
    <n v="-780"/>
    <m/>
    <m/>
    <m/>
    <m/>
    <m/>
    <m/>
    <m/>
    <m/>
    <m/>
    <n v="0"/>
  </r>
  <r>
    <x v="2"/>
    <s v="Tampa Electric Company"/>
    <x v="0"/>
    <s v="Tampa Electric Company"/>
    <x v="545"/>
    <x v="544"/>
    <x v="92"/>
    <s v="OthPwr Gen Exp"/>
    <m/>
    <m/>
    <m/>
    <m/>
    <m/>
    <m/>
    <m/>
    <m/>
    <m/>
    <m/>
    <m/>
    <n v="16626.330000000002"/>
    <n v="16626.330000000002"/>
  </r>
  <r>
    <x v="2"/>
    <s v="Tampa Electric Company"/>
    <x v="0"/>
    <s v="Tampa Electric Company"/>
    <x v="545"/>
    <x v="544"/>
    <x v="103"/>
    <s v="Trnsm OH Line Exp"/>
    <m/>
    <m/>
    <m/>
    <m/>
    <m/>
    <m/>
    <m/>
    <m/>
    <m/>
    <n v="1118.28"/>
    <m/>
    <m/>
    <n v="1118.28"/>
  </r>
  <r>
    <x v="2"/>
    <s v="Tampa Electric Company"/>
    <x v="0"/>
    <s v="Tampa Electric Company"/>
    <x v="545"/>
    <x v="544"/>
    <x v="113"/>
    <s v="Distrb OH Line Exp"/>
    <m/>
    <m/>
    <m/>
    <m/>
    <m/>
    <m/>
    <m/>
    <m/>
    <n v="778.96"/>
    <m/>
    <m/>
    <m/>
    <n v="778.96"/>
  </r>
  <r>
    <x v="2"/>
    <s v="Tampa Electric Company"/>
    <x v="0"/>
    <s v="Tampa Electric Company"/>
    <x v="545"/>
    <x v="544"/>
    <x v="118"/>
    <s v="Misc Distrib Exp"/>
    <m/>
    <n v="1641"/>
    <n v="346.2"/>
    <m/>
    <n v="2829"/>
    <n v="17304.62"/>
    <m/>
    <m/>
    <n v="2353.1799999999998"/>
    <m/>
    <m/>
    <m/>
    <n v="24474"/>
  </r>
  <r>
    <x v="2"/>
    <s v="Tampa Electric Company"/>
    <x v="0"/>
    <s v="Tampa Electric Company"/>
    <x v="545"/>
    <x v="544"/>
    <x v="142"/>
    <s v="Distrb Rents"/>
    <n v="29509.01"/>
    <n v="29509.01"/>
    <n v="30091.3"/>
    <n v="30091.3"/>
    <n v="30091.3"/>
    <n v="30091.3"/>
    <n v="30091.3"/>
    <n v="30091.3"/>
    <n v="30091.3"/>
    <n v="30091.3"/>
    <n v="30091.3"/>
    <n v="30091.3"/>
    <n v="359931.0199999999"/>
  </r>
  <r>
    <x v="2"/>
    <s v="Tampa Electric Company"/>
    <x v="0"/>
    <s v="Tampa Electric Company"/>
    <x v="545"/>
    <x v="544"/>
    <x v="149"/>
    <s v="A&amp;G Rents"/>
    <m/>
    <m/>
    <n v="780"/>
    <m/>
    <m/>
    <m/>
    <m/>
    <m/>
    <m/>
    <m/>
    <m/>
    <m/>
    <n v="780"/>
  </r>
  <r>
    <x v="2"/>
    <s v="Tampa Electric Company"/>
    <x v="0"/>
    <s v="Tampa Electric Company"/>
    <x v="546"/>
    <x v="545"/>
    <x v="1"/>
    <s v="FERC B/S Clearing"/>
    <n v="-52049.03"/>
    <n v="-65145.67"/>
    <n v="-59528.77"/>
    <n v="-43318.42"/>
    <n v="-92454.01"/>
    <n v="-80077.89"/>
    <n v="-68732.070000000007"/>
    <n v="-94235.12"/>
    <n v="-81324.72"/>
    <n v="-78518"/>
    <n v="-137993.57"/>
    <n v="-97143.51"/>
    <n v="-950520.78"/>
  </r>
  <r>
    <x v="2"/>
    <s v="Tampa Electric Company"/>
    <x v="0"/>
    <s v="Tampa Electric Company"/>
    <x v="547"/>
    <x v="546"/>
    <x v="1"/>
    <s v="FERC B/S Clearing"/>
    <n v="-50999.96"/>
    <n v="-50999.96"/>
    <n v="-50999.96"/>
    <n v="-50999.96"/>
    <n v="-50999.96"/>
    <n v="-50999.96"/>
    <n v="-51917.96"/>
    <n v="-51917.96"/>
    <n v="-51917.96"/>
    <n v="-51917.96"/>
    <n v="-51917.96"/>
    <n v="-51917.96"/>
    <n v="-617507.52"/>
  </r>
  <r>
    <x v="2"/>
    <s v="Tampa Electric Company"/>
    <x v="0"/>
    <s v="Tampa Electric Company"/>
    <x v="547"/>
    <x v="546"/>
    <x v="92"/>
    <s v="OthPwr Gen Exp"/>
    <n v="59030.879999999997"/>
    <n v="59030.879999999997"/>
    <n v="59030.879999999997"/>
    <n v="59030.89"/>
    <n v="59030.879999999997"/>
    <n v="59030.879999999997"/>
    <n v="59030.879999999997"/>
    <n v="59030.879999999997"/>
    <n v="59030.879999999997"/>
    <n v="59030.879999999997"/>
    <n v="59030.879999999997"/>
    <n v="59030.879999999997"/>
    <n v="708370.57"/>
  </r>
  <r>
    <x v="2"/>
    <s v="Tampa Electric Company"/>
    <x v="0"/>
    <s v="Tampa Electric Company"/>
    <x v="547"/>
    <x v="546"/>
    <x v="122"/>
    <s v="Distrb Maint UG Line"/>
    <n v="-80"/>
    <n v="-80"/>
    <n v="-80"/>
    <n v="-80"/>
    <n v="-80"/>
    <n v="-80"/>
    <n v="-80"/>
    <n v="-80"/>
    <n v="-80"/>
    <n v="-80"/>
    <n v="-80"/>
    <n v="-80"/>
    <n v="-960"/>
  </r>
  <r>
    <x v="2"/>
    <s v="Tampa Electric Company"/>
    <x v="0"/>
    <s v="Tampa Electric Company"/>
    <x v="547"/>
    <x v="546"/>
    <x v="149"/>
    <s v="A&amp;G Rents"/>
    <n v="120991.27"/>
    <n v="120991.27"/>
    <n v="114662.14"/>
    <n v="120991.27"/>
    <n v="120991.27"/>
    <n v="114662.12"/>
    <n v="120991.28"/>
    <n v="120991.27"/>
    <n v="114662.12"/>
    <n v="120991.28"/>
    <n v="120991.28"/>
    <n v="114662.13"/>
    <n v="1426578.7000000002"/>
  </r>
  <r>
    <x v="2"/>
    <s v="Tampa Electric Company"/>
    <x v="0"/>
    <s v="Tampa Electric Company"/>
    <x v="548"/>
    <x v="547"/>
    <x v="92"/>
    <s v="OthPwr Gen Exp"/>
    <n v="3865.06"/>
    <n v="3865.06"/>
    <n v="3865.06"/>
    <n v="3865.06"/>
    <n v="3865.06"/>
    <n v="3865.06"/>
    <n v="3934.63"/>
    <n v="3934.63"/>
    <n v="3934.63"/>
    <n v="3934.63"/>
    <n v="3934.63"/>
    <n v="3934.63"/>
    <n v="46798.139999999992"/>
  </r>
  <r>
    <x v="2"/>
    <s v="Tampa Electric Company"/>
    <x v="0"/>
    <s v="Tampa Electric Company"/>
    <x v="548"/>
    <x v="547"/>
    <x v="122"/>
    <s v="Distrb Maint UG Line"/>
    <n v="1835.26"/>
    <n v="1835.26"/>
    <n v="3023.17"/>
    <n v="1835.26"/>
    <n v="3063.79"/>
    <n v="3063.79"/>
    <n v="3063.79"/>
    <n v="3063.79"/>
    <n v="3063.79"/>
    <n v="3063.79"/>
    <n v="3063.79"/>
    <n v="2626.11"/>
    <n v="32601.590000000007"/>
  </r>
  <r>
    <x v="2"/>
    <s v="Tampa Electric Company"/>
    <x v="0"/>
    <s v="Tampa Electric Company"/>
    <x v="548"/>
    <x v="547"/>
    <x v="149"/>
    <s v="A&amp;G Rents"/>
    <n v="6054.59"/>
    <n v="6054.59"/>
    <n v="6054.59"/>
    <n v="6054.59"/>
    <n v="6054.59"/>
    <n v="6054.59"/>
    <n v="6054.59"/>
    <n v="6054.59"/>
    <n v="8454.59"/>
    <n v="11022.59"/>
    <n v="7114.44"/>
    <n v="8622.59"/>
    <n v="83650.929999999993"/>
  </r>
  <r>
    <x v="2"/>
    <s v="Tampa Electric Company"/>
    <x v="0"/>
    <s v="Tampa Electric Company"/>
    <x v="549"/>
    <x v="548"/>
    <x v="149"/>
    <s v="A&amp;G Rents"/>
    <n v="15140.65"/>
    <n v="15140.65"/>
    <n v="15140.65"/>
    <n v="15140.65"/>
    <n v="15140.65"/>
    <n v="15140.65"/>
    <n v="15140.65"/>
    <n v="15140.65"/>
    <n v="15140.65"/>
    <n v="15140.65"/>
    <n v="30281.3"/>
    <n v="15140.65"/>
    <n v="196828.44999999995"/>
  </r>
  <r>
    <x v="2"/>
    <s v="Tampa Electric Company"/>
    <x v="0"/>
    <s v="Tampa Electric Company"/>
    <x v="549"/>
    <x v="548"/>
    <x v="133"/>
    <s v="A&amp;G Ele Maint GenPlt"/>
    <n v="41114.5"/>
    <m/>
    <m/>
    <m/>
    <m/>
    <m/>
    <m/>
    <m/>
    <m/>
    <m/>
    <m/>
    <m/>
    <n v="41114.5"/>
  </r>
  <r>
    <x v="2"/>
    <s v="Tampa Electric Company"/>
    <x v="0"/>
    <s v="Tampa Electric Company"/>
    <x v="550"/>
    <x v="549"/>
    <x v="1"/>
    <s v="FERC B/S Clearing"/>
    <n v="50999.96"/>
    <n v="50999.96"/>
    <n v="50999.96"/>
    <n v="50999.96"/>
    <n v="50999.96"/>
    <n v="50999.96"/>
    <n v="51917.96"/>
    <n v="51917.96"/>
    <n v="51917.96"/>
    <n v="51917.96"/>
    <n v="51917.96"/>
    <n v="51917.96"/>
    <n v="617507.52"/>
  </r>
  <r>
    <x v="2"/>
    <s v="Tampa Electric Company"/>
    <x v="0"/>
    <s v="Tampa Electric Company"/>
    <x v="551"/>
    <x v="550"/>
    <x v="92"/>
    <s v="OthPwr Gen Exp"/>
    <n v="484.83"/>
    <m/>
    <n v="927.81"/>
    <m/>
    <n v="524.55999999999995"/>
    <n v="421.07"/>
    <n v="671.98"/>
    <n v="1067.8"/>
    <n v="1058.43"/>
    <n v="2662.44"/>
    <m/>
    <n v="1466.57"/>
    <n v="9285.49"/>
  </r>
  <r>
    <x v="2"/>
    <s v="Tampa Electric Company"/>
    <x v="0"/>
    <s v="Tampa Electric Company"/>
    <x v="551"/>
    <x v="550"/>
    <x v="100"/>
    <s v="Trnsm LD Monitor"/>
    <m/>
    <m/>
    <m/>
    <m/>
    <m/>
    <m/>
    <n v="2009.87"/>
    <m/>
    <m/>
    <m/>
    <m/>
    <m/>
    <n v="2009.87"/>
  </r>
  <r>
    <x v="2"/>
    <s v="Tampa Electric Company"/>
    <x v="0"/>
    <s v="Tampa Electric Company"/>
    <x v="552"/>
    <x v="551"/>
    <x v="137"/>
    <s v="Office Suppl Exp"/>
    <n v="459.58"/>
    <m/>
    <n v="175.2"/>
    <n v="90.18"/>
    <n v="87.68"/>
    <n v="86.52"/>
    <n v="86.52"/>
    <n v="85.85"/>
    <n v="92.41"/>
    <n v="85.31"/>
    <n v="85.51"/>
    <m/>
    <n v="1334.76"/>
  </r>
  <r>
    <x v="2"/>
    <s v="Tampa Electric Company"/>
    <x v="0"/>
    <s v="Tampa Electric Company"/>
    <x v="553"/>
    <x v="552"/>
    <x v="1"/>
    <s v="FERC B/S Clearing"/>
    <n v="8185.95"/>
    <n v="14212.34"/>
    <n v="15594.97"/>
    <n v="21415.54"/>
    <n v="16621.349999999999"/>
    <n v="15830.65"/>
    <n v="-10500.92"/>
    <n v="7989.99"/>
    <n v="14025.7"/>
    <n v="7901.16"/>
    <n v="5837.39"/>
    <n v="6434.87"/>
    <n v="123548.98999999999"/>
  </r>
  <r>
    <x v="2"/>
    <s v="Tampa Electric Company"/>
    <x v="0"/>
    <s v="Tampa Electric Company"/>
    <x v="553"/>
    <x v="552"/>
    <x v="78"/>
    <s v="Csts Jobbing Wrk"/>
    <n v="183.96"/>
    <n v="183.02"/>
    <n v="373.25"/>
    <n v="308.77999999999997"/>
    <n v="300.5"/>
    <n v="302.27"/>
    <n v="301.58999999999997"/>
    <n v="301.8"/>
    <n v="301.58"/>
    <n v="300.60000000000002"/>
    <n v="300.73"/>
    <n v="295.89"/>
    <n v="3453.97"/>
  </r>
  <r>
    <x v="2"/>
    <s v="Tampa Electric Company"/>
    <x v="0"/>
    <s v="Tampa Electric Company"/>
    <x v="553"/>
    <x v="552"/>
    <x v="79"/>
    <s v="Other Deductions"/>
    <n v="0.16"/>
    <m/>
    <m/>
    <m/>
    <m/>
    <m/>
    <m/>
    <m/>
    <m/>
    <m/>
    <m/>
    <m/>
    <n v="0.16"/>
  </r>
  <r>
    <x v="2"/>
    <s v="Tampa Electric Company"/>
    <x v="0"/>
    <s v="Tampa Electric Company"/>
    <x v="553"/>
    <x v="552"/>
    <x v="80"/>
    <s v="Steam Ops SupEng"/>
    <n v="6856.33"/>
    <n v="8728.5"/>
    <n v="10475.48"/>
    <n v="16121.98"/>
    <n v="8030.69"/>
    <n v="9757.67"/>
    <n v="8283.16"/>
    <n v="8633.6"/>
    <n v="8290.7199999999993"/>
    <n v="9428.01"/>
    <n v="8387.7999999999993"/>
    <n v="5250.52"/>
    <n v="108244.46"/>
  </r>
  <r>
    <x v="2"/>
    <s v="Tampa Electric Company"/>
    <x v="0"/>
    <s v="Tampa Electric Company"/>
    <x v="553"/>
    <x v="552"/>
    <x v="82"/>
    <s v="Steam Expenses"/>
    <n v="0.02"/>
    <m/>
    <m/>
    <m/>
    <m/>
    <m/>
    <m/>
    <m/>
    <m/>
    <m/>
    <m/>
    <m/>
    <n v="0.02"/>
  </r>
  <r>
    <x v="2"/>
    <s v="Tampa Electric Company"/>
    <x v="0"/>
    <s v="Tampa Electric Company"/>
    <x v="553"/>
    <x v="552"/>
    <x v="84"/>
    <s v="Misc Steam Pwr Exp"/>
    <n v="756.98"/>
    <n v="732.32"/>
    <n v="805.9"/>
    <n v="614.62"/>
    <n v="813.16"/>
    <n v="381.71"/>
    <n v="658.65"/>
    <n v="640.12"/>
    <n v="625.47"/>
    <n v="630.53"/>
    <n v="845.54"/>
    <n v="564.41"/>
    <n v="8069.4099999999989"/>
  </r>
  <r>
    <x v="2"/>
    <s v="Tampa Electric Company"/>
    <x v="0"/>
    <s v="Tampa Electric Company"/>
    <x v="553"/>
    <x v="552"/>
    <x v="86"/>
    <s v="Steam Main Struct"/>
    <m/>
    <m/>
    <m/>
    <m/>
    <m/>
    <m/>
    <m/>
    <m/>
    <n v="2.85"/>
    <m/>
    <m/>
    <m/>
    <n v="2.85"/>
  </r>
  <r>
    <x v="2"/>
    <s v="Tampa Electric Company"/>
    <x v="0"/>
    <s v="Tampa Electric Company"/>
    <x v="553"/>
    <x v="552"/>
    <x v="87"/>
    <s v="Steam Maint BoilerPl"/>
    <n v="416.14"/>
    <n v="319.19"/>
    <n v="445.94"/>
    <n v="432.96"/>
    <n v="429.73"/>
    <n v="344.51"/>
    <n v="475.87"/>
    <n v="471.76"/>
    <n v="366.76"/>
    <n v="387.45"/>
    <n v="378.54"/>
    <n v="202.85"/>
    <n v="4671.7000000000007"/>
  </r>
  <r>
    <x v="2"/>
    <s v="Tampa Electric Company"/>
    <x v="0"/>
    <s v="Tampa Electric Company"/>
    <x v="553"/>
    <x v="552"/>
    <x v="92"/>
    <s v="OthPwr Gen Exp"/>
    <n v="3336.27"/>
    <n v="3558.87"/>
    <n v="4356.6499999999996"/>
    <n v="3706.96"/>
    <n v="5726.82"/>
    <n v="4051.42"/>
    <n v="5168.08"/>
    <n v="4720.21"/>
    <n v="5426.22"/>
    <n v="11200.92"/>
    <n v="4667.4399999999996"/>
    <n v="1773.3"/>
    <n v="57693.16"/>
  </r>
  <r>
    <x v="2"/>
    <s v="Tampa Electric Company"/>
    <x v="0"/>
    <s v="Tampa Electric Company"/>
    <x v="553"/>
    <x v="552"/>
    <x v="93"/>
    <s v="Misc OthPwr Gen Exp"/>
    <n v="3806.66"/>
    <n v="4609.3100000000004"/>
    <n v="4852.26"/>
    <n v="6000.17"/>
    <n v="3827.02"/>
    <n v="3843.25"/>
    <n v="4895.8"/>
    <n v="4577.3"/>
    <n v="4346.68"/>
    <n v="4416.96"/>
    <n v="5261.22"/>
    <n v="2676.07"/>
    <n v="53112.700000000004"/>
  </r>
  <r>
    <x v="2"/>
    <s v="Tampa Electric Company"/>
    <x v="0"/>
    <s v="Tampa Electric Company"/>
    <x v="553"/>
    <x v="552"/>
    <x v="94"/>
    <s v="OthPwr Maint Struct"/>
    <n v="8.31"/>
    <n v="5.89"/>
    <n v="6.24"/>
    <n v="3.27"/>
    <n v="1.97"/>
    <n v="4.95"/>
    <n v="5.68"/>
    <n v="7.5"/>
    <n v="4.42"/>
    <n v="5.24"/>
    <n v="4.96"/>
    <m/>
    <n v="58.43"/>
  </r>
  <r>
    <x v="2"/>
    <s v="Tampa Electric Company"/>
    <x v="0"/>
    <s v="Tampa Electric Company"/>
    <x v="553"/>
    <x v="552"/>
    <x v="95"/>
    <s v="OthPwr Maint Gen Eq"/>
    <n v="16.25"/>
    <n v="16.96"/>
    <n v="20.76"/>
    <n v="11"/>
    <n v="11.99"/>
    <n v="21.86"/>
    <n v="23.46"/>
    <n v="25.91"/>
    <n v="437.65"/>
    <n v="1048.93"/>
    <n v="25.47"/>
    <n v="207.39"/>
    <n v="1867.63"/>
  </r>
  <r>
    <x v="2"/>
    <s v="Tampa Electric Company"/>
    <x v="0"/>
    <s v="Tampa Electric Company"/>
    <x v="553"/>
    <x v="552"/>
    <x v="96"/>
    <s v="Maint Msc OthPwr Plt"/>
    <n v="0.71"/>
    <m/>
    <m/>
    <m/>
    <m/>
    <m/>
    <m/>
    <m/>
    <m/>
    <m/>
    <m/>
    <m/>
    <n v="0.71"/>
  </r>
  <r>
    <x v="2"/>
    <s v="Tampa Electric Company"/>
    <x v="0"/>
    <s v="Tampa Electric Company"/>
    <x v="553"/>
    <x v="552"/>
    <x v="98"/>
    <s v="Trnsm Ops SupEng"/>
    <n v="1808.26"/>
    <n v="1842.17"/>
    <n v="1872.9"/>
    <n v="1968.43"/>
    <n v="1873.57"/>
    <n v="1906.7"/>
    <n v="2144.58"/>
    <n v="2010.54"/>
    <n v="2007.95"/>
    <n v="3206.1"/>
    <n v="2016.28"/>
    <n v="1496.66"/>
    <n v="24154.14"/>
  </r>
  <r>
    <x v="2"/>
    <s v="Tampa Electric Company"/>
    <x v="0"/>
    <s v="Tampa Electric Company"/>
    <x v="553"/>
    <x v="552"/>
    <x v="100"/>
    <s v="Trnsm LD Monitor"/>
    <n v="1055.07"/>
    <n v="-5342.31"/>
    <n v="2587.85"/>
    <n v="1102.8"/>
    <n v="1101.7"/>
    <n v="1108.81"/>
    <n v="1195.3699999999999"/>
    <n v="2986.2"/>
    <n v="2984.76"/>
    <n v="3403.32"/>
    <n v="3166.13"/>
    <n v="2874.22"/>
    <n v="18223.920000000002"/>
  </r>
  <r>
    <x v="2"/>
    <s v="Tampa Electric Company"/>
    <x v="0"/>
    <s v="Tampa Electric Company"/>
    <x v="553"/>
    <x v="552"/>
    <x v="102"/>
    <s v="Trnsm Station Exp"/>
    <n v="9147.66"/>
    <n v="9972.0400000000009"/>
    <n v="9837.1"/>
    <n v="9830.31"/>
    <n v="9769.67"/>
    <n v="9963.19"/>
    <n v="10251.83"/>
    <n v="11519.86"/>
    <n v="9932.84"/>
    <n v="12707.74"/>
    <n v="10141.57"/>
    <n v="9558.2800000000007"/>
    <n v="122632.09"/>
  </r>
  <r>
    <x v="2"/>
    <s v="Tampa Electric Company"/>
    <x v="0"/>
    <s v="Tampa Electric Company"/>
    <x v="553"/>
    <x v="552"/>
    <x v="104"/>
    <s v="Misc Trnsm Exp"/>
    <n v="3260.99"/>
    <n v="3735.51"/>
    <n v="3413.01"/>
    <n v="3260.01"/>
    <n v="3167.24"/>
    <n v="3382.71"/>
    <n v="3372.67"/>
    <n v="3774.23"/>
    <n v="4217.78"/>
    <n v="4375.13"/>
    <n v="4309.93"/>
    <n v="1545.53"/>
    <n v="41814.74"/>
  </r>
  <r>
    <x v="2"/>
    <s v="Tampa Electric Company"/>
    <x v="0"/>
    <s v="Tampa Electric Company"/>
    <x v="553"/>
    <x v="552"/>
    <x v="105"/>
    <s v="Trnsm Maint Struct"/>
    <n v="200.47"/>
    <n v="200.47"/>
    <n v="200.47"/>
    <n v="221.39"/>
    <n v="221.39"/>
    <n v="162.22"/>
    <n v="280.56"/>
    <n v="221.39"/>
    <n v="221.39"/>
    <n v="221.39"/>
    <n v="221.39"/>
    <n v="161.86000000000001"/>
    <n v="2534.39"/>
  </r>
  <r>
    <x v="2"/>
    <s v="Tampa Electric Company"/>
    <x v="0"/>
    <s v="Tampa Electric Company"/>
    <x v="553"/>
    <x v="552"/>
    <x v="106"/>
    <s v="Trnsm Maint Comp SW"/>
    <n v="1424.59"/>
    <n v="1424.59"/>
    <n v="1424.57"/>
    <n v="1401.92"/>
    <n v="1602.02"/>
    <n v="1402.02"/>
    <n v="1403.27"/>
    <n v="1322.26"/>
    <n v="1403.28"/>
    <n v="1407.96"/>
    <n v="1448.98"/>
    <n v="1448.98"/>
    <n v="17114.440000000002"/>
  </r>
  <r>
    <x v="2"/>
    <s v="Tampa Electric Company"/>
    <x v="0"/>
    <s v="Tampa Electric Company"/>
    <x v="553"/>
    <x v="552"/>
    <x v="107"/>
    <s v="Trnsm Maint Comm Eq"/>
    <m/>
    <m/>
    <m/>
    <m/>
    <n v="3257.4"/>
    <n v="92.87"/>
    <n v="92.87"/>
    <n v="92.87"/>
    <n v="92.87"/>
    <n v="4813.25"/>
    <n v="8527.4500000000007"/>
    <m/>
    <n v="16969.580000000002"/>
  </r>
  <r>
    <x v="2"/>
    <s v="Tampa Electric Company"/>
    <x v="0"/>
    <s v="Tampa Electric Company"/>
    <x v="553"/>
    <x v="552"/>
    <x v="108"/>
    <s v="Trnsm Maint Stn Equ"/>
    <m/>
    <n v="223.5"/>
    <m/>
    <n v="871.16"/>
    <n v="943.2"/>
    <m/>
    <m/>
    <n v="2104.4499999999998"/>
    <m/>
    <m/>
    <m/>
    <m/>
    <n v="4142.3099999999995"/>
  </r>
  <r>
    <x v="2"/>
    <s v="Tampa Electric Company"/>
    <x v="0"/>
    <s v="Tampa Electric Company"/>
    <x v="553"/>
    <x v="552"/>
    <x v="110"/>
    <s v="Distrb Ops SupEng"/>
    <n v="5001.3500000000004"/>
    <n v="5097.3999999999996"/>
    <n v="5147.37"/>
    <n v="5215.67"/>
    <n v="5228.8999999999996"/>
    <n v="5257.95"/>
    <n v="5712.36"/>
    <n v="5185.1000000000004"/>
    <n v="5174.47"/>
    <n v="6181.55"/>
    <n v="5201.6000000000004"/>
    <n v="3636.39"/>
    <n v="62040.11"/>
  </r>
  <r>
    <x v="2"/>
    <s v="Tampa Electric Company"/>
    <x v="0"/>
    <s v="Tampa Electric Company"/>
    <x v="553"/>
    <x v="552"/>
    <x v="112"/>
    <s v="Distrb Station Exp"/>
    <n v="2175.73"/>
    <n v="2202.88"/>
    <n v="2217.16"/>
    <n v="2262.27"/>
    <n v="2246.16"/>
    <n v="2276.92"/>
    <n v="2384.63"/>
    <n v="3007.36"/>
    <n v="2792.76"/>
    <n v="3061.32"/>
    <n v="2823.3"/>
    <n v="1369.23"/>
    <n v="28819.72"/>
  </r>
  <r>
    <x v="2"/>
    <s v="Tampa Electric Company"/>
    <x v="0"/>
    <s v="Tampa Electric Company"/>
    <x v="553"/>
    <x v="552"/>
    <x v="113"/>
    <s v="Distrb OH Line Exp"/>
    <n v="33426.42"/>
    <n v="33339.019999999997"/>
    <n v="32466.880000000001"/>
    <n v="30698.03"/>
    <n v="29559.67"/>
    <n v="27416.7"/>
    <n v="30552.02"/>
    <n v="28765.54"/>
    <n v="29701.919999999998"/>
    <n v="34613.480000000003"/>
    <n v="32197.66"/>
    <n v="31420.17"/>
    <n v="374157.50999999995"/>
  </r>
  <r>
    <x v="2"/>
    <s v="Tampa Electric Company"/>
    <x v="0"/>
    <s v="Tampa Electric Company"/>
    <x v="553"/>
    <x v="552"/>
    <x v="115"/>
    <s v="Distrb Sreet Lightn"/>
    <n v="4554.72"/>
    <n v="4987.99"/>
    <n v="5760.51"/>
    <n v="5097.99"/>
    <n v="5009.96"/>
    <n v="4878.01"/>
    <n v="5975.29"/>
    <n v="5765.52"/>
    <n v="5560.22"/>
    <n v="6887.09"/>
    <n v="5589.04"/>
    <n v="5145.16"/>
    <n v="65211.5"/>
  </r>
  <r>
    <x v="2"/>
    <s v="Tampa Electric Company"/>
    <x v="0"/>
    <s v="Tampa Electric Company"/>
    <x v="553"/>
    <x v="552"/>
    <x v="116"/>
    <s v="Distrb Meter Exp"/>
    <n v="3872.4"/>
    <n v="3694.56"/>
    <n v="3894.35"/>
    <n v="4068.19"/>
    <n v="4806.5200000000004"/>
    <n v="4034.82"/>
    <n v="4201.8500000000004"/>
    <n v="4205.32"/>
    <n v="4086.2"/>
    <n v="5454.51"/>
    <n v="4565.38"/>
    <n v="6313.67"/>
    <n v="53197.77"/>
  </r>
  <r>
    <x v="2"/>
    <s v="Tampa Electric Company"/>
    <x v="0"/>
    <s v="Tampa Electric Company"/>
    <x v="553"/>
    <x v="552"/>
    <x v="117"/>
    <s v="Distrb Cust Install"/>
    <n v="748.59"/>
    <n v="761.27"/>
    <n v="762.23"/>
    <n v="911.08"/>
    <n v="658.66"/>
    <n v="664.65"/>
    <n v="690.75"/>
    <n v="695.82"/>
    <n v="695.82"/>
    <n v="795.79"/>
    <n v="687.31"/>
    <n v="687.31"/>
    <n v="8759.2799999999988"/>
  </r>
  <r>
    <x v="2"/>
    <s v="Tampa Electric Company"/>
    <x v="0"/>
    <s v="Tampa Electric Company"/>
    <x v="553"/>
    <x v="552"/>
    <x v="118"/>
    <s v="Misc Distrib Exp"/>
    <n v="10259.81"/>
    <n v="10790.99"/>
    <n v="11488.92"/>
    <n v="11234.88"/>
    <n v="11537.93"/>
    <n v="14885.2"/>
    <n v="12233.57"/>
    <n v="11681.89"/>
    <n v="12908.3"/>
    <n v="18279.02"/>
    <n v="12906.84"/>
    <n v="9526.91"/>
    <n v="147734.26"/>
  </r>
  <r>
    <x v="2"/>
    <s v="Tampa Electric Company"/>
    <x v="0"/>
    <s v="Tampa Electric Company"/>
    <x v="553"/>
    <x v="552"/>
    <x v="121"/>
    <s v="Distrb Maint OH Line"/>
    <n v="25.06"/>
    <n v="25.06"/>
    <n v="25.06"/>
    <m/>
    <n v="30.29"/>
    <m/>
    <n v="30.29"/>
    <n v="30.29"/>
    <n v="30.29"/>
    <n v="30.29"/>
    <n v="30.29"/>
    <n v="32.29"/>
    <n v="289.20999999999998"/>
  </r>
  <r>
    <x v="2"/>
    <s v="Tampa Electric Company"/>
    <x v="0"/>
    <s v="Tampa Electric Company"/>
    <x v="553"/>
    <x v="552"/>
    <x v="122"/>
    <s v="Distrb Maint UG Line"/>
    <n v="991.74"/>
    <n v="995.72"/>
    <n v="1815.51"/>
    <n v="887.31"/>
    <n v="887.19"/>
    <n v="890.17"/>
    <n v="830.17"/>
    <n v="830.19"/>
    <n v="830.19"/>
    <n v="887.04"/>
    <n v="3231.95"/>
    <n v="1448.54"/>
    <n v="14525.720000000005"/>
  </r>
  <r>
    <x v="2"/>
    <s v="Tampa Electric Company"/>
    <x v="0"/>
    <s v="Tampa Electric Company"/>
    <x v="553"/>
    <x v="552"/>
    <x v="124"/>
    <s v="Distrb Maint StLght"/>
    <n v="5.4"/>
    <n v="0.24"/>
    <m/>
    <n v="0.06"/>
    <m/>
    <m/>
    <m/>
    <n v="0.35"/>
    <n v="7.0000000000000007E-2"/>
    <m/>
    <n v="0.26"/>
    <m/>
    <n v="6.38"/>
  </r>
  <r>
    <x v="2"/>
    <s v="Tampa Electric Company"/>
    <x v="0"/>
    <s v="Tampa Electric Company"/>
    <x v="553"/>
    <x v="552"/>
    <x v="128"/>
    <s v="Cust Act Rcds Cllct"/>
    <n v="49687.21"/>
    <n v="54907.34"/>
    <n v="60807.92"/>
    <n v="53079.07"/>
    <n v="54340.95"/>
    <n v="60257.06"/>
    <n v="67705.22"/>
    <n v="94205.58"/>
    <n v="56149.29"/>
    <n v="66145.23"/>
    <n v="64149.11"/>
    <n v="52444.04"/>
    <n v="733878.02"/>
  </r>
  <r>
    <x v="2"/>
    <s v="Tampa Electric Company"/>
    <x v="0"/>
    <s v="Tampa Electric Company"/>
    <x v="553"/>
    <x v="552"/>
    <x v="129"/>
    <s v="Cust Assist Exp"/>
    <n v="6348.4"/>
    <n v="6411.45"/>
    <n v="7500.51"/>
    <n v="7150.02"/>
    <n v="6483.39"/>
    <n v="6585.45"/>
    <n v="6552.33"/>
    <n v="6726.91"/>
    <n v="9394.66"/>
    <n v="7347.65"/>
    <n v="6780.14"/>
    <n v="6401.75"/>
    <n v="83682.66"/>
  </r>
  <r>
    <x v="2"/>
    <s v="Tampa Electric Company"/>
    <x v="0"/>
    <s v="Tampa Electric Company"/>
    <x v="553"/>
    <x v="552"/>
    <x v="136"/>
    <s v="Sales Advertising"/>
    <m/>
    <m/>
    <m/>
    <m/>
    <m/>
    <m/>
    <m/>
    <m/>
    <m/>
    <n v="1302.98"/>
    <n v="332.76"/>
    <n v="611.25"/>
    <n v="2246.9899999999998"/>
  </r>
  <r>
    <x v="2"/>
    <s v="Tampa Electric Company"/>
    <x v="0"/>
    <s v="Tampa Electric Company"/>
    <x v="553"/>
    <x v="552"/>
    <x v="137"/>
    <s v="Office Suppl Exp"/>
    <n v="67916.679999999993"/>
    <n v="68107.75"/>
    <n v="73414.09"/>
    <n v="76180.289999999994"/>
    <n v="72778.5"/>
    <n v="62001.58"/>
    <n v="88680.47"/>
    <n v="50032.39"/>
    <n v="97364.31"/>
    <n v="64956.91"/>
    <n v="75591.179999999993"/>
    <n v="62318.41"/>
    <n v="859342.56000000017"/>
  </r>
  <r>
    <x v="2"/>
    <s v="Tampa Electric Company"/>
    <x v="0"/>
    <s v="Tampa Electric Company"/>
    <x v="553"/>
    <x v="552"/>
    <x v="139"/>
    <s v="Regul Commission Exp"/>
    <n v="306.04000000000002"/>
    <n v="306.04000000000002"/>
    <n v="306.04000000000002"/>
    <n v="307.39999999999998"/>
    <n v="484.84"/>
    <n v="129.96"/>
    <n v="307.39999999999998"/>
    <n v="307.39999999999998"/>
    <n v="307.39999999999998"/>
    <n v="297.2"/>
    <n v="307.39999999999998"/>
    <n v="307.39999999999998"/>
    <n v="3674.52"/>
  </r>
  <r>
    <x v="2"/>
    <s v="Tampa Electric Company"/>
    <x v="0"/>
    <s v="Tampa Electric Company"/>
    <x v="553"/>
    <x v="552"/>
    <x v="132"/>
    <s v="Misc General Exp"/>
    <n v="219.15"/>
    <n v="167.95"/>
    <n v="273.55"/>
    <n v="196.29"/>
    <n v="177.84"/>
    <n v="184.67"/>
    <n v="216.74"/>
    <n v="208.95"/>
    <n v="163.95"/>
    <n v="255.08"/>
    <n v="540.70000000000005"/>
    <n v="189.38"/>
    <n v="2794.25"/>
  </r>
  <r>
    <x v="2"/>
    <s v="Tampa Electric Company"/>
    <x v="0"/>
    <s v="Tampa Electric Company"/>
    <x v="553"/>
    <x v="552"/>
    <x v="133"/>
    <s v="A&amp;G Ele Maint GenPlt"/>
    <n v="819.4"/>
    <n v="396.63"/>
    <n v="407.85"/>
    <n v="382.86"/>
    <n v="380.78"/>
    <n v="579.80999999999995"/>
    <n v="454.28"/>
    <n v="454.59"/>
    <n v="467.74"/>
    <n v="625.59"/>
    <n v="521.67999999999995"/>
    <n v="462.82"/>
    <n v="5954.0300000000007"/>
  </r>
  <r>
    <x v="2"/>
    <s v="Tampa Electric Company"/>
    <x v="0"/>
    <s v="Tampa Electric Company"/>
    <x v="554"/>
    <x v="553"/>
    <x v="1"/>
    <s v="FERC B/S Clearing"/>
    <m/>
    <n v="18560.64"/>
    <n v="723.02"/>
    <n v="694.89"/>
    <m/>
    <m/>
    <m/>
    <m/>
    <m/>
    <m/>
    <m/>
    <m/>
    <n v="19978.55"/>
  </r>
  <r>
    <x v="2"/>
    <s v="Tampa Electric Company"/>
    <x v="0"/>
    <s v="Tampa Electric Company"/>
    <x v="554"/>
    <x v="553"/>
    <x v="82"/>
    <s v="Steam Expenses"/>
    <n v="113.3"/>
    <n v="56.6"/>
    <n v="56.65"/>
    <n v="52.65"/>
    <n v="57.65"/>
    <n v="115.3"/>
    <n v="61.65"/>
    <n v="61.65"/>
    <m/>
    <n v="119.3"/>
    <n v="62.92"/>
    <n v="62.92"/>
    <n v="820.5899999999998"/>
  </r>
  <r>
    <x v="2"/>
    <s v="Tampa Electric Company"/>
    <x v="0"/>
    <s v="Tampa Electric Company"/>
    <x v="554"/>
    <x v="553"/>
    <x v="137"/>
    <s v="Office Suppl Exp"/>
    <n v="42365.89"/>
    <n v="26319.82"/>
    <n v="28877.47"/>
    <n v="22716.95"/>
    <n v="16043.81"/>
    <n v="41753.46"/>
    <n v="28869.57"/>
    <n v="23198.240000000002"/>
    <n v="26349.48"/>
    <n v="15427.7"/>
    <n v="63535.54"/>
    <n v="23208.39"/>
    <n v="358666.32"/>
  </r>
  <r>
    <x v="2"/>
    <s v="Tampa Electric Company"/>
    <x v="0"/>
    <s v="Tampa Electric Company"/>
    <x v="555"/>
    <x v="554"/>
    <x v="1"/>
    <s v="FERC B/S Clearing"/>
    <n v="19.27"/>
    <n v="20.96"/>
    <n v="154013.26"/>
    <n v="23.32"/>
    <n v="16.649999999999999"/>
    <n v="28.8"/>
    <n v="17.440000000000001"/>
    <n v="25.67"/>
    <n v="28.41"/>
    <n v="26.06"/>
    <n v="24.89"/>
    <n v="20.91"/>
    <n v="154265.64000000004"/>
  </r>
  <r>
    <x v="2"/>
    <s v="Tampa Electric Company"/>
    <x v="0"/>
    <s v="Tampa Electric Company"/>
    <x v="555"/>
    <x v="554"/>
    <x v="82"/>
    <s v="Steam Expenses"/>
    <n v="156101.39000000001"/>
    <n v="79230.210000000006"/>
    <n v="110982.14"/>
    <m/>
    <n v="4846.8999999999996"/>
    <m/>
    <n v="49135.21"/>
    <n v="202.51"/>
    <n v="17438.29"/>
    <n v="123553.32"/>
    <m/>
    <n v="23216.78"/>
    <n v="564706.75000000012"/>
  </r>
  <r>
    <x v="2"/>
    <s v="Tampa Electric Company"/>
    <x v="0"/>
    <s v="Tampa Electric Company"/>
    <x v="555"/>
    <x v="554"/>
    <x v="84"/>
    <s v="Misc Steam Pwr Exp"/>
    <n v="1783.59"/>
    <n v="2142.35"/>
    <n v="1346.02"/>
    <m/>
    <n v="1246.23"/>
    <m/>
    <n v="3528.36"/>
    <n v="17.510000000000002"/>
    <n v="888.17"/>
    <n v="1260.1300000000001"/>
    <m/>
    <n v="1057.06"/>
    <n v="13269.42"/>
  </r>
  <r>
    <x v="2"/>
    <s v="Tampa Electric Company"/>
    <x v="0"/>
    <s v="Tampa Electric Company"/>
    <x v="555"/>
    <x v="554"/>
    <x v="93"/>
    <s v="Misc OthPwr Gen Exp"/>
    <n v="70114.95"/>
    <n v="69881.64"/>
    <n v="80545.5"/>
    <n v="70827.5"/>
    <n v="143511.25"/>
    <n v="124067"/>
    <n v="85874.6"/>
    <n v="96525.25"/>
    <n v="123791.2"/>
    <n v="93878.67"/>
    <n v="-896538.57"/>
    <n v="100710.71"/>
    <n v="163189.70000000001"/>
  </r>
  <r>
    <x v="2"/>
    <s v="Tampa Electric Company"/>
    <x v="0"/>
    <s v="Tampa Electric Company"/>
    <x v="555"/>
    <x v="554"/>
    <x v="95"/>
    <s v="OthPwr Maint Gen Eq"/>
    <n v="-348.14"/>
    <m/>
    <m/>
    <m/>
    <m/>
    <m/>
    <m/>
    <m/>
    <m/>
    <m/>
    <m/>
    <m/>
    <n v="-348.14"/>
  </r>
  <r>
    <x v="2"/>
    <s v="Tampa Electric Company"/>
    <x v="0"/>
    <s v="Tampa Electric Company"/>
    <x v="555"/>
    <x v="554"/>
    <x v="102"/>
    <s v="Trnsm Station Exp"/>
    <n v="759.47"/>
    <n v="334.13"/>
    <n v="560.4"/>
    <n v="212.21"/>
    <n v="406.21"/>
    <n v="373.21"/>
    <n v="704.42"/>
    <n v="227.26"/>
    <n v="600.21"/>
    <n v="283.47000000000003"/>
    <n v="189.48"/>
    <n v="419.06"/>
    <n v="5069.5300000000007"/>
  </r>
  <r>
    <x v="2"/>
    <s v="Tampa Electric Company"/>
    <x v="0"/>
    <s v="Tampa Electric Company"/>
    <x v="555"/>
    <x v="554"/>
    <x v="112"/>
    <s v="Distrb Station Exp"/>
    <n v="445.73"/>
    <n v="242.5"/>
    <n v="515.84"/>
    <n v="181.76"/>
    <n v="738.68"/>
    <n v="447.38"/>
    <n v="588.21"/>
    <n v="277.66000000000003"/>
    <n v="382.67"/>
    <n v="523.09"/>
    <n v="433.05"/>
    <n v="500.17"/>
    <n v="5276.7400000000007"/>
  </r>
  <r>
    <x v="2"/>
    <s v="Tampa Electric Company"/>
    <x v="0"/>
    <s v="Tampa Electric Company"/>
    <x v="555"/>
    <x v="554"/>
    <x v="137"/>
    <s v="Office Suppl Exp"/>
    <n v="10843.32"/>
    <n v="6226.13"/>
    <n v="7965.83"/>
    <n v="9448.83"/>
    <n v="9300.02"/>
    <n v="10631.04"/>
    <n v="12564.29"/>
    <n v="8345.34"/>
    <n v="7626.02"/>
    <n v="13659.93"/>
    <n v="9127.6299999999992"/>
    <n v="8955.56"/>
    <n v="114693.94"/>
  </r>
  <r>
    <x v="2"/>
    <s v="Tampa Electric Company"/>
    <x v="0"/>
    <s v="Tampa Electric Company"/>
    <x v="555"/>
    <x v="554"/>
    <x v="132"/>
    <s v="Misc General Exp"/>
    <n v="383.99"/>
    <m/>
    <n v="299.14999999999998"/>
    <n v="3541.46"/>
    <n v="429.52"/>
    <n v="623.62"/>
    <n v="924.44"/>
    <n v="405.05"/>
    <n v="313.77999999999997"/>
    <n v="570.25"/>
    <n v="925.99"/>
    <n v="956.88"/>
    <n v="9374.1299999999992"/>
  </r>
  <r>
    <x v="2"/>
    <s v="Tampa Electric Company"/>
    <x v="0"/>
    <s v="Tampa Electric Company"/>
    <x v="556"/>
    <x v="555"/>
    <x v="1"/>
    <s v="FERC B/S Clearing"/>
    <m/>
    <m/>
    <m/>
    <m/>
    <m/>
    <m/>
    <n v="166.09"/>
    <m/>
    <n v="0"/>
    <n v="98.01"/>
    <m/>
    <n v="3775"/>
    <n v="4039.1"/>
  </r>
  <r>
    <x v="2"/>
    <s v="Tampa Electric Company"/>
    <x v="0"/>
    <s v="Tampa Electric Company"/>
    <x v="556"/>
    <x v="555"/>
    <x v="93"/>
    <s v="Misc OthPwr Gen Exp"/>
    <m/>
    <m/>
    <m/>
    <m/>
    <n v="-399.9"/>
    <m/>
    <m/>
    <m/>
    <n v="42.69"/>
    <m/>
    <m/>
    <m/>
    <n v="-357.21"/>
  </r>
  <r>
    <x v="2"/>
    <s v="Tampa Electric Company"/>
    <x v="0"/>
    <s v="Tampa Electric Company"/>
    <x v="556"/>
    <x v="555"/>
    <x v="95"/>
    <s v="OthPwr Maint Gen Eq"/>
    <m/>
    <m/>
    <m/>
    <m/>
    <m/>
    <m/>
    <m/>
    <m/>
    <m/>
    <n v="2435.42"/>
    <m/>
    <n v="580.30999999999995"/>
    <n v="3015.73"/>
  </r>
  <r>
    <x v="2"/>
    <s v="Tampa Electric Company"/>
    <x v="0"/>
    <s v="Tampa Electric Company"/>
    <x v="556"/>
    <x v="555"/>
    <x v="96"/>
    <s v="Maint Msc OthPwr Plt"/>
    <m/>
    <m/>
    <m/>
    <m/>
    <m/>
    <m/>
    <m/>
    <m/>
    <n v="1250"/>
    <m/>
    <m/>
    <m/>
    <n v="1250"/>
  </r>
  <r>
    <x v="2"/>
    <s v="Tampa Electric Company"/>
    <x v="0"/>
    <s v="Tampa Electric Company"/>
    <x v="556"/>
    <x v="555"/>
    <x v="108"/>
    <s v="Trnsm Maint Stn Equ"/>
    <m/>
    <n v="507.4"/>
    <m/>
    <n v="1387.39"/>
    <m/>
    <n v="611.21"/>
    <n v="647.05999999999995"/>
    <n v="409.22"/>
    <m/>
    <m/>
    <m/>
    <m/>
    <n v="3562.2799999999997"/>
  </r>
  <r>
    <x v="2"/>
    <s v="Tampa Electric Company"/>
    <x v="0"/>
    <s v="Tampa Electric Company"/>
    <x v="556"/>
    <x v="555"/>
    <x v="115"/>
    <s v="Distrb Sreet Lightn"/>
    <m/>
    <m/>
    <m/>
    <m/>
    <n v="13"/>
    <m/>
    <n v="50.59"/>
    <m/>
    <m/>
    <m/>
    <m/>
    <m/>
    <n v="63.59"/>
  </r>
  <r>
    <x v="2"/>
    <s v="Tampa Electric Company"/>
    <x v="0"/>
    <s v="Tampa Electric Company"/>
    <x v="556"/>
    <x v="555"/>
    <x v="118"/>
    <s v="Misc Distrib Exp"/>
    <m/>
    <m/>
    <m/>
    <n v="53.71"/>
    <m/>
    <m/>
    <m/>
    <m/>
    <m/>
    <m/>
    <m/>
    <m/>
    <n v="53.71"/>
  </r>
  <r>
    <x v="2"/>
    <s v="Tampa Electric Company"/>
    <x v="0"/>
    <s v="Tampa Electric Company"/>
    <x v="556"/>
    <x v="555"/>
    <x v="128"/>
    <s v="Cust Act Rcds Cllct"/>
    <m/>
    <m/>
    <n v="76.989999999999995"/>
    <m/>
    <m/>
    <m/>
    <m/>
    <m/>
    <m/>
    <m/>
    <m/>
    <m/>
    <n v="76.989999999999995"/>
  </r>
  <r>
    <x v="2"/>
    <s v="Tampa Electric Company"/>
    <x v="0"/>
    <s v="Tampa Electric Company"/>
    <x v="556"/>
    <x v="555"/>
    <x v="137"/>
    <s v="Office Suppl Exp"/>
    <n v="7331.98"/>
    <n v="8742.14"/>
    <n v="6039.77"/>
    <n v="7269.89"/>
    <n v="6333.83"/>
    <n v="6233.97"/>
    <n v="5376.89"/>
    <n v="6658.83"/>
    <n v="6376.41"/>
    <n v="9236.16"/>
    <n v="4291.6499999999996"/>
    <n v="2057.54"/>
    <n v="75949.06"/>
  </r>
  <r>
    <x v="2"/>
    <s v="Tampa Electric Company"/>
    <x v="0"/>
    <s v="Tampa Electric Company"/>
    <x v="557"/>
    <x v="556"/>
    <x v="1"/>
    <s v="FERC B/S Clearing"/>
    <n v="-7706.25"/>
    <n v="-32321.66"/>
    <n v="-169857.38"/>
    <n v="-21549.88"/>
    <n v="-15618.35"/>
    <n v="-13973.6"/>
    <n v="10960.38"/>
    <n v="-7487.65"/>
    <n v="-13506.53"/>
    <n v="-7469.53"/>
    <n v="-7453.11"/>
    <n v="-8847.74"/>
    <n v="-294831.30000000005"/>
  </r>
  <r>
    <x v="2"/>
    <s v="Tampa Electric Company"/>
    <x v="0"/>
    <s v="Tampa Electric Company"/>
    <x v="558"/>
    <x v="557"/>
    <x v="1"/>
    <s v="FERC B/S Clearing"/>
    <n v="-93421.21"/>
    <n v="-157227.85"/>
    <n v="-97202.32"/>
    <n v="-173240.23"/>
    <n v="-205088.76"/>
    <n v="-116769.96"/>
    <n v="-168918.01"/>
    <n v="-255942.68"/>
    <n v="-226003.06"/>
    <n v="-44483.57"/>
    <n v="-101613.95"/>
    <n v="-119815.5"/>
    <n v="-1759727.1"/>
  </r>
  <r>
    <x v="2"/>
    <s v="Tampa Electric Company"/>
    <x v="0"/>
    <s v="Tampa Electric Company"/>
    <x v="558"/>
    <x v="557"/>
    <x v="89"/>
    <s v="Maint Msc Steam Plnt"/>
    <m/>
    <n v="-1995.71"/>
    <m/>
    <m/>
    <n v="-6140.97"/>
    <n v="-17332.39"/>
    <m/>
    <n v="-7828.77"/>
    <m/>
    <n v="-19647.830000000002"/>
    <m/>
    <n v="-4184.08"/>
    <n v="-57129.75"/>
  </r>
  <r>
    <x v="2"/>
    <s v="Tampa Electric Company"/>
    <x v="0"/>
    <s v="Tampa Electric Company"/>
    <x v="558"/>
    <x v="557"/>
    <x v="95"/>
    <s v="OthPwr Maint Gen Eq"/>
    <m/>
    <n v="-13560.98"/>
    <n v="-7428.21"/>
    <m/>
    <n v="-3547.17"/>
    <n v="-579.77"/>
    <m/>
    <n v="-2193.04"/>
    <m/>
    <n v="-1839.94"/>
    <n v="-3017.86"/>
    <n v="-7306.5"/>
    <n v="-39473.47"/>
  </r>
  <r>
    <x v="2"/>
    <s v="Tampa Electric Company"/>
    <x v="0"/>
    <s v="Tampa Electric Company"/>
    <x v="558"/>
    <x v="557"/>
    <x v="96"/>
    <s v="Maint Msc OthPwr Plt"/>
    <m/>
    <m/>
    <n v="-1344.74"/>
    <m/>
    <n v="-11109.41"/>
    <n v="-297.72000000000003"/>
    <m/>
    <m/>
    <m/>
    <n v="-644.20000000000005"/>
    <n v="-379.08"/>
    <n v="-593.41"/>
    <n v="-14368.56"/>
  </r>
  <r>
    <x v="2"/>
    <s v="Tampa Electric Company"/>
    <x v="0"/>
    <s v="Tampa Electric Company"/>
    <x v="558"/>
    <x v="557"/>
    <x v="137"/>
    <s v="Office Suppl Exp"/>
    <m/>
    <n v="-10"/>
    <n v="-10"/>
    <m/>
    <n v="-50"/>
    <n v="-15"/>
    <n v="-120"/>
    <n v="-75"/>
    <n v="-219.3"/>
    <n v="-260"/>
    <n v="-70"/>
    <m/>
    <n v="-829.3"/>
  </r>
  <r>
    <x v="2"/>
    <s v="Tampa Electric Company"/>
    <x v="0"/>
    <s v="Tampa Electric Company"/>
    <x v="558"/>
    <x v="557"/>
    <x v="134"/>
    <s v="Not assigned"/>
    <m/>
    <m/>
    <m/>
    <m/>
    <m/>
    <m/>
    <m/>
    <m/>
    <m/>
    <m/>
    <m/>
    <n v="38792.78"/>
    <n v="38792.78"/>
  </r>
  <r>
    <x v="2"/>
    <s v="Tampa Electric Company"/>
    <x v="0"/>
    <s v="Tampa Electric Company"/>
    <x v="559"/>
    <x v="558"/>
    <x v="1"/>
    <s v="FERC B/S Clearing"/>
    <n v="-91630.47"/>
    <n v="-472286.61"/>
    <n v="-364628.62"/>
    <n v="-355587.89"/>
    <n v="-108961.36"/>
    <n v="-821494.55"/>
    <n v="-322934.84999999998"/>
    <n v="-162252.07999999999"/>
    <n v="-733534.7"/>
    <n v="-435535.31"/>
    <n v="-607313.77"/>
    <n v="-212868.39"/>
    <n v="-4689028.5999999996"/>
  </r>
  <r>
    <x v="2"/>
    <s v="Tampa Electric Company"/>
    <x v="0"/>
    <s v="Tampa Electric Company"/>
    <x v="559"/>
    <x v="558"/>
    <x v="109"/>
    <s v="Trnsm Maint OH Lines"/>
    <n v="-1500"/>
    <n v="-2090"/>
    <m/>
    <n v="-1500"/>
    <n v="-225500"/>
    <n v="-1500"/>
    <n v="-3000"/>
    <n v="-3590"/>
    <m/>
    <n v="-3000"/>
    <m/>
    <n v="-1500"/>
    <n v="-243180"/>
  </r>
  <r>
    <x v="2"/>
    <s v="Tampa Electric Company"/>
    <x v="0"/>
    <s v="Tampa Electric Company"/>
    <x v="559"/>
    <x v="558"/>
    <x v="111"/>
    <s v="Distrb Load Dispatch"/>
    <n v="-14964.91"/>
    <n v="-7220.28"/>
    <n v="-18263.22"/>
    <n v="-4001.05"/>
    <n v="-14706.59"/>
    <n v="-10766.19"/>
    <n v="-4423.8599999999997"/>
    <n v="-8703.73"/>
    <n v="-22405.15"/>
    <n v="-21808.5"/>
    <n v="-9050.31"/>
    <n v="-5368.13"/>
    <n v="-141681.92000000001"/>
  </r>
  <r>
    <x v="2"/>
    <s v="Tampa Electric Company"/>
    <x v="0"/>
    <s v="Tampa Electric Company"/>
    <x v="559"/>
    <x v="558"/>
    <x v="116"/>
    <s v="Distrb Meter Exp"/>
    <n v="-10988.57"/>
    <m/>
    <m/>
    <n v="-4896.3999999999996"/>
    <n v="-184.3"/>
    <m/>
    <n v="-687.18"/>
    <n v="-742.25"/>
    <n v="-1555.97"/>
    <n v="-1995.86"/>
    <n v="-614.22"/>
    <n v="-2261.8200000000002"/>
    <n v="-23926.57"/>
  </r>
  <r>
    <x v="2"/>
    <s v="Tampa Electric Company"/>
    <x v="0"/>
    <s v="Tampa Electric Company"/>
    <x v="559"/>
    <x v="558"/>
    <x v="117"/>
    <s v="Distrb Cust Install"/>
    <m/>
    <m/>
    <m/>
    <m/>
    <m/>
    <m/>
    <m/>
    <n v="-5.62"/>
    <m/>
    <m/>
    <m/>
    <m/>
    <n v="-5.62"/>
  </r>
  <r>
    <x v="2"/>
    <s v="Tampa Electric Company"/>
    <x v="0"/>
    <s v="Tampa Electric Company"/>
    <x v="559"/>
    <x v="558"/>
    <x v="119"/>
    <s v="Distrb Maint Struct"/>
    <n v="-14751.82"/>
    <n v="-16954.41"/>
    <n v="-14455.31"/>
    <n v="-4111.9799999999996"/>
    <n v="-4768.63"/>
    <n v="-28021.48"/>
    <n v="-19984.080000000002"/>
    <n v="-28562.75"/>
    <n v="-15268.72"/>
    <n v="-61249.91"/>
    <n v="-1688.22"/>
    <n v="-1634.08"/>
    <n v="-211451.39"/>
  </r>
  <r>
    <x v="2"/>
    <s v="Tampa Electric Company"/>
    <x v="0"/>
    <s v="Tampa Electric Company"/>
    <x v="559"/>
    <x v="558"/>
    <x v="121"/>
    <s v="Distrb Maint OH Line"/>
    <n v="-1070.78"/>
    <n v="-3272.52"/>
    <n v="-7460.55"/>
    <n v="-1057.06"/>
    <n v="-8051.71"/>
    <n v="-1397.92"/>
    <n v="-50573.96"/>
    <n v="-4692.12"/>
    <n v="-4431.72"/>
    <m/>
    <n v="-2891.94"/>
    <n v="-9879.27"/>
    <n v="-94779.55"/>
  </r>
  <r>
    <x v="2"/>
    <s v="Tampa Electric Company"/>
    <x v="0"/>
    <s v="Tampa Electric Company"/>
    <x v="559"/>
    <x v="558"/>
    <x v="122"/>
    <s v="Distrb Maint UG Line"/>
    <n v="-3995.91"/>
    <m/>
    <m/>
    <m/>
    <m/>
    <m/>
    <n v="-4.68"/>
    <n v="-1852.28"/>
    <m/>
    <m/>
    <n v="-1182.7"/>
    <m/>
    <n v="-7035.57"/>
  </r>
  <r>
    <x v="2"/>
    <s v="Tampa Electric Company"/>
    <x v="0"/>
    <s v="Tampa Electric Company"/>
    <x v="559"/>
    <x v="558"/>
    <x v="124"/>
    <s v="Distrb Maint StLght"/>
    <n v="-4775.32"/>
    <n v="-4489.08"/>
    <n v="-627.28"/>
    <n v="-6434.23"/>
    <n v="-317.63"/>
    <m/>
    <n v="-877.37"/>
    <n v="-751.99"/>
    <n v="-2387.46"/>
    <n v="-2770.27"/>
    <m/>
    <m/>
    <n v="-23430.63"/>
  </r>
  <r>
    <x v="2"/>
    <s v="Tampa Electric Company"/>
    <x v="0"/>
    <s v="Tampa Electric Company"/>
    <x v="559"/>
    <x v="558"/>
    <x v="125"/>
    <s v="Distrb Maint Meters"/>
    <m/>
    <m/>
    <m/>
    <m/>
    <m/>
    <n v="-530.12"/>
    <m/>
    <m/>
    <m/>
    <m/>
    <m/>
    <m/>
    <n v="-530.12"/>
  </r>
  <r>
    <x v="2"/>
    <s v="Tampa Electric Company"/>
    <x v="0"/>
    <s v="Tampa Electric Company"/>
    <x v="560"/>
    <x v="559"/>
    <x v="1"/>
    <s v="FERC B/S Clearing"/>
    <n v="-7484.29"/>
    <n v="-66611.399999999994"/>
    <n v="-17930.29"/>
    <n v="-65014.1"/>
    <n v="-143779.9"/>
    <n v="-36415.949999999997"/>
    <n v="-6729.97"/>
    <n v="-57441.25"/>
    <n v="-181474.96"/>
    <m/>
    <n v="-40298.93"/>
    <n v="-216581.25"/>
    <n v="-839762.29"/>
  </r>
  <r>
    <x v="2"/>
    <s v="Tampa Electric Company"/>
    <x v="0"/>
    <s v="Tampa Electric Company"/>
    <x v="560"/>
    <x v="559"/>
    <x v="92"/>
    <s v="OthPwr Gen Exp"/>
    <m/>
    <m/>
    <m/>
    <m/>
    <m/>
    <m/>
    <m/>
    <m/>
    <m/>
    <m/>
    <n v="-1193.25"/>
    <n v="202.85"/>
    <n v="-990.4"/>
  </r>
  <r>
    <x v="2"/>
    <s v="Tampa Electric Company"/>
    <x v="0"/>
    <s v="Tampa Electric Company"/>
    <x v="560"/>
    <x v="559"/>
    <x v="118"/>
    <s v="Misc Distrib Exp"/>
    <m/>
    <m/>
    <m/>
    <m/>
    <m/>
    <m/>
    <n v="-13053.69"/>
    <m/>
    <m/>
    <m/>
    <m/>
    <m/>
    <n v="-13053.69"/>
  </r>
  <r>
    <x v="2"/>
    <s v="Tampa Electric Company"/>
    <x v="0"/>
    <s v="Tampa Electric Company"/>
    <x v="560"/>
    <x v="559"/>
    <x v="121"/>
    <s v="Distrb Maint OH Line"/>
    <m/>
    <n v="-572.87"/>
    <m/>
    <n v="-2576.61"/>
    <n v="-2610.81"/>
    <n v="-3066.39"/>
    <n v="-340.52"/>
    <n v="-3611.79"/>
    <n v="-3802.57"/>
    <m/>
    <m/>
    <n v="-9211.75"/>
    <n v="-25793.31"/>
  </r>
  <r>
    <x v="2"/>
    <s v="Tampa Electric Company"/>
    <x v="0"/>
    <s v="Tampa Electric Company"/>
    <x v="560"/>
    <x v="559"/>
    <x v="122"/>
    <s v="Distrb Maint UG Line"/>
    <m/>
    <m/>
    <m/>
    <n v="-7845.17"/>
    <n v="-584.66"/>
    <m/>
    <m/>
    <m/>
    <n v="-2130.37"/>
    <m/>
    <m/>
    <n v="-30728.04"/>
    <n v="-41288.240000000005"/>
  </r>
  <r>
    <x v="2"/>
    <s v="Tampa Electric Company"/>
    <x v="0"/>
    <s v="Tampa Electric Company"/>
    <x v="561"/>
    <x v="560"/>
    <x v="1"/>
    <s v="FERC B/S Clearing"/>
    <n v="-258326.8"/>
    <n v="-506521.37"/>
    <n v="-739079.16"/>
    <n v="-59635.19"/>
    <n v="-143391.34"/>
    <n v="38832.25"/>
    <n v="-13075.54"/>
    <n v="-122526.6"/>
    <n v="-76934.62"/>
    <n v="-19164.54"/>
    <n v="-172600.87"/>
    <n v="-457406.67"/>
    <n v="-2529830.4500000002"/>
  </r>
  <r>
    <x v="2"/>
    <s v="Tampa Electric Company"/>
    <x v="0"/>
    <s v="Tampa Electric Company"/>
    <x v="561"/>
    <x v="560"/>
    <x v="89"/>
    <s v="Maint Msc Steam Plnt"/>
    <m/>
    <m/>
    <m/>
    <n v="-79496"/>
    <m/>
    <m/>
    <m/>
    <n v="-28760"/>
    <n v="-11020"/>
    <m/>
    <m/>
    <n v="-27800"/>
    <n v="-147076"/>
  </r>
  <r>
    <x v="2"/>
    <s v="Tampa Electric Company"/>
    <x v="0"/>
    <s v="Tampa Electric Company"/>
    <x v="561"/>
    <x v="560"/>
    <x v="104"/>
    <s v="Misc Trnsm Exp"/>
    <m/>
    <m/>
    <m/>
    <m/>
    <m/>
    <m/>
    <m/>
    <n v="935.12"/>
    <n v="-935.12"/>
    <n v="5443.03"/>
    <m/>
    <m/>
    <n v="5443.03"/>
  </r>
  <r>
    <x v="2"/>
    <s v="Tampa Electric Company"/>
    <x v="0"/>
    <s v="Tampa Electric Company"/>
    <x v="561"/>
    <x v="560"/>
    <x v="116"/>
    <s v="Distrb Meter Exp"/>
    <m/>
    <m/>
    <m/>
    <m/>
    <n v="-1200"/>
    <n v="-1200"/>
    <m/>
    <m/>
    <m/>
    <m/>
    <m/>
    <m/>
    <n v="-2400"/>
  </r>
  <r>
    <x v="2"/>
    <s v="Tampa Electric Company"/>
    <x v="0"/>
    <s v="Tampa Electric Company"/>
    <x v="561"/>
    <x v="560"/>
    <x v="137"/>
    <s v="Office Suppl Exp"/>
    <m/>
    <m/>
    <n v="-198.18"/>
    <m/>
    <m/>
    <m/>
    <m/>
    <n v="-65196.97"/>
    <m/>
    <m/>
    <m/>
    <m/>
    <n v="-65395.15"/>
  </r>
  <r>
    <x v="2"/>
    <s v="Tampa Electric Company"/>
    <x v="0"/>
    <s v="Tampa Electric Company"/>
    <x v="561"/>
    <x v="560"/>
    <x v="132"/>
    <s v="Misc General Exp"/>
    <n v="-4739"/>
    <m/>
    <m/>
    <m/>
    <m/>
    <m/>
    <n v="-1850"/>
    <n v="-1560"/>
    <n v="-595"/>
    <n v="-2181"/>
    <n v="-4515"/>
    <n v="-3640"/>
    <n v="-19080"/>
  </r>
  <r>
    <x v="2"/>
    <s v="Tampa Electric Company"/>
    <x v="0"/>
    <s v="Tampa Electric Company"/>
    <x v="561"/>
    <x v="560"/>
    <x v="134"/>
    <s v="Not assigned"/>
    <m/>
    <m/>
    <m/>
    <m/>
    <m/>
    <m/>
    <m/>
    <m/>
    <m/>
    <m/>
    <m/>
    <n v="-46981.06"/>
    <n v="-46981.06"/>
  </r>
  <r>
    <x v="2"/>
    <s v="Tampa Electric Company"/>
    <x v="0"/>
    <s v="Tampa Electric Company"/>
    <x v="562"/>
    <x v="561"/>
    <x v="1"/>
    <s v="FERC B/S Clearing"/>
    <n v="450944.5"/>
    <n v="1202647.23"/>
    <n v="1218000.3500000001"/>
    <n v="652653.59"/>
    <n v="623259.56000000006"/>
    <n v="963744.15"/>
    <n v="518572.25"/>
    <n v="600463.56999999995"/>
    <n v="1276033.6499999999"/>
    <n v="651588.63"/>
    <n v="1026848.29"/>
    <n v="1044393.99"/>
    <n v="10229149.76"/>
  </r>
  <r>
    <x v="2"/>
    <s v="Tampa Electric Company"/>
    <x v="0"/>
    <s v="Tampa Electric Company"/>
    <x v="563"/>
    <x v="562"/>
    <x v="150"/>
    <s v="Cust Uncollect Act"/>
    <n v="850403"/>
    <n v="539632"/>
    <n v="393999"/>
    <n v="420739"/>
    <n v="562769"/>
    <n v="538663"/>
    <n v="571550"/>
    <n v="953143"/>
    <n v="689304"/>
    <n v="816301"/>
    <n v="1061952"/>
    <n v="1565228"/>
    <n v="8963683"/>
  </r>
  <r>
    <x v="2"/>
    <s v="Tampa Electric Company"/>
    <x v="0"/>
    <s v="Tampa Electric Company"/>
    <x v="564"/>
    <x v="563"/>
    <x v="150"/>
    <s v="Cust Uncollect Act"/>
    <n v="107"/>
    <n v="107"/>
    <n v="70.73"/>
    <n v="35.159999999999997"/>
    <n v="107"/>
    <n v="-427"/>
    <n v="107"/>
    <n v="-106.89"/>
    <m/>
    <m/>
    <m/>
    <m/>
    <n v="0"/>
  </r>
  <r>
    <x v="2"/>
    <s v="Tampa Electric Company"/>
    <x v="0"/>
    <s v="Tampa Electric Company"/>
    <x v="565"/>
    <x v="564"/>
    <x v="132"/>
    <s v="Misc General Exp"/>
    <m/>
    <m/>
    <n v="151206.35999999999"/>
    <n v="2659.72"/>
    <n v="1337.74"/>
    <n v="127499.52"/>
    <n v="31875"/>
    <n v="1549.81"/>
    <n v="125070.5"/>
    <m/>
    <n v="2035.39"/>
    <n v="130273.32"/>
    <n v="573507.36"/>
  </r>
  <r>
    <x v="2"/>
    <s v="Tampa Electric Company"/>
    <x v="0"/>
    <s v="Tampa Electric Company"/>
    <x v="566"/>
    <x v="565"/>
    <x v="132"/>
    <s v="Misc General Exp"/>
    <m/>
    <m/>
    <n v="42.81"/>
    <n v="75.2"/>
    <m/>
    <n v="-118"/>
    <m/>
    <m/>
    <m/>
    <m/>
    <m/>
    <m/>
    <n v="1.0000000000005116E-2"/>
  </r>
  <r>
    <x v="2"/>
    <s v="Tampa Electric Company"/>
    <x v="0"/>
    <s v="Tampa Electric Company"/>
    <x v="567"/>
    <x v="566"/>
    <x v="132"/>
    <s v="Misc General Exp"/>
    <m/>
    <m/>
    <n v="119315.91"/>
    <m/>
    <m/>
    <n v="223427.86"/>
    <m/>
    <m/>
    <n v="-239685.63"/>
    <m/>
    <m/>
    <n v="-106572.97"/>
    <n v="-3514.8299999999872"/>
  </r>
  <r>
    <x v="2"/>
    <s v="Tampa Electric Company"/>
    <x v="0"/>
    <s v="Tampa Electric Company"/>
    <x v="568"/>
    <x v="567"/>
    <x v="151"/>
    <s v="Sales Demo Sell Exp"/>
    <n v="-3665.6"/>
    <n v="600"/>
    <n v="20030"/>
    <n v="32695"/>
    <n v="-2445"/>
    <n v="95231"/>
    <n v="32500"/>
    <n v="237.17"/>
    <n v="58809.46"/>
    <n v="10145"/>
    <n v="85405"/>
    <n v="26535"/>
    <n v="356077.03"/>
  </r>
  <r>
    <x v="2"/>
    <s v="Tampa Electric Company"/>
    <x v="0"/>
    <s v="Tampa Electric Company"/>
    <x v="569"/>
    <x v="568"/>
    <x v="1"/>
    <s v="FERC B/S Clearing"/>
    <m/>
    <m/>
    <m/>
    <m/>
    <m/>
    <m/>
    <m/>
    <m/>
    <m/>
    <m/>
    <m/>
    <n v="-253.94"/>
    <n v="-253.94"/>
  </r>
  <r>
    <x v="2"/>
    <s v="Tampa Electric Company"/>
    <x v="0"/>
    <s v="Tampa Electric Company"/>
    <x v="569"/>
    <x v="568"/>
    <x v="79"/>
    <s v="Other Deductions"/>
    <m/>
    <m/>
    <m/>
    <m/>
    <n v="12000"/>
    <n v="25000"/>
    <m/>
    <m/>
    <m/>
    <m/>
    <m/>
    <n v="-1250"/>
    <n v="35750"/>
  </r>
  <r>
    <x v="2"/>
    <s v="Tampa Electric Company"/>
    <x v="0"/>
    <s v="Tampa Electric Company"/>
    <x v="569"/>
    <x v="568"/>
    <x v="92"/>
    <s v="OthPwr Gen Exp"/>
    <m/>
    <m/>
    <m/>
    <m/>
    <m/>
    <m/>
    <m/>
    <m/>
    <n v="1200"/>
    <m/>
    <m/>
    <m/>
    <n v="1200"/>
  </r>
  <r>
    <x v="2"/>
    <s v="Tampa Electric Company"/>
    <x v="0"/>
    <s v="Tampa Electric Company"/>
    <x v="569"/>
    <x v="568"/>
    <x v="98"/>
    <s v="Trnsm Ops SupEng"/>
    <n v="65622"/>
    <m/>
    <m/>
    <m/>
    <m/>
    <m/>
    <m/>
    <m/>
    <m/>
    <m/>
    <m/>
    <m/>
    <n v="65622"/>
  </r>
  <r>
    <x v="2"/>
    <s v="Tampa Electric Company"/>
    <x v="0"/>
    <s v="Tampa Electric Company"/>
    <x v="569"/>
    <x v="568"/>
    <x v="152"/>
    <s v="Trnsm Billed Rel P&amp;S"/>
    <n v="207873.91"/>
    <m/>
    <n v="207873.91"/>
    <m/>
    <m/>
    <n v="207873.91"/>
    <m/>
    <m/>
    <n v="207873.91"/>
    <m/>
    <m/>
    <m/>
    <n v="831495.64"/>
  </r>
  <r>
    <x v="2"/>
    <s v="Tampa Electric Company"/>
    <x v="0"/>
    <s v="Tampa Electric Company"/>
    <x v="569"/>
    <x v="568"/>
    <x v="112"/>
    <s v="Distrb Station Exp"/>
    <n v="7500"/>
    <m/>
    <m/>
    <m/>
    <m/>
    <m/>
    <m/>
    <m/>
    <m/>
    <m/>
    <m/>
    <m/>
    <n v="7500"/>
  </r>
  <r>
    <x v="2"/>
    <s v="Tampa Electric Company"/>
    <x v="0"/>
    <s v="Tampa Electric Company"/>
    <x v="569"/>
    <x v="568"/>
    <x v="113"/>
    <s v="Distrb OH Line Exp"/>
    <m/>
    <m/>
    <m/>
    <n v="2616.31"/>
    <m/>
    <m/>
    <n v="11083.27"/>
    <m/>
    <m/>
    <m/>
    <m/>
    <n v="-130.82"/>
    <n v="13568.76"/>
  </r>
  <r>
    <x v="2"/>
    <s v="Tampa Electric Company"/>
    <x v="0"/>
    <s v="Tampa Electric Company"/>
    <x v="569"/>
    <x v="568"/>
    <x v="128"/>
    <s v="Cust Act Rcds Cllct"/>
    <m/>
    <m/>
    <m/>
    <m/>
    <m/>
    <m/>
    <m/>
    <n v="24460"/>
    <n v="2000"/>
    <m/>
    <m/>
    <n v="-3759.2"/>
    <n v="22700.799999999999"/>
  </r>
  <r>
    <x v="2"/>
    <s v="Tampa Electric Company"/>
    <x v="0"/>
    <s v="Tampa Electric Company"/>
    <x v="569"/>
    <x v="568"/>
    <x v="132"/>
    <s v="Misc General Exp"/>
    <n v="452227.07"/>
    <n v="45995"/>
    <n v="496546.82"/>
    <n v="10157.44"/>
    <n v="36365"/>
    <n v="486131.07"/>
    <n v="39465.75"/>
    <n v="1038.8900000000001"/>
    <n v="482828.84"/>
    <n v="31500"/>
    <n v="54550"/>
    <n v="131487.81"/>
    <n v="2268293.69"/>
  </r>
  <r>
    <x v="2"/>
    <s v="Tampa Electric Company"/>
    <x v="0"/>
    <s v="Tampa Electric Company"/>
    <x v="569"/>
    <x v="568"/>
    <x v="133"/>
    <s v="A&amp;G Ele Maint GenPlt"/>
    <m/>
    <m/>
    <n v="2500"/>
    <n v="2616.31"/>
    <m/>
    <m/>
    <m/>
    <m/>
    <m/>
    <m/>
    <m/>
    <n v="-130.82"/>
    <n v="4985.49"/>
  </r>
  <r>
    <x v="2"/>
    <s v="Tampa Electric Company"/>
    <x v="0"/>
    <s v="Tampa Electric Company"/>
    <x v="570"/>
    <x v="569"/>
    <x v="145"/>
    <s v="Oth Exp Donations"/>
    <n v="78044.33"/>
    <n v="95826.48"/>
    <n v="138750"/>
    <n v="128010.31"/>
    <n v="232262.5"/>
    <n v="672127.44"/>
    <n v="224566.97"/>
    <n v="1405661.95"/>
    <n v="154191.34"/>
    <n v="215985.77"/>
    <n v="192238.42"/>
    <n v="196846.29"/>
    <n v="3734511.8"/>
  </r>
  <r>
    <x v="2"/>
    <s v="Tampa Electric Company"/>
    <x v="0"/>
    <s v="Tampa Electric Company"/>
    <x v="571"/>
    <x v="570"/>
    <x v="145"/>
    <s v="Oth Exp Donations"/>
    <n v="163784.79999999999"/>
    <n v="192178.32"/>
    <n v="27739.9"/>
    <n v="66285.899999999994"/>
    <n v="179002.71"/>
    <n v="-463633.5"/>
    <n v="13057.58"/>
    <n v="133326.16"/>
    <n v="114764.83"/>
    <n v="413534.73"/>
    <n v="49541.05"/>
    <n v="-36574.47"/>
    <n v="853008.01"/>
  </r>
  <r>
    <x v="2"/>
    <s v="Tampa Electric Company"/>
    <x v="0"/>
    <s v="Tampa Electric Company"/>
    <x v="572"/>
    <x v="571"/>
    <x v="145"/>
    <s v="Oth Exp Donations"/>
    <n v="52582.5"/>
    <n v="22233.33"/>
    <n v="27588.33"/>
    <n v="50833.33"/>
    <n v="49034.66"/>
    <n v="-52855"/>
    <n v="96833.33"/>
    <n v="67453.33"/>
    <n v="24833.33"/>
    <n v="21833.33"/>
    <n v="20833.330000000002"/>
    <n v="38333.33"/>
    <n v="419537.13000000006"/>
  </r>
  <r>
    <x v="2"/>
    <s v="Tampa Electric Company"/>
    <x v="0"/>
    <s v="Tampa Electric Company"/>
    <x v="573"/>
    <x v="572"/>
    <x v="1"/>
    <s v="FERC B/S Clearing"/>
    <n v="37.24"/>
    <n v="95.53"/>
    <n v="36.159999999999997"/>
    <n v="36.520000000000003"/>
    <n v="33.9"/>
    <n v="36.159999999999997"/>
    <n v="519.99"/>
    <n v="36.200000000000003"/>
    <n v="36"/>
    <n v="36"/>
    <n v="41"/>
    <n v="4171.3599999999997"/>
    <n v="5116.0599999999995"/>
  </r>
  <r>
    <x v="2"/>
    <s v="Tampa Electric Company"/>
    <x v="0"/>
    <s v="Tampa Electric Company"/>
    <x v="573"/>
    <x v="572"/>
    <x v="153"/>
    <s v="Oth Interest Exp"/>
    <n v="193104.18"/>
    <m/>
    <m/>
    <n v="251784.25"/>
    <n v="2083.33"/>
    <m/>
    <n v="322706.92"/>
    <m/>
    <n v="-144006.76999999999"/>
    <n v="245812.5"/>
    <m/>
    <n v="25000"/>
    <n v="896484.40999999992"/>
  </r>
  <r>
    <x v="2"/>
    <s v="Tampa Electric Company"/>
    <x v="0"/>
    <s v="Tampa Electric Company"/>
    <x v="573"/>
    <x v="572"/>
    <x v="111"/>
    <s v="Distrb Load Dispatch"/>
    <m/>
    <m/>
    <m/>
    <m/>
    <m/>
    <m/>
    <n v="32.39"/>
    <m/>
    <m/>
    <m/>
    <m/>
    <m/>
    <n v="32.39"/>
  </r>
  <r>
    <x v="2"/>
    <s v="Tampa Electric Company"/>
    <x v="0"/>
    <s v="Tampa Electric Company"/>
    <x v="573"/>
    <x v="572"/>
    <x v="121"/>
    <s v="Distrb Maint OH Line"/>
    <m/>
    <m/>
    <m/>
    <m/>
    <m/>
    <m/>
    <n v="1.49"/>
    <m/>
    <m/>
    <m/>
    <m/>
    <m/>
    <n v="1.49"/>
  </r>
  <r>
    <x v="2"/>
    <s v="Tampa Electric Company"/>
    <x v="0"/>
    <s v="Tampa Electric Company"/>
    <x v="573"/>
    <x v="572"/>
    <x v="137"/>
    <s v="Office Suppl Exp"/>
    <n v="56633.48"/>
    <n v="49123.91"/>
    <n v="47977.75"/>
    <n v="52346.46"/>
    <n v="43066.71"/>
    <n v="52018.85"/>
    <n v="53783.8"/>
    <n v="49682.81"/>
    <n v="57162.33"/>
    <n v="44037.54"/>
    <n v="46435.14"/>
    <n v="9448.94"/>
    <n v="561717.71999999986"/>
  </r>
  <r>
    <x v="2"/>
    <s v="Tampa Electric Company"/>
    <x v="0"/>
    <s v="Tampa Electric Company"/>
    <x v="574"/>
    <x v="573"/>
    <x v="132"/>
    <s v="Misc General Exp"/>
    <n v="350"/>
    <n v="495.4"/>
    <m/>
    <m/>
    <n v="887.5"/>
    <m/>
    <m/>
    <m/>
    <n v="3008"/>
    <m/>
    <m/>
    <n v="71000"/>
    <n v="75740.899999999994"/>
  </r>
  <r>
    <x v="2"/>
    <s v="Tampa Electric Company"/>
    <x v="0"/>
    <s v="Tampa Electric Company"/>
    <x v="575"/>
    <x v="574"/>
    <x v="81"/>
    <s v="Steam Fuel"/>
    <m/>
    <m/>
    <m/>
    <m/>
    <m/>
    <m/>
    <m/>
    <m/>
    <m/>
    <m/>
    <n v="47"/>
    <m/>
    <n v="47"/>
  </r>
  <r>
    <x v="2"/>
    <s v="Tampa Electric Company"/>
    <x v="0"/>
    <s v="Tampa Electric Company"/>
    <x v="575"/>
    <x v="574"/>
    <x v="82"/>
    <s v="Steam Expenses"/>
    <m/>
    <m/>
    <m/>
    <m/>
    <m/>
    <m/>
    <m/>
    <m/>
    <m/>
    <m/>
    <n v="310"/>
    <m/>
    <n v="310"/>
  </r>
  <r>
    <x v="2"/>
    <s v="Tampa Electric Company"/>
    <x v="0"/>
    <s v="Tampa Electric Company"/>
    <x v="575"/>
    <x v="574"/>
    <x v="84"/>
    <s v="Misc Steam Pwr Exp"/>
    <n v="11500"/>
    <m/>
    <m/>
    <m/>
    <m/>
    <m/>
    <m/>
    <m/>
    <m/>
    <m/>
    <n v="117"/>
    <m/>
    <n v="11617"/>
  </r>
  <r>
    <x v="2"/>
    <s v="Tampa Electric Company"/>
    <x v="0"/>
    <s v="Tampa Electric Company"/>
    <x v="575"/>
    <x v="574"/>
    <x v="93"/>
    <s v="Misc OthPwr Gen Exp"/>
    <n v="23000"/>
    <m/>
    <m/>
    <m/>
    <m/>
    <m/>
    <m/>
    <m/>
    <m/>
    <m/>
    <m/>
    <m/>
    <n v="23000"/>
  </r>
  <r>
    <x v="2"/>
    <s v="Tampa Electric Company"/>
    <x v="0"/>
    <s v="Tampa Electric Company"/>
    <x v="575"/>
    <x v="574"/>
    <x v="95"/>
    <s v="OthPwr Maint Gen Eq"/>
    <m/>
    <n v="100"/>
    <m/>
    <m/>
    <m/>
    <m/>
    <m/>
    <m/>
    <m/>
    <m/>
    <n v="310"/>
    <m/>
    <n v="410"/>
  </r>
  <r>
    <x v="2"/>
    <s v="Tampa Electric Company"/>
    <x v="0"/>
    <s v="Tampa Electric Company"/>
    <x v="575"/>
    <x v="574"/>
    <x v="115"/>
    <s v="Distrb Sreet Lightn"/>
    <m/>
    <m/>
    <m/>
    <m/>
    <m/>
    <m/>
    <m/>
    <m/>
    <m/>
    <m/>
    <n v="396.5"/>
    <m/>
    <n v="396.5"/>
  </r>
  <r>
    <x v="2"/>
    <s v="Tampa Electric Company"/>
    <x v="0"/>
    <s v="Tampa Electric Company"/>
    <x v="576"/>
    <x v="575"/>
    <x v="1"/>
    <s v="FERC B/S Clearing"/>
    <n v="931.58"/>
    <n v="8160.06"/>
    <n v="161.55000000000001"/>
    <n v="314.56"/>
    <n v="485.91"/>
    <n v="591.52"/>
    <n v="-670.9"/>
    <n v="1226.2"/>
    <n v="2093.6999999999998"/>
    <n v="7776.33"/>
    <n v="1567.36"/>
    <n v="-661.27"/>
    <n v="21976.600000000002"/>
  </r>
  <r>
    <x v="2"/>
    <s v="Tampa Electric Company"/>
    <x v="0"/>
    <s v="Tampa Electric Company"/>
    <x v="576"/>
    <x v="575"/>
    <x v="78"/>
    <s v="Csts Jobbing Wrk"/>
    <m/>
    <m/>
    <m/>
    <m/>
    <m/>
    <m/>
    <m/>
    <m/>
    <m/>
    <n v="107.5"/>
    <n v="0.08"/>
    <n v="0.11"/>
    <n v="107.69"/>
  </r>
  <r>
    <x v="2"/>
    <s v="Tampa Electric Company"/>
    <x v="0"/>
    <s v="Tampa Electric Company"/>
    <x v="576"/>
    <x v="575"/>
    <x v="80"/>
    <s v="Steam Ops SupEng"/>
    <m/>
    <n v="495.03"/>
    <m/>
    <n v="93.07"/>
    <m/>
    <n v="60"/>
    <n v="160"/>
    <m/>
    <m/>
    <m/>
    <n v="1391.96"/>
    <n v="570.38"/>
    <n v="2770.44"/>
  </r>
  <r>
    <x v="2"/>
    <s v="Tampa Electric Company"/>
    <x v="0"/>
    <s v="Tampa Electric Company"/>
    <x v="576"/>
    <x v="575"/>
    <x v="81"/>
    <s v="Steam Fuel"/>
    <m/>
    <m/>
    <m/>
    <m/>
    <m/>
    <m/>
    <m/>
    <m/>
    <m/>
    <m/>
    <n v="0.05"/>
    <n v="0.06"/>
    <n v="0.11"/>
  </r>
  <r>
    <x v="2"/>
    <s v="Tampa Electric Company"/>
    <x v="0"/>
    <s v="Tampa Electric Company"/>
    <x v="576"/>
    <x v="575"/>
    <x v="82"/>
    <s v="Steam Expenses"/>
    <m/>
    <m/>
    <m/>
    <m/>
    <n v="375"/>
    <m/>
    <m/>
    <m/>
    <m/>
    <m/>
    <n v="0.57999999999999996"/>
    <n v="0.9"/>
    <n v="376.47999999999996"/>
  </r>
  <r>
    <x v="2"/>
    <s v="Tampa Electric Company"/>
    <x v="0"/>
    <s v="Tampa Electric Company"/>
    <x v="576"/>
    <x v="575"/>
    <x v="83"/>
    <s v="Steam Electric Exp"/>
    <m/>
    <m/>
    <m/>
    <m/>
    <m/>
    <m/>
    <m/>
    <m/>
    <m/>
    <m/>
    <n v="0.41"/>
    <n v="0.66"/>
    <n v="1.07"/>
  </r>
  <r>
    <x v="2"/>
    <s v="Tampa Electric Company"/>
    <x v="0"/>
    <s v="Tampa Electric Company"/>
    <x v="576"/>
    <x v="575"/>
    <x v="84"/>
    <s v="Misc Steam Pwr Exp"/>
    <m/>
    <m/>
    <m/>
    <m/>
    <n v="25"/>
    <m/>
    <m/>
    <m/>
    <m/>
    <m/>
    <n v="0.17"/>
    <n v="28.04"/>
    <n v="53.21"/>
  </r>
  <r>
    <x v="2"/>
    <s v="Tampa Electric Company"/>
    <x v="0"/>
    <s v="Tampa Electric Company"/>
    <x v="576"/>
    <x v="575"/>
    <x v="86"/>
    <s v="Steam Main Struct"/>
    <m/>
    <m/>
    <m/>
    <m/>
    <m/>
    <m/>
    <m/>
    <m/>
    <m/>
    <m/>
    <n v="0.1"/>
    <n v="0.13"/>
    <n v="0.23"/>
  </r>
  <r>
    <x v="2"/>
    <s v="Tampa Electric Company"/>
    <x v="0"/>
    <s v="Tampa Electric Company"/>
    <x v="576"/>
    <x v="575"/>
    <x v="87"/>
    <s v="Steam Maint BoilerPl"/>
    <m/>
    <m/>
    <m/>
    <m/>
    <m/>
    <m/>
    <m/>
    <m/>
    <m/>
    <m/>
    <n v="0.94"/>
    <n v="1.23"/>
    <n v="2.17"/>
  </r>
  <r>
    <x v="2"/>
    <s v="Tampa Electric Company"/>
    <x v="0"/>
    <s v="Tampa Electric Company"/>
    <x v="576"/>
    <x v="575"/>
    <x v="88"/>
    <s v="Steam Maint ElePlant"/>
    <m/>
    <m/>
    <m/>
    <m/>
    <m/>
    <n v="72"/>
    <m/>
    <m/>
    <m/>
    <m/>
    <n v="0.13"/>
    <n v="7.0000000000000007E-2"/>
    <n v="72.199999999999989"/>
  </r>
  <r>
    <x v="2"/>
    <s v="Tampa Electric Company"/>
    <x v="0"/>
    <s v="Tampa Electric Company"/>
    <x v="576"/>
    <x v="575"/>
    <x v="89"/>
    <s v="Maint Msc Steam Plnt"/>
    <m/>
    <m/>
    <m/>
    <m/>
    <m/>
    <m/>
    <m/>
    <m/>
    <m/>
    <m/>
    <n v="0.17"/>
    <n v="0.13"/>
    <n v="0.30000000000000004"/>
  </r>
  <r>
    <x v="2"/>
    <s v="Tampa Electric Company"/>
    <x v="0"/>
    <s v="Tampa Electric Company"/>
    <x v="576"/>
    <x v="575"/>
    <x v="90"/>
    <s v="OthPwr Ops SupEng"/>
    <m/>
    <m/>
    <m/>
    <m/>
    <m/>
    <m/>
    <m/>
    <m/>
    <m/>
    <m/>
    <n v="0"/>
    <n v="0.01"/>
    <n v="0.01"/>
  </r>
  <r>
    <x v="2"/>
    <s v="Tampa Electric Company"/>
    <x v="0"/>
    <s v="Tampa Electric Company"/>
    <x v="576"/>
    <x v="575"/>
    <x v="91"/>
    <s v="OthPwr Fuel"/>
    <m/>
    <m/>
    <m/>
    <m/>
    <m/>
    <m/>
    <m/>
    <m/>
    <m/>
    <m/>
    <n v="0"/>
    <m/>
    <n v="0"/>
  </r>
  <r>
    <x v="2"/>
    <s v="Tampa Electric Company"/>
    <x v="0"/>
    <s v="Tampa Electric Company"/>
    <x v="576"/>
    <x v="575"/>
    <x v="92"/>
    <s v="OthPwr Gen Exp"/>
    <m/>
    <m/>
    <m/>
    <n v="37.950000000000003"/>
    <n v="5.47"/>
    <n v="81.25"/>
    <n v="15"/>
    <n v="30.92"/>
    <m/>
    <m/>
    <n v="2.67"/>
    <n v="-11.22"/>
    <n v="162.04000000000002"/>
  </r>
  <r>
    <x v="2"/>
    <s v="Tampa Electric Company"/>
    <x v="0"/>
    <s v="Tampa Electric Company"/>
    <x v="576"/>
    <x v="575"/>
    <x v="93"/>
    <s v="Misc OthPwr Gen Exp"/>
    <m/>
    <n v="0.25"/>
    <m/>
    <m/>
    <n v="-30"/>
    <m/>
    <n v="92.88"/>
    <m/>
    <m/>
    <m/>
    <n v="16.54"/>
    <n v="226.35"/>
    <n v="306.02"/>
  </r>
  <r>
    <x v="2"/>
    <s v="Tampa Electric Company"/>
    <x v="0"/>
    <s v="Tampa Electric Company"/>
    <x v="576"/>
    <x v="575"/>
    <x v="94"/>
    <s v="OthPwr Maint Struct"/>
    <m/>
    <m/>
    <m/>
    <m/>
    <m/>
    <m/>
    <m/>
    <m/>
    <m/>
    <m/>
    <n v="0.09"/>
    <n v="0.11"/>
    <n v="0.2"/>
  </r>
  <r>
    <x v="2"/>
    <s v="Tampa Electric Company"/>
    <x v="0"/>
    <s v="Tampa Electric Company"/>
    <x v="576"/>
    <x v="575"/>
    <x v="95"/>
    <s v="OthPwr Maint Gen Eq"/>
    <m/>
    <m/>
    <m/>
    <m/>
    <m/>
    <n v="15"/>
    <m/>
    <n v="114.2"/>
    <m/>
    <n v="24.79"/>
    <n v="0.6"/>
    <n v="1.1299999999999999"/>
    <n v="155.71999999999997"/>
  </r>
  <r>
    <x v="2"/>
    <s v="Tampa Electric Company"/>
    <x v="0"/>
    <s v="Tampa Electric Company"/>
    <x v="576"/>
    <x v="575"/>
    <x v="96"/>
    <s v="Maint Msc OthPwr Plt"/>
    <m/>
    <m/>
    <m/>
    <m/>
    <m/>
    <m/>
    <m/>
    <m/>
    <m/>
    <m/>
    <n v="0.06"/>
    <n v="0.01"/>
    <n v="6.9999999999999993E-2"/>
  </r>
  <r>
    <x v="2"/>
    <s v="Tampa Electric Company"/>
    <x v="0"/>
    <s v="Tampa Electric Company"/>
    <x v="576"/>
    <x v="575"/>
    <x v="97"/>
    <s v="OthSup SysCtrl Dispt"/>
    <m/>
    <m/>
    <m/>
    <m/>
    <m/>
    <m/>
    <m/>
    <m/>
    <m/>
    <m/>
    <n v="0.12"/>
    <n v="0.16"/>
    <n v="0.28000000000000003"/>
  </r>
  <r>
    <x v="2"/>
    <s v="Tampa Electric Company"/>
    <x v="0"/>
    <s v="Tampa Electric Company"/>
    <x v="576"/>
    <x v="575"/>
    <x v="98"/>
    <s v="Trnsm Ops SupEng"/>
    <m/>
    <m/>
    <m/>
    <m/>
    <m/>
    <m/>
    <m/>
    <m/>
    <m/>
    <m/>
    <n v="0.15"/>
    <n v="0.16"/>
    <n v="0.31"/>
  </r>
  <r>
    <x v="2"/>
    <s v="Tampa Electric Company"/>
    <x v="0"/>
    <s v="Tampa Electric Company"/>
    <x v="576"/>
    <x v="575"/>
    <x v="99"/>
    <s v="Trnsm LD Reliability"/>
    <m/>
    <m/>
    <m/>
    <m/>
    <m/>
    <m/>
    <m/>
    <m/>
    <m/>
    <m/>
    <n v="0.02"/>
    <n v="0.02"/>
    <n v="0.04"/>
  </r>
  <r>
    <x v="2"/>
    <s v="Tampa Electric Company"/>
    <x v="0"/>
    <s v="Tampa Electric Company"/>
    <x v="576"/>
    <x v="575"/>
    <x v="100"/>
    <s v="Trnsm LD Monitor"/>
    <m/>
    <m/>
    <m/>
    <m/>
    <m/>
    <m/>
    <m/>
    <m/>
    <m/>
    <m/>
    <n v="0.26"/>
    <n v="0.34"/>
    <n v="0.60000000000000009"/>
  </r>
  <r>
    <x v="2"/>
    <s v="Tampa Electric Company"/>
    <x v="0"/>
    <s v="Tampa Electric Company"/>
    <x v="576"/>
    <x v="575"/>
    <x v="101"/>
    <s v="Trnsm LD Svc Schld"/>
    <m/>
    <m/>
    <m/>
    <m/>
    <m/>
    <m/>
    <m/>
    <m/>
    <m/>
    <m/>
    <n v="0.18"/>
    <n v="0.24"/>
    <n v="0.42"/>
  </r>
  <r>
    <x v="2"/>
    <s v="Tampa Electric Company"/>
    <x v="0"/>
    <s v="Tampa Electric Company"/>
    <x v="576"/>
    <x v="575"/>
    <x v="102"/>
    <s v="Trnsm Station Exp"/>
    <m/>
    <m/>
    <n v="299"/>
    <m/>
    <n v="33.19"/>
    <m/>
    <m/>
    <m/>
    <m/>
    <m/>
    <n v="0.09"/>
    <n v="0.12"/>
    <n v="332.4"/>
  </r>
  <r>
    <x v="2"/>
    <s v="Tampa Electric Company"/>
    <x v="0"/>
    <s v="Tampa Electric Company"/>
    <x v="576"/>
    <x v="575"/>
    <x v="103"/>
    <s v="Trnsm OH Line Exp"/>
    <m/>
    <m/>
    <m/>
    <m/>
    <m/>
    <m/>
    <m/>
    <m/>
    <m/>
    <m/>
    <n v="0.02"/>
    <n v="0.05"/>
    <n v="7.0000000000000007E-2"/>
  </r>
  <r>
    <x v="2"/>
    <s v="Tampa Electric Company"/>
    <x v="0"/>
    <s v="Tampa Electric Company"/>
    <x v="576"/>
    <x v="575"/>
    <x v="104"/>
    <s v="Misc Trnsm Exp"/>
    <m/>
    <m/>
    <m/>
    <m/>
    <m/>
    <m/>
    <m/>
    <n v="5"/>
    <n v="5"/>
    <n v="82.62"/>
    <n v="0.17"/>
    <n v="26.63"/>
    <n v="119.42"/>
  </r>
  <r>
    <x v="2"/>
    <s v="Tampa Electric Company"/>
    <x v="0"/>
    <s v="Tampa Electric Company"/>
    <x v="576"/>
    <x v="575"/>
    <x v="106"/>
    <s v="Trnsm Maint Comp SW"/>
    <m/>
    <m/>
    <m/>
    <m/>
    <m/>
    <m/>
    <m/>
    <m/>
    <m/>
    <m/>
    <n v="0.02"/>
    <n v="0.03"/>
    <n v="0.05"/>
  </r>
  <r>
    <x v="2"/>
    <s v="Tampa Electric Company"/>
    <x v="0"/>
    <s v="Tampa Electric Company"/>
    <x v="576"/>
    <x v="575"/>
    <x v="107"/>
    <s v="Trnsm Maint Comm Eq"/>
    <m/>
    <m/>
    <m/>
    <m/>
    <m/>
    <m/>
    <m/>
    <n v="5"/>
    <m/>
    <m/>
    <n v="0.03"/>
    <n v="377.53"/>
    <n v="382.55999999999995"/>
  </r>
  <r>
    <x v="2"/>
    <s v="Tampa Electric Company"/>
    <x v="0"/>
    <s v="Tampa Electric Company"/>
    <x v="576"/>
    <x v="575"/>
    <x v="108"/>
    <s v="Trnsm Maint Stn Equ"/>
    <m/>
    <m/>
    <n v="354.59"/>
    <m/>
    <m/>
    <m/>
    <m/>
    <m/>
    <m/>
    <m/>
    <n v="0.09"/>
    <n v="0.12"/>
    <n v="354.79999999999995"/>
  </r>
  <r>
    <x v="2"/>
    <s v="Tampa Electric Company"/>
    <x v="0"/>
    <s v="Tampa Electric Company"/>
    <x v="576"/>
    <x v="575"/>
    <x v="109"/>
    <s v="Trnsm Maint OH Lines"/>
    <m/>
    <m/>
    <m/>
    <m/>
    <m/>
    <m/>
    <m/>
    <m/>
    <m/>
    <m/>
    <n v="0.1"/>
    <n v="0.18"/>
    <n v="0.28000000000000003"/>
  </r>
  <r>
    <x v="2"/>
    <s v="Tampa Electric Company"/>
    <x v="0"/>
    <s v="Tampa Electric Company"/>
    <x v="576"/>
    <x v="575"/>
    <x v="110"/>
    <s v="Distrb Ops SupEng"/>
    <m/>
    <n v="992.16"/>
    <n v="117.3"/>
    <n v="-992.16"/>
    <m/>
    <m/>
    <m/>
    <m/>
    <m/>
    <m/>
    <n v="0.15"/>
    <n v="0.15"/>
    <n v="117.60000000000008"/>
  </r>
  <r>
    <x v="2"/>
    <s v="Tampa Electric Company"/>
    <x v="0"/>
    <s v="Tampa Electric Company"/>
    <x v="576"/>
    <x v="575"/>
    <x v="111"/>
    <s v="Distrb Load Dispatch"/>
    <m/>
    <m/>
    <m/>
    <m/>
    <m/>
    <m/>
    <m/>
    <m/>
    <m/>
    <m/>
    <n v="0.1"/>
    <n v="0.25"/>
    <n v="0.35"/>
  </r>
  <r>
    <x v="2"/>
    <s v="Tampa Electric Company"/>
    <x v="0"/>
    <s v="Tampa Electric Company"/>
    <x v="576"/>
    <x v="575"/>
    <x v="112"/>
    <s v="Distrb Station Exp"/>
    <m/>
    <m/>
    <m/>
    <m/>
    <m/>
    <m/>
    <m/>
    <m/>
    <m/>
    <m/>
    <n v="0.17"/>
    <n v="0.26"/>
    <n v="0.43000000000000005"/>
  </r>
  <r>
    <x v="2"/>
    <s v="Tampa Electric Company"/>
    <x v="0"/>
    <s v="Tampa Electric Company"/>
    <x v="576"/>
    <x v="575"/>
    <x v="113"/>
    <s v="Distrb OH Line Exp"/>
    <n v="-139.63999999999999"/>
    <n v="90.75"/>
    <n v="293.20999999999998"/>
    <m/>
    <n v="731.28"/>
    <n v="2658.54"/>
    <n v="0.48"/>
    <n v="182.88"/>
    <n v="27"/>
    <n v="27.99"/>
    <n v="2310.4499999999998"/>
    <n v="5.04"/>
    <n v="6187.98"/>
  </r>
  <r>
    <x v="2"/>
    <s v="Tampa Electric Company"/>
    <x v="0"/>
    <s v="Tampa Electric Company"/>
    <x v="576"/>
    <x v="575"/>
    <x v="114"/>
    <s v="Distrb UG Line Exp"/>
    <m/>
    <m/>
    <m/>
    <m/>
    <m/>
    <m/>
    <m/>
    <m/>
    <m/>
    <m/>
    <n v="0.1"/>
    <n v="0.16"/>
    <n v="0.26"/>
  </r>
  <r>
    <x v="2"/>
    <s v="Tampa Electric Company"/>
    <x v="0"/>
    <s v="Tampa Electric Company"/>
    <x v="576"/>
    <x v="575"/>
    <x v="115"/>
    <s v="Distrb Sreet Lightn"/>
    <m/>
    <m/>
    <m/>
    <m/>
    <m/>
    <m/>
    <m/>
    <n v="20"/>
    <n v="114.55"/>
    <m/>
    <n v="50.24"/>
    <n v="0.34"/>
    <n v="185.13000000000002"/>
  </r>
  <r>
    <x v="2"/>
    <s v="Tampa Electric Company"/>
    <x v="0"/>
    <s v="Tampa Electric Company"/>
    <x v="576"/>
    <x v="575"/>
    <x v="116"/>
    <s v="Distrb Meter Exp"/>
    <m/>
    <m/>
    <n v="5.95"/>
    <m/>
    <m/>
    <m/>
    <m/>
    <m/>
    <m/>
    <m/>
    <n v="600.80999999999995"/>
    <n v="1.1599999999999999"/>
    <n v="607.91999999999996"/>
  </r>
  <r>
    <x v="2"/>
    <s v="Tampa Electric Company"/>
    <x v="0"/>
    <s v="Tampa Electric Company"/>
    <x v="576"/>
    <x v="575"/>
    <x v="117"/>
    <s v="Distrb Cust Install"/>
    <m/>
    <m/>
    <m/>
    <m/>
    <m/>
    <m/>
    <m/>
    <m/>
    <m/>
    <m/>
    <n v="0.09"/>
    <n v="0.09"/>
    <n v="0.18"/>
  </r>
  <r>
    <x v="2"/>
    <s v="Tampa Electric Company"/>
    <x v="0"/>
    <s v="Tampa Electric Company"/>
    <x v="576"/>
    <x v="575"/>
    <x v="118"/>
    <s v="Misc Distrib Exp"/>
    <m/>
    <m/>
    <n v="23"/>
    <m/>
    <n v="22.2"/>
    <n v="20"/>
    <n v="127.51"/>
    <n v="19.73"/>
    <n v="167.87"/>
    <m/>
    <n v="22.31"/>
    <n v="3.56"/>
    <n v="406.18"/>
  </r>
  <r>
    <x v="2"/>
    <s v="Tampa Electric Company"/>
    <x v="0"/>
    <s v="Tampa Electric Company"/>
    <x v="576"/>
    <x v="575"/>
    <x v="119"/>
    <s v="Distrb Maint Struct"/>
    <m/>
    <m/>
    <m/>
    <m/>
    <m/>
    <m/>
    <m/>
    <m/>
    <m/>
    <m/>
    <n v="0.04"/>
    <n v="0.03"/>
    <n v="7.0000000000000007E-2"/>
  </r>
  <r>
    <x v="2"/>
    <s v="Tampa Electric Company"/>
    <x v="0"/>
    <s v="Tampa Electric Company"/>
    <x v="576"/>
    <x v="575"/>
    <x v="120"/>
    <s v="Distrb Maint Station"/>
    <m/>
    <m/>
    <m/>
    <m/>
    <m/>
    <n v="1247"/>
    <m/>
    <m/>
    <m/>
    <m/>
    <n v="0.28999999999999998"/>
    <n v="0.36"/>
    <n v="1247.6499999999999"/>
  </r>
  <r>
    <x v="2"/>
    <s v="Tampa Electric Company"/>
    <x v="0"/>
    <s v="Tampa Electric Company"/>
    <x v="576"/>
    <x v="575"/>
    <x v="121"/>
    <s v="Distrb Maint OH Line"/>
    <m/>
    <m/>
    <m/>
    <m/>
    <m/>
    <m/>
    <m/>
    <m/>
    <m/>
    <m/>
    <n v="2662.14"/>
    <n v="2.2599999999999998"/>
    <n v="2664.4"/>
  </r>
  <r>
    <x v="2"/>
    <s v="Tampa Electric Company"/>
    <x v="0"/>
    <s v="Tampa Electric Company"/>
    <x v="576"/>
    <x v="575"/>
    <x v="122"/>
    <s v="Distrb Maint UG Line"/>
    <m/>
    <m/>
    <m/>
    <m/>
    <m/>
    <m/>
    <m/>
    <m/>
    <m/>
    <m/>
    <n v="0.61"/>
    <n v="1.02"/>
    <n v="1.63"/>
  </r>
  <r>
    <x v="2"/>
    <s v="Tampa Electric Company"/>
    <x v="0"/>
    <s v="Tampa Electric Company"/>
    <x v="576"/>
    <x v="575"/>
    <x v="123"/>
    <s v="Distrb Maint Transf"/>
    <m/>
    <m/>
    <m/>
    <m/>
    <m/>
    <m/>
    <m/>
    <m/>
    <m/>
    <m/>
    <n v="0.04"/>
    <n v="0.05"/>
    <n v="0.09"/>
  </r>
  <r>
    <x v="2"/>
    <s v="Tampa Electric Company"/>
    <x v="0"/>
    <s v="Tampa Electric Company"/>
    <x v="576"/>
    <x v="575"/>
    <x v="124"/>
    <s v="Distrb Maint StLght"/>
    <m/>
    <m/>
    <m/>
    <m/>
    <m/>
    <m/>
    <m/>
    <m/>
    <m/>
    <m/>
    <n v="0"/>
    <n v="0"/>
    <n v="0"/>
  </r>
  <r>
    <x v="2"/>
    <s v="Tampa Electric Company"/>
    <x v="0"/>
    <s v="Tampa Electric Company"/>
    <x v="576"/>
    <x v="575"/>
    <x v="125"/>
    <s v="Distrb Maint Meters"/>
    <m/>
    <m/>
    <m/>
    <m/>
    <m/>
    <m/>
    <m/>
    <m/>
    <m/>
    <m/>
    <n v="7.0000000000000007E-2"/>
    <n v="7.0000000000000007E-2"/>
    <n v="0.14000000000000001"/>
  </r>
  <r>
    <x v="2"/>
    <s v="Tampa Electric Company"/>
    <x v="0"/>
    <s v="Tampa Electric Company"/>
    <x v="576"/>
    <x v="575"/>
    <x v="127"/>
    <s v="Cust Act Meter Read"/>
    <m/>
    <m/>
    <m/>
    <m/>
    <m/>
    <m/>
    <m/>
    <m/>
    <m/>
    <m/>
    <n v="0.04"/>
    <n v="0.06"/>
    <n v="0.1"/>
  </r>
  <r>
    <x v="2"/>
    <s v="Tampa Electric Company"/>
    <x v="0"/>
    <s v="Tampa Electric Company"/>
    <x v="576"/>
    <x v="575"/>
    <x v="128"/>
    <s v="Cust Act Rcds Cllct"/>
    <m/>
    <n v="27.88"/>
    <m/>
    <m/>
    <n v="120.3"/>
    <n v="50.57"/>
    <n v="153.4"/>
    <n v="46.45"/>
    <n v="426.66"/>
    <n v="480.26"/>
    <n v="124.85"/>
    <n v="30.68"/>
    <n v="1461.05"/>
  </r>
  <r>
    <x v="2"/>
    <s v="Tampa Electric Company"/>
    <x v="0"/>
    <s v="Tampa Electric Company"/>
    <x v="576"/>
    <x v="575"/>
    <x v="129"/>
    <s v="Cust Assist Exp"/>
    <m/>
    <m/>
    <m/>
    <n v="12"/>
    <m/>
    <m/>
    <m/>
    <m/>
    <m/>
    <m/>
    <n v="1833.78"/>
    <n v="20.420000000000002"/>
    <n v="1866.2"/>
  </r>
  <r>
    <x v="2"/>
    <s v="Tampa Electric Company"/>
    <x v="0"/>
    <s v="Tampa Electric Company"/>
    <x v="576"/>
    <x v="575"/>
    <x v="136"/>
    <s v="Sales Advertising"/>
    <m/>
    <m/>
    <m/>
    <m/>
    <m/>
    <m/>
    <m/>
    <m/>
    <m/>
    <m/>
    <n v="334.49"/>
    <n v="1484.89"/>
    <n v="1819.38"/>
  </r>
  <r>
    <x v="2"/>
    <s v="Tampa Electric Company"/>
    <x v="0"/>
    <s v="Tampa Electric Company"/>
    <x v="576"/>
    <x v="575"/>
    <x v="131"/>
    <s v="A&amp;G Salaries"/>
    <n v="1509.75"/>
    <n v="1499.69"/>
    <n v="11279.03"/>
    <n v="2890.82"/>
    <n v="159.94999999999999"/>
    <n v="2556.2199999999998"/>
    <n v="796.76"/>
    <n v="1323.69"/>
    <n v="3468.07"/>
    <n v="6369.83"/>
    <n v="1328.89"/>
    <n v="2044.23"/>
    <n v="35226.93"/>
  </r>
  <r>
    <x v="2"/>
    <s v="Tampa Electric Company"/>
    <x v="0"/>
    <s v="Tampa Electric Company"/>
    <x v="576"/>
    <x v="575"/>
    <x v="137"/>
    <s v="Office Suppl Exp"/>
    <m/>
    <m/>
    <m/>
    <m/>
    <n v="2800"/>
    <m/>
    <m/>
    <n v="230.12"/>
    <n v="694.47"/>
    <m/>
    <n v="0.02"/>
    <n v="43.46"/>
    <n v="3768.07"/>
  </r>
  <r>
    <x v="2"/>
    <s v="Tampa Electric Company"/>
    <x v="0"/>
    <s v="Tampa Electric Company"/>
    <x v="576"/>
    <x v="575"/>
    <x v="132"/>
    <s v="Misc General Exp"/>
    <m/>
    <m/>
    <m/>
    <m/>
    <n v="9075"/>
    <m/>
    <m/>
    <m/>
    <n v="13785.06"/>
    <n v="-7973.11"/>
    <n v="-1047.99"/>
    <n v="42.16"/>
    <n v="13881.119999999997"/>
  </r>
  <r>
    <x v="2"/>
    <s v="Tampa Electric Company"/>
    <x v="0"/>
    <s v="Tampa Electric Company"/>
    <x v="576"/>
    <x v="575"/>
    <x v="133"/>
    <s v="A&amp;G Ele Maint GenPlt"/>
    <m/>
    <m/>
    <m/>
    <m/>
    <m/>
    <m/>
    <m/>
    <m/>
    <n v="30.96"/>
    <m/>
    <n v="148.09"/>
    <n v="0.16"/>
    <n v="179.21"/>
  </r>
  <r>
    <x v="2"/>
    <s v="Tampa Electric Company"/>
    <x v="0"/>
    <s v="Tampa Electric Company"/>
    <x v="576"/>
    <x v="575"/>
    <x v="134"/>
    <s v="Not assigned"/>
    <m/>
    <m/>
    <m/>
    <m/>
    <m/>
    <m/>
    <m/>
    <m/>
    <m/>
    <n v="15.99"/>
    <m/>
    <m/>
    <n v="15.99"/>
  </r>
  <r>
    <x v="2"/>
    <s v="Tampa Electric Company"/>
    <x v="0"/>
    <s v="Tampa Electric Company"/>
    <x v="577"/>
    <x v="576"/>
    <x v="154"/>
    <s v="Oth Exp Penalties"/>
    <m/>
    <n v="-17999.57"/>
    <m/>
    <m/>
    <m/>
    <n v="5077.54"/>
    <n v="5000"/>
    <n v="2107.5700000000002"/>
    <n v="1856.64"/>
    <n v="59.55"/>
    <n v="344.06"/>
    <n v="85683"/>
    <n v="82128.790000000008"/>
  </r>
  <r>
    <x v="2"/>
    <s v="Tampa Electric Company"/>
    <x v="0"/>
    <s v="Tampa Electric Company"/>
    <x v="578"/>
    <x v="577"/>
    <x v="1"/>
    <s v="FERC B/S Clearing"/>
    <n v="104338.11"/>
    <n v="107727.81"/>
    <n v="119354.48"/>
    <n v="119745.65"/>
    <n v="60548.28"/>
    <n v="31600.12"/>
    <n v="60551"/>
    <n v="69751.179999999993"/>
    <n v="61987.29"/>
    <n v="91968.24"/>
    <n v="50415.74"/>
    <n v="467500.88"/>
    <n v="1345488.7799999998"/>
  </r>
  <r>
    <x v="2"/>
    <s v="Tampa Electric Company"/>
    <x v="0"/>
    <s v="Tampa Electric Company"/>
    <x v="578"/>
    <x v="577"/>
    <x v="82"/>
    <s v="Steam Expenses"/>
    <n v="7601.54"/>
    <n v="7601.54"/>
    <n v="1679.13"/>
    <n v="5627.42"/>
    <n v="5627.42"/>
    <n v="5627.42"/>
    <n v="5627.42"/>
    <n v="5627.42"/>
    <n v="5627.42"/>
    <n v="5627.42"/>
    <n v="5627.42"/>
    <n v="5627.42"/>
    <n v="67528.989999999991"/>
  </r>
  <r>
    <x v="2"/>
    <s v="Tampa Electric Company"/>
    <x v="0"/>
    <s v="Tampa Electric Company"/>
    <x v="578"/>
    <x v="577"/>
    <x v="84"/>
    <s v="Misc Steam Pwr Exp"/>
    <m/>
    <m/>
    <m/>
    <m/>
    <m/>
    <m/>
    <m/>
    <m/>
    <m/>
    <m/>
    <n v="525"/>
    <m/>
    <n v="525"/>
  </r>
  <r>
    <x v="2"/>
    <s v="Tampa Electric Company"/>
    <x v="0"/>
    <s v="Tampa Electric Company"/>
    <x v="578"/>
    <x v="577"/>
    <x v="87"/>
    <s v="Steam Maint BoilerPl"/>
    <m/>
    <m/>
    <m/>
    <m/>
    <m/>
    <m/>
    <m/>
    <m/>
    <m/>
    <m/>
    <m/>
    <n v="10000"/>
    <n v="10000"/>
  </r>
  <r>
    <x v="2"/>
    <s v="Tampa Electric Company"/>
    <x v="0"/>
    <s v="Tampa Electric Company"/>
    <x v="578"/>
    <x v="577"/>
    <x v="92"/>
    <s v="OthPwr Gen Exp"/>
    <m/>
    <m/>
    <m/>
    <m/>
    <m/>
    <m/>
    <m/>
    <m/>
    <m/>
    <n v="70"/>
    <m/>
    <m/>
    <n v="70"/>
  </r>
  <r>
    <x v="2"/>
    <s v="Tampa Electric Company"/>
    <x v="0"/>
    <s v="Tampa Electric Company"/>
    <x v="578"/>
    <x v="577"/>
    <x v="93"/>
    <s v="Misc OthPwr Gen Exp"/>
    <m/>
    <n v="10527.94"/>
    <m/>
    <m/>
    <n v="30"/>
    <m/>
    <n v="3350.15"/>
    <n v="3350.15"/>
    <n v="3700.15"/>
    <n v="3350.15"/>
    <n v="3350.15"/>
    <n v="3350.15"/>
    <n v="31008.840000000007"/>
  </r>
  <r>
    <x v="2"/>
    <s v="Tampa Electric Company"/>
    <x v="0"/>
    <s v="Tampa Electric Company"/>
    <x v="578"/>
    <x v="577"/>
    <x v="155"/>
    <s v="Trnsm Rents"/>
    <m/>
    <m/>
    <m/>
    <m/>
    <n v="2308.92"/>
    <m/>
    <n v="19204"/>
    <m/>
    <m/>
    <m/>
    <m/>
    <m/>
    <n v="21512.92"/>
  </r>
  <r>
    <x v="2"/>
    <s v="Tampa Electric Company"/>
    <x v="0"/>
    <s v="Tampa Electric Company"/>
    <x v="578"/>
    <x v="577"/>
    <x v="109"/>
    <s v="Trnsm Maint OH Lines"/>
    <m/>
    <n v="71.22"/>
    <n v="28.36"/>
    <n v="291.61"/>
    <m/>
    <n v="669.35"/>
    <n v="723.03"/>
    <n v="840.56"/>
    <n v="476.76"/>
    <n v="513.54"/>
    <n v="814.64"/>
    <m/>
    <n v="4429.0700000000006"/>
  </r>
  <r>
    <x v="2"/>
    <s v="Tampa Electric Company"/>
    <x v="0"/>
    <s v="Tampa Electric Company"/>
    <x v="578"/>
    <x v="577"/>
    <x v="111"/>
    <s v="Distrb Load Dispatch"/>
    <m/>
    <m/>
    <m/>
    <m/>
    <m/>
    <m/>
    <m/>
    <m/>
    <m/>
    <n v="81.650000000000006"/>
    <m/>
    <m/>
    <n v="81.650000000000006"/>
  </r>
  <r>
    <x v="2"/>
    <s v="Tampa Electric Company"/>
    <x v="0"/>
    <s v="Tampa Electric Company"/>
    <x v="578"/>
    <x v="577"/>
    <x v="112"/>
    <s v="Distrb Station Exp"/>
    <n v="3245"/>
    <m/>
    <m/>
    <m/>
    <m/>
    <m/>
    <m/>
    <m/>
    <m/>
    <m/>
    <m/>
    <m/>
    <n v="3245"/>
  </r>
  <r>
    <x v="2"/>
    <s v="Tampa Electric Company"/>
    <x v="0"/>
    <s v="Tampa Electric Company"/>
    <x v="578"/>
    <x v="577"/>
    <x v="113"/>
    <s v="Distrb OH Line Exp"/>
    <m/>
    <n v="25150"/>
    <m/>
    <m/>
    <m/>
    <m/>
    <m/>
    <m/>
    <m/>
    <m/>
    <m/>
    <n v="-85.89"/>
    <n v="25064.11"/>
  </r>
  <r>
    <x v="2"/>
    <s v="Tampa Electric Company"/>
    <x v="0"/>
    <s v="Tampa Electric Company"/>
    <x v="578"/>
    <x v="577"/>
    <x v="116"/>
    <s v="Distrb Meter Exp"/>
    <m/>
    <m/>
    <m/>
    <m/>
    <m/>
    <n v="100"/>
    <n v="375"/>
    <m/>
    <n v="250"/>
    <m/>
    <n v="50"/>
    <m/>
    <n v="775"/>
  </r>
  <r>
    <x v="2"/>
    <s v="Tampa Electric Company"/>
    <x v="0"/>
    <s v="Tampa Electric Company"/>
    <x v="578"/>
    <x v="577"/>
    <x v="118"/>
    <s v="Misc Distrib Exp"/>
    <n v="280"/>
    <m/>
    <m/>
    <m/>
    <m/>
    <n v="20"/>
    <n v="2760"/>
    <m/>
    <m/>
    <m/>
    <m/>
    <m/>
    <n v="3060"/>
  </r>
  <r>
    <x v="2"/>
    <s v="Tampa Electric Company"/>
    <x v="0"/>
    <s v="Tampa Electric Company"/>
    <x v="578"/>
    <x v="577"/>
    <x v="119"/>
    <s v="Distrb Maint Struct"/>
    <n v="-2.19"/>
    <m/>
    <m/>
    <m/>
    <m/>
    <m/>
    <m/>
    <m/>
    <m/>
    <m/>
    <n v="-0.65"/>
    <n v="-3.38"/>
    <n v="-6.22"/>
  </r>
  <r>
    <x v="2"/>
    <s v="Tampa Electric Company"/>
    <x v="0"/>
    <s v="Tampa Electric Company"/>
    <x v="578"/>
    <x v="577"/>
    <x v="121"/>
    <s v="Distrb Maint OH Line"/>
    <n v="901.12"/>
    <n v="899.97"/>
    <n v="901.98"/>
    <n v="905.32"/>
    <n v="897.33"/>
    <n v="896.45"/>
    <n v="997.5"/>
    <n v="892.62"/>
    <n v="918.36"/>
    <n v="9002.2800000000007"/>
    <n v="3422.61"/>
    <n v="216"/>
    <n v="20851.54"/>
  </r>
  <r>
    <x v="2"/>
    <s v="Tampa Electric Company"/>
    <x v="0"/>
    <s v="Tampa Electric Company"/>
    <x v="578"/>
    <x v="577"/>
    <x v="122"/>
    <s v="Distrb Maint UG Line"/>
    <m/>
    <m/>
    <m/>
    <m/>
    <m/>
    <m/>
    <m/>
    <m/>
    <n v="100"/>
    <m/>
    <m/>
    <m/>
    <n v="100"/>
  </r>
  <r>
    <x v="2"/>
    <s v="Tampa Electric Company"/>
    <x v="0"/>
    <s v="Tampa Electric Company"/>
    <x v="578"/>
    <x v="577"/>
    <x v="124"/>
    <s v="Distrb Maint StLght"/>
    <m/>
    <m/>
    <n v="50"/>
    <n v="550"/>
    <m/>
    <n v="595"/>
    <n v="320"/>
    <m/>
    <m/>
    <n v="50"/>
    <n v="364.65"/>
    <m/>
    <n v="1929.65"/>
  </r>
  <r>
    <x v="2"/>
    <s v="Tampa Electric Company"/>
    <x v="0"/>
    <s v="Tampa Electric Company"/>
    <x v="578"/>
    <x v="577"/>
    <x v="132"/>
    <s v="Misc General Exp"/>
    <n v="-2250"/>
    <n v="250"/>
    <n v="4132.25"/>
    <n v="948.75"/>
    <n v="1342"/>
    <n v="1428"/>
    <m/>
    <n v="420"/>
    <n v="300"/>
    <m/>
    <n v="234"/>
    <n v="9410.98"/>
    <n v="16215.98"/>
  </r>
  <r>
    <x v="2"/>
    <s v="Tampa Electric Company"/>
    <x v="0"/>
    <s v="Tampa Electric Company"/>
    <x v="578"/>
    <x v="577"/>
    <x v="133"/>
    <s v="A&amp;G Ele Maint GenPlt"/>
    <m/>
    <m/>
    <m/>
    <n v="63.29"/>
    <n v="114.8"/>
    <m/>
    <m/>
    <m/>
    <m/>
    <m/>
    <m/>
    <m/>
    <n v="178.09"/>
  </r>
  <r>
    <x v="2"/>
    <s v="Tampa Electric Company"/>
    <x v="0"/>
    <s v="Tampa Electric Company"/>
    <x v="578"/>
    <x v="577"/>
    <x v="134"/>
    <s v="Not assigned"/>
    <m/>
    <n v="-34612.699999999997"/>
    <m/>
    <m/>
    <m/>
    <m/>
    <m/>
    <m/>
    <m/>
    <m/>
    <m/>
    <m/>
    <n v="-34612.699999999997"/>
  </r>
  <r>
    <x v="2"/>
    <s v="Tampa Electric Company"/>
    <x v="0"/>
    <s v="Tampa Electric Company"/>
    <x v="579"/>
    <x v="578"/>
    <x v="138"/>
    <s v="Civic Political Exp"/>
    <n v="115021"/>
    <m/>
    <m/>
    <m/>
    <m/>
    <m/>
    <m/>
    <m/>
    <m/>
    <m/>
    <m/>
    <n v="70153.72"/>
    <n v="185174.72"/>
  </r>
  <r>
    <x v="2"/>
    <s v="Tampa Electric Company"/>
    <x v="0"/>
    <s v="Tampa Electric Company"/>
    <x v="580"/>
    <x v="579"/>
    <x v="1"/>
    <s v="FERC B/S Clearing"/>
    <n v="4663.12"/>
    <n v="807.05"/>
    <n v="533.47"/>
    <n v="7126.23"/>
    <n v="3073.28"/>
    <n v="4775"/>
    <n v="12144.52"/>
    <n v="7555.91"/>
    <n v="1731.8"/>
    <n v="4261.3500000000004"/>
    <n v="1521.88"/>
    <n v="4156.41"/>
    <n v="52350.020000000004"/>
  </r>
  <r>
    <x v="2"/>
    <s v="Tampa Electric Company"/>
    <x v="0"/>
    <s v="Tampa Electric Company"/>
    <x v="580"/>
    <x v="579"/>
    <x v="78"/>
    <s v="Csts Jobbing Wrk"/>
    <n v="2426.5700000000002"/>
    <n v="3803.84"/>
    <n v="3251.38"/>
    <n v="2387.13"/>
    <n v="6038.85"/>
    <n v="4332.7700000000004"/>
    <n v="9708.0499999999993"/>
    <n v="2539.12"/>
    <n v="5298.32"/>
    <n v="3447.38"/>
    <n v="1341.77"/>
    <n v="4210.8"/>
    <n v="48785.98"/>
  </r>
  <r>
    <x v="2"/>
    <s v="Tampa Electric Company"/>
    <x v="0"/>
    <s v="Tampa Electric Company"/>
    <x v="580"/>
    <x v="579"/>
    <x v="79"/>
    <s v="Other Deductions"/>
    <m/>
    <m/>
    <m/>
    <m/>
    <n v="0"/>
    <n v="0.02"/>
    <m/>
    <m/>
    <m/>
    <m/>
    <m/>
    <m/>
    <n v="0.02"/>
  </r>
  <r>
    <x v="2"/>
    <s v="Tampa Electric Company"/>
    <x v="0"/>
    <s v="Tampa Electric Company"/>
    <x v="580"/>
    <x v="579"/>
    <x v="80"/>
    <s v="Steam Ops SupEng"/>
    <m/>
    <n v="63.16"/>
    <m/>
    <m/>
    <n v="0.57999999999999996"/>
    <n v="22.11"/>
    <n v="14.36"/>
    <n v="24.72"/>
    <m/>
    <m/>
    <n v="0.09"/>
    <m/>
    <n v="125.02"/>
  </r>
  <r>
    <x v="2"/>
    <s v="Tampa Electric Company"/>
    <x v="0"/>
    <s v="Tampa Electric Company"/>
    <x v="580"/>
    <x v="579"/>
    <x v="81"/>
    <s v="Steam Fuel"/>
    <m/>
    <n v="34.130000000000003"/>
    <m/>
    <m/>
    <n v="0.04"/>
    <n v="1.1000000000000001"/>
    <n v="25.67"/>
    <n v="198.9"/>
    <n v="16.12"/>
    <n v="21.97"/>
    <n v="0"/>
    <m/>
    <n v="297.93000000000006"/>
  </r>
  <r>
    <x v="2"/>
    <s v="Tampa Electric Company"/>
    <x v="0"/>
    <s v="Tampa Electric Company"/>
    <x v="580"/>
    <x v="579"/>
    <x v="82"/>
    <s v="Steam Expenses"/>
    <m/>
    <m/>
    <m/>
    <m/>
    <n v="0.27"/>
    <n v="15.02"/>
    <n v="10.31"/>
    <n v="13.42"/>
    <m/>
    <m/>
    <n v="0.06"/>
    <m/>
    <n v="39.080000000000005"/>
  </r>
  <r>
    <x v="2"/>
    <s v="Tampa Electric Company"/>
    <x v="0"/>
    <s v="Tampa Electric Company"/>
    <x v="580"/>
    <x v="579"/>
    <x v="83"/>
    <s v="Steam Electric Exp"/>
    <m/>
    <m/>
    <m/>
    <m/>
    <n v="0.18"/>
    <n v="11.87"/>
    <n v="6.65"/>
    <n v="9.06"/>
    <m/>
    <m/>
    <n v="0.04"/>
    <m/>
    <n v="27.799999999999997"/>
  </r>
  <r>
    <x v="2"/>
    <s v="Tampa Electric Company"/>
    <x v="0"/>
    <s v="Tampa Electric Company"/>
    <x v="580"/>
    <x v="579"/>
    <x v="84"/>
    <s v="Misc Steam Pwr Exp"/>
    <n v="679.47"/>
    <n v="2318.42"/>
    <n v="1763.79"/>
    <n v="204.56"/>
    <n v="-371.27"/>
    <n v="133.9"/>
    <n v="647.5"/>
    <n v="5016.12"/>
    <n v="315.58999999999997"/>
    <n v="1583.51"/>
    <n v="529.5"/>
    <n v="844.02"/>
    <n v="13665.110000000002"/>
  </r>
  <r>
    <x v="2"/>
    <s v="Tampa Electric Company"/>
    <x v="0"/>
    <s v="Tampa Electric Company"/>
    <x v="580"/>
    <x v="579"/>
    <x v="85"/>
    <s v="Steam Main SupEng"/>
    <m/>
    <m/>
    <m/>
    <m/>
    <m/>
    <m/>
    <n v="0"/>
    <n v="0.16"/>
    <m/>
    <m/>
    <m/>
    <m/>
    <n v="0.16"/>
  </r>
  <r>
    <x v="2"/>
    <s v="Tampa Electric Company"/>
    <x v="0"/>
    <s v="Tampa Electric Company"/>
    <x v="580"/>
    <x v="579"/>
    <x v="86"/>
    <s v="Steam Main Struct"/>
    <m/>
    <m/>
    <m/>
    <m/>
    <n v="0.05"/>
    <n v="1.81"/>
    <n v="1.1000000000000001"/>
    <n v="2.4900000000000002"/>
    <m/>
    <m/>
    <n v="0.01"/>
    <m/>
    <n v="5.46"/>
  </r>
  <r>
    <x v="2"/>
    <s v="Tampa Electric Company"/>
    <x v="0"/>
    <s v="Tampa Electric Company"/>
    <x v="580"/>
    <x v="579"/>
    <x v="87"/>
    <s v="Steam Maint BoilerPl"/>
    <n v="685"/>
    <m/>
    <n v="370.99"/>
    <n v="6842.76"/>
    <n v="5410.53"/>
    <n v="20.05"/>
    <n v="15.03"/>
    <n v="24.07"/>
    <n v="-685"/>
    <m/>
    <n v="7.0000000000000007E-2"/>
    <m/>
    <n v="12683.499999999998"/>
  </r>
  <r>
    <x v="2"/>
    <s v="Tampa Electric Company"/>
    <x v="0"/>
    <s v="Tampa Electric Company"/>
    <x v="580"/>
    <x v="579"/>
    <x v="88"/>
    <s v="Steam Maint ElePlant"/>
    <m/>
    <m/>
    <m/>
    <m/>
    <n v="0.15"/>
    <n v="334.1"/>
    <n v="1.77"/>
    <n v="2.79"/>
    <m/>
    <m/>
    <n v="0.01"/>
    <m/>
    <n v="338.82"/>
  </r>
  <r>
    <x v="2"/>
    <s v="Tampa Electric Company"/>
    <x v="0"/>
    <s v="Tampa Electric Company"/>
    <x v="580"/>
    <x v="579"/>
    <x v="89"/>
    <s v="Maint Msc Steam Plnt"/>
    <m/>
    <m/>
    <m/>
    <m/>
    <n v="0.05"/>
    <n v="3.73"/>
    <n v="2.38"/>
    <n v="3.19"/>
    <m/>
    <m/>
    <n v="0.02"/>
    <m/>
    <n v="9.3699999999999992"/>
  </r>
  <r>
    <x v="2"/>
    <s v="Tampa Electric Company"/>
    <x v="0"/>
    <s v="Tampa Electric Company"/>
    <x v="580"/>
    <x v="579"/>
    <x v="90"/>
    <s v="OthPwr Ops SupEng"/>
    <m/>
    <m/>
    <m/>
    <m/>
    <m/>
    <m/>
    <m/>
    <n v="0.4"/>
    <m/>
    <m/>
    <n v="0"/>
    <m/>
    <n v="0.4"/>
  </r>
  <r>
    <x v="2"/>
    <s v="Tampa Electric Company"/>
    <x v="0"/>
    <s v="Tampa Electric Company"/>
    <x v="580"/>
    <x v="579"/>
    <x v="91"/>
    <s v="OthPwr Fuel"/>
    <m/>
    <m/>
    <m/>
    <m/>
    <m/>
    <m/>
    <n v="0.01"/>
    <n v="0.02"/>
    <m/>
    <m/>
    <n v="0"/>
    <m/>
    <n v="0.03"/>
  </r>
  <r>
    <x v="2"/>
    <s v="Tampa Electric Company"/>
    <x v="0"/>
    <s v="Tampa Electric Company"/>
    <x v="580"/>
    <x v="579"/>
    <x v="92"/>
    <s v="OthPwr Gen Exp"/>
    <n v="257.60000000000002"/>
    <n v="96.53"/>
    <m/>
    <n v="188.29"/>
    <n v="1.41"/>
    <n v="191.19"/>
    <n v="272.47000000000003"/>
    <n v="162.29"/>
    <n v="63.02"/>
    <n v="29.53"/>
    <n v="0.88"/>
    <n v="883.14"/>
    <n v="2146.35"/>
  </r>
  <r>
    <x v="2"/>
    <s v="Tampa Electric Company"/>
    <x v="0"/>
    <s v="Tampa Electric Company"/>
    <x v="580"/>
    <x v="579"/>
    <x v="93"/>
    <s v="Misc OthPwr Gen Exp"/>
    <n v="1730.27"/>
    <n v="427.78"/>
    <n v="1645.45"/>
    <n v="297.60000000000002"/>
    <n v="1886.94"/>
    <n v="477.95"/>
    <n v="2977.73"/>
    <n v="579.07000000000005"/>
    <n v="557.98"/>
    <n v="707.94"/>
    <n v="2861.04"/>
    <n v="352.66"/>
    <n v="14502.41"/>
  </r>
  <r>
    <x v="2"/>
    <s v="Tampa Electric Company"/>
    <x v="0"/>
    <s v="Tampa Electric Company"/>
    <x v="580"/>
    <x v="579"/>
    <x v="94"/>
    <s v="OthPwr Maint Struct"/>
    <m/>
    <m/>
    <m/>
    <m/>
    <n v="0.05"/>
    <n v="2.54"/>
    <n v="1.72"/>
    <n v="3.73"/>
    <m/>
    <m/>
    <n v="0"/>
    <m/>
    <n v="8.0399999999999991"/>
  </r>
  <r>
    <x v="2"/>
    <s v="Tampa Electric Company"/>
    <x v="0"/>
    <s v="Tampa Electric Company"/>
    <x v="580"/>
    <x v="579"/>
    <x v="95"/>
    <s v="OthPwr Maint Gen Eq"/>
    <m/>
    <n v="0.12"/>
    <m/>
    <m/>
    <n v="0.28000000000000003"/>
    <n v="13.58"/>
    <n v="8.1999999999999993"/>
    <n v="485.42"/>
    <m/>
    <m/>
    <n v="0.03"/>
    <m/>
    <n v="507.63"/>
  </r>
  <r>
    <x v="2"/>
    <s v="Tampa Electric Company"/>
    <x v="0"/>
    <s v="Tampa Electric Company"/>
    <x v="580"/>
    <x v="579"/>
    <x v="96"/>
    <s v="Maint Msc OthPwr Plt"/>
    <m/>
    <m/>
    <m/>
    <m/>
    <n v="0.01"/>
    <n v="0.53"/>
    <n v="0.41"/>
    <n v="0.72"/>
    <m/>
    <m/>
    <n v="0"/>
    <m/>
    <n v="1.67"/>
  </r>
  <r>
    <x v="2"/>
    <s v="Tampa Electric Company"/>
    <x v="0"/>
    <s v="Tampa Electric Company"/>
    <x v="580"/>
    <x v="579"/>
    <x v="97"/>
    <s v="OthSup SysCtrl Dispt"/>
    <m/>
    <m/>
    <m/>
    <m/>
    <n v="0.06"/>
    <n v="2.5299999999999998"/>
    <n v="1.98"/>
    <n v="2.77"/>
    <m/>
    <m/>
    <n v="0.01"/>
    <m/>
    <n v="7.35"/>
  </r>
  <r>
    <x v="2"/>
    <s v="Tampa Electric Company"/>
    <x v="0"/>
    <s v="Tampa Electric Company"/>
    <x v="580"/>
    <x v="579"/>
    <x v="98"/>
    <s v="Trnsm Ops SupEng"/>
    <m/>
    <n v="7.0000000000000007E-2"/>
    <m/>
    <m/>
    <n v="7.0000000000000007E-2"/>
    <n v="4.47"/>
    <n v="2.0699999999999998"/>
    <n v="3.57"/>
    <n v="75.290000000000006"/>
    <m/>
    <n v="0.01"/>
    <m/>
    <n v="85.550000000000011"/>
  </r>
  <r>
    <x v="2"/>
    <s v="Tampa Electric Company"/>
    <x v="0"/>
    <s v="Tampa Electric Company"/>
    <x v="580"/>
    <x v="579"/>
    <x v="99"/>
    <s v="Trnsm LD Reliability"/>
    <m/>
    <m/>
    <m/>
    <m/>
    <n v="0.01"/>
    <n v="0.32"/>
    <n v="0.26"/>
    <n v="0.35"/>
    <m/>
    <m/>
    <n v="0"/>
    <m/>
    <n v="0.94000000000000006"/>
  </r>
  <r>
    <x v="2"/>
    <s v="Tampa Electric Company"/>
    <x v="0"/>
    <s v="Tampa Electric Company"/>
    <x v="580"/>
    <x v="579"/>
    <x v="100"/>
    <s v="Trnsm LD Monitor"/>
    <m/>
    <m/>
    <m/>
    <m/>
    <n v="0.15"/>
    <n v="5.86"/>
    <n v="4.0999999999999996"/>
    <n v="6.31"/>
    <m/>
    <m/>
    <n v="0.03"/>
    <m/>
    <n v="16.45"/>
  </r>
  <r>
    <x v="2"/>
    <s v="Tampa Electric Company"/>
    <x v="0"/>
    <s v="Tampa Electric Company"/>
    <x v="580"/>
    <x v="579"/>
    <x v="101"/>
    <s v="Trnsm LD Svc Schld"/>
    <m/>
    <m/>
    <m/>
    <m/>
    <n v="0.1"/>
    <n v="3.96"/>
    <n v="3.04"/>
    <n v="4.4000000000000004"/>
    <m/>
    <m/>
    <n v="0.02"/>
    <m/>
    <n v="11.52"/>
  </r>
  <r>
    <x v="2"/>
    <s v="Tampa Electric Company"/>
    <x v="0"/>
    <s v="Tampa Electric Company"/>
    <x v="580"/>
    <x v="579"/>
    <x v="102"/>
    <s v="Trnsm Station Exp"/>
    <m/>
    <n v="0.23"/>
    <m/>
    <n v="15.75"/>
    <n v="0.1"/>
    <n v="46.38"/>
    <n v="2.93"/>
    <n v="4.28"/>
    <m/>
    <m/>
    <n v="0"/>
    <m/>
    <n v="69.670000000000016"/>
  </r>
  <r>
    <x v="2"/>
    <s v="Tampa Electric Company"/>
    <x v="0"/>
    <s v="Tampa Electric Company"/>
    <x v="580"/>
    <x v="579"/>
    <x v="103"/>
    <s v="Trnsm OH Line Exp"/>
    <m/>
    <m/>
    <m/>
    <m/>
    <n v="0.02"/>
    <n v="0.95"/>
    <n v="0.33"/>
    <n v="0.81"/>
    <m/>
    <m/>
    <n v="0"/>
    <m/>
    <n v="2.1100000000000003"/>
  </r>
  <r>
    <x v="2"/>
    <s v="Tampa Electric Company"/>
    <x v="0"/>
    <s v="Tampa Electric Company"/>
    <x v="580"/>
    <x v="579"/>
    <x v="104"/>
    <s v="Misc Trnsm Exp"/>
    <m/>
    <m/>
    <m/>
    <m/>
    <n v="0.1"/>
    <n v="4.7"/>
    <n v="3.09"/>
    <n v="4.5999999999999996"/>
    <m/>
    <n v="98.08"/>
    <n v="66.010000000000005"/>
    <m/>
    <n v="176.57999999999998"/>
  </r>
  <r>
    <x v="2"/>
    <s v="Tampa Electric Company"/>
    <x v="0"/>
    <s v="Tampa Electric Company"/>
    <x v="580"/>
    <x v="579"/>
    <x v="106"/>
    <s v="Trnsm Maint Comp SW"/>
    <m/>
    <m/>
    <m/>
    <m/>
    <n v="0.03"/>
    <n v="1.1399999999999999"/>
    <n v="0.57999999999999996"/>
    <n v="1.2"/>
    <m/>
    <m/>
    <n v="0"/>
    <m/>
    <n v="2.95"/>
  </r>
  <r>
    <x v="2"/>
    <s v="Tampa Electric Company"/>
    <x v="0"/>
    <s v="Tampa Electric Company"/>
    <x v="580"/>
    <x v="579"/>
    <x v="107"/>
    <s v="Trnsm Maint Comm Eq"/>
    <m/>
    <n v="0.25"/>
    <m/>
    <n v="10.93"/>
    <n v="0.03"/>
    <n v="0.88"/>
    <n v="0.53"/>
    <n v="283.56"/>
    <n v="81.86"/>
    <n v="377.36"/>
    <n v="0"/>
    <m/>
    <n v="755.40000000000009"/>
  </r>
  <r>
    <x v="2"/>
    <s v="Tampa Electric Company"/>
    <x v="0"/>
    <s v="Tampa Electric Company"/>
    <x v="580"/>
    <x v="579"/>
    <x v="108"/>
    <s v="Trnsm Maint Stn Equ"/>
    <m/>
    <n v="0.26"/>
    <m/>
    <m/>
    <n v="0.06"/>
    <n v="1.51"/>
    <n v="1.1399999999999999"/>
    <n v="2.0099999999999998"/>
    <m/>
    <m/>
    <n v="0.01"/>
    <n v="855.37"/>
    <n v="860.36"/>
  </r>
  <r>
    <x v="2"/>
    <s v="Tampa Electric Company"/>
    <x v="0"/>
    <s v="Tampa Electric Company"/>
    <x v="580"/>
    <x v="579"/>
    <x v="109"/>
    <s v="Trnsm Maint OH Lines"/>
    <m/>
    <n v="0"/>
    <m/>
    <n v="132.57"/>
    <n v="0.08"/>
    <n v="3.92"/>
    <n v="2.42"/>
    <n v="3.08"/>
    <n v="8.1199999999999992"/>
    <m/>
    <n v="3060.14"/>
    <m/>
    <n v="3210.33"/>
  </r>
  <r>
    <x v="2"/>
    <s v="Tampa Electric Company"/>
    <x v="0"/>
    <s v="Tampa Electric Company"/>
    <x v="580"/>
    <x v="579"/>
    <x v="110"/>
    <s v="Distrb Ops SupEng"/>
    <m/>
    <m/>
    <m/>
    <m/>
    <n v="0.11"/>
    <n v="5.56"/>
    <n v="3.16"/>
    <n v="5.73"/>
    <m/>
    <m/>
    <n v="0.01"/>
    <m/>
    <n v="14.57"/>
  </r>
  <r>
    <x v="2"/>
    <s v="Tampa Electric Company"/>
    <x v="0"/>
    <s v="Tampa Electric Company"/>
    <x v="580"/>
    <x v="579"/>
    <x v="111"/>
    <s v="Distrb Load Dispatch"/>
    <m/>
    <n v="0.02"/>
    <m/>
    <m/>
    <n v="0.08"/>
    <n v="3.61"/>
    <n v="2.41"/>
    <n v="4.03"/>
    <m/>
    <m/>
    <n v="0.01"/>
    <m/>
    <n v="10.16"/>
  </r>
  <r>
    <x v="2"/>
    <s v="Tampa Electric Company"/>
    <x v="0"/>
    <s v="Tampa Electric Company"/>
    <x v="580"/>
    <x v="579"/>
    <x v="112"/>
    <s v="Distrb Station Exp"/>
    <m/>
    <n v="0.14000000000000001"/>
    <m/>
    <m/>
    <n v="0.13"/>
    <n v="4.41"/>
    <n v="2.75"/>
    <n v="4.51"/>
    <n v="8.14"/>
    <m/>
    <n v="0.01"/>
    <m/>
    <n v="20.09"/>
  </r>
  <r>
    <x v="2"/>
    <s v="Tampa Electric Company"/>
    <x v="0"/>
    <s v="Tampa Electric Company"/>
    <x v="580"/>
    <x v="579"/>
    <x v="113"/>
    <s v="Distrb OH Line Exp"/>
    <n v="50"/>
    <n v="38.700000000000003"/>
    <n v="142.59"/>
    <m/>
    <n v="0.53"/>
    <n v="218.11"/>
    <n v="12.33"/>
    <n v="57.29"/>
    <n v="30.19"/>
    <m/>
    <n v="192.82"/>
    <n v="41.41"/>
    <n v="783.97000000000014"/>
  </r>
  <r>
    <x v="2"/>
    <s v="Tampa Electric Company"/>
    <x v="0"/>
    <s v="Tampa Electric Company"/>
    <x v="580"/>
    <x v="579"/>
    <x v="114"/>
    <s v="Distrb UG Line Exp"/>
    <m/>
    <m/>
    <m/>
    <m/>
    <n v="7.0000000000000007E-2"/>
    <n v="2.95"/>
    <n v="1.87"/>
    <n v="3.32"/>
    <m/>
    <m/>
    <n v="0.01"/>
    <m/>
    <n v="8.2200000000000006"/>
  </r>
  <r>
    <x v="2"/>
    <s v="Tampa Electric Company"/>
    <x v="0"/>
    <s v="Tampa Electric Company"/>
    <x v="580"/>
    <x v="579"/>
    <x v="115"/>
    <s v="Distrb Sreet Lightn"/>
    <m/>
    <m/>
    <m/>
    <m/>
    <n v="0.18"/>
    <n v="8.5500000000000007"/>
    <n v="4.55"/>
    <n v="8"/>
    <m/>
    <n v="48"/>
    <n v="0.02"/>
    <n v="58.76"/>
    <n v="128.06"/>
  </r>
  <r>
    <x v="2"/>
    <s v="Tampa Electric Company"/>
    <x v="0"/>
    <s v="Tampa Electric Company"/>
    <x v="580"/>
    <x v="579"/>
    <x v="116"/>
    <s v="Distrb Meter Exp"/>
    <m/>
    <n v="0"/>
    <n v="244.63"/>
    <m/>
    <n v="0.5"/>
    <n v="20.239999999999998"/>
    <n v="255.28"/>
    <n v="21.98"/>
    <m/>
    <n v="1547.42"/>
    <n v="7.0000000000000007E-2"/>
    <m/>
    <n v="2090.1200000000003"/>
  </r>
  <r>
    <x v="2"/>
    <s v="Tampa Electric Company"/>
    <x v="0"/>
    <s v="Tampa Electric Company"/>
    <x v="580"/>
    <x v="579"/>
    <x v="117"/>
    <s v="Distrb Cust Install"/>
    <m/>
    <m/>
    <m/>
    <m/>
    <n v="0.04"/>
    <n v="1.91"/>
    <n v="1.1499999999999999"/>
    <n v="2.21"/>
    <m/>
    <m/>
    <n v="0.01"/>
    <m/>
    <n v="5.3199999999999994"/>
  </r>
  <r>
    <x v="2"/>
    <s v="Tampa Electric Company"/>
    <x v="0"/>
    <s v="Tampa Electric Company"/>
    <x v="580"/>
    <x v="579"/>
    <x v="118"/>
    <s v="Misc Distrib Exp"/>
    <n v="3527.6"/>
    <n v="1853.57"/>
    <n v="1536.8"/>
    <n v="3323.5"/>
    <n v="6541.04"/>
    <n v="2529.44"/>
    <n v="2903.58"/>
    <n v="4264.22"/>
    <n v="4706.0600000000004"/>
    <n v="5096.67"/>
    <n v="3290.81"/>
    <n v="3006.35"/>
    <n v="42579.64"/>
  </r>
  <r>
    <x v="2"/>
    <s v="Tampa Electric Company"/>
    <x v="0"/>
    <s v="Tampa Electric Company"/>
    <x v="580"/>
    <x v="579"/>
    <x v="119"/>
    <s v="Distrb Maint Struct"/>
    <m/>
    <m/>
    <m/>
    <m/>
    <n v="0.02"/>
    <n v="1.33"/>
    <n v="0.72"/>
    <n v="1.69"/>
    <m/>
    <m/>
    <n v="0"/>
    <m/>
    <n v="3.7600000000000002"/>
  </r>
  <r>
    <x v="2"/>
    <s v="Tampa Electric Company"/>
    <x v="0"/>
    <s v="Tampa Electric Company"/>
    <x v="580"/>
    <x v="579"/>
    <x v="120"/>
    <s v="Distrb Maint Station"/>
    <m/>
    <n v="1.26"/>
    <m/>
    <m/>
    <n v="0.23"/>
    <n v="760.04"/>
    <n v="6.19"/>
    <n v="10.32"/>
    <m/>
    <m/>
    <n v="0.03"/>
    <m/>
    <n v="778.07"/>
  </r>
  <r>
    <x v="2"/>
    <s v="Tampa Electric Company"/>
    <x v="0"/>
    <s v="Tampa Electric Company"/>
    <x v="580"/>
    <x v="579"/>
    <x v="121"/>
    <s v="Distrb Maint OH Line"/>
    <m/>
    <n v="0"/>
    <m/>
    <n v="134.36000000000001"/>
    <n v="0.96"/>
    <n v="111.37"/>
    <n v="27.71"/>
    <n v="43.36"/>
    <m/>
    <m/>
    <n v="0.14000000000000001"/>
    <m/>
    <n v="317.90000000000003"/>
  </r>
  <r>
    <x v="2"/>
    <s v="Tampa Electric Company"/>
    <x v="0"/>
    <s v="Tampa Electric Company"/>
    <x v="580"/>
    <x v="579"/>
    <x v="122"/>
    <s v="Distrb Maint UG Line"/>
    <m/>
    <n v="0"/>
    <m/>
    <m/>
    <n v="0.35"/>
    <n v="17.72"/>
    <n v="11.76"/>
    <n v="20.05"/>
    <m/>
    <m/>
    <n v="0.06"/>
    <m/>
    <n v="49.94"/>
  </r>
  <r>
    <x v="2"/>
    <s v="Tampa Electric Company"/>
    <x v="0"/>
    <s v="Tampa Electric Company"/>
    <x v="580"/>
    <x v="579"/>
    <x v="123"/>
    <s v="Distrb Maint Transf"/>
    <m/>
    <m/>
    <m/>
    <m/>
    <n v="0.03"/>
    <n v="1.05"/>
    <n v="0.71"/>
    <n v="1.22"/>
    <m/>
    <m/>
    <n v="0"/>
    <m/>
    <n v="3.01"/>
  </r>
  <r>
    <x v="2"/>
    <s v="Tampa Electric Company"/>
    <x v="0"/>
    <s v="Tampa Electric Company"/>
    <x v="580"/>
    <x v="579"/>
    <x v="124"/>
    <s v="Distrb Maint StLght"/>
    <m/>
    <m/>
    <m/>
    <m/>
    <n v="0"/>
    <n v="0.02"/>
    <n v="0.1"/>
    <n v="0.23"/>
    <m/>
    <m/>
    <n v="0"/>
    <m/>
    <n v="0.35000000000000003"/>
  </r>
  <r>
    <x v="2"/>
    <s v="Tampa Electric Company"/>
    <x v="0"/>
    <s v="Tampa Electric Company"/>
    <x v="580"/>
    <x v="579"/>
    <x v="125"/>
    <s v="Distrb Maint Meters"/>
    <m/>
    <m/>
    <m/>
    <m/>
    <n v="0.05"/>
    <n v="1.55"/>
    <n v="1.0900000000000001"/>
    <n v="1.97"/>
    <m/>
    <m/>
    <n v="0.01"/>
    <m/>
    <n v="4.67"/>
  </r>
  <r>
    <x v="2"/>
    <s v="Tampa Electric Company"/>
    <x v="0"/>
    <s v="Tampa Electric Company"/>
    <x v="580"/>
    <x v="579"/>
    <x v="126"/>
    <s v="Cust Act Superv"/>
    <m/>
    <m/>
    <m/>
    <m/>
    <m/>
    <n v="0"/>
    <n v="0"/>
    <n v="0.01"/>
    <m/>
    <m/>
    <m/>
    <m/>
    <n v="0.01"/>
  </r>
  <r>
    <x v="2"/>
    <s v="Tampa Electric Company"/>
    <x v="0"/>
    <s v="Tampa Electric Company"/>
    <x v="580"/>
    <x v="579"/>
    <x v="127"/>
    <s v="Cust Act Meter Read"/>
    <m/>
    <m/>
    <m/>
    <m/>
    <n v="0.02"/>
    <n v="0.98"/>
    <n v="0.57999999999999996"/>
    <n v="1.07"/>
    <m/>
    <m/>
    <n v="0"/>
    <m/>
    <n v="2.6500000000000004"/>
  </r>
  <r>
    <x v="2"/>
    <s v="Tampa Electric Company"/>
    <x v="0"/>
    <s v="Tampa Electric Company"/>
    <x v="580"/>
    <x v="579"/>
    <x v="128"/>
    <s v="Cust Act Rcds Cllct"/>
    <n v="209014.1"/>
    <n v="211433.68"/>
    <n v="284202.90999999997"/>
    <n v="216485.76000000001"/>
    <n v="173918.29"/>
    <n v="327536.59999999998"/>
    <n v="218068.12"/>
    <n v="224618.23"/>
    <n v="193637.53"/>
    <n v="312690.57"/>
    <n v="229823.35"/>
    <n v="210306.32"/>
    <n v="2811735.46"/>
  </r>
  <r>
    <x v="2"/>
    <s v="Tampa Electric Company"/>
    <x v="0"/>
    <s v="Tampa Electric Company"/>
    <x v="580"/>
    <x v="579"/>
    <x v="129"/>
    <s v="Cust Assist Exp"/>
    <m/>
    <m/>
    <n v="138.16"/>
    <n v="73.319999999999993"/>
    <n v="70.53"/>
    <n v="19.82"/>
    <n v="180.38"/>
    <n v="22.49"/>
    <n v="1500.06"/>
    <n v="29.61"/>
    <n v="0.08"/>
    <m/>
    <n v="2034.4499999999998"/>
  </r>
  <r>
    <x v="2"/>
    <s v="Tampa Electric Company"/>
    <x v="0"/>
    <s v="Tampa Electric Company"/>
    <x v="580"/>
    <x v="579"/>
    <x v="130"/>
    <s v="Cust Svc Advertis"/>
    <m/>
    <m/>
    <n v="70"/>
    <m/>
    <n v="-70"/>
    <m/>
    <n v="105.83"/>
    <n v="-71.33"/>
    <m/>
    <n v="1555.4"/>
    <n v="-1555.4"/>
    <m/>
    <n v="34.5"/>
  </r>
  <r>
    <x v="2"/>
    <s v="Tampa Electric Company"/>
    <x v="0"/>
    <s v="Tampa Electric Company"/>
    <x v="580"/>
    <x v="579"/>
    <x v="137"/>
    <s v="Office Suppl Exp"/>
    <n v="8442.36"/>
    <n v="5918.23"/>
    <n v="9135.65"/>
    <n v="7100.45"/>
    <n v="6387.11"/>
    <n v="1231.26"/>
    <n v="13176.54"/>
    <n v="4930.43"/>
    <n v="3262.37"/>
    <n v="11286.3"/>
    <n v="2608.89"/>
    <n v="11497.56"/>
    <n v="84977.15"/>
  </r>
  <r>
    <x v="2"/>
    <s v="Tampa Electric Company"/>
    <x v="0"/>
    <s v="Tampa Electric Company"/>
    <x v="580"/>
    <x v="579"/>
    <x v="139"/>
    <s v="Regul Commission Exp"/>
    <m/>
    <m/>
    <n v="53.14"/>
    <n v="116.3"/>
    <m/>
    <m/>
    <m/>
    <m/>
    <m/>
    <m/>
    <m/>
    <m/>
    <n v="169.44"/>
  </r>
  <r>
    <x v="2"/>
    <s v="Tampa Electric Company"/>
    <x v="0"/>
    <s v="Tampa Electric Company"/>
    <x v="580"/>
    <x v="579"/>
    <x v="132"/>
    <s v="Misc General Exp"/>
    <n v="94.9"/>
    <n v="174.93"/>
    <n v="90.16"/>
    <n v="27.59"/>
    <n v="250.4"/>
    <n v="1.24"/>
    <n v="112.53"/>
    <n v="56.07"/>
    <m/>
    <n v="85.53"/>
    <n v="159.19"/>
    <n v="38.28"/>
    <n v="1090.82"/>
  </r>
  <r>
    <x v="2"/>
    <s v="Tampa Electric Company"/>
    <x v="0"/>
    <s v="Tampa Electric Company"/>
    <x v="580"/>
    <x v="579"/>
    <x v="133"/>
    <s v="A&amp;G Ele Maint GenPlt"/>
    <m/>
    <m/>
    <m/>
    <m/>
    <n v="7.0000000000000007E-2"/>
    <n v="3.15"/>
    <n v="1.84"/>
    <n v="2.74"/>
    <m/>
    <m/>
    <n v="0.01"/>
    <m/>
    <n v="7.81"/>
  </r>
  <r>
    <x v="2"/>
    <s v="Tampa Electric Company"/>
    <x v="0"/>
    <s v="Tampa Electric Company"/>
    <x v="580"/>
    <x v="579"/>
    <x v="134"/>
    <s v="Not assigned"/>
    <m/>
    <m/>
    <m/>
    <m/>
    <m/>
    <m/>
    <m/>
    <n v="-34.47"/>
    <m/>
    <m/>
    <m/>
    <m/>
    <n v="-34.47"/>
  </r>
  <r>
    <x v="2"/>
    <s v="Tampa Electric Company"/>
    <x v="0"/>
    <s v="Tampa Electric Company"/>
    <x v="581"/>
    <x v="580"/>
    <x v="128"/>
    <s v="Cust Act Rcds Cllct"/>
    <n v="-100"/>
    <m/>
    <m/>
    <m/>
    <m/>
    <m/>
    <m/>
    <n v="350"/>
    <m/>
    <m/>
    <m/>
    <m/>
    <n v="250"/>
  </r>
  <r>
    <x v="2"/>
    <s v="Tampa Electric Company"/>
    <x v="0"/>
    <s v="Tampa Electric Company"/>
    <x v="581"/>
    <x v="580"/>
    <x v="129"/>
    <s v="Cust Assist Exp"/>
    <n v="2784495.63"/>
    <n v="2910392.44"/>
    <n v="2845307.74"/>
    <n v="2927050.94"/>
    <n v="2789539.49"/>
    <n v="3103807.82"/>
    <n v="2874123.96"/>
    <n v="3473741.76"/>
    <n v="2787304.38"/>
    <n v="3005149.22"/>
    <n v="2724154.27"/>
    <n v="2942592.81"/>
    <n v="35167660.460000001"/>
  </r>
  <r>
    <x v="2"/>
    <s v="Tampa Electric Company"/>
    <x v="0"/>
    <s v="Tampa Electric Company"/>
    <x v="582"/>
    <x v="581"/>
    <x v="78"/>
    <s v="Csts Jobbing Wrk"/>
    <n v="9500"/>
    <n v="4100"/>
    <n v="3900"/>
    <n v="9285.3799999999992"/>
    <n v="15086.51"/>
    <n v="5025"/>
    <n v="6682.38"/>
    <n v="3750"/>
    <n v="5150"/>
    <n v="2175"/>
    <n v="4250"/>
    <n v="4275"/>
    <n v="73179.26999999999"/>
  </r>
  <r>
    <x v="2"/>
    <s v="Tampa Electric Company"/>
    <x v="0"/>
    <s v="Tampa Electric Company"/>
    <x v="583"/>
    <x v="582"/>
    <x v="78"/>
    <s v="Csts Jobbing Wrk"/>
    <n v="2471.38"/>
    <n v="3883.52"/>
    <n v="5199.05"/>
    <n v="2224.5"/>
    <n v="4216.71"/>
    <n v="4527"/>
    <n v="5748.26"/>
    <n v="5994.7"/>
    <n v="8248.44"/>
    <n v="12119.33"/>
    <n v="7704.28"/>
    <n v="5124.78"/>
    <n v="67461.95"/>
  </r>
  <r>
    <x v="2"/>
    <s v="Tampa Electric Company"/>
    <x v="0"/>
    <s v="Tampa Electric Company"/>
    <x v="583"/>
    <x v="582"/>
    <x v="128"/>
    <s v="Cust Act Rcds Cllct"/>
    <n v="100"/>
    <m/>
    <m/>
    <m/>
    <m/>
    <m/>
    <m/>
    <m/>
    <m/>
    <m/>
    <m/>
    <m/>
    <n v="100"/>
  </r>
  <r>
    <x v="2"/>
    <s v="Tampa Electric Company"/>
    <x v="0"/>
    <s v="Tampa Electric Company"/>
    <x v="584"/>
    <x v="583"/>
    <x v="137"/>
    <s v="Office Suppl Exp"/>
    <n v="-8088.1"/>
    <n v="-7010.31"/>
    <n v="-19047.939999999999"/>
    <n v="-10958.1"/>
    <n v="-15701.24"/>
    <n v="-18483.02"/>
    <n v="-8478.7999999999993"/>
    <n v="-22223.66"/>
    <n v="-12051.2"/>
    <n v="-9892.52"/>
    <n v="-15176.3"/>
    <n v="-10029.9"/>
    <n v="-157141.08999999997"/>
  </r>
  <r>
    <x v="2"/>
    <s v="Tampa Electric Company"/>
    <x v="0"/>
    <s v="Tampa Electric Company"/>
    <x v="585"/>
    <x v="584"/>
    <x v="1"/>
    <s v="FERC B/S Clearing"/>
    <n v="2906580.7"/>
    <n v="2907613.91"/>
    <n v="2904300.31"/>
    <n v="2784872.14"/>
    <n v="2904545.77"/>
    <n v="3003356.74"/>
    <n v="2889842.42"/>
    <n v="2909108.01"/>
    <n v="2906961.84"/>
    <n v="2883660.15"/>
    <n v="2897522.78"/>
    <n v="2907224.31"/>
    <n v="34805589.079999998"/>
  </r>
  <r>
    <x v="2"/>
    <s v="Tampa Electric Company"/>
    <x v="0"/>
    <s v="Tampa Electric Company"/>
    <x v="585"/>
    <x v="584"/>
    <x v="92"/>
    <s v="OthPwr Gen Exp"/>
    <m/>
    <m/>
    <m/>
    <m/>
    <m/>
    <m/>
    <m/>
    <m/>
    <m/>
    <n v="17190.89"/>
    <n v="8175.98"/>
    <m/>
    <n v="25366.87"/>
  </r>
  <r>
    <x v="2"/>
    <s v="Tampa Electric Company"/>
    <x v="0"/>
    <s v="Tampa Electric Company"/>
    <x v="585"/>
    <x v="584"/>
    <x v="93"/>
    <s v="Misc OthPwr Gen Exp"/>
    <m/>
    <m/>
    <m/>
    <m/>
    <m/>
    <m/>
    <m/>
    <m/>
    <m/>
    <n v="5716.2"/>
    <m/>
    <m/>
    <n v="5716.2"/>
  </r>
  <r>
    <x v="2"/>
    <s v="Tampa Electric Company"/>
    <x v="0"/>
    <s v="Tampa Electric Company"/>
    <x v="585"/>
    <x v="584"/>
    <x v="95"/>
    <s v="OthPwr Maint Gen Eq"/>
    <m/>
    <m/>
    <n v="400.24"/>
    <m/>
    <m/>
    <m/>
    <m/>
    <m/>
    <m/>
    <m/>
    <m/>
    <m/>
    <n v="400.24"/>
  </r>
  <r>
    <x v="2"/>
    <s v="Tampa Electric Company"/>
    <x v="0"/>
    <s v="Tampa Electric Company"/>
    <x v="585"/>
    <x v="584"/>
    <x v="104"/>
    <s v="Misc Trnsm Exp"/>
    <m/>
    <m/>
    <m/>
    <n v="94652.94"/>
    <m/>
    <n v="-94652.94"/>
    <m/>
    <m/>
    <m/>
    <n v="1836.32"/>
    <m/>
    <m/>
    <n v="1836.32"/>
  </r>
  <r>
    <x v="2"/>
    <s v="Tampa Electric Company"/>
    <x v="0"/>
    <s v="Tampa Electric Company"/>
    <x v="585"/>
    <x v="584"/>
    <x v="106"/>
    <s v="Trnsm Maint Comp SW"/>
    <n v="452.22"/>
    <m/>
    <m/>
    <m/>
    <m/>
    <m/>
    <m/>
    <m/>
    <m/>
    <m/>
    <m/>
    <m/>
    <n v="452.22"/>
  </r>
  <r>
    <x v="2"/>
    <s v="Tampa Electric Company"/>
    <x v="0"/>
    <s v="Tampa Electric Company"/>
    <x v="585"/>
    <x v="584"/>
    <x v="109"/>
    <s v="Trnsm Maint OH Lines"/>
    <n v="1887.29"/>
    <n v="2431.46"/>
    <n v="1434.25"/>
    <n v="2891.03"/>
    <n v="1339.39"/>
    <n v="1591.87"/>
    <n v="1633.73"/>
    <n v="1718.3"/>
    <n v="812.74"/>
    <n v="2242.94"/>
    <n v="1822.52"/>
    <n v="1904.4"/>
    <n v="21709.920000000002"/>
  </r>
  <r>
    <x v="2"/>
    <s v="Tampa Electric Company"/>
    <x v="0"/>
    <s v="Tampa Electric Company"/>
    <x v="585"/>
    <x v="584"/>
    <x v="113"/>
    <s v="Distrb OH Line Exp"/>
    <n v="-133.9"/>
    <m/>
    <m/>
    <m/>
    <m/>
    <m/>
    <m/>
    <m/>
    <m/>
    <m/>
    <m/>
    <m/>
    <n v="-133.9"/>
  </r>
  <r>
    <x v="2"/>
    <s v="Tampa Electric Company"/>
    <x v="0"/>
    <s v="Tampa Electric Company"/>
    <x v="585"/>
    <x v="584"/>
    <x v="131"/>
    <s v="A&amp;G Salaries"/>
    <m/>
    <m/>
    <m/>
    <m/>
    <m/>
    <m/>
    <m/>
    <m/>
    <m/>
    <m/>
    <n v="73.52"/>
    <m/>
    <n v="73.52"/>
  </r>
  <r>
    <x v="2"/>
    <s v="Tampa Electric Company"/>
    <x v="0"/>
    <s v="Tampa Electric Company"/>
    <x v="585"/>
    <x v="584"/>
    <x v="156"/>
    <s v="Admin Exp Transf Cr"/>
    <n v="7438.66"/>
    <n v="6621.3"/>
    <n v="8445.34"/>
    <n v="34250.559999999998"/>
    <n v="10781.51"/>
    <n v="6371"/>
    <n v="15264.76"/>
    <n v="5840.36"/>
    <n v="8892.09"/>
    <n v="8825.11"/>
    <n v="9071.8700000000008"/>
    <n v="7537.96"/>
    <n v="129340.51999999999"/>
  </r>
  <r>
    <x v="2"/>
    <s v="Tampa Electric Company"/>
    <x v="0"/>
    <s v="Tampa Electric Company"/>
    <x v="585"/>
    <x v="584"/>
    <x v="134"/>
    <s v="Not assigned"/>
    <n v="133.9"/>
    <m/>
    <m/>
    <m/>
    <m/>
    <m/>
    <m/>
    <m/>
    <m/>
    <m/>
    <m/>
    <m/>
    <n v="133.9"/>
  </r>
  <r>
    <x v="2"/>
    <s v="Tampa Electric Company"/>
    <x v="0"/>
    <s v="Tampa Electric Company"/>
    <x v="586"/>
    <x v="585"/>
    <x v="156"/>
    <s v="Admin Exp Transf Cr"/>
    <n v="-2916666.67"/>
    <n v="-2916666.67"/>
    <n v="-2916666.67"/>
    <n v="-2916666.67"/>
    <n v="-2916666.67"/>
    <n v="-2916666.67"/>
    <n v="-2916666.67"/>
    <n v="-2916666.67"/>
    <n v="-2916666.67"/>
    <n v="-2916666.67"/>
    <n v="-2916666.67"/>
    <n v="-2916666.67"/>
    <n v="-35000000.040000007"/>
  </r>
  <r>
    <x v="2"/>
    <s v="Tampa Electric Company"/>
    <x v="0"/>
    <s v="Tampa Electric Company"/>
    <x v="587"/>
    <x v="586"/>
    <x v="1"/>
    <s v="FERC B/S Clearing"/>
    <n v="-102667.27"/>
    <n v="-130158.96"/>
    <n v="-190495"/>
    <n v="-168173.61"/>
    <n v="-148348.12"/>
    <n v="-115109.64"/>
    <n v="-52246.720000000001"/>
    <n v="-173477.57"/>
    <n v="-386163.20000000001"/>
    <n v="-115793.14"/>
    <n v="-132441.85999999999"/>
    <n v="-87403.22"/>
    <n v="-1802478.3099999998"/>
  </r>
  <r>
    <x v="2"/>
    <s v="Tampa Electric Company"/>
    <x v="0"/>
    <s v="Tampa Electric Company"/>
    <x v="587"/>
    <x v="586"/>
    <x v="79"/>
    <s v="Other Deductions"/>
    <n v="58.69"/>
    <m/>
    <m/>
    <n v="6.2"/>
    <n v="13.88"/>
    <n v="11.2"/>
    <m/>
    <m/>
    <m/>
    <m/>
    <m/>
    <m/>
    <n v="89.97"/>
  </r>
  <r>
    <x v="2"/>
    <s v="Tampa Electric Company"/>
    <x v="0"/>
    <s v="Tampa Electric Company"/>
    <x v="587"/>
    <x v="586"/>
    <x v="80"/>
    <s v="Steam Ops SupEng"/>
    <n v="6.26"/>
    <m/>
    <m/>
    <m/>
    <m/>
    <m/>
    <m/>
    <m/>
    <m/>
    <m/>
    <m/>
    <m/>
    <n v="6.26"/>
  </r>
  <r>
    <x v="2"/>
    <s v="Tampa Electric Company"/>
    <x v="0"/>
    <s v="Tampa Electric Company"/>
    <x v="587"/>
    <x v="586"/>
    <x v="81"/>
    <s v="Steam Fuel"/>
    <n v="9827.41"/>
    <n v="3393.27"/>
    <n v="4564.57"/>
    <n v="3670.79"/>
    <n v="4584.8999999999996"/>
    <n v="1891.11"/>
    <n v="1839.1"/>
    <n v="2956.44"/>
    <n v="12123.16"/>
    <n v="2437.25"/>
    <n v="2832.23"/>
    <n v="1391.74"/>
    <n v="51511.97"/>
  </r>
  <r>
    <x v="2"/>
    <s v="Tampa Electric Company"/>
    <x v="0"/>
    <s v="Tampa Electric Company"/>
    <x v="587"/>
    <x v="586"/>
    <x v="82"/>
    <s v="Steam Expenses"/>
    <n v="26515.29"/>
    <n v="29746.17"/>
    <n v="50638.21"/>
    <n v="36549.85"/>
    <n v="19506.09"/>
    <n v="21404.38"/>
    <n v="13353.41"/>
    <n v="28775.01"/>
    <n v="78050.509999999995"/>
    <n v="23190.03"/>
    <n v="28961.54"/>
    <n v="19850.25"/>
    <n v="376540.73999999993"/>
  </r>
  <r>
    <x v="2"/>
    <s v="Tampa Electric Company"/>
    <x v="0"/>
    <s v="Tampa Electric Company"/>
    <x v="587"/>
    <x v="586"/>
    <x v="83"/>
    <s v="Steam Electric Exp"/>
    <n v="17401.740000000002"/>
    <n v="20759.150000000001"/>
    <n v="31821.279999999999"/>
    <n v="23257.18"/>
    <n v="17136.52"/>
    <n v="21362.07"/>
    <n v="10246.86"/>
    <n v="22484.59"/>
    <n v="58994.34"/>
    <n v="19971.03"/>
    <n v="22503.96"/>
    <n v="16745.48"/>
    <n v="282684.19999999995"/>
  </r>
  <r>
    <x v="2"/>
    <s v="Tampa Electric Company"/>
    <x v="0"/>
    <s v="Tampa Electric Company"/>
    <x v="587"/>
    <x v="586"/>
    <x v="84"/>
    <s v="Misc Steam Pwr Exp"/>
    <n v="4.3"/>
    <n v="371.71"/>
    <n v="10.99"/>
    <n v="6.19"/>
    <n v="6.77"/>
    <n v="31.82"/>
    <n v="2.48"/>
    <n v="57.44"/>
    <n v="64.08"/>
    <n v="255.6"/>
    <n v="518.05999999999995"/>
    <n v="5.12"/>
    <n v="1334.56"/>
  </r>
  <r>
    <x v="2"/>
    <s v="Tampa Electric Company"/>
    <x v="0"/>
    <s v="Tampa Electric Company"/>
    <x v="587"/>
    <x v="586"/>
    <x v="86"/>
    <s v="Steam Main Struct"/>
    <n v="3760.95"/>
    <n v="6442.14"/>
    <n v="8289.4"/>
    <n v="9561.08"/>
    <n v="6513.03"/>
    <n v="3467.37"/>
    <n v="1817.44"/>
    <n v="6667.06"/>
    <n v="18771.009999999998"/>
    <n v="7356.01"/>
    <n v="6447.22"/>
    <n v="3678.68"/>
    <n v="82771.389999999985"/>
  </r>
  <r>
    <x v="2"/>
    <s v="Tampa Electric Company"/>
    <x v="0"/>
    <s v="Tampa Electric Company"/>
    <x v="587"/>
    <x v="586"/>
    <x v="87"/>
    <s v="Steam Maint BoilerPl"/>
    <n v="20274.04"/>
    <n v="31985.040000000001"/>
    <n v="50679.86"/>
    <n v="47515.18"/>
    <n v="30086.15"/>
    <n v="22342.71"/>
    <n v="16240.34"/>
    <n v="38527.279999999999"/>
    <n v="111858.04"/>
    <n v="31927.07"/>
    <n v="36314.57"/>
    <n v="19592.41"/>
    <n v="457342.68999999994"/>
  </r>
  <r>
    <x v="2"/>
    <s v="Tampa Electric Company"/>
    <x v="0"/>
    <s v="Tampa Electric Company"/>
    <x v="587"/>
    <x v="586"/>
    <x v="88"/>
    <s v="Steam Maint ElePlant"/>
    <n v="6541.84"/>
    <n v="7659.42"/>
    <n v="12114.64"/>
    <n v="14485.15"/>
    <n v="14022.88"/>
    <n v="4597.63"/>
    <n v="2717.62"/>
    <n v="6629.23"/>
    <n v="9556.4599999999991"/>
    <n v="4175.7299999999996"/>
    <n v="7649.41"/>
    <n v="1939.28"/>
    <n v="92089.29"/>
  </r>
  <r>
    <x v="2"/>
    <s v="Tampa Electric Company"/>
    <x v="0"/>
    <s v="Tampa Electric Company"/>
    <x v="587"/>
    <x v="586"/>
    <x v="89"/>
    <s v="Maint Msc Steam Plnt"/>
    <n v="4921.6499999999996"/>
    <n v="13728.17"/>
    <n v="12816.97"/>
    <n v="10242.39"/>
    <n v="5234.17"/>
    <n v="7100.63"/>
    <n v="3099.03"/>
    <n v="7196.18"/>
    <n v="21160.91"/>
    <n v="7483.49"/>
    <n v="9514.23"/>
    <n v="2969.81"/>
    <n v="105467.62999999999"/>
  </r>
  <r>
    <x v="2"/>
    <s v="Tampa Electric Company"/>
    <x v="0"/>
    <s v="Tampa Electric Company"/>
    <x v="587"/>
    <x v="586"/>
    <x v="92"/>
    <s v="OthPwr Gen Exp"/>
    <n v="9102.24"/>
    <n v="9110.2999999999993"/>
    <n v="9321.94"/>
    <n v="14089.62"/>
    <n v="35911.870000000003"/>
    <n v="23908.560000000001"/>
    <n v="1350.18"/>
    <n v="45022.93"/>
    <n v="42548.27"/>
    <n v="8934.02"/>
    <n v="9899.1"/>
    <n v="9638.91"/>
    <n v="218837.93999999997"/>
  </r>
  <r>
    <x v="2"/>
    <s v="Tampa Electric Company"/>
    <x v="0"/>
    <s v="Tampa Electric Company"/>
    <x v="587"/>
    <x v="586"/>
    <x v="93"/>
    <s v="Misc OthPwr Gen Exp"/>
    <n v="847.45"/>
    <n v="1449.12"/>
    <n v="855.14"/>
    <n v="1380.65"/>
    <n v="1970.09"/>
    <n v="807.33"/>
    <n v="36.93"/>
    <n v="2716.07"/>
    <n v="1416.91"/>
    <n v="-1395.59"/>
    <n v="1737.78"/>
    <n v="245.26"/>
    <n v="12067.140000000001"/>
  </r>
  <r>
    <x v="2"/>
    <s v="Tampa Electric Company"/>
    <x v="0"/>
    <s v="Tampa Electric Company"/>
    <x v="587"/>
    <x v="586"/>
    <x v="94"/>
    <s v="OthPwr Maint Struct"/>
    <n v="214.67"/>
    <n v="168.44"/>
    <n v="142.30000000000001"/>
    <n v="120.03"/>
    <n v="154.29"/>
    <n v="426.28"/>
    <m/>
    <n v="1516.93"/>
    <n v="392.55"/>
    <n v="-341.92"/>
    <n v="143.02000000000001"/>
    <n v="8.42"/>
    <n v="2945.01"/>
  </r>
  <r>
    <x v="2"/>
    <s v="Tampa Electric Company"/>
    <x v="0"/>
    <s v="Tampa Electric Company"/>
    <x v="587"/>
    <x v="586"/>
    <x v="95"/>
    <s v="OthPwr Maint Gen Eq"/>
    <n v="2868.77"/>
    <n v="5054.88"/>
    <n v="9118.8700000000008"/>
    <n v="7196.3"/>
    <n v="12878.82"/>
    <n v="7452.16"/>
    <n v="1543.33"/>
    <n v="9331.5300000000007"/>
    <n v="24454.1"/>
    <n v="12123.55"/>
    <n v="5148.04"/>
    <n v="11334.64"/>
    <n v="108504.99"/>
  </r>
  <r>
    <x v="2"/>
    <s v="Tampa Electric Company"/>
    <x v="0"/>
    <s v="Tampa Electric Company"/>
    <x v="587"/>
    <x v="586"/>
    <x v="96"/>
    <s v="Maint Msc OthPwr Plt"/>
    <n v="321.97000000000003"/>
    <n v="291.14999999999998"/>
    <n v="120.83"/>
    <n v="93"/>
    <n v="328.66"/>
    <n v="306.39"/>
    <m/>
    <n v="1596.88"/>
    <n v="6772.86"/>
    <n v="-323.13"/>
    <n v="772.7"/>
    <n v="3.22"/>
    <n v="10284.530000000001"/>
  </r>
  <r>
    <x v="2"/>
    <s v="Tampa Electric Company"/>
    <x v="0"/>
    <s v="Tampa Electric Company"/>
    <x v="587"/>
    <x v="586"/>
    <x v="118"/>
    <s v="Misc Distrib Exp"/>
    <m/>
    <m/>
    <m/>
    <m/>
    <n v="16.13"/>
    <m/>
    <m/>
    <m/>
    <m/>
    <m/>
    <m/>
    <m/>
    <n v="16.13"/>
  </r>
  <r>
    <x v="2"/>
    <s v="Tampa Electric Company"/>
    <x v="0"/>
    <s v="Tampa Electric Company"/>
    <x v="588"/>
    <x v="587"/>
    <x v="1"/>
    <s v="FERC B/S Clearing"/>
    <n v="-193962.33"/>
    <n v="-202275.52"/>
    <n v="-255346.41"/>
    <n v="-256689.88"/>
    <n v="-241571.16"/>
    <n v="-222010.12"/>
    <n v="-232758.43"/>
    <n v="-260659.84"/>
    <n v="-180884.24"/>
    <n v="-164199.34"/>
    <n v="-248511.95"/>
    <n v="-249602.58"/>
    <n v="-2708471.8000000003"/>
  </r>
  <r>
    <x v="2"/>
    <s v="Tampa Electric Company"/>
    <x v="0"/>
    <s v="Tampa Electric Company"/>
    <x v="588"/>
    <x v="587"/>
    <x v="82"/>
    <s v="Steam Expenses"/>
    <m/>
    <m/>
    <n v="645.67999999999995"/>
    <m/>
    <m/>
    <m/>
    <n v="63.56"/>
    <m/>
    <m/>
    <m/>
    <m/>
    <m/>
    <n v="709.24"/>
  </r>
  <r>
    <x v="2"/>
    <s v="Tampa Electric Company"/>
    <x v="0"/>
    <s v="Tampa Electric Company"/>
    <x v="588"/>
    <x v="587"/>
    <x v="84"/>
    <s v="Misc Steam Pwr Exp"/>
    <n v="1917.69"/>
    <n v="2909.5"/>
    <n v="3524.06"/>
    <n v="1038.43"/>
    <n v="1800.47"/>
    <n v="9654.08"/>
    <n v="20794.689999999999"/>
    <n v="3661.5"/>
    <n v="6907.51"/>
    <n v="9471.16"/>
    <n v="7619.53"/>
    <n v="8442.56"/>
    <n v="77741.179999999993"/>
  </r>
  <r>
    <x v="2"/>
    <s v="Tampa Electric Company"/>
    <x v="0"/>
    <s v="Tampa Electric Company"/>
    <x v="588"/>
    <x v="587"/>
    <x v="86"/>
    <s v="Steam Main Struct"/>
    <n v="10798.11"/>
    <n v="3558.82"/>
    <n v="13181.79"/>
    <n v="5218.22"/>
    <n v="14903.93"/>
    <n v="2559.35"/>
    <n v="14889.37"/>
    <n v="4973.9399999999996"/>
    <n v="31089.54"/>
    <n v="4893.6400000000003"/>
    <n v="11062.51"/>
    <n v="5572.45"/>
    <n v="122701.67"/>
  </r>
  <r>
    <x v="2"/>
    <s v="Tampa Electric Company"/>
    <x v="0"/>
    <s v="Tampa Electric Company"/>
    <x v="588"/>
    <x v="587"/>
    <x v="87"/>
    <s v="Steam Maint BoilerPl"/>
    <n v="52419.82"/>
    <n v="43655.13"/>
    <n v="55766.17"/>
    <n v="80577.91"/>
    <n v="66600.11"/>
    <n v="75264.740000000005"/>
    <n v="64019"/>
    <n v="170819.78"/>
    <n v="88036.9"/>
    <n v="26048"/>
    <n v="96963.64"/>
    <n v="43644.14"/>
    <n v="863815.34000000008"/>
  </r>
  <r>
    <x v="2"/>
    <s v="Tampa Electric Company"/>
    <x v="0"/>
    <s v="Tampa Electric Company"/>
    <x v="588"/>
    <x v="587"/>
    <x v="88"/>
    <s v="Steam Maint ElePlant"/>
    <n v="3066.7"/>
    <n v="6112.25"/>
    <n v="10583.56"/>
    <n v="18030.47"/>
    <n v="36329.949999999997"/>
    <n v="6245.56"/>
    <n v="7706.16"/>
    <n v="2370.9499999999998"/>
    <n v="2060.0100000000002"/>
    <n v="32539.62"/>
    <n v="4402.17"/>
    <n v="5343.97"/>
    <n v="134791.36999999997"/>
  </r>
  <r>
    <x v="2"/>
    <s v="Tampa Electric Company"/>
    <x v="0"/>
    <s v="Tampa Electric Company"/>
    <x v="588"/>
    <x v="587"/>
    <x v="89"/>
    <s v="Maint Msc Steam Plnt"/>
    <n v="10355.99"/>
    <n v="13949.79"/>
    <n v="37012.870000000003"/>
    <n v="22591.11"/>
    <n v="11818.28"/>
    <n v="28736.959999999999"/>
    <n v="38595.58"/>
    <n v="6587.1"/>
    <n v="27724.799999999999"/>
    <n v="17593.88"/>
    <n v="26809.75"/>
    <n v="33943.94"/>
    <n v="275720.05000000005"/>
  </r>
  <r>
    <x v="2"/>
    <s v="Tampa Electric Company"/>
    <x v="0"/>
    <s v="Tampa Electric Company"/>
    <x v="588"/>
    <x v="587"/>
    <x v="92"/>
    <s v="OthPwr Gen Exp"/>
    <n v="6588.03"/>
    <n v="6224.01"/>
    <n v="5669.8"/>
    <n v="12482.2"/>
    <n v="6452.55"/>
    <n v="7416.98"/>
    <n v="7036.18"/>
    <n v="7988.02"/>
    <n v="601.34"/>
    <n v="6835.87"/>
    <n v="7874.53"/>
    <n v="7910.25"/>
    <n v="83079.759999999995"/>
  </r>
  <r>
    <x v="2"/>
    <s v="Tampa Electric Company"/>
    <x v="0"/>
    <s v="Tampa Electric Company"/>
    <x v="588"/>
    <x v="587"/>
    <x v="93"/>
    <s v="Misc OthPwr Gen Exp"/>
    <n v="4052.71"/>
    <n v="977.62"/>
    <n v="15620.39"/>
    <n v="557.62"/>
    <n v="2656.93"/>
    <n v="5232.2"/>
    <n v="1030.81"/>
    <n v="8561.98"/>
    <n v="359.01"/>
    <n v="2304.59"/>
    <n v="2316.21"/>
    <n v="1633.35"/>
    <n v="45303.42"/>
  </r>
  <r>
    <x v="2"/>
    <s v="Tampa Electric Company"/>
    <x v="0"/>
    <s v="Tampa Electric Company"/>
    <x v="588"/>
    <x v="587"/>
    <x v="94"/>
    <s v="OthPwr Maint Struct"/>
    <n v="6047.01"/>
    <n v="7469.63"/>
    <n v="4460.45"/>
    <n v="5818.69"/>
    <n v="320.33"/>
    <n v="3778.93"/>
    <n v="4250.2700000000004"/>
    <n v="73.17"/>
    <n v="1468.21"/>
    <n v="323.8"/>
    <n v="365.79"/>
    <n v="3028.14"/>
    <n v="37404.420000000006"/>
  </r>
  <r>
    <x v="2"/>
    <s v="Tampa Electric Company"/>
    <x v="0"/>
    <s v="Tampa Electric Company"/>
    <x v="588"/>
    <x v="587"/>
    <x v="95"/>
    <s v="OthPwr Maint Gen Eq"/>
    <n v="88594.9"/>
    <n v="107641.34"/>
    <n v="106677.61"/>
    <n v="100835.55"/>
    <n v="94436.22"/>
    <n v="80551.27"/>
    <n v="64386.42"/>
    <n v="55317.93"/>
    <n v="22003.45"/>
    <n v="59503.17"/>
    <n v="91371.46"/>
    <n v="139976.35999999999"/>
    <n v="1011295.68"/>
  </r>
  <r>
    <x v="2"/>
    <s v="Tampa Electric Company"/>
    <x v="0"/>
    <s v="Tampa Electric Company"/>
    <x v="588"/>
    <x v="587"/>
    <x v="96"/>
    <s v="Maint Msc OthPwr Plt"/>
    <n v="9995.5400000000009"/>
    <n v="9546.82"/>
    <n v="2190.59"/>
    <n v="9161.0300000000007"/>
    <n v="6244.74"/>
    <n v="2512.9"/>
    <n v="9494.25"/>
    <m/>
    <n v="624.46"/>
    <n v="4528.3999999999996"/>
    <m/>
    <n v="73.25"/>
    <n v="54371.98"/>
  </r>
  <r>
    <x v="2"/>
    <s v="Tampa Electric Company"/>
    <x v="0"/>
    <s v="Tampa Electric Company"/>
    <x v="588"/>
    <x v="587"/>
    <x v="102"/>
    <s v="Trnsm Station Exp"/>
    <n v="-30.37"/>
    <m/>
    <m/>
    <m/>
    <m/>
    <m/>
    <m/>
    <m/>
    <m/>
    <m/>
    <m/>
    <m/>
    <n v="-30.37"/>
  </r>
  <r>
    <x v="2"/>
    <s v="Tampa Electric Company"/>
    <x v="0"/>
    <s v="Tampa Electric Company"/>
    <x v="588"/>
    <x v="587"/>
    <x v="113"/>
    <s v="Distrb OH Line Exp"/>
    <n v="-22.82"/>
    <m/>
    <m/>
    <m/>
    <m/>
    <m/>
    <m/>
    <m/>
    <m/>
    <m/>
    <m/>
    <m/>
    <n v="-22.82"/>
  </r>
  <r>
    <x v="2"/>
    <s v="Tampa Electric Company"/>
    <x v="0"/>
    <s v="Tampa Electric Company"/>
    <x v="588"/>
    <x v="587"/>
    <x v="121"/>
    <s v="Distrb Maint OH Line"/>
    <n v="234.48"/>
    <n v="230.61"/>
    <n v="13.44"/>
    <n v="9.8800000000000008"/>
    <n v="7.65"/>
    <n v="57.15"/>
    <n v="492.14"/>
    <n v="18.38"/>
    <n v="-255.67"/>
    <n v="157.21"/>
    <n v="-273.64"/>
    <n v="34.17"/>
    <n v="725.80000000000007"/>
  </r>
  <r>
    <x v="2"/>
    <s v="Tampa Electric Company"/>
    <x v="0"/>
    <s v="Tampa Electric Company"/>
    <x v="588"/>
    <x v="587"/>
    <x v="122"/>
    <s v="Distrb Maint UG Line"/>
    <n v="-52.06"/>
    <m/>
    <m/>
    <m/>
    <m/>
    <m/>
    <m/>
    <m/>
    <m/>
    <m/>
    <m/>
    <m/>
    <n v="-52.06"/>
  </r>
  <r>
    <x v="2"/>
    <s v="Tampa Electric Company"/>
    <x v="0"/>
    <s v="Tampa Electric Company"/>
    <x v="588"/>
    <x v="587"/>
    <x v="137"/>
    <s v="Office Suppl Exp"/>
    <m/>
    <m/>
    <m/>
    <n v="368.77"/>
    <m/>
    <m/>
    <m/>
    <n v="287.08999999999997"/>
    <n v="264.68"/>
    <m/>
    <m/>
    <m/>
    <n v="920.54"/>
  </r>
  <r>
    <x v="2"/>
    <s v="Tampa Electric Company"/>
    <x v="0"/>
    <s v="Tampa Electric Company"/>
    <x v="588"/>
    <x v="587"/>
    <x v="134"/>
    <s v="Not assigned"/>
    <n v="-3.4"/>
    <m/>
    <m/>
    <m/>
    <m/>
    <m/>
    <m/>
    <m/>
    <m/>
    <m/>
    <m/>
    <m/>
    <n v="-3.4"/>
  </r>
  <r>
    <x v="2"/>
    <s v="Tampa Electric Company"/>
    <x v="0"/>
    <s v="Tampa Electric Company"/>
    <x v="589"/>
    <x v="588"/>
    <x v="1"/>
    <s v="FERC B/S Clearing"/>
    <n v="-46536.63"/>
    <n v="-64563.199999999997"/>
    <n v="-52953.78"/>
    <n v="-26356.78"/>
    <n v="-17476.509999999998"/>
    <n v="-24455.99"/>
    <n v="-17546.810000000001"/>
    <n v="-26406.02"/>
    <n v="-30695.89"/>
    <n v="-29547.85"/>
    <n v="-34969.46"/>
    <n v="-39197.300000000003"/>
    <n v="-410706.22"/>
  </r>
  <r>
    <x v="2"/>
    <s v="Tampa Electric Company"/>
    <x v="0"/>
    <s v="Tampa Electric Company"/>
    <x v="589"/>
    <x v="588"/>
    <x v="79"/>
    <s v="Other Deductions"/>
    <n v="219.25"/>
    <m/>
    <m/>
    <n v="23.83"/>
    <n v="11.67"/>
    <n v="4.43"/>
    <m/>
    <m/>
    <m/>
    <m/>
    <m/>
    <m/>
    <n v="259.17999999999995"/>
  </r>
  <r>
    <x v="2"/>
    <s v="Tampa Electric Company"/>
    <x v="0"/>
    <s v="Tampa Electric Company"/>
    <x v="589"/>
    <x v="588"/>
    <x v="80"/>
    <s v="Steam Ops SupEng"/>
    <n v="0.92"/>
    <m/>
    <m/>
    <m/>
    <m/>
    <m/>
    <m/>
    <m/>
    <m/>
    <m/>
    <m/>
    <m/>
    <n v="0.92"/>
  </r>
  <r>
    <x v="2"/>
    <s v="Tampa Electric Company"/>
    <x v="0"/>
    <s v="Tampa Electric Company"/>
    <x v="589"/>
    <x v="588"/>
    <x v="81"/>
    <s v="Steam Fuel"/>
    <n v="1442.66"/>
    <n v="2022.57"/>
    <n v="1162.68"/>
    <n v="264.06"/>
    <n v="645.78"/>
    <n v="427.35"/>
    <n v="254.97"/>
    <n v="229.12"/>
    <n v="757.75"/>
    <n v="553.26"/>
    <n v="640.13"/>
    <n v="565.05999999999995"/>
    <n v="8965.39"/>
  </r>
  <r>
    <x v="2"/>
    <s v="Tampa Electric Company"/>
    <x v="0"/>
    <s v="Tampa Electric Company"/>
    <x v="589"/>
    <x v="588"/>
    <x v="82"/>
    <s v="Steam Expenses"/>
    <n v="3892.62"/>
    <n v="17730.45"/>
    <n v="12898.41"/>
    <n v="2629.23"/>
    <n v="2747.44"/>
    <n v="4836.8999999999996"/>
    <n v="1851.33"/>
    <n v="2229.98"/>
    <n v="4878.5"/>
    <n v="5264.18"/>
    <n v="6545.77"/>
    <n v="8059.4"/>
    <n v="73564.210000000006"/>
  </r>
  <r>
    <x v="2"/>
    <s v="Tampa Electric Company"/>
    <x v="0"/>
    <s v="Tampa Electric Company"/>
    <x v="589"/>
    <x v="588"/>
    <x v="83"/>
    <s v="Steam Electric Exp"/>
    <n v="2554.58"/>
    <n v="12373.57"/>
    <n v="8105.46"/>
    <n v="1673.06"/>
    <n v="2413.7600000000002"/>
    <n v="4827.59"/>
    <n v="1420.65"/>
    <n v="1742.63"/>
    <n v="3687.41"/>
    <n v="4533.78"/>
    <n v="5085.97"/>
    <n v="6798.63"/>
    <n v="55217.089999999989"/>
  </r>
  <r>
    <x v="2"/>
    <s v="Tampa Electric Company"/>
    <x v="0"/>
    <s v="Tampa Electric Company"/>
    <x v="589"/>
    <x v="588"/>
    <x v="84"/>
    <s v="Misc Steam Pwr Exp"/>
    <n v="0.63"/>
    <n v="221.56"/>
    <n v="2.8"/>
    <n v="0.45"/>
    <n v="0.95"/>
    <n v="7.19"/>
    <n v="0.34"/>
    <n v="4.45"/>
    <n v="4.01"/>
    <n v="58.02"/>
    <n v="117.09"/>
    <n v="2.08"/>
    <n v="419.57"/>
  </r>
  <r>
    <x v="2"/>
    <s v="Tampa Electric Company"/>
    <x v="0"/>
    <s v="Tampa Electric Company"/>
    <x v="589"/>
    <x v="588"/>
    <x v="85"/>
    <s v="Steam Main SupEng"/>
    <m/>
    <m/>
    <m/>
    <m/>
    <m/>
    <m/>
    <n v="3.13"/>
    <m/>
    <m/>
    <m/>
    <m/>
    <m/>
    <n v="3.13"/>
  </r>
  <r>
    <x v="2"/>
    <s v="Tampa Electric Company"/>
    <x v="0"/>
    <s v="Tampa Electric Company"/>
    <x v="589"/>
    <x v="588"/>
    <x v="86"/>
    <s v="Steam Main Struct"/>
    <n v="552.13"/>
    <n v="3839.84"/>
    <n v="2111.4499999999998"/>
    <n v="687.76"/>
    <n v="917.36"/>
    <n v="777.85"/>
    <n v="251.93"/>
    <n v="516.66999999999996"/>
    <n v="1173.27"/>
    <n v="1669.79"/>
    <n v="1457.29"/>
    <n v="1493.59"/>
    <n v="15448.93"/>
  </r>
  <r>
    <x v="2"/>
    <s v="Tampa Electric Company"/>
    <x v="0"/>
    <s v="Tampa Electric Company"/>
    <x v="589"/>
    <x v="588"/>
    <x v="87"/>
    <s v="Steam Maint BoilerPl"/>
    <n v="2976.17"/>
    <n v="19064.689999999999"/>
    <n v="12909.1"/>
    <n v="3417.98"/>
    <n v="4237.6099999999997"/>
    <n v="5048.8500000000004"/>
    <n v="2251.59"/>
    <n v="2985.67"/>
    <n v="6991.65"/>
    <n v="7247.39"/>
    <n v="8207.7800000000007"/>
    <n v="7954.78"/>
    <n v="83293.260000000009"/>
  </r>
  <r>
    <x v="2"/>
    <s v="Tampa Electric Company"/>
    <x v="0"/>
    <s v="Tampa Electric Company"/>
    <x v="589"/>
    <x v="588"/>
    <x v="88"/>
    <s v="Steam Maint ElePlant"/>
    <n v="960.29"/>
    <n v="4565.4399999999996"/>
    <n v="3085.84"/>
    <n v="1041.99"/>
    <n v="1975.1"/>
    <n v="1038.97"/>
    <n v="376.79"/>
    <n v="513.71"/>
    <n v="597.29"/>
    <n v="947.86"/>
    <n v="1728.85"/>
    <n v="787.42"/>
    <n v="17619.55"/>
  </r>
  <r>
    <x v="2"/>
    <s v="Tampa Electric Company"/>
    <x v="0"/>
    <s v="Tampa Electric Company"/>
    <x v="589"/>
    <x v="588"/>
    <x v="89"/>
    <s v="Maint Msc Steam Plnt"/>
    <n v="722.52"/>
    <n v="8182.73"/>
    <n v="3264.73"/>
    <n v="736.77"/>
    <n v="737.24"/>
    <n v="1604.54"/>
    <n v="429.65"/>
    <n v="557.66999999999996"/>
    <n v="1322.64"/>
    <n v="1698.76"/>
    <n v="2150.41"/>
    <n v="1205.79"/>
    <n v="22613.449999999997"/>
  </r>
  <r>
    <x v="2"/>
    <s v="Tampa Electric Company"/>
    <x v="0"/>
    <s v="Tampa Electric Company"/>
    <x v="589"/>
    <x v="588"/>
    <x v="92"/>
    <s v="OthPwr Gen Exp"/>
    <n v="26613.53"/>
    <n v="-4153.6099999999997"/>
    <n v="5592.58"/>
    <n v="10724.78"/>
    <n v="2442.3000000000002"/>
    <n v="4037.93"/>
    <n v="8060.57"/>
    <n v="14190.02"/>
    <n v="7651.03"/>
    <n v="4997.66"/>
    <n v="5544.93"/>
    <n v="6795.73"/>
    <n v="92497.45"/>
  </r>
  <r>
    <x v="2"/>
    <s v="Tampa Electric Company"/>
    <x v="0"/>
    <s v="Tampa Electric Company"/>
    <x v="589"/>
    <x v="588"/>
    <x v="93"/>
    <s v="Misc OthPwr Gen Exp"/>
    <n v="2596.7600000000002"/>
    <n v="-660.12"/>
    <n v="1000.28"/>
    <n v="2753.1"/>
    <n v="395.17"/>
    <n v="272.62"/>
    <n v="1198.6099999999999"/>
    <n v="953.52"/>
    <n v="314.18"/>
    <n v="767.33"/>
    <n v="1454.77"/>
    <n v="337.7"/>
    <n v="11383.920000000002"/>
  </r>
  <r>
    <x v="2"/>
    <s v="Tampa Electric Company"/>
    <x v="0"/>
    <s v="Tampa Electric Company"/>
    <x v="589"/>
    <x v="588"/>
    <x v="94"/>
    <s v="OthPwr Maint Struct"/>
    <n v="782.17"/>
    <n v="-215.77"/>
    <n v="211.42"/>
    <n v="422.73"/>
    <n v="120.31"/>
    <n v="168.51"/>
    <n v="383.09"/>
    <n v="381.22"/>
    <n v="131.72"/>
    <n v="125.43"/>
    <n v="175.02"/>
    <n v="107.13"/>
    <n v="2792.9799999999996"/>
  </r>
  <r>
    <x v="2"/>
    <s v="Tampa Electric Company"/>
    <x v="0"/>
    <s v="Tampa Electric Company"/>
    <x v="589"/>
    <x v="588"/>
    <x v="95"/>
    <s v="OthPwr Maint Gen Eq"/>
    <n v="2274.2199999999998"/>
    <n v="1613.71"/>
    <n v="2461.7600000000002"/>
    <n v="1623.21"/>
    <n v="717.81"/>
    <n v="1284.28"/>
    <n v="779.85"/>
    <n v="1520.87"/>
    <n v="2579.6799999999998"/>
    <n v="1424.47"/>
    <n v="1400.29"/>
    <n v="4971.67"/>
    <n v="22651.82"/>
  </r>
  <r>
    <x v="2"/>
    <s v="Tampa Electric Company"/>
    <x v="0"/>
    <s v="Tampa Electric Company"/>
    <x v="589"/>
    <x v="588"/>
    <x v="96"/>
    <s v="Maint Msc OthPwr Plt"/>
    <n v="948.18"/>
    <n v="-21.86"/>
    <n v="147.27000000000001"/>
    <n v="357.83"/>
    <n v="114.01"/>
    <n v="118.98"/>
    <n v="284.31"/>
    <n v="580.49"/>
    <n v="606.76"/>
    <n v="259.92"/>
    <n v="461.16"/>
    <n v="118.32"/>
    <n v="3975.3700000000003"/>
  </r>
  <r>
    <x v="2"/>
    <s v="Tampa Electric Company"/>
    <x v="0"/>
    <s v="Tampa Electric Company"/>
    <x v="590"/>
    <x v="589"/>
    <x v="1"/>
    <s v="FERC B/S Clearing"/>
    <n v="-34228.94"/>
    <n v="-26780.880000000001"/>
    <n v="-57021.99"/>
    <n v="-36261.4"/>
    <n v="-37236.379999999997"/>
    <n v="-28848.14"/>
    <n v="-23716.17"/>
    <n v="-9546.33"/>
    <n v="-8502.58"/>
    <n v="-49542.13"/>
    <n v="-32624.15"/>
    <n v="-12198.43"/>
    <n v="-356507.51999999996"/>
  </r>
  <r>
    <x v="2"/>
    <s v="Tampa Electric Company"/>
    <x v="0"/>
    <s v="Tampa Electric Company"/>
    <x v="590"/>
    <x v="589"/>
    <x v="92"/>
    <s v="OthPwr Gen Exp"/>
    <n v="2045.04"/>
    <n v="1631.38"/>
    <n v="2695.88"/>
    <n v="2997.26"/>
    <n v="2275.84"/>
    <n v="3029.69"/>
    <n v="2079.8000000000002"/>
    <n v="971.26"/>
    <n v="233.33"/>
    <n v="4489.55"/>
    <n v="2456.2600000000002"/>
    <n v="709.58"/>
    <n v="25614.870000000003"/>
  </r>
  <r>
    <x v="2"/>
    <s v="Tampa Electric Company"/>
    <x v="0"/>
    <s v="Tampa Electric Company"/>
    <x v="590"/>
    <x v="589"/>
    <x v="93"/>
    <s v="Misc OthPwr Gen Exp"/>
    <n v="1050.55"/>
    <n v="178.94"/>
    <n v="6035.86"/>
    <n v="200.12"/>
    <n v="1343.51"/>
    <n v="1805.23"/>
    <n v="330.42"/>
    <n v="1214.02"/>
    <n v="168.19"/>
    <n v="1584.12"/>
    <n v="871.6"/>
    <n v="255.65"/>
    <n v="15038.21"/>
  </r>
  <r>
    <x v="2"/>
    <s v="Tampa Electric Company"/>
    <x v="0"/>
    <s v="Tampa Electric Company"/>
    <x v="590"/>
    <x v="589"/>
    <x v="94"/>
    <s v="OthPwr Maint Struct"/>
    <n v="1481.07"/>
    <n v="1215.81"/>
    <n v="2744.62"/>
    <n v="2952.39"/>
    <n v="166.57"/>
    <n v="1654.58"/>
    <n v="1697.35"/>
    <n v="7.58"/>
    <n v="488.27"/>
    <n v="195.3"/>
    <n v="107.13"/>
    <n v="42.32"/>
    <n v="12752.989999999998"/>
  </r>
  <r>
    <x v="2"/>
    <s v="Tampa Electric Company"/>
    <x v="0"/>
    <s v="Tampa Electric Company"/>
    <x v="590"/>
    <x v="589"/>
    <x v="95"/>
    <s v="OthPwr Maint Gen Eq"/>
    <n v="27204.1"/>
    <n v="22200.83"/>
    <n v="44210.85"/>
    <n v="25645.61"/>
    <n v="30203.13"/>
    <n v="21258.38"/>
    <n v="15817.05"/>
    <n v="7353.47"/>
    <n v="7559"/>
    <n v="40541.839999999997"/>
    <n v="29189.16"/>
    <n v="10542.08"/>
    <n v="281725.5"/>
  </r>
  <r>
    <x v="2"/>
    <s v="Tampa Electric Company"/>
    <x v="0"/>
    <s v="Tampa Electric Company"/>
    <x v="590"/>
    <x v="589"/>
    <x v="96"/>
    <s v="Maint Msc OthPwr Plt"/>
    <n v="2448.1799999999998"/>
    <n v="1553.92"/>
    <n v="1334.78"/>
    <n v="4466.0200000000004"/>
    <n v="3247.33"/>
    <n v="1100.26"/>
    <n v="3791.55"/>
    <m/>
    <n v="53.79"/>
    <n v="2731.32"/>
    <m/>
    <n v="1.02"/>
    <n v="20728.170000000002"/>
  </r>
  <r>
    <x v="2"/>
    <s v="Tampa Electric Company"/>
    <x v="0"/>
    <s v="Tampa Electric Company"/>
    <x v="591"/>
    <x v="590"/>
    <x v="1"/>
    <s v="FERC B/S Clearing"/>
    <n v="-114.27"/>
    <n v="-94.09"/>
    <n v="-85.25"/>
    <n v="-272.19"/>
    <n v="-121.59"/>
    <n v="-74.09"/>
    <n v="-291.94"/>
    <n v="-217.77"/>
    <n v="-134.77000000000001"/>
    <n v="-2840.99"/>
    <n v="-179.01"/>
    <n v="-165.68"/>
    <n v="-4591.6400000000003"/>
  </r>
  <r>
    <x v="2"/>
    <s v="Tampa Electric Company"/>
    <x v="0"/>
    <s v="Tampa Electric Company"/>
    <x v="591"/>
    <x v="590"/>
    <x v="92"/>
    <s v="OthPwr Gen Exp"/>
    <m/>
    <m/>
    <m/>
    <m/>
    <m/>
    <m/>
    <m/>
    <m/>
    <m/>
    <n v="238.75"/>
    <m/>
    <m/>
    <n v="238.75"/>
  </r>
  <r>
    <x v="2"/>
    <s v="Tampa Electric Company"/>
    <x v="0"/>
    <s v="Tampa Electric Company"/>
    <x v="591"/>
    <x v="590"/>
    <x v="93"/>
    <s v="Misc OthPwr Gen Exp"/>
    <m/>
    <m/>
    <m/>
    <m/>
    <m/>
    <m/>
    <m/>
    <m/>
    <m/>
    <n v="79.39"/>
    <m/>
    <m/>
    <n v="79.39"/>
  </r>
  <r>
    <x v="2"/>
    <s v="Tampa Electric Company"/>
    <x v="0"/>
    <s v="Tampa Electric Company"/>
    <x v="591"/>
    <x v="590"/>
    <x v="95"/>
    <s v="OthPwr Maint Gen Eq"/>
    <m/>
    <m/>
    <n v="4.55"/>
    <m/>
    <m/>
    <m/>
    <m/>
    <m/>
    <m/>
    <m/>
    <m/>
    <m/>
    <n v="4.55"/>
  </r>
  <r>
    <x v="2"/>
    <s v="Tampa Electric Company"/>
    <x v="0"/>
    <s v="Tampa Electric Company"/>
    <x v="591"/>
    <x v="590"/>
    <x v="104"/>
    <s v="Misc Trnsm Exp"/>
    <m/>
    <m/>
    <m/>
    <m/>
    <m/>
    <m/>
    <m/>
    <m/>
    <m/>
    <n v="1.92"/>
    <m/>
    <m/>
    <n v="1.92"/>
  </r>
  <r>
    <x v="2"/>
    <s v="Tampa Electric Company"/>
    <x v="0"/>
    <s v="Tampa Electric Company"/>
    <x v="591"/>
    <x v="590"/>
    <x v="106"/>
    <s v="Trnsm Maint Comp SW"/>
    <n v="4.2300000000000004"/>
    <m/>
    <m/>
    <m/>
    <m/>
    <m/>
    <m/>
    <m/>
    <m/>
    <m/>
    <m/>
    <m/>
    <n v="4.2300000000000004"/>
  </r>
  <r>
    <x v="2"/>
    <s v="Tampa Electric Company"/>
    <x v="0"/>
    <s v="Tampa Electric Company"/>
    <x v="591"/>
    <x v="590"/>
    <x v="109"/>
    <s v="Trnsm Maint OH Lines"/>
    <n v="22.24"/>
    <n v="25.32"/>
    <n v="11.72"/>
    <n v="21.17"/>
    <n v="13.42"/>
    <n v="14.2"/>
    <n v="16.86"/>
    <n v="49.5"/>
    <n v="11.28"/>
    <n v="36.840000000000003"/>
    <n v="29.94"/>
    <n v="33.409999999999997"/>
    <n v="285.89999999999998"/>
  </r>
  <r>
    <x v="2"/>
    <s v="Tampa Electric Company"/>
    <x v="0"/>
    <s v="Tampa Electric Company"/>
    <x v="591"/>
    <x v="590"/>
    <x v="116"/>
    <s v="Distrb Meter Exp"/>
    <n v="11.51"/>
    <n v="7.33"/>
    <n v="8.9"/>
    <n v="10.15"/>
    <n v="10.210000000000001"/>
    <n v="9.0299999999999994"/>
    <n v="14"/>
    <n v="27.73"/>
    <n v="6.27"/>
    <n v="17.59"/>
    <n v="16.440000000000001"/>
    <n v="13.24"/>
    <n v="152.4"/>
  </r>
  <r>
    <x v="2"/>
    <s v="Tampa Electric Company"/>
    <x v="0"/>
    <s v="Tampa Electric Company"/>
    <x v="591"/>
    <x v="590"/>
    <x v="121"/>
    <s v="Distrb Maint OH Line"/>
    <n v="56.77"/>
    <n v="48.07"/>
    <n v="44.07"/>
    <n v="43.5"/>
    <n v="41.04"/>
    <n v="45.92"/>
    <n v="87.36"/>
    <n v="119.22"/>
    <n v="95.68"/>
    <n v="91.91"/>
    <n v="96.41"/>
    <n v="91.55"/>
    <n v="861.5"/>
  </r>
  <r>
    <x v="2"/>
    <s v="Tampa Electric Company"/>
    <x v="0"/>
    <s v="Tampa Electric Company"/>
    <x v="591"/>
    <x v="590"/>
    <x v="122"/>
    <s v="Distrb Maint UG Line"/>
    <n v="19.52"/>
    <n v="13.37"/>
    <n v="16.010000000000002"/>
    <n v="197.28"/>
    <n v="56.76"/>
    <n v="2"/>
    <n v="56.37"/>
    <n v="21.32"/>
    <n v="20.79"/>
    <n v="35.56"/>
    <n v="36.22"/>
    <n v="27.48"/>
    <n v="502.68000000000006"/>
  </r>
  <r>
    <x v="2"/>
    <s v="Tampa Electric Company"/>
    <x v="0"/>
    <s v="Tampa Electric Company"/>
    <x v="591"/>
    <x v="590"/>
    <x v="123"/>
    <s v="Distrb Maint Transf"/>
    <m/>
    <m/>
    <m/>
    <n v="0.09"/>
    <n v="0.16"/>
    <m/>
    <m/>
    <m/>
    <m/>
    <m/>
    <m/>
    <m/>
    <n v="0.25"/>
  </r>
  <r>
    <x v="2"/>
    <s v="Tampa Electric Company"/>
    <x v="0"/>
    <s v="Tampa Electric Company"/>
    <x v="591"/>
    <x v="590"/>
    <x v="124"/>
    <s v="Distrb Maint StLght"/>
    <m/>
    <m/>
    <m/>
    <m/>
    <m/>
    <m/>
    <m/>
    <m/>
    <n v="0.75"/>
    <m/>
    <m/>
    <m/>
    <n v="0.75"/>
  </r>
  <r>
    <x v="2"/>
    <s v="Tampa Electric Company"/>
    <x v="0"/>
    <s v="Tampa Electric Company"/>
    <x v="591"/>
    <x v="590"/>
    <x v="131"/>
    <s v="A&amp;G Salaries"/>
    <m/>
    <m/>
    <m/>
    <m/>
    <m/>
    <n v="2.94"/>
    <m/>
    <m/>
    <m/>
    <m/>
    <m/>
    <m/>
    <n v="2.94"/>
  </r>
  <r>
    <x v="2"/>
    <s v="Tampa Electric Company"/>
    <x v="0"/>
    <s v="Tampa Electric Company"/>
    <x v="592"/>
    <x v="591"/>
    <x v="1"/>
    <s v="FERC B/S Clearing"/>
    <m/>
    <n v="-21589.61"/>
    <n v="-16560.21"/>
    <n v="-23809.01"/>
    <n v="-17547.47"/>
    <n v="-19908.46"/>
    <m/>
    <n v="8192.2199999999993"/>
    <n v="6129.83"/>
    <m/>
    <m/>
    <n v="7556.87"/>
    <n v="-77535.840000000011"/>
  </r>
  <r>
    <x v="2"/>
    <s v="Tampa Electric Company"/>
    <x v="0"/>
    <s v="Tampa Electric Company"/>
    <x v="592"/>
    <x v="591"/>
    <x v="132"/>
    <s v="Misc General Exp"/>
    <n v="16945.599999999999"/>
    <n v="782.99"/>
    <n v="1429.87"/>
    <n v="8864.2900000000009"/>
    <n v="8864.2900000000009"/>
    <n v="8864.2900000000009"/>
    <n v="8864.2900000000009"/>
    <n v="672.07"/>
    <n v="2734.46"/>
    <n v="8864.2900000000009"/>
    <n v="8864.2900000000009"/>
    <n v="1307.42"/>
    <n v="77058.150000000009"/>
  </r>
  <r>
    <x v="2"/>
    <s v="Tampa Electric Company"/>
    <x v="0"/>
    <s v="Tampa Electric Company"/>
    <x v="593"/>
    <x v="592"/>
    <x v="132"/>
    <s v="Misc General Exp"/>
    <n v="751502.41"/>
    <n v="1071294.68"/>
    <n v="1638463.33"/>
    <n v="986628.4"/>
    <n v="954331.68"/>
    <n v="1467410.29"/>
    <n v="800838.9"/>
    <n v="811917.57"/>
    <n v="1219214.1299999999"/>
    <n v="689050.19"/>
    <n v="875747.59"/>
    <n v="1447562.4"/>
    <n v="12713961.57"/>
  </r>
  <r>
    <x v="2"/>
    <s v="Tampa Electric Company"/>
    <x v="0"/>
    <s v="Tampa Electric Company"/>
    <x v="594"/>
    <x v="593"/>
    <x v="1"/>
    <s v="FERC B/S Clearing"/>
    <m/>
    <m/>
    <m/>
    <n v="0"/>
    <m/>
    <m/>
    <m/>
    <m/>
    <m/>
    <m/>
    <m/>
    <m/>
    <n v="0"/>
  </r>
  <r>
    <x v="2"/>
    <s v="Tampa Electric Company"/>
    <x v="0"/>
    <s v="Tampa Electric Company"/>
    <x v="595"/>
    <x v="594"/>
    <x v="132"/>
    <s v="Misc General Exp"/>
    <n v="0"/>
    <n v="0"/>
    <n v="0"/>
    <n v="0"/>
    <n v="0"/>
    <n v="0"/>
    <n v="0"/>
    <n v="0"/>
    <n v="0"/>
    <n v="0"/>
    <n v="0"/>
    <n v="0"/>
    <n v="0"/>
  </r>
  <r>
    <x v="2"/>
    <s v="Tampa Electric Company"/>
    <x v="0"/>
    <s v="Tampa Electric Company"/>
    <x v="596"/>
    <x v="595"/>
    <x v="1"/>
    <s v="FERC B/S Clearing"/>
    <n v="228301.65"/>
    <n v="-69100.2"/>
    <n v="-332771.34000000003"/>
    <n v="33057.65"/>
    <n v="30696.63"/>
    <n v="28589.78"/>
    <n v="15642.5"/>
    <n v="260342.54"/>
    <n v="-153648.32999999999"/>
    <n v="3220645.8"/>
    <n v="54319.040000000001"/>
    <n v="47834.62"/>
    <n v="3363910.34"/>
  </r>
  <r>
    <x v="2"/>
    <s v="Tampa Electric Company"/>
    <x v="0"/>
    <s v="Tampa Electric Company"/>
    <x v="596"/>
    <x v="595"/>
    <x v="157"/>
    <s v="TOTI Utility OperInc"/>
    <m/>
    <m/>
    <n v="-153037.53"/>
    <m/>
    <m/>
    <n v="-26657.82"/>
    <m/>
    <m/>
    <n v="-26332.49"/>
    <m/>
    <m/>
    <n v="-59202.19"/>
    <n v="-265230.03000000003"/>
  </r>
  <r>
    <x v="2"/>
    <s v="Tampa Electric Company"/>
    <x v="0"/>
    <s v="Tampa Electric Company"/>
    <x v="596"/>
    <x v="595"/>
    <x v="158"/>
    <s v="TOTI OID"/>
    <m/>
    <m/>
    <m/>
    <m/>
    <m/>
    <m/>
    <m/>
    <m/>
    <m/>
    <m/>
    <m/>
    <n v="24247.31"/>
    <n v="24247.31"/>
  </r>
  <r>
    <x v="2"/>
    <s v="Tampa Electric Company"/>
    <x v="0"/>
    <s v="Tampa Electric Company"/>
    <x v="596"/>
    <x v="595"/>
    <x v="78"/>
    <s v="Csts Jobbing Wrk"/>
    <m/>
    <m/>
    <m/>
    <m/>
    <m/>
    <m/>
    <n v="16363.93"/>
    <m/>
    <m/>
    <m/>
    <m/>
    <n v="100186.05"/>
    <n v="116549.98000000001"/>
  </r>
  <r>
    <x v="2"/>
    <s v="Tampa Electric Company"/>
    <x v="0"/>
    <s v="Tampa Electric Company"/>
    <x v="596"/>
    <x v="595"/>
    <x v="79"/>
    <s v="Other Deductions"/>
    <m/>
    <n v="1200"/>
    <n v="500"/>
    <n v="5000"/>
    <m/>
    <m/>
    <m/>
    <m/>
    <m/>
    <m/>
    <m/>
    <n v="2165.89"/>
    <n v="8865.89"/>
  </r>
  <r>
    <x v="2"/>
    <s v="Tampa Electric Company"/>
    <x v="0"/>
    <s v="Tampa Electric Company"/>
    <x v="596"/>
    <x v="595"/>
    <x v="95"/>
    <s v="OthPwr Maint Gen Eq"/>
    <n v="7.1"/>
    <m/>
    <m/>
    <m/>
    <m/>
    <m/>
    <m/>
    <m/>
    <m/>
    <m/>
    <m/>
    <m/>
    <n v="7.1"/>
  </r>
  <r>
    <x v="2"/>
    <s v="Tampa Electric Company"/>
    <x v="0"/>
    <s v="Tampa Electric Company"/>
    <x v="596"/>
    <x v="595"/>
    <x v="98"/>
    <s v="Trnsm Ops SupEng"/>
    <n v="0.12"/>
    <m/>
    <m/>
    <m/>
    <m/>
    <m/>
    <m/>
    <m/>
    <m/>
    <m/>
    <m/>
    <m/>
    <n v="0.12"/>
  </r>
  <r>
    <x v="2"/>
    <s v="Tampa Electric Company"/>
    <x v="0"/>
    <s v="Tampa Electric Company"/>
    <x v="596"/>
    <x v="595"/>
    <x v="102"/>
    <s v="Trnsm Station Exp"/>
    <n v="6.18"/>
    <m/>
    <m/>
    <n v="268.3"/>
    <m/>
    <m/>
    <m/>
    <m/>
    <m/>
    <m/>
    <m/>
    <m/>
    <n v="274.48"/>
  </r>
  <r>
    <x v="2"/>
    <s v="Tampa Electric Company"/>
    <x v="0"/>
    <s v="Tampa Electric Company"/>
    <x v="596"/>
    <x v="595"/>
    <x v="104"/>
    <s v="Misc Trnsm Exp"/>
    <m/>
    <m/>
    <m/>
    <m/>
    <m/>
    <m/>
    <m/>
    <m/>
    <n v="184874.5"/>
    <m/>
    <m/>
    <m/>
    <n v="184874.5"/>
  </r>
  <r>
    <x v="2"/>
    <s v="Tampa Electric Company"/>
    <x v="0"/>
    <s v="Tampa Electric Company"/>
    <x v="596"/>
    <x v="595"/>
    <x v="105"/>
    <s v="Trnsm Maint Struct"/>
    <n v="0.04"/>
    <m/>
    <m/>
    <m/>
    <m/>
    <m/>
    <m/>
    <m/>
    <m/>
    <m/>
    <m/>
    <m/>
    <n v="0.04"/>
  </r>
  <r>
    <x v="2"/>
    <s v="Tampa Electric Company"/>
    <x v="0"/>
    <s v="Tampa Electric Company"/>
    <x v="596"/>
    <x v="595"/>
    <x v="107"/>
    <s v="Trnsm Maint Comm Eq"/>
    <n v="7.4"/>
    <n v="544.6"/>
    <n v="134.38"/>
    <m/>
    <n v="268.76"/>
    <m/>
    <n v="1.08"/>
    <m/>
    <m/>
    <m/>
    <m/>
    <m/>
    <n v="956.22"/>
  </r>
  <r>
    <x v="2"/>
    <s v="Tampa Electric Company"/>
    <x v="0"/>
    <s v="Tampa Electric Company"/>
    <x v="596"/>
    <x v="595"/>
    <x v="108"/>
    <s v="Trnsm Maint Stn Equ"/>
    <n v="4.54"/>
    <m/>
    <m/>
    <m/>
    <m/>
    <m/>
    <m/>
    <m/>
    <m/>
    <m/>
    <m/>
    <m/>
    <n v="4.54"/>
  </r>
  <r>
    <x v="2"/>
    <s v="Tampa Electric Company"/>
    <x v="0"/>
    <s v="Tampa Electric Company"/>
    <x v="596"/>
    <x v="595"/>
    <x v="109"/>
    <s v="Trnsm Maint OH Lines"/>
    <n v="0.13"/>
    <m/>
    <m/>
    <m/>
    <m/>
    <m/>
    <m/>
    <m/>
    <m/>
    <m/>
    <m/>
    <m/>
    <n v="0.13"/>
  </r>
  <r>
    <x v="2"/>
    <s v="Tampa Electric Company"/>
    <x v="0"/>
    <s v="Tampa Electric Company"/>
    <x v="596"/>
    <x v="595"/>
    <x v="112"/>
    <s v="Distrb Station Exp"/>
    <n v="2.04"/>
    <m/>
    <m/>
    <m/>
    <m/>
    <m/>
    <m/>
    <m/>
    <m/>
    <m/>
    <m/>
    <m/>
    <n v="2.04"/>
  </r>
  <r>
    <x v="2"/>
    <s v="Tampa Electric Company"/>
    <x v="0"/>
    <s v="Tampa Electric Company"/>
    <x v="596"/>
    <x v="595"/>
    <x v="116"/>
    <s v="Distrb Meter Exp"/>
    <n v="0.19"/>
    <m/>
    <m/>
    <m/>
    <m/>
    <m/>
    <m/>
    <m/>
    <m/>
    <m/>
    <m/>
    <m/>
    <n v="0.19"/>
  </r>
  <r>
    <x v="2"/>
    <s v="Tampa Electric Company"/>
    <x v="0"/>
    <s v="Tampa Electric Company"/>
    <x v="596"/>
    <x v="595"/>
    <x v="118"/>
    <s v="Misc Distrib Exp"/>
    <n v="124361"/>
    <n v="124361"/>
    <n v="124361"/>
    <n v="124361"/>
    <n v="124361"/>
    <n v="124361"/>
    <n v="124361"/>
    <n v="124361"/>
    <n v="124361"/>
    <n v="124361"/>
    <n v="89229"/>
    <n v="124361"/>
    <n v="1457200"/>
  </r>
  <r>
    <x v="2"/>
    <s v="Tampa Electric Company"/>
    <x v="0"/>
    <s v="Tampa Electric Company"/>
    <x v="596"/>
    <x v="595"/>
    <x v="120"/>
    <s v="Distrb Maint Station"/>
    <n v="16.850000000000001"/>
    <m/>
    <m/>
    <n v="707.4"/>
    <m/>
    <m/>
    <m/>
    <m/>
    <m/>
    <m/>
    <m/>
    <m/>
    <n v="724.25"/>
  </r>
  <r>
    <x v="2"/>
    <s v="Tampa Electric Company"/>
    <x v="0"/>
    <s v="Tampa Electric Company"/>
    <x v="596"/>
    <x v="595"/>
    <x v="121"/>
    <s v="Distrb Maint OH Line"/>
    <n v="0"/>
    <m/>
    <m/>
    <m/>
    <m/>
    <m/>
    <n v="-17600"/>
    <m/>
    <m/>
    <m/>
    <m/>
    <m/>
    <n v="-17600"/>
  </r>
  <r>
    <x v="2"/>
    <s v="Tampa Electric Company"/>
    <x v="0"/>
    <s v="Tampa Electric Company"/>
    <x v="596"/>
    <x v="595"/>
    <x v="128"/>
    <s v="Cust Act Rcds Cllct"/>
    <m/>
    <n v="9115.33"/>
    <n v="-9115.33"/>
    <n v="2424.61"/>
    <n v="11967.08"/>
    <n v="-14939.47"/>
    <n v="36857.24"/>
    <n v="-32112.77"/>
    <n v="-8344.02"/>
    <n v="4525.2"/>
    <n v="227.39"/>
    <n v="994.89"/>
    <n v="1600.149999999998"/>
  </r>
  <r>
    <x v="2"/>
    <s v="Tampa Electric Company"/>
    <x v="0"/>
    <s v="Tampa Electric Company"/>
    <x v="596"/>
    <x v="595"/>
    <x v="129"/>
    <s v="Cust Assist Exp"/>
    <n v="59399.19"/>
    <n v="59564.54"/>
    <n v="59898.37"/>
    <n v="60858.99"/>
    <n v="61700.29"/>
    <n v="62665.9"/>
    <n v="63544.37"/>
    <n v="64322.92"/>
    <n v="65409.52"/>
    <n v="65559.19"/>
    <n v="65499.61"/>
    <n v="66496.25"/>
    <n v="754919.14"/>
  </r>
  <r>
    <x v="2"/>
    <s v="Tampa Electric Company"/>
    <x v="0"/>
    <s v="Tampa Electric Company"/>
    <x v="596"/>
    <x v="595"/>
    <x v="131"/>
    <s v="A&amp;G Salaries"/>
    <n v="-159771.26999999999"/>
    <n v="-159657.35"/>
    <n v="-284917.13"/>
    <n v="-202507.79"/>
    <n v="-195703.1"/>
    <n v="-202628.89"/>
    <n v="-219164.2"/>
    <n v="-159771.26999999999"/>
    <n v="-154161.71"/>
    <n v="-141880.32999999999"/>
    <n v="-218135.09"/>
    <n v="-159775.12"/>
    <n v="-2258073.25"/>
  </r>
  <r>
    <x v="2"/>
    <s v="Tampa Electric Company"/>
    <x v="0"/>
    <s v="Tampa Electric Company"/>
    <x v="596"/>
    <x v="595"/>
    <x v="137"/>
    <s v="Office Suppl Exp"/>
    <n v="47"/>
    <m/>
    <m/>
    <m/>
    <m/>
    <m/>
    <m/>
    <m/>
    <m/>
    <m/>
    <m/>
    <m/>
    <n v="47"/>
  </r>
  <r>
    <x v="2"/>
    <s v="Tampa Electric Company"/>
    <x v="0"/>
    <s v="Tampa Electric Company"/>
    <x v="596"/>
    <x v="595"/>
    <x v="156"/>
    <s v="Admin Exp Transf Cr"/>
    <n v="-3395.51"/>
    <n v="-3535.79"/>
    <n v="-3949.16"/>
    <n v="-3240.97"/>
    <n v="-2504.63"/>
    <n v="-3377.78"/>
    <n v="-3375.31"/>
    <n v="-7048.67"/>
    <n v="-6284.87"/>
    <n v="-5133.1400000000003"/>
    <n v="-4915.04"/>
    <n v="-5345.7"/>
    <n v="-52106.57"/>
  </r>
  <r>
    <x v="2"/>
    <s v="Tampa Electric Company"/>
    <x v="0"/>
    <s v="Tampa Electric Company"/>
    <x v="596"/>
    <x v="595"/>
    <x v="135"/>
    <s v="Emp Pension Benefits"/>
    <m/>
    <m/>
    <n v="-62932.54"/>
    <m/>
    <m/>
    <n v="-96156.67"/>
    <m/>
    <m/>
    <n v="-94957.9"/>
    <m/>
    <m/>
    <n v="-226332.3"/>
    <n v="-480379.41"/>
  </r>
  <r>
    <x v="2"/>
    <s v="Tampa Electric Company"/>
    <x v="0"/>
    <s v="Tampa Electric Company"/>
    <x v="596"/>
    <x v="595"/>
    <x v="139"/>
    <s v="Regul Commission Exp"/>
    <m/>
    <m/>
    <m/>
    <m/>
    <m/>
    <m/>
    <n v="41833.160000000003"/>
    <m/>
    <m/>
    <m/>
    <m/>
    <m/>
    <n v="41833.160000000003"/>
  </r>
  <r>
    <x v="2"/>
    <s v="Tampa Electric Company"/>
    <x v="0"/>
    <s v="Tampa Electric Company"/>
    <x v="596"/>
    <x v="595"/>
    <x v="132"/>
    <s v="Misc General Exp"/>
    <m/>
    <m/>
    <n v="80377.759999999995"/>
    <m/>
    <m/>
    <n v="122814.49"/>
    <n v="-16363.93"/>
    <m/>
    <n v="121290.39"/>
    <m/>
    <m/>
    <n v="158935.24"/>
    <n v="467053.95"/>
  </r>
  <r>
    <x v="2"/>
    <s v="Tampa Electric Company"/>
    <x v="0"/>
    <s v="Tampa Electric Company"/>
    <x v="596"/>
    <x v="595"/>
    <x v="133"/>
    <s v="A&amp;G Ele Maint GenPlt"/>
    <n v="-8300"/>
    <m/>
    <m/>
    <m/>
    <m/>
    <m/>
    <m/>
    <m/>
    <m/>
    <m/>
    <m/>
    <m/>
    <n v="-8300"/>
  </r>
  <r>
    <x v="2"/>
    <s v="Tampa Electric Company"/>
    <x v="0"/>
    <s v="Tampa Electric Company"/>
    <x v="597"/>
    <x v="596"/>
    <x v="139"/>
    <s v="Regul Commission Exp"/>
    <n v="38343"/>
    <n v="38343"/>
    <n v="38343"/>
    <n v="38343"/>
    <n v="38343"/>
    <n v="38343"/>
    <n v="38343"/>
    <n v="38343"/>
    <n v="38343"/>
    <n v="38343"/>
    <n v="38343"/>
    <n v="38343"/>
    <n v="460116"/>
  </r>
  <r>
    <x v="2"/>
    <s v="Tampa Electric Company"/>
    <x v="0"/>
    <s v="Tampa Electric Company"/>
    <x v="598"/>
    <x v="597"/>
    <x v="131"/>
    <s v="A&amp;G Salaries"/>
    <m/>
    <m/>
    <m/>
    <m/>
    <m/>
    <m/>
    <m/>
    <n v="-4588.05"/>
    <m/>
    <m/>
    <m/>
    <m/>
    <n v="-4588.05"/>
  </r>
  <r>
    <x v="2"/>
    <s v="Tampa Electric Company"/>
    <x v="0"/>
    <s v="Tampa Electric Company"/>
    <x v="599"/>
    <x v="598"/>
    <x v="1"/>
    <s v="FERC B/S Clearing"/>
    <n v="-14721.98"/>
    <n v="9418.0499999999993"/>
    <n v="-10072.64"/>
    <n v="-38339.86"/>
    <n v="-213285.93"/>
    <n v="-80912.86"/>
    <n v="-18283.37"/>
    <n v="-31950.82"/>
    <n v="-37406.31"/>
    <n v="-37312.11"/>
    <n v="-70412.5"/>
    <n v="-112560.18"/>
    <n v="-655840.51"/>
  </r>
  <r>
    <x v="2"/>
    <s v="Tampa Electric Company"/>
    <x v="0"/>
    <s v="Tampa Electric Company"/>
    <x v="599"/>
    <x v="598"/>
    <x v="78"/>
    <s v="Csts Jobbing Wrk"/>
    <m/>
    <m/>
    <m/>
    <m/>
    <m/>
    <m/>
    <m/>
    <n v="1254.01"/>
    <n v="22.56"/>
    <m/>
    <m/>
    <m/>
    <n v="1276.57"/>
  </r>
  <r>
    <x v="2"/>
    <s v="Tampa Electric Company"/>
    <x v="0"/>
    <s v="Tampa Electric Company"/>
    <x v="599"/>
    <x v="598"/>
    <x v="80"/>
    <s v="Steam Ops SupEng"/>
    <m/>
    <m/>
    <m/>
    <n v="-1718.11"/>
    <m/>
    <n v="73.739999999999995"/>
    <m/>
    <m/>
    <m/>
    <n v="5500"/>
    <m/>
    <m/>
    <n v="3855.63"/>
  </r>
  <r>
    <x v="2"/>
    <s v="Tampa Electric Company"/>
    <x v="0"/>
    <s v="Tampa Electric Company"/>
    <x v="599"/>
    <x v="598"/>
    <x v="81"/>
    <s v="Steam Fuel"/>
    <n v="-10416.67"/>
    <n v="-10416.67"/>
    <n v="-10416.67"/>
    <n v="-10416.67"/>
    <n v="-10416.67"/>
    <n v="-10416.67"/>
    <n v="-10416.67"/>
    <n v="-10416.67"/>
    <n v="-10416.67"/>
    <n v="-10416.67"/>
    <n v="-10416.67"/>
    <n v="-10416.67"/>
    <n v="-125000.04"/>
  </r>
  <r>
    <x v="2"/>
    <s v="Tampa Electric Company"/>
    <x v="0"/>
    <s v="Tampa Electric Company"/>
    <x v="599"/>
    <x v="598"/>
    <x v="82"/>
    <s v="Steam Expenses"/>
    <m/>
    <m/>
    <n v="36"/>
    <m/>
    <m/>
    <m/>
    <m/>
    <m/>
    <m/>
    <m/>
    <m/>
    <m/>
    <n v="36"/>
  </r>
  <r>
    <x v="2"/>
    <s v="Tampa Electric Company"/>
    <x v="0"/>
    <s v="Tampa Electric Company"/>
    <x v="599"/>
    <x v="598"/>
    <x v="91"/>
    <s v="OthPwr Fuel"/>
    <n v="10416.67"/>
    <n v="10416.67"/>
    <n v="10416.67"/>
    <n v="10416.67"/>
    <n v="10416.67"/>
    <n v="10416.67"/>
    <n v="10416.67"/>
    <n v="10416.67"/>
    <n v="10416.67"/>
    <n v="10416.67"/>
    <n v="10416.67"/>
    <n v="10416.67"/>
    <n v="125000.04"/>
  </r>
  <r>
    <x v="2"/>
    <s v="Tampa Electric Company"/>
    <x v="0"/>
    <s v="Tampa Electric Company"/>
    <x v="599"/>
    <x v="598"/>
    <x v="92"/>
    <s v="OthPwr Gen Exp"/>
    <m/>
    <n v="130693"/>
    <m/>
    <m/>
    <m/>
    <m/>
    <m/>
    <m/>
    <m/>
    <m/>
    <n v="81.19"/>
    <m/>
    <n v="130774.19"/>
  </r>
  <r>
    <x v="2"/>
    <s v="Tampa Electric Company"/>
    <x v="0"/>
    <s v="Tampa Electric Company"/>
    <x v="599"/>
    <x v="598"/>
    <x v="93"/>
    <s v="Misc OthPwr Gen Exp"/>
    <m/>
    <n v="527.76"/>
    <n v="1294.8"/>
    <n v="363.38"/>
    <m/>
    <n v="42166.080000000002"/>
    <n v="-21083.040000000001"/>
    <m/>
    <m/>
    <m/>
    <m/>
    <m/>
    <n v="23268.980000000003"/>
  </r>
  <r>
    <x v="2"/>
    <s v="Tampa Electric Company"/>
    <x v="0"/>
    <s v="Tampa Electric Company"/>
    <x v="599"/>
    <x v="598"/>
    <x v="95"/>
    <s v="OthPwr Maint Gen Eq"/>
    <m/>
    <n v="-46.87"/>
    <n v="-34764.720000000001"/>
    <m/>
    <m/>
    <m/>
    <m/>
    <m/>
    <m/>
    <m/>
    <m/>
    <m/>
    <n v="-34811.590000000004"/>
  </r>
  <r>
    <x v="2"/>
    <s v="Tampa Electric Company"/>
    <x v="0"/>
    <s v="Tampa Electric Company"/>
    <x v="599"/>
    <x v="598"/>
    <x v="96"/>
    <s v="Maint Msc OthPwr Plt"/>
    <m/>
    <m/>
    <m/>
    <m/>
    <m/>
    <n v="-136.99"/>
    <m/>
    <m/>
    <m/>
    <m/>
    <m/>
    <m/>
    <n v="-136.99"/>
  </r>
  <r>
    <x v="2"/>
    <s v="Tampa Electric Company"/>
    <x v="0"/>
    <s v="Tampa Electric Company"/>
    <x v="599"/>
    <x v="598"/>
    <x v="102"/>
    <s v="Trnsm Station Exp"/>
    <m/>
    <m/>
    <m/>
    <m/>
    <m/>
    <m/>
    <n v="-4529.7299999999996"/>
    <m/>
    <m/>
    <m/>
    <m/>
    <m/>
    <n v="-4529.7299999999996"/>
  </r>
  <r>
    <x v="2"/>
    <s v="Tampa Electric Company"/>
    <x v="0"/>
    <s v="Tampa Electric Company"/>
    <x v="599"/>
    <x v="598"/>
    <x v="104"/>
    <s v="Misc Trnsm Exp"/>
    <m/>
    <m/>
    <m/>
    <n v="2089.29"/>
    <n v="175619.43"/>
    <m/>
    <m/>
    <m/>
    <m/>
    <m/>
    <n v="2116.0300000000002"/>
    <n v="2941.65"/>
    <n v="182766.4"/>
  </r>
  <r>
    <x v="2"/>
    <s v="Tampa Electric Company"/>
    <x v="0"/>
    <s v="Tampa Electric Company"/>
    <x v="599"/>
    <x v="598"/>
    <x v="109"/>
    <s v="Trnsm Maint OH Lines"/>
    <n v="-633.66999999999996"/>
    <m/>
    <n v="8954.91"/>
    <n v="2984.97"/>
    <n v="2984.97"/>
    <n v="2984.97"/>
    <n v="2984.97"/>
    <n v="2984.97"/>
    <n v="2984.97"/>
    <n v="2984.97"/>
    <n v="2984.97"/>
    <n v="2592.27"/>
    <n v="34793.270000000004"/>
  </r>
  <r>
    <x v="2"/>
    <s v="Tampa Electric Company"/>
    <x v="0"/>
    <s v="Tampa Electric Company"/>
    <x v="599"/>
    <x v="598"/>
    <x v="112"/>
    <s v="Distrb Station Exp"/>
    <m/>
    <m/>
    <n v="7.79"/>
    <m/>
    <m/>
    <m/>
    <n v="2803.23"/>
    <m/>
    <m/>
    <m/>
    <m/>
    <m/>
    <n v="2811.02"/>
  </r>
  <r>
    <x v="2"/>
    <s v="Tampa Electric Company"/>
    <x v="0"/>
    <s v="Tampa Electric Company"/>
    <x v="599"/>
    <x v="598"/>
    <x v="113"/>
    <s v="Distrb OH Line Exp"/>
    <n v="24965.919999999998"/>
    <n v="25537.31"/>
    <n v="10490.39"/>
    <n v="20521.669999999998"/>
    <n v="20521.669999999998"/>
    <n v="20521.669999999998"/>
    <n v="20521.669999999998"/>
    <n v="21263.34"/>
    <n v="20521.669999999998"/>
    <n v="20521.669999999998"/>
    <n v="20521.669999999998"/>
    <n v="60093.58"/>
    <n v="286002.23"/>
  </r>
  <r>
    <x v="2"/>
    <s v="Tampa Electric Company"/>
    <x v="0"/>
    <s v="Tampa Electric Company"/>
    <x v="599"/>
    <x v="598"/>
    <x v="115"/>
    <s v="Distrb Sreet Lightn"/>
    <m/>
    <m/>
    <m/>
    <m/>
    <m/>
    <m/>
    <m/>
    <m/>
    <n v="71.62"/>
    <m/>
    <m/>
    <m/>
    <n v="71.62"/>
  </r>
  <r>
    <x v="2"/>
    <s v="Tampa Electric Company"/>
    <x v="0"/>
    <s v="Tampa Electric Company"/>
    <x v="599"/>
    <x v="598"/>
    <x v="120"/>
    <s v="Distrb Maint Station"/>
    <m/>
    <m/>
    <m/>
    <m/>
    <m/>
    <m/>
    <n v="4529.7299999999996"/>
    <m/>
    <m/>
    <m/>
    <m/>
    <m/>
    <n v="4529.7299999999996"/>
  </r>
  <r>
    <x v="2"/>
    <s v="Tampa Electric Company"/>
    <x v="0"/>
    <s v="Tampa Electric Company"/>
    <x v="599"/>
    <x v="598"/>
    <x v="121"/>
    <s v="Distrb Maint OH Line"/>
    <n v="7316.87"/>
    <n v="7316.87"/>
    <n v="11111.63"/>
    <n v="8581.7900000000009"/>
    <n v="8581.7900000000009"/>
    <n v="8581.7900000000009"/>
    <n v="8581.7900000000009"/>
    <n v="8632.2800000000007"/>
    <n v="8581.7900000000009"/>
    <n v="8581.7900000000009"/>
    <n v="8581.7900000000009"/>
    <n v="8581.7900000000009"/>
    <n v="103031.97000000003"/>
  </r>
  <r>
    <x v="2"/>
    <s v="Tampa Electric Company"/>
    <x v="0"/>
    <s v="Tampa Electric Company"/>
    <x v="599"/>
    <x v="598"/>
    <x v="122"/>
    <s v="Distrb Maint UG Line"/>
    <n v="-828.78"/>
    <n v="1005.91"/>
    <n v="3231.68"/>
    <m/>
    <m/>
    <m/>
    <m/>
    <n v="9.18"/>
    <m/>
    <m/>
    <n v="29963.3"/>
    <m/>
    <n v="33381.29"/>
  </r>
  <r>
    <x v="2"/>
    <s v="Tampa Electric Company"/>
    <x v="0"/>
    <s v="Tampa Electric Company"/>
    <x v="599"/>
    <x v="598"/>
    <x v="124"/>
    <s v="Distrb Maint StLght"/>
    <n v="2315.08"/>
    <n v="2315.08"/>
    <n v="11040.94"/>
    <n v="5223.7"/>
    <n v="5223.7"/>
    <n v="5223.7"/>
    <n v="5223.7"/>
    <n v="5223.7"/>
    <n v="5223.7"/>
    <n v="5223.7"/>
    <n v="5223.7"/>
    <n v="5223.7"/>
    <n v="62684.399999999987"/>
  </r>
  <r>
    <x v="2"/>
    <s v="Tampa Electric Company"/>
    <x v="0"/>
    <s v="Tampa Electric Company"/>
    <x v="599"/>
    <x v="598"/>
    <x v="131"/>
    <s v="A&amp;G Salaries"/>
    <m/>
    <n v="-130693"/>
    <m/>
    <n v="605.12"/>
    <m/>
    <n v="1497.9"/>
    <n v="-748.95"/>
    <n v="-7416.66"/>
    <m/>
    <n v="-5500"/>
    <n v="1.82"/>
    <m/>
    <n v="-142253.76999999999"/>
  </r>
  <r>
    <x v="2"/>
    <s v="Tampa Electric Company"/>
    <x v="0"/>
    <s v="Tampa Electric Company"/>
    <x v="599"/>
    <x v="598"/>
    <x v="133"/>
    <s v="A&amp;G Ele Maint GenPlt"/>
    <n v="-18131.36"/>
    <m/>
    <m/>
    <m/>
    <m/>
    <m/>
    <m/>
    <m/>
    <m/>
    <m/>
    <m/>
    <m/>
    <n v="-18131.36"/>
  </r>
  <r>
    <x v="2"/>
    <s v="Tampa Electric Company"/>
    <x v="0"/>
    <s v="Tampa Electric Company"/>
    <x v="599"/>
    <x v="598"/>
    <x v="134"/>
    <s v="Not assigned"/>
    <n v="25.72"/>
    <m/>
    <m/>
    <m/>
    <m/>
    <m/>
    <m/>
    <m/>
    <m/>
    <m/>
    <n v="0"/>
    <n v="8188.28"/>
    <n v="8214"/>
  </r>
  <r>
    <x v="2"/>
    <s v="Tampa Electric Company"/>
    <x v="0"/>
    <s v="Tampa Electric Company"/>
    <x v="600"/>
    <x v="599"/>
    <x v="1"/>
    <s v="FERC B/S Clearing"/>
    <n v="-3030361.7"/>
    <n v="-2433368.09"/>
    <n v="-1280175.05"/>
    <n v="-1913136.89"/>
    <n v="-1370220.41"/>
    <n v="-1362471.07"/>
    <n v="-2326922.0699999998"/>
    <n v="-2196414.64"/>
    <n v="-1778022.86"/>
    <n v="-5737464.0499999998"/>
    <n v="-2435591.0499999998"/>
    <n v="-1689512.04"/>
    <n v="-27553659.920000002"/>
  </r>
  <r>
    <x v="2"/>
    <s v="Tampa Electric Company"/>
    <x v="0"/>
    <s v="Tampa Electric Company"/>
    <x v="601"/>
    <x v="600"/>
    <x v="1"/>
    <s v="FERC B/S Clearing"/>
    <n v="-11786.12"/>
    <n v="-11625.21"/>
    <n v="-12930.01"/>
    <n v="-10515.68"/>
    <n v="-12605.28"/>
    <n v="-6869.5"/>
    <n v="-9421.9599999999991"/>
    <n v="-10449.61"/>
    <n v="-9845.1200000000008"/>
    <n v="-10397.51"/>
    <n v="-11688.04"/>
    <n v="-10950.92"/>
    <n v="-129084.96"/>
  </r>
  <r>
    <x v="2"/>
    <s v="Tampa Electric Company"/>
    <x v="0"/>
    <s v="Tampa Electric Company"/>
    <x v="602"/>
    <x v="601"/>
    <x v="1"/>
    <s v="FERC B/S Clearing"/>
    <n v="-467.65"/>
    <n v="-753.97"/>
    <n v="-10256.530000000001"/>
    <n v="-22991.61"/>
    <n v="-14682.16"/>
    <n v="-4080.96"/>
    <n v="-477.3"/>
    <n v="-2625.69"/>
    <n v="-1339.44"/>
    <n v="-1642.21"/>
    <n v="-3855.3"/>
    <n v="-683.01"/>
    <n v="-63855.830000000009"/>
  </r>
  <r>
    <x v="2"/>
    <s v="Tampa Electric Company"/>
    <x v="0"/>
    <s v="Tampa Electric Company"/>
    <x v="603"/>
    <x v="602"/>
    <x v="1"/>
    <s v="FERC B/S Clearing"/>
    <n v="-107.6"/>
    <n v="-359.01"/>
    <n v="-2585.7399999999998"/>
    <n v="-1648.26"/>
    <n v="-2044.65"/>
    <n v="-918.11"/>
    <n v="-66.17"/>
    <n v="-273.77999999999997"/>
    <n v="-81.58"/>
    <n v="-237.89"/>
    <n v="-859.73"/>
    <n v="-1040.04"/>
    <n v="-10222.559999999998"/>
  </r>
  <r>
    <x v="2"/>
    <s v="Tampa Electric Company"/>
    <x v="0"/>
    <s v="Tampa Electric Company"/>
    <x v="604"/>
    <x v="603"/>
    <x v="1"/>
    <s v="FERC B/S Clearing"/>
    <n v="-208621.54"/>
    <n v="-387805.09"/>
    <n v="-189574.13"/>
    <n v="-206534.45"/>
    <n v="-286147.03000000003"/>
    <n v="-208922.07"/>
    <n v="-142415.03"/>
    <n v="-187504.35"/>
    <n v="2125495.9300000002"/>
    <n v="-378409.98"/>
    <n v="-368682.81"/>
    <n v="-94854.41"/>
    <n v="-533974.96"/>
  </r>
  <r>
    <x v="2"/>
    <s v="Tampa Electric Company"/>
    <x v="0"/>
    <s v="Tampa Electric Company"/>
    <x v="605"/>
    <x v="604"/>
    <x v="1"/>
    <s v="FERC B/S Clearing"/>
    <n v="-681.7"/>
    <n v="-557.14"/>
    <n v="-763.59"/>
    <n v="-677.77"/>
    <n v="-299.66000000000003"/>
    <n v="-3114.25"/>
    <n v="-8315.5499999999993"/>
    <n v="-9685.3700000000008"/>
    <n v="-37018.25"/>
    <n v="-4803.21"/>
    <n v="-2902.24"/>
    <n v="-76.83"/>
    <n v="-68895.560000000012"/>
  </r>
  <r>
    <x v="2"/>
    <s v="Tampa Electric Company"/>
    <x v="0"/>
    <s v="Tampa Electric Company"/>
    <x v="606"/>
    <x v="605"/>
    <x v="1"/>
    <s v="FERC B/S Clearing"/>
    <n v="-1448189.37"/>
    <n v="-1552542.01"/>
    <n v="-2608478.7599999998"/>
    <n v="-2171873.16"/>
    <n v="-2896393.94"/>
    <n v="-2955394.93"/>
    <n v="-1859314.27"/>
    <n v="-2435567.21"/>
    <n v="-2266213.46"/>
    <n v="-1855694.12"/>
    <n v="-1945747.47"/>
    <n v="-2925301.48"/>
    <n v="-26920710.18"/>
  </r>
  <r>
    <x v="2"/>
    <s v="Tampa Electric Company"/>
    <x v="0"/>
    <s v="Tampa Electric Company"/>
    <x v="607"/>
    <x v="606"/>
    <x v="159"/>
    <s v="Amtz LimitTerm Plant"/>
    <n v="2566016.11"/>
    <n v="2572938.34"/>
    <n v="2581201.52"/>
    <n v="2641333.3199999998"/>
    <n v="2641053.6"/>
    <n v="2661486.12"/>
    <n v="2688145.63"/>
    <n v="2712690.46"/>
    <n v="2739364.7"/>
    <n v="2723081.58"/>
    <n v="2728790.01"/>
    <n v="2727633.87"/>
    <n v="31983735.259999994"/>
  </r>
  <r>
    <x v="2"/>
    <s v="Tampa Electric Company"/>
    <x v="0"/>
    <s v="Tampa Electric Company"/>
    <x v="608"/>
    <x v="607"/>
    <x v="160"/>
    <s v="Amtz Plant Aquis Adj"/>
    <n v="15479.1"/>
    <n v="15479.11"/>
    <n v="15479.1"/>
    <n v="15479.11"/>
    <n v="15479.1"/>
    <n v="15479.11"/>
    <n v="15479.1"/>
    <n v="15479.11"/>
    <n v="15479.1"/>
    <n v="15479.11"/>
    <n v="15479.1"/>
    <n v="15479.11"/>
    <n v="185749.26"/>
  </r>
  <r>
    <x v="2"/>
    <s v="Tampa Electric Company"/>
    <x v="0"/>
    <s v="Tampa Electric Company"/>
    <x v="609"/>
    <x v="608"/>
    <x v="161"/>
    <s v="Misc Amortization"/>
    <n v="4246.6099999999997"/>
    <n v="4246.63"/>
    <n v="4246.6099999999997"/>
    <n v="4246.63"/>
    <n v="4246.6099999999997"/>
    <n v="4246.63"/>
    <n v="4246.6099999999997"/>
    <n v="4246.63"/>
    <n v="4246.6099999999997"/>
    <n v="4246.62"/>
    <n v="4246.62"/>
    <n v="4246.63"/>
    <n v="50959.44"/>
  </r>
  <r>
    <x v="2"/>
    <s v="Tampa Electric Company"/>
    <x v="0"/>
    <s v="Tampa Electric Company"/>
    <x v="610"/>
    <x v="609"/>
    <x v="159"/>
    <s v="Amtz LimitTerm Plant"/>
    <n v="27547.99"/>
    <n v="37826.33"/>
    <n v="20856.04"/>
    <n v="37826.33"/>
    <n v="37826.33"/>
    <n v="20978.44"/>
    <n v="37826.33"/>
    <n v="37826.33"/>
    <n v="37826.33"/>
    <n v="37826.33"/>
    <n v="37826.33"/>
    <n v="38193.43"/>
    <n v="410186.5400000001"/>
  </r>
  <r>
    <x v="2"/>
    <s v="Tampa Electric Company"/>
    <x v="0"/>
    <s v="Tampa Electric Company"/>
    <x v="611"/>
    <x v="610"/>
    <x v="162"/>
    <s v="Depreciation Expense"/>
    <n v="30403369.190000001"/>
    <n v="30494588.199999999"/>
    <n v="30637246.02"/>
    <n v="30849106.920000002"/>
    <n v="30840033.719999999"/>
    <n v="30857396.390000001"/>
    <n v="31052572.75"/>
    <n v="31062083.82"/>
    <n v="31073815.68"/>
    <n v="31219486.109999999"/>
    <n v="31359240.440000001"/>
    <n v="31288969.07"/>
    <n v="371137908.31"/>
  </r>
  <r>
    <x v="2"/>
    <s v="Tampa Electric Company"/>
    <x v="0"/>
    <s v="Tampa Electric Company"/>
    <x v="612"/>
    <x v="611"/>
    <x v="78"/>
    <s v="Csts Jobbing Wrk"/>
    <n v="98723.53"/>
    <n v="100359.8"/>
    <n v="101049.94"/>
    <n v="105435.06"/>
    <n v="102362.99"/>
    <n v="110686"/>
    <n v="105293.1"/>
    <n v="104625.38"/>
    <n v="105705.21"/>
    <n v="106018.61"/>
    <n v="133075.76999999999"/>
    <n v="-1402841.66"/>
    <n v="-229506.27000000002"/>
  </r>
  <r>
    <x v="2"/>
    <s v="Tampa Electric Company"/>
    <x v="0"/>
    <s v="Tampa Electric Company"/>
    <x v="613"/>
    <x v="612"/>
    <x v="162"/>
    <s v="Depreciation Expense"/>
    <n v="549566"/>
    <n v="549571"/>
    <n v="549571"/>
    <n v="595613"/>
    <n v="596018"/>
    <n v="596018"/>
    <n v="616525"/>
    <n v="622388"/>
    <n v="622388"/>
    <n v="622407"/>
    <n v="633244"/>
    <n v="618243"/>
    <n v="7171552"/>
  </r>
  <r>
    <x v="2"/>
    <s v="Tampa Electric Company"/>
    <x v="0"/>
    <s v="Tampa Electric Company"/>
    <x v="614"/>
    <x v="613"/>
    <x v="162"/>
    <s v="Depreciation Expense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8014743"/>
  </r>
  <r>
    <x v="2"/>
    <s v="Tampa Electric Company"/>
    <x v="0"/>
    <s v="Tampa Electric Company"/>
    <x v="615"/>
    <x v="614"/>
    <x v="162"/>
    <s v="Depreciation Expense"/>
    <n v="131566.32"/>
    <n v="130947.69"/>
    <n v="151469.31"/>
    <n v="179141.54"/>
    <n v="190506.45"/>
    <n v="200329.92"/>
    <n v="214876.88"/>
    <n v="227889.4"/>
    <n v="289552.46000000002"/>
    <n v="300110.03000000003"/>
    <n v="359045.73"/>
    <n v="375621.55"/>
    <n v="2751057.28"/>
  </r>
  <r>
    <x v="2"/>
    <s v="Tampa Electric Company"/>
    <x v="0"/>
    <s v="Tampa Electric Company"/>
    <x v="616"/>
    <x v="615"/>
    <x v="162"/>
    <s v="Depreciation Expense"/>
    <n v="80292.14"/>
    <n v="71953.490000000005"/>
    <n v="69808.89"/>
    <n v="69808.89"/>
    <n v="69808.89"/>
    <n v="69808.89"/>
    <n v="69808.89"/>
    <n v="69808.89"/>
    <n v="69808.89"/>
    <n v="69808.89"/>
    <n v="69808.89"/>
    <n v="69808.89"/>
    <n v="850334.53000000014"/>
  </r>
  <r>
    <x v="2"/>
    <s v="Tampa Electric Company"/>
    <x v="0"/>
    <s v="Tampa Electric Company"/>
    <x v="617"/>
    <x v="616"/>
    <x v="157"/>
    <s v="TOTI Utility OperInc"/>
    <n v="4791177.3099999996"/>
    <n v="4428281.03"/>
    <n v="4521765.38"/>
    <n v="5289998.8"/>
    <n v="5562286.5999999996"/>
    <n v="5948601.9000000004"/>
    <n v="6851767.5499999998"/>
    <n v="6834657.96"/>
    <n v="7033743.0700000003"/>
    <n v="6020121.7000000002"/>
    <n v="5132565.2699999996"/>
    <n v="5054472.76"/>
    <n v="67469439.329999998"/>
  </r>
  <r>
    <x v="2"/>
    <s v="Tampa Electric Company"/>
    <x v="0"/>
    <s v="Tampa Electric Company"/>
    <x v="618"/>
    <x v="617"/>
    <x v="157"/>
    <s v="TOTI Utility OperInc"/>
    <n v="5083567.6100000003"/>
    <n v="4519339.7300000004"/>
    <n v="4693489.9000000004"/>
    <n v="5570240.3399999999"/>
    <n v="5877160.2599999998"/>
    <n v="6427757.5999999996"/>
    <n v="7359871.3499999996"/>
    <n v="7396247.8600000003"/>
    <n v="7661994.2699999996"/>
    <n v="6410259.6900000004"/>
    <n v="5298329.9800000004"/>
    <n v="5098883.93"/>
    <n v="71397142.520000011"/>
  </r>
  <r>
    <x v="2"/>
    <s v="Tampa Electric Company"/>
    <x v="0"/>
    <s v="Tampa Electric Company"/>
    <x v="11"/>
    <x v="11"/>
    <x v="1"/>
    <s v="FERC B/S Clearing"/>
    <n v="495101.98"/>
    <n v="485619.57"/>
    <n v="1329811.8400000001"/>
    <n v="481881.8"/>
    <n v="531540.68999999994"/>
    <n v="625296.17000000004"/>
    <n v="-363685.57"/>
    <n v="518535.84"/>
    <n v="466281.93"/>
    <n v="495459.57"/>
    <n v="629711.39"/>
    <n v="454578.64"/>
    <n v="6150133.8499999996"/>
  </r>
  <r>
    <x v="2"/>
    <s v="Tampa Electric Company"/>
    <x v="0"/>
    <s v="Tampa Electric Company"/>
    <x v="11"/>
    <x v="11"/>
    <x v="157"/>
    <s v="TOTI Utility OperInc"/>
    <n v="1015820.44"/>
    <n v="932303.74"/>
    <n v="2485997.5299999998"/>
    <n v="901121.67"/>
    <n v="903496.24"/>
    <n v="1566600.17"/>
    <n v="-663689"/>
    <n v="875741.2"/>
    <n v="946760.3"/>
    <n v="862524.57"/>
    <n v="1369788.22"/>
    <n v="781055.4"/>
    <n v="11977520.480000002"/>
  </r>
  <r>
    <x v="2"/>
    <s v="Tampa Electric Company"/>
    <x v="0"/>
    <s v="Tampa Electric Company"/>
    <x v="11"/>
    <x v="11"/>
    <x v="158"/>
    <s v="TOTI OID"/>
    <m/>
    <m/>
    <m/>
    <m/>
    <m/>
    <m/>
    <m/>
    <m/>
    <m/>
    <n v="2443.71"/>
    <n v="3247.56"/>
    <n v="2296.17"/>
    <n v="7987.4400000000005"/>
  </r>
  <r>
    <x v="2"/>
    <s v="Tampa Electric Company"/>
    <x v="0"/>
    <s v="Tampa Electric Company"/>
    <x v="11"/>
    <x v="11"/>
    <x v="134"/>
    <s v="Not assigned"/>
    <n v="1421.67"/>
    <m/>
    <m/>
    <m/>
    <m/>
    <m/>
    <m/>
    <m/>
    <m/>
    <m/>
    <m/>
    <m/>
    <n v="1421.67"/>
  </r>
  <r>
    <x v="2"/>
    <s v="Tampa Electric Company"/>
    <x v="0"/>
    <s v="Tampa Electric Company"/>
    <x v="619"/>
    <x v="618"/>
    <x v="1"/>
    <s v="FERC B/S Clearing"/>
    <m/>
    <m/>
    <n v="-843822.86"/>
    <m/>
    <m/>
    <m/>
    <n v="860833.25"/>
    <m/>
    <m/>
    <m/>
    <m/>
    <m/>
    <n v="17010.390000000014"/>
  </r>
  <r>
    <x v="2"/>
    <s v="Tampa Electric Company"/>
    <x v="0"/>
    <s v="Tampa Electric Company"/>
    <x v="619"/>
    <x v="618"/>
    <x v="157"/>
    <s v="TOTI Utility OperInc"/>
    <n v="173967"/>
    <n v="173967"/>
    <n v="-1125197.49"/>
    <n v="173966.67"/>
    <n v="173966.67"/>
    <n v="258709.34"/>
    <n v="1744253.93"/>
    <n v="164096.29"/>
    <n v="324053"/>
    <n v="180175"/>
    <n v="180175"/>
    <n v="184619.96"/>
    <n v="2606752.37"/>
  </r>
  <r>
    <x v="2"/>
    <s v="Tampa Electric Company"/>
    <x v="0"/>
    <s v="Tampa Electric Company"/>
    <x v="620"/>
    <x v="619"/>
    <x v="1"/>
    <s v="FERC B/S Clearing"/>
    <m/>
    <n v="16451.46"/>
    <n v="8826.39"/>
    <n v="7673.96"/>
    <n v="12069.61"/>
    <n v="12642.95"/>
    <n v="3736.48"/>
    <n v="1053.25"/>
    <n v="81010.759999999995"/>
    <n v="-5834.16"/>
    <n v="31971.17"/>
    <n v="2741.02"/>
    <n v="172342.88999999998"/>
  </r>
  <r>
    <x v="2"/>
    <s v="Tampa Electric Company"/>
    <x v="0"/>
    <s v="Tampa Electric Company"/>
    <x v="620"/>
    <x v="619"/>
    <x v="157"/>
    <s v="TOTI Utility OperInc"/>
    <m/>
    <n v="-16722.36"/>
    <n v="-8826.39"/>
    <n v="-7673.96"/>
    <n v="-4804.29"/>
    <n v="-13850.07"/>
    <n v="-3736.48"/>
    <n v="-1053.25"/>
    <n v="-81010.759999999995"/>
    <n v="5834.16"/>
    <n v="-31972.85"/>
    <n v="-10496.92"/>
    <n v="-174313.17"/>
  </r>
  <r>
    <x v="2"/>
    <s v="Tampa Electric Company"/>
    <x v="0"/>
    <s v="Tampa Electric Company"/>
    <x v="621"/>
    <x v="620"/>
    <x v="157"/>
    <s v="TOTI Utility OperInc"/>
    <n v="6607000"/>
    <n v="6607000"/>
    <n v="6607000"/>
    <n v="6607000"/>
    <n v="6607000"/>
    <n v="6607000"/>
    <n v="6607000"/>
    <n v="6607000"/>
    <n v="6607000"/>
    <n v="6607000"/>
    <n v="6621636.0199999996"/>
    <n v="6597231.7800000003"/>
    <n v="79288867.799999997"/>
  </r>
  <r>
    <x v="2"/>
    <s v="Tampa Electric Company"/>
    <x v="0"/>
    <s v="Tampa Electric Company"/>
    <x v="622"/>
    <x v="621"/>
    <x v="158"/>
    <s v="TOTI OID"/>
    <n v="9000"/>
    <n v="9000"/>
    <n v="9000"/>
    <n v="9000"/>
    <n v="9000"/>
    <n v="9000"/>
    <n v="9000"/>
    <n v="9000"/>
    <n v="9000"/>
    <n v="9000"/>
    <n v="9000"/>
    <n v="9000"/>
    <n v="108000"/>
  </r>
  <r>
    <x v="2"/>
    <s v="Tampa Electric Company"/>
    <x v="0"/>
    <s v="Tampa Electric Company"/>
    <x v="623"/>
    <x v="622"/>
    <x v="157"/>
    <s v="TOTI Utility OperInc"/>
    <n v="140629.26999999999"/>
    <n v="128096.11"/>
    <n v="124866.58"/>
    <n v="156349.49"/>
    <n v="156543.17000000001"/>
    <n v="164066.93"/>
    <n v="189685.42"/>
    <n v="195785.07"/>
    <n v="178701.5"/>
    <n v="193873.68"/>
    <n v="105496.87"/>
    <n v="135570.76999999999"/>
    <n v="1869664.8599999999"/>
  </r>
  <r>
    <x v="2"/>
    <s v="Tampa Electric Company"/>
    <x v="0"/>
    <s v="Tampa Electric Company"/>
    <x v="624"/>
    <x v="623"/>
    <x v="157"/>
    <s v="TOTI Utility OperInc"/>
    <n v="21342.73"/>
    <n v="16883.05"/>
    <n v="14912.79"/>
    <n v="14076.1"/>
    <n v="13603.17"/>
    <n v="13410.65"/>
    <n v="13105.69"/>
    <n v="14236.29"/>
    <n v="13855.08"/>
    <n v="13116.12"/>
    <n v="15644.83"/>
    <n v="14880.79"/>
    <n v="179067.28999999998"/>
  </r>
  <r>
    <x v="2"/>
    <s v="Tampa Electric Company"/>
    <x v="0"/>
    <s v="Tampa Electric Company"/>
    <x v="625"/>
    <x v="624"/>
    <x v="157"/>
    <s v="TOTI Utility OperInc"/>
    <m/>
    <n v="1534.11"/>
    <m/>
    <m/>
    <m/>
    <m/>
    <m/>
    <m/>
    <m/>
    <m/>
    <m/>
    <m/>
    <n v="1534.11"/>
  </r>
  <r>
    <x v="2"/>
    <s v="Tampa Electric Company"/>
    <x v="0"/>
    <s v="Tampa Electric Company"/>
    <x v="626"/>
    <x v="625"/>
    <x v="157"/>
    <s v="TOTI Utility OperInc"/>
    <m/>
    <m/>
    <n v="412.5"/>
    <m/>
    <m/>
    <m/>
    <n v="35175"/>
    <n v="20177.5"/>
    <n v="601"/>
    <m/>
    <m/>
    <m/>
    <n v="56366"/>
  </r>
  <r>
    <x v="2"/>
    <s v="Tampa Electric Company"/>
    <x v="0"/>
    <s v="Tampa Electric Company"/>
    <x v="627"/>
    <x v="626"/>
    <x v="157"/>
    <s v="TOTI Utility OperInc"/>
    <m/>
    <m/>
    <m/>
    <m/>
    <m/>
    <m/>
    <m/>
    <m/>
    <n v="10530.23"/>
    <m/>
    <m/>
    <m/>
    <n v="10530.23"/>
  </r>
  <r>
    <x v="2"/>
    <s v="Tampa Electric Company"/>
    <x v="0"/>
    <s v="Tampa Electric Company"/>
    <x v="628"/>
    <x v="627"/>
    <x v="157"/>
    <s v="TOTI Utility OperInc"/>
    <m/>
    <m/>
    <m/>
    <m/>
    <m/>
    <n v="-707096.21"/>
    <m/>
    <m/>
    <m/>
    <m/>
    <m/>
    <m/>
    <n v="-707096.21"/>
  </r>
  <r>
    <x v="2"/>
    <s v="Tampa Electric Company"/>
    <x v="0"/>
    <s v="Tampa Electric Company"/>
    <x v="629"/>
    <x v="628"/>
    <x v="1"/>
    <s v="FERC B/S Clearing"/>
    <n v="-453248.45"/>
    <n v="-459735.46"/>
    <n v="-529892.54"/>
    <n v="-477555.43"/>
    <n v="-571256.02"/>
    <n v="-547535.4"/>
    <n v="-506321.04"/>
    <n v="-571029.31000000006"/>
    <n v="-552171.27"/>
    <n v="-528974.63"/>
    <n v="-554680.18000000005"/>
    <n v="-534404.98"/>
    <n v="-6286804.709999999"/>
  </r>
  <r>
    <x v="2"/>
    <s v="Tampa Electric Company"/>
    <x v="0"/>
    <s v="Tampa Electric Company"/>
    <x v="630"/>
    <x v="629"/>
    <x v="163"/>
    <s v="Misc NonOper Inc"/>
    <n v="-1906385"/>
    <n v="-1895060"/>
    <n v="-1864074"/>
    <n v="-1789487"/>
    <n v="-1689853"/>
    <n v="-1557631"/>
    <n v="-1383993"/>
    <n v="-1198905"/>
    <n v="-975662"/>
    <n v="-760132"/>
    <n v="-589762"/>
    <n v="-438777"/>
    <n v="-16049721"/>
  </r>
  <r>
    <x v="2"/>
    <s v="Tampa Electric Company"/>
    <x v="0"/>
    <s v="Tampa Electric Company"/>
    <x v="631"/>
    <x v="630"/>
    <x v="163"/>
    <s v="Misc NonOper Inc"/>
    <m/>
    <n v="-5419"/>
    <n v="-10729"/>
    <n v="-15636"/>
    <n v="-21001"/>
    <n v="-23757"/>
    <n v="-25758"/>
    <n v="-27985"/>
    <n v="-30235"/>
    <n v="-32299"/>
    <n v="-34146"/>
    <n v="-38110"/>
    <n v="-265075"/>
  </r>
  <r>
    <x v="2"/>
    <s v="Tampa Electric Company"/>
    <x v="0"/>
    <s v="Tampa Electric Company"/>
    <x v="632"/>
    <x v="631"/>
    <x v="163"/>
    <s v="Misc NonOper Inc"/>
    <m/>
    <m/>
    <m/>
    <m/>
    <m/>
    <m/>
    <m/>
    <m/>
    <m/>
    <m/>
    <m/>
    <n v="-3554"/>
    <n v="-3554"/>
  </r>
  <r>
    <x v="2"/>
    <s v="Tampa Electric Company"/>
    <x v="0"/>
    <s v="Tampa Electric Company"/>
    <x v="633"/>
    <x v="632"/>
    <x v="164"/>
    <s v="Int Divid Income"/>
    <n v="-427251.45"/>
    <n v="-427251.45"/>
    <n v="-427251.45"/>
    <n v="-427251.45"/>
    <n v="-427251.45"/>
    <n v="-427251.45"/>
    <n v="-427251.45"/>
    <n v="-427251.45"/>
    <n v="-427251.45"/>
    <n v="-427251.45"/>
    <n v="-427251.45"/>
    <n v="-427251.39"/>
    <n v="-5127017.3400000008"/>
  </r>
  <r>
    <x v="2"/>
    <s v="Tampa Electric Company"/>
    <x v="0"/>
    <s v="Tampa Electric Company"/>
    <x v="634"/>
    <x v="633"/>
    <x v="164"/>
    <s v="Int Divid Income"/>
    <n v="-2706246.45"/>
    <n v="-2731625.43"/>
    <n v="-2979907.1"/>
    <n v="-3074341.59"/>
    <n v="-3220526.7"/>
    <n v="-3229022.69"/>
    <n v="-3394146.54"/>
    <n v="-3452542.47"/>
    <n v="-3528396.19"/>
    <n v="-3809602.64"/>
    <n v="-3714784.74"/>
    <n v="-2575377.75"/>
    <n v="-38416520.289999999"/>
  </r>
  <r>
    <x v="2"/>
    <s v="Tampa Electric Company"/>
    <x v="0"/>
    <s v="Tampa Electric Company"/>
    <x v="635"/>
    <x v="634"/>
    <x v="164"/>
    <s v="Int Divid Income"/>
    <n v="-328447.42"/>
    <n v="-314208.45"/>
    <n v="-326114.44"/>
    <n v="-313085.64"/>
    <n v="-350797.43"/>
    <n v="-380474.32"/>
    <n v="-347621.09"/>
    <n v="-355491.07"/>
    <n v="-579747.55000000005"/>
    <n v="-194714.79"/>
    <n v="-192996.02"/>
    <n v="-134656.73000000001"/>
    <n v="-3818354.95"/>
  </r>
  <r>
    <x v="2"/>
    <s v="Tampa Electric Company"/>
    <x v="0"/>
    <s v="Tampa Electric Company"/>
    <x v="636"/>
    <x v="635"/>
    <x v="165"/>
    <s v="AFUDC Exp"/>
    <n v="-996048.69"/>
    <n v="-1061893.3500000001"/>
    <n v="-1138225.8"/>
    <n v="-1262349.8799999999"/>
    <n v="-1378224.42"/>
    <n v="-1511920.13"/>
    <n v="-1673165.29"/>
    <n v="-1824489.26"/>
    <n v="-1952360.84"/>
    <n v="-2081313.69"/>
    <n v="-2190714.2000000002"/>
    <n v="-1859640.88"/>
    <n v="-18930346.429999996"/>
  </r>
  <r>
    <x v="2"/>
    <s v="Tampa Electric Company"/>
    <x v="0"/>
    <s v="Tampa Electric Company"/>
    <x v="637"/>
    <x v="636"/>
    <x v="1"/>
    <s v="FERC B/S Clearing"/>
    <n v="996048.69"/>
    <n v="1061893.3500000001"/>
    <n v="1138225.8"/>
    <n v="1262349.8799999999"/>
    <n v="1378224.42"/>
    <n v="1511920.13"/>
    <n v="1673165.29"/>
    <n v="1824489.26"/>
    <n v="1952360.84"/>
    <n v="2081313.69"/>
    <n v="2190714.2000000002"/>
    <n v="1859640.88"/>
    <n v="18930346.429999996"/>
  </r>
  <r>
    <x v="2"/>
    <s v="Tampa Electric Company"/>
    <x v="0"/>
    <s v="Tampa Electric Company"/>
    <x v="638"/>
    <x v="637"/>
    <x v="166"/>
    <s v="Gain Disp Property"/>
    <n v="-23830.38"/>
    <n v="-585.72"/>
    <n v="-12205.03"/>
    <n v="-12205.03"/>
    <n v="-12205.03"/>
    <n v="-12205.03"/>
    <n v="-12205.03"/>
    <n v="-12205.03"/>
    <n v="-12205.03"/>
    <n v="-12205.03"/>
    <n v="-582.70000000000005"/>
    <n v="-612.9"/>
    <n v="-123251.93999999999"/>
  </r>
  <r>
    <x v="2"/>
    <s v="Tampa Electric Company"/>
    <x v="0"/>
    <s v="Tampa Electric Company"/>
    <x v="639"/>
    <x v="638"/>
    <x v="1"/>
    <s v="FERC B/S Clearing"/>
    <n v="-3.9"/>
    <n v="-0.34"/>
    <n v="-9.2100000000000009"/>
    <n v="-0.48"/>
    <n v="-0.51"/>
    <n v="-4.0599999999999996"/>
    <n v="-0.4"/>
    <n v="-0.74"/>
    <n v="-0.68"/>
    <n v="-1.04"/>
    <n v="-1.28"/>
    <n v="-0.63"/>
    <n v="-23.269999999999996"/>
  </r>
  <r>
    <x v="2"/>
    <s v="Tampa Electric Company"/>
    <x v="0"/>
    <s v="Tampa Electric Company"/>
    <x v="639"/>
    <x v="638"/>
    <x v="78"/>
    <s v="Csts Jobbing Wrk"/>
    <n v="561"/>
    <n v="561"/>
    <n v="561"/>
    <n v="561"/>
    <n v="561"/>
    <n v="561"/>
    <n v="561"/>
    <n v="561"/>
    <n v="561"/>
    <n v="561"/>
    <n v="561"/>
    <n v="561"/>
    <n v="6732"/>
  </r>
  <r>
    <x v="2"/>
    <s v="Tampa Electric Company"/>
    <x v="0"/>
    <s v="Tampa Electric Company"/>
    <x v="639"/>
    <x v="638"/>
    <x v="167"/>
    <s v="NonOper Rent Inc"/>
    <n v="5090.04"/>
    <n v="5090.04"/>
    <n v="5090.04"/>
    <n v="5090.04"/>
    <n v="5090.04"/>
    <n v="5090.04"/>
    <n v="5090.04"/>
    <n v="5090.04"/>
    <n v="5090.04"/>
    <n v="5090.04"/>
    <n v="5090.04"/>
    <n v="5090.04"/>
    <n v="61080.480000000003"/>
  </r>
  <r>
    <x v="2"/>
    <s v="Tampa Electric Company"/>
    <x v="0"/>
    <s v="Tampa Electric Company"/>
    <x v="639"/>
    <x v="638"/>
    <x v="82"/>
    <s v="Steam Expenses"/>
    <m/>
    <n v="-0.03"/>
    <n v="-0.01"/>
    <m/>
    <m/>
    <m/>
    <m/>
    <m/>
    <n v="-0.03"/>
    <n v="-0.04"/>
    <n v="-0.02"/>
    <m/>
    <n v="-0.13"/>
  </r>
  <r>
    <x v="2"/>
    <s v="Tampa Electric Company"/>
    <x v="0"/>
    <s v="Tampa Electric Company"/>
    <x v="639"/>
    <x v="638"/>
    <x v="83"/>
    <s v="Steam Electric Exp"/>
    <m/>
    <m/>
    <m/>
    <m/>
    <m/>
    <m/>
    <m/>
    <m/>
    <n v="-0.05"/>
    <n v="-0.06"/>
    <n v="-0.02"/>
    <m/>
    <n v="-0.13"/>
  </r>
  <r>
    <x v="2"/>
    <s v="Tampa Electric Company"/>
    <x v="0"/>
    <s v="Tampa Electric Company"/>
    <x v="639"/>
    <x v="638"/>
    <x v="87"/>
    <s v="Steam Maint BoilerPl"/>
    <m/>
    <m/>
    <n v="-0.99"/>
    <m/>
    <m/>
    <m/>
    <m/>
    <m/>
    <m/>
    <m/>
    <m/>
    <m/>
    <n v="-0.99"/>
  </r>
  <r>
    <x v="2"/>
    <s v="Tampa Electric Company"/>
    <x v="0"/>
    <s v="Tampa Electric Company"/>
    <x v="639"/>
    <x v="638"/>
    <x v="89"/>
    <s v="Maint Msc Steam Plnt"/>
    <m/>
    <m/>
    <m/>
    <m/>
    <m/>
    <n v="-2"/>
    <m/>
    <m/>
    <n v="0"/>
    <n v="0"/>
    <n v="0"/>
    <m/>
    <n v="-2"/>
  </r>
  <r>
    <x v="2"/>
    <s v="Tampa Electric Company"/>
    <x v="0"/>
    <s v="Tampa Electric Company"/>
    <x v="639"/>
    <x v="638"/>
    <x v="98"/>
    <s v="Trnsm Ops SupEng"/>
    <m/>
    <m/>
    <m/>
    <m/>
    <m/>
    <n v="-0.06"/>
    <m/>
    <m/>
    <m/>
    <m/>
    <m/>
    <m/>
    <n v="-0.06"/>
  </r>
  <r>
    <x v="2"/>
    <s v="Tampa Electric Company"/>
    <x v="0"/>
    <s v="Tampa Electric Company"/>
    <x v="639"/>
    <x v="638"/>
    <x v="100"/>
    <s v="Trnsm LD Monitor"/>
    <n v="-0.05"/>
    <n v="-0.05"/>
    <n v="-0.01"/>
    <m/>
    <m/>
    <m/>
    <m/>
    <m/>
    <m/>
    <m/>
    <m/>
    <m/>
    <n v="-0.11"/>
  </r>
  <r>
    <x v="2"/>
    <s v="Tampa Electric Company"/>
    <x v="0"/>
    <s v="Tampa Electric Company"/>
    <x v="639"/>
    <x v="638"/>
    <x v="102"/>
    <s v="Trnsm Station Exp"/>
    <m/>
    <n v="0"/>
    <n v="-0.01"/>
    <m/>
    <m/>
    <n v="-0.08"/>
    <n v="-7.0000000000000007E-2"/>
    <n v="-0.04"/>
    <m/>
    <m/>
    <m/>
    <m/>
    <n v="-0.2"/>
  </r>
  <r>
    <x v="2"/>
    <s v="Tampa Electric Company"/>
    <x v="0"/>
    <s v="Tampa Electric Company"/>
    <x v="639"/>
    <x v="638"/>
    <x v="103"/>
    <s v="Trnsm OH Line Exp"/>
    <m/>
    <m/>
    <m/>
    <m/>
    <m/>
    <n v="-0.13"/>
    <m/>
    <m/>
    <m/>
    <m/>
    <m/>
    <m/>
    <n v="-0.13"/>
  </r>
  <r>
    <x v="2"/>
    <s v="Tampa Electric Company"/>
    <x v="0"/>
    <s v="Tampa Electric Company"/>
    <x v="639"/>
    <x v="638"/>
    <x v="104"/>
    <s v="Misc Trnsm Exp"/>
    <m/>
    <m/>
    <n v="0"/>
    <m/>
    <m/>
    <n v="-0.14000000000000001"/>
    <m/>
    <m/>
    <m/>
    <m/>
    <m/>
    <m/>
    <n v="-0.14000000000000001"/>
  </r>
  <r>
    <x v="2"/>
    <s v="Tampa Electric Company"/>
    <x v="0"/>
    <s v="Tampa Electric Company"/>
    <x v="639"/>
    <x v="638"/>
    <x v="108"/>
    <s v="Trnsm Maint Stn Equ"/>
    <m/>
    <m/>
    <n v="0"/>
    <m/>
    <m/>
    <m/>
    <m/>
    <m/>
    <m/>
    <m/>
    <m/>
    <m/>
    <n v="0"/>
  </r>
  <r>
    <x v="2"/>
    <s v="Tampa Electric Company"/>
    <x v="0"/>
    <s v="Tampa Electric Company"/>
    <x v="639"/>
    <x v="638"/>
    <x v="109"/>
    <s v="Trnsm Maint OH Lines"/>
    <m/>
    <n v="0"/>
    <m/>
    <m/>
    <m/>
    <n v="-0.23"/>
    <n v="0"/>
    <m/>
    <m/>
    <m/>
    <m/>
    <m/>
    <n v="-0.23"/>
  </r>
  <r>
    <x v="2"/>
    <s v="Tampa Electric Company"/>
    <x v="0"/>
    <s v="Tampa Electric Company"/>
    <x v="639"/>
    <x v="638"/>
    <x v="110"/>
    <s v="Distrb Ops SupEng"/>
    <m/>
    <n v="0"/>
    <n v="-0.24"/>
    <n v="-0.02"/>
    <m/>
    <n v="-0.02"/>
    <n v="-7.0000000000000007E-2"/>
    <m/>
    <m/>
    <m/>
    <m/>
    <m/>
    <n v="-0.35000000000000003"/>
  </r>
  <r>
    <x v="2"/>
    <s v="Tampa Electric Company"/>
    <x v="0"/>
    <s v="Tampa Electric Company"/>
    <x v="639"/>
    <x v="638"/>
    <x v="111"/>
    <s v="Distrb Load Dispatch"/>
    <n v="-0.12"/>
    <n v="-0.1"/>
    <n v="-0.08"/>
    <m/>
    <n v="0"/>
    <n v="-0.01"/>
    <n v="0"/>
    <n v="-0.01"/>
    <m/>
    <m/>
    <m/>
    <m/>
    <n v="-0.32"/>
  </r>
  <r>
    <x v="2"/>
    <s v="Tampa Electric Company"/>
    <x v="0"/>
    <s v="Tampa Electric Company"/>
    <x v="639"/>
    <x v="638"/>
    <x v="112"/>
    <s v="Distrb Station Exp"/>
    <m/>
    <m/>
    <n v="-0.1"/>
    <m/>
    <m/>
    <m/>
    <m/>
    <m/>
    <m/>
    <m/>
    <m/>
    <m/>
    <n v="-0.1"/>
  </r>
  <r>
    <x v="2"/>
    <s v="Tampa Electric Company"/>
    <x v="0"/>
    <s v="Tampa Electric Company"/>
    <x v="639"/>
    <x v="638"/>
    <x v="113"/>
    <s v="Distrb OH Line Exp"/>
    <n v="-0.42"/>
    <n v="-7.0000000000000007E-2"/>
    <n v="-0.31"/>
    <n v="-0.22"/>
    <n v="-0.2"/>
    <n v="-0.24"/>
    <n v="-0.14000000000000001"/>
    <n v="-0.23"/>
    <n v="-1.08"/>
    <n v="-0.26"/>
    <n v="-0.4"/>
    <n v="-0.28999999999999998"/>
    <n v="-3.86"/>
  </r>
  <r>
    <x v="2"/>
    <s v="Tampa Electric Company"/>
    <x v="0"/>
    <s v="Tampa Electric Company"/>
    <x v="639"/>
    <x v="638"/>
    <x v="115"/>
    <s v="Distrb Sreet Lightn"/>
    <n v="-0.23"/>
    <n v="-0.21"/>
    <n v="-0.08"/>
    <n v="-0.03"/>
    <n v="-0.02"/>
    <n v="-0.03"/>
    <n v="-0.02"/>
    <n v="-0.03"/>
    <n v="-0.03"/>
    <n v="-0.03"/>
    <n v="-0.05"/>
    <n v="-0.04"/>
    <n v="-0.80000000000000027"/>
  </r>
  <r>
    <x v="2"/>
    <s v="Tampa Electric Company"/>
    <x v="0"/>
    <s v="Tampa Electric Company"/>
    <x v="639"/>
    <x v="638"/>
    <x v="116"/>
    <s v="Distrb Meter Exp"/>
    <n v="-0.52"/>
    <n v="-0.48"/>
    <n v="-0.46"/>
    <n v="-0.09"/>
    <n v="-0.09"/>
    <n v="-0.14000000000000001"/>
    <n v="-0.09"/>
    <n v="-0.09"/>
    <n v="-0.05"/>
    <n v="-0.06"/>
    <n v="-0.11"/>
    <n v="-7.0000000000000007E-2"/>
    <n v="-2.25"/>
  </r>
  <r>
    <x v="2"/>
    <s v="Tampa Electric Company"/>
    <x v="0"/>
    <s v="Tampa Electric Company"/>
    <x v="639"/>
    <x v="638"/>
    <x v="118"/>
    <s v="Misc Distrib Exp"/>
    <n v="-0.98"/>
    <n v="-0.95"/>
    <n v="-1.74"/>
    <n v="-2.69"/>
    <n v="-0.57999999999999996"/>
    <n v="-1.01"/>
    <n v="-0.53"/>
    <n v="-0.37"/>
    <n v="-0.19"/>
    <n v="-0.1"/>
    <n v="-0.18"/>
    <n v="-0.05"/>
    <n v="-9.3699999999999974"/>
  </r>
  <r>
    <x v="2"/>
    <s v="Tampa Electric Company"/>
    <x v="0"/>
    <s v="Tampa Electric Company"/>
    <x v="639"/>
    <x v="638"/>
    <x v="119"/>
    <s v="Distrb Maint Struct"/>
    <m/>
    <m/>
    <n v="-0.08"/>
    <m/>
    <m/>
    <m/>
    <m/>
    <m/>
    <m/>
    <m/>
    <m/>
    <m/>
    <n v="-0.08"/>
  </r>
  <r>
    <x v="2"/>
    <s v="Tampa Electric Company"/>
    <x v="0"/>
    <s v="Tampa Electric Company"/>
    <x v="639"/>
    <x v="638"/>
    <x v="120"/>
    <s v="Distrb Maint Station"/>
    <m/>
    <n v="-0.01"/>
    <n v="0"/>
    <m/>
    <n v="0"/>
    <n v="0"/>
    <n v="0"/>
    <m/>
    <m/>
    <m/>
    <m/>
    <m/>
    <n v="-0.01"/>
  </r>
  <r>
    <x v="2"/>
    <s v="Tampa Electric Company"/>
    <x v="0"/>
    <s v="Tampa Electric Company"/>
    <x v="639"/>
    <x v="638"/>
    <x v="121"/>
    <s v="Distrb Maint OH Line"/>
    <n v="-1.33"/>
    <n v="-1.29"/>
    <n v="-1.79"/>
    <n v="-1.49"/>
    <n v="-1.74"/>
    <n v="-2.52"/>
    <n v="-1.75"/>
    <n v="-1.43"/>
    <n v="-0.97"/>
    <n v="-1.26"/>
    <n v="-2.06"/>
    <n v="-1.49"/>
    <n v="-19.119999999999997"/>
  </r>
  <r>
    <x v="2"/>
    <s v="Tampa Electric Company"/>
    <x v="0"/>
    <s v="Tampa Electric Company"/>
    <x v="639"/>
    <x v="638"/>
    <x v="122"/>
    <s v="Distrb Maint UG Line"/>
    <n v="-0.28000000000000003"/>
    <n v="-0.31"/>
    <n v="-0.72"/>
    <n v="-0.97"/>
    <n v="-0.85"/>
    <n v="-1.32"/>
    <n v="-0.93"/>
    <n v="-1.06"/>
    <n v="-0.92"/>
    <n v="-1.1499999999999999"/>
    <n v="-1.88"/>
    <n v="-1.43"/>
    <n v="-11.82"/>
  </r>
  <r>
    <x v="2"/>
    <s v="Tampa Electric Company"/>
    <x v="0"/>
    <s v="Tampa Electric Company"/>
    <x v="639"/>
    <x v="638"/>
    <x v="124"/>
    <s v="Distrb Maint StLght"/>
    <n v="-0.04"/>
    <n v="-0.04"/>
    <n v="-0.01"/>
    <n v="0"/>
    <m/>
    <n v="0"/>
    <m/>
    <m/>
    <m/>
    <m/>
    <m/>
    <m/>
    <n v="-0.09"/>
  </r>
  <r>
    <x v="2"/>
    <s v="Tampa Electric Company"/>
    <x v="0"/>
    <s v="Tampa Electric Company"/>
    <x v="639"/>
    <x v="638"/>
    <x v="128"/>
    <s v="Cust Act Rcds Cllct"/>
    <n v="-0.13"/>
    <n v="-0.12"/>
    <n v="-0.04"/>
    <n v="-0.01"/>
    <n v="-0.01"/>
    <n v="-0.01"/>
    <n v="0"/>
    <n v="0"/>
    <m/>
    <m/>
    <m/>
    <m/>
    <n v="-0.32"/>
  </r>
  <r>
    <x v="2"/>
    <s v="Tampa Electric Company"/>
    <x v="0"/>
    <s v="Tampa Electric Company"/>
    <x v="639"/>
    <x v="638"/>
    <x v="129"/>
    <s v="Cust Assist Exp"/>
    <m/>
    <m/>
    <n v="-0.12"/>
    <m/>
    <m/>
    <m/>
    <m/>
    <m/>
    <m/>
    <m/>
    <m/>
    <m/>
    <n v="-0.12"/>
  </r>
  <r>
    <x v="2"/>
    <s v="Tampa Electric Company"/>
    <x v="0"/>
    <s v="Tampa Electric Company"/>
    <x v="639"/>
    <x v="638"/>
    <x v="131"/>
    <s v="A&amp;G Salaries"/>
    <m/>
    <m/>
    <n v="-2"/>
    <n v="2"/>
    <n v="0"/>
    <n v="0"/>
    <n v="0"/>
    <n v="0"/>
    <n v="0"/>
    <m/>
    <n v="0"/>
    <n v="0"/>
    <n v="0"/>
  </r>
  <r>
    <x v="2"/>
    <s v="Tampa Electric Company"/>
    <x v="0"/>
    <s v="Tampa Electric Company"/>
    <x v="639"/>
    <x v="638"/>
    <x v="137"/>
    <s v="Office Suppl Exp"/>
    <n v="-77"/>
    <n v="-77.5"/>
    <n v="-64.5"/>
    <n v="-75"/>
    <n v="-368.5"/>
    <n v="-113"/>
    <n v="-74.5"/>
    <n v="-173.5"/>
    <n v="-72"/>
    <n v="-73.5"/>
    <n v="-107"/>
    <n v="-69.5"/>
    <n v="-1345.5"/>
  </r>
  <r>
    <x v="2"/>
    <s v="Tampa Electric Company"/>
    <x v="0"/>
    <s v="Tampa Electric Company"/>
    <x v="640"/>
    <x v="639"/>
    <x v="163"/>
    <s v="Misc NonOper Inc"/>
    <m/>
    <n v="-11145.78"/>
    <n v="-17082.29"/>
    <m/>
    <n v="-5693.69"/>
    <m/>
    <m/>
    <n v="-50563.38"/>
    <m/>
    <n v="-28172.15"/>
    <m/>
    <m/>
    <n v="-112657.29000000001"/>
  </r>
  <r>
    <x v="2"/>
    <s v="Tampa Electric Company"/>
    <x v="0"/>
    <s v="Tampa Electric Company"/>
    <x v="641"/>
    <x v="640"/>
    <x v="163"/>
    <s v="Misc NonOper Inc"/>
    <m/>
    <n v="-12434.88"/>
    <n v="12434.88"/>
    <n v="-8963.67"/>
    <n v="1254.1300000000001"/>
    <m/>
    <n v="7709.52"/>
    <n v="-70.680000000000007"/>
    <n v="59.21"/>
    <n v="-12852.34"/>
    <n v="12863.84"/>
    <m/>
    <n v="1.0000000000218279E-2"/>
  </r>
  <r>
    <x v="2"/>
    <s v="Tampa Electric Company"/>
    <x v="0"/>
    <s v="Tampa Electric Company"/>
    <x v="642"/>
    <x v="641"/>
    <x v="168"/>
    <s v="Rev Jobbing Wrk"/>
    <n v="-62790.79"/>
    <n v="-62741.22"/>
    <n v="-59948.31"/>
    <n v="-62681.55"/>
    <n v="-62257.86"/>
    <n v="-61956.52"/>
    <n v="-62477.17"/>
    <n v="-61168.26"/>
    <n v="-61735.56"/>
    <n v="-62373.26"/>
    <n v="-62082.13"/>
    <n v="-61551.74"/>
    <n v="-743764.37"/>
  </r>
  <r>
    <x v="2"/>
    <s v="Tampa Electric Company"/>
    <x v="0"/>
    <s v="Tampa Electric Company"/>
    <x v="643"/>
    <x v="642"/>
    <x v="168"/>
    <s v="Rev Jobbing Wrk"/>
    <n v="-4304.41"/>
    <n v="-10579.41"/>
    <n v="-4304.41"/>
    <n v="-4304.41"/>
    <n v="-814304.41"/>
    <n v="-4304.41"/>
    <n v="-4304.41"/>
    <n v="-4304.41"/>
    <n v="-6304.41"/>
    <n v="-11269.41"/>
    <n v="-4469.41"/>
    <n v="-4469.41"/>
    <n v="-877222.92000000027"/>
  </r>
  <r>
    <x v="2"/>
    <s v="Tampa Electric Company"/>
    <x v="0"/>
    <s v="Tampa Electric Company"/>
    <x v="644"/>
    <x v="643"/>
    <x v="168"/>
    <s v="Rev Jobbing Wrk"/>
    <n v="-427353.46"/>
    <n v="-433707.85"/>
    <n v="-424588.84"/>
    <n v="-422433.46"/>
    <n v="-475877.33"/>
    <n v="-425705.93"/>
    <n v="-426526.83"/>
    <n v="-514241.07"/>
    <n v="-427249.15"/>
    <n v="-426432.2"/>
    <n v="-423353.78"/>
    <n v="-469831.65"/>
    <n v="-5297301.5500000007"/>
  </r>
  <r>
    <x v="2"/>
    <s v="Tampa Electric Company"/>
    <x v="0"/>
    <s v="Tampa Electric Company"/>
    <x v="645"/>
    <x v="644"/>
    <x v="1"/>
    <s v="FERC B/S Clearing"/>
    <n v="-1183746.83"/>
    <n v="-1480871.43"/>
    <n v="-2189098.5299999998"/>
    <n v="-1490412.47"/>
    <n v="-1679106.32"/>
    <n v="-2149054.9500000002"/>
    <n v="-1471607.09"/>
    <n v="-1014722.13"/>
    <n v="-1632686.46"/>
    <n v="-1665857.06"/>
    <n v="-2552613.54"/>
    <n v="-1369999.46"/>
    <n v="-19879776.270000003"/>
  </r>
  <r>
    <x v="2"/>
    <s v="Tampa Electric Company"/>
    <x v="0"/>
    <s v="Tampa Electric Company"/>
    <x v="645"/>
    <x v="644"/>
    <x v="111"/>
    <s v="Distrb Load Dispatch"/>
    <m/>
    <m/>
    <m/>
    <m/>
    <n v="-287.75"/>
    <m/>
    <n v="-335.2"/>
    <m/>
    <m/>
    <n v="-250.47"/>
    <n v="-567.76"/>
    <n v="417.94"/>
    <n v="-1023.24"/>
  </r>
  <r>
    <x v="2"/>
    <s v="Tampa Electric Company"/>
    <x v="0"/>
    <s v="Tampa Electric Company"/>
    <x v="645"/>
    <x v="644"/>
    <x v="116"/>
    <s v="Distrb Meter Exp"/>
    <m/>
    <m/>
    <n v="-262.11"/>
    <m/>
    <n v="-2071.54"/>
    <m/>
    <n v="-2738.35"/>
    <n v="-639.77"/>
    <n v="-718.89"/>
    <n v="-3530.02"/>
    <n v="-1788.41"/>
    <n v="-1326.04"/>
    <n v="-13075.130000000001"/>
  </r>
  <r>
    <x v="2"/>
    <s v="Tampa Electric Company"/>
    <x v="0"/>
    <s v="Tampa Electric Company"/>
    <x v="645"/>
    <x v="644"/>
    <x v="117"/>
    <s v="Distrb Cust Install"/>
    <m/>
    <m/>
    <m/>
    <m/>
    <m/>
    <m/>
    <m/>
    <n v="-565.54"/>
    <m/>
    <m/>
    <m/>
    <m/>
    <n v="-565.54"/>
  </r>
  <r>
    <x v="2"/>
    <s v="Tampa Electric Company"/>
    <x v="0"/>
    <s v="Tampa Electric Company"/>
    <x v="645"/>
    <x v="644"/>
    <x v="119"/>
    <s v="Distrb Maint Struct"/>
    <n v="-249.24"/>
    <m/>
    <n v="-2905.09"/>
    <n v="-823.82"/>
    <n v="-1803.73"/>
    <n v="-804.11"/>
    <n v="-358.55"/>
    <n v="-5738.56"/>
    <n v="-5280.08"/>
    <n v="-1284.08"/>
    <n v="-900.31"/>
    <n v="-631.74"/>
    <n v="-20779.310000000005"/>
  </r>
  <r>
    <x v="2"/>
    <s v="Tampa Electric Company"/>
    <x v="0"/>
    <s v="Tampa Electric Company"/>
    <x v="645"/>
    <x v="644"/>
    <x v="121"/>
    <s v="Distrb Maint OH Line"/>
    <m/>
    <m/>
    <m/>
    <m/>
    <m/>
    <n v="-1166"/>
    <n v="-698.37"/>
    <n v="-2470.4499999999998"/>
    <n v="-41.03"/>
    <m/>
    <m/>
    <m/>
    <n v="-4375.8499999999995"/>
  </r>
  <r>
    <x v="2"/>
    <s v="Tampa Electric Company"/>
    <x v="0"/>
    <s v="Tampa Electric Company"/>
    <x v="645"/>
    <x v="644"/>
    <x v="122"/>
    <s v="Distrb Maint UG Line"/>
    <m/>
    <m/>
    <m/>
    <n v="-411.29"/>
    <m/>
    <m/>
    <m/>
    <m/>
    <m/>
    <m/>
    <m/>
    <m/>
    <n v="-411.29"/>
  </r>
  <r>
    <x v="2"/>
    <s v="Tampa Electric Company"/>
    <x v="0"/>
    <s v="Tampa Electric Company"/>
    <x v="645"/>
    <x v="644"/>
    <x v="124"/>
    <s v="Distrb Maint StLght"/>
    <m/>
    <m/>
    <n v="-484"/>
    <m/>
    <m/>
    <m/>
    <m/>
    <m/>
    <m/>
    <m/>
    <m/>
    <n v="-663.99"/>
    <n v="-1147.99"/>
  </r>
  <r>
    <x v="2"/>
    <s v="Tampa Electric Company"/>
    <x v="0"/>
    <s v="Tampa Electric Company"/>
    <x v="646"/>
    <x v="645"/>
    <x v="1"/>
    <s v="FERC B/S Clearing"/>
    <n v="187947.38"/>
    <n v="418978.08"/>
    <n v="1054039.93"/>
    <n v="228886.41"/>
    <n v="302501.33"/>
    <n v="638095.74"/>
    <n v="-200675.55"/>
    <n v="-806894.51"/>
    <n v="-319633.34999999998"/>
    <n v="-413880.5"/>
    <n v="360534.59"/>
    <n v="-489009.68"/>
    <n v="960889.87000000058"/>
  </r>
  <r>
    <x v="2"/>
    <s v="Tampa Electric Company"/>
    <x v="0"/>
    <s v="Tampa Electric Company"/>
    <x v="647"/>
    <x v="646"/>
    <x v="169"/>
    <s v="Amtz Loss Reacq Dbt"/>
    <n v="39394.699999999997"/>
    <n v="39394.699999999997"/>
    <n v="39394.699999999997"/>
    <n v="39394.699999999997"/>
    <n v="39394.699999999997"/>
    <n v="39394.699999999997"/>
    <n v="39394.699999999997"/>
    <n v="39394.699999999997"/>
    <n v="39394.699999999997"/>
    <n v="31846.57"/>
    <n v="31846.57"/>
    <n v="31846.57"/>
    <n v="450092.01000000007"/>
  </r>
  <r>
    <x v="2"/>
    <s v="Tampa Electric Company"/>
    <x v="0"/>
    <s v="Tampa Electric Company"/>
    <x v="648"/>
    <x v="647"/>
    <x v="79"/>
    <s v="Other Deductions"/>
    <n v="32036.19"/>
    <m/>
    <n v="13883.87"/>
    <n v="20518.150000000001"/>
    <m/>
    <n v="3703.51"/>
    <n v="48528.56"/>
    <n v="-3668.32"/>
    <n v="18960.2"/>
    <m/>
    <n v="2489.0500000000002"/>
    <n v="44109.31"/>
    <n v="180560.51999999996"/>
  </r>
  <r>
    <x v="2"/>
    <s v="Tampa Electric Company"/>
    <x v="0"/>
    <s v="Tampa Electric Company"/>
    <x v="649"/>
    <x v="648"/>
    <x v="79"/>
    <s v="Other Deductions"/>
    <n v="2910.65"/>
    <n v="-9358"/>
    <n v="23351.82"/>
    <n v="-23384.02"/>
    <n v="-2210.77"/>
    <n v="40359.919999999998"/>
    <n v="-21340.959999999999"/>
    <n v="-5079.21"/>
    <n v="-10105.07"/>
    <n v="-1623.91"/>
    <n v="9545.94"/>
    <n v="21043.93"/>
    <n v="24110.32"/>
  </r>
  <r>
    <x v="2"/>
    <s v="Tampa Electric Company"/>
    <x v="0"/>
    <s v="Tampa Electric Company"/>
    <x v="650"/>
    <x v="649"/>
    <x v="78"/>
    <s v="Csts Jobbing Wrk"/>
    <m/>
    <n v="25.27"/>
    <m/>
    <n v="-2.33"/>
    <n v="42"/>
    <m/>
    <n v="95.76"/>
    <m/>
    <n v="-95.76"/>
    <m/>
    <n v="84"/>
    <n v="35"/>
    <n v="183.94"/>
  </r>
  <r>
    <x v="2"/>
    <s v="Tampa Electric Company"/>
    <x v="0"/>
    <s v="Tampa Electric Company"/>
    <x v="651"/>
    <x v="650"/>
    <x v="78"/>
    <s v="Csts Jobbing Wrk"/>
    <n v="2682"/>
    <n v="1565.37"/>
    <n v="3577.84"/>
    <n v="1799.72"/>
    <n v="2114.29"/>
    <n v="2149.67"/>
    <n v="2136.29"/>
    <n v="3237.93"/>
    <n v="2260.17"/>
    <n v="2700.04"/>
    <n v="1990.29"/>
    <n v="2845.99"/>
    <n v="29059.599999999999"/>
  </r>
  <r>
    <x v="2"/>
    <s v="Tampa Electric Company"/>
    <x v="0"/>
    <s v="Tampa Electric Company"/>
    <x v="652"/>
    <x v="651"/>
    <x v="170"/>
    <s v="Allow Borrow Funds"/>
    <n v="-324591.24"/>
    <n v="-346051.99"/>
    <n v="-370927.38"/>
    <n v="-411377.17"/>
    <n v="-449138.58"/>
    <n v="-492707.55"/>
    <n v="-545254.56999999995"/>
    <n v="-594568.30000000005"/>
    <n v="-636239.31999999995"/>
    <n v="-678262.65"/>
    <n v="-713914.38"/>
    <n v="-606023.59"/>
    <n v="-6169056.7199999997"/>
  </r>
  <r>
    <x v="2"/>
    <s v="Tampa Electric Company"/>
    <x v="0"/>
    <s v="Tampa Electric Company"/>
    <x v="653"/>
    <x v="652"/>
    <x v="1"/>
    <s v="FERC B/S Clearing"/>
    <n v="324591.24"/>
    <n v="346051.99"/>
    <n v="370927.38"/>
    <n v="411377.17"/>
    <n v="449138.58"/>
    <n v="492707.55"/>
    <n v="545254.56999999995"/>
    <n v="594568.30000000005"/>
    <n v="636239.31999999995"/>
    <n v="678262.65"/>
    <n v="713914.38"/>
    <n v="606023.59"/>
    <n v="6169056.7199999997"/>
  </r>
  <r>
    <x v="2"/>
    <s v="Tampa Electric Company"/>
    <x v="0"/>
    <s v="Tampa Electric Company"/>
    <x v="654"/>
    <x v="653"/>
    <x v="153"/>
    <s v="Oth Interest Exp"/>
    <n v="233801.41"/>
    <n v="236263.5"/>
    <n v="238666.07"/>
    <n v="240091.95"/>
    <n v="242605.99"/>
    <n v="244473.9"/>
    <n v="246083.77"/>
    <n v="248306.57"/>
    <n v="238321.43"/>
    <n v="238770.04"/>
    <n v="241064.81"/>
    <n v="170147.69"/>
    <n v="2818597.13"/>
  </r>
  <r>
    <x v="2"/>
    <s v="Tampa Electric Company"/>
    <x v="0"/>
    <s v="Tampa Electric Company"/>
    <x v="655"/>
    <x v="654"/>
    <x v="153"/>
    <s v="Oth Interest Exp"/>
    <n v="4227.92"/>
    <n v="4213.1899999999996"/>
    <n v="5647.49"/>
    <n v="5588.92"/>
    <n v="5532.37"/>
    <n v="5475"/>
    <n v="5417.56"/>
    <n v="5360.03"/>
    <n v="5302.42"/>
    <n v="5244.73"/>
    <n v="5186.96"/>
    <n v="5129.1099999999997"/>
    <n v="62325.69999999999"/>
  </r>
  <r>
    <x v="2"/>
    <s v="Tampa Electric Company"/>
    <x v="0"/>
    <s v="Tampa Electric Company"/>
    <x v="656"/>
    <x v="655"/>
    <x v="153"/>
    <s v="Oth Interest Exp"/>
    <n v="58762.37"/>
    <n v="59971.29"/>
    <n v="58762.37"/>
    <n v="98014.59"/>
    <n v="58762.37"/>
    <n v="58762.37"/>
    <n v="58762.37"/>
    <n v="58762.37"/>
    <n v="58762.37"/>
    <n v="58762.37"/>
    <n v="58762.37"/>
    <n v="58762.37"/>
    <n v="745609.58"/>
  </r>
  <r>
    <x v="2"/>
    <s v="Tampa Electric Company"/>
    <x v="0"/>
    <s v="Tampa Electric Company"/>
    <x v="657"/>
    <x v="656"/>
    <x v="153"/>
    <s v="Oth Interest Exp"/>
    <n v="4671339.76"/>
    <n v="4389129.47"/>
    <n v="5295698.1399999997"/>
    <n v="5559250.3899999997"/>
    <n v="5818536.6799999997"/>
    <n v="5656394.1100000003"/>
    <n v="6177493.8300000001"/>
    <n v="5959694.29"/>
    <n v="5601532"/>
    <n v="5891578.7800000003"/>
    <n v="5516071.2699999996"/>
    <n v="5088233.5999999996"/>
    <n v="65624952.32"/>
  </r>
  <r>
    <x v="2"/>
    <s v="Tampa Electric Company"/>
    <x v="0"/>
    <s v="Tampa Electric Company"/>
    <x v="658"/>
    <x v="657"/>
    <x v="153"/>
    <s v="Oth Interest Exp"/>
    <m/>
    <m/>
    <m/>
    <m/>
    <m/>
    <m/>
    <m/>
    <m/>
    <n v="5.69"/>
    <m/>
    <m/>
    <n v="19.13"/>
    <n v="24.82"/>
  </r>
  <r>
    <x v="2"/>
    <s v="Tampa Electric Company"/>
    <x v="0"/>
    <s v="Tampa Electric Company"/>
    <x v="659"/>
    <x v="658"/>
    <x v="171"/>
    <s v="Interest LTD"/>
    <n v="13353125"/>
    <n v="13353125"/>
    <n v="13353125"/>
    <n v="13353125"/>
    <n v="13353125"/>
    <n v="13353125"/>
    <n v="13353125"/>
    <n v="13353125"/>
    <n v="13353125"/>
    <n v="13353125"/>
    <n v="13353125"/>
    <n v="13353125"/>
    <n v="160237500"/>
  </r>
  <r>
    <x v="2"/>
    <s v="Tampa Electric Company"/>
    <x v="0"/>
    <s v="Tampa Electric Company"/>
    <x v="660"/>
    <x v="659"/>
    <x v="172"/>
    <s v="Amtz Debt Disc Exp"/>
    <n v="51905.03"/>
    <n v="51905.03"/>
    <n v="51905.03"/>
    <n v="51905.03"/>
    <n v="51905.03"/>
    <n v="51905.03"/>
    <n v="51905.03"/>
    <n v="51905.03"/>
    <n v="51905.03"/>
    <n v="51905.03"/>
    <n v="51905.03"/>
    <n v="51905.03"/>
    <n v="622860.3600000001"/>
  </r>
  <r>
    <x v="2"/>
    <s v="Tampa Electric Company"/>
    <x v="0"/>
    <s v="Tampa Electric Company"/>
    <x v="661"/>
    <x v="660"/>
    <x v="172"/>
    <s v="Amtz Debt Disc Exp"/>
    <n v="249822.52"/>
    <n v="197775.1"/>
    <n v="197775.1"/>
    <n v="197775.1"/>
    <n v="197775.1"/>
    <n v="197775.1"/>
    <n v="197775.1"/>
    <n v="197775.1"/>
    <n v="197775.1"/>
    <n v="197775.1"/>
    <n v="197775.1"/>
    <n v="197775.1"/>
    <n v="2425348.6200000006"/>
  </r>
  <r>
    <x v="2"/>
    <s v="Tampa Electric Company"/>
    <x v="0"/>
    <s v="Tampa Electric Company"/>
    <x v="662"/>
    <x v="661"/>
    <x v="153"/>
    <s v="Oth Interest Exp"/>
    <n v="2577"/>
    <m/>
    <m/>
    <m/>
    <m/>
    <m/>
    <m/>
    <m/>
    <m/>
    <m/>
    <m/>
    <m/>
    <n v="2577"/>
  </r>
  <r>
    <x v="2"/>
    <s v="Tampa Electric Company"/>
    <x v="0"/>
    <s v="Tampa Electric Company"/>
    <x v="663"/>
    <x v="662"/>
    <x v="153"/>
    <s v="Oth Interest Exp"/>
    <n v="18920"/>
    <n v="19784"/>
    <n v="19298"/>
    <n v="18896"/>
    <n v="13566"/>
    <n v="19841"/>
    <n v="23436"/>
    <n v="27797"/>
    <n v="32725"/>
    <n v="37523"/>
    <n v="39095"/>
    <n v="37763"/>
    <n v="308644"/>
  </r>
  <r>
    <x v="2"/>
    <s v="Tampa Electric Company"/>
    <x v="0"/>
    <s v="Tampa Electric Company"/>
    <x v="664"/>
    <x v="663"/>
    <x v="153"/>
    <s v="Oth Interest Exp"/>
    <n v="36669"/>
    <n v="33341"/>
    <n v="35545"/>
    <n v="34370"/>
    <n v="34804"/>
    <n v="34939"/>
    <n v="32210"/>
    <n v="35683"/>
    <n v="35594"/>
    <n v="36540"/>
    <n v="38201"/>
    <n v="43621"/>
    <n v="431517"/>
  </r>
  <r>
    <x v="2"/>
    <s v="Tampa Electric Company"/>
    <x v="0"/>
    <s v="Tampa Electric Company"/>
    <x v="665"/>
    <x v="664"/>
    <x v="153"/>
    <s v="Oth Interest Exp"/>
    <n v="43185"/>
    <n v="37886"/>
    <n v="36586"/>
    <n v="30710"/>
    <n v="28711"/>
    <n v="26043"/>
    <n v="24450"/>
    <n v="23126"/>
    <n v="23120"/>
    <n v="21448"/>
    <n v="10648"/>
    <n v="50"/>
    <n v="305963"/>
  </r>
  <r>
    <x v="2"/>
    <s v="Tampa Electric Company"/>
    <x v="0"/>
    <s v="Tampa Electric Company"/>
    <x v="666"/>
    <x v="665"/>
    <x v="153"/>
    <s v="Oth Interest Exp"/>
    <n v="7848.89"/>
    <n v="8286.15"/>
    <n v="8985.1"/>
    <n v="10791.81"/>
    <n v="12545.22"/>
    <n v="12941.72"/>
    <n v="13913"/>
    <n v="16343.28"/>
    <n v="18630.919999999998"/>
    <n v="19662.490000000002"/>
    <n v="19274.14"/>
    <n v="18937.5"/>
    <n v="168160.22"/>
  </r>
  <r>
    <x v="2"/>
    <s v="Tampa Electric Company"/>
    <x v="0"/>
    <s v="Tampa Electric Company"/>
    <x v="667"/>
    <x v="666"/>
    <x v="153"/>
    <s v="Oth Interest Exp"/>
    <m/>
    <n v="1877789.11"/>
    <n v="925197.33"/>
    <n v="882256.38"/>
    <n v="922131.16"/>
    <n v="904954.38"/>
    <n v="939161.28"/>
    <n v="943770.59"/>
    <n v="917915.38"/>
    <n v="950436.88"/>
    <n v="918723"/>
    <n v="584875.41"/>
    <n v="10767210.9"/>
  </r>
  <r>
    <x v="2"/>
    <s v="Tampa Electric Company"/>
    <x v="0"/>
    <s v="Tampa Electric Company"/>
    <x v="668"/>
    <x v="667"/>
    <x v="153"/>
    <s v="Oth Interest Exp"/>
    <n v="9.76"/>
    <n v="2.0099999999999998"/>
    <n v="3.65"/>
    <n v="4.0599999999999996"/>
    <n v="4.7300000000000004"/>
    <n v="7.2"/>
    <m/>
    <n v="13529.85"/>
    <n v="11.21"/>
    <n v="11.07"/>
    <n v="12.74"/>
    <n v="213472.36"/>
    <n v="227068.63999999998"/>
  </r>
  <r>
    <x v="2"/>
    <s v="Tampa Electric Company"/>
    <x v="0"/>
    <s v="Tampa Electric Company"/>
    <x v="669"/>
    <x v="668"/>
    <x v="1"/>
    <s v="FERC B/S Clearing"/>
    <n v="-324591.24"/>
    <n v="-346051.99"/>
    <n v="-370927.38"/>
    <n v="-411377.17"/>
    <n v="-449138.58"/>
    <n v="-492707.55"/>
    <n v="-545254.56999999995"/>
    <n v="-594568.30000000005"/>
    <n v="-636239.31999999995"/>
    <n v="-678262.65"/>
    <n v="-713914.38"/>
    <n v="-606023.59"/>
    <n v="-6169056.7199999997"/>
  </r>
  <r>
    <x v="2"/>
    <s v="Tampa Electric Company"/>
    <x v="0"/>
    <s v="Tampa Electric Company"/>
    <x v="670"/>
    <x v="669"/>
    <x v="173"/>
    <s v="Inc Tax OID"/>
    <n v="97097.56"/>
    <n v="104352.74"/>
    <n v="120325"/>
    <n v="105385.06"/>
    <n v="81035.98"/>
    <n v="138440.53"/>
    <n v="89366.51"/>
    <n v="-124702.27"/>
    <n v="317159.88"/>
    <n v="14886.07"/>
    <n v="75858.31"/>
    <n v="11467407.630000001"/>
    <n v="12486613"/>
  </r>
  <r>
    <x v="2"/>
    <s v="Tampa Electric Company"/>
    <x v="0"/>
    <s v="Tampa Electric Company"/>
    <x v="671"/>
    <x v="670"/>
    <x v="174"/>
    <s v="Inc Tax Util OperInc"/>
    <n v="3638479.34"/>
    <n v="3498348.08"/>
    <n v="-6066855.7599999998"/>
    <n v="9135241.1899999995"/>
    <n v="13975390.439999999"/>
    <n v="7788770.3300000001"/>
    <n v="19324235.100000001"/>
    <n v="12646186.4"/>
    <n v="4429694.1100000003"/>
    <n v="12464416.15"/>
    <n v="4574084.13"/>
    <n v="-13680525.390000001"/>
    <n v="71727464.120000005"/>
  </r>
  <r>
    <x v="2"/>
    <s v="Tampa Electric Company"/>
    <x v="0"/>
    <s v="Tampa Electric Company"/>
    <x v="672"/>
    <x v="671"/>
    <x v="173"/>
    <s v="Inc Tax OID"/>
    <n v="26910.38"/>
    <n v="28921.15"/>
    <n v="33347.82"/>
    <n v="29207.24"/>
    <n v="22458.95"/>
    <n v="38368.51"/>
    <n v="24767.74"/>
    <n v="-34560.97"/>
    <n v="87900.19"/>
    <n v="4125.6400000000003"/>
    <n v="21023.97"/>
    <n v="3178167.9"/>
    <n v="3460638.52"/>
  </r>
  <r>
    <x v="2"/>
    <s v="Tampa Electric Company"/>
    <x v="0"/>
    <s v="Tampa Electric Company"/>
    <x v="673"/>
    <x v="672"/>
    <x v="174"/>
    <s v="Inc Tax Util OperInc"/>
    <n v="667037.87"/>
    <n v="628198.34"/>
    <n v="-1384207.87"/>
    <n v="2190452.63"/>
    <n v="3531889.81"/>
    <n v="3123078.01"/>
    <n v="5014315.5"/>
    <n v="3163508.35"/>
    <n v="2717307.16"/>
    <n v="3113131.11"/>
    <n v="1406328.9"/>
    <n v="-2820350.29"/>
    <n v="21350689.52"/>
  </r>
  <r>
    <x v="2"/>
    <s v="Tampa Electric Company"/>
    <x v="0"/>
    <s v="Tampa Electric Company"/>
    <x v="674"/>
    <x v="673"/>
    <x v="175"/>
    <s v="Defd Inc Tax OperInc"/>
    <n v="9452513.6199999992"/>
    <n v="8733332.6999999993"/>
    <n v="22837625.449999999"/>
    <n v="10544489.91"/>
    <n v="9286822.4299999997"/>
    <n v="21047433.98"/>
    <n v="9968492.1600000001"/>
    <n v="17076858.329999998"/>
    <n v="24672239.109999999"/>
    <n v="10109117.75"/>
    <n v="69969905.269999996"/>
    <n v="23882427.82"/>
    <n v="237581258.52999997"/>
  </r>
  <r>
    <x v="2"/>
    <s v="Tampa Electric Company"/>
    <x v="0"/>
    <s v="Tampa Electric Company"/>
    <x v="675"/>
    <x v="674"/>
    <x v="176"/>
    <s v="Defd Inc Tax OID"/>
    <n v="33.619999999999997"/>
    <n v="4576.5"/>
    <n v="413.34"/>
    <n v="6793.01"/>
    <n v="200.9"/>
    <n v="466.16"/>
    <n v="2862.61"/>
    <n v="1081.47"/>
    <n v="2109.63"/>
    <n v="3040.02"/>
    <n v="2809.7"/>
    <n v="243.06"/>
    <n v="24630.020000000004"/>
  </r>
  <r>
    <x v="2"/>
    <s v="Tampa Electric Company"/>
    <x v="0"/>
    <s v="Tampa Electric Company"/>
    <x v="676"/>
    <x v="675"/>
    <x v="177"/>
    <s v="DIT CR Util OperInc"/>
    <n v="-8551293.1799999997"/>
    <n v="-10585041.539999999"/>
    <n v="-12778218.960000001"/>
    <n v="-15272910.98"/>
    <n v="-16682462.02"/>
    <n v="-23107474.920000002"/>
    <n v="-18981563"/>
    <n v="-17764151.34"/>
    <n v="-28487582.280000001"/>
    <n v="-16956462.890000001"/>
    <n v="-75368572.5"/>
    <n v="-15638243.560000001"/>
    <n v="-260173977.17000002"/>
  </r>
  <r>
    <x v="2"/>
    <s v="Tampa Electric Company"/>
    <x v="0"/>
    <s v="Tampa Electric Company"/>
    <x v="677"/>
    <x v="676"/>
    <x v="178"/>
    <s v="DIT CR OID"/>
    <n v="-611.24"/>
    <n v="-251.71"/>
    <n v="-7515.2"/>
    <n v="-373.62"/>
    <n v="-11.05"/>
    <n v="-8475.59"/>
    <n v="-157.44"/>
    <n v="-59.48"/>
    <n v="-116.03"/>
    <n v="-167.2"/>
    <n v="-4846.3599999999997"/>
    <n v="-4419.22"/>
    <n v="-27004.14"/>
  </r>
  <r>
    <x v="2"/>
    <s v="Tampa Electric Company"/>
    <x v="0"/>
    <s v="Tampa Electric Company"/>
    <x v="678"/>
    <x v="677"/>
    <x v="175"/>
    <s v="Defd Inc Tax OperInc"/>
    <n v="85181.23"/>
    <n v="79112.160000000003"/>
    <n v="84199.27"/>
    <n v="82830.92"/>
    <n v="82830.91"/>
    <n v="128847.78"/>
    <n v="90500.4"/>
    <n v="91398.7"/>
    <n v="92836.03"/>
    <n v="90859.72"/>
    <n v="1226486.8"/>
    <n v="167629.07999999999"/>
    <n v="2302713"/>
  </r>
  <r>
    <x v="2"/>
    <s v="Tampa Electric Company"/>
    <x v="0"/>
    <s v="Tampa Electric Company"/>
    <x v="679"/>
    <x v="678"/>
    <x v="177"/>
    <s v="DIT CR Util OperInc"/>
    <n v="-4684.97"/>
    <n v="-4351.17"/>
    <n v="-4630.96"/>
    <n v="-4555.7"/>
    <n v="-4555.7"/>
    <n v="-7086.63"/>
    <n v="-4977.5200000000004"/>
    <n v="-5026.93"/>
    <n v="-5105.9799999999996"/>
    <n v="-4997.28"/>
    <n v="-67456.78"/>
    <n v="-9219.6"/>
    <n v="-126649.22"/>
  </r>
  <r>
    <x v="2"/>
    <s v="Tampa Electric Company"/>
    <x v="0"/>
    <s v="Tampa Electric Company"/>
    <x v="680"/>
    <x v="679"/>
    <x v="175"/>
    <s v="Defd Inc Tax OperInc"/>
    <n v="2977208.66"/>
    <n v="2702215.37"/>
    <n v="5117553.17"/>
    <n v="3145898.31"/>
    <n v="2798979.72"/>
    <n v="4581443.7699999996"/>
    <n v="2939421.88"/>
    <n v="4822158.75"/>
    <n v="4920682.1900000004"/>
    <n v="3002581.87"/>
    <n v="22936816.84"/>
    <n v="4123711.74"/>
    <n v="64068672.270000003"/>
  </r>
  <r>
    <x v="2"/>
    <s v="Tampa Electric Company"/>
    <x v="0"/>
    <s v="Tampa Electric Company"/>
    <x v="681"/>
    <x v="680"/>
    <x v="176"/>
    <s v="Defd Inc Tax OID"/>
    <m/>
    <n v="1198.6099999999999"/>
    <m/>
    <n v="1779.12"/>
    <n v="52.62"/>
    <m/>
    <n v="749.73"/>
    <n v="283.25"/>
    <n v="552.52"/>
    <n v="796.19"/>
    <n v="668.08"/>
    <m/>
    <n v="6080.119999999999"/>
  </r>
  <r>
    <x v="2"/>
    <s v="Tampa Electric Company"/>
    <x v="0"/>
    <s v="Tampa Electric Company"/>
    <x v="682"/>
    <x v="681"/>
    <x v="177"/>
    <s v="DIT CR Util OperInc"/>
    <n v="-1627007.34"/>
    <n v="-2104207.62"/>
    <n v="-2100327.83"/>
    <n v="-3219842.18"/>
    <n v="-3542961.05"/>
    <n v="-4498917.46"/>
    <n v="-4202182.09"/>
    <n v="-3816946.13"/>
    <n v="-4890610.58"/>
    <n v="-3779308.65"/>
    <n v="-23248355.100000001"/>
    <n v="-3048908.05"/>
    <n v="-60079574.079999998"/>
  </r>
  <r>
    <x v="2"/>
    <s v="Tampa Electric Company"/>
    <x v="0"/>
    <s v="Tampa Electric Company"/>
    <x v="683"/>
    <x v="682"/>
    <x v="178"/>
    <s v="DIT CR OID"/>
    <n v="-160.09"/>
    <m/>
    <n v="-1968.27"/>
    <m/>
    <m/>
    <n v="-2219.8000000000002"/>
    <m/>
    <m/>
    <m/>
    <m/>
    <n v="-1232.54"/>
    <n v="-1157.4100000000001"/>
    <n v="-6738.11"/>
  </r>
  <r>
    <x v="2"/>
    <s v="Tampa Electric Company"/>
    <x v="0"/>
    <s v="Tampa Electric Company"/>
    <x v="684"/>
    <x v="683"/>
    <x v="175"/>
    <s v="Defd Inc Tax OperInc"/>
    <n v="25349.279999999999"/>
    <n v="23759.759999999998"/>
    <n v="25092.1"/>
    <n v="24733.72"/>
    <n v="24733.72"/>
    <n v="36785.760000000002"/>
    <n v="26742.39"/>
    <n v="26977.67"/>
    <n v="27354.11"/>
    <n v="26836.5"/>
    <n v="324262.64"/>
    <n v="46942.77"/>
    <n v="639570.41999999993"/>
  </r>
  <r>
    <x v="2"/>
    <s v="Tampa Electric Company"/>
    <x v="0"/>
    <s v="Tampa Electric Company"/>
    <x v="685"/>
    <x v="684"/>
    <x v="179"/>
    <s v="ITC Adj Utility Ops"/>
    <n v="-544862.68999999994"/>
    <n v="-544862.73"/>
    <n v="536963.93000000005"/>
    <n v="-901269.22"/>
    <n v="-676594.14"/>
    <n v="-640470.56000000006"/>
    <n v="-669759.11"/>
    <n v="-666928.86"/>
    <n v="-669287.86"/>
    <n v="-669287.79"/>
    <n v="-273435.86"/>
    <n v="-345077.55"/>
    <n v="-6064872.4400000004"/>
  </r>
  <r>
    <x v="2"/>
    <s v="Tampa Electric Company"/>
    <x v="0"/>
    <s v="Tampa Electric Company"/>
    <x v="686"/>
    <x v="685"/>
    <x v="180"/>
    <s v="ITC Adj NonUtil Ops"/>
    <n v="-1.44"/>
    <n v="-1.44"/>
    <n v="-1.45"/>
    <n v="-1.44"/>
    <n v="-1.44"/>
    <n v="-1.44"/>
    <n v="-1.44"/>
    <n v="-1.44"/>
    <n v="-1.45"/>
    <n v="-1.44"/>
    <n v="-1.44"/>
    <n v="-1.44"/>
    <n v="-17.299999999999997"/>
  </r>
  <r>
    <x v="2"/>
    <s v="Tampa Electric Company"/>
    <x v="0"/>
    <s v="Tampa Electric Company"/>
    <x v="687"/>
    <x v="686"/>
    <x v="2"/>
    <s v="FERC IC Recv"/>
    <n v="-2218575.2200000002"/>
    <n v="-2142385.38"/>
    <n v="-2095478.12"/>
    <n v="-2042307.96"/>
    <n v="-2524488.56"/>
    <n v="-2524411.87"/>
    <n v="-3100032.84"/>
    <n v="-3138920.44"/>
    <n v="-2389926.2000000002"/>
    <n v="-3299879.77"/>
    <n v="-2415447.11"/>
    <n v="-4794685.26"/>
    <n v="-32686538.729999997"/>
  </r>
  <r>
    <x v="2"/>
    <s v="Tampa Electric Company"/>
    <x v="0"/>
    <s v="Tampa Electric Company"/>
    <x v="688"/>
    <x v="687"/>
    <x v="2"/>
    <s v="FERC IC Recv"/>
    <m/>
    <m/>
    <n v="1838.08"/>
    <m/>
    <m/>
    <m/>
    <m/>
    <m/>
    <m/>
    <m/>
    <m/>
    <m/>
    <n v="1838.08"/>
  </r>
  <r>
    <x v="2"/>
    <s v="Tampa Electric Company"/>
    <x v="0"/>
    <s v="Tampa Electric Company"/>
    <x v="689"/>
    <x v="688"/>
    <x v="2"/>
    <s v="FERC IC Recv"/>
    <n v="-71632.87"/>
    <n v="-63157.55"/>
    <n v="-71168.820000000007"/>
    <n v="-64609.54"/>
    <n v="-76196.61"/>
    <n v="-71683.179999999993"/>
    <n v="-60436.49"/>
    <n v="-64539.8"/>
    <n v="-58484.91"/>
    <n v="-54883.88"/>
    <n v="-54015.41"/>
    <n v="-55646.58"/>
    <n v="-766455.64"/>
  </r>
  <r>
    <x v="2"/>
    <s v="Tampa Electric Company"/>
    <x v="0"/>
    <s v="Tampa Electric Company"/>
    <x v="690"/>
    <x v="689"/>
    <x v="78"/>
    <s v="Csts Jobbing Wrk"/>
    <m/>
    <m/>
    <m/>
    <m/>
    <m/>
    <m/>
    <m/>
    <n v="26405.25"/>
    <m/>
    <m/>
    <m/>
    <n v="13500.03"/>
    <n v="39905.279999999999"/>
  </r>
  <r>
    <x v="2"/>
    <s v="Tampa Electric Company"/>
    <x v="0"/>
    <s v="Tampa Electric Company"/>
    <x v="690"/>
    <x v="689"/>
    <x v="132"/>
    <s v="Misc General Exp"/>
    <m/>
    <n v="1045.72"/>
    <m/>
    <m/>
    <n v="15318.21"/>
    <m/>
    <m/>
    <m/>
    <m/>
    <m/>
    <m/>
    <m/>
    <n v="16363.929999999998"/>
  </r>
  <r>
    <x v="2"/>
    <s v="Tampa Electric Company"/>
    <x v="0"/>
    <s v="Tampa Electric Company"/>
    <x v="691"/>
    <x v="690"/>
    <x v="156"/>
    <s v="Admin Exp Transf Cr"/>
    <n v="-531115.53"/>
    <n v="-477470.98"/>
    <n v="-417149.95"/>
    <n v="-469495.78"/>
    <n v="-530628.80000000005"/>
    <n v="-737752.06"/>
    <n v="-501107.59"/>
    <n v="-446370.11"/>
    <n v="-658037.06999999995"/>
    <n v="-518340.04"/>
    <n v="-543758.56999999995"/>
    <n v="-546090.74"/>
    <n v="-6377317.2200000007"/>
  </r>
  <r>
    <x v="2"/>
    <s v="Tampa Electric Company"/>
    <x v="0"/>
    <s v="Tampa Electric Company"/>
    <x v="692"/>
    <x v="691"/>
    <x v="156"/>
    <s v="Admin Exp Transf Cr"/>
    <n v="-1011492.02"/>
    <n v="-978769.81"/>
    <n v="-1019450.51"/>
    <n v="-1051740.8899999999"/>
    <n v="-905271.35"/>
    <n v="-1064674.07"/>
    <n v="-1073491.1499999999"/>
    <n v="-1055782.81"/>
    <n v="-1143781.42"/>
    <n v="-923452.89"/>
    <n v="-895973.36"/>
    <n v="-917857.92"/>
    <n v="-12041738.199999999"/>
  </r>
  <r>
    <x v="2"/>
    <s v="Tampa Electric Company"/>
    <x v="0"/>
    <s v="Tampa Electric Company"/>
    <x v="693"/>
    <x v="692"/>
    <x v="156"/>
    <s v="Admin Exp Transf Cr"/>
    <n v="-29638.83"/>
    <n v="-29638.83"/>
    <n v="-29638.83"/>
    <n v="-29638.83"/>
    <n v="-29638.83"/>
    <n v="-29638.83"/>
    <n v="-29638.83"/>
    <n v="-29638.83"/>
    <n v="-29638.83"/>
    <n v="-29638.83"/>
    <n v="-29638.83"/>
    <n v="-29638.83"/>
    <n v="-355665.96000000014"/>
  </r>
  <r>
    <x v="2"/>
    <s v="Tampa Electric Company"/>
    <x v="0"/>
    <s v="Tampa Electric Company"/>
    <x v="694"/>
    <x v="693"/>
    <x v="156"/>
    <s v="Admin Exp Transf Cr"/>
    <n v="-27510.16"/>
    <n v="-27510.16"/>
    <n v="-27510.16"/>
    <n v="-27510.16"/>
    <n v="-27510.16"/>
    <n v="-27510.16"/>
    <n v="-27510.16"/>
    <n v="-27510.16"/>
    <n v="-27510.16"/>
    <n v="-27510.16"/>
    <n v="-27510.16"/>
    <n v="-27510.16"/>
    <n v="-330121.91999999993"/>
  </r>
  <r>
    <x v="2"/>
    <s v="Tampa Electric Company"/>
    <x v="0"/>
    <s v="Tampa Electric Company"/>
    <x v="695"/>
    <x v="694"/>
    <x v="156"/>
    <s v="Admin Exp Transf Cr"/>
    <n v="-152706.39000000001"/>
    <n v="-1224.1600000000001"/>
    <n v="-80111.509999999995"/>
    <n v="-112504.38"/>
    <n v="-98206.09"/>
    <n v="-97162.85"/>
    <n v="-80248.22"/>
    <n v="-90560.94"/>
    <n v="-88608.08"/>
    <n v="-84354.94"/>
    <n v="-100432.98"/>
    <n v="-109159.65"/>
    <n v="-1095280.19"/>
  </r>
  <r>
    <x v="2"/>
    <s v="Tampa Electric Company"/>
    <x v="0"/>
    <s v="Tampa Electric Company"/>
    <x v="696"/>
    <x v="695"/>
    <x v="156"/>
    <s v="Admin Exp Transf Cr"/>
    <n v="-34781.629999999997"/>
    <n v="-29744.1"/>
    <n v="-36303.68"/>
    <n v="-30019.96"/>
    <n v="-24893.31"/>
    <n v="-33202.21"/>
    <n v="-36686.959999999999"/>
    <n v="-35599.54"/>
    <n v="-33352.589999999997"/>
    <n v="-39974.9"/>
    <n v="-34296.959999999999"/>
    <n v="-33414.019999999997"/>
    <n v="-402269.86000000004"/>
  </r>
  <r>
    <x v="2"/>
    <s v="Tampa Electric Company"/>
    <x v="0"/>
    <s v="Tampa Electric Company"/>
    <x v="697"/>
    <x v="696"/>
    <x v="156"/>
    <s v="Admin Exp Transf Cr"/>
    <n v="-35035.06"/>
    <n v="-60058.62"/>
    <n v="-48570.26"/>
    <n v="-45134.62"/>
    <n v="-49669.69"/>
    <n v="-55283.14"/>
    <n v="-46166.45"/>
    <n v="-50863.3"/>
    <n v="-46455.7"/>
    <n v="-51686.58"/>
    <n v="-38796.65"/>
    <n v="-46973.4"/>
    <n v="-574693.47000000009"/>
  </r>
  <r>
    <x v="2"/>
    <s v="Tampa Electric Company"/>
    <x v="0"/>
    <s v="Tampa Electric Company"/>
    <x v="698"/>
    <x v="697"/>
    <x v="156"/>
    <s v="Admin Exp Transf Cr"/>
    <n v="-3716.45"/>
    <n v="-3000.1"/>
    <n v="-2698.04"/>
    <n v="-3289.38"/>
    <n v="-3757.81"/>
    <n v="-3682.56"/>
    <n v="-3657.29"/>
    <n v="-3793.83"/>
    <n v="-3499.06"/>
    <n v="-3586.39"/>
    <n v="-3615.43"/>
    <n v="-4273.8900000000003"/>
    <n v="-42570.23000000001"/>
  </r>
  <r>
    <x v="2"/>
    <s v="Tampa Electric Company"/>
    <x v="0"/>
    <s v="Tampa Electric Company"/>
    <x v="699"/>
    <x v="698"/>
    <x v="156"/>
    <s v="Admin Exp Transf Cr"/>
    <n v="-22153.16"/>
    <n v="-11509.99"/>
    <n v="-12011.59"/>
    <n v="-10959.58"/>
    <n v="-30291.759999999998"/>
    <n v="-14288.07"/>
    <n v="-11328.81"/>
    <n v="-13129.64"/>
    <n v="-12852.1"/>
    <n v="-14228.27"/>
    <n v="-10188.39"/>
    <n v="-9776.4599999999991"/>
    <n v="-172717.81999999998"/>
  </r>
  <r>
    <x v="2"/>
    <s v="Tampa Electric Company"/>
    <x v="0"/>
    <s v="Tampa Electric Company"/>
    <x v="700"/>
    <x v="699"/>
    <x v="156"/>
    <s v="Admin Exp Transf Cr"/>
    <n v="-69782.5"/>
    <n v="-65649.240000000005"/>
    <n v="-75564.009999999995"/>
    <n v="-63574.29"/>
    <n v="-71534.399999999994"/>
    <n v="-68468.03"/>
    <n v="-62725.69"/>
    <n v="-70725.62"/>
    <n v="-63800.3"/>
    <n v="-69270.09"/>
    <n v="-67197.039999999994"/>
    <n v="-65495.54"/>
    <n v="-813786.75000000012"/>
  </r>
  <r>
    <x v="2"/>
    <s v="Tampa Electric Company"/>
    <x v="0"/>
    <s v="Tampa Electric Company"/>
    <x v="701"/>
    <x v="700"/>
    <x v="156"/>
    <s v="Admin Exp Transf Cr"/>
    <n v="-57442.69"/>
    <n v="-49791.17"/>
    <n v="-55782.27"/>
    <n v="-49637.36"/>
    <n v="-84391.13"/>
    <n v="-54453.57"/>
    <n v="-51610.58"/>
    <n v="-54902"/>
    <n v="-50858.92"/>
    <n v="-53036.43"/>
    <n v="-53012.6"/>
    <n v="-52151.68"/>
    <n v="-667070.4"/>
  </r>
  <r>
    <x v="2"/>
    <s v="Tampa Electric Company"/>
    <x v="0"/>
    <s v="Tampa Electric Company"/>
    <x v="702"/>
    <x v="701"/>
    <x v="181"/>
    <s v="Div Decl Common Stk"/>
    <m/>
    <n v="91260244"/>
    <m/>
    <m/>
    <n v="79391914"/>
    <m/>
    <m/>
    <n v="131529532"/>
    <m/>
    <m/>
    <n v="169965146"/>
    <m/>
    <n v="472146836"/>
  </r>
  <r>
    <x v="2"/>
    <s v="Tampa Electric Company"/>
    <x v="0"/>
    <s v="Tampa Electric Company"/>
    <x v="703"/>
    <x v="702"/>
    <x v="182"/>
    <s v="Bal Trans from Inc"/>
    <n v="32228058.27"/>
    <n v="-69546603.930000007"/>
    <n v="25450216.030000001"/>
    <n v="34854262.670000002"/>
    <n v="-35438967.630000003"/>
    <n v="52722323.030000001"/>
    <n v="57217625.990000002"/>
    <n v="-69525828.25"/>
    <n v="50743816.369999997"/>
    <n v="37455559.289999999"/>
    <n v="-143999983.72999999"/>
    <n v="21205891.399999999"/>
    <n v="-6633630.490000017"/>
  </r>
  <r>
    <x v="2"/>
    <s v="Tampa Electric Company"/>
    <x v="0"/>
    <s v="Tampa Electric Company"/>
    <x v="12"/>
    <x v="12"/>
    <x v="1"/>
    <s v="FERC B/S Clearing"/>
    <n v="1.55"/>
    <n v="1.42"/>
    <n v="0.86"/>
    <n v="1.02"/>
    <n v="2.13"/>
    <n v="1.88"/>
    <n v="1.6"/>
    <n v="1.1399999999999999"/>
    <n v="1.1499999999999999"/>
    <n v="0.83"/>
    <n v="0.97"/>
    <n v="2.2000000000000002"/>
    <n v="16.75"/>
  </r>
  <r>
    <x v="2"/>
    <s v="Tampa Electric Company"/>
    <x v="0"/>
    <s v="Tampa Electric Company"/>
    <x v="12"/>
    <x v="12"/>
    <x v="78"/>
    <s v="Csts Jobbing Wrk"/>
    <n v="0.01"/>
    <n v="0"/>
    <n v="0.01"/>
    <n v="0.01"/>
    <n v="0.01"/>
    <n v="0.03"/>
    <n v="0"/>
    <n v="0.02"/>
    <n v="0"/>
    <n v="0"/>
    <n v="0.01"/>
    <n v="0"/>
    <n v="0.1"/>
  </r>
  <r>
    <x v="2"/>
    <s v="Tampa Electric Company"/>
    <x v="0"/>
    <s v="Tampa Electric Company"/>
    <x v="12"/>
    <x v="12"/>
    <x v="79"/>
    <s v="Other Deductions"/>
    <m/>
    <m/>
    <m/>
    <n v="0"/>
    <m/>
    <m/>
    <m/>
    <m/>
    <m/>
    <m/>
    <m/>
    <m/>
    <n v="0"/>
  </r>
  <r>
    <x v="2"/>
    <s v="Tampa Electric Company"/>
    <x v="0"/>
    <s v="Tampa Electric Company"/>
    <x v="12"/>
    <x v="12"/>
    <x v="80"/>
    <s v="Steam Ops SupEng"/>
    <n v="0.19"/>
    <n v="0.06"/>
    <n v="0.05"/>
    <n v="7.0000000000000007E-2"/>
    <n v="0.04"/>
    <n v="0.05"/>
    <n v="7.0000000000000007E-2"/>
    <n v="0.18"/>
    <n v="0.14000000000000001"/>
    <n v="0.13"/>
    <n v="0.11"/>
    <n v="0.12"/>
    <n v="1.21"/>
  </r>
  <r>
    <x v="2"/>
    <s v="Tampa Electric Company"/>
    <x v="0"/>
    <s v="Tampa Electric Company"/>
    <x v="12"/>
    <x v="12"/>
    <x v="81"/>
    <s v="Steam Fuel"/>
    <n v="0.01"/>
    <n v="0.01"/>
    <n v="0"/>
    <n v="0"/>
    <n v="0"/>
    <n v="0"/>
    <n v="0"/>
    <n v="0"/>
    <n v="0"/>
    <n v="0"/>
    <n v="0"/>
    <n v="0"/>
    <n v="0.02"/>
  </r>
  <r>
    <x v="2"/>
    <s v="Tampa Electric Company"/>
    <x v="0"/>
    <s v="Tampa Electric Company"/>
    <x v="12"/>
    <x v="12"/>
    <x v="82"/>
    <s v="Steam Expenses"/>
    <n v="0.01"/>
    <n v="0.12"/>
    <m/>
    <n v="0.09"/>
    <n v="0.1"/>
    <m/>
    <n v="0"/>
    <n v="0.03"/>
    <n v="0"/>
    <n v="0"/>
    <n v="0.1"/>
    <m/>
    <n v="0.44999999999999996"/>
  </r>
  <r>
    <x v="2"/>
    <s v="Tampa Electric Company"/>
    <x v="0"/>
    <s v="Tampa Electric Company"/>
    <x v="12"/>
    <x v="12"/>
    <x v="83"/>
    <s v="Steam Electric Exp"/>
    <m/>
    <n v="0.06"/>
    <m/>
    <n v="0.04"/>
    <n v="0.06"/>
    <m/>
    <m/>
    <n v="0.01"/>
    <m/>
    <n v="0"/>
    <n v="0.06"/>
    <m/>
    <n v="0.23"/>
  </r>
  <r>
    <x v="2"/>
    <s v="Tampa Electric Company"/>
    <x v="0"/>
    <s v="Tampa Electric Company"/>
    <x v="12"/>
    <x v="12"/>
    <x v="84"/>
    <s v="Misc Steam Pwr Exp"/>
    <n v="0"/>
    <n v="0"/>
    <n v="0.03"/>
    <n v="0.04"/>
    <n v="0"/>
    <n v="0.01"/>
    <n v="0.01"/>
    <n v="0"/>
    <n v="0.01"/>
    <n v="0.04"/>
    <n v="0"/>
    <n v="0.05"/>
    <n v="0.19"/>
  </r>
  <r>
    <x v="2"/>
    <s v="Tampa Electric Company"/>
    <x v="0"/>
    <s v="Tampa Electric Company"/>
    <x v="12"/>
    <x v="12"/>
    <x v="85"/>
    <s v="Steam Main SupEng"/>
    <m/>
    <m/>
    <m/>
    <m/>
    <m/>
    <m/>
    <n v="0"/>
    <n v="0"/>
    <m/>
    <m/>
    <m/>
    <m/>
    <n v="0"/>
  </r>
  <r>
    <x v="2"/>
    <s v="Tampa Electric Company"/>
    <x v="0"/>
    <s v="Tampa Electric Company"/>
    <x v="12"/>
    <x v="12"/>
    <x v="86"/>
    <s v="Steam Main Struct"/>
    <n v="0.03"/>
    <n v="0"/>
    <n v="0"/>
    <n v="0.01"/>
    <n v="0.01"/>
    <n v="0.02"/>
    <n v="0"/>
    <n v="0.01"/>
    <n v="0.01"/>
    <n v="0.01"/>
    <n v="0.01"/>
    <n v="0.02"/>
    <n v="0.12999999999999998"/>
  </r>
  <r>
    <x v="2"/>
    <s v="Tampa Electric Company"/>
    <x v="0"/>
    <s v="Tampa Electric Company"/>
    <x v="12"/>
    <x v="12"/>
    <x v="87"/>
    <s v="Steam Maint BoilerPl"/>
    <n v="0.18"/>
    <n v="7.0000000000000007E-2"/>
    <n v="0.06"/>
    <n v="0.09"/>
    <n v="0.22"/>
    <n v="0.18"/>
    <n v="0.1"/>
    <n v="0.17"/>
    <n v="0.12"/>
    <n v="0.14000000000000001"/>
    <n v="0.21"/>
    <n v="0.18"/>
    <n v="1.72"/>
  </r>
  <r>
    <x v="2"/>
    <s v="Tampa Electric Company"/>
    <x v="0"/>
    <s v="Tampa Electric Company"/>
    <x v="12"/>
    <x v="12"/>
    <x v="88"/>
    <s v="Steam Maint ElePlant"/>
    <n v="0.06"/>
    <n v="0"/>
    <n v="0.05"/>
    <n v="0.01"/>
    <n v="0.04"/>
    <n v="0.01"/>
    <n v="0"/>
    <n v="0.02"/>
    <n v="0.01"/>
    <n v="0"/>
    <n v="0.01"/>
    <n v="0.04"/>
    <n v="0.25"/>
  </r>
  <r>
    <x v="2"/>
    <s v="Tampa Electric Company"/>
    <x v="0"/>
    <s v="Tampa Electric Company"/>
    <x v="12"/>
    <x v="12"/>
    <x v="89"/>
    <s v="Maint Msc Steam Plnt"/>
    <n v="0.03"/>
    <n v="0.02"/>
    <n v="0"/>
    <n v="0"/>
    <n v="0.01"/>
    <n v="0.02"/>
    <n v="0.02"/>
    <n v="0.04"/>
    <n v="0.03"/>
    <n v="0.01"/>
    <n v="0.02"/>
    <n v="0.01"/>
    <n v="0.21000000000000002"/>
  </r>
  <r>
    <x v="2"/>
    <s v="Tampa Electric Company"/>
    <x v="0"/>
    <s v="Tampa Electric Company"/>
    <x v="12"/>
    <x v="12"/>
    <x v="90"/>
    <s v="OthPwr Ops SupEng"/>
    <m/>
    <m/>
    <m/>
    <m/>
    <m/>
    <m/>
    <m/>
    <n v="0.01"/>
    <m/>
    <m/>
    <n v="0"/>
    <n v="0"/>
    <n v="0.01"/>
  </r>
  <r>
    <x v="2"/>
    <s v="Tampa Electric Company"/>
    <x v="0"/>
    <s v="Tampa Electric Company"/>
    <x v="12"/>
    <x v="12"/>
    <x v="91"/>
    <s v="OthPwr Fuel"/>
    <m/>
    <m/>
    <m/>
    <n v="0"/>
    <m/>
    <m/>
    <m/>
    <m/>
    <m/>
    <n v="0"/>
    <m/>
    <m/>
    <n v="0"/>
  </r>
  <r>
    <x v="2"/>
    <s v="Tampa Electric Company"/>
    <x v="0"/>
    <s v="Tampa Electric Company"/>
    <x v="12"/>
    <x v="12"/>
    <x v="92"/>
    <s v="OthPwr Gen Exp"/>
    <n v="0.04"/>
    <n v="0"/>
    <n v="0.65"/>
    <n v="0.19"/>
    <n v="0"/>
    <n v="0.19"/>
    <n v="0.4"/>
    <n v="0.3"/>
    <n v="0.13"/>
    <n v="0.37"/>
    <n v="0.01"/>
    <n v="0.05"/>
    <n v="2.33"/>
  </r>
  <r>
    <x v="2"/>
    <s v="Tampa Electric Company"/>
    <x v="0"/>
    <s v="Tampa Electric Company"/>
    <x v="12"/>
    <x v="12"/>
    <x v="93"/>
    <s v="Misc OthPwr Gen Exp"/>
    <n v="0.01"/>
    <n v="0.05"/>
    <n v="0.09"/>
    <n v="7.0000000000000007E-2"/>
    <n v="0"/>
    <n v="7.0000000000000007E-2"/>
    <n v="0.04"/>
    <n v="0.01"/>
    <n v="0.02"/>
    <n v="0.09"/>
    <n v="0.01"/>
    <n v="0.11"/>
    <n v="0.57000000000000006"/>
  </r>
  <r>
    <x v="2"/>
    <s v="Tampa Electric Company"/>
    <x v="0"/>
    <s v="Tampa Electric Company"/>
    <x v="12"/>
    <x v="12"/>
    <x v="94"/>
    <s v="OthPwr Maint Struct"/>
    <n v="0"/>
    <n v="0"/>
    <n v="0.03"/>
    <n v="0"/>
    <n v="0"/>
    <n v="0"/>
    <n v="0.01"/>
    <n v="0.02"/>
    <n v="0"/>
    <n v="0"/>
    <n v="0"/>
    <n v="0"/>
    <n v="0.06"/>
  </r>
  <r>
    <x v="2"/>
    <s v="Tampa Electric Company"/>
    <x v="0"/>
    <s v="Tampa Electric Company"/>
    <x v="12"/>
    <x v="12"/>
    <x v="95"/>
    <s v="OthPwr Maint Gen Eq"/>
    <n v="0.05"/>
    <n v="0"/>
    <n v="0.11"/>
    <n v="0.01"/>
    <n v="0.01"/>
    <n v="0.06"/>
    <n v="0.04"/>
    <n v="0.09"/>
    <n v="0.02"/>
    <n v="0.06"/>
    <n v="0.02"/>
    <n v="0.25"/>
    <n v="0.72"/>
  </r>
  <r>
    <x v="2"/>
    <s v="Tampa Electric Company"/>
    <x v="0"/>
    <s v="Tampa Electric Company"/>
    <x v="12"/>
    <x v="12"/>
    <x v="96"/>
    <s v="Maint Msc OthPwr Plt"/>
    <n v="0"/>
    <n v="0"/>
    <n v="0"/>
    <n v="0"/>
    <n v="0"/>
    <n v="0"/>
    <n v="0.01"/>
    <n v="0"/>
    <n v="0"/>
    <n v="0.01"/>
    <n v="0"/>
    <m/>
    <n v="0.02"/>
  </r>
  <r>
    <x v="2"/>
    <s v="Tampa Electric Company"/>
    <x v="0"/>
    <s v="Tampa Electric Company"/>
    <x v="12"/>
    <x v="12"/>
    <x v="97"/>
    <s v="OthSup SysCtrl Dispt"/>
    <m/>
    <n v="0.01"/>
    <m/>
    <n v="0.01"/>
    <m/>
    <n v="0"/>
    <n v="0.02"/>
    <m/>
    <n v="0.01"/>
    <m/>
    <n v="0.01"/>
    <n v="0.03"/>
    <n v="0.09"/>
  </r>
  <r>
    <x v="2"/>
    <s v="Tampa Electric Company"/>
    <x v="0"/>
    <s v="Tampa Electric Company"/>
    <x v="12"/>
    <x v="12"/>
    <x v="98"/>
    <s v="Trnsm Ops SupEng"/>
    <n v="0"/>
    <n v="0"/>
    <n v="0"/>
    <n v="0.03"/>
    <n v="0"/>
    <n v="0.01"/>
    <n v="0.05"/>
    <n v="0"/>
    <n v="0"/>
    <n v="0.01"/>
    <n v="0.01"/>
    <n v="0.05"/>
    <n v="0.15999999999999998"/>
  </r>
  <r>
    <x v="2"/>
    <s v="Tampa Electric Company"/>
    <x v="0"/>
    <s v="Tampa Electric Company"/>
    <x v="12"/>
    <x v="12"/>
    <x v="99"/>
    <s v="Trnsm LD Reliability"/>
    <m/>
    <n v="0"/>
    <m/>
    <n v="0"/>
    <m/>
    <n v="0"/>
    <n v="0"/>
    <m/>
    <n v="0"/>
    <m/>
    <n v="0"/>
    <n v="0"/>
    <n v="0"/>
  </r>
  <r>
    <x v="2"/>
    <s v="Tampa Electric Company"/>
    <x v="0"/>
    <s v="Tampa Electric Company"/>
    <x v="12"/>
    <x v="12"/>
    <x v="100"/>
    <s v="Trnsm LD Monitor"/>
    <n v="0"/>
    <n v="0.03"/>
    <m/>
    <n v="0.01"/>
    <m/>
    <n v="0.01"/>
    <n v="0.03"/>
    <m/>
    <n v="0.04"/>
    <n v="0.01"/>
    <n v="0.02"/>
    <n v="0.06"/>
    <n v="0.21"/>
  </r>
  <r>
    <x v="2"/>
    <s v="Tampa Electric Company"/>
    <x v="0"/>
    <s v="Tampa Electric Company"/>
    <x v="12"/>
    <x v="12"/>
    <x v="101"/>
    <s v="Trnsm LD Svc Schld"/>
    <m/>
    <n v="0.03"/>
    <m/>
    <n v="0.03"/>
    <m/>
    <n v="0"/>
    <n v="0.05"/>
    <m/>
    <n v="0.01"/>
    <n v="0.01"/>
    <n v="0.01"/>
    <n v="0.05"/>
    <n v="0.19"/>
  </r>
  <r>
    <x v="2"/>
    <s v="Tampa Electric Company"/>
    <x v="0"/>
    <s v="Tampa Electric Company"/>
    <x v="12"/>
    <x v="12"/>
    <x v="102"/>
    <s v="Trnsm Station Exp"/>
    <n v="7.0000000000000007E-2"/>
    <n v="0"/>
    <n v="0.03"/>
    <n v="0.02"/>
    <m/>
    <n v="0"/>
    <n v="0.01"/>
    <n v="0.01"/>
    <n v="0"/>
    <n v="0"/>
    <n v="0"/>
    <n v="0.03"/>
    <n v="0.17"/>
  </r>
  <r>
    <x v="2"/>
    <s v="Tampa Electric Company"/>
    <x v="0"/>
    <s v="Tampa Electric Company"/>
    <x v="12"/>
    <x v="12"/>
    <x v="103"/>
    <s v="Trnsm OH Line Exp"/>
    <n v="0"/>
    <m/>
    <m/>
    <n v="0"/>
    <n v="0.01"/>
    <n v="0"/>
    <m/>
    <m/>
    <n v="0"/>
    <n v="0"/>
    <n v="0"/>
    <n v="0"/>
    <n v="0.01"/>
  </r>
  <r>
    <x v="2"/>
    <s v="Tampa Electric Company"/>
    <x v="0"/>
    <s v="Tampa Electric Company"/>
    <x v="12"/>
    <x v="12"/>
    <x v="104"/>
    <s v="Misc Trnsm Exp"/>
    <n v="0"/>
    <n v="0"/>
    <n v="0.02"/>
    <n v="0"/>
    <n v="0.06"/>
    <n v="0.02"/>
    <n v="0.02"/>
    <n v="0.01"/>
    <n v="0.01"/>
    <n v="0.01"/>
    <n v="0.01"/>
    <n v="0.01"/>
    <n v="0.17000000000000004"/>
  </r>
  <r>
    <x v="2"/>
    <s v="Tampa Electric Company"/>
    <x v="0"/>
    <s v="Tampa Electric Company"/>
    <x v="12"/>
    <x v="12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12"/>
    <x v="12"/>
    <x v="106"/>
    <s v="Trnsm Maint Comp SW"/>
    <m/>
    <n v="0.01"/>
    <n v="0.01"/>
    <n v="0"/>
    <n v="0.01"/>
    <m/>
    <m/>
    <n v="0"/>
    <n v="0"/>
    <n v="0.03"/>
    <n v="0"/>
    <n v="0"/>
    <n v="0.06"/>
  </r>
  <r>
    <x v="2"/>
    <s v="Tampa Electric Company"/>
    <x v="0"/>
    <s v="Tampa Electric Company"/>
    <x v="12"/>
    <x v="12"/>
    <x v="107"/>
    <s v="Trnsm Maint Comm Eq"/>
    <n v="0.02"/>
    <n v="0.01"/>
    <m/>
    <m/>
    <m/>
    <n v="0"/>
    <m/>
    <m/>
    <m/>
    <m/>
    <m/>
    <n v="0"/>
    <n v="0.03"/>
  </r>
  <r>
    <x v="2"/>
    <s v="Tampa Electric Company"/>
    <x v="0"/>
    <s v="Tampa Electric Company"/>
    <x v="12"/>
    <x v="12"/>
    <x v="108"/>
    <s v="Trnsm Maint Stn Equ"/>
    <n v="0.01"/>
    <n v="0.01"/>
    <n v="0"/>
    <n v="0"/>
    <m/>
    <n v="0.01"/>
    <n v="0"/>
    <n v="0"/>
    <n v="0"/>
    <n v="0"/>
    <m/>
    <n v="0.01"/>
    <n v="0.04"/>
  </r>
  <r>
    <x v="2"/>
    <s v="Tampa Electric Company"/>
    <x v="0"/>
    <s v="Tampa Electric Company"/>
    <x v="12"/>
    <x v="12"/>
    <x v="109"/>
    <s v="Trnsm Maint OH Lines"/>
    <n v="0.01"/>
    <n v="0.02"/>
    <n v="0"/>
    <n v="0.01"/>
    <n v="0.02"/>
    <n v="0"/>
    <n v="0"/>
    <n v="0"/>
    <n v="0"/>
    <n v="0.01"/>
    <n v="0"/>
    <n v="0.03"/>
    <n v="9.9999999999999992E-2"/>
  </r>
  <r>
    <x v="2"/>
    <s v="Tampa Electric Company"/>
    <x v="0"/>
    <s v="Tampa Electric Company"/>
    <x v="12"/>
    <x v="12"/>
    <x v="110"/>
    <s v="Distrb Ops SupEng"/>
    <n v="0"/>
    <n v="0.01"/>
    <n v="0.01"/>
    <n v="0.02"/>
    <n v="0.01"/>
    <n v="0.02"/>
    <n v="0.02"/>
    <n v="0.01"/>
    <n v="0.01"/>
    <n v="0"/>
    <n v="0"/>
    <n v="0"/>
    <n v="0.11"/>
  </r>
  <r>
    <x v="2"/>
    <s v="Tampa Electric Company"/>
    <x v="0"/>
    <s v="Tampa Electric Company"/>
    <x v="12"/>
    <x v="12"/>
    <x v="111"/>
    <s v="Distrb Load Dispatch"/>
    <n v="0.01"/>
    <n v="0"/>
    <n v="0"/>
    <n v="0.02"/>
    <n v="0"/>
    <n v="0.01"/>
    <n v="0.01"/>
    <n v="0.01"/>
    <n v="0"/>
    <n v="0"/>
    <n v="0.01"/>
    <n v="0.02"/>
    <n v="9.0000000000000011E-2"/>
  </r>
  <r>
    <x v="2"/>
    <s v="Tampa Electric Company"/>
    <x v="0"/>
    <s v="Tampa Electric Company"/>
    <x v="12"/>
    <x v="12"/>
    <x v="112"/>
    <s v="Distrb Station Exp"/>
    <n v="0.01"/>
    <n v="0.03"/>
    <n v="0.02"/>
    <n v="0.05"/>
    <n v="0"/>
    <n v="0.01"/>
    <n v="0"/>
    <n v="0"/>
    <n v="0.01"/>
    <n v="0"/>
    <n v="0"/>
    <n v="0.04"/>
    <n v="0.17"/>
  </r>
  <r>
    <x v="2"/>
    <s v="Tampa Electric Company"/>
    <x v="0"/>
    <s v="Tampa Electric Company"/>
    <x v="12"/>
    <x v="12"/>
    <x v="113"/>
    <s v="Distrb OH Line Exp"/>
    <n v="7.0000000000000007E-2"/>
    <n v="0.04"/>
    <n v="7.0000000000000007E-2"/>
    <n v="0.14000000000000001"/>
    <n v="7.0000000000000007E-2"/>
    <n v="0.08"/>
    <n v="0.06"/>
    <n v="0.11"/>
    <n v="0.49"/>
    <n v="0.09"/>
    <n v="0.09"/>
    <n v="0.1"/>
    <n v="1.4100000000000001"/>
  </r>
  <r>
    <x v="2"/>
    <s v="Tampa Electric Company"/>
    <x v="0"/>
    <s v="Tampa Electric Company"/>
    <x v="12"/>
    <x v="12"/>
    <x v="114"/>
    <s v="Distrb UG Line Exp"/>
    <m/>
    <n v="0.05"/>
    <m/>
    <n v="0.01"/>
    <m/>
    <n v="0.01"/>
    <m/>
    <m/>
    <n v="0.04"/>
    <n v="0.02"/>
    <n v="0.04"/>
    <n v="7.0000000000000007E-2"/>
    <n v="0.24000000000000002"/>
  </r>
  <r>
    <x v="2"/>
    <s v="Tampa Electric Company"/>
    <x v="0"/>
    <s v="Tampa Electric Company"/>
    <x v="12"/>
    <x v="12"/>
    <x v="115"/>
    <s v="Distrb Sreet Lightn"/>
    <n v="0.05"/>
    <n v="0.02"/>
    <n v="0"/>
    <n v="0"/>
    <n v="0.01"/>
    <n v="0"/>
    <n v="0"/>
    <n v="0.05"/>
    <n v="0.04"/>
    <n v="0"/>
    <n v="0"/>
    <n v="0"/>
    <n v="0.17"/>
  </r>
  <r>
    <x v="2"/>
    <s v="Tampa Electric Company"/>
    <x v="0"/>
    <s v="Tampa Electric Company"/>
    <x v="12"/>
    <x v="12"/>
    <x v="116"/>
    <s v="Distrb Meter Exp"/>
    <n v="0.06"/>
    <n v="0.02"/>
    <n v="7.0000000000000007E-2"/>
    <n v="0.01"/>
    <n v="0.01"/>
    <n v="0.01"/>
    <n v="0.01"/>
    <n v="0.03"/>
    <n v="0.03"/>
    <n v="7.0000000000000007E-2"/>
    <n v="0.01"/>
    <n v="0.02"/>
    <n v="0.35000000000000009"/>
  </r>
  <r>
    <x v="2"/>
    <s v="Tampa Electric Company"/>
    <x v="0"/>
    <s v="Tampa Electric Company"/>
    <x v="12"/>
    <x v="12"/>
    <x v="117"/>
    <s v="Distrb Cust Install"/>
    <n v="0"/>
    <n v="0"/>
    <n v="0"/>
    <n v="0"/>
    <n v="0"/>
    <n v="0.02"/>
    <n v="0.02"/>
    <n v="0"/>
    <m/>
    <n v="0"/>
    <n v="0"/>
    <n v="0"/>
    <n v="0.04"/>
  </r>
  <r>
    <x v="2"/>
    <s v="Tampa Electric Company"/>
    <x v="0"/>
    <s v="Tampa Electric Company"/>
    <x v="12"/>
    <x v="12"/>
    <x v="118"/>
    <s v="Misc Distrib Exp"/>
    <n v="0.14000000000000001"/>
    <n v="0.1"/>
    <n v="0.14000000000000001"/>
    <n v="7.0000000000000007E-2"/>
    <n v="0.09"/>
    <n v="0.09"/>
    <n v="7.0000000000000007E-2"/>
    <n v="0.28000000000000003"/>
    <n v="0.46"/>
    <n v="0.15"/>
    <n v="0.18"/>
    <n v="0.16"/>
    <n v="1.9299999999999997"/>
  </r>
  <r>
    <x v="2"/>
    <s v="Tampa Electric Company"/>
    <x v="0"/>
    <s v="Tampa Electric Company"/>
    <x v="12"/>
    <x v="12"/>
    <x v="119"/>
    <s v="Distrb Maint Struct"/>
    <n v="0"/>
    <n v="0"/>
    <n v="0"/>
    <n v="0"/>
    <n v="0"/>
    <n v="0"/>
    <n v="0"/>
    <n v="0"/>
    <n v="0"/>
    <n v="0"/>
    <n v="0"/>
    <n v="0"/>
    <n v="0"/>
  </r>
  <r>
    <x v="2"/>
    <s v="Tampa Electric Company"/>
    <x v="0"/>
    <s v="Tampa Electric Company"/>
    <x v="12"/>
    <x v="12"/>
    <x v="120"/>
    <s v="Distrb Maint Station"/>
    <n v="0.06"/>
    <n v="0.05"/>
    <n v="0"/>
    <n v="0"/>
    <m/>
    <n v="0.17"/>
    <n v="0"/>
    <n v="0.02"/>
    <n v="0"/>
    <n v="0"/>
    <n v="0"/>
    <n v="0.06"/>
    <n v="0.36000000000000004"/>
  </r>
  <r>
    <x v="2"/>
    <s v="Tampa Electric Company"/>
    <x v="0"/>
    <s v="Tampa Electric Company"/>
    <x v="12"/>
    <x v="12"/>
    <x v="121"/>
    <s v="Distrb Maint OH Line"/>
    <n v="0.12"/>
    <n v="0.09"/>
    <n v="0.13"/>
    <n v="0.09"/>
    <n v="0.09"/>
    <n v="0.09"/>
    <n v="0.03"/>
    <n v="0.31"/>
    <n v="0.54"/>
    <n v="0.1"/>
    <n v="0.1"/>
    <n v="0.13"/>
    <n v="1.8200000000000003"/>
  </r>
  <r>
    <x v="2"/>
    <s v="Tampa Electric Company"/>
    <x v="0"/>
    <s v="Tampa Electric Company"/>
    <x v="12"/>
    <x v="12"/>
    <x v="122"/>
    <s v="Distrb Maint UG Line"/>
    <n v="0.01"/>
    <n v="0.01"/>
    <n v="0.03"/>
    <n v="0.03"/>
    <n v="0"/>
    <n v="0"/>
    <n v="0.01"/>
    <n v="7.0000000000000007E-2"/>
    <n v="0.18"/>
    <n v="0.04"/>
    <n v="0.05"/>
    <n v="0.05"/>
    <n v="0.47999999999999993"/>
  </r>
  <r>
    <x v="2"/>
    <s v="Tampa Electric Company"/>
    <x v="0"/>
    <s v="Tampa Electric Company"/>
    <x v="12"/>
    <x v="12"/>
    <x v="123"/>
    <s v="Distrb Maint Transf"/>
    <n v="0.01"/>
    <m/>
    <n v="0"/>
    <n v="0"/>
    <n v="0"/>
    <n v="0.01"/>
    <n v="0"/>
    <n v="0"/>
    <n v="0.02"/>
    <n v="0.01"/>
    <m/>
    <n v="0"/>
    <n v="0.05"/>
  </r>
  <r>
    <x v="2"/>
    <s v="Tampa Electric Company"/>
    <x v="0"/>
    <s v="Tampa Electric Company"/>
    <x v="12"/>
    <x v="12"/>
    <x v="124"/>
    <s v="Distrb Maint StLght"/>
    <n v="0"/>
    <n v="0"/>
    <m/>
    <n v="0"/>
    <n v="0"/>
    <n v="0"/>
    <n v="0"/>
    <n v="0"/>
    <n v="0"/>
    <m/>
    <n v="0"/>
    <n v="0"/>
    <n v="0"/>
  </r>
  <r>
    <x v="2"/>
    <s v="Tampa Electric Company"/>
    <x v="0"/>
    <s v="Tampa Electric Company"/>
    <x v="12"/>
    <x v="12"/>
    <x v="125"/>
    <s v="Distrb Maint Meters"/>
    <n v="0"/>
    <m/>
    <n v="0.01"/>
    <m/>
    <m/>
    <n v="0"/>
    <m/>
    <n v="0"/>
    <m/>
    <n v="0.01"/>
    <m/>
    <m/>
    <n v="0.02"/>
  </r>
  <r>
    <x v="2"/>
    <s v="Tampa Electric Company"/>
    <x v="0"/>
    <s v="Tampa Electric Company"/>
    <x v="12"/>
    <x v="12"/>
    <x v="126"/>
    <s v="Cust Act Superv"/>
    <m/>
    <m/>
    <n v="0"/>
    <m/>
    <m/>
    <n v="0"/>
    <m/>
    <n v="0"/>
    <m/>
    <m/>
    <m/>
    <m/>
    <n v="0"/>
  </r>
  <r>
    <x v="2"/>
    <s v="Tampa Electric Company"/>
    <x v="0"/>
    <s v="Tampa Electric Company"/>
    <x v="12"/>
    <x v="12"/>
    <x v="127"/>
    <s v="Cust Act Meter Read"/>
    <n v="0"/>
    <m/>
    <n v="0"/>
    <m/>
    <m/>
    <m/>
    <m/>
    <n v="0"/>
    <n v="0"/>
    <n v="0.01"/>
    <n v="0"/>
    <m/>
    <n v="0.01"/>
  </r>
  <r>
    <x v="2"/>
    <s v="Tampa Electric Company"/>
    <x v="0"/>
    <s v="Tampa Electric Company"/>
    <x v="12"/>
    <x v="12"/>
    <x v="128"/>
    <s v="Cust Act Rcds Cllct"/>
    <n v="0.18"/>
    <n v="0.43"/>
    <n v="0.24"/>
    <n v="0.32"/>
    <n v="0.2"/>
    <n v="0.19"/>
    <n v="0.28000000000000003"/>
    <n v="0.24"/>
    <n v="0.2"/>
    <n v="0.19"/>
    <n v="0.08"/>
    <n v="0.16"/>
    <n v="2.7100000000000004"/>
  </r>
  <r>
    <x v="2"/>
    <s v="Tampa Electric Company"/>
    <x v="0"/>
    <s v="Tampa Electric Company"/>
    <x v="12"/>
    <x v="12"/>
    <x v="129"/>
    <s v="Cust Assist Exp"/>
    <n v="0.22"/>
    <n v="0.02"/>
    <n v="0.09"/>
    <n v="0.09"/>
    <n v="0.06"/>
    <n v="0.02"/>
    <n v="0.08"/>
    <n v="0.02"/>
    <n v="0.06"/>
    <n v="0.06"/>
    <n v="0"/>
    <n v="0.09"/>
    <n v="0.80999999999999994"/>
  </r>
  <r>
    <x v="2"/>
    <s v="Tampa Electric Company"/>
    <x v="0"/>
    <s v="Tampa Electric Company"/>
    <x v="12"/>
    <x v="12"/>
    <x v="130"/>
    <s v="Cust Svc Advertis"/>
    <m/>
    <m/>
    <m/>
    <m/>
    <m/>
    <m/>
    <m/>
    <n v="0"/>
    <m/>
    <m/>
    <m/>
    <m/>
    <n v="0"/>
  </r>
  <r>
    <x v="2"/>
    <s v="Tampa Electric Company"/>
    <x v="0"/>
    <s v="Tampa Electric Company"/>
    <x v="12"/>
    <x v="12"/>
    <x v="131"/>
    <s v="A&amp;G Salaries"/>
    <n v="-3.46"/>
    <n v="-2.99"/>
    <n v="-3.06"/>
    <n v="-2.82"/>
    <n v="-3.41"/>
    <n v="-3.42"/>
    <n v="914.81"/>
    <n v="-3.32"/>
    <n v="-3.95"/>
    <n v="-2.68"/>
    <n v="-2.2200000000000002"/>
    <n v="-4.3499999999999996"/>
    <n v="879.12999999999988"/>
  </r>
  <r>
    <x v="2"/>
    <s v="Tampa Electric Company"/>
    <x v="0"/>
    <s v="Tampa Electric Company"/>
    <x v="12"/>
    <x v="12"/>
    <x v="137"/>
    <s v="Office Suppl Exp"/>
    <n v="0"/>
    <n v="0"/>
    <n v="0"/>
    <n v="0"/>
    <m/>
    <n v="0"/>
    <m/>
    <m/>
    <m/>
    <n v="0"/>
    <m/>
    <n v="0"/>
    <n v="0"/>
  </r>
  <r>
    <x v="2"/>
    <s v="Tampa Electric Company"/>
    <x v="0"/>
    <s v="Tampa Electric Company"/>
    <x v="12"/>
    <x v="12"/>
    <x v="132"/>
    <s v="Misc General Exp"/>
    <n v="0"/>
    <n v="0"/>
    <n v="0.01"/>
    <n v="0"/>
    <n v="0"/>
    <n v="0"/>
    <n v="0"/>
    <n v="0"/>
    <n v="0"/>
    <n v="0.01"/>
    <n v="0"/>
    <n v="0.03"/>
    <n v="0.05"/>
  </r>
  <r>
    <x v="2"/>
    <s v="Tampa Electric Company"/>
    <x v="0"/>
    <s v="Tampa Electric Company"/>
    <x v="12"/>
    <x v="12"/>
    <x v="133"/>
    <s v="A&amp;G Ele Maint GenPlt"/>
    <m/>
    <n v="0.05"/>
    <n v="0.04"/>
    <n v="0.01"/>
    <n v="0.06"/>
    <n v="0"/>
    <n v="0.01"/>
    <n v="0"/>
    <n v="0.02"/>
    <m/>
    <n v="0.02"/>
    <n v="0.02"/>
    <n v="0.22999999999999995"/>
  </r>
  <r>
    <x v="2"/>
    <s v="Tampa Electric Company"/>
    <x v="0"/>
    <s v="Tampa Electric Company"/>
    <x v="704"/>
    <x v="703"/>
    <x v="1"/>
    <s v="FERC B/S Clearing"/>
    <n v="658323.84"/>
    <n v="484496.4"/>
    <n v="423798.36"/>
    <n v="564228.65"/>
    <n v="816840.71"/>
    <n v="449418.49"/>
    <n v="613145.21"/>
    <n v="830140.86"/>
    <n v="597369.51"/>
    <n v="728599.76"/>
    <n v="478861.96"/>
    <n v="1538420.68"/>
    <n v="8183644.4299999997"/>
  </r>
  <r>
    <x v="2"/>
    <s v="Tampa Electric Company"/>
    <x v="0"/>
    <s v="Tampa Electric Company"/>
    <x v="704"/>
    <x v="703"/>
    <x v="78"/>
    <s v="Csts Jobbing Wrk"/>
    <m/>
    <m/>
    <m/>
    <m/>
    <m/>
    <m/>
    <m/>
    <m/>
    <m/>
    <n v="3599.58"/>
    <n v="2507.88"/>
    <n v="7748.43"/>
    <n v="13855.89"/>
  </r>
  <r>
    <x v="2"/>
    <s v="Tampa Electric Company"/>
    <x v="0"/>
    <s v="Tampa Electric Company"/>
    <x v="704"/>
    <x v="703"/>
    <x v="135"/>
    <s v="Emp Pension Benefits"/>
    <n v="-757192.1"/>
    <n v="-552357.31999999995"/>
    <n v="-481767.6"/>
    <n v="-640142.93999999994"/>
    <n v="-923010.85"/>
    <n v="-507015.3"/>
    <n v="-684746.89"/>
    <n v="-923006.33"/>
    <n v="-672121.45"/>
    <n v="-806464.4"/>
    <n v="-529455.80000000005"/>
    <n v="-1694044.43"/>
    <n v="-9171325.4100000001"/>
  </r>
  <r>
    <x v="2"/>
    <s v="Tampa Electric Company"/>
    <x v="0"/>
    <s v="Tampa Electric Company"/>
    <x v="13"/>
    <x v="13"/>
    <x v="1"/>
    <s v="FERC B/S Clearing"/>
    <n v="-93152.87"/>
    <n v="32627.86"/>
    <n v="120668.8"/>
    <n v="59025.07"/>
    <n v="128201.67"/>
    <m/>
    <n v="89570.06"/>
    <n v="145913.49"/>
    <n v="91986.65"/>
    <n v="135510.94"/>
    <m/>
    <n v="163720.26999999999"/>
    <n v="874071.94"/>
  </r>
  <r>
    <x v="2"/>
    <s v="Tampa Electric Company"/>
    <x v="0"/>
    <s v="Tampa Electric Company"/>
    <x v="13"/>
    <x v="13"/>
    <x v="157"/>
    <s v="TOTI Utility OperInc"/>
    <n v="86544.26"/>
    <n v="-37369.11"/>
    <n v="-137888.89000000001"/>
    <n v="-67276"/>
    <n v="-145511.65"/>
    <m/>
    <n v="-100474.13"/>
    <n v="-162969.16"/>
    <n v="-103997.86"/>
    <n v="-149992.85999999999"/>
    <m/>
    <n v="-180281.86"/>
    <n v="-999217.26"/>
  </r>
  <r>
    <x v="2"/>
    <s v="Tampa Electric Company"/>
    <x v="0"/>
    <s v="Tampa Electric Company"/>
    <x v="13"/>
    <x v="13"/>
    <x v="78"/>
    <s v="Csts Jobbing Wrk"/>
    <n v="234.96"/>
    <n v="171.23"/>
    <n v="714.42"/>
    <n v="309.35000000000002"/>
    <n v="646.78"/>
    <m/>
    <n v="444.24"/>
    <n v="732.79"/>
    <n v="500.46"/>
    <n v="669.48"/>
    <m/>
    <n v="824.59"/>
    <n v="5248.2999999999993"/>
  </r>
  <r>
    <x v="2"/>
    <s v="Tampa Electric Company"/>
    <x v="0"/>
    <s v="Tampa Electric Company"/>
    <x v="705"/>
    <x v="704"/>
    <x v="1"/>
    <s v="FERC B/S Clearing"/>
    <n v="2534.9"/>
    <n v="1352.54"/>
    <n v="20793.23"/>
    <n v="10878.02"/>
    <n v="-130.56"/>
    <n v="645.58000000000004"/>
    <n v="1067.21"/>
    <n v="11912.6"/>
    <n v="3475.48"/>
    <n v="-7498.61"/>
    <n v="-142.09"/>
    <n v="5986.14"/>
    <n v="50874.44000000001"/>
  </r>
  <r>
    <x v="2"/>
    <s v="Tampa Electric Company"/>
    <x v="0"/>
    <s v="Tampa Electric Company"/>
    <x v="705"/>
    <x v="704"/>
    <x v="78"/>
    <s v="Csts Jobbing Wrk"/>
    <m/>
    <m/>
    <m/>
    <m/>
    <m/>
    <m/>
    <m/>
    <m/>
    <m/>
    <n v="42.94"/>
    <n v="23.68"/>
    <n v="37.53"/>
    <n v="104.15"/>
  </r>
  <r>
    <x v="2"/>
    <s v="Tampa Electric Company"/>
    <x v="0"/>
    <s v="Tampa Electric Company"/>
    <x v="705"/>
    <x v="704"/>
    <x v="135"/>
    <s v="Emp Pension Benefits"/>
    <n v="-2859.43"/>
    <n v="837.91"/>
    <n v="-14615.36"/>
    <n v="-12686.79"/>
    <n v="-512.01"/>
    <n v="-728.28"/>
    <n v="-1062.42"/>
    <n v="-13089.23"/>
    <n v="0.22"/>
    <n v="6649.12"/>
    <n v="-157.26"/>
    <n v="-18687.34"/>
    <n v="-56910.869999999995"/>
  </r>
  <r>
    <x v="2"/>
    <s v="Tampa Electric Company"/>
    <x v="0"/>
    <s v="Tampa Electric Company"/>
    <x v="706"/>
    <x v="705"/>
    <x v="1"/>
    <s v="FERC B/S Clearing"/>
    <n v="699.22"/>
    <n v="373.08"/>
    <n v="5736.06"/>
    <n v="3000.76"/>
    <n v="-36.06"/>
    <n v="142.08000000000001"/>
    <n v="294.35000000000002"/>
    <n v="3286.39"/>
    <n v="958.74"/>
    <n v="-2068.5300000000002"/>
    <n v="-195.08"/>
    <n v="1651.15"/>
    <n v="13842.16"/>
  </r>
  <r>
    <x v="2"/>
    <s v="Tampa Electric Company"/>
    <x v="0"/>
    <s v="Tampa Electric Company"/>
    <x v="706"/>
    <x v="705"/>
    <x v="157"/>
    <s v="TOTI Utility OperInc"/>
    <n v="-793.6"/>
    <n v="225.24"/>
    <n v="-4117.54"/>
    <n v="-3523.7"/>
    <n v="-148.09"/>
    <n v="-161"/>
    <n v="-295.20999999999998"/>
    <n v="-3628.68"/>
    <n v="-6.57"/>
    <n v="1834.17"/>
    <n v="129"/>
    <n v="-5155"/>
    <n v="-15640.979999999998"/>
  </r>
  <r>
    <x v="2"/>
    <s v="Tampa Electric Company"/>
    <x v="0"/>
    <s v="Tampa Electric Company"/>
    <x v="706"/>
    <x v="705"/>
    <x v="78"/>
    <s v="Csts Jobbing Wrk"/>
    <n v="4.8099999999999996"/>
    <n v="5.96"/>
    <n v="85.65"/>
    <n v="23.98"/>
    <n v="6.88"/>
    <n v="0.7"/>
    <n v="2.13"/>
    <n v="17.72"/>
    <n v="6.66"/>
    <n v="11.84"/>
    <n v="5.72"/>
    <n v="10.35"/>
    <n v="182.4"/>
  </r>
  <r>
    <x v="2"/>
    <s v="Tampa Electric Company"/>
    <x v="0"/>
    <s v="Tampa Electric Company"/>
    <x v="707"/>
    <x v="706"/>
    <x v="1"/>
    <s v="FERC B/S Clearing"/>
    <n v="23439.98"/>
    <n v="26126.54"/>
    <n v="14420.09"/>
    <n v="82272.42"/>
    <n v="34574.28"/>
    <n v="13526.47"/>
    <n v="5491.51"/>
    <n v="89641.49"/>
    <n v="11116.3"/>
    <n v="12155.52"/>
    <n v="26820.29"/>
    <n v="50547.62"/>
    <n v="390132.51"/>
  </r>
  <r>
    <x v="2"/>
    <s v="Tampa Electric Company"/>
    <x v="0"/>
    <s v="Tampa Electric Company"/>
    <x v="707"/>
    <x v="706"/>
    <x v="78"/>
    <s v="Csts Jobbing Wrk"/>
    <m/>
    <m/>
    <m/>
    <n v="41.65"/>
    <n v="1.37"/>
    <n v="0.03"/>
    <m/>
    <n v="2.06"/>
    <m/>
    <m/>
    <m/>
    <n v="75.930000000000007"/>
    <n v="121.04"/>
  </r>
  <r>
    <x v="2"/>
    <s v="Tampa Electric Company"/>
    <x v="0"/>
    <s v="Tampa Electric Company"/>
    <x v="707"/>
    <x v="706"/>
    <x v="80"/>
    <s v="Steam Ops SupEng"/>
    <m/>
    <m/>
    <n v="22885.86"/>
    <n v="-1366.82"/>
    <n v="8.59"/>
    <n v="1633.35"/>
    <n v="602.98"/>
    <n v="489.18"/>
    <n v="1299.18"/>
    <n v="814.3"/>
    <m/>
    <n v="75.63"/>
    <n v="26442.25"/>
  </r>
  <r>
    <x v="2"/>
    <s v="Tampa Electric Company"/>
    <x v="0"/>
    <s v="Tampa Electric Company"/>
    <x v="707"/>
    <x v="706"/>
    <x v="81"/>
    <s v="Steam Fuel"/>
    <m/>
    <n v="0.25"/>
    <m/>
    <m/>
    <m/>
    <m/>
    <m/>
    <m/>
    <m/>
    <m/>
    <m/>
    <m/>
    <n v="0.25"/>
  </r>
  <r>
    <x v="2"/>
    <s v="Tampa Electric Company"/>
    <x v="0"/>
    <s v="Tampa Electric Company"/>
    <x v="707"/>
    <x v="706"/>
    <x v="82"/>
    <s v="Steam Expenses"/>
    <m/>
    <m/>
    <m/>
    <m/>
    <m/>
    <m/>
    <m/>
    <m/>
    <m/>
    <n v="25.58"/>
    <m/>
    <m/>
    <n v="25.58"/>
  </r>
  <r>
    <x v="2"/>
    <s v="Tampa Electric Company"/>
    <x v="0"/>
    <s v="Tampa Electric Company"/>
    <x v="707"/>
    <x v="706"/>
    <x v="83"/>
    <s v="Steam Electric Exp"/>
    <m/>
    <m/>
    <m/>
    <m/>
    <m/>
    <m/>
    <m/>
    <m/>
    <m/>
    <n v="38.72"/>
    <m/>
    <m/>
    <n v="38.72"/>
  </r>
  <r>
    <x v="2"/>
    <s v="Tampa Electric Company"/>
    <x v="0"/>
    <s v="Tampa Electric Company"/>
    <x v="707"/>
    <x v="706"/>
    <x v="84"/>
    <s v="Misc Steam Pwr Exp"/>
    <m/>
    <n v="6.93"/>
    <m/>
    <m/>
    <m/>
    <m/>
    <m/>
    <m/>
    <m/>
    <m/>
    <m/>
    <m/>
    <n v="6.93"/>
  </r>
  <r>
    <x v="2"/>
    <s v="Tampa Electric Company"/>
    <x v="0"/>
    <s v="Tampa Electric Company"/>
    <x v="707"/>
    <x v="706"/>
    <x v="86"/>
    <s v="Steam Main Struct"/>
    <m/>
    <m/>
    <n v="88.38"/>
    <m/>
    <m/>
    <m/>
    <m/>
    <m/>
    <m/>
    <m/>
    <m/>
    <m/>
    <n v="88.38"/>
  </r>
  <r>
    <x v="2"/>
    <s v="Tampa Electric Company"/>
    <x v="0"/>
    <s v="Tampa Electric Company"/>
    <x v="707"/>
    <x v="706"/>
    <x v="87"/>
    <s v="Steam Maint BoilerPl"/>
    <m/>
    <n v="202.9"/>
    <n v="-15972.77"/>
    <n v="-12222.29"/>
    <n v="-2034.72"/>
    <m/>
    <n v="-898.93"/>
    <n v="95.21"/>
    <n v="16.47"/>
    <n v="61.74"/>
    <n v="-2782.28"/>
    <n v="134.1"/>
    <n v="-33400.570000000007"/>
  </r>
  <r>
    <x v="2"/>
    <s v="Tampa Electric Company"/>
    <x v="0"/>
    <s v="Tampa Electric Company"/>
    <x v="707"/>
    <x v="706"/>
    <x v="88"/>
    <s v="Steam Maint ElePlant"/>
    <m/>
    <m/>
    <n v="-10381.92"/>
    <m/>
    <n v="2.73"/>
    <m/>
    <n v="20.11"/>
    <m/>
    <n v="19.07"/>
    <m/>
    <n v="19.559999999999999"/>
    <m/>
    <n v="-10320.450000000001"/>
  </r>
  <r>
    <x v="2"/>
    <s v="Tampa Electric Company"/>
    <x v="0"/>
    <s v="Tampa Electric Company"/>
    <x v="707"/>
    <x v="706"/>
    <x v="89"/>
    <s v="Maint Msc Steam Plnt"/>
    <m/>
    <m/>
    <n v="118.44"/>
    <m/>
    <m/>
    <m/>
    <m/>
    <m/>
    <m/>
    <n v="0.55000000000000004"/>
    <m/>
    <m/>
    <n v="118.99"/>
  </r>
  <r>
    <x v="2"/>
    <s v="Tampa Electric Company"/>
    <x v="0"/>
    <s v="Tampa Electric Company"/>
    <x v="707"/>
    <x v="706"/>
    <x v="90"/>
    <s v="OthPwr Ops SupEng"/>
    <m/>
    <m/>
    <m/>
    <m/>
    <m/>
    <m/>
    <m/>
    <m/>
    <m/>
    <m/>
    <m/>
    <n v="54.34"/>
    <n v="54.34"/>
  </r>
  <r>
    <x v="2"/>
    <s v="Tampa Electric Company"/>
    <x v="0"/>
    <s v="Tampa Electric Company"/>
    <x v="707"/>
    <x v="706"/>
    <x v="92"/>
    <s v="OthPwr Gen Exp"/>
    <m/>
    <n v="1.76"/>
    <n v="6937.39"/>
    <m/>
    <m/>
    <n v="4817.76"/>
    <n v="1202.3699999999999"/>
    <m/>
    <n v="101.03"/>
    <n v="7360.09"/>
    <m/>
    <n v="3221.41"/>
    <n v="23641.81"/>
  </r>
  <r>
    <x v="2"/>
    <s v="Tampa Electric Company"/>
    <x v="0"/>
    <s v="Tampa Electric Company"/>
    <x v="707"/>
    <x v="706"/>
    <x v="93"/>
    <s v="Misc OthPwr Gen Exp"/>
    <m/>
    <n v="9.2799999999999994"/>
    <n v="306.25"/>
    <m/>
    <m/>
    <n v="395.26"/>
    <n v="97.87"/>
    <m/>
    <m/>
    <n v="445.71"/>
    <m/>
    <n v="46.72"/>
    <n v="1301.0899999999999"/>
  </r>
  <r>
    <x v="2"/>
    <s v="Tampa Electric Company"/>
    <x v="0"/>
    <s v="Tampa Electric Company"/>
    <x v="707"/>
    <x v="706"/>
    <x v="94"/>
    <s v="OthPwr Maint Struct"/>
    <m/>
    <m/>
    <n v="7.11"/>
    <m/>
    <n v="0.19"/>
    <m/>
    <m/>
    <m/>
    <m/>
    <m/>
    <n v="3.69"/>
    <n v="283.39999999999998"/>
    <n v="294.39"/>
  </r>
  <r>
    <x v="2"/>
    <s v="Tampa Electric Company"/>
    <x v="0"/>
    <s v="Tampa Electric Company"/>
    <x v="707"/>
    <x v="706"/>
    <x v="95"/>
    <s v="OthPwr Maint Gen Eq"/>
    <n v="103.29"/>
    <n v="0.05"/>
    <n v="1586.66"/>
    <n v="-501.43"/>
    <n v="14.65"/>
    <m/>
    <n v="1.6"/>
    <m/>
    <n v="57"/>
    <m/>
    <n v="115.27"/>
    <n v="1253.69"/>
    <n v="2630.7799999999997"/>
  </r>
  <r>
    <x v="2"/>
    <s v="Tampa Electric Company"/>
    <x v="0"/>
    <s v="Tampa Electric Company"/>
    <x v="707"/>
    <x v="706"/>
    <x v="97"/>
    <s v="OthSup SysCtrl Dispt"/>
    <m/>
    <m/>
    <n v="2298.21"/>
    <n v="792.13"/>
    <n v="416.28"/>
    <m/>
    <m/>
    <n v="489.48"/>
    <n v="923.65"/>
    <m/>
    <m/>
    <n v="15.87"/>
    <n v="4935.62"/>
  </r>
  <r>
    <x v="2"/>
    <s v="Tampa Electric Company"/>
    <x v="0"/>
    <s v="Tampa Electric Company"/>
    <x v="707"/>
    <x v="706"/>
    <x v="98"/>
    <s v="Trnsm Ops SupEng"/>
    <n v="1.78"/>
    <n v="-4967.33"/>
    <n v="-101538.99"/>
    <n v="1019.76"/>
    <n v="134.09"/>
    <n v="134.56"/>
    <n v="0.71"/>
    <n v="117.61"/>
    <n v="260.13"/>
    <n v="5421.92"/>
    <n v="-2186.87"/>
    <n v="-29116.49"/>
    <n v="-130719.12000000001"/>
  </r>
  <r>
    <x v="2"/>
    <s v="Tampa Electric Company"/>
    <x v="0"/>
    <s v="Tampa Electric Company"/>
    <x v="707"/>
    <x v="706"/>
    <x v="99"/>
    <s v="Trnsm LD Reliability"/>
    <m/>
    <m/>
    <n v="316.55"/>
    <n v="101.83"/>
    <n v="53.75"/>
    <m/>
    <m/>
    <n v="61.78"/>
    <n v="117.06"/>
    <m/>
    <m/>
    <n v="2.48"/>
    <n v="653.45000000000005"/>
  </r>
  <r>
    <x v="2"/>
    <s v="Tampa Electric Company"/>
    <x v="0"/>
    <s v="Tampa Electric Company"/>
    <x v="707"/>
    <x v="706"/>
    <x v="100"/>
    <s v="Trnsm LD Monitor"/>
    <m/>
    <m/>
    <n v="-6797.1"/>
    <n v="-2530.21"/>
    <n v="-1301.1500000000001"/>
    <n v="-4081.09"/>
    <m/>
    <n v="-1453.69"/>
    <n v="-2786.48"/>
    <m/>
    <n v="-1400.56"/>
    <n v="-47.11"/>
    <n v="-20397.390000000003"/>
  </r>
  <r>
    <x v="2"/>
    <s v="Tampa Electric Company"/>
    <x v="0"/>
    <s v="Tampa Electric Company"/>
    <x v="707"/>
    <x v="706"/>
    <x v="101"/>
    <s v="Trnsm LD Svc Schld"/>
    <m/>
    <m/>
    <n v="2781.28"/>
    <n v="983.62"/>
    <n v="514.47"/>
    <m/>
    <m/>
    <n v="601.39"/>
    <n v="1061.28"/>
    <m/>
    <m/>
    <n v="18.739999999999998"/>
    <n v="5960.78"/>
  </r>
  <r>
    <x v="2"/>
    <s v="Tampa Electric Company"/>
    <x v="0"/>
    <s v="Tampa Electric Company"/>
    <x v="707"/>
    <x v="706"/>
    <x v="102"/>
    <s v="Trnsm Station Exp"/>
    <n v="90.02"/>
    <n v="52.98"/>
    <n v="3312.72"/>
    <n v="-6062.24"/>
    <n v="11.66"/>
    <m/>
    <n v="12.8"/>
    <n v="103.64"/>
    <m/>
    <n v="2703.77"/>
    <n v="-300.94"/>
    <n v="24.15"/>
    <n v="-51.44000000000009"/>
  </r>
  <r>
    <x v="2"/>
    <s v="Tampa Electric Company"/>
    <x v="0"/>
    <s v="Tampa Electric Company"/>
    <x v="707"/>
    <x v="706"/>
    <x v="103"/>
    <s v="Trnsm OH Line Exp"/>
    <m/>
    <n v="48.01"/>
    <m/>
    <n v="245.76"/>
    <m/>
    <m/>
    <m/>
    <n v="9.92"/>
    <n v="86.83"/>
    <m/>
    <m/>
    <n v="24.15"/>
    <n v="414.66999999999996"/>
  </r>
  <r>
    <x v="2"/>
    <s v="Tampa Electric Company"/>
    <x v="0"/>
    <s v="Tampa Electric Company"/>
    <x v="707"/>
    <x v="706"/>
    <x v="104"/>
    <s v="Misc Trnsm Exp"/>
    <m/>
    <n v="273.39999999999998"/>
    <n v="16127.22"/>
    <n v="377.8"/>
    <n v="693.22"/>
    <n v="607.24"/>
    <n v="24.41"/>
    <n v="-5178.26"/>
    <n v="154.59"/>
    <n v="2567.62"/>
    <n v="221.61"/>
    <n v="3150.99"/>
    <n v="19019.840000000004"/>
  </r>
  <r>
    <x v="2"/>
    <s v="Tampa Electric Company"/>
    <x v="0"/>
    <s v="Tampa Electric Company"/>
    <x v="707"/>
    <x v="706"/>
    <x v="105"/>
    <s v="Trnsm Maint Struct"/>
    <n v="0.6"/>
    <m/>
    <m/>
    <m/>
    <m/>
    <m/>
    <m/>
    <m/>
    <m/>
    <m/>
    <m/>
    <m/>
    <n v="0.6"/>
  </r>
  <r>
    <x v="2"/>
    <s v="Tampa Electric Company"/>
    <x v="0"/>
    <s v="Tampa Electric Company"/>
    <x v="707"/>
    <x v="706"/>
    <x v="106"/>
    <s v="Trnsm Maint Comp SW"/>
    <m/>
    <m/>
    <m/>
    <m/>
    <m/>
    <m/>
    <m/>
    <m/>
    <m/>
    <m/>
    <n v="1.31"/>
    <m/>
    <n v="1.31"/>
  </r>
  <r>
    <x v="2"/>
    <s v="Tampa Electric Company"/>
    <x v="0"/>
    <s v="Tampa Electric Company"/>
    <x v="707"/>
    <x v="706"/>
    <x v="107"/>
    <s v="Trnsm Maint Comm Eq"/>
    <n v="107.77"/>
    <m/>
    <m/>
    <m/>
    <n v="4.25"/>
    <m/>
    <n v="5.71"/>
    <m/>
    <m/>
    <m/>
    <n v="35.35"/>
    <n v="1.72"/>
    <n v="154.79999999999998"/>
  </r>
  <r>
    <x v="2"/>
    <s v="Tampa Electric Company"/>
    <x v="0"/>
    <s v="Tampa Electric Company"/>
    <x v="707"/>
    <x v="706"/>
    <x v="108"/>
    <s v="Trnsm Maint Stn Equ"/>
    <n v="66.08"/>
    <m/>
    <m/>
    <n v="1.32"/>
    <n v="16.559999999999999"/>
    <m/>
    <n v="8.77"/>
    <n v="3.5"/>
    <m/>
    <m/>
    <n v="212.5"/>
    <m/>
    <n v="308.73"/>
  </r>
  <r>
    <x v="2"/>
    <s v="Tampa Electric Company"/>
    <x v="0"/>
    <s v="Tampa Electric Company"/>
    <x v="707"/>
    <x v="706"/>
    <x v="109"/>
    <s v="Trnsm Maint OH Lines"/>
    <n v="1.81"/>
    <n v="159.25"/>
    <n v="-362.2"/>
    <n v="385.55"/>
    <n v="199.81"/>
    <m/>
    <n v="28.33"/>
    <n v="14.12"/>
    <n v="6.78"/>
    <n v="58.52"/>
    <n v="63.26"/>
    <n v="63.17"/>
    <n v="618.4"/>
  </r>
  <r>
    <x v="2"/>
    <s v="Tampa Electric Company"/>
    <x v="0"/>
    <s v="Tampa Electric Company"/>
    <x v="707"/>
    <x v="706"/>
    <x v="110"/>
    <s v="Distrb Ops SupEng"/>
    <m/>
    <n v="18.46"/>
    <n v="68557.91"/>
    <n v="-135191.29"/>
    <n v="-2980.17"/>
    <n v="-7226.5"/>
    <n v="-4024.14"/>
    <n v="-8517.4599999999991"/>
    <n v="71.03"/>
    <n v="6.76"/>
    <n v="-27849.47"/>
    <n v="-3983.37"/>
    <n v="-121118.24"/>
  </r>
  <r>
    <x v="2"/>
    <s v="Tampa Electric Company"/>
    <x v="0"/>
    <s v="Tampa Electric Company"/>
    <x v="707"/>
    <x v="706"/>
    <x v="111"/>
    <s v="Distrb Load Dispatch"/>
    <m/>
    <n v="1.69"/>
    <n v="319"/>
    <n v="31.56"/>
    <n v="4.49"/>
    <m/>
    <n v="1.05"/>
    <n v="31.8"/>
    <m/>
    <m/>
    <m/>
    <m/>
    <n v="389.59000000000003"/>
  </r>
  <r>
    <x v="2"/>
    <s v="Tampa Electric Company"/>
    <x v="0"/>
    <s v="Tampa Electric Company"/>
    <x v="707"/>
    <x v="706"/>
    <x v="112"/>
    <s v="Distrb Station Exp"/>
    <n v="320.44"/>
    <n v="1.79"/>
    <n v="4230.38"/>
    <n v="31.55"/>
    <n v="-342.65"/>
    <m/>
    <n v="4.8099999999999996"/>
    <n v="-1056.54"/>
    <m/>
    <m/>
    <n v="1103.69"/>
    <m/>
    <n v="4293.4700000000012"/>
  </r>
  <r>
    <x v="2"/>
    <s v="Tampa Electric Company"/>
    <x v="0"/>
    <s v="Tampa Electric Company"/>
    <x v="707"/>
    <x v="706"/>
    <x v="113"/>
    <s v="Distrb OH Line Exp"/>
    <n v="1629.94"/>
    <n v="-1475.88"/>
    <n v="-15326.34"/>
    <n v="19078.28"/>
    <n v="-5539.74"/>
    <n v="-9233.34"/>
    <n v="91.94"/>
    <n v="-12256.72"/>
    <n v="319.24"/>
    <n v="347.67"/>
    <n v="3197.57"/>
    <n v="480.04"/>
    <n v="-18687.34"/>
  </r>
  <r>
    <x v="2"/>
    <s v="Tampa Electric Company"/>
    <x v="0"/>
    <s v="Tampa Electric Company"/>
    <x v="707"/>
    <x v="706"/>
    <x v="115"/>
    <s v="Distrb Sreet Lightn"/>
    <m/>
    <n v="-12242.66"/>
    <n v="528.30999999999995"/>
    <n v="116.58"/>
    <n v="1060.4100000000001"/>
    <m/>
    <n v="-4262.83"/>
    <n v="-32728.06"/>
    <n v="1132.51"/>
    <n v="22.69"/>
    <m/>
    <n v="-7864.69"/>
    <n v="-54237.74"/>
  </r>
  <r>
    <x v="2"/>
    <s v="Tampa Electric Company"/>
    <x v="0"/>
    <s v="Tampa Electric Company"/>
    <x v="707"/>
    <x v="706"/>
    <x v="116"/>
    <s v="Distrb Meter Exp"/>
    <n v="393.5"/>
    <m/>
    <n v="2463.46"/>
    <n v="338.46"/>
    <n v="76.67"/>
    <n v="150.9"/>
    <n v="108.58"/>
    <n v="255.93"/>
    <n v="-35.6"/>
    <n v="8.7799999999999994"/>
    <n v="0.82"/>
    <m/>
    <n v="3761.5000000000005"/>
  </r>
  <r>
    <x v="2"/>
    <s v="Tampa Electric Company"/>
    <x v="0"/>
    <s v="Tampa Electric Company"/>
    <x v="707"/>
    <x v="706"/>
    <x v="117"/>
    <s v="Distrb Cust Install"/>
    <m/>
    <m/>
    <n v="-12197.65"/>
    <n v="15.17"/>
    <m/>
    <m/>
    <m/>
    <m/>
    <m/>
    <m/>
    <m/>
    <m/>
    <n v="-12182.48"/>
  </r>
  <r>
    <x v="2"/>
    <s v="Tampa Electric Company"/>
    <x v="0"/>
    <s v="Tampa Electric Company"/>
    <x v="707"/>
    <x v="706"/>
    <x v="118"/>
    <s v="Misc Distrib Exp"/>
    <m/>
    <n v="16.02"/>
    <n v="4873.4399999999996"/>
    <n v="-12786.3"/>
    <n v="803.22"/>
    <m/>
    <n v="177.71"/>
    <n v="-6692.78"/>
    <n v="-81.400000000000006"/>
    <n v="-2230.91"/>
    <n v="531.30999999999995"/>
    <n v="-206.27"/>
    <n v="-15595.96"/>
  </r>
  <r>
    <x v="2"/>
    <s v="Tampa Electric Company"/>
    <x v="0"/>
    <s v="Tampa Electric Company"/>
    <x v="707"/>
    <x v="706"/>
    <x v="119"/>
    <s v="Distrb Maint Struct"/>
    <m/>
    <n v="2.54"/>
    <n v="235.26"/>
    <n v="8796.86"/>
    <n v="0.72"/>
    <n v="3.84"/>
    <m/>
    <n v="7.97"/>
    <m/>
    <m/>
    <m/>
    <m/>
    <n v="9047.1899999999987"/>
  </r>
  <r>
    <x v="2"/>
    <s v="Tampa Electric Company"/>
    <x v="0"/>
    <s v="Tampa Electric Company"/>
    <x v="707"/>
    <x v="706"/>
    <x v="120"/>
    <s v="Distrb Maint Station"/>
    <n v="245.3"/>
    <m/>
    <n v="10.1"/>
    <n v="1.44"/>
    <n v="49.08"/>
    <m/>
    <n v="63.68"/>
    <n v="4.6100000000000003"/>
    <n v="15.98"/>
    <m/>
    <n v="615.66"/>
    <m/>
    <n v="1005.85"/>
  </r>
  <r>
    <x v="2"/>
    <s v="Tampa Electric Company"/>
    <x v="0"/>
    <s v="Tampa Electric Company"/>
    <x v="707"/>
    <x v="706"/>
    <x v="121"/>
    <s v="Distrb Maint OH Line"/>
    <n v="-25723.35"/>
    <n v="1884.01"/>
    <n v="-1598.21"/>
    <n v="336.39"/>
    <n v="-18652.439999999999"/>
    <n v="282.48"/>
    <n v="-1130.6199999999999"/>
    <n v="26129.78"/>
    <n v="-1373.5"/>
    <n v="-4151.41"/>
    <n v="1290.6099999999999"/>
    <n v="-10236.67"/>
    <n v="-32942.93"/>
  </r>
  <r>
    <x v="2"/>
    <s v="Tampa Electric Company"/>
    <x v="0"/>
    <s v="Tampa Electric Company"/>
    <x v="707"/>
    <x v="706"/>
    <x v="122"/>
    <s v="Distrb Maint UG Line"/>
    <n v="0.44"/>
    <n v="1.08"/>
    <n v="-26.23"/>
    <n v="1065.3399999999999"/>
    <n v="425.76"/>
    <m/>
    <n v="-8.9700000000000006"/>
    <n v="2357.4899999999998"/>
    <n v="16.88"/>
    <n v="-3176.24"/>
    <n v="134.32"/>
    <n v="36.6"/>
    <n v="826.47000000000014"/>
  </r>
  <r>
    <x v="2"/>
    <s v="Tampa Electric Company"/>
    <x v="0"/>
    <s v="Tampa Electric Company"/>
    <x v="707"/>
    <x v="706"/>
    <x v="124"/>
    <s v="Distrb Maint StLght"/>
    <m/>
    <n v="31.79"/>
    <m/>
    <n v="0.15"/>
    <m/>
    <m/>
    <m/>
    <n v="201.23"/>
    <n v="4.03"/>
    <m/>
    <m/>
    <m/>
    <n v="237.2"/>
  </r>
  <r>
    <x v="2"/>
    <s v="Tampa Electric Company"/>
    <x v="0"/>
    <s v="Tampa Electric Company"/>
    <x v="707"/>
    <x v="706"/>
    <x v="126"/>
    <s v="Cust Act Superv"/>
    <m/>
    <m/>
    <n v="216.84"/>
    <n v="0.23"/>
    <m/>
    <n v="0.02"/>
    <m/>
    <m/>
    <m/>
    <m/>
    <m/>
    <m/>
    <n v="217.09"/>
  </r>
  <r>
    <x v="2"/>
    <s v="Tampa Electric Company"/>
    <x v="0"/>
    <s v="Tampa Electric Company"/>
    <x v="707"/>
    <x v="706"/>
    <x v="127"/>
    <s v="Cust Act Meter Read"/>
    <n v="38.49"/>
    <m/>
    <m/>
    <m/>
    <m/>
    <m/>
    <m/>
    <n v="0"/>
    <m/>
    <m/>
    <m/>
    <m/>
    <n v="38.49"/>
  </r>
  <r>
    <x v="2"/>
    <s v="Tampa Electric Company"/>
    <x v="0"/>
    <s v="Tampa Electric Company"/>
    <x v="707"/>
    <x v="706"/>
    <x v="128"/>
    <s v="Cust Act Rcds Cllct"/>
    <n v="-3118.45"/>
    <n v="7152.69"/>
    <n v="9628.7000000000007"/>
    <n v="-571.92999999999995"/>
    <n v="5208.7"/>
    <n v="466.95"/>
    <n v="669.42"/>
    <n v="2563.54"/>
    <n v="-1582.53"/>
    <n v="348.42"/>
    <n v="413.9"/>
    <n v="-11241.82"/>
    <n v="9937.59"/>
  </r>
  <r>
    <x v="2"/>
    <s v="Tampa Electric Company"/>
    <x v="0"/>
    <s v="Tampa Electric Company"/>
    <x v="707"/>
    <x v="706"/>
    <x v="129"/>
    <s v="Cust Assist Exp"/>
    <n v="118.95"/>
    <n v="2170.73"/>
    <n v="2732.04"/>
    <n v="1598.66"/>
    <n v="161.19999999999999"/>
    <n v="33.950000000000003"/>
    <m/>
    <n v="11.23"/>
    <n v="-51.89"/>
    <m/>
    <m/>
    <n v="0.76"/>
    <n v="6775.6299999999983"/>
  </r>
  <r>
    <x v="2"/>
    <s v="Tampa Electric Company"/>
    <x v="0"/>
    <s v="Tampa Electric Company"/>
    <x v="707"/>
    <x v="706"/>
    <x v="130"/>
    <s v="Cust Svc Advertis"/>
    <m/>
    <m/>
    <m/>
    <m/>
    <m/>
    <m/>
    <m/>
    <m/>
    <n v="-540.22"/>
    <m/>
    <m/>
    <m/>
    <n v="-540.22"/>
  </r>
  <r>
    <x v="2"/>
    <s v="Tampa Electric Company"/>
    <x v="0"/>
    <s v="Tampa Electric Company"/>
    <x v="707"/>
    <x v="706"/>
    <x v="131"/>
    <s v="A&amp;G Salaries"/>
    <n v="0"/>
    <n v="-4401.07"/>
    <n v="23170"/>
    <n v="66065.13"/>
    <n v="-20113.740000000002"/>
    <n v="-1911.66"/>
    <n v="-8584.82"/>
    <n v="-52989.29"/>
    <n v="-18850.29"/>
    <n v="-21798.16"/>
    <n v="210.87"/>
    <n v="-38909.19"/>
    <n v="-78112.22"/>
  </r>
  <r>
    <x v="2"/>
    <s v="Tampa Electric Company"/>
    <x v="0"/>
    <s v="Tampa Electric Company"/>
    <x v="707"/>
    <x v="706"/>
    <x v="137"/>
    <s v="Office Suppl Exp"/>
    <m/>
    <n v="0.74"/>
    <m/>
    <m/>
    <m/>
    <m/>
    <m/>
    <m/>
    <m/>
    <m/>
    <m/>
    <m/>
    <n v="0.74"/>
  </r>
  <r>
    <x v="2"/>
    <s v="Tampa Electric Company"/>
    <x v="0"/>
    <s v="Tampa Electric Company"/>
    <x v="707"/>
    <x v="706"/>
    <x v="132"/>
    <s v="Misc General Exp"/>
    <m/>
    <n v="3.23"/>
    <m/>
    <n v="-4798.8599999999997"/>
    <m/>
    <n v="-12.18"/>
    <n v="5.23"/>
    <m/>
    <n v="0.78"/>
    <m/>
    <m/>
    <m/>
    <n v="-4801.8000000000011"/>
  </r>
  <r>
    <x v="2"/>
    <s v="Tampa Electric Company"/>
    <x v="0"/>
    <s v="Tampa Electric Company"/>
    <x v="707"/>
    <x v="706"/>
    <x v="133"/>
    <s v="A&amp;G Ele Maint GenPlt"/>
    <m/>
    <m/>
    <m/>
    <m/>
    <n v="97.95"/>
    <m/>
    <n v="7"/>
    <m/>
    <m/>
    <m/>
    <m/>
    <m/>
    <n v="104.95"/>
  </r>
  <r>
    <x v="2"/>
    <s v="Tampa Electric Company"/>
    <x v="0"/>
    <s v="Tampa Electric Company"/>
    <x v="708"/>
    <x v="707"/>
    <x v="1"/>
    <s v="FERC B/S Clearing"/>
    <m/>
    <m/>
    <n v="-1690.11"/>
    <n v="-1811.04"/>
    <n v="422.71"/>
    <m/>
    <n v="-301.99"/>
    <n v="407.47"/>
    <m/>
    <n v="-277.26"/>
    <n v="-96.35"/>
    <m/>
    <n v="-3346.5699999999993"/>
  </r>
  <r>
    <x v="2"/>
    <s v="Tampa Electric Company"/>
    <x v="0"/>
    <s v="Tampa Electric Company"/>
    <x v="708"/>
    <x v="707"/>
    <x v="80"/>
    <s v="Steam Ops SupEng"/>
    <m/>
    <m/>
    <n v="948.47"/>
    <m/>
    <m/>
    <m/>
    <m/>
    <m/>
    <m/>
    <m/>
    <m/>
    <m/>
    <n v="948.47"/>
  </r>
  <r>
    <x v="2"/>
    <s v="Tampa Electric Company"/>
    <x v="0"/>
    <s v="Tampa Electric Company"/>
    <x v="708"/>
    <x v="707"/>
    <x v="82"/>
    <s v="Steam Expenses"/>
    <m/>
    <m/>
    <m/>
    <m/>
    <m/>
    <m/>
    <m/>
    <m/>
    <m/>
    <n v="-9.75"/>
    <m/>
    <m/>
    <n v="-9.75"/>
  </r>
  <r>
    <x v="2"/>
    <s v="Tampa Electric Company"/>
    <x v="0"/>
    <s v="Tampa Electric Company"/>
    <x v="708"/>
    <x v="707"/>
    <x v="83"/>
    <s v="Steam Electric Exp"/>
    <m/>
    <m/>
    <m/>
    <m/>
    <m/>
    <m/>
    <m/>
    <m/>
    <m/>
    <n v="-14.75"/>
    <m/>
    <m/>
    <n v="-14.75"/>
  </r>
  <r>
    <x v="2"/>
    <s v="Tampa Electric Company"/>
    <x v="0"/>
    <s v="Tampa Electric Company"/>
    <x v="708"/>
    <x v="707"/>
    <x v="87"/>
    <s v="Steam Maint BoilerPl"/>
    <m/>
    <m/>
    <n v="-346.02"/>
    <n v="-6965.45"/>
    <m/>
    <m/>
    <m/>
    <m/>
    <m/>
    <m/>
    <m/>
    <m/>
    <n v="-7311.4699999999993"/>
  </r>
  <r>
    <x v="2"/>
    <s v="Tampa Electric Company"/>
    <x v="0"/>
    <s v="Tampa Electric Company"/>
    <x v="708"/>
    <x v="707"/>
    <x v="88"/>
    <s v="Steam Maint ElePlant"/>
    <m/>
    <m/>
    <m/>
    <m/>
    <n v="1.54"/>
    <m/>
    <n v="1.99"/>
    <m/>
    <m/>
    <m/>
    <n v="4.0199999999999996"/>
    <m/>
    <n v="7.55"/>
  </r>
  <r>
    <x v="2"/>
    <s v="Tampa Electric Company"/>
    <x v="0"/>
    <s v="Tampa Electric Company"/>
    <x v="708"/>
    <x v="707"/>
    <x v="89"/>
    <s v="Maint Msc Steam Plnt"/>
    <m/>
    <m/>
    <m/>
    <m/>
    <m/>
    <m/>
    <m/>
    <m/>
    <m/>
    <n v="-0.21"/>
    <m/>
    <m/>
    <n v="-0.21"/>
  </r>
  <r>
    <x v="2"/>
    <s v="Tampa Electric Company"/>
    <x v="0"/>
    <s v="Tampa Electric Company"/>
    <x v="708"/>
    <x v="707"/>
    <x v="92"/>
    <s v="OthPwr Gen Exp"/>
    <m/>
    <m/>
    <n v="-93.05"/>
    <m/>
    <m/>
    <m/>
    <m/>
    <m/>
    <m/>
    <m/>
    <m/>
    <m/>
    <n v="-93.05"/>
  </r>
  <r>
    <x v="2"/>
    <s v="Tampa Electric Company"/>
    <x v="0"/>
    <s v="Tampa Electric Company"/>
    <x v="708"/>
    <x v="707"/>
    <x v="93"/>
    <s v="Misc OthPwr Gen Exp"/>
    <m/>
    <m/>
    <n v="-0.01"/>
    <m/>
    <m/>
    <m/>
    <m/>
    <m/>
    <m/>
    <m/>
    <m/>
    <m/>
    <n v="-0.01"/>
  </r>
  <r>
    <x v="2"/>
    <s v="Tampa Electric Company"/>
    <x v="0"/>
    <s v="Tampa Electric Company"/>
    <x v="708"/>
    <x v="707"/>
    <x v="94"/>
    <s v="OthPwr Maint Struct"/>
    <m/>
    <m/>
    <m/>
    <m/>
    <n v="0.11"/>
    <m/>
    <m/>
    <m/>
    <m/>
    <m/>
    <n v="0.76"/>
    <m/>
    <n v="0.87"/>
  </r>
  <r>
    <x v="2"/>
    <s v="Tampa Electric Company"/>
    <x v="0"/>
    <s v="Tampa Electric Company"/>
    <x v="708"/>
    <x v="707"/>
    <x v="95"/>
    <s v="OthPwr Maint Gen Eq"/>
    <m/>
    <m/>
    <m/>
    <m/>
    <n v="8.23"/>
    <m/>
    <n v="0.87"/>
    <m/>
    <m/>
    <m/>
    <n v="19.72"/>
    <m/>
    <n v="28.82"/>
  </r>
  <r>
    <x v="2"/>
    <s v="Tampa Electric Company"/>
    <x v="0"/>
    <s v="Tampa Electric Company"/>
    <x v="708"/>
    <x v="707"/>
    <x v="98"/>
    <s v="Trnsm Ops SupEng"/>
    <m/>
    <m/>
    <n v="0"/>
    <m/>
    <n v="0.69"/>
    <m/>
    <n v="0.39"/>
    <m/>
    <m/>
    <m/>
    <n v="-125.06"/>
    <m/>
    <n v="-123.98"/>
  </r>
  <r>
    <x v="2"/>
    <s v="Tampa Electric Company"/>
    <x v="0"/>
    <s v="Tampa Electric Company"/>
    <x v="708"/>
    <x v="707"/>
    <x v="102"/>
    <s v="Trnsm Station Exp"/>
    <m/>
    <m/>
    <m/>
    <m/>
    <n v="5.93"/>
    <m/>
    <n v="6.94"/>
    <n v="40.76"/>
    <m/>
    <m/>
    <n v="27.19"/>
    <m/>
    <n v="80.819999999999993"/>
  </r>
  <r>
    <x v="2"/>
    <s v="Tampa Electric Company"/>
    <x v="0"/>
    <s v="Tampa Electric Company"/>
    <x v="708"/>
    <x v="707"/>
    <x v="104"/>
    <s v="Misc Trnsm Exp"/>
    <m/>
    <m/>
    <n v="-0.04"/>
    <m/>
    <n v="9.1199999999999992"/>
    <m/>
    <n v="0.59"/>
    <m/>
    <m/>
    <m/>
    <m/>
    <m/>
    <n v="9.67"/>
  </r>
  <r>
    <x v="2"/>
    <s v="Tampa Electric Company"/>
    <x v="0"/>
    <s v="Tampa Electric Company"/>
    <x v="708"/>
    <x v="707"/>
    <x v="107"/>
    <s v="Trnsm Maint Comm Eq"/>
    <m/>
    <m/>
    <m/>
    <m/>
    <n v="2.39"/>
    <m/>
    <n v="3.11"/>
    <m/>
    <m/>
    <m/>
    <n v="7.26"/>
    <m/>
    <n v="12.76"/>
  </r>
  <r>
    <x v="2"/>
    <s v="Tampa Electric Company"/>
    <x v="0"/>
    <s v="Tampa Electric Company"/>
    <x v="708"/>
    <x v="707"/>
    <x v="108"/>
    <s v="Trnsm Maint Stn Equ"/>
    <m/>
    <m/>
    <m/>
    <m/>
    <n v="6.73"/>
    <m/>
    <n v="4.76"/>
    <m/>
    <m/>
    <m/>
    <n v="32.78"/>
    <m/>
    <n v="44.27"/>
  </r>
  <r>
    <x v="2"/>
    <s v="Tampa Electric Company"/>
    <x v="0"/>
    <s v="Tampa Electric Company"/>
    <x v="708"/>
    <x v="707"/>
    <x v="109"/>
    <s v="Trnsm Maint OH Lines"/>
    <m/>
    <m/>
    <m/>
    <m/>
    <n v="4.7"/>
    <m/>
    <n v="0.56000000000000005"/>
    <m/>
    <m/>
    <m/>
    <n v="1.08"/>
    <m/>
    <n v="6.34"/>
  </r>
  <r>
    <x v="2"/>
    <s v="Tampa Electric Company"/>
    <x v="0"/>
    <s v="Tampa Electric Company"/>
    <x v="708"/>
    <x v="707"/>
    <x v="110"/>
    <s v="Distrb Ops SupEng"/>
    <m/>
    <m/>
    <n v="-54.98"/>
    <n v="278.07"/>
    <n v="-1274.97"/>
    <m/>
    <n v="22.87"/>
    <n v="-4169.2299999999996"/>
    <m/>
    <m/>
    <n v="6.63"/>
    <m/>
    <n v="-5191.6099999999997"/>
  </r>
  <r>
    <x v="2"/>
    <s v="Tampa Electric Company"/>
    <x v="0"/>
    <s v="Tampa Electric Company"/>
    <x v="708"/>
    <x v="707"/>
    <x v="111"/>
    <s v="Distrb Load Dispatch"/>
    <m/>
    <m/>
    <n v="-23.2"/>
    <n v="383.96"/>
    <n v="1.55"/>
    <m/>
    <n v="43.65"/>
    <n v="85.6"/>
    <m/>
    <m/>
    <m/>
    <m/>
    <n v="491.55999999999995"/>
  </r>
  <r>
    <x v="2"/>
    <s v="Tampa Electric Company"/>
    <x v="0"/>
    <s v="Tampa Electric Company"/>
    <x v="708"/>
    <x v="707"/>
    <x v="112"/>
    <s v="Distrb Station Exp"/>
    <m/>
    <m/>
    <n v="-0.05"/>
    <n v="21.49"/>
    <n v="3.65"/>
    <m/>
    <n v="3.48"/>
    <n v="0.12"/>
    <m/>
    <m/>
    <n v="28.37"/>
    <m/>
    <n v="57.06"/>
  </r>
  <r>
    <x v="2"/>
    <s v="Tampa Electric Company"/>
    <x v="0"/>
    <s v="Tampa Electric Company"/>
    <x v="708"/>
    <x v="707"/>
    <x v="113"/>
    <s v="Distrb OH Line Exp"/>
    <m/>
    <m/>
    <n v="1424.12"/>
    <n v="284.49"/>
    <n v="71.62"/>
    <m/>
    <n v="37.35"/>
    <n v="313.64999999999998"/>
    <m/>
    <n v="-68.94"/>
    <m/>
    <m/>
    <n v="2062.29"/>
  </r>
  <r>
    <x v="2"/>
    <s v="Tampa Electric Company"/>
    <x v="0"/>
    <s v="Tampa Electric Company"/>
    <x v="708"/>
    <x v="707"/>
    <x v="115"/>
    <s v="Distrb Sreet Lightn"/>
    <m/>
    <m/>
    <m/>
    <m/>
    <n v="6.02"/>
    <m/>
    <m/>
    <n v="35.29"/>
    <m/>
    <n v="-8.65"/>
    <m/>
    <m/>
    <n v="32.660000000000004"/>
  </r>
  <r>
    <x v="2"/>
    <s v="Tampa Electric Company"/>
    <x v="0"/>
    <s v="Tampa Electric Company"/>
    <x v="708"/>
    <x v="707"/>
    <x v="116"/>
    <s v="Distrb Meter Exp"/>
    <m/>
    <m/>
    <n v="-51.42"/>
    <n v="171.15"/>
    <n v="28.17"/>
    <m/>
    <n v="28.55"/>
    <n v="-75.72"/>
    <m/>
    <n v="-17.23"/>
    <n v="0.17"/>
    <m/>
    <n v="83.670000000000016"/>
  </r>
  <r>
    <x v="2"/>
    <s v="Tampa Electric Company"/>
    <x v="0"/>
    <s v="Tampa Electric Company"/>
    <x v="708"/>
    <x v="707"/>
    <x v="117"/>
    <s v="Distrb Cust Install"/>
    <m/>
    <m/>
    <n v="-0.09"/>
    <n v="17.79"/>
    <m/>
    <m/>
    <n v="0.65"/>
    <n v="5.05"/>
    <m/>
    <m/>
    <m/>
    <m/>
    <n v="23.4"/>
  </r>
  <r>
    <x v="2"/>
    <s v="Tampa Electric Company"/>
    <x v="0"/>
    <s v="Tampa Electric Company"/>
    <x v="708"/>
    <x v="707"/>
    <x v="118"/>
    <s v="Misc Distrib Exp"/>
    <m/>
    <m/>
    <n v="-6.42"/>
    <n v="-6823.47"/>
    <n v="195.13"/>
    <m/>
    <n v="5.87"/>
    <n v="389.52"/>
    <m/>
    <n v="1044.8699999999999"/>
    <m/>
    <m/>
    <n v="-5194.5000000000009"/>
  </r>
  <r>
    <x v="2"/>
    <s v="Tampa Electric Company"/>
    <x v="0"/>
    <s v="Tampa Electric Company"/>
    <x v="708"/>
    <x v="707"/>
    <x v="119"/>
    <s v="Distrb Maint Struct"/>
    <m/>
    <m/>
    <n v="-11.83"/>
    <n v="75.900000000000006"/>
    <m/>
    <m/>
    <n v="2.6"/>
    <n v="26.26"/>
    <m/>
    <m/>
    <m/>
    <m/>
    <n v="92.93"/>
  </r>
  <r>
    <x v="2"/>
    <s v="Tampa Electric Company"/>
    <x v="0"/>
    <s v="Tampa Electric Company"/>
    <x v="708"/>
    <x v="707"/>
    <x v="120"/>
    <s v="Distrb Maint Station"/>
    <m/>
    <m/>
    <m/>
    <m/>
    <n v="26.17"/>
    <m/>
    <n v="34.549999999999997"/>
    <m/>
    <m/>
    <m/>
    <n v="91.51"/>
    <m/>
    <n v="152.23000000000002"/>
  </r>
  <r>
    <x v="2"/>
    <s v="Tampa Electric Company"/>
    <x v="0"/>
    <s v="Tampa Electric Company"/>
    <x v="708"/>
    <x v="707"/>
    <x v="121"/>
    <s v="Distrb Maint OH Line"/>
    <m/>
    <m/>
    <n v="-96.27"/>
    <n v="188.21"/>
    <n v="-96.23"/>
    <m/>
    <n v="53.32"/>
    <n v="1583.28"/>
    <m/>
    <n v="-335.79"/>
    <n v="0"/>
    <m/>
    <n v="1296.52"/>
  </r>
  <r>
    <x v="2"/>
    <s v="Tampa Electric Company"/>
    <x v="0"/>
    <s v="Tampa Electric Company"/>
    <x v="708"/>
    <x v="707"/>
    <x v="122"/>
    <s v="Distrb Maint UG Line"/>
    <m/>
    <m/>
    <n v="0.86"/>
    <n v="389.67"/>
    <n v="275.39"/>
    <m/>
    <n v="46.94"/>
    <n v="1345"/>
    <m/>
    <n v="-312.29000000000002"/>
    <n v="1.74"/>
    <m/>
    <n v="1747.3100000000002"/>
  </r>
  <r>
    <x v="2"/>
    <s v="Tampa Electric Company"/>
    <x v="0"/>
    <s v="Tampa Electric Company"/>
    <x v="708"/>
    <x v="707"/>
    <x v="124"/>
    <s v="Distrb Maint StLght"/>
    <m/>
    <m/>
    <m/>
    <m/>
    <m/>
    <m/>
    <n v="2.95"/>
    <n v="7.9"/>
    <m/>
    <m/>
    <m/>
    <m/>
    <n v="10.850000000000001"/>
  </r>
  <r>
    <x v="2"/>
    <s v="Tampa Electric Company"/>
    <x v="0"/>
    <s v="Tampa Electric Company"/>
    <x v="708"/>
    <x v="707"/>
    <x v="125"/>
    <s v="Distrb Maint Meters"/>
    <m/>
    <m/>
    <m/>
    <m/>
    <m/>
    <m/>
    <m/>
    <n v="0.86"/>
    <m/>
    <m/>
    <m/>
    <m/>
    <n v="0.86"/>
  </r>
  <r>
    <x v="2"/>
    <s v="Tampa Electric Company"/>
    <x v="0"/>
    <s v="Tampa Electric Company"/>
    <x v="708"/>
    <x v="707"/>
    <x v="128"/>
    <s v="Cust Act Rcds Cllct"/>
    <m/>
    <m/>
    <m/>
    <m/>
    <n v="1.98"/>
    <m/>
    <m/>
    <n v="4.1900000000000004"/>
    <m/>
    <m/>
    <m/>
    <m/>
    <n v="6.17"/>
  </r>
  <r>
    <x v="2"/>
    <s v="Tampa Electric Company"/>
    <x v="0"/>
    <s v="Tampa Electric Company"/>
    <x v="708"/>
    <x v="707"/>
    <x v="131"/>
    <s v="A&amp;G Salaries"/>
    <m/>
    <m/>
    <n v="0.04"/>
    <n v="13789.23"/>
    <n v="292.85000000000002"/>
    <m/>
    <n v="0"/>
    <n v="0"/>
    <n v="-795.21"/>
    <m/>
    <n v="0"/>
    <m/>
    <n v="13286.91"/>
  </r>
  <r>
    <x v="2"/>
    <s v="Tampa Electric Company"/>
    <x v="0"/>
    <s v="Tampa Electric Company"/>
    <x v="708"/>
    <x v="707"/>
    <x v="133"/>
    <s v="A&amp;G Ele Maint GenPlt"/>
    <m/>
    <m/>
    <m/>
    <m/>
    <n v="6.52"/>
    <m/>
    <m/>
    <m/>
    <m/>
    <m/>
    <m/>
    <m/>
    <n v="6.52"/>
  </r>
  <r>
    <x v="2"/>
    <s v="Tampa Electric Company"/>
    <x v="0"/>
    <s v="Tampa Electric Company"/>
    <x v="709"/>
    <x v="708"/>
    <x v="1"/>
    <s v="FERC B/S Clearing"/>
    <n v="3680.99"/>
    <n v="1893.19"/>
    <n v="4643.08"/>
    <n v="5257.59"/>
    <n v="1592.27"/>
    <n v="3923.24"/>
    <n v="4477.49"/>
    <n v="4349.83"/>
    <n v="3209.25"/>
    <n v="5881.72"/>
    <n v="10105.24"/>
    <n v="3097.94"/>
    <n v="52111.83"/>
  </r>
  <r>
    <x v="2"/>
    <s v="Tampa Electric Company"/>
    <x v="0"/>
    <s v="Tampa Electric Company"/>
    <x v="709"/>
    <x v="708"/>
    <x v="156"/>
    <s v="Admin Exp Transf Cr"/>
    <n v="-3680.99"/>
    <n v="-1893.19"/>
    <n v="-4643.08"/>
    <n v="-5257.59"/>
    <n v="-1592.27"/>
    <n v="-3923.24"/>
    <n v="-4477.49"/>
    <n v="-4349.83"/>
    <n v="-3209.25"/>
    <n v="-5881.72"/>
    <n v="-10105.24"/>
    <n v="-3097.94"/>
    <n v="-52111.83"/>
  </r>
  <r>
    <x v="2"/>
    <s v="Tampa Electric Company"/>
    <x v="0"/>
    <s v="Tampa Electric Company"/>
    <x v="710"/>
    <x v="709"/>
    <x v="1"/>
    <s v="FERC B/S Clearing"/>
    <n v="-1055.55"/>
    <n v="2905.83"/>
    <n v="-9110.2199999999993"/>
    <n v="-32.26"/>
    <n v="8643.2000000000007"/>
    <n v="-6475.54"/>
    <n v="13586.8"/>
    <n v="-2142.9499999999998"/>
    <n v="18.13"/>
    <n v="101.76"/>
    <n v="1808.63"/>
    <n v="-549.82000000000005"/>
    <n v="7698.010000000002"/>
  </r>
  <r>
    <x v="2"/>
    <s v="Tampa Electric Company"/>
    <x v="0"/>
    <s v="Tampa Electric Company"/>
    <x v="710"/>
    <x v="709"/>
    <x v="87"/>
    <s v="Steam Maint BoilerPl"/>
    <m/>
    <m/>
    <m/>
    <m/>
    <m/>
    <n v="775.94"/>
    <m/>
    <m/>
    <m/>
    <m/>
    <m/>
    <m/>
    <n v="775.94"/>
  </r>
  <r>
    <x v="2"/>
    <s v="Tampa Electric Company"/>
    <x v="0"/>
    <s v="Tampa Electric Company"/>
    <x v="710"/>
    <x v="709"/>
    <x v="96"/>
    <s v="Maint Msc OthPwr Plt"/>
    <m/>
    <m/>
    <m/>
    <m/>
    <m/>
    <n v="-775.94"/>
    <m/>
    <m/>
    <m/>
    <m/>
    <m/>
    <m/>
    <n v="-775.94"/>
  </r>
  <r>
    <x v="2"/>
    <s v="Tampa Electric Company"/>
    <x v="0"/>
    <s v="Tampa Electric Company"/>
    <x v="710"/>
    <x v="709"/>
    <x v="109"/>
    <s v="Trnsm Maint OH Lines"/>
    <n v="1055.55"/>
    <n v="-2906.07"/>
    <n v="9169.09"/>
    <n v="32.64"/>
    <n v="-76"/>
    <n v="447.89"/>
    <n v="611.24"/>
    <n v="2145.65"/>
    <n v="-0.32"/>
    <n v="-105.14"/>
    <n v="-1788.85"/>
    <n v="671.9"/>
    <n v="9257.58"/>
  </r>
  <r>
    <x v="2"/>
    <s v="Tampa Electric Company"/>
    <x v="0"/>
    <s v="Tampa Electric Company"/>
    <x v="710"/>
    <x v="709"/>
    <x v="116"/>
    <s v="Distrb Meter Exp"/>
    <m/>
    <m/>
    <n v="-58.33"/>
    <m/>
    <m/>
    <m/>
    <n v="-258.88"/>
    <m/>
    <m/>
    <m/>
    <m/>
    <m/>
    <n v="-317.20999999999998"/>
  </r>
  <r>
    <x v="2"/>
    <s v="Tampa Electric Company"/>
    <x v="0"/>
    <s v="Tampa Electric Company"/>
    <x v="710"/>
    <x v="709"/>
    <x v="121"/>
    <s v="Distrb Maint OH Line"/>
    <m/>
    <n v="0.24"/>
    <n v="-0.54"/>
    <n v="-0.38"/>
    <n v="1.85"/>
    <n v="-16.64"/>
    <n v="-6528.26"/>
    <n v="-2.7"/>
    <n v="-17.809999999999999"/>
    <n v="3.38"/>
    <n v="-19.78"/>
    <n v="-122.08"/>
    <n v="-6702.72"/>
  </r>
  <r>
    <x v="2"/>
    <s v="Tampa Electric Company"/>
    <x v="0"/>
    <s v="Tampa Electric Company"/>
    <x v="710"/>
    <x v="709"/>
    <x v="122"/>
    <s v="Distrb Maint UG Line"/>
    <m/>
    <m/>
    <m/>
    <m/>
    <n v="-8569.0499999999993"/>
    <n v="6044.29"/>
    <n v="-7410.9"/>
    <m/>
    <m/>
    <m/>
    <m/>
    <m/>
    <n v="-9935.66"/>
  </r>
  <r>
    <x v="2"/>
    <s v="Tampa Electric Company"/>
    <x v="0"/>
    <s v="Tampa Electric Company"/>
    <x v="711"/>
    <x v="710"/>
    <x v="1"/>
    <s v="FERC B/S Clearing"/>
    <n v="-813.34"/>
    <n v="0"/>
    <n v="-1397.52"/>
    <n v="-0.01"/>
    <n v="548.4"/>
    <n v="-646.14"/>
    <n v="670.07"/>
    <n v="18.02"/>
    <n v="0.03"/>
    <n v="57.53"/>
    <n v="878.85"/>
    <n v="-477.37"/>
    <n v="-1161.48"/>
  </r>
  <r>
    <x v="2"/>
    <s v="Tampa Electric Company"/>
    <x v="0"/>
    <s v="Tampa Electric Company"/>
    <x v="711"/>
    <x v="710"/>
    <x v="109"/>
    <s v="Trnsm Maint OH Lines"/>
    <n v="488.9"/>
    <n v="0"/>
    <n v="1397.53"/>
    <n v="0.01"/>
    <n v="10.94"/>
    <n v="89.22"/>
    <n v="-1.71"/>
    <n v="-17.239999999999998"/>
    <n v="-0.03"/>
    <n v="-57.62"/>
    <n v="-878.83"/>
    <n v="477.37"/>
    <n v="1508.54"/>
  </r>
  <r>
    <x v="2"/>
    <s v="Tampa Electric Company"/>
    <x v="0"/>
    <s v="Tampa Electric Company"/>
    <x v="711"/>
    <x v="710"/>
    <x v="121"/>
    <s v="Distrb Maint OH Line"/>
    <n v="324.44"/>
    <m/>
    <n v="-0.01"/>
    <m/>
    <m/>
    <m/>
    <n v="-154.75"/>
    <n v="-0.78"/>
    <m/>
    <n v="0.09"/>
    <n v="-0.02"/>
    <n v="0"/>
    <n v="168.97"/>
  </r>
  <r>
    <x v="2"/>
    <s v="Tampa Electric Company"/>
    <x v="0"/>
    <s v="Tampa Electric Company"/>
    <x v="711"/>
    <x v="710"/>
    <x v="122"/>
    <s v="Distrb Maint UG Line"/>
    <m/>
    <m/>
    <m/>
    <m/>
    <n v="-559.34"/>
    <n v="556.91999999999996"/>
    <n v="-513.61"/>
    <m/>
    <m/>
    <m/>
    <m/>
    <m/>
    <n v="-516.03000000000009"/>
  </r>
  <r>
    <x v="2"/>
    <s v="Tampa Electric Company"/>
    <x v="0"/>
    <s v="Tampa Electric Company"/>
    <x v="712"/>
    <x v="711"/>
    <x v="1"/>
    <s v="FERC B/S Clearing"/>
    <n v="-58.09"/>
    <n v="0"/>
    <n v="0"/>
    <n v="-6.53"/>
    <n v="-76.37"/>
    <n v="-0.3"/>
    <n v="-5.55"/>
    <n v="-23.37"/>
    <n v="-64.31"/>
    <n v="1.56"/>
    <n v="40.17"/>
    <n v="-3.74"/>
    <n v="-196.53000000000003"/>
  </r>
  <r>
    <x v="2"/>
    <s v="Tampa Electric Company"/>
    <x v="0"/>
    <s v="Tampa Electric Company"/>
    <x v="712"/>
    <x v="711"/>
    <x v="109"/>
    <s v="Trnsm Maint OH Lines"/>
    <n v="17.59"/>
    <m/>
    <m/>
    <n v="12.42"/>
    <n v="76.37"/>
    <n v="0.3"/>
    <n v="5.55"/>
    <n v="23.37"/>
    <n v="64.31"/>
    <n v="-1.56"/>
    <n v="-40.17"/>
    <n v="3.74"/>
    <n v="161.92000000000002"/>
  </r>
  <r>
    <x v="2"/>
    <s v="Tampa Electric Company"/>
    <x v="0"/>
    <s v="Tampa Electric Company"/>
    <x v="712"/>
    <x v="711"/>
    <x v="121"/>
    <s v="Distrb Maint OH Line"/>
    <n v="40.5"/>
    <m/>
    <m/>
    <n v="-5.89"/>
    <m/>
    <m/>
    <m/>
    <m/>
    <m/>
    <m/>
    <m/>
    <m/>
    <n v="34.61"/>
  </r>
  <r>
    <x v="2"/>
    <s v="Tampa Electric Company"/>
    <x v="0"/>
    <s v="Tampa Electric Company"/>
    <x v="713"/>
    <x v="712"/>
    <x v="1"/>
    <s v="FERC B/S Clearing"/>
    <n v="-79.91"/>
    <m/>
    <n v="-573.92999999999995"/>
    <m/>
    <n v="0"/>
    <n v="0"/>
    <n v="0"/>
    <n v="0"/>
    <n v="0"/>
    <m/>
    <n v="0"/>
    <m/>
    <n v="-653.83999999999992"/>
  </r>
  <r>
    <x v="2"/>
    <s v="Tampa Electric Company"/>
    <x v="0"/>
    <s v="Tampa Electric Company"/>
    <x v="713"/>
    <x v="712"/>
    <x v="109"/>
    <s v="Trnsm Maint OH Lines"/>
    <n v="79.91"/>
    <m/>
    <n v="573.92999999999995"/>
    <m/>
    <m/>
    <m/>
    <m/>
    <m/>
    <m/>
    <m/>
    <m/>
    <m/>
    <n v="653.83999999999992"/>
  </r>
  <r>
    <x v="2"/>
    <s v="Tampa Electric Company"/>
    <x v="0"/>
    <s v="Tampa Electric Company"/>
    <x v="714"/>
    <x v="713"/>
    <x v="1"/>
    <s v="FERC B/S Clearing"/>
    <m/>
    <n v="0"/>
    <m/>
    <m/>
    <m/>
    <n v="-24.98"/>
    <n v="48.6"/>
    <m/>
    <m/>
    <m/>
    <n v="0"/>
    <m/>
    <n v="23.62"/>
  </r>
  <r>
    <x v="2"/>
    <s v="Tampa Electric Company"/>
    <x v="0"/>
    <s v="Tampa Electric Company"/>
    <x v="714"/>
    <x v="713"/>
    <x v="122"/>
    <s v="Distrb Maint UG Line"/>
    <m/>
    <m/>
    <m/>
    <m/>
    <m/>
    <n v="24.98"/>
    <n v="-48.6"/>
    <m/>
    <m/>
    <m/>
    <m/>
    <m/>
    <n v="-23.62"/>
  </r>
  <r>
    <x v="2"/>
    <s v="Tampa Electric Company"/>
    <x v="0"/>
    <s v="Tampa Electric Company"/>
    <x v="715"/>
    <x v="714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16"/>
    <x v="715"/>
    <x v="1"/>
    <s v="FERC B/S Clearing"/>
    <m/>
    <n v="0"/>
    <n v="11139.98"/>
    <n v="-1379.17"/>
    <n v="0"/>
    <n v="0"/>
    <n v="360.35"/>
    <n v="0"/>
    <m/>
    <n v="0"/>
    <n v="2703.44"/>
    <m/>
    <n v="12824.6"/>
  </r>
  <r>
    <x v="2"/>
    <s v="Tampa Electric Company"/>
    <x v="0"/>
    <s v="Tampa Electric Company"/>
    <x v="716"/>
    <x v="715"/>
    <x v="109"/>
    <s v="Trnsm Maint OH Lines"/>
    <m/>
    <m/>
    <n v="-11139.98"/>
    <n v="1379.17"/>
    <m/>
    <m/>
    <m/>
    <m/>
    <m/>
    <m/>
    <n v="-2703.44"/>
    <m/>
    <n v="-12464.25"/>
  </r>
  <r>
    <x v="2"/>
    <s v="Tampa Electric Company"/>
    <x v="0"/>
    <s v="Tampa Electric Company"/>
    <x v="716"/>
    <x v="715"/>
    <x v="122"/>
    <s v="Distrb Maint UG Line"/>
    <m/>
    <m/>
    <m/>
    <m/>
    <m/>
    <m/>
    <n v="-360.35"/>
    <m/>
    <m/>
    <m/>
    <m/>
    <m/>
    <n v="-360.35"/>
  </r>
  <r>
    <x v="2"/>
    <s v="Tampa Electric Company"/>
    <x v="0"/>
    <s v="Tampa Electric Company"/>
    <x v="717"/>
    <x v="716"/>
    <x v="1"/>
    <s v="FERC B/S Clearing"/>
    <n v="-39.11"/>
    <n v="842.62"/>
    <n v="16.87"/>
    <n v="-9.33"/>
    <n v="2665.59"/>
    <n v="-2065.77"/>
    <n v="4312.95"/>
    <n v="-616.9"/>
    <n v="5.21"/>
    <n v="46.15"/>
    <n v="810.71"/>
    <n v="28.06"/>
    <n v="5997.05"/>
  </r>
  <r>
    <x v="2"/>
    <s v="Tampa Electric Company"/>
    <x v="0"/>
    <s v="Tampa Electric Company"/>
    <x v="717"/>
    <x v="716"/>
    <x v="135"/>
    <s v="Emp Pension Benefits"/>
    <n v="39.11"/>
    <n v="-842.62"/>
    <n v="-16.87"/>
    <n v="9.33"/>
    <n v="-2665.59"/>
    <n v="2065.77"/>
    <n v="-4312.95"/>
    <n v="616.9"/>
    <n v="-5.21"/>
    <n v="-46.15"/>
    <n v="-810.71"/>
    <n v="-28.06"/>
    <n v="-5997.05"/>
  </r>
  <r>
    <x v="2"/>
    <s v="Tampa Electric Company"/>
    <x v="0"/>
    <s v="Tampa Electric Company"/>
    <x v="718"/>
    <x v="717"/>
    <x v="1"/>
    <s v="FERC B/S Clearing"/>
    <m/>
    <m/>
    <m/>
    <n v="0"/>
    <n v="0"/>
    <n v="0"/>
    <m/>
    <m/>
    <m/>
    <m/>
    <n v="54.55"/>
    <m/>
    <n v="54.55"/>
  </r>
  <r>
    <x v="2"/>
    <s v="Tampa Electric Company"/>
    <x v="0"/>
    <s v="Tampa Electric Company"/>
    <x v="718"/>
    <x v="717"/>
    <x v="109"/>
    <s v="Trnsm Maint OH Lines"/>
    <m/>
    <m/>
    <m/>
    <m/>
    <m/>
    <m/>
    <m/>
    <m/>
    <m/>
    <m/>
    <n v="-54.55"/>
    <m/>
    <n v="-54.55"/>
  </r>
  <r>
    <x v="2"/>
    <s v="Tampa Electric Company"/>
    <x v="0"/>
    <s v="Tampa Electric Company"/>
    <x v="719"/>
    <x v="718"/>
    <x v="1"/>
    <s v="FERC B/S Clearing"/>
    <m/>
    <m/>
    <m/>
    <m/>
    <m/>
    <m/>
    <n v="104.5"/>
    <m/>
    <m/>
    <m/>
    <m/>
    <m/>
    <n v="104.5"/>
  </r>
  <r>
    <x v="2"/>
    <s v="Tampa Electric Company"/>
    <x v="0"/>
    <s v="Tampa Electric Company"/>
    <x v="719"/>
    <x v="718"/>
    <x v="135"/>
    <s v="Emp Pension Benefits"/>
    <m/>
    <m/>
    <m/>
    <m/>
    <m/>
    <m/>
    <n v="-104.5"/>
    <m/>
    <m/>
    <m/>
    <m/>
    <m/>
    <n v="-104.5"/>
  </r>
  <r>
    <x v="2"/>
    <s v="Tampa Electric Company"/>
    <x v="0"/>
    <s v="Tampa Electric Company"/>
    <x v="720"/>
    <x v="719"/>
    <x v="1"/>
    <s v="FERC B/S Clearing"/>
    <n v="0"/>
    <n v="0"/>
    <n v="0"/>
    <n v="0"/>
    <n v="0"/>
    <n v="0"/>
    <m/>
    <n v="0"/>
    <n v="0"/>
    <n v="0"/>
    <m/>
    <m/>
    <n v="0"/>
  </r>
  <r>
    <x v="2"/>
    <s v="Tampa Electric Company"/>
    <x v="0"/>
    <s v="Tampa Electric Company"/>
    <x v="721"/>
    <x v="720"/>
    <x v="1"/>
    <s v="FERC B/S Clearing"/>
    <n v="0"/>
    <n v="0"/>
    <n v="0"/>
    <n v="0"/>
    <n v="0"/>
    <n v="0"/>
    <n v="0"/>
    <m/>
    <m/>
    <n v="0"/>
    <n v="-68.17"/>
    <n v="0"/>
    <n v="-68.17"/>
  </r>
  <r>
    <x v="2"/>
    <s v="Tampa Electric Company"/>
    <x v="0"/>
    <s v="Tampa Electric Company"/>
    <x v="721"/>
    <x v="720"/>
    <x v="109"/>
    <s v="Trnsm Maint OH Lines"/>
    <m/>
    <m/>
    <m/>
    <m/>
    <m/>
    <m/>
    <m/>
    <m/>
    <m/>
    <m/>
    <n v="68.17"/>
    <m/>
    <n v="68.17"/>
  </r>
  <r>
    <x v="2"/>
    <s v="Tampa Electric Company"/>
    <x v="0"/>
    <s v="Tampa Electric Company"/>
    <x v="722"/>
    <x v="721"/>
    <x v="1"/>
    <s v="FERC B/S Clearing"/>
    <m/>
    <n v="0"/>
    <n v="0"/>
    <n v="0"/>
    <n v="0"/>
    <m/>
    <m/>
    <m/>
    <m/>
    <n v="0"/>
    <m/>
    <m/>
    <n v="0"/>
  </r>
  <r>
    <x v="2"/>
    <s v="Tampa Electric Company"/>
    <x v="0"/>
    <s v="Tampa Electric Company"/>
    <x v="723"/>
    <x v="722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24"/>
    <x v="723"/>
    <x v="1"/>
    <s v="FERC B/S Clearing"/>
    <m/>
    <n v="0"/>
    <n v="0"/>
    <n v="0"/>
    <m/>
    <m/>
    <m/>
    <m/>
    <m/>
    <m/>
    <m/>
    <m/>
    <n v="0"/>
  </r>
  <r>
    <x v="2"/>
    <s v="Tampa Electric Company"/>
    <x v="0"/>
    <s v="Tampa Electric Company"/>
    <x v="725"/>
    <x v="724"/>
    <x v="1"/>
    <s v="FERC B/S Clearing"/>
    <m/>
    <m/>
    <m/>
    <n v="0"/>
    <m/>
    <m/>
    <m/>
    <m/>
    <m/>
    <m/>
    <n v="-4.46"/>
    <m/>
    <n v="-4.46"/>
  </r>
  <r>
    <x v="2"/>
    <s v="Tampa Electric Company"/>
    <x v="0"/>
    <s v="Tampa Electric Company"/>
    <x v="725"/>
    <x v="724"/>
    <x v="121"/>
    <s v="Distrb Maint OH Line"/>
    <m/>
    <m/>
    <m/>
    <m/>
    <m/>
    <m/>
    <m/>
    <m/>
    <m/>
    <m/>
    <n v="4.46"/>
    <m/>
    <n v="4.46"/>
  </r>
  <r>
    <x v="2"/>
    <s v="Tampa Electric Company"/>
    <x v="0"/>
    <s v="Tampa Electric Company"/>
    <x v="726"/>
    <x v="725"/>
    <x v="1"/>
    <s v="FERC B/S Clearing"/>
    <n v="0"/>
    <n v="-2256.0300000000002"/>
    <n v="-0.53"/>
    <n v="11.64"/>
    <n v="-132.6"/>
    <n v="-1390.42"/>
    <n v="31.21"/>
    <n v="-4893.57"/>
    <n v="-884.64"/>
    <n v="-950.03"/>
    <n v="-1882.16"/>
    <n v="2100.06"/>
    <n v="-10247.07"/>
  </r>
  <r>
    <x v="2"/>
    <s v="Tampa Electric Company"/>
    <x v="0"/>
    <s v="Tampa Electric Company"/>
    <x v="726"/>
    <x v="725"/>
    <x v="109"/>
    <s v="Trnsm Maint OH Lines"/>
    <m/>
    <n v="2255"/>
    <m/>
    <n v="-8.67"/>
    <n v="145.16"/>
    <n v="1398.36"/>
    <n v="-0.72"/>
    <n v="4947.43"/>
    <n v="927.18"/>
    <n v="965.32"/>
    <n v="1070.69"/>
    <n v="537.08000000000004"/>
    <n v="12236.83"/>
  </r>
  <r>
    <x v="2"/>
    <s v="Tampa Electric Company"/>
    <x v="0"/>
    <s v="Tampa Electric Company"/>
    <x v="726"/>
    <x v="725"/>
    <x v="121"/>
    <s v="Distrb Maint OH Line"/>
    <m/>
    <n v="1.03"/>
    <n v="0.53"/>
    <n v="-2.97"/>
    <n v="-12.56"/>
    <n v="-7.94"/>
    <n v="-30.49"/>
    <n v="-53.86"/>
    <n v="-42.54"/>
    <n v="-15.29"/>
    <n v="811.47"/>
    <n v="-2637.14"/>
    <n v="-1989.7599999999998"/>
  </r>
  <r>
    <x v="2"/>
    <s v="Tampa Electric Company"/>
    <x v="0"/>
    <s v="Tampa Electric Company"/>
    <x v="727"/>
    <x v="726"/>
    <x v="1"/>
    <s v="FERC B/S Clearing"/>
    <m/>
    <n v="0"/>
    <m/>
    <m/>
    <m/>
    <m/>
    <m/>
    <m/>
    <m/>
    <m/>
    <m/>
    <n v="0"/>
    <n v="0"/>
  </r>
  <r>
    <x v="2"/>
    <s v="Tampa Electric Company"/>
    <x v="0"/>
    <s v="Tampa Electric Company"/>
    <x v="728"/>
    <x v="727"/>
    <x v="1"/>
    <s v="FERC B/S Clearing"/>
    <n v="0"/>
    <n v="0"/>
    <n v="0"/>
    <n v="0"/>
    <n v="0"/>
    <m/>
    <m/>
    <m/>
    <n v="0"/>
    <m/>
    <m/>
    <m/>
    <n v="0"/>
  </r>
  <r>
    <x v="2"/>
    <s v="Tampa Electric Company"/>
    <x v="0"/>
    <s v="Tampa Electric Company"/>
    <x v="729"/>
    <x v="728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29"/>
    <x v="728"/>
    <x v="131"/>
    <s v="A&amp;G Salaries"/>
    <m/>
    <m/>
    <m/>
    <m/>
    <m/>
    <n v="0"/>
    <m/>
    <m/>
    <m/>
    <m/>
    <m/>
    <m/>
    <n v="0"/>
  </r>
  <r>
    <x v="2"/>
    <s v="Tampa Electric Company"/>
    <x v="0"/>
    <s v="Tampa Electric Company"/>
    <x v="730"/>
    <x v="729"/>
    <x v="1"/>
    <s v="FERC B/S Clearing"/>
    <n v="-1227.52"/>
    <n v="-3729.19"/>
    <n v="-4242.03"/>
    <n v="122.21"/>
    <n v="-3308.56"/>
    <n v="-3898.78"/>
    <n v="-4025.04"/>
    <n v="1663.21"/>
    <n v="905.93"/>
    <n v="-2101.17"/>
    <n v="-1551.01"/>
    <n v="-10071.950000000001"/>
    <n v="-31463.9"/>
  </r>
  <r>
    <x v="2"/>
    <s v="Tampa Electric Company"/>
    <x v="0"/>
    <s v="Tampa Electric Company"/>
    <x v="730"/>
    <x v="729"/>
    <x v="92"/>
    <s v="OthPwr Gen Exp"/>
    <m/>
    <m/>
    <m/>
    <m/>
    <m/>
    <m/>
    <m/>
    <m/>
    <m/>
    <m/>
    <m/>
    <n v="-4478.2"/>
    <n v="-4478.2"/>
  </r>
  <r>
    <x v="2"/>
    <s v="Tampa Electric Company"/>
    <x v="0"/>
    <s v="Tampa Electric Company"/>
    <x v="730"/>
    <x v="729"/>
    <x v="95"/>
    <s v="OthPwr Maint Gen Eq"/>
    <m/>
    <m/>
    <m/>
    <m/>
    <m/>
    <m/>
    <m/>
    <m/>
    <m/>
    <m/>
    <m/>
    <n v="4478.2"/>
    <n v="4478.2"/>
  </r>
  <r>
    <x v="2"/>
    <s v="Tampa Electric Company"/>
    <x v="0"/>
    <s v="Tampa Electric Company"/>
    <x v="730"/>
    <x v="729"/>
    <x v="109"/>
    <s v="Trnsm Maint OH Lines"/>
    <n v="1227.53"/>
    <n v="4594.13"/>
    <n v="4477.16"/>
    <n v="-147.59"/>
    <n v="963.55"/>
    <n v="-2958.8"/>
    <n v="-92.97"/>
    <n v="-649.22"/>
    <n v="-0.49"/>
    <n v="-5111.3"/>
    <n v="1336.47"/>
    <n v="9236.76"/>
    <n v="12875.23"/>
  </r>
  <r>
    <x v="2"/>
    <s v="Tampa Electric Company"/>
    <x v="0"/>
    <s v="Tampa Electric Company"/>
    <x v="730"/>
    <x v="729"/>
    <x v="116"/>
    <s v="Distrb Meter Exp"/>
    <m/>
    <m/>
    <m/>
    <m/>
    <m/>
    <m/>
    <n v="-26.03"/>
    <m/>
    <m/>
    <m/>
    <m/>
    <m/>
    <n v="-26.03"/>
  </r>
  <r>
    <x v="2"/>
    <s v="Tampa Electric Company"/>
    <x v="0"/>
    <s v="Tampa Electric Company"/>
    <x v="730"/>
    <x v="729"/>
    <x v="121"/>
    <s v="Distrb Maint OH Line"/>
    <n v="-0.01"/>
    <n v="-864.94"/>
    <n v="-235.13"/>
    <n v="25.38"/>
    <n v="-272.24"/>
    <n v="1220.73"/>
    <n v="2194.62"/>
    <n v="-1013.99"/>
    <n v="-603.94000000000005"/>
    <n v="7748.66"/>
    <n v="214.54"/>
    <n v="835.19"/>
    <n v="9248.8700000000008"/>
  </r>
  <r>
    <x v="2"/>
    <s v="Tampa Electric Company"/>
    <x v="0"/>
    <s v="Tampa Electric Company"/>
    <x v="730"/>
    <x v="729"/>
    <x v="122"/>
    <s v="Distrb Maint UG Line"/>
    <m/>
    <m/>
    <m/>
    <m/>
    <n v="2617.25"/>
    <n v="5636.85"/>
    <n v="1949.42"/>
    <m/>
    <m/>
    <m/>
    <m/>
    <m/>
    <n v="10203.52"/>
  </r>
  <r>
    <x v="2"/>
    <s v="Tampa Electric Company"/>
    <x v="0"/>
    <s v="Tampa Electric Company"/>
    <x v="730"/>
    <x v="729"/>
    <x v="124"/>
    <s v="Distrb Maint StLght"/>
    <m/>
    <m/>
    <m/>
    <m/>
    <m/>
    <m/>
    <m/>
    <m/>
    <n v="-301.5"/>
    <n v="-536.19000000000005"/>
    <m/>
    <m/>
    <n v="-837.69"/>
  </r>
  <r>
    <x v="2"/>
    <s v="Tampa Electric Company"/>
    <x v="0"/>
    <s v="Tampa Electric Company"/>
    <x v="730"/>
    <x v="729"/>
    <x v="131"/>
    <s v="A&amp;G Salaries"/>
    <m/>
    <m/>
    <m/>
    <m/>
    <m/>
    <n v="0"/>
    <m/>
    <m/>
    <m/>
    <m/>
    <m/>
    <m/>
    <n v="0"/>
  </r>
  <r>
    <x v="2"/>
    <s v="Tampa Electric Company"/>
    <x v="0"/>
    <s v="Tampa Electric Company"/>
    <x v="731"/>
    <x v="730"/>
    <x v="1"/>
    <s v="FERC B/S Clearing"/>
    <n v="-45.73"/>
    <n v="0"/>
    <n v="265.41000000000003"/>
    <n v="-113.22"/>
    <n v="0"/>
    <n v="48.39"/>
    <n v="-47.26"/>
    <n v="-334018.83"/>
    <n v="0"/>
    <n v="0"/>
    <n v="-2847.28"/>
    <n v="0"/>
    <n v="-336758.52"/>
  </r>
  <r>
    <x v="2"/>
    <s v="Tampa Electric Company"/>
    <x v="0"/>
    <s v="Tampa Electric Company"/>
    <x v="731"/>
    <x v="730"/>
    <x v="109"/>
    <s v="Trnsm Maint OH Lines"/>
    <n v="45.73"/>
    <m/>
    <m/>
    <n v="113.22"/>
    <m/>
    <n v="-48.39"/>
    <m/>
    <n v="334018.83"/>
    <m/>
    <m/>
    <n v="2845.48"/>
    <m/>
    <n v="336974.87"/>
  </r>
  <r>
    <x v="2"/>
    <s v="Tampa Electric Company"/>
    <x v="0"/>
    <s v="Tampa Electric Company"/>
    <x v="731"/>
    <x v="730"/>
    <x v="116"/>
    <s v="Distrb Meter Exp"/>
    <m/>
    <m/>
    <m/>
    <m/>
    <m/>
    <m/>
    <n v="74.989999999999995"/>
    <m/>
    <m/>
    <m/>
    <m/>
    <m/>
    <n v="74.989999999999995"/>
  </r>
  <r>
    <x v="2"/>
    <s v="Tampa Electric Company"/>
    <x v="0"/>
    <s v="Tampa Electric Company"/>
    <x v="731"/>
    <x v="730"/>
    <x v="121"/>
    <s v="Distrb Maint OH Line"/>
    <m/>
    <m/>
    <n v="-265.41000000000003"/>
    <m/>
    <m/>
    <m/>
    <n v="-27.73"/>
    <m/>
    <m/>
    <m/>
    <n v="1.8"/>
    <m/>
    <n v="-291.34000000000003"/>
  </r>
  <r>
    <x v="2"/>
    <s v="Tampa Electric Company"/>
    <x v="0"/>
    <s v="Tampa Electric Company"/>
    <x v="732"/>
    <x v="731"/>
    <x v="1"/>
    <s v="FERC B/S Clearing"/>
    <m/>
    <m/>
    <n v="0"/>
    <m/>
    <m/>
    <m/>
    <m/>
    <m/>
    <m/>
    <n v="0"/>
    <m/>
    <m/>
    <n v="0"/>
  </r>
  <r>
    <x v="2"/>
    <s v="Tampa Electric Company"/>
    <x v="0"/>
    <s v="Tampa Electric Company"/>
    <x v="733"/>
    <x v="732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34"/>
    <x v="733"/>
    <x v="131"/>
    <s v="A&amp;G Salaries"/>
    <m/>
    <m/>
    <m/>
    <m/>
    <m/>
    <m/>
    <n v="0"/>
    <m/>
    <m/>
    <m/>
    <m/>
    <m/>
    <n v="0"/>
  </r>
  <r>
    <x v="2"/>
    <s v="Tampa Electric Company"/>
    <x v="0"/>
    <s v="Tampa Electric Company"/>
    <x v="735"/>
    <x v="734"/>
    <x v="1"/>
    <s v="FERC B/S Clearing"/>
    <n v="0"/>
    <n v="0"/>
    <n v="3800.32"/>
    <n v="-113.95"/>
    <n v="0"/>
    <n v="0"/>
    <n v="0"/>
    <n v="0"/>
    <n v="0"/>
    <n v="0"/>
    <n v="7084.76"/>
    <n v="0"/>
    <n v="10771.130000000001"/>
  </r>
  <r>
    <x v="2"/>
    <s v="Tampa Electric Company"/>
    <x v="0"/>
    <s v="Tampa Electric Company"/>
    <x v="735"/>
    <x v="734"/>
    <x v="109"/>
    <s v="Trnsm Maint OH Lines"/>
    <m/>
    <m/>
    <n v="-3800.32"/>
    <n v="113.95"/>
    <m/>
    <m/>
    <m/>
    <m/>
    <m/>
    <m/>
    <n v="-7084.76"/>
    <m/>
    <n v="-10771.130000000001"/>
  </r>
  <r>
    <x v="2"/>
    <s v="Tampa Electric Company"/>
    <x v="0"/>
    <s v="Tampa Electric Company"/>
    <x v="736"/>
    <x v="735"/>
    <x v="1"/>
    <s v="FERC B/S Clearing"/>
    <n v="0"/>
    <m/>
    <n v="0"/>
    <m/>
    <n v="-2371.5"/>
    <n v="0"/>
    <n v="-553.39"/>
    <m/>
    <m/>
    <n v="0"/>
    <n v="-18328.87"/>
    <n v="0"/>
    <n v="-21253.759999999998"/>
  </r>
  <r>
    <x v="2"/>
    <s v="Tampa Electric Company"/>
    <x v="0"/>
    <s v="Tampa Electric Company"/>
    <x v="736"/>
    <x v="735"/>
    <x v="86"/>
    <s v="Steam Main Struct"/>
    <m/>
    <m/>
    <m/>
    <m/>
    <m/>
    <m/>
    <m/>
    <m/>
    <m/>
    <m/>
    <n v="18328.87"/>
    <m/>
    <n v="18328.87"/>
  </r>
  <r>
    <x v="2"/>
    <s v="Tampa Electric Company"/>
    <x v="0"/>
    <s v="Tampa Electric Company"/>
    <x v="736"/>
    <x v="735"/>
    <x v="121"/>
    <s v="Distrb Maint OH Line"/>
    <m/>
    <m/>
    <m/>
    <m/>
    <m/>
    <m/>
    <n v="553.39"/>
    <m/>
    <m/>
    <m/>
    <m/>
    <m/>
    <n v="553.39"/>
  </r>
  <r>
    <x v="2"/>
    <s v="Tampa Electric Company"/>
    <x v="0"/>
    <s v="Tampa Electric Company"/>
    <x v="736"/>
    <x v="735"/>
    <x v="122"/>
    <s v="Distrb Maint UG Line"/>
    <m/>
    <m/>
    <m/>
    <m/>
    <n v="2371.5"/>
    <m/>
    <m/>
    <m/>
    <m/>
    <m/>
    <m/>
    <m/>
    <n v="2371.5"/>
  </r>
  <r>
    <x v="2"/>
    <s v="Tampa Electric Company"/>
    <x v="0"/>
    <s v="Tampa Electric Company"/>
    <x v="737"/>
    <x v="736"/>
    <x v="1"/>
    <s v="FERC B/S Clearing"/>
    <n v="-209.2"/>
    <n v="-334.33"/>
    <n v="-463.32"/>
    <n v="-18.22"/>
    <n v="-444.96"/>
    <n v="-74"/>
    <n v="-100.31"/>
    <n v="-30.6"/>
    <n v="-77.63"/>
    <n v="-21.55"/>
    <n v="-141.85"/>
    <n v="-129.66"/>
    <n v="-2045.6299999999997"/>
  </r>
  <r>
    <x v="2"/>
    <s v="Tampa Electric Company"/>
    <x v="0"/>
    <s v="Tampa Electric Company"/>
    <x v="737"/>
    <x v="736"/>
    <x v="109"/>
    <s v="Trnsm Maint OH Lines"/>
    <n v="183.7"/>
    <n v="334.33"/>
    <n v="464.93"/>
    <n v="17.829999999999998"/>
    <n v="444.96"/>
    <n v="74"/>
    <n v="174.38"/>
    <n v="30.73"/>
    <n v="79.7"/>
    <n v="21.51"/>
    <n v="141.82"/>
    <n v="129.65"/>
    <n v="2097.54"/>
  </r>
  <r>
    <x v="2"/>
    <s v="Tampa Electric Company"/>
    <x v="0"/>
    <s v="Tampa Electric Company"/>
    <x v="737"/>
    <x v="736"/>
    <x v="116"/>
    <s v="Distrb Meter Exp"/>
    <m/>
    <m/>
    <n v="-6.79"/>
    <m/>
    <m/>
    <m/>
    <m/>
    <m/>
    <m/>
    <m/>
    <m/>
    <m/>
    <n v="-6.79"/>
  </r>
  <r>
    <x v="2"/>
    <s v="Tampa Electric Company"/>
    <x v="0"/>
    <s v="Tampa Electric Company"/>
    <x v="737"/>
    <x v="736"/>
    <x v="121"/>
    <s v="Distrb Maint OH Line"/>
    <n v="25.5"/>
    <m/>
    <n v="5.18"/>
    <n v="0.39"/>
    <m/>
    <m/>
    <n v="-66.319999999999993"/>
    <n v="-0.13"/>
    <n v="-2.0699999999999998"/>
    <n v="0.04"/>
    <n v="0.03"/>
    <n v="0.01"/>
    <n v="-37.369999999999997"/>
  </r>
  <r>
    <x v="2"/>
    <s v="Tampa Electric Company"/>
    <x v="0"/>
    <s v="Tampa Electric Company"/>
    <x v="737"/>
    <x v="736"/>
    <x v="122"/>
    <s v="Distrb Maint UG Line"/>
    <m/>
    <m/>
    <m/>
    <m/>
    <m/>
    <m/>
    <n v="-7.75"/>
    <m/>
    <m/>
    <m/>
    <m/>
    <m/>
    <n v="-7.75"/>
  </r>
  <r>
    <x v="2"/>
    <s v="Tampa Electric Company"/>
    <x v="0"/>
    <s v="Tampa Electric Company"/>
    <x v="738"/>
    <x v="737"/>
    <x v="1"/>
    <s v="FERC B/S Clearing"/>
    <n v="0"/>
    <n v="0"/>
    <n v="-26.09"/>
    <n v="0"/>
    <n v="-1016.83"/>
    <n v="0.5"/>
    <n v="-32622.6"/>
    <n v="0"/>
    <n v="-16.329999999999998"/>
    <n v="-234.1"/>
    <n v="-34.01"/>
    <n v="0"/>
    <n v="-33949.46"/>
  </r>
  <r>
    <x v="2"/>
    <s v="Tampa Electric Company"/>
    <x v="0"/>
    <s v="Tampa Electric Company"/>
    <x v="738"/>
    <x v="737"/>
    <x v="109"/>
    <s v="Trnsm Maint OH Lines"/>
    <m/>
    <m/>
    <m/>
    <m/>
    <m/>
    <m/>
    <m/>
    <m/>
    <m/>
    <n v="265.73"/>
    <n v="34.01"/>
    <m/>
    <n v="299.74"/>
  </r>
  <r>
    <x v="2"/>
    <s v="Tampa Electric Company"/>
    <x v="0"/>
    <s v="Tampa Electric Company"/>
    <x v="738"/>
    <x v="737"/>
    <x v="116"/>
    <s v="Distrb Meter Exp"/>
    <m/>
    <m/>
    <m/>
    <m/>
    <m/>
    <m/>
    <n v="617.01"/>
    <m/>
    <m/>
    <m/>
    <m/>
    <m/>
    <n v="617.01"/>
  </r>
  <r>
    <x v="2"/>
    <s v="Tampa Electric Company"/>
    <x v="0"/>
    <s v="Tampa Electric Company"/>
    <x v="738"/>
    <x v="737"/>
    <x v="121"/>
    <s v="Distrb Maint OH Line"/>
    <m/>
    <m/>
    <n v="26.09"/>
    <m/>
    <m/>
    <n v="-0.5"/>
    <n v="14912.35"/>
    <m/>
    <n v="-2.87"/>
    <m/>
    <m/>
    <m/>
    <n v="14935.07"/>
  </r>
  <r>
    <x v="2"/>
    <s v="Tampa Electric Company"/>
    <x v="0"/>
    <s v="Tampa Electric Company"/>
    <x v="738"/>
    <x v="737"/>
    <x v="122"/>
    <s v="Distrb Maint UG Line"/>
    <m/>
    <m/>
    <m/>
    <m/>
    <n v="1016.83"/>
    <m/>
    <n v="17093.240000000002"/>
    <m/>
    <m/>
    <m/>
    <m/>
    <m/>
    <n v="18110.070000000003"/>
  </r>
  <r>
    <x v="2"/>
    <s v="Tampa Electric Company"/>
    <x v="0"/>
    <s v="Tampa Electric Company"/>
    <x v="738"/>
    <x v="737"/>
    <x v="124"/>
    <s v="Distrb Maint StLght"/>
    <m/>
    <m/>
    <m/>
    <m/>
    <m/>
    <m/>
    <m/>
    <m/>
    <n v="19.2"/>
    <n v="-31.63"/>
    <m/>
    <m/>
    <n v="-12.43"/>
  </r>
  <r>
    <x v="2"/>
    <s v="Tampa Electric Company"/>
    <x v="0"/>
    <s v="Tampa Electric Company"/>
    <x v="739"/>
    <x v="738"/>
    <x v="1"/>
    <s v="FERC B/S Clearing"/>
    <n v="0"/>
    <n v="818.28"/>
    <n v="-653.62"/>
    <n v="11.48"/>
    <n v="-19277.060000000001"/>
    <n v="12.31"/>
    <n v="-11876.16"/>
    <n v="0"/>
    <n v="90.72"/>
    <n v="-2797.51"/>
    <n v="-1954.57"/>
    <n v="0"/>
    <n v="-35626.129999999997"/>
  </r>
  <r>
    <x v="2"/>
    <s v="Tampa Electric Company"/>
    <x v="0"/>
    <s v="Tampa Electric Company"/>
    <x v="739"/>
    <x v="738"/>
    <x v="87"/>
    <s v="Steam Maint BoilerPl"/>
    <m/>
    <m/>
    <m/>
    <m/>
    <m/>
    <n v="581"/>
    <m/>
    <m/>
    <m/>
    <m/>
    <m/>
    <m/>
    <n v="581"/>
  </r>
  <r>
    <x v="2"/>
    <s v="Tampa Electric Company"/>
    <x v="0"/>
    <s v="Tampa Electric Company"/>
    <x v="739"/>
    <x v="738"/>
    <x v="96"/>
    <s v="Maint Msc OthPwr Plt"/>
    <m/>
    <m/>
    <m/>
    <m/>
    <m/>
    <n v="-581"/>
    <m/>
    <m/>
    <m/>
    <m/>
    <m/>
    <m/>
    <n v="-581"/>
  </r>
  <r>
    <x v="2"/>
    <s v="Tampa Electric Company"/>
    <x v="0"/>
    <s v="Tampa Electric Company"/>
    <x v="739"/>
    <x v="738"/>
    <x v="109"/>
    <s v="Trnsm Maint OH Lines"/>
    <m/>
    <m/>
    <m/>
    <m/>
    <m/>
    <m/>
    <m/>
    <m/>
    <m/>
    <n v="2891.33"/>
    <n v="1809.75"/>
    <m/>
    <n v="4701.08"/>
  </r>
  <r>
    <x v="2"/>
    <s v="Tampa Electric Company"/>
    <x v="0"/>
    <s v="Tampa Electric Company"/>
    <x v="739"/>
    <x v="738"/>
    <x v="116"/>
    <s v="Distrb Meter Exp"/>
    <m/>
    <m/>
    <m/>
    <m/>
    <m/>
    <m/>
    <n v="216.7"/>
    <m/>
    <m/>
    <m/>
    <m/>
    <m/>
    <n v="216.7"/>
  </r>
  <r>
    <x v="2"/>
    <s v="Tampa Electric Company"/>
    <x v="0"/>
    <s v="Tampa Electric Company"/>
    <x v="739"/>
    <x v="738"/>
    <x v="121"/>
    <s v="Distrb Maint OH Line"/>
    <m/>
    <n v="-818.28"/>
    <n v="653.62"/>
    <n v="-11.48"/>
    <n v="-6.2"/>
    <n v="-12.31"/>
    <n v="5656.15"/>
    <m/>
    <n v="15.94"/>
    <n v="52.16"/>
    <n v="144.82"/>
    <m/>
    <n v="5674.4199999999992"/>
  </r>
  <r>
    <x v="2"/>
    <s v="Tampa Electric Company"/>
    <x v="0"/>
    <s v="Tampa Electric Company"/>
    <x v="739"/>
    <x v="738"/>
    <x v="122"/>
    <s v="Distrb Maint UG Line"/>
    <m/>
    <m/>
    <m/>
    <m/>
    <n v="19283.259999999998"/>
    <m/>
    <n v="6003.31"/>
    <m/>
    <m/>
    <m/>
    <m/>
    <m/>
    <n v="25286.57"/>
  </r>
  <r>
    <x v="2"/>
    <s v="Tampa Electric Company"/>
    <x v="0"/>
    <s v="Tampa Electric Company"/>
    <x v="739"/>
    <x v="738"/>
    <x v="124"/>
    <s v="Distrb Maint StLght"/>
    <m/>
    <m/>
    <m/>
    <m/>
    <m/>
    <m/>
    <m/>
    <m/>
    <n v="-106.66"/>
    <n v="-145.97999999999999"/>
    <m/>
    <m/>
    <n v="-252.64"/>
  </r>
  <r>
    <x v="2"/>
    <s v="Tampa Electric Company"/>
    <x v="0"/>
    <s v="Tampa Electric Company"/>
    <x v="740"/>
    <x v="739"/>
    <x v="1"/>
    <s v="FERC B/S Clearing"/>
    <m/>
    <m/>
    <n v="0"/>
    <m/>
    <n v="0"/>
    <m/>
    <n v="0"/>
    <m/>
    <n v="0"/>
    <n v="0"/>
    <m/>
    <m/>
    <n v="0"/>
  </r>
  <r>
    <x v="2"/>
    <s v="Tampa Electric Company"/>
    <x v="0"/>
    <s v="Tampa Electric Company"/>
    <x v="741"/>
    <x v="740"/>
    <x v="1"/>
    <s v="FERC B/S Clearing"/>
    <m/>
    <m/>
    <n v="554.51"/>
    <n v="-80.78"/>
    <n v="0"/>
    <n v="17201.25"/>
    <m/>
    <n v="0"/>
    <m/>
    <n v="0"/>
    <n v="118.25"/>
    <n v="0"/>
    <n v="17793.23"/>
  </r>
  <r>
    <x v="2"/>
    <s v="Tampa Electric Company"/>
    <x v="0"/>
    <s v="Tampa Electric Company"/>
    <x v="741"/>
    <x v="740"/>
    <x v="109"/>
    <s v="Trnsm Maint OH Lines"/>
    <m/>
    <m/>
    <n v="-554.51"/>
    <n v="80.78"/>
    <m/>
    <m/>
    <m/>
    <m/>
    <m/>
    <m/>
    <n v="-118.25"/>
    <m/>
    <n v="-591.98"/>
  </r>
  <r>
    <x v="2"/>
    <s v="Tampa Electric Company"/>
    <x v="0"/>
    <s v="Tampa Electric Company"/>
    <x v="741"/>
    <x v="740"/>
    <x v="122"/>
    <s v="Distrb Maint UG Line"/>
    <m/>
    <m/>
    <m/>
    <m/>
    <m/>
    <n v="-17201.25"/>
    <m/>
    <m/>
    <m/>
    <m/>
    <m/>
    <m/>
    <n v="-17201.25"/>
  </r>
  <r>
    <x v="2"/>
    <s v="Tampa Electric Company"/>
    <x v="0"/>
    <s v="Tampa Electric Company"/>
    <x v="742"/>
    <x v="741"/>
    <x v="1"/>
    <s v="FERC B/S Clearing"/>
    <n v="-163.96"/>
    <n v="-367.06"/>
    <n v="-60.61"/>
    <n v="-26.3"/>
    <n v="2883.14"/>
    <n v="-266.06"/>
    <n v="6344.25"/>
    <n v="-217.33"/>
    <n v="-41.3"/>
    <n v="-12.79"/>
    <n v="-9.64"/>
    <n v="-28.75"/>
    <n v="8033.5899999999992"/>
  </r>
  <r>
    <x v="2"/>
    <s v="Tampa Electric Company"/>
    <x v="0"/>
    <s v="Tampa Electric Company"/>
    <x v="742"/>
    <x v="741"/>
    <x v="109"/>
    <s v="Trnsm Maint OH Lines"/>
    <n v="88.42"/>
    <n v="361.87"/>
    <n v="75.67"/>
    <n v="14.06"/>
    <n v="750.76"/>
    <n v="272.72000000000003"/>
    <n v="141.68"/>
    <n v="195.93"/>
    <n v="49.49"/>
    <n v="9.6199999999999992"/>
    <n v="22.59"/>
    <n v="28.73"/>
    <n v="2011.54"/>
  </r>
  <r>
    <x v="2"/>
    <s v="Tampa Electric Company"/>
    <x v="0"/>
    <s v="Tampa Electric Company"/>
    <x v="742"/>
    <x v="741"/>
    <x v="116"/>
    <s v="Distrb Meter Exp"/>
    <m/>
    <m/>
    <n v="-24.98"/>
    <m/>
    <m/>
    <m/>
    <n v="-108.98"/>
    <m/>
    <m/>
    <m/>
    <m/>
    <m/>
    <n v="-133.96"/>
  </r>
  <r>
    <x v="2"/>
    <s v="Tampa Electric Company"/>
    <x v="0"/>
    <s v="Tampa Electric Company"/>
    <x v="742"/>
    <x v="741"/>
    <x v="121"/>
    <s v="Distrb Maint OH Line"/>
    <n v="75.540000000000006"/>
    <n v="5.19"/>
    <n v="9.92"/>
    <n v="12.24"/>
    <n v="0.34"/>
    <n v="-6.66"/>
    <n v="-2811.64"/>
    <n v="21.4"/>
    <n v="-8.19"/>
    <n v="3.17"/>
    <n v="-12.95"/>
    <n v="0.02"/>
    <n v="-2711.6199999999994"/>
  </r>
  <r>
    <x v="2"/>
    <s v="Tampa Electric Company"/>
    <x v="0"/>
    <s v="Tampa Electric Company"/>
    <x v="742"/>
    <x v="741"/>
    <x v="122"/>
    <s v="Distrb Maint UG Line"/>
    <m/>
    <m/>
    <m/>
    <m/>
    <n v="-3634.24"/>
    <m/>
    <n v="-3565.31"/>
    <m/>
    <m/>
    <m/>
    <m/>
    <m/>
    <n v="-7199.5499999999993"/>
  </r>
  <r>
    <x v="2"/>
    <s v="Tampa Electric Company"/>
    <x v="0"/>
    <s v="Tampa Electric Company"/>
    <x v="743"/>
    <x v="742"/>
    <x v="1"/>
    <s v="FERC B/S Clearing"/>
    <m/>
    <m/>
    <n v="68.510000000000005"/>
    <n v="-9.31"/>
    <n v="0"/>
    <n v="0"/>
    <m/>
    <m/>
    <m/>
    <m/>
    <n v="17.57"/>
    <m/>
    <n v="76.77000000000001"/>
  </r>
  <r>
    <x v="2"/>
    <s v="Tampa Electric Company"/>
    <x v="0"/>
    <s v="Tampa Electric Company"/>
    <x v="743"/>
    <x v="742"/>
    <x v="109"/>
    <s v="Trnsm Maint OH Lines"/>
    <m/>
    <m/>
    <n v="-68.510000000000005"/>
    <n v="9.31"/>
    <m/>
    <m/>
    <m/>
    <m/>
    <m/>
    <m/>
    <n v="-17.57"/>
    <m/>
    <n v="-76.77000000000001"/>
  </r>
  <r>
    <x v="2"/>
    <s v="Tampa Electric Company"/>
    <x v="0"/>
    <s v="Tampa Electric Company"/>
    <x v="744"/>
    <x v="743"/>
    <x v="1"/>
    <s v="FERC B/S Clearing"/>
    <n v="0"/>
    <m/>
    <n v="0"/>
    <n v="0"/>
    <n v="0"/>
    <n v="0"/>
    <n v="0"/>
    <n v="0"/>
    <n v="0"/>
    <n v="0"/>
    <n v="0"/>
    <m/>
    <n v="0"/>
  </r>
  <r>
    <x v="2"/>
    <s v="Tampa Electric Company"/>
    <x v="0"/>
    <s v="Tampa Electric Company"/>
    <x v="745"/>
    <x v="744"/>
    <x v="1"/>
    <s v="FERC B/S Clearing"/>
    <m/>
    <m/>
    <m/>
    <m/>
    <m/>
    <n v="0"/>
    <m/>
    <m/>
    <m/>
    <m/>
    <m/>
    <m/>
    <n v="0"/>
  </r>
  <r>
    <x v="2"/>
    <s v="Tampa Electric Company"/>
    <x v="0"/>
    <s v="Tampa Electric Company"/>
    <x v="746"/>
    <x v="745"/>
    <x v="1"/>
    <s v="FERC B/S Clearing"/>
    <n v="0"/>
    <m/>
    <m/>
    <m/>
    <m/>
    <m/>
    <m/>
    <m/>
    <m/>
    <n v="0"/>
    <m/>
    <m/>
    <n v="0"/>
  </r>
  <r>
    <x v="2"/>
    <s v="Tampa Electric Company"/>
    <x v="0"/>
    <s v="Tampa Electric Company"/>
    <x v="747"/>
    <x v="746"/>
    <x v="1"/>
    <s v="FERC B/S Clearing"/>
    <m/>
    <m/>
    <n v="0"/>
    <m/>
    <m/>
    <m/>
    <m/>
    <m/>
    <n v="0"/>
    <n v="0"/>
    <m/>
    <m/>
    <n v="0"/>
  </r>
  <r>
    <x v="2"/>
    <s v="Tampa Electric Company"/>
    <x v="0"/>
    <s v="Tampa Electric Company"/>
    <x v="748"/>
    <x v="747"/>
    <x v="1"/>
    <s v="FERC B/S Clearing"/>
    <n v="0"/>
    <n v="0"/>
    <n v="0"/>
    <n v="0"/>
    <n v="0"/>
    <n v="442.01"/>
    <n v="-903.85"/>
    <n v="-918.33"/>
    <n v="-1784.89"/>
    <n v="-2161.48"/>
    <n v="0"/>
    <n v="-815.42"/>
    <n v="-6141.9600000000009"/>
  </r>
  <r>
    <x v="2"/>
    <s v="Tampa Electric Company"/>
    <x v="0"/>
    <s v="Tampa Electric Company"/>
    <x v="748"/>
    <x v="747"/>
    <x v="116"/>
    <s v="Distrb Meter Exp"/>
    <m/>
    <m/>
    <m/>
    <m/>
    <m/>
    <m/>
    <n v="289.44"/>
    <m/>
    <m/>
    <m/>
    <m/>
    <n v="815.42"/>
    <n v="1104.8599999999999"/>
  </r>
  <r>
    <x v="2"/>
    <s v="Tampa Electric Company"/>
    <x v="0"/>
    <s v="Tampa Electric Company"/>
    <x v="748"/>
    <x v="747"/>
    <x v="119"/>
    <s v="Distrb Maint Struct"/>
    <m/>
    <m/>
    <m/>
    <m/>
    <m/>
    <n v="-509.16"/>
    <m/>
    <n v="-14.09"/>
    <m/>
    <m/>
    <m/>
    <m/>
    <n v="-523.25"/>
  </r>
  <r>
    <x v="2"/>
    <s v="Tampa Electric Company"/>
    <x v="0"/>
    <s v="Tampa Electric Company"/>
    <x v="748"/>
    <x v="747"/>
    <x v="121"/>
    <s v="Distrb Maint OH Line"/>
    <m/>
    <m/>
    <m/>
    <m/>
    <m/>
    <n v="67.150000000000006"/>
    <n v="609.73"/>
    <n v="2010.3"/>
    <n v="6.22"/>
    <m/>
    <m/>
    <m/>
    <n v="2693.3999999999996"/>
  </r>
  <r>
    <x v="2"/>
    <s v="Tampa Electric Company"/>
    <x v="0"/>
    <s v="Tampa Electric Company"/>
    <x v="748"/>
    <x v="747"/>
    <x v="122"/>
    <s v="Distrb Maint UG Line"/>
    <m/>
    <m/>
    <m/>
    <m/>
    <m/>
    <m/>
    <n v="4.68"/>
    <n v="-1077.8800000000001"/>
    <m/>
    <m/>
    <m/>
    <m/>
    <n v="-1073.2"/>
  </r>
  <r>
    <x v="2"/>
    <s v="Tampa Electric Company"/>
    <x v="0"/>
    <s v="Tampa Electric Company"/>
    <x v="748"/>
    <x v="747"/>
    <x v="124"/>
    <s v="Distrb Maint StLght"/>
    <m/>
    <m/>
    <m/>
    <m/>
    <m/>
    <m/>
    <m/>
    <m/>
    <n v="1778.67"/>
    <n v="2161.48"/>
    <m/>
    <m/>
    <n v="3940.15"/>
  </r>
  <r>
    <x v="2"/>
    <s v="Tampa Electric Company"/>
    <x v="0"/>
    <s v="Tampa Electric Company"/>
    <x v="749"/>
    <x v="748"/>
    <x v="1"/>
    <s v="FERC B/S Clearing"/>
    <m/>
    <m/>
    <m/>
    <n v="0"/>
    <m/>
    <m/>
    <m/>
    <n v="0"/>
    <m/>
    <n v="0"/>
    <m/>
    <m/>
    <n v="0"/>
  </r>
  <r>
    <x v="2"/>
    <s v="Tampa Electric Company"/>
    <x v="0"/>
    <s v="Tampa Electric Company"/>
    <x v="750"/>
    <x v="749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51"/>
    <x v="750"/>
    <x v="1"/>
    <s v="FERC B/S Clearing"/>
    <n v="0"/>
    <n v="0"/>
    <n v="0"/>
    <n v="3.83"/>
    <n v="-0.63"/>
    <n v="-0.57999999999999996"/>
    <n v="38.01"/>
    <n v="0"/>
    <n v="0"/>
    <n v="0"/>
    <n v="-0.1"/>
    <n v="-386.77"/>
    <n v="-346.24"/>
  </r>
  <r>
    <x v="2"/>
    <s v="Tampa Electric Company"/>
    <x v="0"/>
    <s v="Tampa Electric Company"/>
    <x v="751"/>
    <x v="750"/>
    <x v="92"/>
    <s v="OthPwr Gen Exp"/>
    <m/>
    <m/>
    <m/>
    <m/>
    <m/>
    <m/>
    <m/>
    <m/>
    <m/>
    <m/>
    <m/>
    <n v="-10400"/>
    <n v="-10400"/>
  </r>
  <r>
    <x v="2"/>
    <s v="Tampa Electric Company"/>
    <x v="0"/>
    <s v="Tampa Electric Company"/>
    <x v="751"/>
    <x v="750"/>
    <x v="95"/>
    <s v="OthPwr Maint Gen Eq"/>
    <m/>
    <m/>
    <m/>
    <m/>
    <m/>
    <m/>
    <m/>
    <m/>
    <m/>
    <m/>
    <m/>
    <n v="10400"/>
    <n v="10400"/>
  </r>
  <r>
    <x v="2"/>
    <s v="Tampa Electric Company"/>
    <x v="0"/>
    <s v="Tampa Electric Company"/>
    <x v="751"/>
    <x v="750"/>
    <x v="109"/>
    <s v="Trnsm Maint OH Lines"/>
    <m/>
    <m/>
    <m/>
    <n v="-3.83"/>
    <m/>
    <n v="0.57999999999999996"/>
    <m/>
    <m/>
    <m/>
    <m/>
    <n v="0.1"/>
    <n v="386.77"/>
    <n v="383.62"/>
  </r>
  <r>
    <x v="2"/>
    <s v="Tampa Electric Company"/>
    <x v="0"/>
    <s v="Tampa Electric Company"/>
    <x v="751"/>
    <x v="750"/>
    <x v="121"/>
    <s v="Distrb Maint OH Line"/>
    <m/>
    <m/>
    <m/>
    <m/>
    <n v="0.63"/>
    <m/>
    <n v="-38.01"/>
    <m/>
    <m/>
    <m/>
    <m/>
    <m/>
    <n v="-37.379999999999995"/>
  </r>
  <r>
    <x v="2"/>
    <s v="Tampa Electric Company"/>
    <x v="0"/>
    <s v="Tampa Electric Company"/>
    <x v="752"/>
    <x v="751"/>
    <x v="1"/>
    <s v="FERC B/S Clearing"/>
    <n v="0"/>
    <n v="0"/>
    <n v="0"/>
    <m/>
    <m/>
    <m/>
    <m/>
    <n v="0"/>
    <n v="0"/>
    <n v="0"/>
    <m/>
    <m/>
    <n v="0"/>
  </r>
  <r>
    <x v="2"/>
    <s v="Tampa Electric Company"/>
    <x v="0"/>
    <s v="Tampa Electric Company"/>
    <x v="752"/>
    <x v="751"/>
    <x v="92"/>
    <s v="OthPwr Gen Exp"/>
    <m/>
    <m/>
    <m/>
    <m/>
    <m/>
    <m/>
    <m/>
    <m/>
    <m/>
    <m/>
    <m/>
    <n v="-16.05"/>
    <n v="-16.05"/>
  </r>
  <r>
    <x v="2"/>
    <s v="Tampa Electric Company"/>
    <x v="0"/>
    <s v="Tampa Electric Company"/>
    <x v="752"/>
    <x v="751"/>
    <x v="95"/>
    <s v="OthPwr Maint Gen Eq"/>
    <m/>
    <m/>
    <m/>
    <m/>
    <m/>
    <m/>
    <m/>
    <m/>
    <m/>
    <m/>
    <m/>
    <n v="16.05"/>
    <n v="16.05"/>
  </r>
  <r>
    <x v="2"/>
    <s v="Tampa Electric Company"/>
    <x v="0"/>
    <s v="Tampa Electric Company"/>
    <x v="753"/>
    <x v="752"/>
    <x v="1"/>
    <s v="FERC B/S Clearing"/>
    <n v="-1259.93"/>
    <n v="-636.17999999999995"/>
    <n v="-3082.61"/>
    <n v="-732.5"/>
    <n v="2002.1"/>
    <n v="-671.83"/>
    <n v="6024.15"/>
    <n v="-1111.0899999999999"/>
    <n v="-887.68"/>
    <n v="-486.78"/>
    <n v="-1054.3800000000001"/>
    <n v="-1128.3599999999999"/>
    <n v="-3025.0900000000011"/>
  </r>
  <r>
    <x v="2"/>
    <s v="Tampa Electric Company"/>
    <x v="0"/>
    <s v="Tampa Electric Company"/>
    <x v="753"/>
    <x v="752"/>
    <x v="109"/>
    <s v="Trnsm Maint OH Lines"/>
    <n v="1176.23"/>
    <n v="629.49"/>
    <n v="3087.03"/>
    <n v="718.1"/>
    <n v="1853.43"/>
    <n v="679.27"/>
    <n v="1284.01"/>
    <n v="1087.03"/>
    <n v="896.68"/>
    <n v="483.45"/>
    <n v="1068.31"/>
    <n v="1128.3399999999999"/>
    <n v="14091.370000000003"/>
  </r>
  <r>
    <x v="2"/>
    <s v="Tampa Electric Company"/>
    <x v="0"/>
    <s v="Tampa Electric Company"/>
    <x v="753"/>
    <x v="752"/>
    <x v="116"/>
    <s v="Distrb Meter Exp"/>
    <m/>
    <m/>
    <n v="-26.91"/>
    <m/>
    <m/>
    <m/>
    <n v="-122.79"/>
    <m/>
    <m/>
    <m/>
    <m/>
    <m/>
    <n v="-149.70000000000002"/>
  </r>
  <r>
    <x v="2"/>
    <s v="Tampa Electric Company"/>
    <x v="0"/>
    <s v="Tampa Electric Company"/>
    <x v="753"/>
    <x v="752"/>
    <x v="121"/>
    <s v="Distrb Maint OH Line"/>
    <n v="83.7"/>
    <n v="6.69"/>
    <n v="22.49"/>
    <n v="14.4"/>
    <n v="0.35"/>
    <n v="-7.44"/>
    <n v="-3168.21"/>
    <n v="24.06"/>
    <n v="-9"/>
    <n v="3.33"/>
    <n v="-13.93"/>
    <n v="0.02"/>
    <n v="-3043.54"/>
  </r>
  <r>
    <x v="2"/>
    <s v="Tampa Electric Company"/>
    <x v="0"/>
    <s v="Tampa Electric Company"/>
    <x v="753"/>
    <x v="752"/>
    <x v="122"/>
    <s v="Distrb Maint UG Line"/>
    <m/>
    <m/>
    <m/>
    <m/>
    <n v="-3855.88"/>
    <m/>
    <n v="-4017.16"/>
    <m/>
    <m/>
    <m/>
    <m/>
    <m/>
    <n v="-7873.04"/>
  </r>
  <r>
    <x v="2"/>
    <s v="Tampa Electric Company"/>
    <x v="0"/>
    <s v="Tampa Electric Company"/>
    <x v="754"/>
    <x v="753"/>
    <x v="87"/>
    <s v="Steam Maint BoilerPl"/>
    <m/>
    <m/>
    <m/>
    <m/>
    <m/>
    <n v="100.38"/>
    <m/>
    <m/>
    <m/>
    <m/>
    <m/>
    <m/>
    <n v="100.38"/>
  </r>
  <r>
    <x v="2"/>
    <s v="Tampa Electric Company"/>
    <x v="0"/>
    <s v="Tampa Electric Company"/>
    <x v="754"/>
    <x v="753"/>
    <x v="96"/>
    <s v="Maint Msc OthPwr Plt"/>
    <m/>
    <m/>
    <m/>
    <m/>
    <m/>
    <n v="-100.38"/>
    <m/>
    <m/>
    <m/>
    <m/>
    <m/>
    <m/>
    <n v="-100.38"/>
  </r>
  <r>
    <x v="2"/>
    <s v="Tampa Electric Company"/>
    <x v="0"/>
    <s v="Tampa Electric Company"/>
    <x v="755"/>
    <x v="754"/>
    <x v="1"/>
    <s v="FERC B/S Clearing"/>
    <n v="-3.24"/>
    <n v="143.22"/>
    <n v="-931.03"/>
    <n v="-198.15"/>
    <n v="-142.72999999999999"/>
    <n v="-7.65"/>
    <n v="460.47"/>
    <n v="-36.08"/>
    <n v="-36.94"/>
    <n v="772.7"/>
    <n v="-453.69"/>
    <n v="-25.99"/>
    <n v="-459.10999999999984"/>
  </r>
  <r>
    <x v="2"/>
    <s v="Tampa Electric Company"/>
    <x v="0"/>
    <s v="Tampa Electric Company"/>
    <x v="755"/>
    <x v="754"/>
    <x v="87"/>
    <s v="Steam Maint BoilerPl"/>
    <m/>
    <m/>
    <m/>
    <m/>
    <m/>
    <n v="359.2"/>
    <m/>
    <m/>
    <m/>
    <m/>
    <m/>
    <m/>
    <n v="359.2"/>
  </r>
  <r>
    <x v="2"/>
    <s v="Tampa Electric Company"/>
    <x v="0"/>
    <s v="Tampa Electric Company"/>
    <x v="755"/>
    <x v="754"/>
    <x v="96"/>
    <s v="Maint Msc OthPwr Plt"/>
    <m/>
    <m/>
    <m/>
    <m/>
    <m/>
    <n v="-359.2"/>
    <m/>
    <m/>
    <m/>
    <m/>
    <m/>
    <m/>
    <n v="-359.2"/>
  </r>
  <r>
    <x v="2"/>
    <s v="Tampa Electric Company"/>
    <x v="0"/>
    <s v="Tampa Electric Company"/>
    <x v="755"/>
    <x v="754"/>
    <x v="121"/>
    <s v="Distrb Maint OH Line"/>
    <n v="3.24"/>
    <n v="-143.22"/>
    <n v="931.03"/>
    <n v="198.15"/>
    <n v="142.72999999999999"/>
    <n v="7.65"/>
    <n v="-460.47"/>
    <n v="36.08"/>
    <n v="36.94"/>
    <n v="-772.7"/>
    <n v="453.69"/>
    <n v="25.99"/>
    <n v="459.10999999999984"/>
  </r>
  <r>
    <x v="2"/>
    <s v="Tampa Electric Company"/>
    <x v="0"/>
    <s v="Tampa Electric Company"/>
    <x v="756"/>
    <x v="755"/>
    <x v="87"/>
    <s v="Steam Maint BoilerPl"/>
    <m/>
    <m/>
    <m/>
    <m/>
    <m/>
    <n v="14.14"/>
    <m/>
    <m/>
    <m/>
    <m/>
    <m/>
    <m/>
    <n v="14.14"/>
  </r>
  <r>
    <x v="2"/>
    <s v="Tampa Electric Company"/>
    <x v="0"/>
    <s v="Tampa Electric Company"/>
    <x v="756"/>
    <x v="755"/>
    <x v="96"/>
    <s v="Maint Msc OthPwr Plt"/>
    <m/>
    <m/>
    <m/>
    <m/>
    <m/>
    <n v="-14.14"/>
    <m/>
    <m/>
    <m/>
    <m/>
    <m/>
    <m/>
    <n v="-14.14"/>
  </r>
  <r>
    <x v="2"/>
    <s v="Tampa Electric Company"/>
    <x v="0"/>
    <s v="Tampa Electric Company"/>
    <x v="757"/>
    <x v="756"/>
    <x v="1"/>
    <s v="FERC B/S Clearing"/>
    <n v="0"/>
    <m/>
    <n v="0"/>
    <n v="0"/>
    <m/>
    <n v="0"/>
    <m/>
    <m/>
    <m/>
    <n v="0"/>
    <m/>
    <m/>
    <n v="0"/>
  </r>
  <r>
    <x v="2"/>
    <s v="Tampa Electric Company"/>
    <x v="0"/>
    <s v="Tampa Electric Company"/>
    <x v="758"/>
    <x v="757"/>
    <x v="1"/>
    <s v="FERC B/S Clearing"/>
    <n v="-21.61"/>
    <n v="-9.6999999999999993"/>
    <n v="-37.83"/>
    <n v="-7.19"/>
    <n v="24.84"/>
    <n v="-7.06"/>
    <n v="63.72"/>
    <n v="-12.83"/>
    <n v="-23.8"/>
    <n v="-9.3800000000000008"/>
    <n v="-1842.36"/>
    <n v="-16.21"/>
    <n v="-1899.4099999999999"/>
  </r>
  <r>
    <x v="2"/>
    <s v="Tampa Electric Company"/>
    <x v="0"/>
    <s v="Tampa Electric Company"/>
    <x v="758"/>
    <x v="757"/>
    <x v="86"/>
    <s v="Steam Main Struct"/>
    <m/>
    <m/>
    <m/>
    <m/>
    <m/>
    <m/>
    <m/>
    <m/>
    <m/>
    <m/>
    <n v="1831.05"/>
    <m/>
    <n v="1831.05"/>
  </r>
  <r>
    <x v="2"/>
    <s v="Tampa Electric Company"/>
    <x v="0"/>
    <s v="Tampa Electric Company"/>
    <x v="758"/>
    <x v="757"/>
    <x v="109"/>
    <s v="Trnsm Maint OH Lines"/>
    <n v="20.81"/>
    <n v="9.6300000000000008"/>
    <n v="37.68"/>
    <n v="7.05"/>
    <n v="13.84"/>
    <n v="7.13"/>
    <n v="11.78"/>
    <n v="12.64"/>
    <n v="23.92"/>
    <n v="9.35"/>
    <n v="11.54"/>
    <n v="16.21"/>
    <n v="181.58"/>
  </r>
  <r>
    <x v="2"/>
    <s v="Tampa Electric Company"/>
    <x v="0"/>
    <s v="Tampa Electric Company"/>
    <x v="758"/>
    <x v="757"/>
    <x v="116"/>
    <s v="Distrb Meter Exp"/>
    <m/>
    <m/>
    <n v="-0.22"/>
    <m/>
    <m/>
    <m/>
    <n v="-1.27"/>
    <m/>
    <m/>
    <m/>
    <m/>
    <m/>
    <n v="-1.49"/>
  </r>
  <r>
    <x v="2"/>
    <s v="Tampa Electric Company"/>
    <x v="0"/>
    <s v="Tampa Electric Company"/>
    <x v="758"/>
    <x v="757"/>
    <x v="121"/>
    <s v="Distrb Maint OH Line"/>
    <n v="0.8"/>
    <n v="7.0000000000000007E-2"/>
    <n v="0.37"/>
    <n v="0.14000000000000001"/>
    <n v="0"/>
    <n v="-7.0000000000000007E-2"/>
    <n v="-32.72"/>
    <n v="0.19"/>
    <n v="-0.12"/>
    <n v="0.03"/>
    <n v="-0.23"/>
    <m/>
    <n v="-31.54"/>
  </r>
  <r>
    <x v="2"/>
    <s v="Tampa Electric Company"/>
    <x v="0"/>
    <s v="Tampa Electric Company"/>
    <x v="758"/>
    <x v="757"/>
    <x v="122"/>
    <s v="Distrb Maint UG Line"/>
    <m/>
    <m/>
    <m/>
    <m/>
    <n v="-38.68"/>
    <m/>
    <n v="-41.51"/>
    <m/>
    <m/>
    <m/>
    <m/>
    <m/>
    <n v="-80.19"/>
  </r>
  <r>
    <x v="2"/>
    <s v="Tampa Electric Company"/>
    <x v="0"/>
    <s v="Tampa Electric Company"/>
    <x v="759"/>
    <x v="758"/>
    <x v="1"/>
    <s v="FERC B/S Clearing"/>
    <n v="0"/>
    <m/>
    <m/>
    <m/>
    <n v="0"/>
    <m/>
    <m/>
    <m/>
    <n v="0"/>
    <m/>
    <m/>
    <m/>
    <n v="0"/>
  </r>
  <r>
    <x v="2"/>
    <s v="Tampa Electric Company"/>
    <x v="0"/>
    <s v="Tampa Electric Company"/>
    <x v="760"/>
    <x v="759"/>
    <x v="1"/>
    <s v="FERC B/S Clearing"/>
    <n v="0"/>
    <n v="0"/>
    <n v="2802.86"/>
    <n v="-356.92"/>
    <n v="0"/>
    <n v="0"/>
    <n v="0"/>
    <n v="0"/>
    <n v="0"/>
    <n v="0"/>
    <n v="721.2"/>
    <m/>
    <n v="3167.1400000000003"/>
  </r>
  <r>
    <x v="2"/>
    <s v="Tampa Electric Company"/>
    <x v="0"/>
    <s v="Tampa Electric Company"/>
    <x v="760"/>
    <x v="759"/>
    <x v="92"/>
    <s v="OthPwr Gen Exp"/>
    <m/>
    <m/>
    <m/>
    <m/>
    <m/>
    <m/>
    <m/>
    <m/>
    <m/>
    <m/>
    <m/>
    <n v="-6000"/>
    <n v="-6000"/>
  </r>
  <r>
    <x v="2"/>
    <s v="Tampa Electric Company"/>
    <x v="0"/>
    <s v="Tampa Electric Company"/>
    <x v="760"/>
    <x v="759"/>
    <x v="95"/>
    <s v="OthPwr Maint Gen Eq"/>
    <m/>
    <m/>
    <m/>
    <m/>
    <m/>
    <m/>
    <m/>
    <m/>
    <m/>
    <m/>
    <m/>
    <n v="6000"/>
    <n v="6000"/>
  </r>
  <r>
    <x v="2"/>
    <s v="Tampa Electric Company"/>
    <x v="0"/>
    <s v="Tampa Electric Company"/>
    <x v="760"/>
    <x v="759"/>
    <x v="109"/>
    <s v="Trnsm Maint OH Lines"/>
    <m/>
    <m/>
    <n v="-2802.86"/>
    <n v="356.92"/>
    <m/>
    <m/>
    <m/>
    <m/>
    <m/>
    <m/>
    <n v="-721.2"/>
    <m/>
    <n v="-3167.1400000000003"/>
  </r>
  <r>
    <x v="2"/>
    <s v="Tampa Electric Company"/>
    <x v="0"/>
    <s v="Tampa Electric Company"/>
    <x v="761"/>
    <x v="760"/>
    <x v="1"/>
    <s v="FERC B/S Clearing"/>
    <n v="-10.81"/>
    <n v="232.5"/>
    <n v="4.63"/>
    <n v="-2.56"/>
    <n v="735.33"/>
    <n v="-569.88"/>
    <n v="1189.81"/>
    <n v="-170.16"/>
    <n v="1.44"/>
    <n v="12.73"/>
    <n v="238.69"/>
    <n v="7.76"/>
    <n v="1669.48"/>
  </r>
  <r>
    <x v="2"/>
    <s v="Tampa Electric Company"/>
    <x v="0"/>
    <s v="Tampa Electric Company"/>
    <x v="761"/>
    <x v="760"/>
    <x v="157"/>
    <s v="TOTI Utility OperInc"/>
    <n v="10.81"/>
    <n v="-232.5"/>
    <n v="-4.63"/>
    <n v="2.56"/>
    <n v="-735.33"/>
    <n v="569.88"/>
    <n v="-1189.81"/>
    <n v="170.16"/>
    <n v="-1.44"/>
    <n v="-12.73"/>
    <n v="-238.69"/>
    <n v="-7.76"/>
    <n v="-1669.48"/>
  </r>
  <r>
    <x v="2"/>
    <s v="Tampa Electric Company"/>
    <x v="0"/>
    <s v="Tampa Electric Company"/>
    <x v="762"/>
    <x v="761"/>
    <x v="1"/>
    <s v="FERC B/S Clearing"/>
    <m/>
    <m/>
    <m/>
    <m/>
    <m/>
    <m/>
    <n v="28.83"/>
    <m/>
    <m/>
    <m/>
    <m/>
    <m/>
    <n v="28.83"/>
  </r>
  <r>
    <x v="2"/>
    <s v="Tampa Electric Company"/>
    <x v="0"/>
    <s v="Tampa Electric Company"/>
    <x v="762"/>
    <x v="761"/>
    <x v="157"/>
    <s v="TOTI Utility OperInc"/>
    <m/>
    <m/>
    <m/>
    <m/>
    <m/>
    <m/>
    <n v="-28.83"/>
    <m/>
    <m/>
    <m/>
    <m/>
    <m/>
    <n v="-28.83"/>
  </r>
  <r>
    <x v="2"/>
    <s v="Tampa Electric Company"/>
    <x v="0"/>
    <s v="Tampa Electric Company"/>
    <x v="763"/>
    <x v="762"/>
    <x v="1"/>
    <s v="FERC B/S Clearing"/>
    <m/>
    <m/>
    <n v="-262.11"/>
    <n v="0"/>
    <m/>
    <n v="-156.81"/>
    <n v="-708.21"/>
    <n v="-2470.4499999999998"/>
    <n v="-41.03"/>
    <m/>
    <n v="2265.06"/>
    <n v="0"/>
    <n v="-1373.5500000000002"/>
  </r>
  <r>
    <x v="2"/>
    <s v="Tampa Electric Company"/>
    <x v="0"/>
    <s v="Tampa Electric Company"/>
    <x v="763"/>
    <x v="762"/>
    <x v="116"/>
    <s v="Distrb Meter Exp"/>
    <m/>
    <m/>
    <n v="262.11"/>
    <m/>
    <m/>
    <m/>
    <m/>
    <m/>
    <m/>
    <m/>
    <n v="-2265.06"/>
    <m/>
    <n v="-2002.9499999999998"/>
  </r>
  <r>
    <x v="2"/>
    <s v="Tampa Electric Company"/>
    <x v="0"/>
    <s v="Tampa Electric Company"/>
    <x v="763"/>
    <x v="762"/>
    <x v="121"/>
    <s v="Distrb Maint OH Line"/>
    <m/>
    <m/>
    <m/>
    <m/>
    <m/>
    <n v="156.81"/>
    <n v="708.21"/>
    <n v="2470.4499999999998"/>
    <n v="41.03"/>
    <m/>
    <m/>
    <m/>
    <n v="3376.5"/>
  </r>
  <r>
    <x v="3"/>
    <s v="Peoples Gas System"/>
    <x v="0"/>
    <s v="Tampa Electric Company"/>
    <x v="0"/>
    <x v="0"/>
    <x v="0"/>
    <s v="FERC IC Payable"/>
    <n v="-162182.29999999999"/>
    <n v="-170378.37"/>
    <n v="-166198.9"/>
    <n v="-160790.49"/>
    <n v="-174279.71"/>
    <n v="-149144.78"/>
    <n v="-158565.97"/>
    <n v="-183674.35"/>
    <n v="-205895.8"/>
    <n v="-160271.18"/>
    <n v="-143880.21"/>
    <n v="-129251.76"/>
    <n v="-1964513.82"/>
  </r>
  <r>
    <x v="3"/>
    <s v="Peoples Gas System"/>
    <x v="0"/>
    <s v="Tampa Electric Company"/>
    <x v="429"/>
    <x v="428"/>
    <x v="1"/>
    <s v="FERC B/S Clearing"/>
    <n v="3161.79"/>
    <n v="3260.92"/>
    <n v="4345.75"/>
    <n v="3446.01"/>
    <n v="4609.88"/>
    <n v="2631.14"/>
    <n v="210.48"/>
    <n v="680.13"/>
    <n v="897.65"/>
    <n v="2434.73"/>
    <n v="1097.31"/>
    <n v="923.24"/>
    <n v="27699.030000000002"/>
  </r>
  <r>
    <x v="3"/>
    <s v="Peoples Gas System"/>
    <x v="0"/>
    <s v="Tampa Electric Company"/>
    <x v="429"/>
    <x v="428"/>
    <x v="94"/>
    <s v="OthPwr Maint Struct"/>
    <n v="431.54"/>
    <n v="616.51"/>
    <n v="678.49"/>
    <n v="490.79"/>
    <n v="537.12"/>
    <n v="549.15"/>
    <n v="443.99"/>
    <n v="620.29999999999995"/>
    <n v="462.69"/>
    <n v="585.80999999999995"/>
    <n v="464.93"/>
    <n v="516.26"/>
    <n v="6397.58"/>
  </r>
  <r>
    <x v="3"/>
    <s v="Peoples Gas System"/>
    <x v="0"/>
    <s v="Tampa Electric Company"/>
    <x v="429"/>
    <x v="428"/>
    <x v="95"/>
    <s v="OthPwr Maint Gen Eq"/>
    <n v="1726.2"/>
    <n v="2466.08"/>
    <n v="2713.96"/>
    <n v="1963.16"/>
    <n v="2148.48"/>
    <n v="2196.6"/>
    <n v="1775.97"/>
    <n v="2481.19"/>
    <n v="1850.77"/>
    <n v="2343.25"/>
    <n v="1859.73"/>
    <n v="2065"/>
    <n v="25590.39"/>
  </r>
  <r>
    <x v="3"/>
    <s v="Peoples Gas System"/>
    <x v="0"/>
    <s v="Tampa Electric Company"/>
    <x v="429"/>
    <x v="428"/>
    <x v="121"/>
    <s v="Distrb Maint OH Line"/>
    <n v="20.02"/>
    <n v="19.260000000000002"/>
    <n v="27.2"/>
    <n v="26.5"/>
    <n v="20.86"/>
    <n v="11.93"/>
    <m/>
    <m/>
    <m/>
    <m/>
    <m/>
    <m/>
    <n v="125.77000000000001"/>
  </r>
  <r>
    <x v="3"/>
    <s v="Peoples Gas System"/>
    <x v="0"/>
    <s v="Tampa Electric Company"/>
    <x v="429"/>
    <x v="428"/>
    <x v="128"/>
    <s v="Cust Act Rcds Cllct"/>
    <n v="34497.629999999997"/>
    <n v="39637.86"/>
    <n v="40106.68"/>
    <n v="29012.45"/>
    <n v="45581.45"/>
    <n v="31232.46"/>
    <n v="38100.089999999997"/>
    <n v="40820.58"/>
    <n v="34539.72"/>
    <n v="39473.78"/>
    <n v="29205.22"/>
    <n v="32817.25"/>
    <n v="435025.17000000004"/>
  </r>
  <r>
    <x v="3"/>
    <s v="Peoples Gas System"/>
    <x v="0"/>
    <s v="Tampa Electric Company"/>
    <x v="429"/>
    <x v="428"/>
    <x v="129"/>
    <s v="Cust Assist Exp"/>
    <m/>
    <m/>
    <n v="718.47"/>
    <n v="334.41"/>
    <m/>
    <m/>
    <m/>
    <m/>
    <m/>
    <m/>
    <m/>
    <m/>
    <n v="1052.8800000000001"/>
  </r>
  <r>
    <x v="3"/>
    <s v="Peoples Gas System"/>
    <x v="0"/>
    <s v="Tampa Electric Company"/>
    <x v="429"/>
    <x v="428"/>
    <x v="131"/>
    <s v="A&amp;G Salaries"/>
    <n v="1703.59"/>
    <n v="2050.12"/>
    <n v="2339.9"/>
    <n v="2385.7399999999998"/>
    <n v="4706.16"/>
    <n v="2123.36"/>
    <n v="1364.12"/>
    <n v="11908.95"/>
    <n v="18220.63"/>
    <n v="11748.27"/>
    <n v="1029.27"/>
    <n v="1875.62"/>
    <n v="61455.73000000001"/>
  </r>
  <r>
    <x v="3"/>
    <s v="Peoples Gas System"/>
    <x v="0"/>
    <s v="Tampa Electric Company"/>
    <x v="429"/>
    <x v="428"/>
    <x v="132"/>
    <s v="Misc General Exp"/>
    <n v="2988.54"/>
    <n v="3273.64"/>
    <n v="3820.26"/>
    <n v="2361.75"/>
    <n v="3625.77"/>
    <n v="2957.3"/>
    <n v="3001.54"/>
    <n v="3028.61"/>
    <n v="2939.54"/>
    <n v="3699.23"/>
    <n v="2797.89"/>
    <n v="2947.91"/>
    <n v="37441.98000000001"/>
  </r>
  <r>
    <x v="3"/>
    <s v="Peoples Gas System"/>
    <x v="0"/>
    <s v="Tampa Electric Company"/>
    <x v="430"/>
    <x v="429"/>
    <x v="131"/>
    <s v="A&amp;G Salaries"/>
    <m/>
    <m/>
    <m/>
    <m/>
    <m/>
    <m/>
    <m/>
    <m/>
    <n v="84.49"/>
    <m/>
    <m/>
    <m/>
    <n v="84.49"/>
  </r>
  <r>
    <x v="3"/>
    <s v="Peoples Gas System"/>
    <x v="0"/>
    <s v="Tampa Electric Company"/>
    <x v="1"/>
    <x v="1"/>
    <x v="1"/>
    <s v="FERC B/S Clearing"/>
    <n v="687.35"/>
    <n v="3510.69"/>
    <n v="1873.17"/>
    <n v="1063.8499999999999"/>
    <n v="825"/>
    <n v="288.77999999999997"/>
    <n v="20.79"/>
    <n v="38.69"/>
    <n v="122.76"/>
    <n v="16.75"/>
    <n v="510.05"/>
    <n v="117.28"/>
    <n v="9075.1600000000017"/>
  </r>
  <r>
    <x v="3"/>
    <s v="Peoples Gas System"/>
    <x v="0"/>
    <s v="Tampa Electric Company"/>
    <x v="1"/>
    <x v="1"/>
    <x v="94"/>
    <s v="OthPwr Maint Struct"/>
    <n v="158.88999999999999"/>
    <n v="-9.6999999999999993"/>
    <n v="19.940000000000001"/>
    <n v="92.35"/>
    <n v="100.23"/>
    <n v="96.84"/>
    <n v="109.66"/>
    <n v="27.25"/>
    <n v="127.87"/>
    <n v="8.06"/>
    <n v="108.61"/>
    <n v="37.58"/>
    <n v="877.58"/>
  </r>
  <r>
    <x v="3"/>
    <s v="Peoples Gas System"/>
    <x v="0"/>
    <s v="Tampa Electric Company"/>
    <x v="1"/>
    <x v="1"/>
    <x v="95"/>
    <s v="OthPwr Maint Gen Eq"/>
    <n v="635.59"/>
    <n v="-38.81"/>
    <n v="79.77"/>
    <n v="369.43"/>
    <n v="400.95"/>
    <n v="387.37"/>
    <n v="438.64"/>
    <n v="109.01"/>
    <n v="511.48"/>
    <n v="32.21"/>
    <n v="434.46"/>
    <n v="150.35"/>
    <n v="3510.4500000000003"/>
  </r>
  <r>
    <x v="3"/>
    <s v="Peoples Gas System"/>
    <x v="0"/>
    <s v="Tampa Electric Company"/>
    <x v="1"/>
    <x v="1"/>
    <x v="121"/>
    <s v="Distrb Maint OH Line"/>
    <n v="4.3499999999999996"/>
    <n v="20.74"/>
    <n v="12.2"/>
    <n v="8.08"/>
    <n v="4.12"/>
    <n v="1.0900000000000001"/>
    <m/>
    <m/>
    <m/>
    <m/>
    <m/>
    <m/>
    <n v="50.579999999999991"/>
  </r>
  <r>
    <x v="3"/>
    <s v="Peoples Gas System"/>
    <x v="0"/>
    <s v="Tampa Electric Company"/>
    <x v="1"/>
    <x v="1"/>
    <x v="128"/>
    <s v="Cust Act Rcds Cllct"/>
    <n v="9119.1200000000008"/>
    <n v="13.76"/>
    <n v="4595.68"/>
    <n v="10121.1"/>
    <n v="-297.92"/>
    <n v="12308.62"/>
    <n v="3428.99"/>
    <n v="4778.7700000000004"/>
    <n v="7153.48"/>
    <n v="4142.97"/>
    <n v="14262.12"/>
    <n v="8816.9500000000007"/>
    <n v="78443.64"/>
  </r>
  <r>
    <x v="3"/>
    <s v="Peoples Gas System"/>
    <x v="0"/>
    <s v="Tampa Electric Company"/>
    <x v="1"/>
    <x v="1"/>
    <x v="129"/>
    <s v="Cust Assist Exp"/>
    <m/>
    <m/>
    <n v="117.36"/>
    <n v="200.32"/>
    <m/>
    <m/>
    <m/>
    <m/>
    <m/>
    <m/>
    <m/>
    <m/>
    <n v="317.68"/>
  </r>
  <r>
    <x v="3"/>
    <s v="Peoples Gas System"/>
    <x v="0"/>
    <s v="Tampa Electric Company"/>
    <x v="1"/>
    <x v="1"/>
    <x v="131"/>
    <s v="A&amp;G Salaries"/>
    <n v="370.34"/>
    <n v="2207.15"/>
    <n v="1049.73"/>
    <n v="665.71"/>
    <n v="619.79"/>
    <n v="195.43"/>
    <n v="239.89"/>
    <n v="271.69"/>
    <n v="3306.45"/>
    <n v="363.87"/>
    <n v="500.57"/>
    <n v="563.45000000000005"/>
    <n v="10354.070000000002"/>
  </r>
  <r>
    <x v="3"/>
    <s v="Peoples Gas System"/>
    <x v="0"/>
    <s v="Tampa Electric Company"/>
    <x v="1"/>
    <x v="1"/>
    <x v="132"/>
    <s v="Misc General Exp"/>
    <n v="647.45000000000005"/>
    <n v="-30.06"/>
    <n v="206.59"/>
    <n v="902.73"/>
    <n v="210.84"/>
    <n v="618.41999999999996"/>
    <n v="322.45999999999998"/>
    <n v="55.25"/>
    <n v="781.45"/>
    <n v="-77.56"/>
    <n v="988.46"/>
    <n v="532.41"/>
    <n v="5158.4400000000005"/>
  </r>
  <r>
    <x v="3"/>
    <s v="Peoples Gas System"/>
    <x v="0"/>
    <s v="Tampa Electric Company"/>
    <x v="431"/>
    <x v="430"/>
    <x v="1"/>
    <s v="FERC B/S Clearing"/>
    <n v="575.39"/>
    <n v="1178.04"/>
    <n v="1097.54"/>
    <n v="734.54"/>
    <n v="1045.92"/>
    <n v="527.51"/>
    <n v="4.8499999999999996"/>
    <n v="21.07"/>
    <n v="4.0599999999999996"/>
    <m/>
    <n v="6.01"/>
    <n v="498.44"/>
    <n v="5693.3700000000008"/>
  </r>
  <r>
    <x v="3"/>
    <s v="Peoples Gas System"/>
    <x v="0"/>
    <s v="Tampa Electric Company"/>
    <x v="431"/>
    <x v="430"/>
    <x v="94"/>
    <s v="OthPwr Maint Struct"/>
    <n v="796.26"/>
    <n v="1010.21"/>
    <n v="1074.49"/>
    <n v="1072.17"/>
    <n v="1117.58"/>
    <n v="1107.77"/>
    <n v="1026.52"/>
    <n v="1118.8900000000001"/>
    <n v="940.4"/>
    <n v="1133.6500000000001"/>
    <n v="809.03"/>
    <n v="1000.39"/>
    <n v="12207.359999999999"/>
  </r>
  <r>
    <x v="3"/>
    <s v="Peoples Gas System"/>
    <x v="0"/>
    <s v="Tampa Electric Company"/>
    <x v="431"/>
    <x v="430"/>
    <x v="95"/>
    <s v="OthPwr Maint Gen Eq"/>
    <n v="3185.02"/>
    <n v="4040.87"/>
    <n v="4298"/>
    <n v="4288.66"/>
    <n v="4470.28"/>
    <n v="4431.09"/>
    <n v="4106.09"/>
    <n v="4475.55"/>
    <n v="3761.65"/>
    <n v="4534.6099999999997"/>
    <n v="3236.15"/>
    <n v="4001.55"/>
    <n v="48829.520000000004"/>
  </r>
  <r>
    <x v="3"/>
    <s v="Peoples Gas System"/>
    <x v="0"/>
    <s v="Tampa Electric Company"/>
    <x v="431"/>
    <x v="430"/>
    <x v="121"/>
    <s v="Distrb Maint OH Line"/>
    <n v="3.64"/>
    <n v="6.96"/>
    <n v="7.3"/>
    <n v="5.8"/>
    <n v="5.15"/>
    <n v="2.4300000000000002"/>
    <m/>
    <m/>
    <m/>
    <m/>
    <m/>
    <m/>
    <n v="31.28"/>
  </r>
  <r>
    <x v="3"/>
    <s v="Peoples Gas System"/>
    <x v="0"/>
    <s v="Tampa Electric Company"/>
    <x v="431"/>
    <x v="430"/>
    <x v="131"/>
    <s v="A&amp;G Salaries"/>
    <n v="310.02"/>
    <n v="740.62"/>
    <n v="628.37"/>
    <n v="572.62"/>
    <n v="4610.28"/>
    <n v="453.17"/>
    <n v="368.38"/>
    <n v="4652"/>
    <n v="3656.13"/>
    <n v="737.69"/>
    <n v="277.88"/>
    <n v="446.69"/>
    <n v="17453.849999999999"/>
  </r>
  <r>
    <x v="3"/>
    <s v="Peoples Gas System"/>
    <x v="0"/>
    <s v="Tampa Electric Company"/>
    <x v="431"/>
    <x v="430"/>
    <x v="132"/>
    <s v="Misc General Exp"/>
    <n v="185.42"/>
    <n v="240.16"/>
    <n v="276.31"/>
    <n v="238.25"/>
    <n v="239.64"/>
    <n v="267.86"/>
    <n v="209.37"/>
    <n v="217.89"/>
    <n v="217.98"/>
    <n v="249.98"/>
    <n v="170.68"/>
    <n v="203.24"/>
    <n v="2716.7799999999997"/>
  </r>
  <r>
    <x v="3"/>
    <s v="Peoples Gas System"/>
    <x v="0"/>
    <s v="Tampa Electric Company"/>
    <x v="432"/>
    <x v="431"/>
    <x v="1"/>
    <s v="FERC B/S Clearing"/>
    <n v="95.7"/>
    <n v="78.86"/>
    <n v="42.19"/>
    <n v="254.73"/>
    <n v="105.51"/>
    <n v="-29.78"/>
    <n v="0.09"/>
    <n v="4.6900000000000004"/>
    <n v="3.88"/>
    <m/>
    <n v="0.49"/>
    <n v="95.07"/>
    <n v="651.43000000000006"/>
  </r>
  <r>
    <x v="3"/>
    <s v="Peoples Gas System"/>
    <x v="0"/>
    <s v="Tampa Electric Company"/>
    <x v="432"/>
    <x v="431"/>
    <x v="94"/>
    <s v="OthPwr Maint Struct"/>
    <n v="313.67"/>
    <n v="207.24"/>
    <n v="228"/>
    <n v="250.17"/>
    <n v="306.08999999999997"/>
    <n v="267.04000000000002"/>
    <n v="219.65"/>
    <n v="207.75"/>
    <n v="313.58"/>
    <n v="249.68"/>
    <n v="214.97"/>
    <n v="200.31"/>
    <n v="2978.1499999999996"/>
  </r>
  <r>
    <x v="3"/>
    <s v="Peoples Gas System"/>
    <x v="0"/>
    <s v="Tampa Electric Company"/>
    <x v="432"/>
    <x v="431"/>
    <x v="95"/>
    <s v="OthPwr Maint Gen Eq"/>
    <n v="1254.68"/>
    <n v="828.98"/>
    <n v="911.98"/>
    <n v="1000.7"/>
    <n v="1224.3599999999999"/>
    <n v="1068.1300000000001"/>
    <n v="878.63"/>
    <n v="831"/>
    <n v="1254.31"/>
    <n v="998.71"/>
    <n v="859.88"/>
    <n v="801.22"/>
    <n v="11912.579999999998"/>
  </r>
  <r>
    <x v="3"/>
    <s v="Peoples Gas System"/>
    <x v="0"/>
    <s v="Tampa Electric Company"/>
    <x v="432"/>
    <x v="431"/>
    <x v="121"/>
    <s v="Distrb Maint OH Line"/>
    <n v="0.61"/>
    <n v="0.47"/>
    <n v="0.28000000000000003"/>
    <n v="2.0099999999999998"/>
    <n v="0.52"/>
    <n v="-0.14000000000000001"/>
    <m/>
    <m/>
    <m/>
    <m/>
    <m/>
    <m/>
    <n v="3.75"/>
  </r>
  <r>
    <x v="3"/>
    <s v="Peoples Gas System"/>
    <x v="0"/>
    <s v="Tampa Electric Company"/>
    <x v="432"/>
    <x v="431"/>
    <x v="131"/>
    <s v="A&amp;G Salaries"/>
    <n v="51.57"/>
    <n v="49.58"/>
    <n v="24.17"/>
    <n v="196.65"/>
    <n v="536.38"/>
    <n v="-21.46"/>
    <n v="1.0900000000000001"/>
    <n v="727.16"/>
    <n v="724.53"/>
    <n v="14.08"/>
    <n v="24.27"/>
    <n v="30.97"/>
    <n v="2358.9899999999998"/>
  </r>
  <r>
    <x v="3"/>
    <s v="Peoples Gas System"/>
    <x v="0"/>
    <s v="Tampa Electric Company"/>
    <x v="432"/>
    <x v="431"/>
    <x v="132"/>
    <s v="Misc General Exp"/>
    <n v="12.25"/>
    <n v="13.5"/>
    <n v="15.03"/>
    <n v="8.82"/>
    <n v="5.28"/>
    <n v="3.38"/>
    <n v="14.99"/>
    <n v="22.17"/>
    <n v="-12.39"/>
    <n v="28.26"/>
    <n v="5.66"/>
    <n v="4.37"/>
    <n v="121.32000000000001"/>
  </r>
  <r>
    <x v="3"/>
    <s v="Peoples Gas System"/>
    <x v="0"/>
    <s v="Tampa Electric Company"/>
    <x v="433"/>
    <x v="432"/>
    <x v="1"/>
    <s v="FERC B/S Clearing"/>
    <n v="135.09"/>
    <n v="71.88"/>
    <n v="30.89"/>
    <n v="109.62"/>
    <n v="-43.57"/>
    <n v="42.72"/>
    <n v="1.27"/>
    <n v="5.88"/>
    <n v="-5.6"/>
    <m/>
    <n v="1.0900000000000001"/>
    <n v="14.89"/>
    <n v="364.15999999999991"/>
  </r>
  <r>
    <x v="3"/>
    <s v="Peoples Gas System"/>
    <x v="0"/>
    <s v="Tampa Electric Company"/>
    <x v="433"/>
    <x v="432"/>
    <x v="94"/>
    <s v="OthPwr Maint Struct"/>
    <n v="209.7"/>
    <n v="110.29"/>
    <n v="153.81"/>
    <n v="201.96"/>
    <n v="165.79"/>
    <n v="268.02999999999997"/>
    <n v="206.54"/>
    <n v="150.37"/>
    <n v="226.67"/>
    <n v="16.41"/>
    <n v="315.91000000000003"/>
    <n v="61.23"/>
    <n v="2086.71"/>
  </r>
  <r>
    <x v="3"/>
    <s v="Peoples Gas System"/>
    <x v="0"/>
    <s v="Tampa Electric Company"/>
    <x v="433"/>
    <x v="432"/>
    <x v="95"/>
    <s v="OthPwr Maint Gen Eq"/>
    <n v="838.81"/>
    <n v="441.19"/>
    <n v="615.24"/>
    <n v="807.82"/>
    <n v="663.14"/>
    <n v="1072.1300000000001"/>
    <n v="826.16"/>
    <n v="601.49"/>
    <n v="906.67"/>
    <n v="65.67"/>
    <n v="1263.6300000000001"/>
    <n v="244.92"/>
    <n v="8346.869999999999"/>
  </r>
  <r>
    <x v="3"/>
    <s v="Peoples Gas System"/>
    <x v="0"/>
    <s v="Tampa Electric Company"/>
    <x v="433"/>
    <x v="432"/>
    <x v="121"/>
    <s v="Distrb Maint OH Line"/>
    <n v="0.86"/>
    <n v="0.42"/>
    <n v="0.21"/>
    <n v="0.87"/>
    <n v="-0.21"/>
    <n v="0.2"/>
    <m/>
    <m/>
    <m/>
    <m/>
    <m/>
    <m/>
    <n v="2.35"/>
  </r>
  <r>
    <x v="3"/>
    <s v="Peoples Gas System"/>
    <x v="0"/>
    <s v="Tampa Electric Company"/>
    <x v="433"/>
    <x v="432"/>
    <x v="131"/>
    <s v="A&amp;G Salaries"/>
    <n v="72.790000000000006"/>
    <n v="45.19"/>
    <n v="17.690000000000001"/>
    <n v="99.84"/>
    <n v="-95.72"/>
    <n v="37.799999999999997"/>
    <n v="77.8"/>
    <n v="484.07"/>
    <n v="931.88"/>
    <n v="26.42"/>
    <n v="24.76"/>
    <n v="23.83"/>
    <n v="1746.3500000000001"/>
  </r>
  <r>
    <x v="3"/>
    <s v="Peoples Gas System"/>
    <x v="0"/>
    <s v="Tampa Electric Company"/>
    <x v="433"/>
    <x v="432"/>
    <x v="132"/>
    <s v="Misc General Exp"/>
    <n v="58.4"/>
    <n v="26.47"/>
    <n v="10.64"/>
    <n v="12.62"/>
    <n v="60.57"/>
    <n v="23.62"/>
    <n v="57.84"/>
    <n v="6.75"/>
    <n v="46.48"/>
    <n v="8.51"/>
    <n v="81.319999999999993"/>
    <n v="51.97"/>
    <n v="445.19000000000005"/>
  </r>
  <r>
    <x v="3"/>
    <s v="Peoples Gas System"/>
    <x v="0"/>
    <s v="Tampa Electric Company"/>
    <x v="434"/>
    <x v="433"/>
    <x v="1"/>
    <s v="FERC B/S Clearing"/>
    <m/>
    <m/>
    <n v="76.14"/>
    <n v="77.599999999999994"/>
    <m/>
    <m/>
    <m/>
    <m/>
    <n v="28.63"/>
    <m/>
    <n v="352.23"/>
    <m/>
    <n v="534.6"/>
  </r>
  <r>
    <x v="3"/>
    <s v="Peoples Gas System"/>
    <x v="0"/>
    <s v="Tampa Electric Company"/>
    <x v="434"/>
    <x v="433"/>
    <x v="128"/>
    <s v="Cust Act Rcds Cllct"/>
    <n v="31984.65"/>
    <n v="32983.769999999997"/>
    <n v="42587.35"/>
    <n v="30974.33"/>
    <n v="41640.019999999997"/>
    <n v="29596.53"/>
    <n v="32709.42"/>
    <n v="33229.85"/>
    <n v="31999.29"/>
    <n v="36025.129999999997"/>
    <n v="30554.639999999999"/>
    <n v="30907.9"/>
    <n v="405192.87999999995"/>
  </r>
  <r>
    <x v="3"/>
    <s v="Peoples Gas System"/>
    <x v="0"/>
    <s v="Tampa Electric Company"/>
    <x v="434"/>
    <x v="433"/>
    <x v="131"/>
    <s v="A&amp;G Salaries"/>
    <m/>
    <m/>
    <m/>
    <n v="1011.04"/>
    <n v="31.65"/>
    <m/>
    <m/>
    <m/>
    <n v="204.36"/>
    <m/>
    <m/>
    <m/>
    <n v="1247.0500000000002"/>
  </r>
  <r>
    <x v="3"/>
    <s v="Peoples Gas System"/>
    <x v="0"/>
    <s v="Tampa Electric Company"/>
    <x v="435"/>
    <x v="434"/>
    <x v="1"/>
    <s v="FERC B/S Clearing"/>
    <m/>
    <m/>
    <n v="5.81"/>
    <n v="8.33"/>
    <m/>
    <m/>
    <m/>
    <m/>
    <n v="1.51"/>
    <m/>
    <n v="29.51"/>
    <m/>
    <n v="45.160000000000004"/>
  </r>
  <r>
    <x v="3"/>
    <s v="Peoples Gas System"/>
    <x v="0"/>
    <s v="Tampa Electric Company"/>
    <x v="435"/>
    <x v="434"/>
    <x v="128"/>
    <s v="Cust Act Rcds Cllct"/>
    <n v="4022.75"/>
    <n v="728.42"/>
    <n v="3248.24"/>
    <n v="3325.1"/>
    <n v="2481.89"/>
    <n v="1793.88"/>
    <n v="5769.44"/>
    <n v="1183.93"/>
    <n v="1689.67"/>
    <n v="1925.36"/>
    <n v="2213.36"/>
    <n v="1087.04"/>
    <n v="29469.08"/>
  </r>
  <r>
    <x v="3"/>
    <s v="Peoples Gas System"/>
    <x v="0"/>
    <s v="Tampa Electric Company"/>
    <x v="435"/>
    <x v="434"/>
    <x v="131"/>
    <s v="A&amp;G Salaries"/>
    <m/>
    <m/>
    <m/>
    <n v="230.15"/>
    <n v="9.1"/>
    <m/>
    <m/>
    <m/>
    <n v="43.43"/>
    <m/>
    <m/>
    <m/>
    <n v="282.68"/>
  </r>
  <r>
    <x v="3"/>
    <s v="Peoples Gas System"/>
    <x v="0"/>
    <s v="Tampa Electric Company"/>
    <x v="436"/>
    <x v="435"/>
    <x v="1"/>
    <s v="FERC B/S Clearing"/>
    <m/>
    <m/>
    <n v="5.33"/>
    <n v="22.31"/>
    <m/>
    <m/>
    <m/>
    <m/>
    <n v="7.85"/>
    <m/>
    <n v="113.81"/>
    <m/>
    <n v="149.30000000000001"/>
  </r>
  <r>
    <x v="3"/>
    <s v="Peoples Gas System"/>
    <x v="0"/>
    <s v="Tampa Electric Company"/>
    <x v="436"/>
    <x v="435"/>
    <x v="128"/>
    <s v="Cust Act Rcds Cllct"/>
    <n v="17345.759999999998"/>
    <n v="13306.84"/>
    <n v="2980.87"/>
    <n v="8906.73"/>
    <n v="3706.76"/>
    <n v="11818.74"/>
    <n v="7705.74"/>
    <n v="8415.74"/>
    <n v="8775.34"/>
    <n v="4135.42"/>
    <n v="9903.39"/>
    <n v="1467.52"/>
    <n v="98468.85"/>
  </r>
  <r>
    <x v="3"/>
    <s v="Peoples Gas System"/>
    <x v="0"/>
    <s v="Tampa Electric Company"/>
    <x v="436"/>
    <x v="435"/>
    <x v="131"/>
    <s v="A&amp;G Salaries"/>
    <m/>
    <m/>
    <m/>
    <n v="394.85"/>
    <n v="-1.24"/>
    <m/>
    <m/>
    <m/>
    <n v="33.54"/>
    <m/>
    <m/>
    <m/>
    <n v="427.15000000000003"/>
  </r>
  <r>
    <x v="3"/>
    <s v="Peoples Gas System"/>
    <x v="0"/>
    <s v="Tampa Electric Company"/>
    <x v="439"/>
    <x v="438"/>
    <x v="94"/>
    <s v="OthPwr Maint Struct"/>
    <n v="63.36"/>
    <m/>
    <m/>
    <m/>
    <m/>
    <m/>
    <m/>
    <m/>
    <m/>
    <m/>
    <m/>
    <m/>
    <n v="63.36"/>
  </r>
  <r>
    <x v="3"/>
    <s v="Peoples Gas System"/>
    <x v="0"/>
    <s v="Tampa Electric Company"/>
    <x v="439"/>
    <x v="438"/>
    <x v="95"/>
    <s v="OthPwr Maint Gen Eq"/>
    <n v="253.42"/>
    <m/>
    <m/>
    <m/>
    <m/>
    <m/>
    <m/>
    <m/>
    <m/>
    <m/>
    <m/>
    <m/>
    <n v="253.42"/>
  </r>
  <r>
    <x v="3"/>
    <s v="Peoples Gas System"/>
    <x v="0"/>
    <s v="Tampa Electric Company"/>
    <x v="439"/>
    <x v="438"/>
    <x v="131"/>
    <s v="A&amp;G Salaries"/>
    <m/>
    <m/>
    <m/>
    <n v="5.13"/>
    <m/>
    <m/>
    <m/>
    <n v="26.89"/>
    <m/>
    <m/>
    <m/>
    <m/>
    <n v="32.020000000000003"/>
  </r>
  <r>
    <x v="3"/>
    <s v="Peoples Gas System"/>
    <x v="0"/>
    <s v="Tampa Electric Company"/>
    <x v="439"/>
    <x v="438"/>
    <x v="132"/>
    <s v="Misc General Exp"/>
    <m/>
    <n v="34.14"/>
    <n v="24.04"/>
    <n v="24.17"/>
    <n v="25.15"/>
    <n v="40.11"/>
    <n v="24.52"/>
    <n v="19.55"/>
    <n v="24.14"/>
    <n v="22.64"/>
    <n v="35.5"/>
    <n v="22.79"/>
    <n v="296.75000000000006"/>
  </r>
  <r>
    <x v="3"/>
    <s v="Peoples Gas System"/>
    <x v="0"/>
    <s v="Tampa Electric Company"/>
    <x v="2"/>
    <x v="2"/>
    <x v="1"/>
    <s v="FERC B/S Clearing"/>
    <n v="2.99"/>
    <n v="6.09"/>
    <n v="5.6"/>
    <n v="11.15"/>
    <n v="4.75"/>
    <n v="5.48"/>
    <n v="0.44"/>
    <n v="0.45"/>
    <n v="1.77"/>
    <n v="3.15"/>
    <n v="2.2200000000000002"/>
    <n v="1.9"/>
    <n v="45.99"/>
  </r>
  <r>
    <x v="3"/>
    <s v="Peoples Gas System"/>
    <x v="0"/>
    <s v="Tampa Electric Company"/>
    <x v="2"/>
    <x v="2"/>
    <x v="135"/>
    <s v="Emp Pension Benefits"/>
    <n v="72.63"/>
    <n v="79.08"/>
    <n v="85.17"/>
    <n v="200.62"/>
    <n v="84.86"/>
    <n v="167.01"/>
    <n v="195.46"/>
    <n v="72.17"/>
    <n v="209.95"/>
    <n v="144.66999999999999"/>
    <n v="107.1"/>
    <n v="104.86"/>
    <n v="1523.58"/>
  </r>
  <r>
    <x v="3"/>
    <s v="Peoples Gas System"/>
    <x v="0"/>
    <s v="Tampa Electric Company"/>
    <x v="445"/>
    <x v="444"/>
    <x v="1"/>
    <s v="FERC B/S Clearing"/>
    <n v="8.9600000000000009"/>
    <n v="4.53"/>
    <m/>
    <n v="2.52"/>
    <n v="15.43"/>
    <n v="3.1"/>
    <n v="0.11"/>
    <n v="0.59"/>
    <n v="0.6"/>
    <m/>
    <m/>
    <n v="0.34"/>
    <n v="36.180000000000007"/>
  </r>
  <r>
    <x v="3"/>
    <s v="Peoples Gas System"/>
    <x v="0"/>
    <s v="Tampa Electric Company"/>
    <x v="445"/>
    <x v="444"/>
    <x v="135"/>
    <s v="Emp Pension Benefits"/>
    <n v="217.5"/>
    <n v="58.82"/>
    <m/>
    <n v="45.34"/>
    <n v="275.91000000000003"/>
    <n v="94.04"/>
    <n v="45.01"/>
    <n v="94.05"/>
    <n v="70.760000000000005"/>
    <m/>
    <m/>
    <n v="19.09"/>
    <n v="920.51999999999987"/>
  </r>
  <r>
    <x v="3"/>
    <s v="Peoples Gas System"/>
    <x v="0"/>
    <s v="Tampa Electric Company"/>
    <x v="446"/>
    <x v="445"/>
    <x v="1"/>
    <s v="FERC B/S Clearing"/>
    <m/>
    <m/>
    <n v="41.81"/>
    <n v="-13.05"/>
    <n v="11.97"/>
    <n v="6.25"/>
    <n v="0.9"/>
    <n v="1.31"/>
    <n v="1.94"/>
    <n v="4.45"/>
    <n v="3.9"/>
    <n v="3.09"/>
    <n v="62.570000000000007"/>
  </r>
  <r>
    <x v="3"/>
    <s v="Peoples Gas System"/>
    <x v="0"/>
    <s v="Tampa Electric Company"/>
    <x v="446"/>
    <x v="445"/>
    <x v="135"/>
    <s v="Emp Pension Benefits"/>
    <m/>
    <m/>
    <n v="635.53"/>
    <n v="-234.51"/>
    <n v="214.26"/>
    <n v="189.69"/>
    <n v="393.11"/>
    <n v="210.84"/>
    <n v="230.17"/>
    <n v="204.64"/>
    <n v="187.29"/>
    <n v="170.61"/>
    <n v="2201.63"/>
  </r>
  <r>
    <x v="3"/>
    <s v="Peoples Gas System"/>
    <x v="0"/>
    <s v="Tampa Electric Company"/>
    <x v="3"/>
    <x v="3"/>
    <x v="1"/>
    <s v="FERC B/S Clearing"/>
    <n v="4.07"/>
    <n v="5.51"/>
    <n v="4.76"/>
    <n v="8.0500000000000007"/>
    <n v="3.96"/>
    <n v="4.4800000000000004"/>
    <n v="0.16"/>
    <n v="0.01"/>
    <n v="0.71"/>
    <n v="3.02"/>
    <n v="1.37"/>
    <n v="1.02"/>
    <n v="37.120000000000005"/>
  </r>
  <r>
    <x v="3"/>
    <s v="Peoples Gas System"/>
    <x v="0"/>
    <s v="Tampa Electric Company"/>
    <x v="3"/>
    <x v="3"/>
    <x v="135"/>
    <s v="Emp Pension Benefits"/>
    <n v="98.66"/>
    <n v="71.44"/>
    <n v="72.36"/>
    <n v="144.69"/>
    <n v="70.72"/>
    <n v="135.58000000000001"/>
    <n v="67.58"/>
    <n v="1.96"/>
    <n v="83.82"/>
    <n v="138.68"/>
    <n v="65.7"/>
    <n v="56.66"/>
    <n v="1007.8500000000003"/>
  </r>
  <r>
    <x v="3"/>
    <s v="Peoples Gas System"/>
    <x v="0"/>
    <s v="Tampa Electric Company"/>
    <x v="4"/>
    <x v="4"/>
    <x v="1"/>
    <s v="FERC B/S Clearing"/>
    <n v="861.65"/>
    <n v="1039.5899999999999"/>
    <n v="1160.3699999999999"/>
    <n v="891.56"/>
    <n v="775.53"/>
    <n v="326.45"/>
    <n v="20.28"/>
    <n v="69.510000000000005"/>
    <n v="138.76"/>
    <n v="276.02999999999997"/>
    <n v="221.54"/>
    <n v="228.24"/>
    <n v="6009.5099999999993"/>
  </r>
  <r>
    <x v="3"/>
    <s v="Peoples Gas System"/>
    <x v="0"/>
    <s v="Tampa Electric Company"/>
    <x v="4"/>
    <x v="4"/>
    <x v="135"/>
    <s v="Emp Pension Benefits"/>
    <n v="20912.45"/>
    <n v="13485.61"/>
    <n v="17634.25"/>
    <n v="16000.82"/>
    <n v="13864.88"/>
    <n v="9900.2999999999993"/>
    <n v="8842.7199999999993"/>
    <n v="11160.57"/>
    <n v="16464.400000000001"/>
    <n v="12667.69"/>
    <n v="10671.4"/>
    <n v="12577.7"/>
    <n v="164182.79"/>
  </r>
  <r>
    <x v="3"/>
    <s v="Peoples Gas System"/>
    <x v="0"/>
    <s v="Tampa Electric Company"/>
    <x v="5"/>
    <x v="5"/>
    <x v="1"/>
    <s v="FERC B/S Clearing"/>
    <n v="52.72"/>
    <n v="101.74"/>
    <n v="84.32"/>
    <n v="73.67"/>
    <n v="72.47"/>
    <n v="175.36"/>
    <n v="4.3899999999999997"/>
    <n v="12.31"/>
    <n v="18.72"/>
    <n v="40.81"/>
    <n v="35.25"/>
    <n v="27.89"/>
    <n v="699.65"/>
  </r>
  <r>
    <x v="3"/>
    <s v="Peoples Gas System"/>
    <x v="0"/>
    <s v="Tampa Electric Company"/>
    <x v="5"/>
    <x v="5"/>
    <x v="135"/>
    <s v="Emp Pension Benefits"/>
    <n v="1279.19"/>
    <n v="1319.64"/>
    <n v="1281.08"/>
    <n v="1322.24"/>
    <n v="1295.7"/>
    <n v="5317.73"/>
    <n v="1916.88"/>
    <n v="1975.72"/>
    <n v="2220.73"/>
    <n v="1872.64"/>
    <n v="1697.91"/>
    <n v="1536.74"/>
    <n v="23036.2"/>
  </r>
  <r>
    <x v="3"/>
    <s v="Peoples Gas System"/>
    <x v="0"/>
    <s v="Tampa Electric Company"/>
    <x v="6"/>
    <x v="6"/>
    <x v="1"/>
    <s v="FERC B/S Clearing"/>
    <n v="69.44"/>
    <n v="134.01"/>
    <n v="111.06"/>
    <n v="97.05"/>
    <n v="95.49"/>
    <n v="54.01"/>
    <n v="3.74"/>
    <n v="10.47"/>
    <n v="15.92"/>
    <n v="34.71"/>
    <n v="29.99"/>
    <n v="24.48"/>
    <n v="680.37000000000012"/>
  </r>
  <r>
    <x v="3"/>
    <s v="Peoples Gas System"/>
    <x v="0"/>
    <s v="Tampa Electric Company"/>
    <x v="6"/>
    <x v="6"/>
    <x v="135"/>
    <s v="Emp Pension Benefits"/>
    <n v="1685.2"/>
    <n v="1738.48"/>
    <n v="1687.7"/>
    <n v="1741.89"/>
    <n v="1706.96"/>
    <n v="1637.44"/>
    <n v="1630.89"/>
    <n v="1680.97"/>
    <n v="1889.43"/>
    <n v="1593.27"/>
    <n v="1444.61"/>
    <n v="1349.2"/>
    <n v="19786.04"/>
  </r>
  <r>
    <x v="3"/>
    <s v="Peoples Gas System"/>
    <x v="0"/>
    <s v="Tampa Electric Company"/>
    <x v="449"/>
    <x v="448"/>
    <x v="135"/>
    <s v="Emp Pension Benefits"/>
    <m/>
    <m/>
    <m/>
    <m/>
    <m/>
    <m/>
    <m/>
    <m/>
    <m/>
    <m/>
    <m/>
    <n v="130"/>
    <n v="130"/>
  </r>
  <r>
    <x v="3"/>
    <s v="Peoples Gas System"/>
    <x v="0"/>
    <s v="Tampa Electric Company"/>
    <x v="7"/>
    <x v="7"/>
    <x v="1"/>
    <s v="FERC B/S Clearing"/>
    <n v="173.75"/>
    <n v="341.81"/>
    <n v="331.76"/>
    <n v="236.15"/>
    <n v="230.15"/>
    <n v="188.12"/>
    <n v="8.9700000000000006"/>
    <n v="25.7"/>
    <n v="40.26"/>
    <n v="88.22"/>
    <n v="111.87"/>
    <n v="59.77"/>
    <n v="1836.5300000000002"/>
  </r>
  <r>
    <x v="3"/>
    <s v="Peoples Gas System"/>
    <x v="0"/>
    <s v="Tampa Electric Company"/>
    <x v="7"/>
    <x v="7"/>
    <x v="135"/>
    <s v="Emp Pension Benefits"/>
    <n v="4216.7"/>
    <n v="4433.83"/>
    <n v="5041.7299999999996"/>
    <n v="4238.13"/>
    <n v="4114.71"/>
    <n v="5704.86"/>
    <n v="3912.65"/>
    <n v="4126.07"/>
    <n v="4777.25"/>
    <n v="4048.56"/>
    <n v="5389.07"/>
    <n v="3293.4"/>
    <n v="53296.959999999999"/>
  </r>
  <r>
    <x v="3"/>
    <s v="Peoples Gas System"/>
    <x v="0"/>
    <s v="Tampa Electric Company"/>
    <x v="8"/>
    <x v="8"/>
    <x v="1"/>
    <s v="FERC B/S Clearing"/>
    <m/>
    <m/>
    <n v="-16.420000000000002"/>
    <m/>
    <m/>
    <m/>
    <m/>
    <m/>
    <m/>
    <m/>
    <m/>
    <m/>
    <n v="-16.420000000000002"/>
  </r>
  <r>
    <x v="3"/>
    <s v="Peoples Gas System"/>
    <x v="0"/>
    <s v="Tampa Electric Company"/>
    <x v="8"/>
    <x v="8"/>
    <x v="135"/>
    <s v="Emp Pension Benefits"/>
    <m/>
    <m/>
    <n v="-249.83"/>
    <m/>
    <m/>
    <m/>
    <m/>
    <m/>
    <m/>
    <m/>
    <m/>
    <m/>
    <n v="-249.83"/>
  </r>
  <r>
    <x v="3"/>
    <s v="Peoples Gas System"/>
    <x v="0"/>
    <s v="Tampa Electric Company"/>
    <x v="451"/>
    <x v="450"/>
    <x v="1"/>
    <s v="FERC B/S Clearing"/>
    <n v="11.65"/>
    <n v="22.48"/>
    <n v="18.649999999999999"/>
    <n v="16.29"/>
    <n v="16"/>
    <n v="9.58"/>
    <n v="0.63"/>
    <n v="1.77"/>
    <n v="2.7"/>
    <n v="5.88"/>
    <n v="5.08"/>
    <n v="4.0199999999999996"/>
    <n v="114.72999999999998"/>
  </r>
  <r>
    <x v="3"/>
    <s v="Peoples Gas System"/>
    <x v="0"/>
    <s v="Tampa Electric Company"/>
    <x v="451"/>
    <x v="450"/>
    <x v="135"/>
    <s v="Emp Pension Benefits"/>
    <n v="282.81"/>
    <n v="291.75"/>
    <n v="283.24"/>
    <n v="292.33999999999997"/>
    <n v="286.47000000000003"/>
    <n v="290.18"/>
    <n v="276.27"/>
    <n v="284.74"/>
    <n v="320.05"/>
    <n v="269.88"/>
    <n v="244.71"/>
    <n v="221.47"/>
    <n v="3343.9100000000003"/>
  </r>
  <r>
    <x v="3"/>
    <s v="Peoples Gas System"/>
    <x v="0"/>
    <s v="Tampa Electric Company"/>
    <x v="452"/>
    <x v="451"/>
    <x v="1"/>
    <s v="FERC B/S Clearing"/>
    <n v="21.78"/>
    <n v="42.05"/>
    <n v="34.86"/>
    <n v="30.45"/>
    <n v="29.95"/>
    <n v="16.88"/>
    <n v="1.18"/>
    <n v="3.28"/>
    <n v="-41.88"/>
    <n v="32.659999999999997"/>
    <n v="28.22"/>
    <n v="-6.81"/>
    <n v="192.61999999999998"/>
  </r>
  <r>
    <x v="3"/>
    <s v="Peoples Gas System"/>
    <x v="0"/>
    <s v="Tampa Electric Company"/>
    <x v="452"/>
    <x v="451"/>
    <x v="135"/>
    <s v="Emp Pension Benefits"/>
    <n v="528.83000000000004"/>
    <n v="545.54"/>
    <n v="529.61"/>
    <n v="546.62"/>
    <n v="535.66"/>
    <n v="511.57"/>
    <n v="511.4"/>
    <n v="527.11"/>
    <n v="-4968.8500000000004"/>
    <n v="1498.84"/>
    <n v="1358.99"/>
    <n v="-375.69"/>
    <n v="1749.6299999999997"/>
  </r>
  <r>
    <x v="3"/>
    <s v="Peoples Gas System"/>
    <x v="0"/>
    <s v="Tampa Electric Company"/>
    <x v="9"/>
    <x v="9"/>
    <x v="1"/>
    <s v="FERC B/S Clearing"/>
    <m/>
    <m/>
    <n v="165.14"/>
    <n v="-27.67"/>
    <n v="26.37"/>
    <n v="26.42"/>
    <n v="2.44"/>
    <n v="2.89"/>
    <n v="4.3499999999999996"/>
    <n v="9.82"/>
    <n v="8.56"/>
    <n v="10.43"/>
    <n v="228.74999999999997"/>
  </r>
  <r>
    <x v="3"/>
    <s v="Peoples Gas System"/>
    <x v="0"/>
    <s v="Tampa Electric Company"/>
    <x v="9"/>
    <x v="9"/>
    <x v="135"/>
    <s v="Emp Pension Benefits"/>
    <m/>
    <m/>
    <n v="2509.81"/>
    <n v="-496.63"/>
    <n v="471.37"/>
    <n v="801.42"/>
    <n v="1062.8"/>
    <n v="463.84"/>
    <n v="516.30999999999995"/>
    <n v="450.81"/>
    <n v="412.49"/>
    <n v="574.65"/>
    <n v="6766.87"/>
  </r>
  <r>
    <x v="3"/>
    <s v="Peoples Gas System"/>
    <x v="0"/>
    <s v="Tampa Electric Company"/>
    <x v="10"/>
    <x v="10"/>
    <x v="1"/>
    <s v="FERC B/S Clearing"/>
    <n v="6.93"/>
    <n v="13.4"/>
    <n v="11.1"/>
    <n v="9.7100000000000009"/>
    <n v="9.56"/>
    <n v="5.62"/>
    <n v="0.39"/>
    <n v="7.19"/>
    <n v="1.55"/>
    <n v="3.38"/>
    <n v="2.91"/>
    <n v="2.2999999999999998"/>
    <n v="74.039999999999992"/>
  </r>
  <r>
    <x v="3"/>
    <s v="Peoples Gas System"/>
    <x v="0"/>
    <s v="Tampa Electric Company"/>
    <x v="10"/>
    <x v="10"/>
    <x v="135"/>
    <s v="Emp Pension Benefits"/>
    <n v="168.48"/>
    <n v="173.81"/>
    <n v="168.72"/>
    <n v="174.15"/>
    <n v="170.65"/>
    <n v="170.57"/>
    <n v="164.21"/>
    <n v="1154.81"/>
    <n v="183.6"/>
    <n v="154.82"/>
    <n v="140.37"/>
    <n v="127.05"/>
    <n v="2951.24"/>
  </r>
  <r>
    <x v="3"/>
    <s v="Peoples Gas System"/>
    <x v="0"/>
    <s v="Tampa Electric Company"/>
    <x v="454"/>
    <x v="453"/>
    <x v="1"/>
    <s v="FERC B/S Clearing"/>
    <m/>
    <n v="9.61"/>
    <n v="15.24"/>
    <m/>
    <n v="20.28"/>
    <m/>
    <m/>
    <n v="1.82"/>
    <m/>
    <m/>
    <n v="5.53"/>
    <m/>
    <n v="52.480000000000004"/>
  </r>
  <r>
    <x v="3"/>
    <s v="Peoples Gas System"/>
    <x v="0"/>
    <s v="Tampa Electric Company"/>
    <x v="454"/>
    <x v="453"/>
    <x v="135"/>
    <s v="Emp Pension Benefits"/>
    <m/>
    <n v="124.51"/>
    <n v="231.63"/>
    <m/>
    <n v="362.62"/>
    <m/>
    <m/>
    <n v="292.29000000000002"/>
    <m/>
    <m/>
    <n v="266.45999999999998"/>
    <m/>
    <n v="1277.51"/>
  </r>
  <r>
    <x v="3"/>
    <s v="Peoples Gas System"/>
    <x v="0"/>
    <s v="Tampa Electric Company"/>
    <x v="455"/>
    <x v="454"/>
    <x v="1"/>
    <s v="FERC B/S Clearing"/>
    <m/>
    <m/>
    <n v="0.47"/>
    <n v="0.18"/>
    <n v="0.66"/>
    <n v="0.16"/>
    <n v="0.25"/>
    <n v="0.14000000000000001"/>
    <n v="0.22"/>
    <n v="0.52"/>
    <n v="0.34"/>
    <n v="0.83"/>
    <n v="3.77"/>
  </r>
  <r>
    <x v="3"/>
    <s v="Peoples Gas System"/>
    <x v="0"/>
    <s v="Tampa Electric Company"/>
    <x v="455"/>
    <x v="454"/>
    <x v="135"/>
    <s v="Emp Pension Benefits"/>
    <n v="34.96"/>
    <n v="35.43"/>
    <n v="35.46"/>
    <n v="36.79"/>
    <n v="34.67"/>
    <n v="35.340000000000003"/>
    <n v="35.03"/>
    <n v="44.1"/>
    <n v="47.32"/>
    <n v="35"/>
    <n v="34.92"/>
    <n v="34.909999999999997"/>
    <n v="443.93000000000006"/>
  </r>
  <r>
    <x v="3"/>
    <s v="Peoples Gas System"/>
    <x v="0"/>
    <s v="Tampa Electric Company"/>
    <x v="462"/>
    <x v="461"/>
    <x v="1"/>
    <s v="FERC B/S Clearing"/>
    <m/>
    <m/>
    <m/>
    <m/>
    <n v="1.08"/>
    <m/>
    <m/>
    <m/>
    <m/>
    <m/>
    <m/>
    <m/>
    <n v="1.08"/>
  </r>
  <r>
    <x v="3"/>
    <s v="Peoples Gas System"/>
    <x v="0"/>
    <s v="Tampa Electric Company"/>
    <x v="462"/>
    <x v="461"/>
    <x v="94"/>
    <s v="OthPwr Maint Struct"/>
    <m/>
    <m/>
    <m/>
    <m/>
    <n v="0.37"/>
    <m/>
    <m/>
    <m/>
    <m/>
    <n v="3.56"/>
    <m/>
    <m/>
    <n v="3.93"/>
  </r>
  <r>
    <x v="3"/>
    <s v="Peoples Gas System"/>
    <x v="0"/>
    <s v="Tampa Electric Company"/>
    <x v="462"/>
    <x v="461"/>
    <x v="95"/>
    <s v="OthPwr Maint Gen Eq"/>
    <m/>
    <m/>
    <m/>
    <m/>
    <n v="1.48"/>
    <m/>
    <m/>
    <m/>
    <m/>
    <n v="14.24"/>
    <m/>
    <m/>
    <n v="15.72"/>
  </r>
  <r>
    <x v="3"/>
    <s v="Peoples Gas System"/>
    <x v="0"/>
    <s v="Tampa Electric Company"/>
    <x v="462"/>
    <x v="461"/>
    <x v="121"/>
    <s v="Distrb Maint OH Line"/>
    <m/>
    <m/>
    <m/>
    <m/>
    <n v="0.01"/>
    <m/>
    <m/>
    <m/>
    <m/>
    <m/>
    <m/>
    <m/>
    <n v="0.01"/>
  </r>
  <r>
    <x v="3"/>
    <s v="Peoples Gas System"/>
    <x v="0"/>
    <s v="Tampa Electric Company"/>
    <x v="462"/>
    <x v="461"/>
    <x v="128"/>
    <s v="Cust Act Rcds Cllct"/>
    <n v="114.09"/>
    <n v="330.24"/>
    <n v="36.6"/>
    <n v="75.78"/>
    <n v="15.5"/>
    <n v="37.89"/>
    <m/>
    <m/>
    <m/>
    <n v="392.49"/>
    <n v="236.73"/>
    <n v="199.66"/>
    <n v="1438.98"/>
  </r>
  <r>
    <x v="3"/>
    <s v="Peoples Gas System"/>
    <x v="0"/>
    <s v="Tampa Electric Company"/>
    <x v="462"/>
    <x v="461"/>
    <x v="137"/>
    <s v="Office Suppl Exp"/>
    <m/>
    <m/>
    <m/>
    <m/>
    <n v="1.42"/>
    <m/>
    <m/>
    <m/>
    <m/>
    <m/>
    <m/>
    <m/>
    <n v="1.42"/>
  </r>
  <r>
    <x v="3"/>
    <s v="Peoples Gas System"/>
    <x v="0"/>
    <s v="Tampa Electric Company"/>
    <x v="462"/>
    <x v="461"/>
    <x v="132"/>
    <s v="Misc General Exp"/>
    <m/>
    <m/>
    <m/>
    <m/>
    <n v="0.69"/>
    <m/>
    <m/>
    <m/>
    <m/>
    <m/>
    <m/>
    <m/>
    <n v="0.69"/>
  </r>
  <r>
    <x v="3"/>
    <s v="Peoples Gas System"/>
    <x v="0"/>
    <s v="Tampa Electric Company"/>
    <x v="463"/>
    <x v="462"/>
    <x v="128"/>
    <s v="Cust Act Rcds Cllct"/>
    <n v="36.32"/>
    <m/>
    <m/>
    <m/>
    <m/>
    <m/>
    <m/>
    <m/>
    <m/>
    <n v="87.12"/>
    <m/>
    <m/>
    <n v="123.44"/>
  </r>
  <r>
    <x v="3"/>
    <s v="Peoples Gas System"/>
    <x v="0"/>
    <s v="Tampa Electric Company"/>
    <x v="464"/>
    <x v="463"/>
    <x v="128"/>
    <s v="Cust Act Rcds Cllct"/>
    <n v="142.94"/>
    <m/>
    <n v="159.15"/>
    <n v="611.15"/>
    <m/>
    <m/>
    <m/>
    <m/>
    <m/>
    <m/>
    <m/>
    <m/>
    <n v="913.24"/>
  </r>
  <r>
    <x v="3"/>
    <s v="Peoples Gas System"/>
    <x v="0"/>
    <s v="Tampa Electric Company"/>
    <x v="465"/>
    <x v="464"/>
    <x v="128"/>
    <s v="Cust Act Rcds Cllct"/>
    <n v="255.5"/>
    <m/>
    <m/>
    <m/>
    <n v="349.3"/>
    <m/>
    <m/>
    <m/>
    <m/>
    <m/>
    <m/>
    <n v="31.5"/>
    <n v="636.29999999999995"/>
  </r>
  <r>
    <x v="3"/>
    <s v="Peoples Gas System"/>
    <x v="0"/>
    <s v="Tampa Electric Company"/>
    <x v="466"/>
    <x v="465"/>
    <x v="1"/>
    <s v="FERC B/S Clearing"/>
    <m/>
    <m/>
    <m/>
    <m/>
    <m/>
    <m/>
    <n v="0"/>
    <m/>
    <m/>
    <m/>
    <m/>
    <m/>
    <n v="0"/>
  </r>
  <r>
    <x v="3"/>
    <s v="Peoples Gas System"/>
    <x v="0"/>
    <s v="Tampa Electric Company"/>
    <x v="466"/>
    <x v="465"/>
    <x v="94"/>
    <s v="OthPwr Maint Struct"/>
    <m/>
    <m/>
    <m/>
    <m/>
    <m/>
    <m/>
    <n v="0"/>
    <m/>
    <m/>
    <n v="24"/>
    <n v="2.4"/>
    <m/>
    <n v="26.4"/>
  </r>
  <r>
    <x v="3"/>
    <s v="Peoples Gas System"/>
    <x v="0"/>
    <s v="Tampa Electric Company"/>
    <x v="466"/>
    <x v="465"/>
    <x v="95"/>
    <s v="OthPwr Maint Gen Eq"/>
    <m/>
    <m/>
    <m/>
    <m/>
    <m/>
    <m/>
    <n v="0.01"/>
    <m/>
    <m/>
    <n v="96"/>
    <n v="9.6"/>
    <m/>
    <n v="105.61"/>
  </r>
  <r>
    <x v="3"/>
    <s v="Peoples Gas System"/>
    <x v="0"/>
    <s v="Tampa Electric Company"/>
    <x v="466"/>
    <x v="465"/>
    <x v="128"/>
    <s v="Cust Act Rcds Cllct"/>
    <n v="35"/>
    <n v="1166.33"/>
    <n v="70"/>
    <n v="35"/>
    <n v="35"/>
    <n v="250.66"/>
    <n v="105.16"/>
    <n v="35"/>
    <n v="105"/>
    <n v="733.17"/>
    <n v="105"/>
    <n v="362.44"/>
    <n v="3037.76"/>
  </r>
  <r>
    <x v="3"/>
    <s v="Peoples Gas System"/>
    <x v="0"/>
    <s v="Tampa Electric Company"/>
    <x v="466"/>
    <x v="465"/>
    <x v="137"/>
    <s v="Office Suppl Exp"/>
    <m/>
    <m/>
    <m/>
    <m/>
    <m/>
    <m/>
    <n v="0"/>
    <m/>
    <m/>
    <m/>
    <m/>
    <m/>
    <n v="0"/>
  </r>
  <r>
    <x v="3"/>
    <s v="Peoples Gas System"/>
    <x v="0"/>
    <s v="Tampa Electric Company"/>
    <x v="466"/>
    <x v="465"/>
    <x v="132"/>
    <s v="Misc General Exp"/>
    <m/>
    <m/>
    <m/>
    <m/>
    <m/>
    <m/>
    <n v="0.01"/>
    <m/>
    <m/>
    <m/>
    <m/>
    <m/>
    <n v="0.01"/>
  </r>
  <r>
    <x v="3"/>
    <s v="Peoples Gas System"/>
    <x v="0"/>
    <s v="Tampa Electric Company"/>
    <x v="468"/>
    <x v="467"/>
    <x v="128"/>
    <s v="Cust Act Rcds Cllct"/>
    <m/>
    <m/>
    <m/>
    <m/>
    <m/>
    <m/>
    <m/>
    <m/>
    <m/>
    <n v="7.06"/>
    <m/>
    <n v="1267.8800000000001"/>
    <n v="1274.94"/>
  </r>
  <r>
    <x v="3"/>
    <s v="Peoples Gas System"/>
    <x v="0"/>
    <s v="Tampa Electric Company"/>
    <x v="479"/>
    <x v="478"/>
    <x v="128"/>
    <s v="Cust Act Rcds Cllct"/>
    <n v="53"/>
    <m/>
    <m/>
    <m/>
    <m/>
    <m/>
    <m/>
    <m/>
    <m/>
    <m/>
    <m/>
    <m/>
    <n v="53"/>
  </r>
  <r>
    <x v="3"/>
    <s v="Peoples Gas System"/>
    <x v="0"/>
    <s v="Tampa Electric Company"/>
    <x v="483"/>
    <x v="482"/>
    <x v="128"/>
    <s v="Cust Act Rcds Cllct"/>
    <m/>
    <m/>
    <m/>
    <m/>
    <m/>
    <m/>
    <m/>
    <m/>
    <n v="108.53"/>
    <m/>
    <m/>
    <m/>
    <n v="108.53"/>
  </r>
  <r>
    <x v="3"/>
    <s v="Peoples Gas System"/>
    <x v="0"/>
    <s v="Tampa Electric Company"/>
    <x v="498"/>
    <x v="497"/>
    <x v="128"/>
    <s v="Cust Act Rcds Cllct"/>
    <m/>
    <m/>
    <m/>
    <m/>
    <m/>
    <m/>
    <m/>
    <m/>
    <m/>
    <n v="0.08"/>
    <n v="293.73"/>
    <n v="310.07"/>
    <n v="603.88"/>
  </r>
  <r>
    <x v="3"/>
    <s v="Peoples Gas System"/>
    <x v="0"/>
    <s v="Tampa Electric Company"/>
    <x v="504"/>
    <x v="503"/>
    <x v="94"/>
    <s v="OthPwr Maint Struct"/>
    <m/>
    <m/>
    <m/>
    <m/>
    <m/>
    <m/>
    <m/>
    <m/>
    <m/>
    <n v="12"/>
    <m/>
    <m/>
    <n v="12"/>
  </r>
  <r>
    <x v="3"/>
    <s v="Peoples Gas System"/>
    <x v="0"/>
    <s v="Tampa Electric Company"/>
    <x v="504"/>
    <x v="503"/>
    <x v="95"/>
    <s v="OthPwr Maint Gen Eq"/>
    <m/>
    <m/>
    <m/>
    <m/>
    <m/>
    <m/>
    <m/>
    <m/>
    <m/>
    <n v="48"/>
    <m/>
    <m/>
    <n v="48"/>
  </r>
  <r>
    <x v="3"/>
    <s v="Peoples Gas System"/>
    <x v="0"/>
    <s v="Tampa Electric Company"/>
    <x v="504"/>
    <x v="503"/>
    <x v="128"/>
    <s v="Cust Act Rcds Cllct"/>
    <m/>
    <n v="104.75"/>
    <m/>
    <m/>
    <m/>
    <n v="81.66"/>
    <m/>
    <m/>
    <m/>
    <n v="15.9"/>
    <n v="119.57"/>
    <m/>
    <n v="321.88"/>
  </r>
  <r>
    <x v="3"/>
    <s v="Peoples Gas System"/>
    <x v="0"/>
    <s v="Tampa Electric Company"/>
    <x v="505"/>
    <x v="504"/>
    <x v="94"/>
    <s v="OthPwr Maint Struct"/>
    <m/>
    <m/>
    <m/>
    <m/>
    <m/>
    <m/>
    <m/>
    <m/>
    <m/>
    <n v="0.4"/>
    <m/>
    <m/>
    <n v="0.4"/>
  </r>
  <r>
    <x v="3"/>
    <s v="Peoples Gas System"/>
    <x v="0"/>
    <s v="Tampa Electric Company"/>
    <x v="505"/>
    <x v="504"/>
    <x v="95"/>
    <s v="OthPwr Maint Gen Eq"/>
    <m/>
    <m/>
    <m/>
    <m/>
    <m/>
    <m/>
    <m/>
    <m/>
    <m/>
    <n v="1.6"/>
    <m/>
    <m/>
    <n v="1.6"/>
  </r>
  <r>
    <x v="3"/>
    <s v="Peoples Gas System"/>
    <x v="0"/>
    <s v="Tampa Electric Company"/>
    <x v="505"/>
    <x v="504"/>
    <x v="128"/>
    <s v="Cust Act Rcds Cllct"/>
    <n v="59.15"/>
    <m/>
    <m/>
    <n v="26.21"/>
    <m/>
    <n v="17.5"/>
    <m/>
    <m/>
    <m/>
    <n v="22.46"/>
    <m/>
    <n v="39.159999999999997"/>
    <n v="164.48"/>
  </r>
  <r>
    <x v="3"/>
    <s v="Peoples Gas System"/>
    <x v="0"/>
    <s v="Tampa Electric Company"/>
    <x v="506"/>
    <x v="505"/>
    <x v="128"/>
    <s v="Cust Act Rcds Cllct"/>
    <m/>
    <m/>
    <m/>
    <m/>
    <m/>
    <m/>
    <n v="1796.75"/>
    <m/>
    <m/>
    <m/>
    <m/>
    <m/>
    <n v="1796.75"/>
  </r>
  <r>
    <x v="3"/>
    <s v="Peoples Gas System"/>
    <x v="0"/>
    <s v="Tampa Electric Company"/>
    <x v="508"/>
    <x v="507"/>
    <x v="128"/>
    <s v="Cust Act Rcds Cllct"/>
    <m/>
    <m/>
    <m/>
    <n v="20.2"/>
    <m/>
    <m/>
    <m/>
    <m/>
    <m/>
    <m/>
    <n v="78.64"/>
    <m/>
    <n v="98.84"/>
  </r>
  <r>
    <x v="3"/>
    <s v="Peoples Gas System"/>
    <x v="0"/>
    <s v="Tampa Electric Company"/>
    <x v="517"/>
    <x v="516"/>
    <x v="128"/>
    <s v="Cust Act Rcds Cllct"/>
    <m/>
    <n v="1262.42"/>
    <n v="11.9"/>
    <m/>
    <n v="380.14"/>
    <m/>
    <m/>
    <m/>
    <n v="26.21"/>
    <m/>
    <m/>
    <n v="97.35"/>
    <n v="1778.02"/>
  </r>
  <r>
    <x v="3"/>
    <s v="Peoples Gas System"/>
    <x v="0"/>
    <s v="Tampa Electric Company"/>
    <x v="536"/>
    <x v="535"/>
    <x v="1"/>
    <s v="FERC B/S Clearing"/>
    <n v="7.64"/>
    <n v="14.75"/>
    <n v="12.21"/>
    <n v="10.68"/>
    <n v="10.5"/>
    <n v="6.53"/>
    <n v="0.44"/>
    <n v="1.36"/>
    <n v="1.97"/>
    <n v="4.29"/>
    <n v="4.25"/>
    <n v="3.01"/>
    <n v="77.63000000000001"/>
  </r>
  <r>
    <x v="3"/>
    <s v="Peoples Gas System"/>
    <x v="0"/>
    <s v="Tampa Electric Company"/>
    <x v="536"/>
    <x v="535"/>
    <x v="148"/>
    <s v="Injuries and Damages"/>
    <n v="185.46"/>
    <n v="191.31"/>
    <n v="185.73"/>
    <n v="191.68"/>
    <n v="187.85"/>
    <n v="198.49"/>
    <n v="194.34"/>
    <n v="218.81"/>
    <n v="233.64"/>
    <n v="197.03"/>
    <n v="204"/>
    <n v="165.5"/>
    <n v="2353.84"/>
  </r>
  <r>
    <x v="3"/>
    <s v="Peoples Gas System"/>
    <x v="0"/>
    <s v="Tampa Electric Company"/>
    <x v="553"/>
    <x v="552"/>
    <x v="128"/>
    <s v="Cust Act Rcds Cllct"/>
    <m/>
    <m/>
    <m/>
    <n v="556.5"/>
    <m/>
    <m/>
    <m/>
    <n v="42"/>
    <m/>
    <m/>
    <m/>
    <m/>
    <n v="598.5"/>
  </r>
  <r>
    <x v="3"/>
    <s v="Peoples Gas System"/>
    <x v="0"/>
    <s v="Tampa Electric Company"/>
    <x v="553"/>
    <x v="552"/>
    <x v="137"/>
    <s v="Office Suppl Exp"/>
    <m/>
    <m/>
    <m/>
    <m/>
    <n v="0.32"/>
    <m/>
    <m/>
    <m/>
    <m/>
    <m/>
    <m/>
    <m/>
    <n v="0.32"/>
  </r>
  <r>
    <x v="3"/>
    <s v="Peoples Gas System"/>
    <x v="0"/>
    <s v="Tampa Electric Company"/>
    <x v="553"/>
    <x v="552"/>
    <x v="132"/>
    <s v="Misc General Exp"/>
    <n v="1.51"/>
    <n v="1.37"/>
    <n v="1.44"/>
    <n v="1.45"/>
    <n v="1.51"/>
    <n v="1.53"/>
    <n v="1.47"/>
    <n v="1.17"/>
    <n v="1.45"/>
    <n v="1.36"/>
    <n v="1.42"/>
    <n v="1.37"/>
    <n v="17.05"/>
  </r>
  <r>
    <x v="3"/>
    <s v="Peoples Gas System"/>
    <x v="0"/>
    <s v="Tampa Electric Company"/>
    <x v="556"/>
    <x v="555"/>
    <x v="128"/>
    <s v="Cust Act Rcds Cllct"/>
    <m/>
    <m/>
    <m/>
    <m/>
    <m/>
    <m/>
    <m/>
    <m/>
    <m/>
    <n v="7.7"/>
    <m/>
    <m/>
    <n v="7.7"/>
  </r>
  <r>
    <x v="3"/>
    <s v="Peoples Gas System"/>
    <x v="0"/>
    <s v="Tampa Electric Company"/>
    <x v="593"/>
    <x v="592"/>
    <x v="1"/>
    <s v="FERC B/S Clearing"/>
    <m/>
    <m/>
    <m/>
    <m/>
    <m/>
    <m/>
    <m/>
    <m/>
    <m/>
    <m/>
    <m/>
    <n v="0.34"/>
    <n v="0.34"/>
  </r>
  <r>
    <x v="3"/>
    <s v="Peoples Gas System"/>
    <x v="0"/>
    <s v="Tampa Electric Company"/>
    <x v="593"/>
    <x v="592"/>
    <x v="94"/>
    <s v="OthPwr Maint Struct"/>
    <m/>
    <m/>
    <m/>
    <m/>
    <m/>
    <m/>
    <m/>
    <m/>
    <m/>
    <m/>
    <m/>
    <n v="0.38"/>
    <n v="0.38"/>
  </r>
  <r>
    <x v="3"/>
    <s v="Peoples Gas System"/>
    <x v="0"/>
    <s v="Tampa Electric Company"/>
    <x v="593"/>
    <x v="592"/>
    <x v="95"/>
    <s v="OthPwr Maint Gen Eq"/>
    <m/>
    <m/>
    <m/>
    <m/>
    <m/>
    <m/>
    <m/>
    <m/>
    <m/>
    <m/>
    <m/>
    <n v="1.52"/>
    <n v="1.52"/>
  </r>
  <r>
    <x v="3"/>
    <s v="Peoples Gas System"/>
    <x v="0"/>
    <s v="Tampa Electric Company"/>
    <x v="593"/>
    <x v="592"/>
    <x v="128"/>
    <s v="Cust Act Rcds Cllct"/>
    <m/>
    <m/>
    <m/>
    <m/>
    <m/>
    <m/>
    <m/>
    <m/>
    <m/>
    <m/>
    <m/>
    <n v="15.75"/>
    <n v="15.75"/>
  </r>
  <r>
    <x v="3"/>
    <s v="Peoples Gas System"/>
    <x v="0"/>
    <s v="Tampa Electric Company"/>
    <x v="593"/>
    <x v="592"/>
    <x v="132"/>
    <s v="Misc General Exp"/>
    <m/>
    <m/>
    <m/>
    <m/>
    <m/>
    <m/>
    <m/>
    <m/>
    <m/>
    <m/>
    <m/>
    <n v="1.41"/>
    <n v="1.41"/>
  </r>
  <r>
    <x v="3"/>
    <s v="Peoples Gas System"/>
    <x v="0"/>
    <s v="Tampa Electric Company"/>
    <x v="11"/>
    <x v="11"/>
    <x v="1"/>
    <s v="FERC B/S Clearing"/>
    <n v="351.39"/>
    <n v="627.22"/>
    <n v="474.05"/>
    <n v="422.46"/>
    <n v="414.97"/>
    <n v="276.72000000000003"/>
    <n v="15.8"/>
    <n v="46.51"/>
    <n v="69.14"/>
    <n v="150.51"/>
    <n v="168.51"/>
    <n v="102.08"/>
    <n v="3119.3600000000006"/>
  </r>
  <r>
    <x v="3"/>
    <s v="Peoples Gas System"/>
    <x v="0"/>
    <s v="Tampa Electric Company"/>
    <x v="11"/>
    <x v="11"/>
    <x v="157"/>
    <s v="TOTI Utility OperInc"/>
    <n v="8528.52"/>
    <n v="8136.48"/>
    <n v="7204.07"/>
    <n v="7581.79"/>
    <n v="7419.09"/>
    <n v="8392.33"/>
    <n v="6891.11"/>
    <n v="7467.68"/>
    <n v="8203.3700000000008"/>
    <n v="6907.41"/>
    <n v="8117.12"/>
    <n v="5624.98"/>
    <n v="90473.95"/>
  </r>
  <r>
    <x v="3"/>
    <s v="Peoples Gas System"/>
    <x v="0"/>
    <s v="Tampa Electric Company"/>
    <x v="620"/>
    <x v="619"/>
    <x v="1"/>
    <s v="FERC B/S Clearing"/>
    <m/>
    <m/>
    <m/>
    <m/>
    <n v="2.59"/>
    <m/>
    <m/>
    <m/>
    <m/>
    <m/>
    <m/>
    <m/>
    <n v="2.59"/>
  </r>
  <r>
    <x v="3"/>
    <s v="Peoples Gas System"/>
    <x v="0"/>
    <s v="Tampa Electric Company"/>
    <x v="620"/>
    <x v="619"/>
    <x v="157"/>
    <s v="TOTI Utility OperInc"/>
    <m/>
    <m/>
    <m/>
    <m/>
    <n v="46.29"/>
    <m/>
    <m/>
    <m/>
    <m/>
    <m/>
    <m/>
    <m/>
    <n v="46.29"/>
  </r>
  <r>
    <x v="3"/>
    <s v="Peoples Gas System"/>
    <x v="0"/>
    <s v="Tampa Electric Company"/>
    <x v="12"/>
    <x v="12"/>
    <x v="1"/>
    <s v="FERC B/S Clearing"/>
    <m/>
    <n v="0"/>
    <n v="0"/>
    <m/>
    <n v="0"/>
    <m/>
    <m/>
    <m/>
    <n v="0"/>
    <n v="0"/>
    <n v="0"/>
    <n v="0"/>
    <n v="0"/>
  </r>
  <r>
    <x v="3"/>
    <s v="Peoples Gas System"/>
    <x v="0"/>
    <s v="Tampa Electric Company"/>
    <x v="12"/>
    <x v="12"/>
    <x v="94"/>
    <s v="OthPwr Maint Struct"/>
    <n v="0"/>
    <m/>
    <n v="0"/>
    <n v="0"/>
    <n v="0"/>
    <n v="0"/>
    <m/>
    <m/>
    <m/>
    <m/>
    <n v="0"/>
    <m/>
    <n v="0"/>
  </r>
  <r>
    <x v="3"/>
    <s v="Peoples Gas System"/>
    <x v="0"/>
    <s v="Tampa Electric Company"/>
    <x v="12"/>
    <x v="12"/>
    <x v="95"/>
    <s v="OthPwr Maint Gen Eq"/>
    <n v="0"/>
    <m/>
    <n v="0"/>
    <n v="0"/>
    <n v="0"/>
    <n v="0"/>
    <m/>
    <m/>
    <m/>
    <m/>
    <n v="0"/>
    <m/>
    <n v="0"/>
  </r>
  <r>
    <x v="3"/>
    <s v="Peoples Gas System"/>
    <x v="0"/>
    <s v="Tampa Electric Company"/>
    <x v="12"/>
    <x v="12"/>
    <x v="121"/>
    <s v="Distrb Maint OH Line"/>
    <m/>
    <n v="0"/>
    <m/>
    <m/>
    <n v="0"/>
    <m/>
    <m/>
    <m/>
    <m/>
    <m/>
    <m/>
    <m/>
    <n v="0"/>
  </r>
  <r>
    <x v="3"/>
    <s v="Peoples Gas System"/>
    <x v="0"/>
    <s v="Tampa Electric Company"/>
    <x v="12"/>
    <x v="12"/>
    <x v="128"/>
    <s v="Cust Act Rcds Cllct"/>
    <n v="0.03"/>
    <m/>
    <n v="0.02"/>
    <m/>
    <m/>
    <m/>
    <m/>
    <n v="0.04"/>
    <m/>
    <m/>
    <n v="0.02"/>
    <n v="0.01"/>
    <n v="0.12"/>
  </r>
  <r>
    <x v="3"/>
    <s v="Peoples Gas System"/>
    <x v="0"/>
    <s v="Tampa Electric Company"/>
    <x v="12"/>
    <x v="12"/>
    <x v="129"/>
    <s v="Cust Assist Exp"/>
    <m/>
    <m/>
    <n v="0"/>
    <m/>
    <m/>
    <m/>
    <m/>
    <m/>
    <m/>
    <m/>
    <m/>
    <m/>
    <n v="0"/>
  </r>
  <r>
    <x v="3"/>
    <s v="Peoples Gas System"/>
    <x v="0"/>
    <s v="Tampa Electric Company"/>
    <x v="12"/>
    <x v="12"/>
    <x v="131"/>
    <s v="A&amp;G Salaries"/>
    <m/>
    <n v="0.06"/>
    <m/>
    <m/>
    <n v="0.01"/>
    <m/>
    <n v="0"/>
    <n v="0"/>
    <n v="0.02"/>
    <n v="0.04"/>
    <m/>
    <m/>
    <n v="0.13"/>
  </r>
  <r>
    <x v="3"/>
    <s v="Peoples Gas System"/>
    <x v="0"/>
    <s v="Tampa Electric Company"/>
    <x v="12"/>
    <x v="12"/>
    <x v="132"/>
    <s v="Misc General Exp"/>
    <m/>
    <m/>
    <n v="0"/>
    <m/>
    <m/>
    <m/>
    <n v="0"/>
    <m/>
    <m/>
    <m/>
    <n v="0"/>
    <m/>
    <n v="0"/>
  </r>
  <r>
    <x v="3"/>
    <s v="Peoples Gas System"/>
    <x v="0"/>
    <s v="Tampa Electric Company"/>
    <x v="704"/>
    <x v="703"/>
    <x v="1"/>
    <s v="FERC B/S Clearing"/>
    <n v="128.4"/>
    <n v="613.54999999999995"/>
    <n v="187.65"/>
    <n v="310.55"/>
    <n v="569.6"/>
    <n v="174.78"/>
    <n v="24.86"/>
    <n v="79"/>
    <n v="119.9"/>
    <n v="204.61"/>
    <n v="149.94999999999999"/>
    <n v="106.54"/>
    <n v="2669.39"/>
  </r>
  <r>
    <x v="3"/>
    <s v="Peoples Gas System"/>
    <x v="0"/>
    <s v="Tampa Electric Company"/>
    <x v="704"/>
    <x v="703"/>
    <x v="135"/>
    <s v="Emp Pension Benefits"/>
    <n v="3116.37"/>
    <n v="7958.96"/>
    <n v="2851.63"/>
    <n v="5573.36"/>
    <n v="10183.5"/>
    <n v="5300.16"/>
    <n v="10843.68"/>
    <n v="12684.12"/>
    <n v="14226.56"/>
    <n v="9390.0499999999993"/>
    <n v="7222.58"/>
    <n v="5871.07"/>
    <n v="95222.040000000008"/>
  </r>
  <r>
    <x v="3"/>
    <s v="Peoples Gas System"/>
    <x v="0"/>
    <s v="Tampa Electric Company"/>
    <x v="13"/>
    <x v="13"/>
    <x v="1"/>
    <s v="FERC B/S Clearing"/>
    <n v="21.01"/>
    <n v="20.81"/>
    <n v="124.04"/>
    <n v="34.69"/>
    <n v="104.68"/>
    <m/>
    <n v="3.21"/>
    <n v="13.54"/>
    <n v="15.63"/>
    <n v="45.64"/>
    <m/>
    <n v="26.63"/>
    <n v="409.88"/>
  </r>
  <r>
    <x v="3"/>
    <s v="Peoples Gas System"/>
    <x v="0"/>
    <s v="Tampa Electric Company"/>
    <x v="13"/>
    <x v="13"/>
    <x v="157"/>
    <s v="TOTI Utility OperInc"/>
    <n v="509.91"/>
    <n v="269.8"/>
    <n v="1885.15"/>
    <n v="622.54"/>
    <n v="1871.35"/>
    <m/>
    <n v="1400.53"/>
    <n v="2173.16"/>
    <n v="1853.95"/>
    <n v="2094.41"/>
    <m/>
    <n v="1467.82"/>
    <n v="14148.619999999999"/>
  </r>
  <r>
    <x v="3"/>
    <s v="Peoples Gas System"/>
    <x v="0"/>
    <s v="Tampa Electric Company"/>
    <x v="705"/>
    <x v="704"/>
    <x v="1"/>
    <s v="FERC B/S Clearing"/>
    <n v="0.09"/>
    <m/>
    <n v="0.33"/>
    <n v="0.82"/>
    <n v="4.4400000000000004"/>
    <n v="0.52"/>
    <n v="0.04"/>
    <n v="0.01"/>
    <n v="0.41"/>
    <n v="0.04"/>
    <n v="1.54"/>
    <n v="11.86"/>
    <n v="20.100000000000001"/>
  </r>
  <r>
    <x v="3"/>
    <s v="Peoples Gas System"/>
    <x v="0"/>
    <s v="Tampa Electric Company"/>
    <x v="705"/>
    <x v="704"/>
    <x v="135"/>
    <s v="Emp Pension Benefits"/>
    <n v="1.86"/>
    <m/>
    <n v="5.18"/>
    <n v="15.11"/>
    <n v="79.5"/>
    <n v="15.22"/>
    <n v="13.55"/>
    <n v="2.19"/>
    <n v="48.54"/>
    <n v="1.69"/>
    <n v="74.19"/>
    <n v="653.96"/>
    <n v="910.99"/>
  </r>
  <r>
    <x v="3"/>
    <s v="Peoples Gas System"/>
    <x v="0"/>
    <s v="Tampa Electric Company"/>
    <x v="706"/>
    <x v="705"/>
    <x v="1"/>
    <s v="FERC B/S Clearing"/>
    <n v="0.03"/>
    <m/>
    <n v="0.1"/>
    <n v="0.21"/>
    <n v="1.22"/>
    <n v="0.11"/>
    <n v="0"/>
    <n v="0"/>
    <n v="0.12"/>
    <n v="0.01"/>
    <n v="0.35"/>
    <n v="3.27"/>
    <n v="5.42"/>
  </r>
  <r>
    <x v="3"/>
    <s v="Peoples Gas System"/>
    <x v="0"/>
    <s v="Tampa Electric Company"/>
    <x v="706"/>
    <x v="705"/>
    <x v="157"/>
    <s v="TOTI Utility OperInc"/>
    <n v="0.51"/>
    <m/>
    <n v="1.43"/>
    <n v="4.17"/>
    <n v="21.94"/>
    <n v="3.34"/>
    <n v="3.74"/>
    <n v="0.6"/>
    <n v="13.39"/>
    <n v="0.46"/>
    <n v="17.170000000000002"/>
    <n v="180.41"/>
    <n v="247.16"/>
  </r>
  <r>
    <x v="3"/>
    <s v="Peoples Gas System"/>
    <x v="0"/>
    <s v="Tampa Electric Company"/>
    <x v="707"/>
    <x v="706"/>
    <x v="131"/>
    <s v="A&amp;G Salaries"/>
    <m/>
    <m/>
    <m/>
    <n v="1.91"/>
    <m/>
    <m/>
    <m/>
    <m/>
    <m/>
    <m/>
    <m/>
    <m/>
    <n v="1.91"/>
  </r>
  <r>
    <x v="3"/>
    <s v="Peoples Gas System"/>
    <x v="0"/>
    <s v="Tampa Electric Company"/>
    <x v="707"/>
    <x v="706"/>
    <x v="132"/>
    <s v="Misc General Exp"/>
    <m/>
    <m/>
    <n v="7.97"/>
    <m/>
    <m/>
    <m/>
    <n v="228.17"/>
    <m/>
    <m/>
    <m/>
    <m/>
    <m/>
    <n v="236.14"/>
  </r>
  <r>
    <x v="3"/>
    <s v="Peoples Gas System"/>
    <x v="0"/>
    <s v="Tampa Electric Company"/>
    <x v="708"/>
    <x v="707"/>
    <x v="131"/>
    <s v="A&amp;G Salaries"/>
    <m/>
    <m/>
    <m/>
    <n v="1.32"/>
    <n v="1.61"/>
    <m/>
    <m/>
    <m/>
    <n v="118.89"/>
    <m/>
    <m/>
    <m/>
    <n v="121.82000000000001"/>
  </r>
  <r>
    <x v="4"/>
    <s v="TECO Partners"/>
    <x v="0"/>
    <s v="Tampa Electric Company"/>
    <x v="0"/>
    <x v="0"/>
    <x v="0"/>
    <s v="FERC IC Payable"/>
    <m/>
    <m/>
    <m/>
    <m/>
    <m/>
    <m/>
    <m/>
    <m/>
    <n v="-789.84"/>
    <m/>
    <m/>
    <m/>
    <n v="-789.84"/>
  </r>
  <r>
    <x v="4"/>
    <s v="TECO Partners"/>
    <x v="0"/>
    <s v="Tampa Electric Company"/>
    <x v="429"/>
    <x v="428"/>
    <x v="1"/>
    <s v="FERC B/S Clearing"/>
    <m/>
    <m/>
    <m/>
    <m/>
    <m/>
    <m/>
    <m/>
    <m/>
    <n v="465.12"/>
    <m/>
    <m/>
    <m/>
    <n v="465.12"/>
  </r>
  <r>
    <x v="4"/>
    <s v="TECO Partners"/>
    <x v="0"/>
    <s v="Tampa Electric Company"/>
    <x v="1"/>
    <x v="1"/>
    <x v="1"/>
    <s v="FERC B/S Clearing"/>
    <m/>
    <m/>
    <m/>
    <m/>
    <m/>
    <m/>
    <m/>
    <m/>
    <n v="72.36"/>
    <m/>
    <m/>
    <m/>
    <n v="72.36"/>
  </r>
  <r>
    <x v="4"/>
    <s v="TECO Partners"/>
    <x v="0"/>
    <s v="Tampa Electric Company"/>
    <x v="431"/>
    <x v="430"/>
    <x v="1"/>
    <s v="FERC B/S Clearing"/>
    <m/>
    <m/>
    <m/>
    <m/>
    <m/>
    <m/>
    <m/>
    <m/>
    <n v="33.409999999999997"/>
    <m/>
    <m/>
    <m/>
    <n v="33.409999999999997"/>
  </r>
  <r>
    <x v="4"/>
    <s v="TECO Partners"/>
    <x v="0"/>
    <s v="Tampa Electric Company"/>
    <x v="433"/>
    <x v="432"/>
    <x v="1"/>
    <s v="FERC B/S Clearing"/>
    <m/>
    <m/>
    <m/>
    <m/>
    <m/>
    <m/>
    <m/>
    <m/>
    <n v="5.49"/>
    <m/>
    <m/>
    <m/>
    <n v="5.49"/>
  </r>
  <r>
    <x v="4"/>
    <s v="TECO Partners"/>
    <x v="0"/>
    <s v="Tampa Electric Company"/>
    <x v="2"/>
    <x v="2"/>
    <x v="1"/>
    <s v="FERC B/S Clearing"/>
    <m/>
    <m/>
    <m/>
    <m/>
    <m/>
    <m/>
    <m/>
    <m/>
    <n v="0.51"/>
    <m/>
    <m/>
    <m/>
    <n v="0.51"/>
  </r>
  <r>
    <x v="4"/>
    <s v="TECO Partners"/>
    <x v="0"/>
    <s v="Tampa Electric Company"/>
    <x v="446"/>
    <x v="445"/>
    <x v="1"/>
    <s v="FERC B/S Clearing"/>
    <m/>
    <m/>
    <m/>
    <m/>
    <m/>
    <m/>
    <m/>
    <m/>
    <n v="1.87"/>
    <m/>
    <m/>
    <m/>
    <n v="1.87"/>
  </r>
  <r>
    <x v="4"/>
    <s v="TECO Partners"/>
    <x v="0"/>
    <s v="Tampa Electric Company"/>
    <x v="3"/>
    <x v="3"/>
    <x v="1"/>
    <s v="FERC B/S Clearing"/>
    <m/>
    <m/>
    <m/>
    <m/>
    <m/>
    <m/>
    <m/>
    <m/>
    <n v="0.28999999999999998"/>
    <m/>
    <m/>
    <m/>
    <n v="0.28999999999999998"/>
  </r>
  <r>
    <x v="4"/>
    <s v="TECO Partners"/>
    <x v="0"/>
    <s v="Tampa Electric Company"/>
    <x v="4"/>
    <x v="4"/>
    <x v="1"/>
    <s v="FERC B/S Clearing"/>
    <m/>
    <m/>
    <m/>
    <m/>
    <m/>
    <m/>
    <m/>
    <m/>
    <n v="125.83"/>
    <m/>
    <m/>
    <m/>
    <n v="125.83"/>
  </r>
  <r>
    <x v="4"/>
    <s v="TECO Partners"/>
    <x v="0"/>
    <s v="Tampa Electric Company"/>
    <x v="5"/>
    <x v="5"/>
    <x v="1"/>
    <s v="FERC B/S Clearing"/>
    <m/>
    <m/>
    <m/>
    <m/>
    <m/>
    <m/>
    <m/>
    <m/>
    <n v="9.09"/>
    <m/>
    <m/>
    <m/>
    <n v="9.09"/>
  </r>
  <r>
    <x v="4"/>
    <s v="TECO Partners"/>
    <x v="0"/>
    <s v="Tampa Electric Company"/>
    <x v="6"/>
    <x v="6"/>
    <x v="1"/>
    <s v="FERC B/S Clearing"/>
    <m/>
    <m/>
    <m/>
    <m/>
    <m/>
    <m/>
    <m/>
    <m/>
    <n v="5.79"/>
    <m/>
    <m/>
    <m/>
    <n v="5.79"/>
  </r>
  <r>
    <x v="4"/>
    <s v="TECO Partners"/>
    <x v="0"/>
    <s v="Tampa Electric Company"/>
    <x v="7"/>
    <x v="7"/>
    <x v="1"/>
    <s v="FERC B/S Clearing"/>
    <m/>
    <m/>
    <m/>
    <m/>
    <m/>
    <m/>
    <m/>
    <m/>
    <n v="18.8"/>
    <m/>
    <m/>
    <m/>
    <n v="18.8"/>
  </r>
  <r>
    <x v="4"/>
    <s v="TECO Partners"/>
    <x v="0"/>
    <s v="Tampa Electric Company"/>
    <x v="9"/>
    <x v="9"/>
    <x v="1"/>
    <s v="FERC B/S Clearing"/>
    <m/>
    <m/>
    <m/>
    <m/>
    <m/>
    <m/>
    <m/>
    <m/>
    <n v="4.08"/>
    <m/>
    <m/>
    <m/>
    <n v="4.08"/>
  </r>
  <r>
    <x v="4"/>
    <s v="TECO Partners"/>
    <x v="0"/>
    <s v="Tampa Electric Company"/>
    <x v="455"/>
    <x v="454"/>
    <x v="1"/>
    <s v="FERC B/S Clearing"/>
    <m/>
    <m/>
    <m/>
    <m/>
    <m/>
    <m/>
    <m/>
    <m/>
    <n v="0.15"/>
    <m/>
    <m/>
    <m/>
    <n v="0.15"/>
  </r>
  <r>
    <x v="4"/>
    <s v="TECO Partners"/>
    <x v="0"/>
    <s v="Tampa Electric Company"/>
    <x v="536"/>
    <x v="535"/>
    <x v="1"/>
    <s v="FERC B/S Clearing"/>
    <m/>
    <m/>
    <m/>
    <m/>
    <m/>
    <m/>
    <m/>
    <m/>
    <n v="0.93"/>
    <m/>
    <m/>
    <m/>
    <n v="0.93"/>
  </r>
  <r>
    <x v="4"/>
    <s v="TECO Partners"/>
    <x v="0"/>
    <s v="Tampa Electric Company"/>
    <x v="11"/>
    <x v="11"/>
    <x v="1"/>
    <s v="FERC B/S Clearing"/>
    <m/>
    <m/>
    <m/>
    <m/>
    <m/>
    <m/>
    <m/>
    <m/>
    <n v="46.12"/>
    <m/>
    <m/>
    <m/>
    <n v="46.12"/>
  </r>
  <r>
    <x v="4"/>
    <s v="TECO Partners"/>
    <x v="0"/>
    <s v="Tampa Electric Company"/>
    <x v="12"/>
    <x v="12"/>
    <x v="1"/>
    <s v="FERC B/S Clearing"/>
    <m/>
    <m/>
    <m/>
    <m/>
    <m/>
    <m/>
    <m/>
    <m/>
    <n v="0"/>
    <m/>
    <m/>
    <m/>
    <n v="0"/>
  </r>
  <r>
    <x v="5"/>
    <s v="New Mexico Gas Company"/>
    <x v="0"/>
    <s v="Tampa Electric Company"/>
    <x v="0"/>
    <x v="0"/>
    <x v="0"/>
    <s v="FERC IC Payable"/>
    <n v="-469.19"/>
    <n v="-6477.46"/>
    <m/>
    <m/>
    <n v="-3537.22"/>
    <n v="-98.59"/>
    <n v="-176.7"/>
    <n v="-939.74"/>
    <n v="-135.76"/>
    <n v="-6246.7"/>
    <n v="-204.23"/>
    <m/>
    <n v="-18285.59"/>
  </r>
  <r>
    <x v="5"/>
    <s v="New Mexico Gas Company"/>
    <x v="0"/>
    <s v="Tampa Electric Company"/>
    <x v="429"/>
    <x v="428"/>
    <x v="1"/>
    <s v="FERC B/S Clearing"/>
    <n v="229.79"/>
    <n v="53.8"/>
    <m/>
    <m/>
    <n v="2491.44"/>
    <n v="62.29"/>
    <n v="122.22"/>
    <n v="601.03"/>
    <n v="86.02"/>
    <n v="4089.04"/>
    <n v="118.81"/>
    <m/>
    <n v="7854.44"/>
  </r>
  <r>
    <x v="5"/>
    <s v="New Mexico Gas Company"/>
    <x v="0"/>
    <s v="Tampa Electric Company"/>
    <x v="1"/>
    <x v="1"/>
    <x v="1"/>
    <s v="FERC B/S Clearing"/>
    <n v="117.53"/>
    <n v="19.28"/>
    <m/>
    <m/>
    <n v="128.94"/>
    <n v="10.75"/>
    <n v="8.25"/>
    <n v="95.09"/>
    <n v="14.54"/>
    <n v="165.47"/>
    <n v="32.39"/>
    <m/>
    <n v="592.24"/>
  </r>
  <r>
    <x v="5"/>
    <s v="New Mexico Gas Company"/>
    <x v="0"/>
    <s v="Tampa Electric Company"/>
    <x v="431"/>
    <x v="430"/>
    <x v="1"/>
    <s v="FERC B/S Clearing"/>
    <m/>
    <m/>
    <m/>
    <m/>
    <m/>
    <m/>
    <m/>
    <m/>
    <m/>
    <n v="392.4"/>
    <m/>
    <m/>
    <n v="392.4"/>
  </r>
  <r>
    <x v="5"/>
    <s v="New Mexico Gas Company"/>
    <x v="0"/>
    <s v="Tampa Electric Company"/>
    <x v="432"/>
    <x v="431"/>
    <x v="1"/>
    <s v="FERC B/S Clearing"/>
    <m/>
    <m/>
    <m/>
    <m/>
    <m/>
    <m/>
    <m/>
    <m/>
    <m/>
    <n v="-2.5499999999999998"/>
    <m/>
    <m/>
    <n v="-2.5499999999999998"/>
  </r>
  <r>
    <x v="5"/>
    <s v="New Mexico Gas Company"/>
    <x v="0"/>
    <s v="Tampa Electric Company"/>
    <x v="433"/>
    <x v="432"/>
    <x v="1"/>
    <s v="FERC B/S Clearing"/>
    <m/>
    <m/>
    <m/>
    <m/>
    <m/>
    <m/>
    <m/>
    <m/>
    <m/>
    <n v="-26.04"/>
    <m/>
    <m/>
    <n v="-26.04"/>
  </r>
  <r>
    <x v="5"/>
    <s v="New Mexico Gas Company"/>
    <x v="0"/>
    <s v="Tampa Electric Company"/>
    <x v="2"/>
    <x v="2"/>
    <x v="1"/>
    <s v="FERC B/S Clearing"/>
    <n v="0.27"/>
    <n v="0.02"/>
    <m/>
    <m/>
    <n v="0.59"/>
    <n v="0.1"/>
    <n v="0.47"/>
    <n v="0.55000000000000004"/>
    <n v="0.08"/>
    <n v="14.11"/>
    <n v="0.11"/>
    <m/>
    <n v="16.299999999999997"/>
  </r>
  <r>
    <x v="5"/>
    <s v="New Mexico Gas Company"/>
    <x v="0"/>
    <s v="Tampa Electric Company"/>
    <x v="445"/>
    <x v="444"/>
    <x v="1"/>
    <s v="FERC B/S Clearing"/>
    <n v="0.08"/>
    <m/>
    <m/>
    <m/>
    <n v="1.32"/>
    <n v="0.04"/>
    <n v="0.05"/>
    <n v="0.37"/>
    <m/>
    <m/>
    <m/>
    <m/>
    <n v="1.8600000000000003"/>
  </r>
  <r>
    <x v="5"/>
    <s v="New Mexico Gas Company"/>
    <x v="0"/>
    <s v="Tampa Electric Company"/>
    <x v="446"/>
    <x v="445"/>
    <x v="1"/>
    <s v="FERC B/S Clearing"/>
    <n v="0.69"/>
    <m/>
    <m/>
    <m/>
    <n v="4.51"/>
    <n v="1.97"/>
    <n v="-2.8"/>
    <n v="2.73"/>
    <n v="0.02"/>
    <n v="9.26"/>
    <n v="0.3"/>
    <m/>
    <n v="16.68"/>
  </r>
  <r>
    <x v="5"/>
    <s v="New Mexico Gas Company"/>
    <x v="0"/>
    <s v="Tampa Electric Company"/>
    <x v="3"/>
    <x v="3"/>
    <x v="1"/>
    <s v="FERC B/S Clearing"/>
    <n v="0.53"/>
    <n v="0.06"/>
    <m/>
    <m/>
    <n v="1.74"/>
    <n v="0.11"/>
    <n v="0.1"/>
    <n v="0.49"/>
    <n v="0"/>
    <n v="7.34"/>
    <n v="0.11"/>
    <m/>
    <n v="10.48"/>
  </r>
  <r>
    <x v="5"/>
    <s v="New Mexico Gas Company"/>
    <x v="0"/>
    <s v="Tampa Electric Company"/>
    <x v="4"/>
    <x v="4"/>
    <x v="1"/>
    <s v="FERC B/S Clearing"/>
    <n v="53.71"/>
    <n v="11.26"/>
    <m/>
    <m/>
    <n v="415.73"/>
    <n v="2.91"/>
    <n v="22.44"/>
    <n v="96.74"/>
    <n v="14.82"/>
    <n v="541.73"/>
    <n v="20.53"/>
    <m/>
    <n v="1179.8700000000001"/>
  </r>
  <r>
    <x v="5"/>
    <s v="New Mexico Gas Company"/>
    <x v="0"/>
    <s v="Tampa Electric Company"/>
    <x v="5"/>
    <x v="5"/>
    <x v="1"/>
    <s v="FERC B/S Clearing"/>
    <n v="14.91"/>
    <n v="3.61"/>
    <m/>
    <m/>
    <n v="103.87"/>
    <n v="0.52"/>
    <n v="5.17"/>
    <n v="25.16"/>
    <n v="3.85"/>
    <n v="161.80000000000001"/>
    <n v="5.34"/>
    <m/>
    <n v="324.22999999999996"/>
  </r>
  <r>
    <x v="5"/>
    <s v="New Mexico Gas Company"/>
    <x v="0"/>
    <s v="Tampa Electric Company"/>
    <x v="6"/>
    <x v="6"/>
    <x v="1"/>
    <s v="FERC B/S Clearing"/>
    <n v="0.03"/>
    <n v="0.01"/>
    <m/>
    <m/>
    <n v="0.19"/>
    <n v="0"/>
    <n v="0.01"/>
    <n v="0.05"/>
    <n v="0.01"/>
    <n v="0.31"/>
    <n v="0.01"/>
    <m/>
    <n v="0.62000000000000011"/>
  </r>
  <r>
    <x v="5"/>
    <s v="New Mexico Gas Company"/>
    <x v="0"/>
    <s v="Tampa Electric Company"/>
    <x v="449"/>
    <x v="448"/>
    <x v="1"/>
    <s v="FERC B/S Clearing"/>
    <n v="0.27"/>
    <m/>
    <m/>
    <m/>
    <n v="0.23"/>
    <n v="0"/>
    <n v="0.43"/>
    <n v="0.15"/>
    <n v="0.01"/>
    <n v="6.74"/>
    <n v="0.09"/>
    <m/>
    <n v="7.92"/>
  </r>
  <r>
    <x v="5"/>
    <s v="New Mexico Gas Company"/>
    <x v="0"/>
    <s v="Tampa Electric Company"/>
    <x v="7"/>
    <x v="7"/>
    <x v="1"/>
    <s v="FERC B/S Clearing"/>
    <n v="13.09"/>
    <n v="3.33"/>
    <m/>
    <m/>
    <n v="90.47"/>
    <n v="4.18"/>
    <n v="5.38"/>
    <n v="26.56"/>
    <n v="4.16"/>
    <n v="181.67"/>
    <n v="10.14"/>
    <m/>
    <n v="338.97999999999996"/>
  </r>
  <r>
    <x v="5"/>
    <s v="New Mexico Gas Company"/>
    <x v="0"/>
    <s v="Tampa Electric Company"/>
    <x v="8"/>
    <x v="8"/>
    <x v="1"/>
    <s v="FERC B/S Clearing"/>
    <m/>
    <m/>
    <m/>
    <m/>
    <n v="27.05"/>
    <n v="0.84"/>
    <n v="1.56"/>
    <n v="7.62"/>
    <n v="1.17"/>
    <n v="48.99"/>
    <n v="-2.76"/>
    <m/>
    <n v="84.47"/>
  </r>
  <r>
    <x v="5"/>
    <s v="New Mexico Gas Company"/>
    <x v="0"/>
    <s v="Tampa Electric Company"/>
    <x v="9"/>
    <x v="9"/>
    <x v="1"/>
    <s v="FERC B/S Clearing"/>
    <n v="1.25"/>
    <m/>
    <m/>
    <m/>
    <n v="9.02"/>
    <n v="0.54"/>
    <n v="1.32"/>
    <n v="6.47"/>
    <n v="-0.17"/>
    <n v="17.62"/>
    <n v="0.6"/>
    <m/>
    <n v="36.65"/>
  </r>
  <r>
    <x v="5"/>
    <s v="New Mexico Gas Company"/>
    <x v="0"/>
    <s v="Tampa Electric Company"/>
    <x v="10"/>
    <x v="10"/>
    <x v="1"/>
    <s v="FERC B/S Clearing"/>
    <n v="0.25"/>
    <n v="0.06"/>
    <m/>
    <m/>
    <n v="1.77"/>
    <n v="0.13"/>
    <n v="0.13"/>
    <n v="0.66"/>
    <n v="0.12"/>
    <n v="4.07"/>
    <n v="0.13"/>
    <m/>
    <n v="7.32"/>
  </r>
  <r>
    <x v="5"/>
    <s v="New Mexico Gas Company"/>
    <x v="0"/>
    <s v="Tampa Electric Company"/>
    <x v="454"/>
    <x v="453"/>
    <x v="1"/>
    <s v="FERC B/S Clearing"/>
    <m/>
    <n v="0.08"/>
    <m/>
    <m/>
    <n v="9.33"/>
    <m/>
    <m/>
    <n v="1.1299999999999999"/>
    <m/>
    <m/>
    <n v="0.32"/>
    <m/>
    <n v="10.86"/>
  </r>
  <r>
    <x v="5"/>
    <s v="New Mexico Gas Company"/>
    <x v="0"/>
    <s v="Tampa Electric Company"/>
    <x v="455"/>
    <x v="454"/>
    <x v="1"/>
    <s v="FERC B/S Clearing"/>
    <n v="0.23"/>
    <n v="0.05"/>
    <m/>
    <m/>
    <m/>
    <m/>
    <m/>
    <m/>
    <m/>
    <n v="2.85"/>
    <n v="0.08"/>
    <m/>
    <n v="3.21"/>
  </r>
  <r>
    <x v="5"/>
    <s v="New Mexico Gas Company"/>
    <x v="0"/>
    <s v="Tampa Electric Company"/>
    <x v="457"/>
    <x v="456"/>
    <x v="1"/>
    <s v="FERC B/S Clearing"/>
    <n v="1.33"/>
    <m/>
    <m/>
    <m/>
    <m/>
    <m/>
    <m/>
    <m/>
    <m/>
    <m/>
    <m/>
    <m/>
    <n v="1.33"/>
  </r>
  <r>
    <x v="5"/>
    <s v="New Mexico Gas Company"/>
    <x v="0"/>
    <s v="Tampa Electric Company"/>
    <x v="465"/>
    <x v="464"/>
    <x v="1"/>
    <s v="FERC B/S Clearing"/>
    <n v="3.12"/>
    <n v="-0.12"/>
    <m/>
    <m/>
    <m/>
    <n v="0.26"/>
    <n v="0.21"/>
    <m/>
    <m/>
    <n v="2.39"/>
    <n v="1.89"/>
    <m/>
    <n v="7.7499999999999991"/>
  </r>
  <r>
    <x v="5"/>
    <s v="New Mexico Gas Company"/>
    <x v="0"/>
    <s v="Tampa Electric Company"/>
    <x v="466"/>
    <x v="465"/>
    <x v="1"/>
    <s v="FERC B/S Clearing"/>
    <m/>
    <m/>
    <m/>
    <m/>
    <n v="-0.21"/>
    <n v="0.17"/>
    <n v="-0.63"/>
    <n v="1.52"/>
    <m/>
    <m/>
    <m/>
    <m/>
    <n v="0.85000000000000009"/>
  </r>
  <r>
    <x v="5"/>
    <s v="New Mexico Gas Company"/>
    <x v="0"/>
    <s v="Tampa Electric Company"/>
    <x v="468"/>
    <x v="467"/>
    <x v="1"/>
    <s v="FERC B/S Clearing"/>
    <m/>
    <m/>
    <m/>
    <m/>
    <m/>
    <m/>
    <m/>
    <m/>
    <n v="0"/>
    <m/>
    <m/>
    <m/>
    <n v="0"/>
  </r>
  <r>
    <x v="5"/>
    <s v="New Mexico Gas Company"/>
    <x v="0"/>
    <s v="Tampa Electric Company"/>
    <x v="476"/>
    <x v="475"/>
    <x v="1"/>
    <s v="FERC B/S Clearing"/>
    <m/>
    <m/>
    <m/>
    <m/>
    <m/>
    <m/>
    <n v="0.49"/>
    <m/>
    <n v="0.3"/>
    <n v="22.56"/>
    <n v="0.22"/>
    <m/>
    <n v="23.569999999999997"/>
  </r>
  <r>
    <x v="5"/>
    <s v="New Mexico Gas Company"/>
    <x v="0"/>
    <s v="Tampa Electric Company"/>
    <x v="506"/>
    <x v="505"/>
    <x v="1"/>
    <s v="FERC B/S Clearing"/>
    <m/>
    <m/>
    <m/>
    <m/>
    <m/>
    <n v="-0.01"/>
    <m/>
    <m/>
    <m/>
    <m/>
    <m/>
    <m/>
    <n v="-0.01"/>
  </r>
  <r>
    <x v="5"/>
    <s v="New Mexico Gas Company"/>
    <x v="0"/>
    <s v="Tampa Electric Company"/>
    <x v="536"/>
    <x v="535"/>
    <x v="1"/>
    <s v="FERC B/S Clearing"/>
    <n v="2.25"/>
    <n v="0.41"/>
    <m/>
    <m/>
    <n v="27.1"/>
    <n v="0.14000000000000001"/>
    <n v="0.14000000000000001"/>
    <m/>
    <n v="0.12"/>
    <n v="3.5"/>
    <n v="0.17"/>
    <m/>
    <n v="33.830000000000005"/>
  </r>
  <r>
    <x v="5"/>
    <s v="New Mexico Gas Company"/>
    <x v="0"/>
    <s v="Tampa Electric Company"/>
    <x v="764"/>
    <x v="763"/>
    <x v="1"/>
    <s v="FERC B/S Clearing"/>
    <n v="1.54"/>
    <n v="0.37"/>
    <m/>
    <m/>
    <n v="10.72"/>
    <n v="0.62"/>
    <n v="0.73"/>
    <n v="3.41"/>
    <n v="0.52"/>
    <n v="46.57"/>
    <n v="0.73"/>
    <m/>
    <n v="65.210000000000008"/>
  </r>
  <r>
    <x v="5"/>
    <s v="New Mexico Gas Company"/>
    <x v="0"/>
    <s v="Tampa Electric Company"/>
    <x v="11"/>
    <x v="11"/>
    <x v="1"/>
    <s v="FERC B/S Clearing"/>
    <n v="26.42"/>
    <n v="5.7"/>
    <m/>
    <m/>
    <n v="169.21"/>
    <n v="5.84"/>
    <n v="8.7899999999999991"/>
    <n v="43.12"/>
    <n v="6.63"/>
    <n v="290.24"/>
    <n v="12.07"/>
    <m/>
    <n v="568.0200000000001"/>
  </r>
  <r>
    <x v="5"/>
    <s v="New Mexico Gas Company"/>
    <x v="0"/>
    <s v="Tampa Electric Company"/>
    <x v="12"/>
    <x v="12"/>
    <x v="1"/>
    <s v="FERC B/S Clearing"/>
    <m/>
    <n v="0"/>
    <m/>
    <m/>
    <m/>
    <m/>
    <m/>
    <n v="0"/>
    <n v="0"/>
    <n v="0"/>
    <n v="0"/>
    <m/>
    <n v="0"/>
  </r>
  <r>
    <x v="5"/>
    <s v="New Mexico Gas Company"/>
    <x v="0"/>
    <s v="Tampa Electric Company"/>
    <x v="704"/>
    <x v="703"/>
    <x v="1"/>
    <s v="FERC B/S Clearing"/>
    <n v="0.51"/>
    <n v="0.62"/>
    <m/>
    <m/>
    <m/>
    <n v="7.18"/>
    <n v="0.11"/>
    <n v="14.32"/>
    <n v="2.09"/>
    <n v="186.3"/>
    <n v="2.77"/>
    <m/>
    <n v="213.9"/>
  </r>
  <r>
    <x v="5"/>
    <s v="New Mexico Gas Company"/>
    <x v="0"/>
    <s v="Tampa Electric Company"/>
    <x v="13"/>
    <x v="13"/>
    <x v="1"/>
    <s v="FERC B/S Clearing"/>
    <n v="1.39"/>
    <n v="0.15"/>
    <m/>
    <m/>
    <n v="39.18"/>
    <m/>
    <n v="1.55"/>
    <n v="12.57"/>
    <n v="1.39"/>
    <n v="79.83"/>
    <m/>
    <m/>
    <n v="136.06"/>
  </r>
  <r>
    <x v="5"/>
    <s v="New Mexico Gas Company"/>
    <x v="0"/>
    <s v="Tampa Electric Company"/>
    <x v="705"/>
    <x v="704"/>
    <x v="1"/>
    <s v="FERC B/S Clearing"/>
    <n v="0"/>
    <n v="0.03"/>
    <m/>
    <m/>
    <n v="3.78"/>
    <n v="0.01"/>
    <n v="0.45"/>
    <m/>
    <n v="0.06"/>
    <n v="0.39"/>
    <n v="0.14000000000000001"/>
    <m/>
    <n v="4.8599999999999985"/>
  </r>
  <r>
    <x v="5"/>
    <s v="New Mexico Gas Company"/>
    <x v="0"/>
    <s v="Tampa Electric Company"/>
    <x v="706"/>
    <x v="705"/>
    <x v="1"/>
    <s v="FERC B/S Clearing"/>
    <n v="0"/>
    <n v="0.01"/>
    <m/>
    <m/>
    <n v="1.24"/>
    <n v="0"/>
    <n v="0.13"/>
    <m/>
    <n v="0.02"/>
    <n v="0.11"/>
    <n v="0.04"/>
    <m/>
    <n v="1.55"/>
  </r>
  <r>
    <x v="6"/>
    <m/>
    <x v="1"/>
    <m/>
    <x v="765"/>
    <x v="764"/>
    <x v="183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0">
  <r>
    <x v="0"/>
    <s v="TECO Services, Inc."/>
    <x v="0"/>
    <s v="Tampa Electric Company"/>
    <x v="0"/>
    <s v="1001/Not assigned"/>
    <x v="0"/>
    <s v="FERC IC Payable"/>
    <m/>
    <m/>
    <n v="-1952.07"/>
    <m/>
    <m/>
    <m/>
    <m/>
    <m/>
    <m/>
    <m/>
    <m/>
    <m/>
    <n v="-1952.07"/>
  </r>
  <r>
    <x v="0"/>
    <s v="TECO Services, Inc."/>
    <x v="0"/>
    <s v="Tampa Electric Company"/>
    <x v="1"/>
    <s v="Labor Exempt NonProd"/>
    <x v="1"/>
    <s v="FERC B/S Clearing"/>
    <m/>
    <m/>
    <n v="1424.87"/>
    <m/>
    <m/>
    <m/>
    <m/>
    <m/>
    <m/>
    <m/>
    <m/>
    <m/>
    <n v="1424.87"/>
  </r>
  <r>
    <x v="0"/>
    <s v="TECO Services, Inc."/>
    <x v="0"/>
    <s v="Tampa Electric Company"/>
    <x v="2"/>
    <s v="Ben Plan Admin Fee"/>
    <x v="1"/>
    <s v="FERC B/S Clearing"/>
    <m/>
    <m/>
    <n v="0.4"/>
    <m/>
    <m/>
    <m/>
    <m/>
    <m/>
    <m/>
    <m/>
    <m/>
    <m/>
    <n v="0.4"/>
  </r>
  <r>
    <x v="0"/>
    <s v="TECO Services, Inc."/>
    <x v="0"/>
    <s v="Tampa Electric Company"/>
    <x v="3"/>
    <s v="LT Care Insurance"/>
    <x v="1"/>
    <s v="FERC B/S Clearing"/>
    <m/>
    <m/>
    <n v="0.43"/>
    <m/>
    <m/>
    <m/>
    <m/>
    <m/>
    <m/>
    <m/>
    <m/>
    <m/>
    <n v="0.43"/>
  </r>
  <r>
    <x v="0"/>
    <s v="TECO Services, Inc."/>
    <x v="0"/>
    <s v="Tampa Electric Company"/>
    <x v="4"/>
    <s v="Medical Insur-Active"/>
    <x v="1"/>
    <s v="FERC B/S Clearing"/>
    <m/>
    <m/>
    <n v="257.67"/>
    <m/>
    <m/>
    <m/>
    <m/>
    <m/>
    <m/>
    <m/>
    <m/>
    <m/>
    <n v="257.67"/>
  </r>
  <r>
    <x v="0"/>
    <s v="TECO Services, Inc."/>
    <x v="0"/>
    <s v="Tampa Electric Company"/>
    <x v="5"/>
    <s v="Pensions"/>
    <x v="1"/>
    <s v="FERC B/S Clearing"/>
    <m/>
    <m/>
    <n v="-16.5"/>
    <m/>
    <m/>
    <m/>
    <m/>
    <m/>
    <m/>
    <m/>
    <m/>
    <m/>
    <n v="-16.5"/>
  </r>
  <r>
    <x v="0"/>
    <s v="TECO Services, Inc."/>
    <x v="0"/>
    <s v="Tampa Electric Company"/>
    <x v="6"/>
    <s v="PostRtFAS106-Active"/>
    <x v="1"/>
    <s v="FERC B/S Clearing"/>
    <m/>
    <m/>
    <n v="5.5"/>
    <m/>
    <m/>
    <m/>
    <m/>
    <m/>
    <m/>
    <m/>
    <m/>
    <m/>
    <n v="5.5"/>
  </r>
  <r>
    <x v="0"/>
    <s v="TECO Services, Inc."/>
    <x v="0"/>
    <s v="Tampa Electric Company"/>
    <x v="7"/>
    <s v="Emplr 401KFixed Mtch"/>
    <x v="1"/>
    <s v="FERC B/S Clearing"/>
    <m/>
    <m/>
    <n v="140.57"/>
    <m/>
    <m/>
    <m/>
    <m/>
    <m/>
    <m/>
    <m/>
    <m/>
    <m/>
    <n v="140.57"/>
  </r>
  <r>
    <x v="0"/>
    <s v="TECO Services, Inc."/>
    <x v="0"/>
    <s v="Tampa Electric Company"/>
    <x v="8"/>
    <s v="Emplr 401KPerf Match"/>
    <x v="1"/>
    <s v="FERC B/S Clearing"/>
    <m/>
    <m/>
    <n v="14.8"/>
    <m/>
    <m/>
    <m/>
    <m/>
    <m/>
    <m/>
    <m/>
    <m/>
    <m/>
    <n v="14.8"/>
  </r>
  <r>
    <x v="0"/>
    <s v="TECO Services, Inc."/>
    <x v="0"/>
    <s v="Tampa Electric Company"/>
    <x v="9"/>
    <s v="LTDisability Premium"/>
    <x v="1"/>
    <s v="FERC B/S Clearing"/>
    <m/>
    <m/>
    <n v="9.49"/>
    <m/>
    <m/>
    <m/>
    <m/>
    <m/>
    <m/>
    <m/>
    <m/>
    <m/>
    <n v="9.49"/>
  </r>
  <r>
    <x v="0"/>
    <s v="TECO Services, Inc."/>
    <x v="0"/>
    <s v="Tampa Electric Company"/>
    <x v="10"/>
    <s v="Restoration Plan Exp"/>
    <x v="1"/>
    <s v="FERC B/S Clearing"/>
    <m/>
    <m/>
    <n v="0.85"/>
    <m/>
    <m/>
    <m/>
    <m/>
    <m/>
    <m/>
    <m/>
    <m/>
    <m/>
    <n v="0.85"/>
  </r>
  <r>
    <x v="0"/>
    <s v="TECO Services, Inc."/>
    <x v="0"/>
    <s v="Tampa Electric Company"/>
    <x v="11"/>
    <s v="TOTI-Payroll Tax"/>
    <x v="1"/>
    <s v="FERC B/S Clearing"/>
    <m/>
    <m/>
    <n v="58.22"/>
    <m/>
    <m/>
    <m/>
    <m/>
    <m/>
    <m/>
    <m/>
    <m/>
    <m/>
    <n v="58.22"/>
  </r>
  <r>
    <x v="0"/>
    <s v="TECO Services, Inc."/>
    <x v="0"/>
    <s v="Tampa Electric Company"/>
    <x v="12"/>
    <s v="1001/A6010000"/>
    <x v="1"/>
    <s v="FERC B/S Clearing"/>
    <m/>
    <m/>
    <n v="0"/>
    <m/>
    <m/>
    <m/>
    <m/>
    <m/>
    <m/>
    <m/>
    <m/>
    <m/>
    <n v="0"/>
  </r>
  <r>
    <x v="0"/>
    <s v="TECO Services, Inc."/>
    <x v="0"/>
    <s v="Tampa Electric Company"/>
    <x v="13"/>
    <s v="1001/A6900040"/>
    <x v="1"/>
    <s v="FERC B/S Clearing"/>
    <m/>
    <m/>
    <n v="55.77"/>
    <m/>
    <m/>
    <m/>
    <m/>
    <m/>
    <m/>
    <m/>
    <m/>
    <m/>
    <n v="55.77"/>
  </r>
  <r>
    <x v="1"/>
    <s v="SeaCoast Gas Transmission"/>
    <x v="0"/>
    <s v="Tampa Electric Company"/>
    <x v="0"/>
    <s v="1001/Not assigned"/>
    <x v="0"/>
    <s v="FERC IC Payable"/>
    <m/>
    <m/>
    <m/>
    <m/>
    <m/>
    <m/>
    <m/>
    <m/>
    <n v="-15.52"/>
    <m/>
    <m/>
    <m/>
    <n v="-15.52"/>
  </r>
  <r>
    <x v="2"/>
    <s v="Tampa Electric Company"/>
    <x v="0"/>
    <s v="Tampa Electric Company"/>
    <x v="0"/>
    <s v="1001/Not assigned"/>
    <x v="2"/>
    <s v="FERC IC Recv"/>
    <n v="2452859.17"/>
    <n v="2382399.31"/>
    <n v="2332144.31"/>
    <n v="2267708.67"/>
    <n v="2778502.32"/>
    <n v="2745338.39"/>
    <n v="3318912.08"/>
    <n v="3385003.37"/>
    <n v="2655248.16"/>
    <n v="3521225.08"/>
    <n v="2613032.9"/>
    <n v="4979829.7"/>
    <n v="35432203.460000001"/>
  </r>
  <r>
    <x v="2"/>
    <s v="Tampa Electric Company"/>
    <x v="0"/>
    <s v="Tampa Electric Company"/>
    <x v="0"/>
    <s v="1001/Not assigned"/>
    <x v="3"/>
    <s v="FERC BalSheet Offset"/>
    <n v="-27962475.760000002"/>
    <n v="-17774775.699999999"/>
    <n v="-21480616.359999999"/>
    <n v="-30853839.940000001"/>
    <n v="-39511786.079999998"/>
    <n v="-47940112.43"/>
    <n v="-52132984.93"/>
    <n v="-56947771.979999997"/>
    <n v="-46137011.030000001"/>
    <n v="-32285716.120000001"/>
    <n v="-21691278.780000001"/>
    <n v="-14526717.300000001"/>
    <n v="-409245086.41000003"/>
  </r>
  <r>
    <x v="2"/>
    <s v="Tampa Electric Company"/>
    <x v="0"/>
    <s v="Tampa Electric Company"/>
    <x v="0"/>
    <s v="1001/Not assigned"/>
    <x v="4"/>
    <s v="FERC P&amp;L Offset"/>
    <n v="27962475.760000002"/>
    <n v="17774775.699999999"/>
    <n v="21480616.359999999"/>
    <n v="30853839.940000001"/>
    <n v="39511786.079999998"/>
    <n v="47940112.43"/>
    <n v="52132984.93"/>
    <n v="56947771.979999997"/>
    <n v="46137011.030000001"/>
    <n v="32285716.120000001"/>
    <n v="21691278.780000001"/>
    <n v="14526717.300000001"/>
    <n v="409245086.41000003"/>
  </r>
  <r>
    <x v="2"/>
    <s v="Tampa Electric Company"/>
    <x v="0"/>
    <s v="Tampa Electric Company"/>
    <x v="14"/>
    <s v="Utility Plant in Svc"/>
    <x v="5"/>
    <s v="Utility Plant in Svc"/>
    <n v="11375375.5"/>
    <n v="7872016.4500000002"/>
    <n v="26788599.510000002"/>
    <n v="21903888.379999999"/>
    <n v="9354551.6699999999"/>
    <n v="60199747.479999997"/>
    <n v="9588116.2899999991"/>
    <n v="39747503.899999999"/>
    <n v="49982284.149999999"/>
    <n v="40781893.409999996"/>
    <n v="47590505.810000002"/>
    <n v="49147323.039999999"/>
    <n v="374331805.59000003"/>
  </r>
  <r>
    <x v="2"/>
    <s v="Tampa Electric Company"/>
    <x v="0"/>
    <s v="Tampa Electric Company"/>
    <x v="15"/>
    <s v="Prop Under Cap Lease"/>
    <x v="6"/>
    <s v="Prop Under Cap Lease"/>
    <n v="-27547.99"/>
    <n v="-37826.33"/>
    <n v="1020842.76"/>
    <n v="-37826.33"/>
    <n v="-37826.33"/>
    <n v="-37826.32"/>
    <n v="-37826.33"/>
    <n v="-37826.33"/>
    <n v="-37826.32"/>
    <n v="-37826.33"/>
    <n v="-37826.33"/>
    <n v="-37826.32"/>
    <n v="615031.50000000035"/>
  </r>
  <r>
    <x v="2"/>
    <s v="Tampa Electric Company"/>
    <x v="0"/>
    <s v="Tampa Electric Company"/>
    <x v="16"/>
    <s v="ROU Asset Oper Lease"/>
    <x v="6"/>
    <s v="Prop Under Cap Lease"/>
    <n v="-16906.740000000002"/>
    <n v="-6931.21"/>
    <n v="-416991.03"/>
    <n v="-6980.44"/>
    <n v="-7005.18"/>
    <n v="-431104.91"/>
    <n v="-7054.95"/>
    <n v="-7083.13"/>
    <n v="-435264.12"/>
    <n v="-7139.8"/>
    <n v="-7168.29"/>
    <n v="-439465.97"/>
    <n v="-1789095.77"/>
  </r>
  <r>
    <x v="2"/>
    <s v="Tampa Electric Company"/>
    <x v="0"/>
    <s v="Tampa Electric Company"/>
    <x v="17"/>
    <s v="Plant Purch or Sold"/>
    <x v="7"/>
    <s v="Plant Purch or Sold"/>
    <m/>
    <n v="6506.53"/>
    <n v="1028.27"/>
    <n v="3400"/>
    <n v="2161.9499999999998"/>
    <n v="224.87"/>
    <n v="-143891.85999999999"/>
    <n v="307595.43"/>
    <n v="-26870.880000000001"/>
    <m/>
    <n v="3184.06"/>
    <n v="38822.82"/>
    <n v="192161.19"/>
  </r>
  <r>
    <x v="2"/>
    <s v="Tampa Electric Company"/>
    <x v="0"/>
    <s v="Tampa Electric Company"/>
    <x v="18"/>
    <s v="Plnt Held Future Use"/>
    <x v="8"/>
    <s v="Plnt Held Future Use"/>
    <m/>
    <n v="262.5"/>
    <n v="-262.5"/>
    <m/>
    <m/>
    <m/>
    <m/>
    <n v="3556875"/>
    <m/>
    <m/>
    <m/>
    <m/>
    <n v="3556875"/>
  </r>
  <r>
    <x v="2"/>
    <s v="Tampa Electric Company"/>
    <x v="0"/>
    <s v="Tampa Electric Company"/>
    <x v="19"/>
    <s v="Comp Cnstr not Clsfd"/>
    <x v="9"/>
    <s v="Comp Cnstr not Clsfd"/>
    <n v="22726104.309999999"/>
    <n v="40836219.390000001"/>
    <n v="18895707.48"/>
    <n v="8558449.5999999996"/>
    <n v="12422968.800000001"/>
    <n v="-14297214"/>
    <n v="23938154.449999999"/>
    <n v="26323214.41"/>
    <n v="-16033870.24"/>
    <n v="16071710.119999999"/>
    <n v="-25851378.219999999"/>
    <n v="428810609.69999999"/>
    <n v="542400675.79999995"/>
  </r>
  <r>
    <x v="2"/>
    <s v="Tampa Electric Company"/>
    <x v="0"/>
    <s v="Tampa Electric Company"/>
    <x v="20"/>
    <s v="CWIP"/>
    <x v="10"/>
    <s v="CWIP"/>
    <n v="28009501.309999999"/>
    <n v="2601753.41"/>
    <n v="23990741.09"/>
    <n v="53287030.18"/>
    <n v="76678858.209999993"/>
    <n v="44526888.340000004"/>
    <n v="62923649.100000001"/>
    <n v="34541591.369999997"/>
    <n v="43194580.710000001"/>
    <n v="9755926.5199999996"/>
    <n v="72420791.519999996"/>
    <n v="-253457718.88"/>
    <n v="198473592.87999994"/>
  </r>
  <r>
    <x v="2"/>
    <s v="Tampa Electric Company"/>
    <x v="0"/>
    <s v="Tampa Electric Company"/>
    <x v="21"/>
    <s v="Accum Depreciation"/>
    <x v="11"/>
    <s v="Accum Depreciation"/>
    <n v="-22839324.969999999"/>
    <n v="-16022212.91"/>
    <n v="3201086.13"/>
    <n v="-26103633.699999999"/>
    <n v="-23850499.710000001"/>
    <n v="-22596081.82"/>
    <n v="-27984126.27"/>
    <n v="-22608371.329999998"/>
    <n v="-21974671.559999999"/>
    <n v="-14663898"/>
    <n v="-22342665.969999999"/>
    <n v="-15624171.43"/>
    <n v="-233408571.53999999"/>
  </r>
  <r>
    <x v="2"/>
    <s v="Tampa Electric Company"/>
    <x v="0"/>
    <s v="Tampa Electric Company"/>
    <x v="22"/>
    <s v="RWIP"/>
    <x v="11"/>
    <s v="Accum Depreciation"/>
    <n v="2091025.08"/>
    <n v="-1395795.02"/>
    <n v="-297100.03000000003"/>
    <n v="6967922.3600000003"/>
    <n v="2679226.91"/>
    <n v="-905117.35"/>
    <n v="2170820.9900000002"/>
    <n v="3699482.16"/>
    <n v="-4420146.0599999996"/>
    <n v="58281.08"/>
    <n v="2926016.07"/>
    <n v="-1486864.11"/>
    <n v="12087752.080000004"/>
  </r>
  <r>
    <x v="2"/>
    <s v="Tampa Electric Company"/>
    <x v="0"/>
    <s v="Tampa Electric Company"/>
    <x v="23"/>
    <s v="ARsv Cst Rmv C"/>
    <x v="11"/>
    <s v="Accum Depreciation"/>
    <n v="-160617.26999999999"/>
    <n v="-80327.22"/>
    <n v="229436.66"/>
    <n v="-65661.41"/>
    <n v="-92604.91"/>
    <n v="-48276.76"/>
    <n v="-254172.61"/>
    <n v="-58795.09"/>
    <n v="-159007.07999999999"/>
    <n v="-339556.92"/>
    <n v="-215447.88"/>
    <n v="-295491.11"/>
    <n v="-1540521.5999999996"/>
  </r>
  <r>
    <x v="2"/>
    <s v="Tampa Electric Company"/>
    <x v="0"/>
    <s v="Tampa Electric Company"/>
    <x v="24"/>
    <s v="ARsv Cst Rmv Cntra C"/>
    <x v="11"/>
    <s v="Accum Depreciation"/>
    <n v="160617.26999999999"/>
    <n v="80327.22"/>
    <n v="-229436.66"/>
    <n v="65661.41"/>
    <n v="92604.91"/>
    <n v="48276.76"/>
    <n v="254172.61"/>
    <n v="58795.09"/>
    <n v="159007.07999999999"/>
    <n v="339556.92"/>
    <n v="215447.88"/>
    <n v="295491.11"/>
    <n v="1540521.5999999996"/>
  </r>
  <r>
    <x v="2"/>
    <s v="Tampa Electric Company"/>
    <x v="0"/>
    <s v="Tampa Electric Company"/>
    <x v="25"/>
    <s v="ARsv Cst Rmv NC"/>
    <x v="11"/>
    <s v="Accum Depreciation"/>
    <n v="-3051727.99"/>
    <n v="-1526217.15"/>
    <n v="4359106.41"/>
    <n v="-1247566.69"/>
    <n v="-1759493.44"/>
    <n v="-917258.41"/>
    <n v="-4829279.49"/>
    <n v="-1117106.71"/>
    <n v="-3021134.61"/>
    <n v="-6451581.4900000002"/>
    <n v="-4093509.74"/>
    <n v="-5614331.0899999999"/>
    <n v="-29270100.400000002"/>
  </r>
  <r>
    <x v="2"/>
    <s v="Tampa Electric Company"/>
    <x v="0"/>
    <s v="Tampa Electric Company"/>
    <x v="26"/>
    <s v="ARsv Cst Rmv CntraNC"/>
    <x v="11"/>
    <s v="Accum Depreciation"/>
    <n v="3051727.99"/>
    <n v="1526217.15"/>
    <n v="-4359106.41"/>
    <n v="1247566.69"/>
    <n v="1759493.44"/>
    <n v="917258.41"/>
    <n v="4829279.49"/>
    <n v="1117106.71"/>
    <n v="3021134.61"/>
    <n v="6451581.4900000002"/>
    <n v="4093509.74"/>
    <n v="5614331.0899999999"/>
    <n v="29270100.400000002"/>
  </r>
  <r>
    <x v="2"/>
    <s v="Tampa Electric Company"/>
    <x v="0"/>
    <s v="Tampa Electric Company"/>
    <x v="27"/>
    <s v="Accum Amortization"/>
    <x v="12"/>
    <s v="Accum Amortization"/>
    <n v="-2566016.11"/>
    <n v="-2572938.34"/>
    <n v="-2581201.52"/>
    <n v="-2641333.3199999998"/>
    <n v="-2641053.6"/>
    <n v="-2661486.12"/>
    <n v="-2688145.63"/>
    <n v="-2712690.46"/>
    <n v="-2739364.7"/>
    <n v="-2723081.58"/>
    <n v="-2728790.01"/>
    <n v="-2727633.87"/>
    <n v="-31983735.259999994"/>
  </r>
  <r>
    <x v="2"/>
    <s v="Tampa Electric Company"/>
    <x v="0"/>
    <s v="Tampa Electric Company"/>
    <x v="28"/>
    <s v="Amort Plnt Acq Adj"/>
    <x v="13"/>
    <s v="Amtz Plnt Acq Adj"/>
    <n v="-19725.71"/>
    <n v="-19725.740000000002"/>
    <n v="-19725.71"/>
    <n v="-19725.740000000002"/>
    <n v="-19725.71"/>
    <n v="-19725.740000000002"/>
    <n v="-19725.71"/>
    <n v="-19725.740000000002"/>
    <n v="-19725.71"/>
    <n v="-19725.73"/>
    <n v="-19725.72"/>
    <n v="-19725.740000000002"/>
    <n v="-236708.69999999998"/>
  </r>
  <r>
    <x v="2"/>
    <s v="Tampa Electric Company"/>
    <x v="0"/>
    <s v="Tampa Electric Company"/>
    <x v="29"/>
    <s v="Nonutility Property"/>
    <x v="14"/>
    <s v="Nonutility Property"/>
    <n v="196283.6"/>
    <n v="76566.84"/>
    <n v="139480.51"/>
    <n v="-23861.99"/>
    <n v="68262.86"/>
    <n v="656815.78"/>
    <n v="-458462.45"/>
    <n v="134359.51"/>
    <n v="-118816.81"/>
    <n v="59803.88"/>
    <n v="36910.69"/>
    <n v="7426.81"/>
    <n v="774769.23000000021"/>
  </r>
  <r>
    <x v="2"/>
    <s v="Tampa Electric Company"/>
    <x v="0"/>
    <s v="Tampa Electric Company"/>
    <x v="30"/>
    <s v="Intangible Asset - C"/>
    <x v="14"/>
    <s v="Nonutility Property"/>
    <n v="-20833.330000000002"/>
    <n v="-20833.330000000002"/>
    <n v="-20833.330000000002"/>
    <n v="-20833.330000000002"/>
    <n v="-41666.660000000003"/>
    <m/>
    <n v="-20833.330000000002"/>
    <n v="-20833.330000000002"/>
    <n v="166666.64000000001"/>
    <m/>
    <n v="-20833.330000000002"/>
    <n v="20833.27"/>
    <n v="-6.0000000001309672E-2"/>
  </r>
  <r>
    <x v="2"/>
    <s v="Tampa Electric Company"/>
    <x v="0"/>
    <s v="Tampa Electric Company"/>
    <x v="31"/>
    <s v="Intangible Asset NC"/>
    <x v="14"/>
    <s v="Nonutility Property"/>
    <m/>
    <m/>
    <m/>
    <m/>
    <m/>
    <m/>
    <m/>
    <m/>
    <n v="-187499.97"/>
    <n v="-20833.330000000002"/>
    <m/>
    <n v="-41666.6"/>
    <n v="-249999.9"/>
  </r>
  <r>
    <x v="2"/>
    <s v="Tampa Electric Company"/>
    <x v="0"/>
    <s v="Tampa Electric Company"/>
    <x v="32"/>
    <s v="A/D Nonutil Prop"/>
    <x v="15"/>
    <s v="DeprAmtz NonUtil"/>
    <n v="-98723.53"/>
    <n v="-96629.36"/>
    <n v="-101049.94"/>
    <n v="-70128.19"/>
    <n v="-56097.62"/>
    <n v="-107355.14"/>
    <n v="-66455.53"/>
    <n v="-104625.38"/>
    <n v="59854.93"/>
    <n v="-71932"/>
    <n v="-131430.64000000001"/>
    <n v="1409266.89"/>
    <n v="564694.48999999987"/>
  </r>
  <r>
    <x v="2"/>
    <s v="Tampa Electric Company"/>
    <x v="0"/>
    <s v="Tampa Electric Company"/>
    <x v="33"/>
    <s v="JPM 3282 Concentratn"/>
    <x v="16"/>
    <s v="Cash"/>
    <n v="-4354529.88"/>
    <n v="-17543.34"/>
    <n v="114430.51"/>
    <n v="-3582.53"/>
    <n v="-1511108.81"/>
    <n v="3111154.95"/>
    <n v="-2335280.88"/>
    <n v="4247908.5"/>
    <n v="440866.99"/>
    <n v="-4049679.56"/>
    <n v="-1443345.5"/>
    <n v="4883312.4000000004"/>
    <n v="-917397.15000000037"/>
  </r>
  <r>
    <x v="2"/>
    <s v="Tampa Electric Company"/>
    <x v="0"/>
    <s v="Tampa Electric Company"/>
    <x v="34"/>
    <s v="JPM 1181 Check Out"/>
    <x v="16"/>
    <s v="Cash"/>
    <n v="15313.81"/>
    <n v="252.32"/>
    <n v="-19941.43"/>
    <n v="21345.78"/>
    <n v="5446.53"/>
    <n v="-15794.72"/>
    <n v="-7849.78"/>
    <n v="9500.2199999999993"/>
    <n v="11071.95"/>
    <n v="-6118.61"/>
    <n v="-6089.98"/>
    <n v="-1462.7"/>
    <n v="5673.3899999999967"/>
  </r>
  <r>
    <x v="2"/>
    <s v="Tampa Electric Company"/>
    <x v="0"/>
    <s v="Tampa Electric Company"/>
    <x v="35"/>
    <s v="JPM 0172 Check Out"/>
    <x v="16"/>
    <s v="Cash"/>
    <n v="6775328.8300000001"/>
    <n v="-209950.77"/>
    <n v="11220720.5"/>
    <n v="-2401265.2799999998"/>
    <n v="3471402.44"/>
    <n v="-1641481.05"/>
    <n v="500784.67"/>
    <n v="-2251047.89"/>
    <n v="3126799.83"/>
    <n v="-2891238.91"/>
    <n v="-19151072.710000001"/>
    <n v="7692626.1299999999"/>
    <n v="4241605.79"/>
  </r>
  <r>
    <x v="2"/>
    <s v="Tampa Electric Company"/>
    <x v="0"/>
    <s v="Tampa Electric Company"/>
    <x v="36"/>
    <s v="SUN 4735 Misc Dep"/>
    <x v="16"/>
    <s v="Cash"/>
    <n v="-140956.9"/>
    <n v="413627.64"/>
    <n v="369581.88"/>
    <n v="-403704.23"/>
    <n v="-334547.03000000003"/>
    <n v="-119288.84"/>
    <n v="178233.22"/>
    <n v="-52936.31"/>
    <n v="890068.04"/>
    <n v="-492199.96"/>
    <n v="-244440.77"/>
    <n v="-112364.51"/>
    <n v="-48927.770000000033"/>
  </r>
  <r>
    <x v="2"/>
    <s v="Tampa Electric Company"/>
    <x v="0"/>
    <s v="Tampa Electric Company"/>
    <x v="37"/>
    <s v="Cash Misc Adj"/>
    <x v="16"/>
    <s v="Cash"/>
    <n v="-1797180.58"/>
    <n v="-4513881.51"/>
    <n v="-14277030.91"/>
    <n v="369637.92"/>
    <n v="16498558.52"/>
    <n v="-15361893.310000001"/>
    <n v="7427456.9299999997"/>
    <n v="-5659102.8399999999"/>
    <n v="-3876103.48"/>
    <n v="13460912.09"/>
    <n v="9692005.5899999999"/>
    <n v="-10380316.27"/>
    <n v="-8416937.8499999978"/>
  </r>
  <r>
    <x v="2"/>
    <s v="Tampa Electric Company"/>
    <x v="0"/>
    <s v="Tampa Electric Company"/>
    <x v="38"/>
    <s v="AR CRM RECON"/>
    <x v="17"/>
    <s v="Cust Acct Receivable"/>
    <n v="25722090.109999999"/>
    <n v="-20423633.050000001"/>
    <n v="-14798634.699999999"/>
    <n v="47647727.340000004"/>
    <n v="-6769473.1299999999"/>
    <n v="15941325.369999999"/>
    <n v="40609636.539999999"/>
    <n v="-4666094.71"/>
    <n v="31165125.879999999"/>
    <n v="-38704340.43"/>
    <n v="-28184611.84"/>
    <n v="1575296.15"/>
    <n v="49114413.529999994"/>
  </r>
  <r>
    <x v="2"/>
    <s v="Tampa Electric Company"/>
    <x v="0"/>
    <s v="Tampa Electric Company"/>
    <x v="39"/>
    <s v="AR CRM Posting"/>
    <x v="17"/>
    <s v="Cust Acct Receivable"/>
    <n v="-6677.93"/>
    <n v="-21694.57"/>
    <n v="-18801.41"/>
    <n v="89311.14"/>
    <n v="-385268.66"/>
    <n v="366943.58"/>
    <n v="31201.96"/>
    <n v="21534.61"/>
    <n v="-36821.69"/>
    <n v="-29092.52"/>
    <n v="-9329.36"/>
    <n v="-85013"/>
    <n v="-83707.849999999977"/>
  </r>
  <r>
    <x v="2"/>
    <s v="Tampa Electric Company"/>
    <x v="0"/>
    <s v="Tampa Electric Company"/>
    <x v="40"/>
    <s v="AR Oth RECON"/>
    <x v="18"/>
    <s v="Oth Acct Receivable"/>
    <n v="1258340.8899999999"/>
    <n v="128720.47"/>
    <n v="-662979.41"/>
    <n v="213472.8"/>
    <n v="-1267646.98"/>
    <n v="1149200.99"/>
    <n v="-239045.91"/>
    <n v="58264.4"/>
    <n v="-127830.51"/>
    <n v="531986.22"/>
    <n v="2756038.01"/>
    <n v="-1341530.1000000001"/>
    <n v="2456990.8699999996"/>
  </r>
  <r>
    <x v="2"/>
    <s v="Tampa Electric Company"/>
    <x v="0"/>
    <s v="Tampa Electric Company"/>
    <x v="41"/>
    <s v="AR Oth Posting"/>
    <x v="18"/>
    <s v="Oth Acct Receivable"/>
    <n v="-717931.7"/>
    <n v="-298987.95"/>
    <n v="-427475.9"/>
    <n v="1688202.77"/>
    <n v="-1456835.46"/>
    <n v="-402120.36"/>
    <n v="764040.31"/>
    <n v="787280.39"/>
    <n v="-1525030.01"/>
    <n v="201008.51"/>
    <n v="566839.41"/>
    <n v="1395630.63"/>
    <n v="574620.64000000025"/>
  </r>
  <r>
    <x v="2"/>
    <s v="Tampa Electric Company"/>
    <x v="0"/>
    <s v="Tampa Electric Company"/>
    <x v="42"/>
    <s v="AR Tax Receivable"/>
    <x v="18"/>
    <s v="Oth Acct Receivable"/>
    <m/>
    <m/>
    <n v="1078341.98"/>
    <m/>
    <m/>
    <n v="3048050.58"/>
    <n v="-502564.03"/>
    <n v="-523399.97"/>
    <n v="-516638.43"/>
    <n v="-536779.01"/>
    <n v="-504245.5"/>
    <m/>
    <n v="1542765.6200000003"/>
  </r>
  <r>
    <x v="2"/>
    <s v="Tampa Electric Company"/>
    <x v="0"/>
    <s v="Tampa Electric Company"/>
    <x v="43"/>
    <s v="AR Employee Advance"/>
    <x v="18"/>
    <s v="Oth Acct Receivable"/>
    <m/>
    <m/>
    <m/>
    <m/>
    <m/>
    <m/>
    <n v="-441.14"/>
    <m/>
    <m/>
    <m/>
    <m/>
    <m/>
    <n v="-441.14"/>
  </r>
  <r>
    <x v="2"/>
    <s v="Tampa Electric Company"/>
    <x v="0"/>
    <s v="Tampa Electric Company"/>
    <x v="44"/>
    <s v="AR Margin Calls ND"/>
    <x v="18"/>
    <s v="Oth Acct Receivable"/>
    <m/>
    <m/>
    <n v="4525000"/>
    <n v="-3950000"/>
    <n v="775000"/>
    <n v="875000"/>
    <n v="3625000"/>
    <n v="1000000"/>
    <m/>
    <m/>
    <n v="-6850000"/>
    <m/>
    <n v="0"/>
  </r>
  <r>
    <x v="2"/>
    <s v="Tampa Electric Company"/>
    <x v="0"/>
    <s v="Tampa Electric Company"/>
    <x v="45"/>
    <s v="AR Inc Tax Rec Fed"/>
    <x v="18"/>
    <s v="Oth Acct Receivable"/>
    <n v="-7779254.5899999999"/>
    <m/>
    <m/>
    <m/>
    <m/>
    <m/>
    <m/>
    <m/>
    <m/>
    <m/>
    <m/>
    <m/>
    <n v="-7779254.5899999999"/>
  </r>
  <r>
    <x v="2"/>
    <s v="Tampa Electric Company"/>
    <x v="0"/>
    <s v="Tampa Electric Company"/>
    <x v="46"/>
    <s v="AR Inc Tax Rec State"/>
    <x v="18"/>
    <s v="Oth Acct Receivable"/>
    <n v="-2315787.2599999998"/>
    <m/>
    <m/>
    <m/>
    <m/>
    <m/>
    <m/>
    <m/>
    <m/>
    <m/>
    <m/>
    <m/>
    <n v="-2315787.2599999998"/>
  </r>
  <r>
    <x v="2"/>
    <s v="Tampa Electric Company"/>
    <x v="0"/>
    <s v="Tampa Electric Company"/>
    <x v="47"/>
    <s v="Allow Uncollectibles"/>
    <x v="19"/>
    <s v="Accum Uncoll Acct Cr"/>
    <n v="-205587.6"/>
    <n v="24539.9"/>
    <n v="-21064.28"/>
    <n v="-136135.76999999999"/>
    <n v="-55842.89"/>
    <n v="-131756.14000000001"/>
    <n v="-122447.26"/>
    <n v="-121463.67999999999"/>
    <n v="-1227.71"/>
    <n v="135456.87"/>
    <n v="27834.34"/>
    <n v="-123869.22"/>
    <n v="-731563.44"/>
  </r>
  <r>
    <x v="2"/>
    <s v="Tampa Electric Company"/>
    <x v="0"/>
    <s v="Tampa Electric Company"/>
    <x v="48"/>
    <s v="Allow Uncoll-CRM FF"/>
    <x v="19"/>
    <s v="Accum Uncoll Acct Cr"/>
    <n v="13963.03"/>
    <n v="9894.43"/>
    <n v="8180.12"/>
    <n v="7395.49"/>
    <n v="10296.030000000001"/>
    <n v="8033.27"/>
    <n v="8720.11"/>
    <n v="16939.48"/>
    <n v="14936.75"/>
    <n v="20731.669999999998"/>
    <n v="22206.04"/>
    <n v="32207.22"/>
    <n v="173503.63999999998"/>
  </r>
  <r>
    <x v="2"/>
    <s v="Tampa Electric Company"/>
    <x v="0"/>
    <s v="Tampa Electric Company"/>
    <x v="49"/>
    <s v="Allow Uncoll-CRM GRT"/>
    <x v="19"/>
    <s v="Accum Uncoll Acct Cr"/>
    <n v="12881.63"/>
    <n v="11491.69"/>
    <n v="7959.88"/>
    <n v="6183.62"/>
    <n v="10165.35"/>
    <n v="8109.76"/>
    <n v="10276.44"/>
    <n v="17892.419999999998"/>
    <n v="14578.91"/>
    <n v="21240.97"/>
    <n v="23337.46"/>
    <n v="31485.01"/>
    <n v="175603.14"/>
  </r>
  <r>
    <x v="2"/>
    <s v="Tampa Electric Company"/>
    <x v="0"/>
    <s v="Tampa Electric Company"/>
    <x v="50"/>
    <s v="AlwUncoll-Regular"/>
    <x v="19"/>
    <s v="Accum Uncoll Acct Cr"/>
    <n v="16481.939999999999"/>
    <m/>
    <n v="393437.69"/>
    <n v="263613.09999999998"/>
    <m/>
    <n v="47083.13"/>
    <m/>
    <n v="36820"/>
    <n v="56576.43"/>
    <n v="20653"/>
    <n v="26949"/>
    <n v="219145.33"/>
    <n v="1080759.6200000001"/>
  </r>
  <r>
    <x v="2"/>
    <s v="Tampa Electric Company"/>
    <x v="0"/>
    <s v="Tampa Electric Company"/>
    <x v="51"/>
    <s v="NR IC Shared STD"/>
    <x v="20"/>
    <s v="N/R Assoc Co"/>
    <n v="768663714.58000004"/>
    <n v="-546623363.98000002"/>
    <n v="19729694.210000001"/>
    <n v="11722546.970000001"/>
    <n v="13616451.42"/>
    <n v="30711799.41"/>
    <n v="7096015.9800000004"/>
    <n v="14238275.880000001"/>
    <n v="6973801"/>
    <n v="46326099.75"/>
    <n v="171037.02"/>
    <n v="-372626072.24000001"/>
    <n v="0"/>
  </r>
  <r>
    <x v="2"/>
    <s v="Tampa Electric Company"/>
    <x v="0"/>
    <s v="Tampa Electric Company"/>
    <x v="52"/>
    <s v="NR IC Shared LTD"/>
    <x v="20"/>
    <s v="N/R Assoc Co"/>
    <m/>
    <n v="563559503.5"/>
    <m/>
    <n v="-331727.96999999997"/>
    <m/>
    <m/>
    <m/>
    <m/>
    <m/>
    <m/>
    <m/>
    <n v="-563227775.52999997"/>
    <n v="0"/>
  </r>
  <r>
    <x v="2"/>
    <s v="Tampa Electric Company"/>
    <x v="0"/>
    <s v="Tampa Electric Company"/>
    <x v="53"/>
    <s v="AR Interco Recon"/>
    <x v="21"/>
    <s v="A/R Assoc Co"/>
    <n v="-9789827.2899999991"/>
    <n v="-2633179.23"/>
    <n v="553236.27"/>
    <n v="5183626.91"/>
    <n v="-5150147.3899999997"/>
    <n v="-880582.69"/>
    <n v="15451784.23"/>
    <n v="-11665588.050000001"/>
    <n v="873112.54"/>
    <n v="400551.47"/>
    <n v="-1031641.21"/>
    <n v="2981743.82"/>
    <n v="-5706910.620000001"/>
  </r>
  <r>
    <x v="2"/>
    <s v="Tampa Electric Company"/>
    <x v="0"/>
    <s v="Tampa Electric Company"/>
    <x v="54"/>
    <s v="AR Interco Posting"/>
    <x v="21"/>
    <s v="A/R Assoc Co"/>
    <m/>
    <n v="11713.27"/>
    <n v="-7708.41"/>
    <n v="-4004.86"/>
    <m/>
    <n v="3463.75"/>
    <n v="2703.27"/>
    <n v="-6167.02"/>
    <m/>
    <m/>
    <n v="101.73"/>
    <n v="-101.73"/>
    <n v="0"/>
  </r>
  <r>
    <x v="2"/>
    <s v="Tampa Electric Company"/>
    <x v="0"/>
    <s v="Tampa Electric Company"/>
    <x v="55"/>
    <s v="AR IC Emera Inc"/>
    <x v="21"/>
    <s v="A/R Assoc Co"/>
    <n v="-28882.22"/>
    <n v="8820.31"/>
    <n v="27377.1"/>
    <n v="2767.5"/>
    <n v="3518.08"/>
    <n v="-2444.5700000000002"/>
    <n v="3148.37"/>
    <n v="23538.67"/>
    <n v="-8634.74"/>
    <n v="55498.44"/>
    <n v="-102380.36"/>
    <n v="50369.41"/>
    <n v="32695.990000000005"/>
  </r>
  <r>
    <x v="2"/>
    <s v="Tampa Electric Company"/>
    <x v="0"/>
    <s v="Tampa Electric Company"/>
    <x v="56"/>
    <s v="AR IC Emera Energy"/>
    <x v="21"/>
    <s v="A/R Assoc Co"/>
    <m/>
    <n v="-556.16999999999996"/>
    <n v="38.85"/>
    <n v="-38.85"/>
    <m/>
    <n v="-360.24"/>
    <n v="8730.75"/>
    <n v="-8730.75"/>
    <m/>
    <m/>
    <m/>
    <m/>
    <n v="-916.40999999999985"/>
  </r>
  <r>
    <x v="2"/>
    <s v="Tampa Electric Company"/>
    <x v="0"/>
    <s v="Tampa Electric Company"/>
    <x v="57"/>
    <s v="AR IC Emera GBPC"/>
    <x v="21"/>
    <s v="A/R Assoc Co"/>
    <n v="908.05"/>
    <n v="825.5"/>
    <n v="2451.56"/>
    <n v="47776.65"/>
    <n v="949.33"/>
    <n v="908.05"/>
    <n v="3458.23"/>
    <n v="949.33"/>
    <n v="14219.2"/>
    <n v="908.05"/>
    <n v="2694.94"/>
    <n v="980.41"/>
    <n v="77029.300000000017"/>
  </r>
  <r>
    <x v="2"/>
    <s v="Tampa Electric Company"/>
    <x v="0"/>
    <s v="Tampa Electric Company"/>
    <x v="58"/>
    <s v="AR IC Emera NSP"/>
    <x v="21"/>
    <s v="A/R Assoc Co"/>
    <m/>
    <m/>
    <n v="18515.93"/>
    <m/>
    <n v="-111764.27"/>
    <m/>
    <n v="-22773.94"/>
    <n v="-11341.86"/>
    <n v="13703.31"/>
    <m/>
    <n v="5510"/>
    <n v="28805.83"/>
    <n v="-79345"/>
  </r>
  <r>
    <x v="2"/>
    <s v="Tampa Electric Company"/>
    <x v="0"/>
    <s v="Tampa Electric Company"/>
    <x v="59"/>
    <s v="IntRec IC Shared STD"/>
    <x v="21"/>
    <s v="A/R Assoc Co"/>
    <m/>
    <n v="874495.36"/>
    <n v="1080903.8799999999"/>
    <n v="1175338.3700000001"/>
    <n v="1321523.48"/>
    <n v="-3122241.62"/>
    <n v="165123.85"/>
    <n v="58395.93"/>
    <n v="75853.72"/>
    <n v="281206.45"/>
    <n v="-91964.92"/>
    <n v="-1818634.5"/>
    <n v="0"/>
  </r>
  <r>
    <x v="2"/>
    <s v="Tampa Electric Company"/>
    <x v="0"/>
    <s v="Tampa Electric Company"/>
    <x v="60"/>
    <s v="IntRec IC Shared LTD"/>
    <x v="21"/>
    <s v="A/R Assoc Co"/>
    <m/>
    <n v="8244354.9500000002"/>
    <n v="1899003.22"/>
    <n v="1899003.22"/>
    <n v="1899003.22"/>
    <n v="-12042361.390000001"/>
    <m/>
    <m/>
    <m/>
    <m/>
    <m/>
    <n v="-1899003.22"/>
    <n v="0"/>
  </r>
  <r>
    <x v="2"/>
    <s v="Tampa Electric Company"/>
    <x v="0"/>
    <s v="Tampa Electric Company"/>
    <x v="61"/>
    <s v="AR IC EmeraCarHldLtd"/>
    <x v="21"/>
    <s v="A/R Assoc Co"/>
    <n v="-7255.69"/>
    <n v="711.2"/>
    <n v="13401.7"/>
    <n v="711.2"/>
    <n v="817.87"/>
    <n v="782.31"/>
    <n v="746.76"/>
    <n v="2723.95"/>
    <n v="746.76"/>
    <n v="782.33"/>
    <n v="782.33"/>
    <n v="746.76"/>
    <n v="15697.48"/>
  </r>
  <r>
    <x v="2"/>
    <s v="Tampa Electric Company"/>
    <x v="0"/>
    <s v="Tampa Electric Company"/>
    <x v="62"/>
    <s v="AR IC EUSHI (Emera)"/>
    <x v="21"/>
    <s v="A/R Assoc Co"/>
    <n v="29357.19"/>
    <n v="3338.31"/>
    <n v="-37395.19"/>
    <m/>
    <n v="141.66"/>
    <n v="-3479.97"/>
    <m/>
    <m/>
    <m/>
    <m/>
    <m/>
    <m/>
    <n v="-8038.0000000000018"/>
  </r>
  <r>
    <x v="2"/>
    <s v="Tampa Electric Company"/>
    <x v="0"/>
    <s v="Tampa Electric Company"/>
    <x v="63"/>
    <s v="AR IC Emera US Sub 1"/>
    <x v="21"/>
    <s v="A/R Assoc Co"/>
    <n v="9643.89"/>
    <n v="4937.74"/>
    <n v="-23349.59"/>
    <n v="-1059.42"/>
    <n v="5420.87"/>
    <n v="-4579.0200000000004"/>
    <n v="343.94"/>
    <n v="-802.58"/>
    <n v="-125.35"/>
    <n v="-65.73"/>
    <n v="5104.25"/>
    <n v="-6435.71"/>
    <n v="-10966.710000000003"/>
  </r>
  <r>
    <x v="2"/>
    <s v="Tampa Electric Company"/>
    <x v="0"/>
    <s v="Tampa Electric Company"/>
    <x v="64"/>
    <s v="AR IC Emera Scotia P"/>
    <x v="21"/>
    <s v="A/R Assoc Co"/>
    <n v="3733.41"/>
    <n v="2228.0500000000002"/>
    <n v="2726.48"/>
    <n v="2063.0500000000002"/>
    <n v="2168.36"/>
    <n v="-33419.18"/>
    <n v="2202.75"/>
    <n v="-2386.21"/>
    <n v="-50.15"/>
    <n v="1805.28"/>
    <n v="-1595.16"/>
    <n v="-769.01"/>
    <n v="-21292.329999999998"/>
  </r>
  <r>
    <x v="2"/>
    <s v="Tampa Electric Company"/>
    <x v="0"/>
    <s v="Tampa Electric Company"/>
    <x v="65"/>
    <s v="AR IC EmeraCarib Inc"/>
    <x v="21"/>
    <s v="A/R Assoc Co"/>
    <m/>
    <m/>
    <m/>
    <m/>
    <m/>
    <m/>
    <m/>
    <m/>
    <m/>
    <m/>
    <n v="1598.63"/>
    <m/>
    <n v="1598.63"/>
  </r>
  <r>
    <x v="2"/>
    <s v="Tampa Electric Company"/>
    <x v="0"/>
    <s v="Tampa Electric Company"/>
    <x v="66"/>
    <s v="AR IC Emera Eng Svcs"/>
    <x v="21"/>
    <s v="A/R Assoc Co"/>
    <n v="-5414.7"/>
    <n v="-3742.36"/>
    <n v="30294.35"/>
    <n v="5387.69"/>
    <n v="5985.15"/>
    <n v="-45099.82"/>
    <n v="101.96"/>
    <n v="438.67"/>
    <n v="5665.51"/>
    <n v="-6961.7"/>
    <n v="578.30999999999995"/>
    <n v="-1390.75"/>
    <n v="-14157.690000000004"/>
  </r>
  <r>
    <x v="2"/>
    <s v="Tampa Electric Company"/>
    <x v="0"/>
    <s v="Tampa Electric Company"/>
    <x v="67"/>
    <s v="AR IC EmeraGrandHVAC"/>
    <x v="21"/>
    <s v="A/R Assoc Co"/>
    <m/>
    <n v="-360"/>
    <m/>
    <m/>
    <m/>
    <m/>
    <n v="15913.25"/>
    <m/>
    <m/>
    <m/>
    <m/>
    <m/>
    <n v="15553.25"/>
  </r>
  <r>
    <x v="2"/>
    <s v="Tampa Electric Company"/>
    <x v="0"/>
    <s v="Tampa Electric Company"/>
    <x v="68"/>
    <s v="AR IC Emera Tech LLC"/>
    <x v="21"/>
    <s v="A/R Assoc Co"/>
    <n v="20083.66"/>
    <n v="-70779.839999999997"/>
    <n v="18782.259999999998"/>
    <n v="18337.43"/>
    <n v="21742.69"/>
    <n v="19182.560000000001"/>
    <n v="28155.61"/>
    <n v="16766.39"/>
    <n v="58136.34"/>
    <n v="14498.53"/>
    <n v="-203805.3"/>
    <n v="16034.96"/>
    <n v="-42864.709999999985"/>
  </r>
  <r>
    <x v="2"/>
    <s v="Tampa Electric Company"/>
    <x v="0"/>
    <s v="Tampa Electric Company"/>
    <x v="69"/>
    <s v="AR IC EmeraSAP Recon"/>
    <x v="21"/>
    <s v="A/R Assoc Co"/>
    <m/>
    <m/>
    <m/>
    <m/>
    <m/>
    <m/>
    <m/>
    <m/>
    <m/>
    <m/>
    <n v="-16575.240000000002"/>
    <m/>
    <n v="-16575.240000000002"/>
  </r>
  <r>
    <x v="2"/>
    <s v="Tampa Electric Company"/>
    <x v="0"/>
    <s v="Tampa Electric Company"/>
    <x v="70"/>
    <s v="AR IC Emera Posting"/>
    <x v="21"/>
    <s v="A/R Assoc Co"/>
    <n v="-239675.2"/>
    <n v="-49345.43"/>
    <m/>
    <n v="-3150"/>
    <m/>
    <n v="60000"/>
    <n v="-19000"/>
    <n v="147812.51"/>
    <n v="-188812.51"/>
    <m/>
    <m/>
    <m/>
    <n v="-292170.63"/>
  </r>
  <r>
    <x v="2"/>
    <s v="Tampa Electric Company"/>
    <x v="0"/>
    <s v="Tampa Electric Company"/>
    <x v="71"/>
    <s v="AR IC EmeraEngSv AMA"/>
    <x v="21"/>
    <s v="A/R Assoc Co"/>
    <n v="-243176.24"/>
    <n v="-1357000.84"/>
    <n v="313798.86"/>
    <n v="803672.63"/>
    <n v="-1400065.17"/>
    <n v="-694283.94"/>
    <n v="190269.64"/>
    <n v="-243179.22"/>
    <n v="414795.74"/>
    <n v="-441739.85"/>
    <n v="305003.65000000002"/>
    <n v="-149970.79"/>
    <n v="-2501875.5300000003"/>
  </r>
  <r>
    <x v="2"/>
    <s v="Tampa Electric Company"/>
    <x v="0"/>
    <s v="Tampa Electric Company"/>
    <x v="72"/>
    <s v="Fuel Stock - Coal"/>
    <x v="22"/>
    <s v="Fuel Stock"/>
    <n v="6000201.1100000003"/>
    <n v="5561847.3700000001"/>
    <n v="-3695362.42"/>
    <n v="4603790.8099999996"/>
    <n v="5448114.2699999996"/>
    <n v="3759580.22"/>
    <n v="1274571.01"/>
    <n v="1585341.29"/>
    <n v="2116055.44"/>
    <n v="-4135696.88"/>
    <n v="-4036763.23"/>
    <n v="-3633082.41"/>
    <n v="14848596.580000002"/>
  </r>
  <r>
    <x v="2"/>
    <s v="Tampa Electric Company"/>
    <x v="0"/>
    <s v="Tampa Electric Company"/>
    <x v="73"/>
    <s v="Fuel Stock - #2 Oil"/>
    <x v="22"/>
    <s v="Fuel Stock"/>
    <n v="-53790.9"/>
    <n v="-30731.91"/>
    <n v="216529.95"/>
    <n v="-85619.6"/>
    <n v="-59782.76"/>
    <n v="-67059.149999999994"/>
    <n v="-57013.1"/>
    <n v="-66445.66"/>
    <n v="304556.33"/>
    <n v="-85834.45"/>
    <n v="-140693.85999999999"/>
    <n v="-88584.15"/>
    <n v="-214469.25999999995"/>
  </r>
  <r>
    <x v="2"/>
    <s v="Tampa Electric Company"/>
    <x v="0"/>
    <s v="Tampa Electric Company"/>
    <x v="74"/>
    <s v="Fuel Stock - Natural"/>
    <x v="22"/>
    <s v="Fuel Stock"/>
    <n v="-67203.399999999994"/>
    <n v="39024.25"/>
    <n v="-325855.43"/>
    <n v="-297284.51"/>
    <n v="-843420.2"/>
    <n v="-109578.58"/>
    <n v="-84942.31"/>
    <n v="-280968.36"/>
    <n v="259389.29"/>
    <n v="-319576.56"/>
    <n v="-82048.67"/>
    <n v="13007"/>
    <n v="-2099457.48"/>
  </r>
  <r>
    <x v="2"/>
    <s v="Tampa Electric Company"/>
    <x v="0"/>
    <s v="Tampa Electric Company"/>
    <x v="75"/>
    <s v="Plant M&amp;S RECON"/>
    <x v="23"/>
    <s v="Plnt Matl Oper Supl"/>
    <n v="-1555704.43"/>
    <n v="531855.24"/>
    <n v="3528046.82"/>
    <n v="1229077.58"/>
    <n v="3540200.81"/>
    <n v="2791713.16"/>
    <n v="7425979.46"/>
    <n v="3293832.31"/>
    <n v="1151768.3999999999"/>
    <n v="2511707.7200000002"/>
    <n v="1727618.23"/>
    <n v="935871.86"/>
    <n v="27111967.159999996"/>
  </r>
  <r>
    <x v="2"/>
    <s v="Tampa Electric Company"/>
    <x v="0"/>
    <s v="Tampa Electric Company"/>
    <x v="76"/>
    <s v="Plant M&amp;S Posting"/>
    <x v="23"/>
    <s v="Plnt Matl Oper Supl"/>
    <n v="142155.16"/>
    <n v="-30880.959999999999"/>
    <n v="661.08"/>
    <n v="79125.100000000006"/>
    <m/>
    <m/>
    <n v="-37399.449999999997"/>
    <n v="-29494.61"/>
    <n v="43198.51"/>
    <n v="23147.73"/>
    <n v="-74556.5"/>
    <n v="-684033.85"/>
    <n v="-568077.79"/>
  </r>
  <r>
    <x v="2"/>
    <s v="Tampa Electric Company"/>
    <x v="0"/>
    <s v="Tampa Electric Company"/>
    <x v="77"/>
    <s v="Prepaid Downpayment"/>
    <x v="24"/>
    <s v="Prepayments"/>
    <m/>
    <m/>
    <m/>
    <m/>
    <n v="4535.5200000000004"/>
    <m/>
    <m/>
    <m/>
    <m/>
    <m/>
    <m/>
    <n v="141277.79999999999"/>
    <n v="145813.31999999998"/>
  </r>
  <r>
    <x v="2"/>
    <s v="Tampa Electric Company"/>
    <x v="0"/>
    <s v="Tampa Electric Company"/>
    <x v="78"/>
    <s v="Prepaid Ammonia Supp"/>
    <x v="24"/>
    <s v="Prepayments"/>
    <m/>
    <m/>
    <n v="-36"/>
    <m/>
    <m/>
    <m/>
    <m/>
    <m/>
    <m/>
    <m/>
    <m/>
    <m/>
    <n v="-36"/>
  </r>
  <r>
    <x v="2"/>
    <s v="Tampa Electric Company"/>
    <x v="0"/>
    <s v="Tampa Electric Company"/>
    <x v="79"/>
    <s v="Prepaid STD Fac Fees"/>
    <x v="24"/>
    <s v="Prepayments"/>
    <n v="642201.82999999996"/>
    <n v="-76113.97"/>
    <n v="-72937.100000000006"/>
    <n v="342157.53"/>
    <n v="-64477.99"/>
    <n v="-28634.27"/>
    <n v="-96634.27"/>
    <n v="-96634.27"/>
    <n v="-96634.27"/>
    <n v="-164634.26999999999"/>
    <n v="-96634.27"/>
    <n v="-96634.27"/>
    <n v="94390.409999999931"/>
  </r>
  <r>
    <x v="2"/>
    <s v="Tampa Electric Company"/>
    <x v="0"/>
    <s v="Tampa Electric Company"/>
    <x v="80"/>
    <s v="Prepaid Interest Exp"/>
    <x v="24"/>
    <s v="Prepayments"/>
    <n v="104136.4"/>
    <n v="-224181.12"/>
    <n v="438012.94"/>
    <n v="-648971.38"/>
    <n v="31221.1"/>
    <n v="215570.57"/>
    <n v="-54990.34"/>
    <n v="236917.6"/>
    <n v="111744.43"/>
    <n v="-509015.17"/>
    <n v="399188.78"/>
    <n v="402983.35"/>
    <n v="502617.16"/>
  </r>
  <r>
    <x v="2"/>
    <s v="Tampa Electric Company"/>
    <x v="0"/>
    <s v="Tampa Electric Company"/>
    <x v="81"/>
    <s v="Prepaid CSA Polk U2"/>
    <x v="24"/>
    <s v="Prepayments"/>
    <n v="-624824.74"/>
    <n v="-112406.87"/>
    <n v="737231.61"/>
    <n v="-674465.41"/>
    <n v="-142258.51"/>
    <n v="816723.92"/>
    <n v="653783.39"/>
    <n v="-14940.96"/>
    <n v="73290.929999999993"/>
    <n v="1317807.5"/>
    <n v="42183.45"/>
    <n v="-22701.9"/>
    <n v="2049422.4100000001"/>
  </r>
  <r>
    <x v="2"/>
    <s v="Tampa Electric Company"/>
    <x v="0"/>
    <s v="Tampa Electric Company"/>
    <x v="82"/>
    <s v="Prepaid CSA Polk U3"/>
    <x v="24"/>
    <s v="Prepayments"/>
    <n v="-525796.27"/>
    <n v="-83584.59"/>
    <n v="609380.86"/>
    <n v="-553949.12"/>
    <n v="-135876.43"/>
    <n v="689825.55"/>
    <n v="-823466.44"/>
    <n v="-15411.44"/>
    <n v="838877.88"/>
    <n v="-792861.63"/>
    <n v="2449.89"/>
    <n v="790411.74"/>
    <n v="0"/>
  </r>
  <r>
    <x v="2"/>
    <s v="Tampa Electric Company"/>
    <x v="0"/>
    <s v="Tampa Electric Company"/>
    <x v="83"/>
    <s v="Prepaid CSA Polk U4"/>
    <x v="24"/>
    <s v="Prepayments"/>
    <n v="130277.09"/>
    <n v="-93672.39"/>
    <n v="-36604.699999999997"/>
    <n v="148309.74"/>
    <n v="-147405.32999999999"/>
    <n v="-904.41"/>
    <n v="-143618.70000000001"/>
    <n v="7617.32"/>
    <n v="136001.38"/>
    <n v="-89014.22"/>
    <n v="7782.01"/>
    <n v="81232.210000000006"/>
    <n v="0"/>
  </r>
  <r>
    <x v="2"/>
    <s v="Tampa Electric Company"/>
    <x v="0"/>
    <s v="Tampa Electric Company"/>
    <x v="84"/>
    <s v="Prepaid CSA Polk U5"/>
    <x v="24"/>
    <s v="Prepayments"/>
    <n v="107648.29"/>
    <n v="-102730.82"/>
    <n v="-4917.47"/>
    <n v="73609.08"/>
    <n v="-151316.94"/>
    <n v="77707.86"/>
    <n v="-222436.85"/>
    <n v="10705.42"/>
    <n v="211731.43"/>
    <n v="-177648.76"/>
    <n v="28184.07"/>
    <n v="149464.69"/>
    <n v="0"/>
  </r>
  <r>
    <x v="2"/>
    <s v="Tampa Electric Company"/>
    <x v="0"/>
    <s v="Tampa Electric Company"/>
    <x v="85"/>
    <s v="PrePaid Insur"/>
    <x v="24"/>
    <s v="Prepayments"/>
    <n v="-2056856.62"/>
    <n v="-2417756.0099999998"/>
    <n v="-1427863.61"/>
    <n v="-1431400.21"/>
    <n v="-1360275.91"/>
    <n v="8933167.4800000004"/>
    <n v="11738886.949999999"/>
    <n v="-1292558.06"/>
    <n v="-2209229.7599999998"/>
    <n v="-2612443.17"/>
    <n v="-2668563.85"/>
    <n v="-2638977.77"/>
    <n v="556129.46"/>
  </r>
  <r>
    <x v="2"/>
    <s v="Tampa Electric Company"/>
    <x v="0"/>
    <s v="Tampa Electric Company"/>
    <x v="86"/>
    <s v="Prepaid Misc-Other"/>
    <x v="24"/>
    <s v="Prepayments"/>
    <n v="890824.86"/>
    <n v="9843.6"/>
    <n v="643722.22"/>
    <n v="-665298.09"/>
    <n v="98229.86"/>
    <n v="-646485.19999999995"/>
    <n v="-586719.62"/>
    <n v="379518.3"/>
    <n v="1682969.84"/>
    <n v="-1244234.81"/>
    <n v="40245.86"/>
    <n v="1397909.72"/>
    <n v="2000526.54"/>
  </r>
  <r>
    <x v="2"/>
    <s v="Tampa Electric Company"/>
    <x v="0"/>
    <s v="Tampa Electric Company"/>
    <x v="87"/>
    <s v="Prepaid Misc-SSvcs"/>
    <x v="24"/>
    <s v="Prepayments"/>
    <n v="1040951"/>
    <n v="-740225.93"/>
    <n v="-464230.84"/>
    <n v="590029.51"/>
    <n v="237452.46"/>
    <n v="-347995.75"/>
    <n v="-474585.78"/>
    <n v="901619.66"/>
    <n v="-404780.38"/>
    <n v="364276.42"/>
    <n v="-76954.8"/>
    <n v="325224.39"/>
    <n v="950779.95999999985"/>
  </r>
  <r>
    <x v="2"/>
    <s v="Tampa Electric Company"/>
    <x v="0"/>
    <s v="Tampa Electric Company"/>
    <x v="88"/>
    <s v="Accr Util Rev C"/>
    <x v="25"/>
    <s v="Accru Utility Rev"/>
    <n v="-2256827"/>
    <n v="-3449709"/>
    <n v="8184181"/>
    <n v="1675112"/>
    <n v="7596114"/>
    <n v="12098681"/>
    <n v="2043726"/>
    <n v="8158900"/>
    <n v="-18453113"/>
    <n v="-9156488"/>
    <n v="-5893133"/>
    <n v="-2516313"/>
    <n v="-1968869"/>
  </r>
  <r>
    <x v="2"/>
    <s v="Tampa Electric Company"/>
    <x v="0"/>
    <s v="Tampa Electric Company"/>
    <x v="89"/>
    <s v="Curr Derv-Collateral"/>
    <x v="26"/>
    <s v="Deriv Asts Hedges"/>
    <m/>
    <m/>
    <n v="-4525000"/>
    <m/>
    <m/>
    <m/>
    <m/>
    <m/>
    <m/>
    <m/>
    <m/>
    <m/>
    <n v="-4525000"/>
  </r>
  <r>
    <x v="2"/>
    <s v="Tampa Electric Company"/>
    <x v="0"/>
    <s v="Tampa Electric Company"/>
    <x v="90"/>
    <s v="IC Deriv Asset NC"/>
    <x v="26"/>
    <s v="Deriv Asts Hedges"/>
    <m/>
    <m/>
    <m/>
    <m/>
    <n v="24007.58"/>
    <n v="297851.46000000002"/>
    <n v="205640.92"/>
    <n v="-28343.919999999998"/>
    <n v="276085.55"/>
    <n v="5535.33"/>
    <n v="125854.82"/>
    <n v="-241552.53"/>
    <n v="665079.21"/>
  </r>
  <r>
    <x v="2"/>
    <s v="Tampa Electric Company"/>
    <x v="0"/>
    <s v="Tampa Electric Company"/>
    <x v="91"/>
    <s v="UA Debt Exp ST Loan"/>
    <x v="27"/>
    <s v="Unamort Debt Exp"/>
    <n v="24549.360000000001"/>
    <n v="-14911.23"/>
    <n v="68079.37"/>
    <n v="-21054.54"/>
    <n v="-16869.71"/>
    <n v="-23232.21"/>
    <n v="-23232.21"/>
    <n v="-23232.21"/>
    <n v="-23232.21"/>
    <n v="-23232.21"/>
    <n v="-23232.21"/>
    <n v="-8320.98"/>
    <n v="-107920.98999999998"/>
  </r>
  <r>
    <x v="2"/>
    <s v="Tampa Electric Company"/>
    <x v="0"/>
    <s v="Tampa Electric Company"/>
    <x v="92"/>
    <s v="UA Debt Exp Recourse"/>
    <x v="27"/>
    <s v="Unamort Debt Exp"/>
    <n v="4657260.59"/>
    <n v="-186857.13"/>
    <n v="-186857.13"/>
    <n v="-186857.13"/>
    <n v="-186857.13"/>
    <n v="-186857.13"/>
    <n v="-186857.13"/>
    <n v="-186857.13"/>
    <n v="-186857.13"/>
    <n v="-186857.13"/>
    <n v="-186857.13"/>
    <n v="-186857.13"/>
    <n v="2601832.1600000011"/>
  </r>
  <r>
    <x v="2"/>
    <s v="Tampa Electric Company"/>
    <x v="0"/>
    <s v="Tampa Electric Company"/>
    <x v="93"/>
    <s v="Unrecv Plant CETM C"/>
    <x v="28"/>
    <s v="Unrcv Regu Study Cst"/>
    <n v="101300.21"/>
    <n v="126508.46"/>
    <n v="122847.4"/>
    <n v="175835.7"/>
    <n v="197232.99"/>
    <n v="319381.32"/>
    <n v="298321.5"/>
    <n v="351445.94"/>
    <n v="420283.18"/>
    <n v="321404.5"/>
    <n v="507694.69"/>
    <n v="552706.15"/>
    <n v="3494962.04"/>
  </r>
  <r>
    <x v="2"/>
    <s v="Tampa Electric Company"/>
    <x v="0"/>
    <s v="Tampa Electric Company"/>
    <x v="94"/>
    <s v="Unrecv Plant CETM NC"/>
    <x v="28"/>
    <s v="Unrcv Regu Study Cst"/>
    <n v="-1652298.88"/>
    <n v="-1345676.41"/>
    <n v="-1413439.67"/>
    <n v="-762729.14"/>
    <n v="-522785.86"/>
    <n v="971196.13"/>
    <n v="656473.18999999994"/>
    <n v="1261954.3"/>
    <n v="2046636.15"/>
    <n v="773565.08"/>
    <n v="2971004.06"/>
    <n v="3426525.88"/>
    <n v="6410424.8300000001"/>
  </r>
  <r>
    <x v="2"/>
    <s v="Tampa Electric Company"/>
    <x v="0"/>
    <s v="Tampa Electric Company"/>
    <x v="95"/>
    <s v="Reg Ast Fuel Clause"/>
    <x v="29"/>
    <s v="Oth Regulatory Asset"/>
    <n v="20376433"/>
    <n v="11917780"/>
    <n v="362201"/>
    <n v="-12576958.109999999"/>
    <n v="-13109979.109999999"/>
    <n v="-22473690.109999999"/>
    <n v="-25648906.109999999"/>
    <n v="-24990852.109999999"/>
    <n v="-31500502.109999999"/>
    <n v="-20902373.109999999"/>
    <n v="-10857581.109999999"/>
    <n v="-10155001.109999999"/>
    <n v="-139559428.99000001"/>
  </r>
  <r>
    <x v="2"/>
    <s v="Tampa Electric Company"/>
    <x v="0"/>
    <s v="Tampa Electric Company"/>
    <x v="96"/>
    <s v="Reg Ast Capacity Cls"/>
    <x v="29"/>
    <s v="Oth Regulatory Asset"/>
    <n v="370875.37"/>
    <n v="2071351"/>
    <n v="517686"/>
    <n v="1779475"/>
    <n v="590595"/>
    <n v="465313"/>
    <n v="197386"/>
    <n v="535919"/>
    <n v="531132"/>
    <n v="364185"/>
    <n v="432370"/>
    <n v="1451282"/>
    <n v="9307569.370000001"/>
  </r>
  <r>
    <x v="2"/>
    <s v="Tampa Electric Company"/>
    <x v="0"/>
    <s v="Tampa Electric Company"/>
    <x v="97"/>
    <s v="Reg Ast-Storm Protec"/>
    <x v="29"/>
    <s v="Oth Regulatory Asset"/>
    <m/>
    <m/>
    <m/>
    <m/>
    <m/>
    <m/>
    <m/>
    <m/>
    <m/>
    <m/>
    <m/>
    <n v="2186556"/>
    <n v="2186556"/>
  </r>
  <r>
    <x v="2"/>
    <s v="Tampa Electric Company"/>
    <x v="0"/>
    <s v="Tampa Electric Company"/>
    <x v="98"/>
    <s v="Reg Ast FAS158 C"/>
    <x v="29"/>
    <s v="Oth Regulatory Asset"/>
    <m/>
    <m/>
    <m/>
    <m/>
    <m/>
    <n v="-1108496"/>
    <m/>
    <n v="1108496"/>
    <m/>
    <m/>
    <m/>
    <m/>
    <n v="0"/>
  </r>
  <r>
    <x v="2"/>
    <s v="Tampa Electric Company"/>
    <x v="0"/>
    <s v="Tampa Electric Company"/>
    <x v="99"/>
    <s v="Reg Ast ARO C"/>
    <x v="29"/>
    <s v="Oth Regulatory Asset"/>
    <m/>
    <m/>
    <n v="-3129870.19"/>
    <m/>
    <m/>
    <m/>
    <m/>
    <m/>
    <m/>
    <m/>
    <m/>
    <m/>
    <n v="-3129870.19"/>
  </r>
  <r>
    <x v="2"/>
    <s v="Tampa Electric Company"/>
    <x v="0"/>
    <s v="Tampa Electric Company"/>
    <x v="100"/>
    <s v="Curr Derv-Regulatory"/>
    <x v="29"/>
    <s v="Oth Regulatory Asset"/>
    <n v="1590129.06"/>
    <n v="-107573.95"/>
    <n v="-2972674.16"/>
    <m/>
    <m/>
    <m/>
    <m/>
    <m/>
    <m/>
    <m/>
    <m/>
    <m/>
    <n v="-1490119.05"/>
  </r>
  <r>
    <x v="2"/>
    <s v="Tampa Electric Company"/>
    <x v="0"/>
    <s v="Tampa Electric Company"/>
    <x v="101"/>
    <s v="Reg Ast AssetOptim C"/>
    <x v="29"/>
    <s v="Oth Regulatory Asset"/>
    <n v="463738.38"/>
    <n v="463738.42"/>
    <n v="463734.42"/>
    <n v="463738.42"/>
    <n v="463738.42"/>
    <n v="463738.42"/>
    <n v="463738.42"/>
    <n v="463738.42"/>
    <n v="463738.42"/>
    <n v="463738.42"/>
    <n v="463738.42"/>
    <n v="463744.42"/>
    <n v="5564863"/>
  </r>
  <r>
    <x v="2"/>
    <s v="Tampa Electric Company"/>
    <x v="0"/>
    <s v="Tampa Electric Company"/>
    <x v="102"/>
    <s v="Prov Prop Ins Db C"/>
    <x v="29"/>
    <s v="Oth Regulatory Asset"/>
    <n v="285218.45"/>
    <n v="310173.86"/>
    <n v="328523.84000000003"/>
    <n v="-9607603.9499999993"/>
    <n v="-10460908.880000001"/>
    <n v="-12119296.74"/>
    <n v="-13876264.689999999"/>
    <n v="23982242.420000002"/>
    <n v="-15023806.75"/>
    <n v="-11670383.119999999"/>
    <n v="-9539207.5299999993"/>
    <n v="-10678374.800000001"/>
    <n v="-68069687.890000001"/>
  </r>
  <r>
    <x v="2"/>
    <s v="Tampa Electric Company"/>
    <x v="0"/>
    <s v="Tampa Electric Company"/>
    <x v="103"/>
    <s v="Reg Ast FAS158 NC"/>
    <x v="29"/>
    <s v="Oth Regulatory Asset"/>
    <m/>
    <m/>
    <n v="-413991"/>
    <m/>
    <m/>
    <n v="-1403388"/>
    <m/>
    <n v="-1110062"/>
    <n v="-451013"/>
    <m/>
    <m/>
    <n v="-2125318"/>
    <n v="-5503772"/>
  </r>
  <r>
    <x v="2"/>
    <s v="Tampa Electric Company"/>
    <x v="0"/>
    <s v="Tampa Electric Company"/>
    <x v="104"/>
    <s v="RegAs PBOP FAS106 NC"/>
    <x v="29"/>
    <s v="Oth Regulatory Asset"/>
    <m/>
    <m/>
    <n v="-1585.46"/>
    <m/>
    <m/>
    <n v="-1544.31"/>
    <m/>
    <m/>
    <n v="-32900.79"/>
    <m/>
    <m/>
    <n v="-3613.42"/>
    <n v="-39643.979999999996"/>
  </r>
  <r>
    <x v="2"/>
    <s v="Tampa Electric Company"/>
    <x v="0"/>
    <s v="Tampa Electric Company"/>
    <x v="105"/>
    <s v="Reg Ast Rate Case NC"/>
    <x v="29"/>
    <s v="Oth Regulatory Asset"/>
    <n v="-38343"/>
    <n v="-38343"/>
    <n v="-38343"/>
    <n v="-38343"/>
    <n v="-38343"/>
    <n v="-38343"/>
    <n v="-38343"/>
    <n v="-38343"/>
    <n v="-38343"/>
    <n v="-38343"/>
    <n v="-38343"/>
    <n v="-38343"/>
    <n v="-460116"/>
  </r>
  <r>
    <x v="2"/>
    <s v="Tampa Electric Company"/>
    <x v="0"/>
    <s v="Tampa Electric Company"/>
    <x v="106"/>
    <s v="Reg Ast ARO NC"/>
    <x v="29"/>
    <s v="Oth Regulatory Asset"/>
    <n v="184399.61"/>
    <n v="184872.88"/>
    <n v="150793.18"/>
    <n v="174222.53"/>
    <n v="174659.14"/>
    <n v="175097.51"/>
    <n v="175537.58"/>
    <n v="175979.51"/>
    <n v="176423.25"/>
    <n v="176868.86"/>
    <n v="177316.22"/>
    <n v="177765.44"/>
    <n v="2103935.71"/>
  </r>
  <r>
    <x v="2"/>
    <s v="Tampa Electric Company"/>
    <x v="0"/>
    <s v="Tampa Electric Company"/>
    <x v="107"/>
    <s v="LT Deriv-Regulatory"/>
    <x v="29"/>
    <s v="Oth Regulatory Asset"/>
    <m/>
    <m/>
    <n v="1079010.74"/>
    <n v="-983856.86"/>
    <n v="-95153.88"/>
    <m/>
    <m/>
    <m/>
    <m/>
    <m/>
    <m/>
    <m/>
    <n v="0"/>
  </r>
  <r>
    <x v="2"/>
    <s v="Tampa Electric Company"/>
    <x v="0"/>
    <s v="Tampa Electric Company"/>
    <x v="108"/>
    <s v="Reg Ast AsstOptim NC"/>
    <x v="29"/>
    <s v="Oth Regulatory Asset"/>
    <n v="-865394.38"/>
    <n v="-865394.42"/>
    <n v="-865394.42"/>
    <n v="-865394.42"/>
    <n v="-865394.42"/>
    <n v="-865394.42"/>
    <n v="-865394.42"/>
    <n v="-865394.42"/>
    <n v="-238518.02"/>
    <n v="1233885.18"/>
    <n v="-598910.42000000004"/>
    <n v="-735345.42"/>
    <n v="-7262044"/>
  </r>
  <r>
    <x v="2"/>
    <s v="Tampa Electric Company"/>
    <x v="0"/>
    <s v="Tampa Electric Company"/>
    <x v="109"/>
    <s v="Reg Ast Fuel Cls NC"/>
    <x v="29"/>
    <s v="Oth Regulatory Asset"/>
    <n v="-34992115"/>
    <n v="-34874325"/>
    <n v="-22612771"/>
    <n v="-22612771"/>
    <n v="-22612771"/>
    <n v="-22612771"/>
    <n v="-22612771"/>
    <n v="-22612771"/>
    <n v="-22612771"/>
    <n v="-22612771"/>
    <n v="-22612771"/>
    <n v="-22612774"/>
    <n v="-295994153"/>
  </r>
  <r>
    <x v="2"/>
    <s v="Tampa Electric Company"/>
    <x v="0"/>
    <s v="Tampa Electric Company"/>
    <x v="110"/>
    <s v="Reg Ast PR Load Mg"/>
    <x v="29"/>
    <s v="Oth Regulatory Asset"/>
    <n v="-565.53"/>
    <n v="15789.29"/>
    <n v="-3987.27"/>
    <n v="40796.06"/>
    <n v="1461.76"/>
    <n v="35274.79"/>
    <n v="5333.21"/>
    <n v="43524.15"/>
    <n v="14523.04"/>
    <n v="-41340.15"/>
    <n v="-16330.65"/>
    <n v="4750.79"/>
    <n v="99229.490000000034"/>
  </r>
  <r>
    <x v="2"/>
    <s v="Tampa Electric Company"/>
    <x v="0"/>
    <s v="Tampa Electric Company"/>
    <x v="111"/>
    <s v="Reg Ast Energy Educ"/>
    <x v="29"/>
    <s v="Oth Regulatory Asset"/>
    <n v="-457.19"/>
    <n v="-450.51"/>
    <n v="-339.47"/>
    <n v="-339.47"/>
    <n v="-339.47"/>
    <n v="-339.47"/>
    <n v="-339.47"/>
    <n v="-339.47"/>
    <n v="-339.47"/>
    <n v="-339.47"/>
    <n v="-339.47"/>
    <n v="-339.47"/>
    <n v="-4302.4000000000015"/>
  </r>
  <r>
    <x v="2"/>
    <s v="Tampa Electric Company"/>
    <x v="0"/>
    <s v="Tampa Electric Company"/>
    <x v="112"/>
    <s v="RegAst PrimeTimePlus"/>
    <x v="29"/>
    <s v="Oth Regulatory Asset"/>
    <m/>
    <n v="2917.48"/>
    <n v="52721.279999999999"/>
    <n v="13538.71"/>
    <n v="52365.84"/>
    <n v="25045.94"/>
    <n v="47812.41"/>
    <n v="44881.26"/>
    <n v="65743.87"/>
    <n v="15440.43"/>
    <n v="66569.97"/>
    <n v="51814.99"/>
    <n v="438852.18000000005"/>
  </r>
  <r>
    <x v="2"/>
    <s v="Tampa Electric Company"/>
    <x v="0"/>
    <s v="Tampa Electric Company"/>
    <x v="113"/>
    <s v="Reg Ast FAS109 ITax"/>
    <x v="29"/>
    <s v="Oth Regulatory Asset"/>
    <n v="-10340085.91"/>
    <n v="-22809.8"/>
    <n v="5981.57"/>
    <n v="48116.71"/>
    <n v="87455.5"/>
    <n v="325834.37"/>
    <n v="186649.86"/>
    <n v="242287.3"/>
    <n v="284791.55"/>
    <n v="326060.89"/>
    <n v="607489.18000000005"/>
    <n v="299900.05"/>
    <n v="-7948328.7299999995"/>
  </r>
  <r>
    <x v="2"/>
    <s v="Tampa Electric Company"/>
    <x v="0"/>
    <s v="Tampa Electric Company"/>
    <x v="114"/>
    <s v="Reg Asset Med Pt D"/>
    <x v="29"/>
    <s v="Oth Regulatory Asset"/>
    <n v="-22240.83"/>
    <n v="-22240.85"/>
    <n v="-22240.82"/>
    <n v="-22240.85"/>
    <n v="-22240.83"/>
    <n v="-22240.84"/>
    <n v="-22240.84"/>
    <n v="-22240.83"/>
    <n v="-22240.84"/>
    <n v="-22240.83"/>
    <n v="-22240.84"/>
    <n v="-22240.84"/>
    <n v="-266890.03999999998"/>
  </r>
  <r>
    <x v="2"/>
    <s v="Tampa Electric Company"/>
    <x v="0"/>
    <s v="Tampa Electric Company"/>
    <x v="115"/>
    <s v="Reg Ast Tax Reform C"/>
    <x v="29"/>
    <s v="Oth Regulatory Asset"/>
    <m/>
    <m/>
    <n v="-298978"/>
    <m/>
    <m/>
    <n v="-298978"/>
    <m/>
    <m/>
    <n v="-298978"/>
    <m/>
    <m/>
    <n v="-298979"/>
    <n v="-1195913"/>
  </r>
  <r>
    <x v="2"/>
    <s v="Tampa Electric Company"/>
    <x v="0"/>
    <s v="Tampa Electric Company"/>
    <x v="116"/>
    <s v="Study Investig Chgs"/>
    <x v="30"/>
    <s v="Prelim Survey Invstg"/>
    <n v="201204.19"/>
    <n v="-64736.69"/>
    <n v="969299.04"/>
    <n v="730416.78"/>
    <n v="-140424.01"/>
    <n v="380497.1"/>
    <n v="716923.42"/>
    <n v="659742.43999999994"/>
    <n v="1418410.19"/>
    <n v="1626274.9"/>
    <n v="1374392.99"/>
    <n v="145218.70000000001"/>
    <n v="8017219.0499999998"/>
  </r>
  <r>
    <x v="2"/>
    <s v="Tampa Electric Company"/>
    <x v="0"/>
    <s v="Tampa Electric Company"/>
    <x v="117"/>
    <s v="Uniform Rnt Clearing"/>
    <x v="31"/>
    <s v="Clearing Accounts"/>
    <n v="-318.69"/>
    <n v="925.99"/>
    <n v="1011.17"/>
    <n v="1102.03"/>
    <n v="-37.85"/>
    <n v="1435.91"/>
    <n v="160.9"/>
    <n v="1710.57"/>
    <n v="883.31"/>
    <n v="661.61"/>
    <n v="439.64"/>
    <n v="873.86"/>
    <n v="8848.4500000000007"/>
  </r>
  <r>
    <x v="2"/>
    <s v="Tampa Electric Company"/>
    <x v="0"/>
    <s v="Tampa Electric Company"/>
    <x v="118"/>
    <s v="DefDr SERP Trust"/>
    <x v="32"/>
    <s v="Misc Deferred Debits"/>
    <n v="-73217"/>
    <m/>
    <n v="-115618.73"/>
    <m/>
    <m/>
    <n v="-4133367.31"/>
    <m/>
    <m/>
    <n v="-25575.57"/>
    <m/>
    <m/>
    <n v="-197480.72"/>
    <n v="-4545259.33"/>
  </r>
  <r>
    <x v="2"/>
    <s v="Tampa Electric Company"/>
    <x v="0"/>
    <s v="Tampa Electric Company"/>
    <x v="119"/>
    <s v="DefDr Other"/>
    <x v="32"/>
    <s v="Misc Deferred Debits"/>
    <n v="508931.48"/>
    <n v="123316.05"/>
    <n v="-423861.1"/>
    <n v="150897.97"/>
    <n v="-291783.17"/>
    <n v="-86125.43"/>
    <n v="-240633.89"/>
    <n v="2496755.86"/>
    <n v="-1298363.0900000001"/>
    <n v="1216388.48"/>
    <n v="1272365.6499999999"/>
    <n v="-2469018.1"/>
    <n v="958870.71"/>
  </r>
  <r>
    <x v="2"/>
    <s v="Tampa Electric Company"/>
    <x v="0"/>
    <s v="Tampa Electric Company"/>
    <x v="120"/>
    <s v="U/A Loss ReaqDebt ST"/>
    <x v="33"/>
    <s v="Unamt Loss Reacq Dbt"/>
    <n v="-7548.13"/>
    <n v="-7548.13"/>
    <n v="-7548.13"/>
    <n v="-7548.13"/>
    <n v="-7548.13"/>
    <n v="-7548.13"/>
    <n v="-7548.13"/>
    <n v="-7548.13"/>
    <n v="-7548.13"/>
    <m/>
    <m/>
    <m/>
    <n v="-67933.17"/>
  </r>
  <r>
    <x v="2"/>
    <s v="Tampa Electric Company"/>
    <x v="0"/>
    <s v="Tampa Electric Company"/>
    <x v="121"/>
    <s v="U/A Loss ReaqDebt LT"/>
    <x v="33"/>
    <s v="Unamt Loss Reacq Dbt"/>
    <n v="-31846.57"/>
    <n v="-31846.57"/>
    <n v="-31846.57"/>
    <n v="-31846.57"/>
    <n v="-31846.57"/>
    <n v="-31846.57"/>
    <n v="-31846.57"/>
    <n v="-31846.57"/>
    <n v="-31846.57"/>
    <n v="-31846.57"/>
    <n v="-31846.57"/>
    <n v="-31846.57"/>
    <n v="-382158.84"/>
  </r>
  <r>
    <x v="2"/>
    <s v="Tampa Electric Company"/>
    <x v="0"/>
    <s v="Tampa Electric Company"/>
    <x v="122"/>
    <s v="DTA Federal"/>
    <x v="34"/>
    <s v="Accum Defd Inc Tax"/>
    <n v="328520.27"/>
    <n v="291811.26"/>
    <n v="421458.79"/>
    <n v="2227839.64"/>
    <n v="1782178.19"/>
    <n v="2351456.5099999998"/>
    <n v="2617519.44"/>
    <n v="-5040941.3899999997"/>
    <n v="2942657.7"/>
    <n v="1837956.81"/>
    <n v="2213383.37"/>
    <n v="2313706.65"/>
    <n v="14287547.24"/>
  </r>
  <r>
    <x v="2"/>
    <s v="Tampa Electric Company"/>
    <x v="0"/>
    <s v="Tampa Electric Company"/>
    <x v="123"/>
    <s v="DTA Sep Co Fed"/>
    <x v="34"/>
    <s v="Accum Defd Inc Tax"/>
    <m/>
    <m/>
    <n v="-3265804.07"/>
    <m/>
    <m/>
    <n v="-8782558.9600000009"/>
    <m/>
    <m/>
    <n v="-12985513.91"/>
    <m/>
    <n v="-2603002.46"/>
    <n v="-9019214.4900000002"/>
    <n v="-36656093.890000001"/>
  </r>
  <r>
    <x v="2"/>
    <s v="Tampa Electric Company"/>
    <x v="0"/>
    <s v="Tampa Electric Company"/>
    <x v="124"/>
    <s v="DTA Fed NonUtility"/>
    <x v="34"/>
    <s v="Accum Defd Inc Tax"/>
    <n v="577.62"/>
    <n v="-4324.79"/>
    <n v="7101.86"/>
    <n v="-6419.39"/>
    <n v="-189.85"/>
    <n v="8009.43"/>
    <n v="-2705.17"/>
    <n v="-1021.99"/>
    <n v="-1993.6"/>
    <n v="-2872.82"/>
    <n v="2036.66"/>
    <n v="4176.16"/>
    <n v="2374.119999999999"/>
  </r>
  <r>
    <x v="2"/>
    <s v="Tampa Electric Company"/>
    <x v="0"/>
    <s v="Tampa Electric Company"/>
    <x v="125"/>
    <s v="Defd FIT FAS133 Int"/>
    <x v="34"/>
    <s v="Accum Defd Inc Tax"/>
    <n v="52353.8"/>
    <n v="34260.69"/>
    <n v="27237.38"/>
    <n v="296205.26"/>
    <n v="-2166.66"/>
    <n v="-2166.66"/>
    <n v="-2166.66"/>
    <n v="-2166.66"/>
    <n v="-2166.66"/>
    <n v="-2166.69"/>
    <n v="-2166.66"/>
    <n v="-2166.69"/>
    <n v="392723.79000000015"/>
  </r>
  <r>
    <x v="2"/>
    <s v="Tampa Electric Company"/>
    <x v="0"/>
    <s v="Tampa Electric Company"/>
    <x v="126"/>
    <s v="Defd FIT FAS158"/>
    <x v="34"/>
    <s v="Accum Defd Inc Tax"/>
    <m/>
    <m/>
    <n v="-82156.509999999995"/>
    <m/>
    <m/>
    <n v="-868630.2"/>
    <m/>
    <n v="-310.77"/>
    <n v="-89503.54"/>
    <m/>
    <m/>
    <n v="-51622.54"/>
    <n v="-1092223.56"/>
  </r>
  <r>
    <x v="2"/>
    <s v="Tampa Electric Company"/>
    <x v="0"/>
    <s v="Tampa Electric Company"/>
    <x v="127"/>
    <s v="Defd Tax FIT Credits"/>
    <x v="34"/>
    <s v="Accum Defd Inc Tax"/>
    <m/>
    <m/>
    <n v="1447130"/>
    <n v="85065"/>
    <m/>
    <n v="362167"/>
    <m/>
    <m/>
    <n v="362167"/>
    <m/>
    <n v="2149062"/>
    <n v="1077060"/>
    <n v="5482651"/>
  </r>
  <r>
    <x v="2"/>
    <s v="Tampa Electric Company"/>
    <x v="0"/>
    <s v="Tampa Electric Company"/>
    <x v="128"/>
    <s v="Defd Tax FIT PTC"/>
    <x v="34"/>
    <s v="Accum Defd Inc Tax"/>
    <n v="873923.88"/>
    <n v="1133935"/>
    <n v="1287025.3"/>
    <n v="1389418.53"/>
    <n v="1724085"/>
    <n v="1533881"/>
    <n v="1479775"/>
    <n v="1348572"/>
    <n v="1185789"/>
    <n v="1070090"/>
    <n v="887201"/>
    <n v="1264400.6100000001"/>
    <n v="15178096.32"/>
  </r>
  <r>
    <x v="2"/>
    <s v="Tampa Electric Company"/>
    <x v="0"/>
    <s v="Tampa Electric Company"/>
    <x v="129"/>
    <s v="DTA State"/>
    <x v="34"/>
    <s v="Accum Defd Inc Tax"/>
    <n v="126350.98"/>
    <n v="116110.64"/>
    <n v="152075.43"/>
    <n v="650642.92000000004"/>
    <n v="526983.15"/>
    <n v="684422.87"/>
    <n v="757747.83"/>
    <n v="-1361817.28"/>
    <n v="849415.23"/>
    <n v="543559.92000000004"/>
    <n v="646292.43000000005"/>
    <n v="675483.93"/>
    <n v="4367268.0500000007"/>
  </r>
  <r>
    <x v="2"/>
    <s v="Tampa Electric Company"/>
    <x v="0"/>
    <s v="Tampa Electric Company"/>
    <x v="130"/>
    <s v="DTA Sep Co State"/>
    <x v="34"/>
    <s v="Accum Defd Inc Tax"/>
    <m/>
    <m/>
    <n v="-266542.05"/>
    <m/>
    <m/>
    <n v="-1128298.6499999999"/>
    <m/>
    <m/>
    <n v="-1767925.5"/>
    <m/>
    <n v="-362478.25"/>
    <n v="-1143133.5900000001"/>
    <n v="-4668378.04"/>
  </r>
  <r>
    <x v="2"/>
    <s v="Tampa Electric Company"/>
    <x v="0"/>
    <s v="Tampa Electric Company"/>
    <x v="131"/>
    <s v="DTA State NonUtility"/>
    <x v="34"/>
    <s v="Accum Defd Inc Tax"/>
    <n v="160.09"/>
    <n v="-1198.6099999999999"/>
    <n v="1968.27"/>
    <n v="-1779.12"/>
    <n v="-52.62"/>
    <n v="2219.8000000000002"/>
    <n v="-749.73"/>
    <n v="-283.25"/>
    <n v="-552.52"/>
    <n v="-796.19"/>
    <n v="564.46"/>
    <n v="1157.4100000000001"/>
    <n v="657.99000000000046"/>
  </r>
  <r>
    <x v="2"/>
    <s v="Tampa Electric Company"/>
    <x v="0"/>
    <s v="Tampa Electric Company"/>
    <x v="132"/>
    <s v="Defd SIT FAS133 Int"/>
    <x v="34"/>
    <s v="Accum Defd Inc Tax"/>
    <n v="14509.76"/>
    <n v="9495.2800000000007"/>
    <n v="7548.78"/>
    <n v="32755.47"/>
    <n v="-600.49"/>
    <n v="-600.49"/>
    <n v="-600.49"/>
    <n v="-600.49"/>
    <n v="-600.48"/>
    <n v="-600.49"/>
    <n v="-600.49"/>
    <n v="-600.49"/>
    <n v="59505.380000000012"/>
  </r>
  <r>
    <x v="2"/>
    <s v="Tampa Electric Company"/>
    <x v="0"/>
    <s v="Tampa Electric Company"/>
    <x v="133"/>
    <s v="Defd SIT FAS158"/>
    <x v="34"/>
    <s v="Accum Defd Inc Tax"/>
    <m/>
    <m/>
    <n v="-22769.51"/>
    <m/>
    <m/>
    <n v="-240739.03"/>
    <m/>
    <n v="-86.13"/>
    <n v="-24805.71"/>
    <m/>
    <m/>
    <n v="-14307.09"/>
    <n v="-302707.47000000003"/>
  </r>
  <r>
    <x v="2"/>
    <s v="Tampa Electric Company"/>
    <x v="0"/>
    <s v="Tampa Electric Company"/>
    <x v="134"/>
    <s v="Defd Fd ITC FAS109"/>
    <x v="34"/>
    <s v="Accum Defd Inc Tax"/>
    <n v="-153266.98000000001"/>
    <n v="-153266.93"/>
    <n v="151044.26"/>
    <n v="-253522"/>
    <n v="-190322.22"/>
    <n v="-180160.94"/>
    <n v="-188399.53"/>
    <n v="-187603.44"/>
    <n v="-188267.08"/>
    <n v="-188267"/>
    <n v="-76916.259999999995"/>
    <n v="-97068.65"/>
    <n v="-1706016.77"/>
  </r>
  <r>
    <x v="2"/>
    <s v="Tampa Electric Company"/>
    <x v="0"/>
    <s v="Tampa Electric Company"/>
    <x v="135"/>
    <s v="Misc Paidin Capital"/>
    <x v="35"/>
    <s v="Misc Paid-in Capital"/>
    <m/>
    <n v="-100000000"/>
    <m/>
    <m/>
    <n v="-100000000"/>
    <m/>
    <m/>
    <n v="-100000000"/>
    <m/>
    <m/>
    <m/>
    <m/>
    <n v="-300000000"/>
  </r>
  <r>
    <x v="2"/>
    <s v="Tampa Electric Company"/>
    <x v="0"/>
    <s v="Tampa Electric Company"/>
    <x v="136"/>
    <s v="Retained Earnings"/>
    <x v="36"/>
    <s v="Unappr Retain Earn"/>
    <n v="-32228058.27"/>
    <n v="69546603.930000007"/>
    <n v="-25450216.030000001"/>
    <n v="-34854262.670000002"/>
    <n v="35438967.630000003"/>
    <n v="-52722323.030000001"/>
    <n v="-57217625.990000002"/>
    <n v="69525828.25"/>
    <n v="-50743816.369999997"/>
    <n v="-37455559.289999999"/>
    <n v="143999983.72999999"/>
    <n v="-21205891.399999999"/>
    <n v="6633630.490000017"/>
  </r>
  <r>
    <x v="2"/>
    <s v="Tampa Electric Company"/>
    <x v="0"/>
    <s v="Tampa Electric Company"/>
    <x v="137"/>
    <s v="OCI CF Hedge Pretax"/>
    <x v="37"/>
    <s v="Accum Oth Comp Inc"/>
    <n v="595541.56000000006"/>
    <n v="-10917.97"/>
    <n v="-10917.97"/>
    <n v="-10917.97"/>
    <n v="-10917.97"/>
    <n v="-10917.97"/>
    <n v="-10917.97"/>
    <n v="-10917.97"/>
    <n v="-10917.97"/>
    <n v="-10917.97"/>
    <n v="-10917.97"/>
    <n v="-10917.97"/>
    <n v="475443.89000000036"/>
  </r>
  <r>
    <x v="2"/>
    <s v="Tampa Electric Company"/>
    <x v="0"/>
    <s v="Tampa Electric Company"/>
    <x v="138"/>
    <s v="OCI CF Hedge Taxes"/>
    <x v="37"/>
    <s v="Accum Oth Comp Inc"/>
    <n v="-398591.53"/>
    <n v="-43755.97"/>
    <n v="-34786.160000000003"/>
    <n v="2767.24"/>
    <n v="2767.15"/>
    <n v="2767.15"/>
    <n v="2767.15"/>
    <n v="2767.15"/>
    <n v="2767.14"/>
    <n v="2767.18"/>
    <n v="2767.15"/>
    <n v="2767.18"/>
    <n v="-452229.16999999993"/>
  </r>
  <r>
    <x v="2"/>
    <s v="Tampa Electric Company"/>
    <x v="0"/>
    <s v="Tampa Electric Company"/>
    <x v="139"/>
    <s v="Bond Recourse C"/>
    <x v="38"/>
    <s v="Bonds"/>
    <m/>
    <m/>
    <m/>
    <m/>
    <m/>
    <m/>
    <n v="-300000000"/>
    <m/>
    <m/>
    <m/>
    <m/>
    <m/>
    <n v="-300000000"/>
  </r>
  <r>
    <x v="2"/>
    <s v="Tampa Electric Company"/>
    <x v="0"/>
    <s v="Tampa Electric Company"/>
    <x v="140"/>
    <s v="Bond Recourse NC"/>
    <x v="38"/>
    <s v="Bonds"/>
    <n v="-570000000"/>
    <m/>
    <m/>
    <m/>
    <m/>
    <m/>
    <n v="300000000"/>
    <m/>
    <m/>
    <m/>
    <m/>
    <m/>
    <n v="-270000000"/>
  </r>
  <r>
    <x v="2"/>
    <s v="Tampa Electric Company"/>
    <x v="0"/>
    <s v="Tampa Electric Company"/>
    <x v="141"/>
    <s v="UA Disc LTD Recourse"/>
    <x v="39"/>
    <s v="Unamort Disc LTD"/>
    <n v="1560125.83"/>
    <n v="-51905.03"/>
    <n v="-51905.03"/>
    <n v="-51905.03"/>
    <n v="-51905.03"/>
    <n v="-51905.03"/>
    <n v="-51905.03"/>
    <n v="-51905.03"/>
    <n v="-51905.03"/>
    <n v="-51905.03"/>
    <n v="-51905.03"/>
    <n v="-51905.03"/>
    <n v="989170.49999999977"/>
  </r>
  <r>
    <x v="2"/>
    <s v="Tampa Electric Company"/>
    <x v="0"/>
    <s v="Tampa Electric Company"/>
    <x v="142"/>
    <s v="LT Lease Liab-Oper"/>
    <x v="40"/>
    <s v="Capital Leases NC"/>
    <n v="6584.86"/>
    <n v="6609.33"/>
    <n v="453287.96"/>
    <n v="6658.55"/>
    <n v="6683.3"/>
    <n v="457600.29"/>
    <n v="7581.5"/>
    <n v="7609.68"/>
    <n v="462854.32"/>
    <n v="7666.35"/>
    <n v="7694.84"/>
    <n v="467259.06"/>
    <n v="1898090.0400000003"/>
  </r>
  <r>
    <x v="2"/>
    <s v="Tampa Electric Company"/>
    <x v="0"/>
    <s v="Tampa Electric Company"/>
    <x v="143"/>
    <s v="LT Lease Liab-Finan"/>
    <x v="40"/>
    <s v="Capital Leases NC"/>
    <n v="24553.119999999999"/>
    <n v="24567.85"/>
    <n v="-809849.32"/>
    <n v="23192.12"/>
    <n v="40799.11"/>
    <n v="63457.46"/>
    <n v="40913.919999999998"/>
    <n v="40971.449999999997"/>
    <n v="46634.65"/>
    <n v="41086.75"/>
    <n v="41144.519999999997"/>
    <n v="46832.43"/>
    <n v="-375695.94"/>
  </r>
  <r>
    <x v="2"/>
    <s v="Tampa Electric Company"/>
    <x v="0"/>
    <s v="Tampa Electric Company"/>
    <x v="144"/>
    <s v="Prov Property Ins"/>
    <x v="41"/>
    <s v="Accum Prov Prop Ins"/>
    <m/>
    <m/>
    <n v="-0.21"/>
    <n v="0.21"/>
    <m/>
    <m/>
    <n v="-30"/>
    <n v="30"/>
    <m/>
    <n v="0"/>
    <m/>
    <m/>
    <n v="0"/>
  </r>
  <r>
    <x v="2"/>
    <s v="Tampa Electric Company"/>
    <x v="0"/>
    <s v="Tampa Electric Company"/>
    <x v="145"/>
    <s v="I&amp;D Gen Liab Resrv"/>
    <x v="42"/>
    <s v="Accum Prov I&amp;D"/>
    <n v="-288668.25"/>
    <n v="-165804.57999999999"/>
    <n v="900162.83"/>
    <n v="-161123.57"/>
    <n v="-31255.73"/>
    <n v="93613.3"/>
    <n v="-113238.76"/>
    <n v="22783.32"/>
    <n v="92126.44"/>
    <n v="13452.9"/>
    <n v="-43645.05"/>
    <n v="-404036.85"/>
    <n v="-85633.999999999942"/>
  </r>
  <r>
    <x v="2"/>
    <s v="Tampa Electric Company"/>
    <x v="0"/>
    <s v="Tampa Electric Company"/>
    <x v="146"/>
    <s v="I&amp;D Wrk Comp Resrv"/>
    <x v="42"/>
    <s v="Accum Prov I&amp;D"/>
    <n v="29597.279999999999"/>
    <n v="180153.5"/>
    <n v="-258621.78"/>
    <n v="-23090.35"/>
    <n v="10477.08"/>
    <n v="-50325.73"/>
    <n v="-37045.86"/>
    <n v="34886.559999999998"/>
    <n v="-18044.7"/>
    <n v="9011.49"/>
    <n v="-10412.1"/>
    <n v="68332.61"/>
    <n v="-65081.999999999985"/>
  </r>
  <r>
    <x v="2"/>
    <s v="Tampa Electric Company"/>
    <x v="0"/>
    <s v="Tampa Electric Company"/>
    <x v="147"/>
    <s v="I&amp;D Longshore Resrv"/>
    <x v="42"/>
    <s v="Accum Prov I&amp;D"/>
    <m/>
    <m/>
    <n v="1404"/>
    <m/>
    <m/>
    <n v="9693"/>
    <m/>
    <m/>
    <n v="1695"/>
    <m/>
    <m/>
    <n v="3160"/>
    <n v="15952"/>
  </r>
  <r>
    <x v="2"/>
    <s v="Tampa Electric Company"/>
    <x v="0"/>
    <s v="Tampa Electric Company"/>
    <x v="148"/>
    <s v="I&amp;D Recoveries GL NC"/>
    <x v="42"/>
    <s v="Accum Prov I&amp;D"/>
    <m/>
    <m/>
    <n v="-121000"/>
    <m/>
    <m/>
    <m/>
    <m/>
    <m/>
    <m/>
    <m/>
    <m/>
    <n v="470083"/>
    <n v="349083"/>
  </r>
  <r>
    <x v="2"/>
    <s v="Tampa Electric Company"/>
    <x v="0"/>
    <s v="Tampa Electric Company"/>
    <x v="149"/>
    <s v="Pension Liab NC"/>
    <x v="43"/>
    <s v="Accum Prov Pen Ben"/>
    <m/>
    <m/>
    <n v="-204821230.59999999"/>
    <m/>
    <m/>
    <m/>
    <m/>
    <m/>
    <m/>
    <m/>
    <m/>
    <m/>
    <n v="-204821230.59999999"/>
  </r>
  <r>
    <x v="2"/>
    <s v="Tampa Electric Company"/>
    <x v="0"/>
    <s v="Tampa Electric Company"/>
    <x v="150"/>
    <s v="Pension FAS158 NC"/>
    <x v="43"/>
    <s v="Accum Prov Pen Ben"/>
    <m/>
    <m/>
    <n v="208553047"/>
    <m/>
    <m/>
    <m/>
    <m/>
    <m/>
    <m/>
    <m/>
    <m/>
    <m/>
    <n v="208553047"/>
  </r>
  <r>
    <x v="2"/>
    <s v="Tampa Electric Company"/>
    <x v="0"/>
    <s v="Tampa Electric Company"/>
    <x v="151"/>
    <s v="Pension Asset NC"/>
    <x v="43"/>
    <s v="Accum Prov Pen Ben"/>
    <n v="2517000"/>
    <m/>
    <n v="205244951.84999999"/>
    <n v="2517000"/>
    <m/>
    <n v="377046.25"/>
    <n v="2517000"/>
    <m/>
    <n v="2917383.75"/>
    <m/>
    <m/>
    <n v="400383.75"/>
    <n v="216490765.59999999"/>
  </r>
  <r>
    <x v="2"/>
    <s v="Tampa Electric Company"/>
    <x v="0"/>
    <s v="Tampa Electric Company"/>
    <x v="152"/>
    <s v="Pension A FAS158 NC"/>
    <x v="43"/>
    <s v="Accum Prov Pen Ben"/>
    <m/>
    <m/>
    <n v="-207721355"/>
    <m/>
    <m/>
    <n v="908574"/>
    <m/>
    <m/>
    <n v="870133"/>
    <m/>
    <m/>
    <n v="-448644"/>
    <n v="-206391292"/>
  </r>
  <r>
    <x v="2"/>
    <s v="Tampa Electric Company"/>
    <x v="0"/>
    <s v="Tampa Electric Company"/>
    <x v="153"/>
    <s v="SERP Liab NC"/>
    <x v="43"/>
    <s v="Accum Prov Pen Ben"/>
    <m/>
    <m/>
    <n v="119448.07"/>
    <m/>
    <m/>
    <n v="3072006.92"/>
    <m/>
    <m/>
    <n v="27191.14"/>
    <m/>
    <m/>
    <n v="161583.21"/>
    <n v="3380229.34"/>
  </r>
  <r>
    <x v="2"/>
    <s v="Tampa Electric Company"/>
    <x v="0"/>
    <s v="Tampa Electric Company"/>
    <x v="154"/>
    <s v="SERP FAS158 NC"/>
    <x v="43"/>
    <s v="Accum Prov Pen Ben"/>
    <m/>
    <m/>
    <n v="20231"/>
    <m/>
    <m/>
    <n v="1128848"/>
    <m/>
    <m/>
    <n v="-4325996.43"/>
    <m/>
    <m/>
    <n v="275633"/>
    <n v="-2901284.4299999997"/>
  </r>
  <r>
    <x v="2"/>
    <s v="Tampa Electric Company"/>
    <x v="0"/>
    <s v="Tampa Electric Company"/>
    <x v="155"/>
    <s v="Restoration Liab NC"/>
    <x v="43"/>
    <s v="Accum Prov Pen Ben"/>
    <m/>
    <m/>
    <n v="-76646.25"/>
    <m/>
    <m/>
    <n v="-978376.25"/>
    <m/>
    <n v="-1566"/>
    <n v="-70587.240000000005"/>
    <m/>
    <m/>
    <n v="1795280.77"/>
    <n v="668105.03"/>
  </r>
  <r>
    <x v="2"/>
    <s v="Tampa Electric Company"/>
    <x v="0"/>
    <s v="Tampa Electric Company"/>
    <x v="156"/>
    <s v="Restor FAS158 NC"/>
    <x v="43"/>
    <s v="Accum Prov Pen Ben"/>
    <m/>
    <m/>
    <n v="51224"/>
    <m/>
    <m/>
    <n v="963618"/>
    <m/>
    <n v="1566"/>
    <n v="49745"/>
    <m/>
    <m/>
    <n v="-1719536.27"/>
    <n v="-653383.27"/>
  </r>
  <r>
    <x v="2"/>
    <s v="Tampa Electric Company"/>
    <x v="0"/>
    <s v="Tampa Electric Company"/>
    <x v="157"/>
    <s v="FAS106 FAS158 NC"/>
    <x v="43"/>
    <s v="Accum Prov Pen Ben"/>
    <m/>
    <m/>
    <n v="-489156"/>
    <m/>
    <m/>
    <n v="-489156"/>
    <m/>
    <m/>
    <n v="-489156"/>
    <m/>
    <m/>
    <n v="1633726"/>
    <n v="166258"/>
  </r>
  <r>
    <x v="2"/>
    <s v="Tampa Electric Company"/>
    <x v="0"/>
    <s v="Tampa Electric Company"/>
    <x v="158"/>
    <s v="FAS106 Retired NC"/>
    <x v="43"/>
    <s v="Accum Prov Pen Ben"/>
    <n v="1250806.95"/>
    <n v="619526.98"/>
    <n v="-102873.46"/>
    <n v="618163.74"/>
    <n v="490437.07"/>
    <n v="-343859.86"/>
    <n v="825439.94"/>
    <n v="122944.19"/>
    <n v="1048219.59"/>
    <n v="2024260.54"/>
    <n v="685419.9"/>
    <n v="65602.16"/>
    <n v="7304087.7400000002"/>
  </r>
  <r>
    <x v="2"/>
    <s v="Tampa Electric Company"/>
    <x v="0"/>
    <s v="Tampa Electric Company"/>
    <x v="159"/>
    <s v="FAS112 LTDisab NC"/>
    <x v="43"/>
    <s v="Accum Prov Pen Ben"/>
    <n v="170117.9"/>
    <n v="288703.49"/>
    <n v="1195759.6299999999"/>
    <n v="211944.25"/>
    <n v="133386.73000000001"/>
    <n v="-1605053.4"/>
    <n v="166878.23000000001"/>
    <n v="36260.29"/>
    <n v="-948442.95"/>
    <n v="-139586.01"/>
    <n v="560864.63"/>
    <n v="-564293.76"/>
    <n v="-493460.96999999986"/>
  </r>
  <r>
    <x v="2"/>
    <s v="Tampa Electric Company"/>
    <x v="0"/>
    <s v="Tampa Electric Company"/>
    <x v="160"/>
    <s v="Oth Litigation Resrv"/>
    <x v="44"/>
    <s v="Accum Misc Op Prov"/>
    <m/>
    <m/>
    <n v="-460008.18"/>
    <m/>
    <m/>
    <n v="71959.5"/>
    <m/>
    <m/>
    <n v="-545315.5"/>
    <m/>
    <m/>
    <n v="184313.37"/>
    <n v="-749050.80999999994"/>
  </r>
  <r>
    <x v="2"/>
    <s v="Tampa Electric Company"/>
    <x v="0"/>
    <s v="Tampa Electric Company"/>
    <x v="161"/>
    <s v="ARO Short-term"/>
    <x v="45"/>
    <s v="Asset Retire Oblig"/>
    <m/>
    <m/>
    <n v="3129870.19"/>
    <m/>
    <m/>
    <m/>
    <m/>
    <m/>
    <m/>
    <m/>
    <m/>
    <m/>
    <n v="3129870.19"/>
  </r>
  <r>
    <x v="2"/>
    <s v="Tampa Electric Company"/>
    <x v="0"/>
    <s v="Tampa Electric Company"/>
    <x v="162"/>
    <s v="ARO Long-term"/>
    <x v="45"/>
    <s v="Asset Retire Oblig"/>
    <n v="-124054.2"/>
    <n v="-124527.5"/>
    <n v="-90447.84"/>
    <n v="-113877.13"/>
    <n v="-114313.69"/>
    <n v="-114752.04"/>
    <n v="-115192.18"/>
    <n v="-115634.16"/>
    <n v="-116077.87"/>
    <n v="-116523.46"/>
    <n v="-116970.87"/>
    <n v="1294705.3899999999"/>
    <n v="32334.449999999953"/>
  </r>
  <r>
    <x v="2"/>
    <s v="Tampa Electric Company"/>
    <x v="0"/>
    <s v="Tampa Electric Company"/>
    <x v="163"/>
    <s v="Notes Pay &lt;1yr Dur"/>
    <x v="46"/>
    <s v="Notes Pay &lt; 1 year"/>
    <n v="-276997150.10000002"/>
    <n v="2000000"/>
    <n v="-54900000"/>
    <n v="-13100000"/>
    <n v="-5000000"/>
    <n v="-23000000"/>
    <n v="-10000000"/>
    <n v="48000000"/>
    <n v="28000000"/>
    <n v="30500000"/>
    <n v="-16500000"/>
    <n v="438000000"/>
    <n v="147002849.89999998"/>
  </r>
  <r>
    <x v="2"/>
    <s v="Tampa Electric Company"/>
    <x v="0"/>
    <s v="Tampa Electric Company"/>
    <x v="164"/>
    <s v="AP Vouchers (RECON)"/>
    <x v="47"/>
    <s v="Accounts Payable"/>
    <n v="-4236764.5599999996"/>
    <n v="-575158.44999999995"/>
    <n v="-5900651.9699999997"/>
    <n v="-2015552.99"/>
    <n v="3339678.31"/>
    <n v="-11704965.09"/>
    <n v="-1424162.55"/>
    <n v="7343092.5700000003"/>
    <n v="-23513171.210000001"/>
    <n v="28161450.379999999"/>
    <n v="-7318093.0099999998"/>
    <n v="-38022323.609999999"/>
    <n v="-55866622.18"/>
  </r>
  <r>
    <x v="2"/>
    <s v="Tampa Electric Company"/>
    <x v="0"/>
    <s v="Tampa Electric Company"/>
    <x v="165"/>
    <s v="AP Manual Accruals"/>
    <x v="47"/>
    <s v="Accounts Payable"/>
    <n v="46496151.850000001"/>
    <n v="26794658.460000001"/>
    <n v="9610228.6999999993"/>
    <n v="11947272.699999999"/>
    <n v="-10515475.039999999"/>
    <n v="13505572.23"/>
    <n v="13311210.27"/>
    <n v="-67492382.469999999"/>
    <n v="32837780.41"/>
    <n v="-5918455.4800000004"/>
    <n v="-27790061.699999999"/>
    <n v="-2777241.21"/>
    <n v="40009258.720000006"/>
  </r>
  <r>
    <x v="2"/>
    <s v="Tampa Electric Company"/>
    <x v="0"/>
    <s v="Tampa Electric Company"/>
    <x v="166"/>
    <s v="AP GR/IR Clearing"/>
    <x v="47"/>
    <s v="Accounts Payable"/>
    <n v="9264357.5999999996"/>
    <n v="3117699.39"/>
    <n v="-116889.56"/>
    <n v="3106012.88"/>
    <n v="-1428698.38"/>
    <n v="-3305894.14"/>
    <n v="2741505.73"/>
    <n v="3299098.43"/>
    <n v="-376053.61"/>
    <n v="-2559037.46"/>
    <n v="164143.1"/>
    <n v="3273712.35"/>
    <n v="17179956.329999998"/>
  </r>
  <r>
    <x v="2"/>
    <s v="Tampa Electric Company"/>
    <x v="0"/>
    <s v="Tampa Electric Company"/>
    <x v="167"/>
    <s v="AP P-Card Clearing"/>
    <x v="47"/>
    <s v="Accounts Payable"/>
    <n v="182801.48"/>
    <n v="-75706.2"/>
    <n v="-26598.11"/>
    <n v="-65349.71"/>
    <n v="11899.61"/>
    <n v="39621.61"/>
    <n v="24897.17"/>
    <n v="-127844.22"/>
    <n v="-95877.55"/>
    <n v="15385.47"/>
    <n v="105599.9"/>
    <n v="-333814.28000000003"/>
    <n v="-344984.83"/>
  </r>
  <r>
    <x v="2"/>
    <s v="Tampa Electric Company"/>
    <x v="0"/>
    <s v="Tampa Electric Company"/>
    <x v="168"/>
    <s v="AP Employee Expenses"/>
    <x v="47"/>
    <s v="Accounts Payable"/>
    <n v="25086.720000000001"/>
    <n v="-6191.36"/>
    <n v="-9752.0400000000009"/>
    <n v="11232.46"/>
    <n v="-9517.02"/>
    <n v="-14135.79"/>
    <n v="7834.7"/>
    <n v="-5949.05"/>
    <n v="-134.59"/>
    <n v="4949.29"/>
    <n v="12579.79"/>
    <n v="219.92"/>
    <n v="16223.029999999997"/>
  </r>
  <r>
    <x v="2"/>
    <s v="Tampa Electric Company"/>
    <x v="0"/>
    <s v="Tampa Electric Company"/>
    <x v="169"/>
    <s v="AP Payroll"/>
    <x v="47"/>
    <s v="Accounts Payable"/>
    <n v="-1991218.15"/>
    <n v="-31796.66"/>
    <n v="-2803154.79"/>
    <n v="-386895.59"/>
    <n v="-2928864.81"/>
    <n v="8065140.6699999999"/>
    <n v="-1229544"/>
    <n v="-2932222.79"/>
    <n v="-1133440.1000000001"/>
    <n v="-2006759.59"/>
    <n v="8248357.71"/>
    <n v="-1231174.8"/>
    <n v="-361572.90000000061"/>
  </r>
  <r>
    <x v="2"/>
    <s v="Tampa Electric Company"/>
    <x v="0"/>
    <s v="Tampa Electric Company"/>
    <x v="170"/>
    <s v="AP 401K Fixed Match"/>
    <x v="47"/>
    <s v="Accounts Payable"/>
    <n v="-75232.62"/>
    <n v="-76380.92"/>
    <n v="852589.6"/>
    <n v="-71426.25"/>
    <n v="-76052.19"/>
    <n v="-64207.360000000001"/>
    <n v="-74689"/>
    <n v="-75642"/>
    <n v="-75642"/>
    <n v="-75614.91"/>
    <n v="-75437.77"/>
    <n v="-7547.2"/>
    <n v="104717.38000000012"/>
  </r>
  <r>
    <x v="2"/>
    <s v="Tampa Electric Company"/>
    <x v="0"/>
    <s v="Tampa Electric Company"/>
    <x v="171"/>
    <s v="AP 401K Perf Match"/>
    <x v="47"/>
    <s v="Accounts Payable"/>
    <m/>
    <m/>
    <n v="1823289.19"/>
    <m/>
    <m/>
    <n v="0"/>
    <m/>
    <m/>
    <m/>
    <m/>
    <m/>
    <n v="874.81"/>
    <n v="1824164"/>
  </r>
  <r>
    <x v="2"/>
    <s v="Tampa Electric Company"/>
    <x v="0"/>
    <s v="Tampa Electric Company"/>
    <x v="172"/>
    <s v="AP 401K Emp Contrib"/>
    <x v="47"/>
    <s v="Accounts Payable"/>
    <n v="1481.88"/>
    <n v="-4987.42"/>
    <n v="5522.22"/>
    <n v="2414.69"/>
    <n v="-2211.69"/>
    <n v="-139.31"/>
    <n v="-2080.37"/>
    <n v="0"/>
    <n v="0"/>
    <n v="-34.840000000000003"/>
    <n v="272.31"/>
    <n v="-167.31"/>
    <n v="70.160000000000906"/>
  </r>
  <r>
    <x v="2"/>
    <s v="Tampa Electric Company"/>
    <x v="0"/>
    <s v="Tampa Electric Company"/>
    <x v="173"/>
    <s v="AP Stk Purch Emplyee"/>
    <x v="47"/>
    <s v="Accounts Payable"/>
    <n v="-100"/>
    <n v="100"/>
    <n v="0"/>
    <n v="0"/>
    <n v="0"/>
    <n v="31928.44"/>
    <n v="0"/>
    <n v="-1150"/>
    <n v="0"/>
    <n v="0"/>
    <n v="-30945.5"/>
    <n v="-15000"/>
    <n v="-15167.060000000001"/>
  </r>
  <r>
    <x v="2"/>
    <s v="Tampa Electric Company"/>
    <x v="0"/>
    <s v="Tampa Electric Company"/>
    <x v="174"/>
    <s v="AP PSP / Incentive"/>
    <x v="47"/>
    <s v="Accounts Payable"/>
    <n v="-2174583.33"/>
    <n v="-2174583.33"/>
    <n v="26635651.690000001"/>
    <n v="-2178814.79"/>
    <n v="-2174583.33"/>
    <n v="-1456804.19"/>
    <n v="-2054953.48"/>
    <n v="-2054953.48"/>
    <n v="-3052652.27"/>
    <n v="-2252181"/>
    <n v="-2252181"/>
    <n v="-790368.66"/>
    <n v="4018992.8300000038"/>
  </r>
  <r>
    <x v="2"/>
    <s v="Tampa Electric Company"/>
    <x v="0"/>
    <s v="Tampa Electric Company"/>
    <x v="175"/>
    <s v="AP Garnishments"/>
    <x v="47"/>
    <s v="Accounts Payable"/>
    <n v="-79.55"/>
    <n v="-2255.39"/>
    <n v="-2872.99"/>
    <n v="-2380.6"/>
    <n v="3585.39"/>
    <n v="1915.27"/>
    <n v="-560.41"/>
    <n v="-578.74"/>
    <n v="-223.45"/>
    <n v="0"/>
    <n v="-2457.4299999999998"/>
    <n v="-3581.09"/>
    <n v="-9488.99"/>
  </r>
  <r>
    <x v="2"/>
    <s v="Tampa Electric Company"/>
    <x v="0"/>
    <s v="Tampa Electric Company"/>
    <x v="176"/>
    <s v="AP TEEBA"/>
    <x v="47"/>
    <s v="Accounts Payable"/>
    <n v="43.88"/>
    <n v="18"/>
    <n v="1747.38"/>
    <n v="0"/>
    <n v="-1683.63"/>
    <n v="-0.75"/>
    <n v="11.25"/>
    <n v="1673.13"/>
    <n v="-1643.13"/>
    <n v="12"/>
    <n v="12"/>
    <n v="12"/>
    <n v="202.13000000000011"/>
  </r>
  <r>
    <x v="2"/>
    <s v="Tampa Electric Company"/>
    <x v="0"/>
    <s v="Tampa Electric Company"/>
    <x v="177"/>
    <s v="AP Group Life Insur"/>
    <x v="47"/>
    <s v="Accounts Payable"/>
    <n v="-9571.41"/>
    <n v="-87496.99"/>
    <n v="-86561.27"/>
    <n v="86414.97"/>
    <n v="-85559.08"/>
    <n v="87725.92"/>
    <n v="87327.63"/>
    <n v="-83957.18"/>
    <n v="86909.8"/>
    <n v="1096.9100000000001"/>
    <n v="274.31"/>
    <n v="220.67"/>
    <n v="-3175.7200000000153"/>
  </r>
  <r>
    <x v="2"/>
    <s v="Tampa Electric Company"/>
    <x v="0"/>
    <s v="Tampa Electric Company"/>
    <x v="178"/>
    <s v="AP LT Care Insurance"/>
    <x v="47"/>
    <s v="Accounts Payable"/>
    <n v="-15024.6"/>
    <n v="277"/>
    <n v="-125.3"/>
    <n v="4043.8"/>
    <n v="1.1000000000000001"/>
    <n v="4264.1000000000004"/>
    <n v="0"/>
    <n v="-3786.8"/>
    <n v="-15.6"/>
    <n v="3764.5"/>
    <n v="52.7"/>
    <n v="0"/>
    <n v="-6549.0999999999976"/>
  </r>
  <r>
    <x v="2"/>
    <s v="Tampa Electric Company"/>
    <x v="0"/>
    <s v="Tampa Electric Company"/>
    <x v="179"/>
    <s v="AP TEPAC"/>
    <x v="47"/>
    <s v="Accounts Payable"/>
    <n v="0"/>
    <n v="0"/>
    <n v="0"/>
    <n v="0"/>
    <n v="0"/>
    <n v="0"/>
    <n v="0"/>
    <n v="0"/>
    <n v="0"/>
    <n v="0"/>
    <n v="0"/>
    <n v="-862.99"/>
    <n v="-862.99"/>
  </r>
  <r>
    <x v="2"/>
    <s v="Tampa Electric Company"/>
    <x v="0"/>
    <s v="Tampa Electric Company"/>
    <x v="180"/>
    <s v="AP HSA Emplyee Cntrb"/>
    <x v="47"/>
    <s v="Accounts Payable"/>
    <n v="-86082.81"/>
    <n v="-134.91999999999999"/>
    <n v="92180.09"/>
    <n v="-90031.98"/>
    <n v="-50.23"/>
    <n v="88098.85"/>
    <n v="-1293.8399999999999"/>
    <n v="-882.64"/>
    <n v="-91303.32"/>
    <n v="90533.46"/>
    <n v="976.1"/>
    <n v="-93356.63"/>
    <n v="-91347.869999999981"/>
  </r>
  <r>
    <x v="2"/>
    <s v="Tampa Electric Company"/>
    <x v="0"/>
    <s v="Tampa Electric Company"/>
    <x v="181"/>
    <s v="AP HSA Emplyer Cntrb"/>
    <x v="47"/>
    <s v="Accounts Payable"/>
    <n v="-681442.7"/>
    <n v="657764.38"/>
    <n v="21733.7"/>
    <n v="-23429.78"/>
    <n v="973.17"/>
    <n v="22285.78"/>
    <n v="-512.49"/>
    <n v="-570.83000000000004"/>
    <n v="-21252.36"/>
    <n v="20480.73"/>
    <n v="1216.67"/>
    <n v="-16319.12"/>
    <n v="-19072.849999999951"/>
  </r>
  <r>
    <x v="2"/>
    <s v="Tampa Electric Company"/>
    <x v="0"/>
    <s v="Tampa Electric Company"/>
    <x v="182"/>
    <s v="AP Med Ins Reserve"/>
    <x v="47"/>
    <s v="Accounts Payable"/>
    <n v="751107.45"/>
    <n v="-34270.769999999997"/>
    <n v="-516048.06"/>
    <n v="-323128.99"/>
    <n v="-492953.86"/>
    <n v="445223.78"/>
    <n v="-1196810.7"/>
    <n v="-108817.11"/>
    <n v="256187.67"/>
    <n v="-379852.09"/>
    <n v="-245183.15"/>
    <n v="2223722.83"/>
    <n v="379177"/>
  </r>
  <r>
    <x v="2"/>
    <s v="Tampa Electric Company"/>
    <x v="0"/>
    <s v="Tampa Electric Company"/>
    <x v="183"/>
    <s v="AP IBEW Union Dues"/>
    <x v="47"/>
    <s v="Accounts Payable"/>
    <n v="-1714.39"/>
    <n v="-512.82000000000005"/>
    <n v="72089.100000000006"/>
    <n v="0"/>
    <n v="-72292.259999999995"/>
    <n v="-1182.06"/>
    <n v="1362.83"/>
    <n v="72129.490000000005"/>
    <n v="-71597.009999999995"/>
    <n v="-178.1"/>
    <n v="-196.91"/>
    <n v="-825.89"/>
    <n v="-2918.0199999999804"/>
  </r>
  <r>
    <x v="2"/>
    <s v="Tampa Electric Company"/>
    <x v="0"/>
    <s v="Tampa Electric Company"/>
    <x v="184"/>
    <s v="AP OPEIU Union Dues"/>
    <x v="47"/>
    <s v="Accounts Payable"/>
    <n v="-36"/>
    <n v="48"/>
    <n v="1080"/>
    <n v="0"/>
    <n v="-1056"/>
    <n v="0"/>
    <n v="36"/>
    <n v="1020"/>
    <n v="-1008"/>
    <n v="0"/>
    <n v="24"/>
    <n v="60"/>
    <n v="168"/>
  </r>
  <r>
    <x v="2"/>
    <s v="Tampa Electric Company"/>
    <x v="0"/>
    <s v="Tampa Electric Company"/>
    <x v="185"/>
    <s v="AP FSA Medical"/>
    <x v="47"/>
    <s v="Accounts Payable"/>
    <n v="27653.42"/>
    <n v="16252.88"/>
    <n v="4342.13"/>
    <n v="8595.8799999999992"/>
    <n v="-11184.79"/>
    <n v="1562.9"/>
    <n v="-4475.5600000000004"/>
    <n v="-5743.32"/>
    <n v="-18680.8"/>
    <n v="-10928.79"/>
    <n v="-15295.65"/>
    <n v="-9322.6"/>
    <n v="-17224.300000000007"/>
  </r>
  <r>
    <x v="2"/>
    <s v="Tampa Electric Company"/>
    <x v="0"/>
    <s v="Tampa Electric Company"/>
    <x v="186"/>
    <s v="AP FSA Dep Care"/>
    <x v="47"/>
    <s v="Accounts Payable"/>
    <n v="17271.759999999998"/>
    <n v="-4020.12"/>
    <n v="-1052.45"/>
    <n v="-715.12"/>
    <n v="-5605.62"/>
    <n v="832.2"/>
    <n v="-6456.59"/>
    <n v="-1698.84"/>
    <n v="-4261.03"/>
    <n v="186.06"/>
    <n v="1385.94"/>
    <n v="-3365.11"/>
    <n v="-7498.9200000000019"/>
  </r>
  <r>
    <x v="2"/>
    <s v="Tampa Electric Company"/>
    <x v="0"/>
    <s v="Tampa Electric Company"/>
    <x v="187"/>
    <s v="AP FSA Parking"/>
    <x v="47"/>
    <s v="Accounts Payable"/>
    <n v="3500.5"/>
    <n v="239.31"/>
    <n v="445.71"/>
    <n v="-23.92"/>
    <n v="-3703.08"/>
    <n v="-527.28"/>
    <n v="-662.98"/>
    <n v="3655.61"/>
    <n v="-1801.62"/>
    <n v="-1131.5999999999999"/>
    <n v="-1768.46"/>
    <n v="1668.41"/>
    <n v="-109.39999999999986"/>
  </r>
  <r>
    <x v="2"/>
    <s v="Tampa Electric Company"/>
    <x v="0"/>
    <s v="Tampa Electric Company"/>
    <x v="188"/>
    <s v="AP Fuel Accrual"/>
    <x v="47"/>
    <s v="Accounts Payable"/>
    <n v="18046263.710000001"/>
    <n v="14619218.619999999"/>
    <n v="5594948.1699999999"/>
    <n v="-3757317.35"/>
    <n v="-925367.71"/>
    <n v="-5025320.3600000003"/>
    <n v="-10238549.82"/>
    <n v="3137443.12"/>
    <n v="5900007.6299999999"/>
    <n v="3262563.64"/>
    <n v="732242.42"/>
    <n v="507365.97"/>
    <n v="31853498.039999999"/>
  </r>
  <r>
    <x v="2"/>
    <s v="Tampa Electric Company"/>
    <x v="0"/>
    <s v="Tampa Electric Company"/>
    <x v="189"/>
    <s v="AP Interchange"/>
    <x v="47"/>
    <s v="Accounts Payable"/>
    <n v="2627242.33"/>
    <n v="1141101.8999999999"/>
    <n v="-1930646.27"/>
    <n v="-7375338.1500000004"/>
    <n v="2026110.25"/>
    <n v="3345552.31"/>
    <n v="-1831641.7"/>
    <n v="-1745498.52"/>
    <n v="-6039163.3799999999"/>
    <n v="9233654.9800000004"/>
    <n v="2498989.0099999998"/>
    <n v="1732533.06"/>
    <n v="3682895.82"/>
  </r>
  <r>
    <x v="2"/>
    <s v="Tampa Electric Company"/>
    <x v="0"/>
    <s v="Tampa Electric Company"/>
    <x v="190"/>
    <s v="AP Customer Assist"/>
    <x v="47"/>
    <s v="Accounts Payable"/>
    <n v="-11288"/>
    <n v="-11561.53"/>
    <n v="-17198.919999999998"/>
    <n v="-10088.64"/>
    <n v="-12214.74"/>
    <n v="-11480.04"/>
    <n v="-11131.75"/>
    <n v="1062124.8600000001"/>
    <n v="-1012141.9"/>
    <n v="-12541.24"/>
    <n v="-11666.35"/>
    <n v="-11150.29"/>
    <n v="-70338.539999999921"/>
  </r>
  <r>
    <x v="2"/>
    <s v="Tampa Electric Company"/>
    <x v="0"/>
    <s v="Tampa Electric Company"/>
    <x v="191"/>
    <s v="AP Vision Ben Plan"/>
    <x v="47"/>
    <s v="Accounts Payable"/>
    <n v="-25945.31"/>
    <n v="28158.83"/>
    <n v="-461.75"/>
    <n v="-89.47"/>
    <n v="-27219.89"/>
    <n v="27210.3"/>
    <n v="-152.66"/>
    <n v="-27363.83"/>
    <n v="-27561.66"/>
    <n v="27939.56"/>
    <n v="28043.599999999999"/>
    <n v="-27846.94"/>
    <n v="-25289.22"/>
  </r>
  <r>
    <x v="2"/>
    <s v="Tampa Electric Company"/>
    <x v="0"/>
    <s v="Tampa Electric Company"/>
    <x v="192"/>
    <s v="AP Consignment Liab"/>
    <x v="47"/>
    <s v="Accounts Payable"/>
    <n v="1129597"/>
    <n v="-734731"/>
    <n v="336898"/>
    <n v="447576"/>
    <n v="-1207819"/>
    <n v="-1330205.26"/>
    <n v="2432697.4"/>
    <n v="-1623842.5"/>
    <n v="1898907"/>
    <n v="-470975"/>
    <n v="-322869"/>
    <n v="388426"/>
    <n v="943659.6399999999"/>
  </r>
  <r>
    <x v="2"/>
    <s v="Tampa Electric Company"/>
    <x v="0"/>
    <s v="Tampa Electric Company"/>
    <x v="193"/>
    <s v="AP CSA Polk U#2"/>
    <x v="47"/>
    <s v="Accounts Payable"/>
    <n v="881480.92"/>
    <m/>
    <n v="-839962.42"/>
    <n v="839962.42"/>
    <m/>
    <n v="-945974.49"/>
    <n v="945974.49"/>
    <m/>
    <m/>
    <m/>
    <m/>
    <m/>
    <n v="881480.92"/>
  </r>
  <r>
    <x v="2"/>
    <s v="Tampa Electric Company"/>
    <x v="0"/>
    <s v="Tampa Electric Company"/>
    <x v="194"/>
    <s v="AP CSA Polk U#3"/>
    <x v="47"/>
    <s v="Accounts Payable"/>
    <n v="732727.81"/>
    <m/>
    <n v="-696259.43"/>
    <n v="696259.43"/>
    <m/>
    <n v="-820689.24"/>
    <n v="820689.24"/>
    <m/>
    <n v="-743352.63"/>
    <n v="743352.63"/>
    <m/>
    <n v="-807770.41"/>
    <n v="-75042.599999999977"/>
  </r>
  <r>
    <x v="2"/>
    <s v="Tampa Electric Company"/>
    <x v="0"/>
    <s v="Tampa Electric Company"/>
    <x v="195"/>
    <s v="AP CSA Polk U#4"/>
    <x v="47"/>
    <s v="Accounts Payable"/>
    <n v="73193.05"/>
    <m/>
    <n v="-70655.33"/>
    <n v="70655.33"/>
    <m/>
    <n v="-129959.27"/>
    <n v="129959.27"/>
    <m/>
    <n v="-92973.84"/>
    <n v="92973.84"/>
    <m/>
    <n v="-38856.120000000003"/>
    <n v="34336.93"/>
  </r>
  <r>
    <x v="2"/>
    <s v="Tampa Electric Company"/>
    <x v="0"/>
    <s v="Tampa Electric Company"/>
    <x v="196"/>
    <s v="AP CSA Polk U#5"/>
    <x v="47"/>
    <s v="Accounts Payable"/>
    <n v="104724.45"/>
    <m/>
    <n v="-74961.399999999994"/>
    <n v="74961.399999999994"/>
    <m/>
    <n v="-204538.77"/>
    <n v="204538.77"/>
    <m/>
    <n v="-170145.01"/>
    <n v="170145.01"/>
    <m/>
    <n v="-134890.41"/>
    <n v="-30165.960000000006"/>
  </r>
  <r>
    <x v="2"/>
    <s v="Tampa Electric Company"/>
    <x v="0"/>
    <s v="Tampa Electric Company"/>
    <x v="197"/>
    <s v="NP IC Current Postng"/>
    <x v="48"/>
    <s v="N/P Assoc Co"/>
    <m/>
    <m/>
    <m/>
    <m/>
    <m/>
    <m/>
    <m/>
    <m/>
    <m/>
    <m/>
    <m/>
    <n v="195000000"/>
    <n v="195000000"/>
  </r>
  <r>
    <x v="2"/>
    <s v="Tampa Electric Company"/>
    <x v="0"/>
    <s v="Tampa Electric Company"/>
    <x v="198"/>
    <s v="AP Interco Recon"/>
    <x v="49"/>
    <s v="A/P Assoc Co"/>
    <n v="-809445.63"/>
    <n v="2534772.79"/>
    <n v="-6666562.8200000003"/>
    <n v="-24183133.41"/>
    <n v="25514553.07"/>
    <n v="3582946.82"/>
    <n v="-895946.6"/>
    <n v="1333031.83"/>
    <n v="-2960979.5"/>
    <n v="1114271.42"/>
    <n v="1359717.92"/>
    <n v="-714668.67"/>
    <n v="-791442.78000000038"/>
  </r>
  <r>
    <x v="2"/>
    <s v="Tampa Electric Company"/>
    <x v="0"/>
    <s v="Tampa Electric Company"/>
    <x v="199"/>
    <s v="AP Interco Posting"/>
    <x v="49"/>
    <s v="A/P Assoc Co"/>
    <n v="50473.81"/>
    <n v="21358.07"/>
    <m/>
    <n v="-14105.63"/>
    <n v="-4908.54"/>
    <n v="6514.17"/>
    <n v="-12500"/>
    <n v="-32766.02"/>
    <n v="39368.97"/>
    <n v="-567.04999999999995"/>
    <n v="5662.22"/>
    <n v="-4115.91"/>
    <n v="54414.09"/>
  </r>
  <r>
    <x v="2"/>
    <s v="Tampa Electric Company"/>
    <x v="0"/>
    <s v="Tampa Electric Company"/>
    <x v="200"/>
    <s v="AP Emera IC Posting"/>
    <x v="49"/>
    <s v="A/P Assoc Co"/>
    <n v="4230221.0999999996"/>
    <n v="4621503.6100000003"/>
    <n v="-861550.23"/>
    <n v="2696718.88"/>
    <n v="-497163.33"/>
    <n v="-1959299.13"/>
    <n v="-1954130.36"/>
    <n v="1440578.86"/>
    <n v="1951988.71"/>
    <n v="1178500.8400000001"/>
    <n v="1855880.32"/>
    <n v="-248037.44"/>
    <n v="12455211.83"/>
  </r>
  <r>
    <x v="2"/>
    <s v="Tampa Electric Company"/>
    <x v="0"/>
    <s v="Tampa Electric Company"/>
    <x v="201"/>
    <s v="AP IC Emera Accruals"/>
    <x v="49"/>
    <s v="A/P Assoc Co"/>
    <n v="-18190.669999999998"/>
    <n v="8659.82"/>
    <n v="-37337.910000000003"/>
    <n v="-1721.73"/>
    <n v="4210.8599999999997"/>
    <n v="-143589.09"/>
    <n v="128031.89"/>
    <n v="12996.57"/>
    <n v="-151038.34"/>
    <n v="202883.75"/>
    <n v="-9190.6200000000008"/>
    <n v="-523356.23"/>
    <n v="-527641.69999999995"/>
  </r>
  <r>
    <x v="2"/>
    <s v="Tampa Electric Company"/>
    <x v="0"/>
    <s v="Tampa Electric Company"/>
    <x v="202"/>
    <s v="Cust Deposit ST"/>
    <x v="50"/>
    <s v="Customer Deposits"/>
    <n v="-1784222.66"/>
    <n v="-1474302.49"/>
    <n v="-1356555.02"/>
    <n v="-951887.56"/>
    <n v="-1455682.29"/>
    <n v="-1012138.06"/>
    <n v="-753535.09"/>
    <n v="-1223243.79"/>
    <n v="6164644.8700000001"/>
    <n v="-182689.55"/>
    <n v="-1224514.3999999999"/>
    <n v="-576333.06999999995"/>
    <n v="-5830459.1100000013"/>
  </r>
  <r>
    <x v="2"/>
    <s v="Tampa Electric Company"/>
    <x v="0"/>
    <s v="Tampa Electric Company"/>
    <x v="203"/>
    <s v="FIT Pay Current Year"/>
    <x v="51"/>
    <s v="Taxes Accrued"/>
    <n v="4043677.69"/>
    <n v="-3602700.82"/>
    <n v="5946530.7599999998"/>
    <n v="6314482.75"/>
    <n v="-14056426.42"/>
    <n v="15407153.140000001"/>
    <n v="-19413601.609999999"/>
    <n v="-12521484.130000001"/>
    <n v="14613206.01"/>
    <n v="-12479302.220000001"/>
    <n v="-6301321.6500000004"/>
    <n v="24222713.760000002"/>
    <n v="2172927.2600000016"/>
  </r>
  <r>
    <x v="2"/>
    <s v="Tampa Electric Company"/>
    <x v="0"/>
    <s v="Tampa Electric Company"/>
    <x v="204"/>
    <s v="SIT Pay Curent Year"/>
    <x v="51"/>
    <s v="Taxes Accrued"/>
    <n v="1621839.01"/>
    <n v="-657119.49"/>
    <n v="1350860.05"/>
    <n v="2190503.13"/>
    <n v="-3554348.76"/>
    <n v="3564503.48"/>
    <n v="-5039083.24"/>
    <n v="-3128947.38"/>
    <n v="2819313.65"/>
    <n v="-3117256.75"/>
    <n v="-1406269.86"/>
    <n v="6000989.3899999997"/>
    <n v="644983.22999999952"/>
  </r>
  <r>
    <x v="2"/>
    <s v="Tampa Electric Company"/>
    <x v="0"/>
    <s v="Tampa Electric Company"/>
    <x v="205"/>
    <s v="TaxPay Unemploy Fed"/>
    <x v="51"/>
    <s v="Taxes Accrued"/>
    <n v="-90996.69"/>
    <n v="-11541.24"/>
    <n v="-3913.62"/>
    <n v="105610.48"/>
    <n v="-1239.3699999999999"/>
    <n v="2967.14"/>
    <n v="2246.27"/>
    <n v="-848.38"/>
    <n v="-828.25"/>
    <n v="1743.66"/>
    <n v="-1054.28"/>
    <n v="-1154.5999999999999"/>
    <n v="991.11999999999307"/>
  </r>
  <r>
    <x v="2"/>
    <s v="Tampa Electric Company"/>
    <x v="0"/>
    <s v="Tampa Electric Company"/>
    <x v="206"/>
    <s v="TaxPay Unemploy Stat"/>
    <x v="51"/>
    <s v="Taxes Accrued"/>
    <n v="-16170.21"/>
    <n v="-2079.73"/>
    <n v="-894.47"/>
    <n v="-178.98"/>
    <n v="-5553.84"/>
    <n v="-369.11"/>
    <n v="-312.72000000000003"/>
    <n v="39899.19"/>
    <n v="689.51"/>
    <n v="-252.22"/>
    <n v="715.86"/>
    <n v="-97.7"/>
    <n v="15395.580000000002"/>
  </r>
  <r>
    <x v="2"/>
    <s v="Tampa Electric Company"/>
    <x v="0"/>
    <s v="Tampa Electric Company"/>
    <x v="207"/>
    <s v="Tax Pay Reg Ases Fee"/>
    <x v="51"/>
    <s v="Taxes Accrued"/>
    <n v="808933.43"/>
    <n v="-128096.11"/>
    <n v="-124866.58"/>
    <n v="-156349.49"/>
    <n v="-156543.17000000001"/>
    <n v="-164066.93"/>
    <n v="683517.19"/>
    <n v="-195785.07"/>
    <n v="-178701.5"/>
    <n v="-193873.68"/>
    <n v="-105496.87"/>
    <n v="-135570.76999999999"/>
    <n v="-46899.549999999959"/>
  </r>
  <r>
    <x v="2"/>
    <s v="Tampa Electric Company"/>
    <x v="0"/>
    <s v="Tampa Electric Company"/>
    <x v="208"/>
    <s v="Tax Pay GRT"/>
    <x v="51"/>
    <s v="Taxes Accrued"/>
    <n v="-574718.34"/>
    <n v="564227.88"/>
    <n v="-174150.17"/>
    <n v="-876750.44"/>
    <n v="-306919.92"/>
    <n v="-550597.34"/>
    <n v="-932113.75"/>
    <n v="-36376.51"/>
    <n v="-265746.40999999997"/>
    <n v="1251734.58"/>
    <n v="1111929.71"/>
    <n v="199446.05"/>
    <n v="-590034.65999999945"/>
  </r>
  <r>
    <x v="2"/>
    <s v="Tampa Electric Company"/>
    <x v="0"/>
    <s v="Tampa Electric Company"/>
    <x v="209"/>
    <s v="Tax Pay Property"/>
    <x v="51"/>
    <s v="Taxes Accrued"/>
    <n v="-6715214.1399999997"/>
    <n v="-6616000"/>
    <n v="-6616000"/>
    <n v="-6616000"/>
    <n v="-6616000"/>
    <n v="-6616000"/>
    <n v="-6518333.8099999996"/>
    <n v="-6616000"/>
    <n v="-6616000"/>
    <n v="-6616000"/>
    <n v="72644145.340000004"/>
    <n v="-6482597.3899999997"/>
    <n v="0"/>
  </r>
  <r>
    <x v="2"/>
    <s v="Tampa Electric Company"/>
    <x v="0"/>
    <s v="Tampa Electric Company"/>
    <x v="210"/>
    <s v="Tax Pay Franchise"/>
    <x v="51"/>
    <s v="Taxes Accrued"/>
    <n v="-322080.28999999998"/>
    <n v="360845.58"/>
    <n v="-95046"/>
    <n v="-769888.39"/>
    <n v="-274405.52"/>
    <n v="-388401.26"/>
    <n v="-905398.37"/>
    <n v="38085.519999999997"/>
    <n v="-201652.09"/>
    <n v="1011150.34"/>
    <n v="885550.62"/>
    <n v="76408.7"/>
    <n v="-584831.16"/>
  </r>
  <r>
    <x v="2"/>
    <s v="Tampa Electric Company"/>
    <x v="0"/>
    <s v="Tampa Electric Company"/>
    <x v="211"/>
    <s v="Tax Pay FICA Employr"/>
    <x v="51"/>
    <s v="Taxes Accrued"/>
    <n v="433472.3"/>
    <n v="-173713.21"/>
    <n v="2083455.36"/>
    <n v="-173029.91"/>
    <n v="-3194531.7"/>
    <n v="-1025373.06"/>
    <n v="607571.18999999994"/>
    <n v="-162972.70000000001"/>
    <n v="-324053"/>
    <n v="-180175"/>
    <n v="-867621.86"/>
    <n v="-129879.15"/>
    <n v="-3106850.74"/>
  </r>
  <r>
    <x v="2"/>
    <s v="Tampa Electric Company"/>
    <x v="0"/>
    <s v="Tampa Electric Company"/>
    <x v="212"/>
    <s v="Tax Pay Other"/>
    <x v="51"/>
    <s v="Taxes Accrued"/>
    <n v="-7937.8"/>
    <n v="-890.32"/>
    <n v="-3379.74"/>
    <n v="-4413.3100000000004"/>
    <n v="-4777.07"/>
    <n v="-5057.4799999999996"/>
    <n v="-4945.04"/>
    <n v="-6380.6"/>
    <n v="-4868.79"/>
    <n v="-4511.04"/>
    <n v="-7778.71"/>
    <n v="58913.9"/>
    <n v="3974"/>
  </r>
  <r>
    <x v="2"/>
    <s v="Tampa Electric Company"/>
    <x v="0"/>
    <s v="Tampa Electric Company"/>
    <x v="213"/>
    <s v="Int Acc Cust Deposit"/>
    <x v="52"/>
    <s v="Interest Accrued"/>
    <n v="-223879.09"/>
    <n v="-231123.02"/>
    <n v="-229131.4"/>
    <n v="-225593.62"/>
    <n v="-222617"/>
    <n v="-220108.01"/>
    <n v="-206613.21"/>
    <n v="-216439.65"/>
    <n v="-96264.86"/>
    <n v="-194085.62"/>
    <n v="-195547.28"/>
    <n v="2240799.87"/>
    <n v="-20602.889999999665"/>
  </r>
  <r>
    <x v="2"/>
    <s v="Tampa Electric Company"/>
    <x v="0"/>
    <s v="Tampa Electric Company"/>
    <x v="214"/>
    <s v="Int Accr Cr Facility"/>
    <x v="52"/>
    <s v="Interest Accrued"/>
    <n v="147076"/>
    <n v="167818.67"/>
    <n v="-212050.33"/>
    <n v="39979.67"/>
    <n v="-97174.35"/>
    <n v="243950.42"/>
    <n v="-95336.72"/>
    <n v="79202.679999999993"/>
    <n v="78384.44"/>
    <n v="67699.55"/>
    <n v="-9616.9699999999993"/>
    <n v="633483"/>
    <n v="1043416.06"/>
  </r>
  <r>
    <x v="2"/>
    <s v="Tampa Electric Company"/>
    <x v="0"/>
    <s v="Tampa Electric Company"/>
    <x v="215"/>
    <s v="Int Accr LTD"/>
    <x v="52"/>
    <s v="Interest Accrued"/>
    <n v="-4355468.01"/>
    <n v="-13353125"/>
    <n v="-1653125"/>
    <n v="-13353125"/>
    <n v="14296875"/>
    <n v="14103125"/>
    <n v="-40625"/>
    <n v="-13353125"/>
    <n v="-1653125"/>
    <n v="-13353125"/>
    <n v="14296875"/>
    <n v="14103125"/>
    <n v="-4314843.0099999979"/>
  </r>
  <r>
    <x v="2"/>
    <s v="Tampa Electric Company"/>
    <x v="0"/>
    <s v="Tampa Electric Company"/>
    <x v="216"/>
    <s v="Int Pay IC Recon"/>
    <x v="49"/>
    <s v="A/P Assoc Co"/>
    <m/>
    <n v="-1877789.11"/>
    <n v="952591.78"/>
    <n v="-882256.38"/>
    <n v="342395.55"/>
    <n v="560103.78"/>
    <n v="-34206.9"/>
    <n v="-4609.3100000000004"/>
    <n v="25855.21"/>
    <n v="-32521.5"/>
    <n v="31713.88"/>
    <n v="333847.59000000003"/>
    <n v="-584875.40999999992"/>
  </r>
  <r>
    <x v="2"/>
    <s v="Tampa Electric Company"/>
    <x v="0"/>
    <s v="Tampa Electric Company"/>
    <x v="217"/>
    <s v="Divid Pay IC Recon"/>
    <x v="53"/>
    <s v="Dividends Declared"/>
    <m/>
    <m/>
    <m/>
    <m/>
    <m/>
    <m/>
    <m/>
    <m/>
    <m/>
    <m/>
    <n v="-169965146"/>
    <n v="169965146"/>
    <n v="0"/>
  </r>
  <r>
    <x v="2"/>
    <s v="Tampa Electric Company"/>
    <x v="0"/>
    <s v="Tampa Electric Company"/>
    <x v="218"/>
    <s v="Sales Use Pay CIS"/>
    <x v="54"/>
    <s v="Tax Collect Pay"/>
    <n v="692017.07"/>
    <n v="-316507.63"/>
    <n v="-371408.29"/>
    <n v="-448648.64"/>
    <n v="-126361.78"/>
    <n v="-289268.12"/>
    <n v="-396429.22"/>
    <n v="-104896.51"/>
    <n v="-118478.44"/>
    <n v="478067.1"/>
    <n v="-96988.41"/>
    <n v="1192712.8500000001"/>
    <n v="93809.980000000214"/>
  </r>
  <r>
    <x v="2"/>
    <s v="Tampa Electric Company"/>
    <x v="0"/>
    <s v="Tampa Electric Company"/>
    <x v="219"/>
    <s v="Sales Surtax Pay CIS"/>
    <x v="54"/>
    <s v="Tax Collect Pay"/>
    <n v="-18850.38"/>
    <n v="12759.58"/>
    <n v="-25374.47"/>
    <n v="-54408.44"/>
    <n v="-20237.32"/>
    <n v="-32856.74"/>
    <n v="-40768.44"/>
    <n v="-7403.13"/>
    <n v="-14131.44"/>
    <n v="59717.8"/>
    <n v="16024.75"/>
    <n v="95038.05"/>
    <n v="-30490.179999999978"/>
  </r>
  <r>
    <x v="2"/>
    <s v="Tampa Electric Company"/>
    <x v="0"/>
    <s v="Tampa Electric Company"/>
    <x v="220"/>
    <s v="Sales Use Pay AP"/>
    <x v="54"/>
    <s v="Tax Collect Pay"/>
    <n v="1191625.27"/>
    <n v="-1653020.7"/>
    <n v="1065243.51"/>
    <n v="-238662.75"/>
    <n v="32431.52"/>
    <n v="163765.98000000001"/>
    <n v="-19003.46"/>
    <n v="-277569.81"/>
    <n v="76930.460000000006"/>
    <n v="475070.9"/>
    <n v="1098627.8999999999"/>
    <n v="-2535693.85"/>
    <n v="-620255.03"/>
  </r>
  <r>
    <x v="2"/>
    <s v="Tampa Electric Company"/>
    <x v="0"/>
    <s v="Tampa Electric Company"/>
    <x v="221"/>
    <s v="Sales Surtax Pay AP"/>
    <x v="54"/>
    <s v="Tax Collect Pay"/>
    <n v="40617.839999999997"/>
    <n v="36705.57"/>
    <n v="-82816.87"/>
    <n v="17568.599999999999"/>
    <n v="2921.82"/>
    <n v="17770.66"/>
    <n v="-33344.93"/>
    <n v="-43996.87"/>
    <n v="29426.99"/>
    <n v="45913.77"/>
    <n v="27191.79"/>
    <n v="45690.879999999997"/>
    <n v="103649.25"/>
  </r>
  <r>
    <x v="2"/>
    <s v="Tampa Electric Company"/>
    <x v="0"/>
    <s v="Tampa Electric Company"/>
    <x v="222"/>
    <s v="Utility Tax Pay"/>
    <x v="54"/>
    <s v="Tax Collect Pay"/>
    <n v="-418700.48"/>
    <n v="540679.34"/>
    <n v="-124074.37"/>
    <n v="-910914.27"/>
    <n v="-285296.84000000003"/>
    <n v="-588866.87"/>
    <n v="-989505.89"/>
    <n v="6067.26"/>
    <n v="-227947.67"/>
    <n v="1283514.76"/>
    <n v="1094780.45"/>
    <n v="221447.43"/>
    <n v="-398817.15000000055"/>
  </r>
  <r>
    <x v="2"/>
    <s v="Tampa Electric Company"/>
    <x v="0"/>
    <s v="Tampa Electric Company"/>
    <x v="223"/>
    <s v="FICA Tax Pay Emplyee"/>
    <x v="54"/>
    <s v="Tax Collect Pay"/>
    <n v="612673.64"/>
    <n v="253.79"/>
    <n v="-1588.44"/>
    <n v="1537.86"/>
    <n v="-664687.84"/>
    <n v="-768488.06"/>
    <n v="778574.81"/>
    <n v="1123.5899999999999"/>
    <n v="0"/>
    <n v="0"/>
    <n v="-692831.71"/>
    <n v="53398.98"/>
    <n v="-680033.37999999989"/>
  </r>
  <r>
    <x v="2"/>
    <s v="Tampa Electric Company"/>
    <x v="0"/>
    <s v="Tampa Electric Company"/>
    <x v="224"/>
    <s v="FIT Withholding Pay"/>
    <x v="54"/>
    <s v="Tax Collect Pay"/>
    <n v="1212789.28"/>
    <n v="398.54"/>
    <n v="-14877.08"/>
    <n v="16619.3"/>
    <n v="-1211182.8999999999"/>
    <n v="-1201375.02"/>
    <n v="1245760.8500000001"/>
    <n v="4286.1000000000004"/>
    <n v="0"/>
    <n v="-385.11"/>
    <n v="-1232892.19"/>
    <n v="65662.070000000007"/>
    <n v="-1115196.1599999997"/>
  </r>
  <r>
    <x v="2"/>
    <s v="Tampa Electric Company"/>
    <x v="0"/>
    <s v="Tampa Electric Company"/>
    <x v="225"/>
    <s v="SIT Withholding Pay"/>
    <x v="54"/>
    <s v="Tax Collect Pay"/>
    <n v="-4.4400000000000004"/>
    <n v="3417"/>
    <n v="-9460.0300000000007"/>
    <n v="-2305.46"/>
    <n v="-2118.04"/>
    <n v="-3047.54"/>
    <n v="-1995.74"/>
    <n v="-2229.6999999999998"/>
    <n v="-2080.09"/>
    <n v="-1995.74"/>
    <n v="-3294.11"/>
    <n v="-2146.17"/>
    <n v="-27260.060000000005"/>
  </r>
  <r>
    <x v="2"/>
    <s v="Tampa Electric Company"/>
    <x v="0"/>
    <s v="Tampa Electric Company"/>
    <x v="226"/>
    <s v="SERP FAS158 C"/>
    <x v="55"/>
    <s v="Misc Curr Accru Liab"/>
    <m/>
    <m/>
    <m/>
    <m/>
    <m/>
    <m/>
    <m/>
    <m/>
    <n v="4346287.43"/>
    <m/>
    <m/>
    <n v="-267972"/>
    <n v="4078315.4299999997"/>
  </r>
  <r>
    <x v="2"/>
    <s v="Tampa Electric Company"/>
    <x v="0"/>
    <s v="Tampa Electric Company"/>
    <x v="227"/>
    <s v="Restoration FAS158 C"/>
    <x v="55"/>
    <s v="Misc Curr Accru Liab"/>
    <m/>
    <m/>
    <m/>
    <m/>
    <m/>
    <n v="1865189.27"/>
    <m/>
    <m/>
    <m/>
    <m/>
    <m/>
    <m/>
    <n v="1865189.27"/>
  </r>
  <r>
    <x v="2"/>
    <s v="Tampa Electric Company"/>
    <x v="0"/>
    <s v="Tampa Electric Company"/>
    <x v="228"/>
    <s v="FAS106 FAS158 C"/>
    <x v="55"/>
    <s v="Misc Curr Accru Liab"/>
    <m/>
    <m/>
    <m/>
    <m/>
    <m/>
    <m/>
    <m/>
    <m/>
    <m/>
    <m/>
    <m/>
    <n v="786922"/>
    <n v="786922"/>
  </r>
  <r>
    <x v="2"/>
    <s v="Tampa Electric Company"/>
    <x v="0"/>
    <s v="Tampa Electric Company"/>
    <x v="229"/>
    <s v="LT Incentive C"/>
    <x v="55"/>
    <s v="Misc Curr Accru Liab"/>
    <m/>
    <m/>
    <n v="2299064.14"/>
    <m/>
    <m/>
    <n v="-860578.65"/>
    <m/>
    <m/>
    <n v="6951.04"/>
    <m/>
    <m/>
    <n v="-89364.06"/>
    <n v="1356072.4700000002"/>
  </r>
  <r>
    <x v="2"/>
    <s v="Tampa Electric Company"/>
    <x v="0"/>
    <s v="Tampa Electric Company"/>
    <x v="230"/>
    <s v="Defd Comp C"/>
    <x v="55"/>
    <s v="Misc Curr Accru Liab"/>
    <m/>
    <m/>
    <n v="-237440.91"/>
    <m/>
    <m/>
    <n v="-317177.86"/>
    <n v="190823.18"/>
    <m/>
    <n v="160935.63"/>
    <m/>
    <m/>
    <n v="27822.97"/>
    <n v="-175036.99000000002"/>
  </r>
  <r>
    <x v="2"/>
    <s v="Tampa Electric Company"/>
    <x v="0"/>
    <s v="Tampa Electric Company"/>
    <x v="231"/>
    <s v="Cur Misc Liab"/>
    <x v="55"/>
    <s v="Misc Curr Accru Liab"/>
    <m/>
    <m/>
    <m/>
    <m/>
    <m/>
    <n v="-1165817.58"/>
    <n v="134219.79"/>
    <n v="125641.01"/>
    <m/>
    <n v="260009.60000000001"/>
    <n v="134194.75"/>
    <m/>
    <n v="-511752.43000000005"/>
  </r>
  <r>
    <x v="2"/>
    <s v="Tampa Electric Company"/>
    <x v="0"/>
    <s v="Tampa Electric Company"/>
    <x v="232"/>
    <s v="Vacation Liab"/>
    <x v="55"/>
    <s v="Misc Curr Accru Liab"/>
    <n v="-3575.73"/>
    <n v="-93788.31"/>
    <n v="-80058.62"/>
    <n v="-78239.509999999995"/>
    <n v="-54623.34"/>
    <n v="-75768.56"/>
    <n v="-10644.07"/>
    <n v="-85543.69"/>
    <n v="-45301.67"/>
    <n v="-61180.03"/>
    <n v="-52072.38"/>
    <n v="-561727.67000000004"/>
    <n v="-1202523.58"/>
  </r>
  <r>
    <x v="2"/>
    <s v="Tampa Electric Company"/>
    <x v="0"/>
    <s v="Tampa Electric Company"/>
    <x v="233"/>
    <s v="Cashier Over/Short"/>
    <x v="55"/>
    <s v="Misc Curr Accru Liab"/>
    <n v="738.65"/>
    <n v="3945.51"/>
    <n v="4337.91"/>
    <n v="923.02"/>
    <n v="1356.14"/>
    <n v="2144.84"/>
    <n v="568.16"/>
    <n v="903.5"/>
    <n v="-3180.14"/>
    <n v="12920.94"/>
    <n v="16024.39"/>
    <n v="29516.54"/>
    <n v="70199.459999999992"/>
  </r>
  <r>
    <x v="2"/>
    <s v="Tampa Electric Company"/>
    <x v="0"/>
    <s v="Tampa Electric Company"/>
    <x v="234"/>
    <s v="ST Lease Liab-Oper"/>
    <x v="56"/>
    <s v="Capital Leases C"/>
    <m/>
    <m/>
    <n v="-20289.68"/>
    <m/>
    <m/>
    <n v="-20488.11"/>
    <m/>
    <m/>
    <n v="-20734.509999999998"/>
    <m/>
    <m/>
    <n v="-20937.400000000001"/>
    <n v="-82449.700000000012"/>
  </r>
  <r>
    <x v="2"/>
    <s v="Tampa Electric Company"/>
    <x v="0"/>
    <s v="Tampa Electric Company"/>
    <x v="235"/>
    <s v="ST Lease Liab-Finan"/>
    <x v="56"/>
    <s v="Capital Leases C"/>
    <m/>
    <m/>
    <n v="-191745.68"/>
    <m/>
    <m/>
    <n v="-5753.1"/>
    <m/>
    <m/>
    <n v="-5605.59"/>
    <m/>
    <m/>
    <n v="-5997.17"/>
    <n v="-209101.54"/>
  </r>
  <r>
    <x v="2"/>
    <s v="Tampa Electric Company"/>
    <x v="0"/>
    <s v="Tampa Electric Company"/>
    <x v="236"/>
    <s v="IC Deriv Liab C"/>
    <x v="57"/>
    <s v="Deriv Liab Hedges"/>
    <n v="-1590129.06"/>
    <n v="107573.95"/>
    <n v="2972674.16"/>
    <m/>
    <m/>
    <m/>
    <m/>
    <m/>
    <m/>
    <m/>
    <m/>
    <m/>
    <n v="1490119.05"/>
  </r>
  <r>
    <x v="2"/>
    <s v="Tampa Electric Company"/>
    <x v="0"/>
    <s v="Tampa Electric Company"/>
    <x v="237"/>
    <s v="IC Deriv Liab NC"/>
    <x v="57"/>
    <s v="Deriv Liab Hedges"/>
    <m/>
    <m/>
    <n v="-1079010.74"/>
    <n v="983856.86"/>
    <n v="95153.88"/>
    <m/>
    <m/>
    <m/>
    <m/>
    <m/>
    <m/>
    <m/>
    <n v="0"/>
  </r>
  <r>
    <x v="2"/>
    <s v="Tampa Electric Company"/>
    <x v="0"/>
    <s v="Tampa Electric Company"/>
    <x v="238"/>
    <s v="Def Rev Contr Liab C"/>
    <x v="58"/>
    <s v="Oth Deferred Credits"/>
    <n v="-1751644.88"/>
    <n v="159013.19"/>
    <n v="159263.19"/>
    <n v="159263.19"/>
    <n v="159263.19"/>
    <n v="159263.19"/>
    <n v="159263.19"/>
    <n v="159263.19"/>
    <n v="159263.19"/>
    <n v="159263.19"/>
    <n v="159263.19"/>
    <n v="159263.19"/>
    <n v="0.20999999972991645"/>
  </r>
  <r>
    <x v="2"/>
    <s v="Tampa Electric Company"/>
    <x v="0"/>
    <s v="Tampa Electric Company"/>
    <x v="239"/>
    <s v="Curr Contr Ret PSTNG"/>
    <x v="58"/>
    <s v="Oth Deferred Credits"/>
    <n v="565810.02"/>
    <n v="-1242331.3999999999"/>
    <n v="813917.21"/>
    <n v="-9383463.75"/>
    <n v="7691097.96"/>
    <n v="-1986355.58"/>
    <n v="-12192857.720000001"/>
    <n v="7584277.7999999998"/>
    <n v="-2039862.69"/>
    <n v="-1122947.68"/>
    <n v="-1582190.99"/>
    <n v="-1669414.16"/>
    <n v="-14564320.980000002"/>
  </r>
  <r>
    <x v="2"/>
    <s v="Tampa Electric Company"/>
    <x v="0"/>
    <s v="Tampa Electric Company"/>
    <x v="240"/>
    <s v="Contract Reten RECON"/>
    <x v="58"/>
    <s v="Oth Deferred Credits"/>
    <n v="595310.1"/>
    <m/>
    <n v="283166.11"/>
    <n v="13425.46"/>
    <n v="840.81"/>
    <m/>
    <n v="-56526.39"/>
    <n v="-51513.83"/>
    <n v="-379582.89"/>
    <n v="-58027.23"/>
    <n v="3223.01"/>
    <n v="-451540.02"/>
    <n v="-101224.87"/>
  </r>
  <r>
    <x v="2"/>
    <s v="Tampa Electric Company"/>
    <x v="0"/>
    <s v="Tampa Electric Company"/>
    <x v="241"/>
    <s v="Contract Ret POSTING"/>
    <x v="58"/>
    <s v="Oth Deferred Credits"/>
    <n v="-595310.1"/>
    <m/>
    <n v="-283166.11"/>
    <n v="-13425.46"/>
    <n v="-840.81"/>
    <m/>
    <n v="56526.39"/>
    <n v="51513.83"/>
    <n v="379582.89"/>
    <n v="58027.23"/>
    <n v="-1677.01"/>
    <n v="449994.02"/>
    <n v="101224.87"/>
  </r>
  <r>
    <x v="2"/>
    <s v="Tampa Electric Company"/>
    <x v="0"/>
    <s v="Tampa Electric Company"/>
    <x v="242"/>
    <s v="DefCr Renewable"/>
    <x v="58"/>
    <s v="Oth Deferred Credits"/>
    <n v="-9856.68"/>
    <n v="1506.1"/>
    <n v="-9166.2900000000009"/>
    <n v="-10295.98"/>
    <n v="-9925"/>
    <n v="-10490"/>
    <n v="-10098.27"/>
    <n v="-10189.64"/>
    <n v="-9740.06"/>
    <n v="-9108.83"/>
    <n v="-8270.52"/>
    <n v="-8261.92"/>
    <n v="-103897.09000000001"/>
  </r>
  <r>
    <x v="2"/>
    <s v="Tampa Electric Company"/>
    <x v="0"/>
    <s v="Tampa Electric Company"/>
    <x v="243"/>
    <s v="DefCr Unclaim Items"/>
    <x v="58"/>
    <s v="Oth Deferred Credits"/>
    <n v="-452.37"/>
    <n v="-1972.03"/>
    <n v="-1035.27"/>
    <n v="21408.799999999999"/>
    <n v="-1687.17"/>
    <n v="-12981.26"/>
    <n v="12548.51"/>
    <n v="-166.34"/>
    <n v="-135.72999999999999"/>
    <n v="-10918.79"/>
    <n v="8748.1299999999992"/>
    <n v="-122.15"/>
    <n v="13234.329999999996"/>
  </r>
  <r>
    <x v="2"/>
    <s v="Tampa Electric Company"/>
    <x v="0"/>
    <s v="Tampa Electric Company"/>
    <x v="244"/>
    <s v="DefCr LT Incentive"/>
    <x v="58"/>
    <s v="Oth Deferred Credits"/>
    <m/>
    <m/>
    <n v="2429885.0299999998"/>
    <m/>
    <m/>
    <n v="-963571.62"/>
    <m/>
    <m/>
    <n v="-499195.86"/>
    <m/>
    <m/>
    <n v="-498024.42"/>
    <n v="469093.12999999971"/>
  </r>
  <r>
    <x v="2"/>
    <s v="Tampa Electric Company"/>
    <x v="0"/>
    <s v="Tampa Electric Company"/>
    <x v="245"/>
    <s v="DefCr Miscellaneous"/>
    <x v="58"/>
    <s v="Oth Deferred Credits"/>
    <n v="-156768.22"/>
    <n v="-31661"/>
    <n v="-210420.39"/>
    <n v="-435045.39"/>
    <n v="-582801.48"/>
    <n v="319382.46999999997"/>
    <n v="169601.45"/>
    <n v="172432.51"/>
    <n v="-80161.25"/>
    <n v="-141836.65"/>
    <n v="172685.51"/>
    <n v="-574546.78"/>
    <n v="-1379139.2200000002"/>
  </r>
  <r>
    <x v="2"/>
    <s v="Tampa Electric Company"/>
    <x v="0"/>
    <s v="Tampa Electric Company"/>
    <x v="246"/>
    <s v="Reg Liab-CapacityCls"/>
    <x v="59"/>
    <s v="Oth Regulatory Liab"/>
    <n v="1751763.63"/>
    <m/>
    <m/>
    <m/>
    <m/>
    <m/>
    <m/>
    <m/>
    <m/>
    <m/>
    <m/>
    <m/>
    <n v="1751763.63"/>
  </r>
  <r>
    <x v="2"/>
    <s v="Tampa Electric Company"/>
    <x v="0"/>
    <s v="Tampa Electric Company"/>
    <x v="247"/>
    <s v="Reg Liab-ConservCls"/>
    <x v="59"/>
    <s v="Oth Regulatory Liab"/>
    <n v="-358371"/>
    <n v="172723"/>
    <n v="432647"/>
    <n v="-29594"/>
    <n v="241297"/>
    <n v="-430568"/>
    <n v="-1003189"/>
    <n v="-709069"/>
    <n v="-1561200"/>
    <n v="-557757.01"/>
    <n v="-108046"/>
    <n v="590401"/>
    <n v="-3320726.01"/>
  </r>
  <r>
    <x v="2"/>
    <s v="Tampa Electric Company"/>
    <x v="0"/>
    <s v="Tampa Electric Company"/>
    <x v="248"/>
    <s v="Reg Liab-EnvironCls"/>
    <x v="59"/>
    <s v="Oth Regulatory Liab"/>
    <n v="375258"/>
    <n v="501174"/>
    <n v="370403"/>
    <n v="292175"/>
    <n v="255155"/>
    <n v="71163"/>
    <n v="-73602"/>
    <n v="471935"/>
    <n v="-503555"/>
    <n v="114885"/>
    <n v="-821394"/>
    <n v="-1735148"/>
    <n v="-681551"/>
  </r>
  <r>
    <x v="2"/>
    <s v="Tampa Electric Company"/>
    <x v="0"/>
    <s v="Tampa Electric Company"/>
    <x v="249"/>
    <s v="RegLiab-Storm Protec"/>
    <x v="59"/>
    <s v="Oth Regulatory Liab"/>
    <n v="223370"/>
    <n v="1459093"/>
    <n v="1573485"/>
    <n v="1058278"/>
    <n v="965563"/>
    <n v="604657"/>
    <n v="401945"/>
    <n v="440051"/>
    <n v="-483629"/>
    <n v="1256359"/>
    <n v="3597373"/>
    <n v="583402"/>
    <n v="11679947"/>
  </r>
  <r>
    <x v="2"/>
    <s v="Tampa Electric Company"/>
    <x v="0"/>
    <s v="Tampa Electric Company"/>
    <x v="250"/>
    <s v="Reg Liab-PrpSal Cur"/>
    <x v="59"/>
    <s v="Oth Regulatory Liab"/>
    <n v="23244.66"/>
    <m/>
    <n v="11909.17"/>
    <n v="11909.17"/>
    <n v="11909.17"/>
    <n v="11909.17"/>
    <n v="11909.17"/>
    <n v="11909.17"/>
    <n v="12205.03"/>
    <n v="12205.03"/>
    <n v="582.70000000000005"/>
    <n v="612.9"/>
    <n v="120305.33999999998"/>
  </r>
  <r>
    <x v="2"/>
    <s v="Tampa Electric Company"/>
    <x v="0"/>
    <s v="Tampa Electric Company"/>
    <x v="251"/>
    <s v="LT Deriv-Regulatory"/>
    <x v="59"/>
    <s v="Oth Regulatory Liab"/>
    <m/>
    <m/>
    <m/>
    <m/>
    <n v="-24007.58"/>
    <n v="-297851.46000000002"/>
    <n v="-205640.92"/>
    <n v="28343.919999999998"/>
    <n v="-276085.55"/>
    <n v="-5535.33"/>
    <n v="-125854.82"/>
    <n v="241552.53"/>
    <n v="-665079.21"/>
  </r>
  <r>
    <x v="2"/>
    <s v="Tampa Electric Company"/>
    <x v="0"/>
    <s v="Tampa Electric Company"/>
    <x v="252"/>
    <s v="Reg Liab-WS AFUDC NC"/>
    <x v="59"/>
    <s v="Oth Regulatory Liab"/>
    <n v="198"/>
    <n v="198"/>
    <n v="198"/>
    <n v="198"/>
    <n v="198"/>
    <n v="198"/>
    <n v="198"/>
    <n v="198"/>
    <n v="198"/>
    <n v="198"/>
    <n v="198"/>
    <n v="198"/>
    <n v="2376"/>
  </r>
  <r>
    <x v="2"/>
    <s v="Tampa Electric Company"/>
    <x v="0"/>
    <s v="Tampa Electric Company"/>
    <x v="253"/>
    <s v="Reg Liab-CETM NC"/>
    <x v="59"/>
    <s v="Oth Regulatory Liab"/>
    <n v="-141006.98000000001"/>
    <n v="44493.85"/>
    <n v="-266976.09999999998"/>
    <n v="-522801.81"/>
    <n v="-178350.22"/>
    <n v="132920.28"/>
    <n v="-439327"/>
    <n v="-506243.28"/>
    <n v="-554611.92000000004"/>
    <n v="110718.51"/>
    <n v="82680.86"/>
    <n v="10943.5"/>
    <n v="-2227560.3100000005"/>
  </r>
  <r>
    <x v="2"/>
    <s v="Tampa Electric Company"/>
    <x v="0"/>
    <s v="Tampa Electric Company"/>
    <x v="254"/>
    <s v="Reg Liab-PrpSal NC"/>
    <x v="59"/>
    <s v="Oth Regulatory Liab"/>
    <n v="585.72"/>
    <n v="585.72"/>
    <n v="295.86"/>
    <n v="295.86"/>
    <n v="295.86"/>
    <n v="295.86"/>
    <n v="295.86"/>
    <n v="295.86"/>
    <m/>
    <m/>
    <m/>
    <m/>
    <n v="2946.6000000000008"/>
  </r>
  <r>
    <x v="2"/>
    <s v="Tampa Electric Company"/>
    <x v="0"/>
    <s v="Tampa Electric Company"/>
    <x v="255"/>
    <s v="Reg Liab-Alw Auction"/>
    <x v="59"/>
    <s v="Oth Regulatory Liab"/>
    <n v="4.4000000000000004"/>
    <m/>
    <m/>
    <n v="5.83"/>
    <m/>
    <m/>
    <n v="1.37"/>
    <m/>
    <m/>
    <n v="4.8"/>
    <m/>
    <m/>
    <n v="16.400000000000002"/>
  </r>
  <r>
    <x v="2"/>
    <s v="Tampa Electric Company"/>
    <x v="0"/>
    <s v="Tampa Electric Company"/>
    <x v="256"/>
    <s v="Reg Liab-FAS 106 Tax"/>
    <x v="59"/>
    <s v="Oth Regulatory Liab"/>
    <n v="3103805.65"/>
    <n v="2807587.04"/>
    <n v="-816370.54"/>
    <n v="3295850.11"/>
    <n v="2994196.81"/>
    <n v="5912415.2199999997"/>
    <n v="2978760.62"/>
    <n v="2962796.24"/>
    <n v="11022800.859999999"/>
    <n v="2975482.67"/>
    <n v="2388112.91"/>
    <n v="-3741070.15"/>
    <n v="35884367.440000005"/>
  </r>
  <r>
    <x v="2"/>
    <s v="Tampa Electric Company"/>
    <x v="0"/>
    <s v="Tampa Electric Company"/>
    <x v="257"/>
    <s v="Reg Liab-TaxReform C"/>
    <x v="59"/>
    <s v="Oth Regulatory Liab"/>
    <n v="-825553.77"/>
    <n v="-1175380.71"/>
    <n v="-1378901.24"/>
    <n v="-1518041.51"/>
    <n v="-1962684.6"/>
    <n v="-1707489.46"/>
    <n v="-1635278.36"/>
    <n v="-1459866.32"/>
    <n v="-1242309.6000000001"/>
    <n v="-1087840.6399999999"/>
    <n v="-845684.12"/>
    <n v="-1211532.43"/>
    <n v="-16050562.759999998"/>
  </r>
  <r>
    <x v="2"/>
    <s v="Tampa Electric Company"/>
    <x v="0"/>
    <s v="Tampa Electric Company"/>
    <x v="258"/>
    <s v="AcDfd Invest Tax Cr"/>
    <x v="60"/>
    <s v="Accum Defd ITC"/>
    <n v="544862.68999999994"/>
    <n v="544862.73"/>
    <n v="-536963.93000000005"/>
    <n v="901269.22"/>
    <n v="676594.14"/>
    <n v="640470.56000000006"/>
    <n v="669759.11"/>
    <n v="666928.86"/>
    <n v="669287.86"/>
    <n v="669287.79"/>
    <n v="273435.86"/>
    <n v="345077.55"/>
    <n v="6064872.4400000004"/>
  </r>
  <r>
    <x v="2"/>
    <s v="Tampa Electric Company"/>
    <x v="0"/>
    <s v="Tampa Electric Company"/>
    <x v="259"/>
    <s v="AcDfd Inv Tax Cr NU"/>
    <x v="60"/>
    <s v="Accum Defd ITC"/>
    <n v="1.44"/>
    <n v="1.44"/>
    <n v="1.45"/>
    <n v="1.44"/>
    <n v="1.44"/>
    <n v="1.44"/>
    <n v="1.44"/>
    <n v="1.44"/>
    <n v="1.45"/>
    <n v="1.44"/>
    <n v="1.44"/>
    <n v="1.44"/>
    <n v="17.299999999999997"/>
  </r>
  <r>
    <x v="2"/>
    <s v="Tampa Electric Company"/>
    <x v="0"/>
    <s v="Tampa Electric Company"/>
    <x v="260"/>
    <s v="DIT Fed Accel Amtz"/>
    <x v="61"/>
    <s v="Accum DIT Accel Amtz"/>
    <n v="-80496.259999999995"/>
    <n v="-74760.990000000005"/>
    <n v="-79568.31"/>
    <n v="-78275.22"/>
    <n v="-78275.210000000006"/>
    <n v="-121761.15"/>
    <n v="-85522.880000000005"/>
    <n v="-86371.77"/>
    <n v="-87730.05"/>
    <n v="-85862.44"/>
    <n v="-1159030.02"/>
    <n v="-158409.48000000001"/>
    <n v="-2176063.7800000003"/>
  </r>
  <r>
    <x v="2"/>
    <s v="Tampa Electric Company"/>
    <x v="0"/>
    <s v="Tampa Electric Company"/>
    <x v="261"/>
    <s v="DIT St Accel Amtz"/>
    <x v="61"/>
    <s v="Accum DIT Accel Amtz"/>
    <n v="-25349.279999999999"/>
    <n v="-23759.759999999998"/>
    <n v="-25092.1"/>
    <n v="-24733.72"/>
    <n v="-24733.72"/>
    <n v="-36785.760000000002"/>
    <n v="-26742.39"/>
    <n v="-26977.67"/>
    <n v="-27354.11"/>
    <n v="-26836.5"/>
    <n v="-324262.64"/>
    <n v="-46942.77"/>
    <n v="-639570.41999999993"/>
  </r>
  <r>
    <x v="2"/>
    <s v="Tampa Electric Company"/>
    <x v="0"/>
    <s v="Tampa Electric Company"/>
    <x v="262"/>
    <s v="DIT Oth Prop Fed"/>
    <x v="62"/>
    <s v="Accum DIT Oth Prop"/>
    <n v="-5284878.5199999996"/>
    <n v="-4382448.47"/>
    <n v="-5205370.6399999997"/>
    <n v="-6213177.6200000001"/>
    <n v="-3858827.36"/>
    <n v="-5796346.8899999997"/>
    <n v="-4955013.03"/>
    <n v="-2740651.36"/>
    <n v="-3741182.76"/>
    <n v="-4430107.2"/>
    <n v="-3295816.3"/>
    <n v="-4459346.7699999996"/>
    <n v="-54363166.920000002"/>
  </r>
  <r>
    <x v="2"/>
    <s v="Tampa Electric Company"/>
    <x v="0"/>
    <s v="Tampa Electric Company"/>
    <x v="263"/>
    <s v="DIT Oth Prop State"/>
    <x v="62"/>
    <s v="Accum DIT Oth Prop"/>
    <n v="-2372469.7999999998"/>
    <n v="-2063551.14"/>
    <n v="-2349504.4"/>
    <n v="-2598234.91"/>
    <n v="-1945418.3"/>
    <n v="-2460422.77"/>
    <n v="-2244739.4700000002"/>
    <n v="-1628232.25"/>
    <n v="-2011472.92"/>
    <n v="-2096876.36"/>
    <n v="-1706984.34"/>
    <n v="-2348971.27"/>
    <n v="-25826877.93"/>
  </r>
  <r>
    <x v="2"/>
    <s v="Tampa Electric Company"/>
    <x v="0"/>
    <s v="Tampa Electric Company"/>
    <x v="264"/>
    <s v="DIT Oth Prop FAS109"/>
    <x v="62"/>
    <s v="Accum DIT Oth Prop"/>
    <n v="5515891.21"/>
    <n v="-1965329.32"/>
    <n v="491458.47"/>
    <n v="-2307946.91"/>
    <n v="-2159297.7999999998"/>
    <n v="-4523441.3499999996"/>
    <n v="-2223262.83"/>
    <n v="-2253475.0699999998"/>
    <n v="-8301907.6200000001"/>
    <n v="-2324991.92"/>
    <n v="-2179720.2400000002"/>
    <n v="2640696.77"/>
    <n v="-19591326.610000003"/>
  </r>
  <r>
    <x v="2"/>
    <s v="Tampa Electric Company"/>
    <x v="0"/>
    <s v="Tampa Electric Company"/>
    <x v="265"/>
    <s v="DIT Liab-Federal"/>
    <x v="63"/>
    <s v="Accum DIT Other"/>
    <n v="3194214.68"/>
    <n v="4821411.8"/>
    <n v="-4730845.12"/>
    <n v="7252276.2699999996"/>
    <n v="7761204.5099999998"/>
    <n v="12404443.029999999"/>
    <n v="9883790.1799999997"/>
    <n v="7133314.5099999998"/>
    <n v="16064426.890000001"/>
    <n v="8382406.2800000003"/>
    <n v="6060840.3700000001"/>
    <n v="592210.49"/>
    <n v="78819693.890000001"/>
  </r>
  <r>
    <x v="2"/>
    <s v="Tampa Electric Company"/>
    <x v="0"/>
    <s v="Tampa Electric Company"/>
    <x v="266"/>
    <s v="DIT FAS158 Fed"/>
    <x v="63"/>
    <s v="Accum DIT Other"/>
    <m/>
    <m/>
    <n v="82156.509999999995"/>
    <m/>
    <m/>
    <n v="868630.2"/>
    <m/>
    <n v="310.77"/>
    <n v="89503.54"/>
    <m/>
    <m/>
    <n v="51622.54"/>
    <n v="1092223.56"/>
  </r>
  <r>
    <x v="2"/>
    <s v="Tampa Electric Company"/>
    <x v="0"/>
    <s v="Tampa Electric Company"/>
    <x v="267"/>
    <s v="DIT Liab-State"/>
    <x v="63"/>
    <s v="Accum DIT Other"/>
    <n v="899520.64"/>
    <n v="1353035.89"/>
    <n v="-549651.18000000005"/>
    <n v="2025139"/>
    <n v="2166019.62"/>
    <n v="2825375.38"/>
    <n v="2753354.99"/>
    <n v="1988440.05"/>
    <n v="2903514.72"/>
    <n v="2333646.36"/>
    <n v="1738311.56"/>
    <n v="1745420.38"/>
    <n v="22182127.41"/>
  </r>
  <r>
    <x v="2"/>
    <s v="Tampa Electric Company"/>
    <x v="0"/>
    <s v="Tampa Electric Company"/>
    <x v="268"/>
    <s v="DIT FAS158 State"/>
    <x v="63"/>
    <s v="Accum DIT Other"/>
    <m/>
    <m/>
    <n v="22769.51"/>
    <m/>
    <m/>
    <n v="240739.03"/>
    <m/>
    <n v="86.13"/>
    <n v="24805.71"/>
    <m/>
    <m/>
    <n v="14307.09"/>
    <n v="302707.47000000003"/>
  </r>
  <r>
    <x v="2"/>
    <s v="Tampa Electric Company"/>
    <x v="0"/>
    <s v="Tampa Electric Company"/>
    <x v="269"/>
    <s v="DIT FAS109 Other"/>
    <x v="63"/>
    <s v="Accum DIT Other"/>
    <n v="1873656.03"/>
    <n v="-666180.99"/>
    <n v="167886.24"/>
    <n v="-782497.91"/>
    <n v="-732032.29"/>
    <n v="-1534647.3"/>
    <n v="-753748.12"/>
    <n v="-764005.03"/>
    <n v="-2817417.71"/>
    <n v="-788284.64"/>
    <n v="-738965.59"/>
    <n v="897541.98"/>
    <n v="-6638695.3300000001"/>
  </r>
  <r>
    <x v="2"/>
    <s v="Tampa Electric Company"/>
    <x v="0"/>
    <s v="Tampa Electric Company"/>
    <x v="270"/>
    <s v="DIT Otr GUp Med Pt D"/>
    <x v="63"/>
    <s v="Accum DIT Other"/>
    <n v="5636.94"/>
    <n v="5636.96"/>
    <n v="5636.93"/>
    <n v="5636.96"/>
    <n v="5636.94"/>
    <n v="5636.95"/>
    <n v="5636.95"/>
    <n v="5636.94"/>
    <n v="5636.95"/>
    <n v="5636.94"/>
    <n v="5636.95"/>
    <n v="5636.95"/>
    <n v="67643.360000000001"/>
  </r>
  <r>
    <x v="2"/>
    <s v="Tampa Electric Company"/>
    <x v="0"/>
    <s v="Tampa Electric Company"/>
    <x v="271"/>
    <s v="Unrvc Plant Def-CETM"/>
    <x v="64"/>
    <s v="Amtz Ele Prop Loss"/>
    <n v="2598881.14"/>
    <n v="2598881.14"/>
    <n v="2598881.14"/>
    <n v="2598881.14"/>
    <n v="2598881.14"/>
    <n v="2598881.14"/>
    <n v="2598881.14"/>
    <n v="2598881.14"/>
    <n v="2598881.14"/>
    <n v="2598881.14"/>
    <n v="2598881.14"/>
    <n v="2598881.23"/>
    <n v="31186573.770000003"/>
  </r>
  <r>
    <x v="2"/>
    <s v="Tampa Electric Company"/>
    <x v="0"/>
    <s v="Tampa Electric Company"/>
    <x v="272"/>
    <s v="REG DR Def Fuel PP"/>
    <x v="65"/>
    <s v="Regulatory Debits"/>
    <n v="16522067"/>
    <n v="24851605"/>
    <n v="24114644"/>
    <n v="29758188"/>
    <n v="30191575"/>
    <n v="39423064"/>
    <n v="42424642"/>
    <n v="41581500"/>
    <n v="47867907"/>
    <n v="37054248"/>
    <n v="26839086"/>
    <n v="25985524"/>
    <n v="386614050"/>
  </r>
  <r>
    <x v="2"/>
    <s v="Tampa Electric Company"/>
    <x v="0"/>
    <s v="Tampa Electric Company"/>
    <x v="273"/>
    <s v="REG DR Fuel PP Amtz"/>
    <x v="65"/>
    <s v="Regulatory Debits"/>
    <m/>
    <m/>
    <m/>
    <n v="7221028.1100000003"/>
    <n v="7221028.1100000003"/>
    <n v="7221028.1100000003"/>
    <n v="7221028.1100000003"/>
    <n v="7221028.1100000003"/>
    <n v="7221028.1100000003"/>
    <n v="7221028.1100000003"/>
    <n v="7221028.1100000003"/>
    <n v="7221028.1100000003"/>
    <n v="64989252.990000002"/>
  </r>
  <r>
    <x v="2"/>
    <s v="Tampa Electric Company"/>
    <x v="0"/>
    <s v="Tampa Electric Company"/>
    <x v="274"/>
    <s v="REG DR Asset Opt"/>
    <x v="65"/>
    <s v="Regulatory Debits"/>
    <n v="401656"/>
    <n v="401656"/>
    <n v="401660"/>
    <n v="401656"/>
    <n v="401656"/>
    <n v="401656"/>
    <n v="401656"/>
    <n v="401656"/>
    <n v="401656"/>
    <n v="401656"/>
    <n v="401656"/>
    <n v="401650"/>
    <n v="4819870"/>
  </r>
  <r>
    <x v="2"/>
    <s v="Tampa Electric Company"/>
    <x v="0"/>
    <s v="Tampa Electric Company"/>
    <x v="275"/>
    <s v="REG DR Def Capc"/>
    <x v="65"/>
    <s v="Regulatory Debits"/>
    <m/>
    <m/>
    <m/>
    <m/>
    <m/>
    <m/>
    <n v="158822"/>
    <m/>
    <m/>
    <m/>
    <m/>
    <m/>
    <n v="158822"/>
  </r>
  <r>
    <x v="2"/>
    <s v="Tampa Electric Company"/>
    <x v="0"/>
    <s v="Tampa Electric Company"/>
    <x v="276"/>
    <s v="REG DR Def Con Elec"/>
    <x v="65"/>
    <s v="Regulatory Debits"/>
    <n v="369611"/>
    <n v="-1716"/>
    <m/>
    <n v="42498"/>
    <n v="5625"/>
    <n v="440887"/>
    <n v="1009913"/>
    <n v="711432"/>
    <n v="1558635"/>
    <n v="550394.01"/>
    <n v="99111"/>
    <m/>
    <n v="4786390.01"/>
  </r>
  <r>
    <x v="2"/>
    <s v="Tampa Electric Company"/>
    <x v="0"/>
    <s v="Tampa Electric Company"/>
    <x v="277"/>
    <s v="REG DR Def Environ"/>
    <x v="65"/>
    <s v="Regulatory Debits"/>
    <n v="135620"/>
    <n v="13032"/>
    <n v="141599"/>
    <n v="221002"/>
    <n v="257588"/>
    <n v="441445"/>
    <n v="588939"/>
    <n v="39929"/>
    <n v="1015508"/>
    <n v="396122"/>
    <n v="1330740"/>
    <n v="2239076"/>
    <n v="6820600"/>
  </r>
  <r>
    <x v="2"/>
    <s v="Tampa Electric Company"/>
    <x v="0"/>
    <s v="Tampa Electric Company"/>
    <x v="278"/>
    <s v="REG DR Storm Protect"/>
    <x v="65"/>
    <s v="Regulatory Debits"/>
    <n v="583818"/>
    <n v="-139738"/>
    <m/>
    <n v="-54574"/>
    <m/>
    <n v="219673"/>
    <n v="423978"/>
    <n v="387196"/>
    <n v="1310882"/>
    <m/>
    <m/>
    <m/>
    <n v="2731235"/>
  </r>
  <r>
    <x v="2"/>
    <s v="Tampa Electric Company"/>
    <x v="0"/>
    <s v="Tampa Electric Company"/>
    <x v="279"/>
    <s v="REG DR PBOP FAS106"/>
    <x v="65"/>
    <s v="Regulatory Debits"/>
    <m/>
    <m/>
    <n v="1585.46"/>
    <m/>
    <m/>
    <n v="1544.31"/>
    <m/>
    <m/>
    <n v="32900.79"/>
    <m/>
    <m/>
    <n v="3613.42"/>
    <n v="39643.979999999996"/>
  </r>
  <r>
    <x v="2"/>
    <s v="Tampa Electric Company"/>
    <x v="0"/>
    <s v="Tampa Electric Company"/>
    <x v="280"/>
    <s v="REG DR Tax Reform"/>
    <x v="65"/>
    <s v="Regulatory Debits"/>
    <n v="825553.66"/>
    <n v="1175380.44"/>
    <n v="1677879.24"/>
    <n v="1518041.51"/>
    <n v="1962684.6"/>
    <n v="2006467.46"/>
    <n v="1635278.36"/>
    <n v="1459866.32"/>
    <n v="1541287.6"/>
    <n v="1087840.6399999999"/>
    <n v="845684.12"/>
    <n v="1510511.43"/>
    <n v="17246475.379999999"/>
  </r>
  <r>
    <x v="2"/>
    <s v="Tampa Electric Company"/>
    <x v="0"/>
    <s v="Tampa Electric Company"/>
    <x v="281"/>
    <s v="REG DR Def CETM"/>
    <x v="65"/>
    <s v="Regulatory Debits"/>
    <n v="133158.09"/>
    <n v="-52780"/>
    <n v="257991"/>
    <n v="512010"/>
    <n v="165805"/>
    <n v="-145862"/>
    <n v="425414"/>
    <n v="489900"/>
    <n v="535981"/>
    <n v="-130381"/>
    <n v="-101955"/>
    <n v="-29881"/>
    <n v="2059400.0899999999"/>
  </r>
  <r>
    <x v="2"/>
    <s v="Tampa Electric Company"/>
    <x v="0"/>
    <s v="Tampa Electric Company"/>
    <x v="282"/>
    <s v="REG CR Def Capc"/>
    <x v="66"/>
    <s v="Regulatory Credits"/>
    <n v="-1794564"/>
    <n v="-1735280"/>
    <n v="-176305"/>
    <n v="-1433187"/>
    <n v="-238942"/>
    <n v="-110904"/>
    <n v="202"/>
    <n v="-177282"/>
    <n v="-170245"/>
    <n v="-1234"/>
    <n v="-67572"/>
    <n v="-1082520"/>
    <n v="-6987833"/>
  </r>
  <r>
    <x v="2"/>
    <s v="Tampa Electric Company"/>
    <x v="0"/>
    <s v="Tampa Electric Company"/>
    <x v="283"/>
    <s v="REG CR Def Capc Amtz"/>
    <x v="66"/>
    <s v="Regulatory Credits"/>
    <n v="-330652"/>
    <n v="-330652"/>
    <n v="-330652"/>
    <n v="-330652"/>
    <n v="-330652"/>
    <n v="-330652"/>
    <n v="-330652"/>
    <n v="-330652"/>
    <n v="-330652"/>
    <n v="-330652"/>
    <n v="-330652"/>
    <n v="-330652"/>
    <n v="-3967824"/>
  </r>
  <r>
    <x v="2"/>
    <s v="Tampa Electric Company"/>
    <x v="0"/>
    <s v="Tampa Electric Company"/>
    <x v="284"/>
    <s v="REG CR Def Con Elec"/>
    <x v="66"/>
    <s v="Regulatory Credits"/>
    <m/>
    <n v="-160631"/>
    <n v="-421785"/>
    <n v="-1640"/>
    <n v="-230328"/>
    <m/>
    <m/>
    <m/>
    <m/>
    <m/>
    <m/>
    <n v="-598001"/>
    <n v="-1412385"/>
  </r>
  <r>
    <x v="2"/>
    <s v="Tampa Electric Company"/>
    <x v="0"/>
    <s v="Tampa Electric Company"/>
    <x v="285"/>
    <s v="REG CR Cons Amtz Ele"/>
    <x v="66"/>
    <s v="Regulatory Credits"/>
    <n v="-30160"/>
    <n v="-30160"/>
    <n v="-30160"/>
    <n v="-30160"/>
    <n v="-30160"/>
    <n v="-30160"/>
    <n v="-30160"/>
    <n v="-30160"/>
    <n v="-30160"/>
    <n v="-30160"/>
    <n v="-30160"/>
    <n v="-30163"/>
    <n v="-361923"/>
  </r>
  <r>
    <x v="2"/>
    <s v="Tampa Electric Company"/>
    <x v="0"/>
    <s v="Tampa Electric Company"/>
    <x v="286"/>
    <s v="REG CR Def Environ"/>
    <x v="66"/>
    <s v="Regulatory Credits"/>
    <m/>
    <m/>
    <m/>
    <m/>
    <m/>
    <m/>
    <m/>
    <m/>
    <m/>
    <m/>
    <m/>
    <n v="-8"/>
    <n v="-8"/>
  </r>
  <r>
    <x v="2"/>
    <s v="Tampa Electric Company"/>
    <x v="0"/>
    <s v="Tampa Electric Company"/>
    <x v="287"/>
    <s v="REG CR Def Env Amtz"/>
    <x v="66"/>
    <s v="Regulatory Credits"/>
    <n v="-547547"/>
    <n v="-547547"/>
    <n v="-547547"/>
    <n v="-547547"/>
    <n v="-547547"/>
    <n v="-547547"/>
    <n v="-547547"/>
    <n v="-547547"/>
    <n v="-547547"/>
    <n v="-547547"/>
    <n v="-547547"/>
    <n v="-547541"/>
    <n v="-6570558"/>
  </r>
  <r>
    <x v="2"/>
    <s v="Tampa Electric Company"/>
    <x v="0"/>
    <s v="Tampa Electric Company"/>
    <x v="288"/>
    <s v="REG CR Storm Protect"/>
    <x v="66"/>
    <s v="Regulatory Credits"/>
    <m/>
    <n v="-506868"/>
    <n v="-759698"/>
    <n v="-184041"/>
    <n v="-143901"/>
    <m/>
    <m/>
    <m/>
    <m/>
    <n v="-427434"/>
    <n v="-2757648"/>
    <n v="-1916082"/>
    <n v="-6695672"/>
  </r>
  <r>
    <x v="2"/>
    <s v="Tampa Electric Company"/>
    <x v="0"/>
    <s v="Tampa Electric Company"/>
    <x v="289"/>
    <s v="REG CR StormPro Amtz"/>
    <x v="66"/>
    <s v="Regulatory Credits"/>
    <n v="-850373"/>
    <n v="-850373"/>
    <n v="-850373"/>
    <n v="-850373"/>
    <n v="-850373"/>
    <n v="-850373"/>
    <n v="-850373"/>
    <n v="-850373"/>
    <n v="-850373"/>
    <n v="-850373"/>
    <n v="-850373"/>
    <n v="-850372"/>
    <n v="-10204475"/>
  </r>
  <r>
    <x v="2"/>
    <s v="Tampa Electric Company"/>
    <x v="0"/>
    <s v="Tampa Electric Company"/>
    <x v="290"/>
    <s v="REG CR WS AFUDC Amtz"/>
    <x v="66"/>
    <s v="Regulatory Credits"/>
    <n v="-198"/>
    <n v="-198"/>
    <n v="-198"/>
    <n v="-198"/>
    <n v="-198"/>
    <n v="-198"/>
    <n v="-198"/>
    <n v="-198"/>
    <n v="-198"/>
    <n v="-198"/>
    <n v="-198"/>
    <n v="-198"/>
    <n v="-2376"/>
  </r>
  <r>
    <x v="2"/>
    <s v="Tampa Electric Company"/>
    <x v="0"/>
    <s v="Tampa Electric Company"/>
    <x v="291"/>
    <s v="RT SO2 Allow Sales"/>
    <x v="67"/>
    <s v="Gain Sale Allowances"/>
    <m/>
    <m/>
    <m/>
    <m/>
    <n v="-53.4"/>
    <m/>
    <m/>
    <m/>
    <m/>
    <m/>
    <m/>
    <m/>
    <n v="-53.4"/>
  </r>
  <r>
    <x v="2"/>
    <s v="Tampa Electric Company"/>
    <x v="0"/>
    <s v="Tampa Electric Company"/>
    <x v="292"/>
    <s v="REC Sales - Retail"/>
    <x v="67"/>
    <s v="Gain Sale Allowances"/>
    <m/>
    <m/>
    <m/>
    <m/>
    <m/>
    <m/>
    <m/>
    <m/>
    <m/>
    <m/>
    <n v="-1216800"/>
    <n v="-2256347.85"/>
    <n v="-3473147.85"/>
  </r>
  <r>
    <x v="2"/>
    <s v="Tampa Electric Company"/>
    <x v="0"/>
    <s v="Tampa Electric Company"/>
    <x v="293"/>
    <s v="Residential Base Rev"/>
    <x v="68"/>
    <s v="Ele Residen Sales"/>
    <n v="-69269822.829999998"/>
    <n v="-58869928.869999997"/>
    <n v="-60696837.310000002"/>
    <n v="-68591917.129999995"/>
    <n v="-72621989.640000001"/>
    <n v="-81787104.650000006"/>
    <n v="-94300963.439999998"/>
    <n v="-94311377.819999993"/>
    <n v="-98080134.75"/>
    <n v="-79226687.310000002"/>
    <n v="-63130627.799999997"/>
    <n v="-62070646.460000001"/>
    <n v="-902958038.00999999"/>
  </r>
  <r>
    <x v="2"/>
    <s v="Tampa Electric Company"/>
    <x v="0"/>
    <s v="Tampa Electric Company"/>
    <x v="294"/>
    <s v="Residential Fuel Adj"/>
    <x v="68"/>
    <s v="Ele Residen Sales"/>
    <n v="-36586462.82"/>
    <n v="-30094821.460000001"/>
    <n v="-31492274.199999999"/>
    <n v="-39743842.68"/>
    <n v="-42986935.950000003"/>
    <n v="-49736513.359999999"/>
    <n v="-59420228.950000003"/>
    <n v="-59744924.560000002"/>
    <n v="-61811259.049999997"/>
    <n v="-48024876.170000002"/>
    <n v="-35782610.140000001"/>
    <n v="-34175467.25"/>
    <n v="-529600216.59000003"/>
  </r>
  <r>
    <x v="2"/>
    <s v="Tampa Electric Company"/>
    <x v="0"/>
    <s v="Tampa Electric Company"/>
    <x v="295"/>
    <s v="Residential Capacity"/>
    <x v="68"/>
    <s v="Ele Residen Sales"/>
    <n v="137369.32999999999"/>
    <n v="114915.2"/>
    <n v="119970.07"/>
    <n v="138568.04"/>
    <n v="148924.51"/>
    <n v="170462.93"/>
    <n v="201019.62"/>
    <n v="202147.82"/>
    <n v="208606.15"/>
    <n v="165230.64000000001"/>
    <n v="125713.60000000001"/>
    <n v="120437.53"/>
    <n v="1853365.4400000002"/>
  </r>
  <r>
    <x v="2"/>
    <s v="Tampa Electric Company"/>
    <x v="0"/>
    <s v="Tampa Electric Company"/>
    <x v="296"/>
    <s v="Residential Conserv"/>
    <x v="68"/>
    <s v="Ele Residen Sales"/>
    <n v="-2095954.8"/>
    <n v="-1753536.31"/>
    <n v="-1823567.82"/>
    <n v="-2100430.0099999998"/>
    <n v="-2277823.96"/>
    <n v="-2632148.27"/>
    <n v="-3099741.04"/>
    <n v="-3117866.65"/>
    <n v="-3216174.51"/>
    <n v="-2549142.3199999998"/>
    <n v="-1929104.02"/>
    <n v="-1833664.28"/>
    <n v="-28429153.989999998"/>
  </r>
  <r>
    <x v="2"/>
    <s v="Tampa Electric Company"/>
    <x v="0"/>
    <s v="Tampa Electric Company"/>
    <x v="297"/>
    <s v="Residential Environ"/>
    <x v="68"/>
    <s v="Ele Residen Sales"/>
    <n v="-704657.24"/>
    <n v="-588714.35"/>
    <n v="-613975.51"/>
    <n v="-708617.3"/>
    <n v="-762113.51"/>
    <n v="-871714.27"/>
    <n v="-1027727.97"/>
    <n v="-1033407.03"/>
    <n v="-1066485.08"/>
    <n v="-844949.21"/>
    <n v="-642913.84"/>
    <n v="-615875.38"/>
    <n v="-9481150.6900000013"/>
  </r>
  <r>
    <x v="2"/>
    <s v="Tampa Electric Company"/>
    <x v="0"/>
    <s v="Tampa Electric Company"/>
    <x v="298"/>
    <s v="Residential Franchis"/>
    <x v="68"/>
    <s v="Ele Residen Sales"/>
    <n v="-2379889.13"/>
    <n v="-2000818.59"/>
    <n v="-2065775.99"/>
    <n v="-2567443.91"/>
    <n v="-2730754.82"/>
    <n v="-3121625.46"/>
    <n v="-3650347.82"/>
    <n v="-3626455.1"/>
    <n v="-3794043.85"/>
    <n v="-2989156.12"/>
    <n v="-2332106.5699999998"/>
    <n v="-2279265.6"/>
    <n v="-33537682.960000008"/>
  </r>
  <r>
    <x v="2"/>
    <s v="Tampa Electric Company"/>
    <x v="0"/>
    <s v="Tampa Electric Company"/>
    <x v="299"/>
    <s v="Residential GRT"/>
    <x v="68"/>
    <s v="Ele Residen Sales"/>
    <n v="-2930421.21"/>
    <n v="-2460163.08"/>
    <n v="-2550750.94"/>
    <n v="-3196615.34"/>
    <n v="-3415900.91"/>
    <n v="-3891194.24"/>
    <n v="-4554921.59"/>
    <n v="-4566989.3899999997"/>
    <n v="-4736630.16"/>
    <n v="-3765360.62"/>
    <n v="-2915876.39"/>
    <n v="-2830765.95"/>
    <n v="-41815589.82"/>
  </r>
  <r>
    <x v="2"/>
    <s v="Tampa Electric Company"/>
    <x v="0"/>
    <s v="Tampa Electric Company"/>
    <x v="300"/>
    <s v="Residential Storm"/>
    <x v="68"/>
    <s v="Ele Residen Sales"/>
    <n v="-2863324.14"/>
    <n v="-2394045.73"/>
    <n v="-2496424.59"/>
    <n v="-2880565.67"/>
    <n v="-3097094.72"/>
    <n v="-3541652.87"/>
    <n v="-4174167.61"/>
    <n v="-4197065.83"/>
    <n v="-4331213.34"/>
    <n v="-3433006.96"/>
    <n v="-2614075.98"/>
    <n v="-2504454.09"/>
    <n v="-38527091.530000001"/>
  </r>
  <r>
    <x v="2"/>
    <s v="Tampa Electric Company"/>
    <x v="0"/>
    <s v="Tampa Electric Company"/>
    <x v="301"/>
    <s v="Residential CETM"/>
    <x v="68"/>
    <s v="Ele Residen Sales"/>
    <n v="-3290399.6"/>
    <n v="-2749168.27"/>
    <n v="-2867077.43"/>
    <n v="-3309989.16"/>
    <n v="-3559703.26"/>
    <n v="-4072211.85"/>
    <n v="-4801445.82"/>
    <n v="-4827729.72"/>
    <n v="-4982470.1100000003"/>
    <n v="-3947063.76"/>
    <n v="-3002975.05"/>
    <n v="-2876599.85"/>
    <n v="-44286833.879999995"/>
  </r>
  <r>
    <x v="2"/>
    <s v="Tampa Electric Company"/>
    <x v="0"/>
    <s v="Tampa Electric Company"/>
    <x v="302"/>
    <s v="Residential StormSur"/>
    <x v="68"/>
    <s v="Ele Residen Sales"/>
    <m/>
    <m/>
    <n v="-6.94"/>
    <n v="-7864225.8700000001"/>
    <n v="-8458331.25"/>
    <n v="-9678170.4499999993"/>
    <n v="-11411541.449999999"/>
    <n v="-11474914.439999999"/>
    <n v="-11842699.02"/>
    <n v="-9380916.5899999999"/>
    <n v="-7137378.5"/>
    <n v="-6837080.7300000004"/>
    <n v="-84085265.239999995"/>
  </r>
  <r>
    <x v="2"/>
    <s v="Tampa Electric Company"/>
    <x v="0"/>
    <s v="Tampa Electric Company"/>
    <x v="303"/>
    <s v="Comm Sm Base Rev"/>
    <x v="69"/>
    <s v="Ele Comm Indus Sales"/>
    <n v="-9298428.3399999999"/>
    <n v="-8997502.6600000001"/>
    <n v="-9329658.1600000001"/>
    <n v="-9906910.0199999996"/>
    <n v="-10244843.17"/>
    <n v="-10891981.59"/>
    <n v="-11605160.619999999"/>
    <n v="-11658699.85"/>
    <n v="-11931616.4"/>
    <n v="-10687866.32"/>
    <n v="-9618453.8100000005"/>
    <n v="-9293685.1199999992"/>
    <n v="-123464806.06"/>
  </r>
  <r>
    <x v="2"/>
    <s v="Tampa Electric Company"/>
    <x v="0"/>
    <s v="Tampa Electric Company"/>
    <x v="304"/>
    <s v="Comm Sm Fuel Adj"/>
    <x v="69"/>
    <s v="Ele Comm Indus Sales"/>
    <n v="-3141694.56"/>
    <n v="-2964171.14"/>
    <n v="-3210113.68"/>
    <n v="-3850528.45"/>
    <n v="-4074969.44"/>
    <n v="-4488007.0599999996"/>
    <n v="-4979957.1900000004"/>
    <n v="-5033391.68"/>
    <n v="-5147005.9000000004"/>
    <n v="-4352228.5999999996"/>
    <n v="-3614739.29"/>
    <n v="-3341670.86"/>
    <n v="-48198477.850000001"/>
  </r>
  <r>
    <x v="2"/>
    <s v="Tampa Electric Company"/>
    <x v="0"/>
    <s v="Tampa Electric Company"/>
    <x v="305"/>
    <s v="Comm Sm Capacity"/>
    <x v="69"/>
    <s v="Ele Comm Indus Sales"/>
    <n v="10423.620000000001"/>
    <n v="9811.86"/>
    <n v="10668.22"/>
    <n v="11898.65"/>
    <n v="12570.43"/>
    <n v="13887.42"/>
    <n v="15565.71"/>
    <n v="15718.32"/>
    <n v="16120.14"/>
    <n v="13519.22"/>
    <n v="11123.99"/>
    <n v="10252.129999999999"/>
    <n v="151559.71000000002"/>
  </r>
  <r>
    <x v="2"/>
    <s v="Tampa Electric Company"/>
    <x v="0"/>
    <s v="Tampa Electric Company"/>
    <x v="306"/>
    <s v="Comm Sm Conservation"/>
    <x v="69"/>
    <s v="Ele Comm Indus Sales"/>
    <n v="-178102.39999999999"/>
    <n v="-167981.93"/>
    <n v="-181991.34"/>
    <n v="-201443.72"/>
    <n v="-213221.15"/>
    <n v="-234911.49"/>
    <n v="-260727"/>
    <n v="-263536.17"/>
    <n v="-269521.09000000003"/>
    <n v="-227800.67"/>
    <n v="-189069.78"/>
    <n v="-174747.3"/>
    <n v="-2563054.0399999996"/>
  </r>
  <r>
    <x v="2"/>
    <s v="Tampa Electric Company"/>
    <x v="0"/>
    <s v="Tampa Electric Company"/>
    <x v="307"/>
    <s v="Comm Sm Environmentl"/>
    <x v="69"/>
    <s v="Ele Comm Indus Sales"/>
    <n v="-57562.42"/>
    <n v="-54262.8"/>
    <n v="-58770.99"/>
    <n v="-65204.160000000003"/>
    <n v="-69127.600000000006"/>
    <n v="-76252.94"/>
    <n v="-84607.61"/>
    <n v="-85579.7"/>
    <n v="-87465.8"/>
    <n v="-73839.350000000006"/>
    <n v="-61167.09"/>
    <n v="-56415.98"/>
    <n v="-830256.44"/>
  </r>
  <r>
    <x v="2"/>
    <s v="Tampa Electric Company"/>
    <x v="0"/>
    <s v="Tampa Electric Company"/>
    <x v="308"/>
    <s v="Comm Sm Franchise"/>
    <x v="69"/>
    <s v="Ele Comm Indus Sales"/>
    <n v="-327823.95"/>
    <n v="-311228.48"/>
    <n v="-331875.96000000002"/>
    <n v="-389844.1"/>
    <n v="-407387.76"/>
    <n v="-435091.5"/>
    <n v="-482487.57"/>
    <n v="-486199.41"/>
    <n v="-497177.8"/>
    <n v="-428275.24"/>
    <n v="-368860.75"/>
    <n v="-347697.54"/>
    <n v="-4813950.0599999996"/>
  </r>
  <r>
    <x v="2"/>
    <s v="Tampa Electric Company"/>
    <x v="0"/>
    <s v="Tampa Electric Company"/>
    <x v="309"/>
    <s v="Comm Sm GRT"/>
    <x v="69"/>
    <s v="Ele Comm Indus Sales"/>
    <n v="-263598.34999999998"/>
    <n v="-247809.98"/>
    <n v="-265410.11"/>
    <n v="-318146.55"/>
    <n v="-334311.02"/>
    <n v="-365939.87"/>
    <n v="-401884.82"/>
    <n v="-405182.73"/>
    <n v="-415880.04"/>
    <n v="-354731.36"/>
    <n v="-299607.48"/>
    <n v="-281676.88"/>
    <n v="-3954179.1899999995"/>
  </r>
  <r>
    <x v="2"/>
    <s v="Tampa Electric Company"/>
    <x v="0"/>
    <s v="Tampa Electric Company"/>
    <x v="310"/>
    <s v="Comm Sm Storm"/>
    <x v="69"/>
    <s v="Ele Comm Indus Sales"/>
    <n v="-306227.89"/>
    <n v="-291502.94"/>
    <n v="-311676.33"/>
    <n v="-339009.67"/>
    <n v="-356195.14"/>
    <n v="-387558.25"/>
    <n v="-425242.64"/>
    <n v="-429042.04"/>
    <n v="-438194.56"/>
    <n v="-377619.14"/>
    <n v="-321597.36"/>
    <n v="-301188.42"/>
    <n v="-4285054.3800000008"/>
  </r>
  <r>
    <x v="2"/>
    <s v="Tampa Electric Company"/>
    <x v="0"/>
    <s v="Tampa Electric Company"/>
    <x v="311"/>
    <s v="Comm Sm CETM"/>
    <x v="69"/>
    <s v="Ele Comm Indus Sales"/>
    <n v="-261245.02"/>
    <n v="-245517.01"/>
    <n v="-267503.06"/>
    <n v="-297830.03999999998"/>
    <n v="-316131.32"/>
    <n v="-349904.56"/>
    <n v="-389879.03"/>
    <n v="-394310.26"/>
    <n v="-403493.26"/>
    <n v="-338673.26"/>
    <n v="-278415.73"/>
    <n v="-256085.83"/>
    <n v="-3798988.3799999994"/>
  </r>
  <r>
    <x v="2"/>
    <s v="Tampa Electric Company"/>
    <x v="0"/>
    <s v="Tampa Electric Company"/>
    <x v="312"/>
    <s v="Comm Sm Storm Surcha"/>
    <x v="69"/>
    <s v="Ele Comm Indus Sales"/>
    <m/>
    <m/>
    <m/>
    <n v="-749762.43"/>
    <n v="-794193.42"/>
    <n v="-877919.49"/>
    <n v="-978844.06"/>
    <n v="-989469.8"/>
    <n v="-1012675.5"/>
    <n v="-851450.34"/>
    <n v="-701855.23"/>
    <n v="-646630.67000000004"/>
    <n v="-7602800.9399999995"/>
  </r>
  <r>
    <x v="2"/>
    <s v="Tampa Electric Company"/>
    <x v="0"/>
    <s v="Tampa Electric Company"/>
    <x v="313"/>
    <s v="Comm Lg Base Rev"/>
    <x v="69"/>
    <s v="Ele Comm Indus Sales"/>
    <n v="-18536285.09"/>
    <n v="-17783152.539999999"/>
    <n v="-18435119.760000002"/>
    <n v="-19043248.920000002"/>
    <n v="-19536739.23"/>
    <n v="-20167206.129999999"/>
    <n v="-21624144.27"/>
    <n v="-21984097.52"/>
    <n v="-22041345.850000001"/>
    <n v="-20814440.350000001"/>
    <n v="-19621603.309999999"/>
    <n v="-18356653.059999999"/>
    <n v="-237944036.03"/>
  </r>
  <r>
    <x v="2"/>
    <s v="Tampa Electric Company"/>
    <x v="0"/>
    <s v="Tampa Electric Company"/>
    <x v="314"/>
    <s v="Comm Lg Fuel Adj"/>
    <x v="69"/>
    <s v="Ele Comm Indus Sales"/>
    <n v="-19969935.379999999"/>
    <n v="-18451363.969999999"/>
    <n v="-19659411.73"/>
    <n v="-22433403.870000001"/>
    <n v="-23561874.129999999"/>
    <n v="-24802317.579999998"/>
    <n v="-27581461.719999999"/>
    <n v="-27856865.460000001"/>
    <n v="-28690704.710000001"/>
    <n v="-25635517.390000001"/>
    <n v="-23042658.359999999"/>
    <n v="-21727922.739999998"/>
    <n v="-283413437.04000002"/>
  </r>
  <r>
    <x v="2"/>
    <s v="Tampa Electric Company"/>
    <x v="0"/>
    <s v="Tampa Electric Company"/>
    <x v="315"/>
    <s v="Comm Lg Capacity"/>
    <x v="69"/>
    <s v="Ele Comm Indus Sales"/>
    <n v="60339.95"/>
    <n v="59530.37"/>
    <n v="61084.83"/>
    <n v="62731.82"/>
    <n v="63513.62"/>
    <n v="65472.3"/>
    <n v="69732.22"/>
    <n v="71140.41"/>
    <n v="70987.5"/>
    <n v="67887.649999999994"/>
    <n v="64873.23"/>
    <n v="60916.09"/>
    <n v="778209.99"/>
  </r>
  <r>
    <x v="2"/>
    <s v="Tampa Electric Company"/>
    <x v="0"/>
    <s v="Tampa Electric Company"/>
    <x v="316"/>
    <s v="Comm Lg Conservation"/>
    <x v="69"/>
    <s v="Ele Comm Indus Sales"/>
    <n v="-908485.31"/>
    <n v="-878456.48"/>
    <n v="-904666.33"/>
    <n v="-928465.11"/>
    <n v="-944716.68"/>
    <n v="-970950.53"/>
    <n v="-1034713.34"/>
    <n v="-1054221.55"/>
    <n v="-1051847.6000000001"/>
    <n v="-1005234.61"/>
    <n v="-960595.54"/>
    <n v="-900074.98"/>
    <n v="-11542428.059999999"/>
  </r>
  <r>
    <x v="2"/>
    <s v="Tampa Electric Company"/>
    <x v="0"/>
    <s v="Tampa Electric Company"/>
    <x v="317"/>
    <s v="Comm Lg Environmentl"/>
    <x v="69"/>
    <s v="Ele Comm Indus Sales"/>
    <n v="-348199.24"/>
    <n v="-320317.96000000002"/>
    <n v="-341261.05"/>
    <n v="-358922.34"/>
    <n v="-376944.41"/>
    <n v="-396438.69"/>
    <n v="-440574.93"/>
    <n v="-444497.38"/>
    <n v="-457037.59"/>
    <n v="-408761.36"/>
    <n v="-366777.8"/>
    <n v="-347429.22"/>
    <n v="-4607161.97"/>
  </r>
  <r>
    <x v="2"/>
    <s v="Tampa Electric Company"/>
    <x v="0"/>
    <s v="Tampa Electric Company"/>
    <x v="318"/>
    <s v="Comm Lg Franchise"/>
    <x v="69"/>
    <s v="Ele Comm Indus Sales"/>
    <n v="-1425200.58"/>
    <n v="-1352257.93"/>
    <n v="-1415379.33"/>
    <n v="-1572435.94"/>
    <n v="-1636239.99"/>
    <n v="-1712028.16"/>
    <n v="-1859227.23"/>
    <n v="-1879528.11"/>
    <n v="-1903947.47"/>
    <n v="-1768291.01"/>
    <n v="-1661728.08"/>
    <n v="-1504138.99"/>
    <n v="-19690402.819999997"/>
  </r>
  <r>
    <x v="2"/>
    <s v="Tampa Electric Company"/>
    <x v="0"/>
    <s v="Tampa Electric Company"/>
    <x v="319"/>
    <s v="Comm Lg GRT"/>
    <x v="69"/>
    <s v="Ele Comm Indus Sales"/>
    <n v="-1055456.46"/>
    <n v="-994223.89"/>
    <n v="-1044270.71"/>
    <n v="-1158408.3500000001"/>
    <n v="-1202927.77"/>
    <n v="-1254648.3700000001"/>
    <n v="-1371934.01"/>
    <n v="-1389926.89"/>
    <n v="-1414308.42"/>
    <n v="-1295594.94"/>
    <n v="-1190687.6399999999"/>
    <n v="-1119841.8600000001"/>
    <n v="-14492229.309999999"/>
  </r>
  <r>
    <x v="2"/>
    <s v="Tampa Electric Company"/>
    <x v="0"/>
    <s v="Tampa Electric Company"/>
    <x v="320"/>
    <s v="Comm Lg OptBillProv"/>
    <x v="69"/>
    <s v="Ele Comm Indus Sales"/>
    <n v="-76.09"/>
    <m/>
    <m/>
    <m/>
    <m/>
    <m/>
    <m/>
    <m/>
    <m/>
    <m/>
    <n v="-3767.54"/>
    <n v="-1607.55"/>
    <n v="-5451.18"/>
  </r>
  <r>
    <x v="2"/>
    <s v="Tampa Electric Company"/>
    <x v="0"/>
    <s v="Tampa Electric Company"/>
    <x v="321"/>
    <s v="Comm Lg Storm"/>
    <x v="69"/>
    <s v="Ele Comm Indus Sales"/>
    <n v="-633341.1"/>
    <n v="-612797.92000000004"/>
    <n v="-631218.43000000005"/>
    <n v="-647691.19999999995"/>
    <n v="-659088.89"/>
    <n v="-676843.45"/>
    <n v="-720348.96"/>
    <n v="-733784.09"/>
    <n v="-732370.4"/>
    <n v="-700680.57"/>
    <n v="-668068.21"/>
    <n v="-628816.05000000005"/>
    <n v="-8045049.2700000005"/>
  </r>
  <r>
    <x v="2"/>
    <s v="Tampa Electric Company"/>
    <x v="0"/>
    <s v="Tampa Electric Company"/>
    <x v="322"/>
    <s v="Comm Lg CETM"/>
    <x v="69"/>
    <s v="Ele Comm Indus Sales"/>
    <n v="-1143699.33"/>
    <n v="-1106847.19"/>
    <n v="-1140051.5"/>
    <n v="-1169666.81"/>
    <n v="-1190292.1200000001"/>
    <n v="-1221994.3999999999"/>
    <n v="-1299828.03"/>
    <n v="-1324045.24"/>
    <n v="-1321627.58"/>
    <n v="-1264907.42"/>
    <n v="-1205772.6499999999"/>
    <n v="-1136049.73"/>
    <n v="-14524782"/>
  </r>
  <r>
    <x v="2"/>
    <s v="Tampa Electric Company"/>
    <x v="0"/>
    <s v="Tampa Electric Company"/>
    <x v="323"/>
    <s v="Comm Lg Storm Surcha"/>
    <x v="69"/>
    <s v="Ele Comm Indus Sales"/>
    <m/>
    <m/>
    <m/>
    <n v="-985493.85"/>
    <n v="-1034804.01"/>
    <n v="-1087614.04"/>
    <n v="-1208656.99"/>
    <n v="-1217510.99"/>
    <n v="-1253853.77"/>
    <n v="-1121295.7"/>
    <n v="-998418.7"/>
    <n v="-960862.99"/>
    <n v="-9868511.040000001"/>
  </r>
  <r>
    <x v="2"/>
    <s v="Tampa Electric Company"/>
    <x v="0"/>
    <s v="Tampa Electric Company"/>
    <x v="324"/>
    <s v="Ind-Phos Sm Base Rev"/>
    <x v="69"/>
    <s v="Ele Comm Indus Sales"/>
    <n v="-307.2"/>
    <n v="-307.2"/>
    <n v="-307.2"/>
    <n v="-307.2"/>
    <n v="-307.2"/>
    <n v="-307.2"/>
    <n v="-307.2"/>
    <n v="-307.2"/>
    <n v="-307.2"/>
    <n v="-307.2"/>
    <n v="-307.2"/>
    <n v="-307.2"/>
    <n v="-3686.3999999999992"/>
  </r>
  <r>
    <x v="2"/>
    <s v="Tampa Electric Company"/>
    <x v="0"/>
    <s v="Tampa Electric Company"/>
    <x v="325"/>
    <s v="Ind-Phos Sm Fuel Adj"/>
    <x v="69"/>
    <s v="Ele Comm Indus Sales"/>
    <n v="-53.2"/>
    <n v="-53.2"/>
    <n v="-53.2"/>
    <n v="-57.69"/>
    <n v="-57.69"/>
    <n v="-57.69"/>
    <n v="-57.69"/>
    <n v="-57.69"/>
    <n v="-57.69"/>
    <n v="-57.69"/>
    <n v="-57.69"/>
    <n v="-57.69"/>
    <n v="-678.81000000000017"/>
  </r>
  <r>
    <x v="2"/>
    <s v="Tampa Electric Company"/>
    <x v="0"/>
    <s v="Tampa Electric Company"/>
    <x v="326"/>
    <s v="Ind-Phos Sm Capacity"/>
    <x v="69"/>
    <s v="Ele Comm Indus Sales"/>
    <n v="0.03"/>
    <n v="0.03"/>
    <n v="0.03"/>
    <n v="0.03"/>
    <n v="0.03"/>
    <n v="0.03"/>
    <n v="0.03"/>
    <n v="0.03"/>
    <n v="0.03"/>
    <n v="0.03"/>
    <n v="0.03"/>
    <n v="0.03"/>
    <n v="0.3600000000000001"/>
  </r>
  <r>
    <x v="2"/>
    <s v="Tampa Electric Company"/>
    <x v="0"/>
    <s v="Tampa Electric Company"/>
    <x v="327"/>
    <s v="Ind-Phos Sm Conserv"/>
    <x v="69"/>
    <s v="Ele Comm Indus Sales"/>
    <n v="-2.82"/>
    <n v="-2.82"/>
    <n v="-2.82"/>
    <n v="-2.82"/>
    <n v="-2.82"/>
    <n v="-2.82"/>
    <n v="-2.82"/>
    <n v="-2.82"/>
    <n v="-2.82"/>
    <n v="-2.82"/>
    <n v="-2.82"/>
    <n v="-2.82"/>
    <n v="-33.839999999999996"/>
  </r>
  <r>
    <x v="2"/>
    <s v="Tampa Electric Company"/>
    <x v="0"/>
    <s v="Tampa Electric Company"/>
    <x v="328"/>
    <s v="Ind-Phos Sm Environ"/>
    <x v="69"/>
    <s v="Ele Comm Indus Sales"/>
    <n v="-0.74"/>
    <n v="-0.74"/>
    <n v="-0.74"/>
    <n v="-0.74"/>
    <n v="-0.74"/>
    <n v="-0.74"/>
    <n v="-0.74"/>
    <n v="-0.74"/>
    <n v="-0.74"/>
    <n v="-0.74"/>
    <n v="-0.74"/>
    <n v="-0.74"/>
    <n v="-8.8800000000000008"/>
  </r>
  <r>
    <x v="2"/>
    <s v="Tampa Electric Company"/>
    <x v="0"/>
    <s v="Tampa Electric Company"/>
    <x v="329"/>
    <s v="Ind-Phos Sm GRT"/>
    <x v="69"/>
    <s v="Ele Comm Indus Sales"/>
    <n v="-2.8"/>
    <n v="-2.8"/>
    <n v="-2.8"/>
    <n v="-3.01"/>
    <n v="-3.01"/>
    <n v="-3.01"/>
    <n v="-3.01"/>
    <n v="-3.01"/>
    <n v="-3.01"/>
    <n v="-3.01"/>
    <n v="-3.01"/>
    <n v="-3.01"/>
    <n v="-35.489999999999988"/>
  </r>
  <r>
    <x v="2"/>
    <s v="Tampa Electric Company"/>
    <x v="0"/>
    <s v="Tampa Electric Company"/>
    <x v="330"/>
    <s v="Ind-Phos Sm Storm"/>
    <x v="69"/>
    <s v="Ele Comm Indus Sales"/>
    <n v="-16.36"/>
    <n v="-16.36"/>
    <n v="-16.36"/>
    <n v="-16.36"/>
    <n v="-16.36"/>
    <n v="-16.36"/>
    <n v="-16.36"/>
    <n v="-16.36"/>
    <n v="-16.36"/>
    <n v="-16.36"/>
    <n v="-16.36"/>
    <n v="-16.36"/>
    <n v="-196.32000000000005"/>
  </r>
  <r>
    <x v="2"/>
    <s v="Tampa Electric Company"/>
    <x v="0"/>
    <s v="Tampa Electric Company"/>
    <x v="331"/>
    <s v="Ind-Phos Sm CETM"/>
    <x v="69"/>
    <s v="Ele Comm Indus Sales"/>
    <n v="-0.4"/>
    <n v="-0.4"/>
    <n v="-0.4"/>
    <n v="-0.4"/>
    <n v="-0.4"/>
    <n v="-0.4"/>
    <n v="-0.4"/>
    <n v="-0.4"/>
    <n v="-0.4"/>
    <n v="-0.4"/>
    <n v="-0.4"/>
    <n v="-0.4"/>
    <n v="-4.8"/>
  </r>
  <r>
    <x v="2"/>
    <s v="Tampa Electric Company"/>
    <x v="0"/>
    <s v="Tampa Electric Company"/>
    <x v="332"/>
    <s v="Ind-Phos Sm StormSur"/>
    <x v="69"/>
    <s v="Ele Comm Indus Sales"/>
    <m/>
    <m/>
    <m/>
    <n v="-3.64"/>
    <n v="-3.64"/>
    <n v="-3.64"/>
    <n v="-3.64"/>
    <n v="-3.64"/>
    <n v="-3.64"/>
    <n v="-3.64"/>
    <n v="-3.64"/>
    <n v="-3.64"/>
    <n v="-32.76"/>
  </r>
  <r>
    <x v="2"/>
    <s v="Tampa Electric Company"/>
    <x v="0"/>
    <s v="Tampa Electric Company"/>
    <x v="333"/>
    <s v="Ind-Phos Lg Base Rev"/>
    <x v="69"/>
    <s v="Ele Comm Indus Sales"/>
    <n v="-2611198.33"/>
    <n v="-2082431.9"/>
    <n v="-2430538.44"/>
    <n v="-2170564.0099999998"/>
    <n v="-2379748.2599999998"/>
    <n v="-2419769.63"/>
    <n v="-2356329.5499999998"/>
    <n v="-2552054.0099999998"/>
    <n v="-2679449.7400000002"/>
    <n v="-2417984.9300000002"/>
    <n v="-2011313.86"/>
    <n v="-2133161.19"/>
    <n v="-28244543.850000005"/>
  </r>
  <r>
    <x v="2"/>
    <s v="Tampa Electric Company"/>
    <x v="0"/>
    <s v="Tampa Electric Company"/>
    <x v="334"/>
    <s v="Ind-Phos Lg Fuel Adj"/>
    <x v="69"/>
    <s v="Ele Comm Indus Sales"/>
    <n v="-3897005.35"/>
    <n v="-2582450.16"/>
    <n v="-3493862.93"/>
    <n v="-3485241.48"/>
    <n v="-3880027.93"/>
    <n v="-3823348.91"/>
    <n v="-3950015.68"/>
    <n v="-3985104.98"/>
    <n v="-4576718.54"/>
    <n v="-3973396.96"/>
    <n v="-3132695.44"/>
    <n v="-3577753.88"/>
    <n v="-44357622.240000002"/>
  </r>
  <r>
    <x v="2"/>
    <s v="Tampa Electric Company"/>
    <x v="0"/>
    <s v="Tampa Electric Company"/>
    <x v="335"/>
    <s v="Ind-Phos Lg Capacity"/>
    <x v="69"/>
    <s v="Ele Comm Indus Sales"/>
    <n v="6892.7"/>
    <n v="6035.45"/>
    <n v="6429.79"/>
    <n v="6204.06"/>
    <n v="6556.83"/>
    <n v="6718.61"/>
    <n v="6172.89"/>
    <n v="7068.12"/>
    <n v="6893.16"/>
    <n v="6446.58"/>
    <n v="5454.4"/>
    <n v="5561.16"/>
    <n v="76433.75"/>
  </r>
  <r>
    <x v="2"/>
    <s v="Tampa Electric Company"/>
    <x v="0"/>
    <s v="Tampa Electric Company"/>
    <x v="336"/>
    <s v="Ind-Phos Lg Conserv"/>
    <x v="69"/>
    <s v="Ele Comm Indus Sales"/>
    <n v="-127142.67"/>
    <n v="-111355.64"/>
    <n v="-118673.99"/>
    <n v="-114450.4"/>
    <n v="-120968.39"/>
    <n v="-123926.6"/>
    <n v="-113851.46"/>
    <n v="-130421.53"/>
    <n v="-127074"/>
    <n v="-118844.23"/>
    <n v="-100603.2"/>
    <n v="-102523.47"/>
    <n v="-1409835.5799999998"/>
  </r>
  <r>
    <x v="2"/>
    <s v="Tampa Electric Company"/>
    <x v="0"/>
    <s v="Tampa Electric Company"/>
    <x v="337"/>
    <s v="Ind-Phos Lg Environ"/>
    <x v="69"/>
    <s v="Ele Comm Indus Sales"/>
    <n v="-62229.67"/>
    <n v="-41249.33"/>
    <n v="-55734.53"/>
    <n v="-51249.66"/>
    <n v="-57016.86"/>
    <n v="-56030.59"/>
    <n v="-58139.519999999997"/>
    <n v="-58430.36"/>
    <n v="-67328.240000000005"/>
    <n v="-58370.96"/>
    <n v="-46094.28"/>
    <n v="-52775.3"/>
    <n v="-664649.30000000005"/>
  </r>
  <r>
    <x v="2"/>
    <s v="Tampa Electric Company"/>
    <x v="0"/>
    <s v="Tampa Electric Company"/>
    <x v="338"/>
    <s v="Ind-Phos Lg GRT"/>
    <x v="69"/>
    <s v="Ele Comm Indus Sales"/>
    <n v="-136592.06"/>
    <n v="-97203.68"/>
    <n v="-124280.77"/>
    <n v="-119294.59"/>
    <n v="-132430.67000000001"/>
    <n v="-130887.02"/>
    <n v="-133779.98000000001"/>
    <n v="-137130.39000000001"/>
    <n v="-153829.54"/>
    <n v="-134862.04999999999"/>
    <n v="-111492.01"/>
    <n v="-122299.36"/>
    <n v="-1534082.12"/>
  </r>
  <r>
    <x v="2"/>
    <s v="Tampa Electric Company"/>
    <x v="0"/>
    <s v="Tampa Electric Company"/>
    <x v="339"/>
    <s v="Ind-Phos Lg OptBill"/>
    <x v="69"/>
    <s v="Ele Comm Indus Sales"/>
    <n v="-252.08"/>
    <m/>
    <m/>
    <m/>
    <m/>
    <m/>
    <m/>
    <m/>
    <m/>
    <m/>
    <n v="-115878.25"/>
    <n v="-44695.47"/>
    <n v="-160825.79999999999"/>
  </r>
  <r>
    <x v="2"/>
    <s v="Tampa Electric Company"/>
    <x v="0"/>
    <s v="Tampa Electric Company"/>
    <x v="340"/>
    <s v="Ind-Phos Lg Storm"/>
    <x v="69"/>
    <s v="Ele Comm Indus Sales"/>
    <n v="-15361.45"/>
    <n v="-15197.45"/>
    <n v="-14962.51"/>
    <n v="-13868.81"/>
    <n v="-14133.8"/>
    <n v="-14497.49"/>
    <n v="-14242.24"/>
    <n v="-15029.89"/>
    <n v="-14932.84"/>
    <n v="-14032.35"/>
    <n v="-12665.6"/>
    <n v="-12733.61"/>
    <n v="-171658.04000000004"/>
  </r>
  <r>
    <x v="2"/>
    <s v="Tampa Electric Company"/>
    <x v="0"/>
    <s v="Tampa Electric Company"/>
    <x v="341"/>
    <s v="Ind-Phos Lg CETM"/>
    <x v="69"/>
    <s v="Ele Comm Indus Sales"/>
    <n v="-101314.64"/>
    <n v="-96328.03"/>
    <n v="-97771.9"/>
    <n v="-93468.93"/>
    <n v="-95413.15"/>
    <n v="-97255.63"/>
    <n v="-93581.759999999995"/>
    <n v="-99499.94"/>
    <n v="-98553.2"/>
    <n v="-94030.66"/>
    <n v="-86368.4"/>
    <n v="-87485.56"/>
    <n v="-1141071.8"/>
  </r>
  <r>
    <x v="2"/>
    <s v="Tampa Electric Company"/>
    <x v="0"/>
    <s v="Tampa Electric Company"/>
    <x v="342"/>
    <s v="Ind-Phos Lg StormSur"/>
    <x v="69"/>
    <s v="Ele Comm Indus Sales"/>
    <m/>
    <m/>
    <m/>
    <n v="-19678.080000000002"/>
    <n v="-21900.65"/>
    <n v="-21737.23"/>
    <n v="-22402.45"/>
    <n v="-22522.93"/>
    <n v="-25994.12"/>
    <n v="-22530.69"/>
    <n v="-17847.759999999998"/>
    <n v="-20414.25"/>
    <n v="-195028.16"/>
  </r>
  <r>
    <x v="2"/>
    <s v="Tampa Electric Company"/>
    <x v="0"/>
    <s v="Tampa Electric Company"/>
    <x v="343"/>
    <s v="Ind-Oth Sm Base Rev"/>
    <x v="69"/>
    <s v="Ele Comm Indus Sales"/>
    <n v="-136637.07999999999"/>
    <n v="-135557.66"/>
    <n v="-139170.42000000001"/>
    <n v="-147278.84"/>
    <n v="-155263.6"/>
    <n v="-160410.13"/>
    <n v="-172747.15"/>
    <n v="-170769.46"/>
    <n v="-172938.44"/>
    <n v="-156984.92000000001"/>
    <n v="-136898.06"/>
    <n v="-130898.27"/>
    <n v="-1815554.03"/>
  </r>
  <r>
    <x v="2"/>
    <s v="Tampa Electric Company"/>
    <x v="0"/>
    <s v="Tampa Electric Company"/>
    <x v="344"/>
    <s v="Ind-Oth Sm Fuel Adj"/>
    <x v="69"/>
    <s v="Ele Comm Indus Sales"/>
    <n v="-53056.52"/>
    <n v="-52013.07"/>
    <n v="-55162.13"/>
    <n v="-65051.65"/>
    <n v="-70276.600000000006"/>
    <n v="-74400.23"/>
    <n v="-82608.77"/>
    <n v="-82079.16"/>
    <n v="-83015.37"/>
    <n v="-72673.02"/>
    <n v="-59522.97"/>
    <n v="-54789.09"/>
    <n v="-804648.58"/>
  </r>
  <r>
    <x v="2"/>
    <s v="Tampa Electric Company"/>
    <x v="0"/>
    <s v="Tampa Electric Company"/>
    <x v="345"/>
    <s v="Ind-Oth Sm Capacity"/>
    <x v="69"/>
    <s v="Ele Comm Indus Sales"/>
    <n v="167.25"/>
    <n v="163.27000000000001"/>
    <n v="174.5"/>
    <n v="191.66"/>
    <n v="194.04"/>
    <n v="222.52"/>
    <n v="245.39"/>
    <n v="247.62"/>
    <n v="250.58"/>
    <n v="216.9"/>
    <n v="174.66"/>
    <n v="159.36000000000001"/>
    <n v="2407.75"/>
  </r>
  <r>
    <x v="2"/>
    <s v="Tampa Electric Company"/>
    <x v="0"/>
    <s v="Tampa Electric Company"/>
    <x v="346"/>
    <s v="Ind-Oth Sm Conserv"/>
    <x v="69"/>
    <s v="Ele Comm Indus Sales"/>
    <n v="-2994"/>
    <n v="-2934.18"/>
    <n v="-3113.78"/>
    <n v="-3388.83"/>
    <n v="-3663.25"/>
    <n v="-3880.82"/>
    <n v="-4311.58"/>
    <n v="-4283.63"/>
    <n v="-4332.66"/>
    <n v="-3789.76"/>
    <n v="-3100.24"/>
    <n v="-2851.61"/>
    <n v="-42644.340000000004"/>
  </r>
  <r>
    <x v="2"/>
    <s v="Tampa Electric Company"/>
    <x v="0"/>
    <s v="Tampa Electric Company"/>
    <x v="347"/>
    <s v="Ind-Oth Sm Environ"/>
    <x v="69"/>
    <s v="Ele Comm Indus Sales"/>
    <n v="-956.29"/>
    <n v="-935.86"/>
    <n v="-995.35"/>
    <n v="-1085.31"/>
    <n v="-1189.49"/>
    <n v="-1247.23"/>
    <n v="-1391.48"/>
    <n v="-1379.1"/>
    <n v="-1395.32"/>
    <n v="-1217.43"/>
    <n v="-991.93"/>
    <n v="-910.8"/>
    <n v="-13695.59"/>
  </r>
  <r>
    <x v="2"/>
    <s v="Tampa Electric Company"/>
    <x v="0"/>
    <s v="Tampa Electric Company"/>
    <x v="348"/>
    <s v="Ind-Oth Sm Franchis"/>
    <x v="69"/>
    <s v="Ele Comm Indus Sales"/>
    <n v="-5897.01"/>
    <n v="-5827.79"/>
    <n v="-6176.35"/>
    <n v="-7060.44"/>
    <n v="-7726.54"/>
    <n v="-7880.67"/>
    <n v="-8623.1"/>
    <n v="-8437.48"/>
    <n v="-8583.08"/>
    <n v="-7527.33"/>
    <n v="-6403.53"/>
    <n v="-6058.59"/>
    <n v="-86201.91"/>
  </r>
  <r>
    <x v="2"/>
    <s v="Tampa Electric Company"/>
    <x v="0"/>
    <s v="Tampa Electric Company"/>
    <x v="349"/>
    <s v="Ind-Oth Sm GRT"/>
    <x v="69"/>
    <s v="Ele Comm Indus Sales"/>
    <n v="-4056.67"/>
    <n v="-3952.53"/>
    <n v="-4175.5600000000004"/>
    <n v="-4974.68"/>
    <n v="-5357.7"/>
    <n v="-5680.07"/>
    <n v="-6284.18"/>
    <n v="-6232.37"/>
    <n v="-6321.57"/>
    <n v="-5534.96"/>
    <n v="-4555.6099999999997"/>
    <n v="-4230.59"/>
    <n v="-61356.490000000005"/>
  </r>
  <r>
    <x v="2"/>
    <s v="Tampa Electric Company"/>
    <x v="0"/>
    <s v="Tampa Electric Company"/>
    <x v="350"/>
    <s v="Ind-Oth Sm Storm"/>
    <x v="69"/>
    <s v="Ele Comm Indus Sales"/>
    <n v="-5899.8"/>
    <n v="-5846.58"/>
    <n v="-6075.54"/>
    <n v="-6476.69"/>
    <n v="-6892.52"/>
    <n v="-7142.35"/>
    <n v="-7788.91"/>
    <n v="-7723.26"/>
    <n v="-7794.6"/>
    <n v="-7006.75"/>
    <n v="-5979.04"/>
    <n v="-5614.72"/>
    <n v="-80240.759999999995"/>
  </r>
  <r>
    <x v="2"/>
    <s v="Tampa Electric Company"/>
    <x v="0"/>
    <s v="Tampa Electric Company"/>
    <x v="351"/>
    <s v="Ind-Oth Sm CETM"/>
    <x v="69"/>
    <s v="Ele Comm Indus Sales"/>
    <n v="-4146.62"/>
    <n v="-4042.37"/>
    <n v="-4332.37"/>
    <n v="-4758.99"/>
    <n v="-5193.8"/>
    <n v="-5539.24"/>
    <n v="-6204.89"/>
    <n v="-6165.93"/>
    <n v="-6242.28"/>
    <n v="-5398.65"/>
    <n v="-4335.8999999999996"/>
    <n v="-3950.87"/>
    <n v="-60311.91"/>
  </r>
  <r>
    <x v="2"/>
    <s v="Tampa Electric Company"/>
    <x v="0"/>
    <s v="Tampa Electric Company"/>
    <x v="352"/>
    <s v="Ind-Oth Sm StormSur"/>
    <x v="69"/>
    <s v="Ele Comm Indus Sales"/>
    <m/>
    <m/>
    <m/>
    <n v="-12158.22"/>
    <n v="-13010.82"/>
    <n v="-14063.12"/>
    <n v="-15662.96"/>
    <n v="-15642.46"/>
    <n v="-15832.28"/>
    <n v="-13736.16"/>
    <n v="-11090.07"/>
    <n v="-10133.07"/>
    <n v="-121329.16"/>
  </r>
  <r>
    <x v="2"/>
    <s v="Tampa Electric Company"/>
    <x v="0"/>
    <s v="Tampa Electric Company"/>
    <x v="353"/>
    <s v="Ind-Oth Lg Base Rev"/>
    <x v="69"/>
    <s v="Ele Comm Indus Sales"/>
    <n v="-2924719.71"/>
    <n v="-4202036.47"/>
    <n v="-3665478.62"/>
    <n v="-3699037.03"/>
    <n v="-3797514.67"/>
    <n v="-3287876.26"/>
    <n v="-4237802.6100000003"/>
    <n v="-4108402.86"/>
    <n v="-3857860.45"/>
    <n v="-3950770.67"/>
    <n v="-3730343.57"/>
    <n v="-3663119.52"/>
    <n v="-45124962.440000005"/>
  </r>
  <r>
    <x v="2"/>
    <s v="Tampa Electric Company"/>
    <x v="0"/>
    <s v="Tampa Electric Company"/>
    <x v="354"/>
    <s v="Ind-Oth Lg Fuel Adj"/>
    <x v="69"/>
    <s v="Ele Comm Indus Sales"/>
    <n v="-3527411.41"/>
    <n v="-5231582.26"/>
    <n v="-4532147.46"/>
    <n v="-4948167.3499999996"/>
    <n v="-5203238.6100000003"/>
    <n v="-4321653.01"/>
    <n v="-5971972.5"/>
    <n v="-5754565.0099999998"/>
    <n v="-5400882.54"/>
    <n v="-5463216.2199999997"/>
    <n v="-4945878.47"/>
    <n v="-4970512.45"/>
    <n v="-60271227.289999992"/>
  </r>
  <r>
    <x v="2"/>
    <s v="Tampa Electric Company"/>
    <x v="0"/>
    <s v="Tampa Electric Company"/>
    <x v="355"/>
    <s v="Ind-Oth Lg Capacity"/>
    <x v="69"/>
    <s v="Ele Comm Indus Sales"/>
    <n v="14294.32"/>
    <n v="8523.76"/>
    <n v="11645.81"/>
    <n v="11796.55"/>
    <n v="11954.78"/>
    <n v="10278.36"/>
    <n v="13398.97"/>
    <n v="12926.67"/>
    <n v="12050.11"/>
    <n v="12421.51"/>
    <n v="11917.88"/>
    <n v="11698.04"/>
    <n v="142906.76"/>
  </r>
  <r>
    <x v="2"/>
    <s v="Tampa Electric Company"/>
    <x v="0"/>
    <s v="Tampa Electric Company"/>
    <x v="356"/>
    <s v="Ind-Oth Lg Conserv"/>
    <x v="69"/>
    <s v="Ele Comm Indus Sales"/>
    <n v="-143323.28"/>
    <n v="-203626.36"/>
    <n v="-177134.63"/>
    <n v="-179363.28"/>
    <n v="-181499.32"/>
    <n v="-156864.85"/>
    <n v="-202837.22"/>
    <n v="-196059.32"/>
    <n v="-183144.66"/>
    <n v="-188510.58"/>
    <n v="-181047.48"/>
    <n v="-178218.68"/>
    <n v="-2171629.66"/>
  </r>
  <r>
    <x v="2"/>
    <s v="Tampa Electric Company"/>
    <x v="0"/>
    <s v="Tampa Electric Company"/>
    <x v="357"/>
    <s v="Ind-Oth Lg Environ"/>
    <x v="69"/>
    <s v="Ele Comm Indus Sales"/>
    <n v="-52042.34"/>
    <n v="-96930.26"/>
    <n v="-77047.81"/>
    <n v="-77645.98"/>
    <n v="-81538.11"/>
    <n v="-67477.14"/>
    <n v="-93959.84"/>
    <n v="-90351.76"/>
    <n v="-84696.06"/>
    <n v="-85707.5"/>
    <n v="-77633.78"/>
    <n v="-78046.31"/>
    <n v="-963076.89000000013"/>
  </r>
  <r>
    <x v="2"/>
    <s v="Tampa Electric Company"/>
    <x v="0"/>
    <s v="Tampa Electric Company"/>
    <x v="358"/>
    <s v="Ind-Oth Lg Franchis"/>
    <x v="69"/>
    <s v="Ele Comm Indus Sales"/>
    <n v="-287999.19"/>
    <n v="-420724.97"/>
    <n v="-357941.98"/>
    <n v="-378908.15999999997"/>
    <n v="-408725.07"/>
    <n v="-317473.5"/>
    <n v="-482448.09"/>
    <n v="-463658.06"/>
    <n v="-416884.86"/>
    <n v="-435385.66"/>
    <n v="-396977.43"/>
    <n v="-390801.04"/>
    <n v="-4757928.01"/>
  </r>
  <r>
    <x v="2"/>
    <s v="Tampa Electric Company"/>
    <x v="0"/>
    <s v="Tampa Electric Company"/>
    <x v="359"/>
    <s v="Ind-Oth Lg GRT"/>
    <x v="69"/>
    <s v="Ele Comm Indus Sales"/>
    <n v="-177212.91"/>
    <n v="-236308.81"/>
    <n v="-213140.64"/>
    <n v="-229573.16"/>
    <n v="-238792.42"/>
    <n v="-202181.42"/>
    <n v="-270713.14"/>
    <n v="-262522.3"/>
    <n v="-245173.34"/>
    <n v="-249822.95"/>
    <n v="-231046.72"/>
    <n v="-229357.83"/>
    <n v="-2785845.6400000006"/>
  </r>
  <r>
    <x v="2"/>
    <s v="Tampa Electric Company"/>
    <x v="0"/>
    <s v="Tampa Electric Company"/>
    <x v="360"/>
    <s v="Ind-Oth Lg OptBill"/>
    <x v="69"/>
    <s v="Ele Comm Indus Sales"/>
    <n v="2840.74"/>
    <n v="-2945.62"/>
    <m/>
    <m/>
    <m/>
    <m/>
    <m/>
    <m/>
    <m/>
    <m/>
    <n v="-36482.239999999998"/>
    <n v="-17502.400000000001"/>
    <n v="-54089.52"/>
  </r>
  <r>
    <x v="2"/>
    <s v="Tampa Electric Company"/>
    <x v="0"/>
    <s v="Tampa Electric Company"/>
    <x v="361"/>
    <s v="Ind-Oth Lg Storm"/>
    <x v="69"/>
    <s v="Ele Comm Indus Sales"/>
    <n v="-96930.8"/>
    <n v="-135546.92000000001"/>
    <n v="-118959.48"/>
    <n v="-120402.7"/>
    <n v="-121548.19"/>
    <n v="-103937.62"/>
    <n v="-136162.70000000001"/>
    <n v="-130992.29"/>
    <n v="-122043.52"/>
    <n v="-125871.99"/>
    <n v="-120809.17"/>
    <n v="-118771.73"/>
    <n v="-1451977.11"/>
  </r>
  <r>
    <x v="2"/>
    <s v="Tampa Electric Company"/>
    <x v="0"/>
    <s v="Tampa Electric Company"/>
    <x v="362"/>
    <s v="Ind-Oth Lg CETM"/>
    <x v="69"/>
    <s v="Ele Comm Indus Sales"/>
    <n v="-178562.3"/>
    <n v="-244922.25"/>
    <n v="-216275.06"/>
    <n v="-218962.38"/>
    <n v="-221640.88"/>
    <n v="-190215.79"/>
    <n v="-248197.65"/>
    <n v="-239230.41"/>
    <n v="-222870.56"/>
    <n v="-229831.67999999999"/>
    <n v="-220505.04"/>
    <n v="-216153.9"/>
    <n v="-2647367.9"/>
  </r>
  <r>
    <x v="2"/>
    <s v="Tampa Electric Company"/>
    <x v="0"/>
    <s v="Tampa Electric Company"/>
    <x v="363"/>
    <s v="Ind-Oth Lg StormSur"/>
    <x v="69"/>
    <s v="Ele Comm Indus Sales"/>
    <m/>
    <m/>
    <m/>
    <n v="-190182.56"/>
    <n v="-200671.43"/>
    <n v="-162382.9"/>
    <n v="-234383.66"/>
    <n v="-224045.4"/>
    <n v="-207872.69"/>
    <n v="-210752.22"/>
    <n v="-190182.53"/>
    <n v="-189600.75"/>
    <n v="-1810074.1400000001"/>
  </r>
  <r>
    <x v="2"/>
    <s v="Tampa Electric Company"/>
    <x v="0"/>
    <s v="Tampa Electric Company"/>
    <x v="364"/>
    <s v="PubStHW Light Base"/>
    <x v="70"/>
    <s v="Ele Pub St HW Light"/>
    <n v="-2940906.46"/>
    <n v="-2965328.77"/>
    <n v="-2938103.44"/>
    <n v="-2972553.35"/>
    <n v="-2962063.91"/>
    <n v="-2960617.74"/>
    <n v="-2969310.74"/>
    <n v="-2953858.3"/>
    <n v="-2977410.97"/>
    <n v="-2974715.98"/>
    <n v="-2979742.95"/>
    <n v="-2982699.42"/>
    <n v="-35577312.030000001"/>
  </r>
  <r>
    <x v="2"/>
    <s v="Tampa Electric Company"/>
    <x v="0"/>
    <s v="Tampa Electric Company"/>
    <x v="365"/>
    <s v="PubStHW Light FuelAj"/>
    <x v="70"/>
    <s v="Ele Pub St HW Light"/>
    <n v="-217627.01"/>
    <n v="-213256.08"/>
    <n v="-208916.78"/>
    <n v="-224242.52"/>
    <n v="-220566.13"/>
    <n v="-220289.13"/>
    <n v="-216027.97"/>
    <n v="-216323.68"/>
    <n v="-221885.86"/>
    <n v="-211784.44"/>
    <n v="-226695.86"/>
    <n v="-223685.27"/>
    <n v="-2621300.7299999995"/>
  </r>
  <r>
    <x v="2"/>
    <s v="Tampa Electric Company"/>
    <x v="0"/>
    <s v="Tampa Electric Company"/>
    <x v="366"/>
    <s v="PubStHW Light Capcty"/>
    <x v="70"/>
    <s v="Ele Pub St HW Light"/>
    <n v="138.06"/>
    <n v="131.97"/>
    <n v="132.59"/>
    <n v="130"/>
    <n v="129.91999999999999"/>
    <n v="128.83000000000001"/>
    <n v="126.39"/>
    <n v="126.69"/>
    <n v="129.22"/>
    <n v="123.87"/>
    <n v="132.66999999999999"/>
    <n v="130.69"/>
    <n v="1560.9"/>
  </r>
  <r>
    <x v="2"/>
    <s v="Tampa Electric Company"/>
    <x v="0"/>
    <s v="Tampa Electric Company"/>
    <x v="367"/>
    <s v="PubStHW Light Consrv"/>
    <x v="70"/>
    <s v="Ele Pub St HW Light"/>
    <n v="-11550.57"/>
    <n v="-11282.65"/>
    <n v="-11088.75"/>
    <n v="-10966.98"/>
    <n v="-10803.82"/>
    <n v="-10782.96"/>
    <n v="-10573.94"/>
    <n v="-10588.88"/>
    <n v="-10856.04"/>
    <n v="-10365.06"/>
    <n v="-11096.61"/>
    <n v="-10949.25"/>
    <n v="-130905.51"/>
  </r>
  <r>
    <x v="2"/>
    <s v="Tampa Electric Company"/>
    <x v="0"/>
    <s v="Tampa Electric Company"/>
    <x v="368"/>
    <s v="PubStHW Light Envirn"/>
    <x v="70"/>
    <s v="Ele Pub St HW Light"/>
    <n v="-3014.27"/>
    <n v="-3002.28"/>
    <n v="-2893.48"/>
    <n v="-2880.52"/>
    <n v="-2804.92"/>
    <n v="-2813.56"/>
    <n v="-2759.45"/>
    <n v="-2763.06"/>
    <n v="-2844.44"/>
    <n v="-2706.64"/>
    <n v="-2895.43"/>
    <n v="-2856.8"/>
    <n v="-34234.850000000006"/>
  </r>
  <r>
    <x v="2"/>
    <s v="Tampa Electric Company"/>
    <x v="0"/>
    <s v="Tampa Electric Company"/>
    <x v="369"/>
    <s v="PubStHW Light Franch"/>
    <x v="70"/>
    <s v="Ele Pub St HW Light"/>
    <n v="-85146.03"/>
    <n v="-87180.54"/>
    <n v="-85012.39"/>
    <n v="-87709.56"/>
    <n v="-86869.24"/>
    <n v="-77880.47"/>
    <n v="-85467.48"/>
    <n v="-83711.12"/>
    <n v="-85160.48"/>
    <n v="-86205.09"/>
    <n v="-85950.28"/>
    <n v="-85641.15"/>
    <n v="-1021933.83"/>
  </r>
  <r>
    <x v="2"/>
    <s v="Tampa Electric Company"/>
    <x v="0"/>
    <s v="Tampa Electric Company"/>
    <x v="370"/>
    <s v="PubStHW Light GRT"/>
    <x v="70"/>
    <s v="Ele Pub St HW Light"/>
    <n v="-11557.55"/>
    <n v="-11363.86"/>
    <n v="-11093.23"/>
    <n v="-11817.47"/>
    <n v="-11590.65"/>
    <n v="-11590.04"/>
    <n v="-11367.33"/>
    <n v="-11381.21"/>
    <n v="-11691.43"/>
    <n v="-11143.68"/>
    <n v="-11921.41"/>
    <n v="-11769.68"/>
    <n v="-138287.53999999998"/>
  </r>
  <r>
    <x v="2"/>
    <s v="Tampa Electric Company"/>
    <x v="0"/>
    <s v="Tampa Electric Company"/>
    <x v="371"/>
    <s v="PubStHW Light Storm"/>
    <x v="70"/>
    <s v="Ele Pub St HW Light"/>
    <n v="-66926.210000000006"/>
    <n v="-65428.35"/>
    <n v="-64248.15"/>
    <n v="-63564.44"/>
    <n v="-62584.05"/>
    <n v="-62476.74"/>
    <n v="-61267.5"/>
    <n v="-61352.07"/>
    <n v="-62901.26"/>
    <n v="-60064.09"/>
    <n v="-64293.72"/>
    <n v="-63439.94"/>
    <n v="-758546.52"/>
  </r>
  <r>
    <x v="2"/>
    <s v="Tampa Electric Company"/>
    <x v="0"/>
    <s v="Tampa Electric Company"/>
    <x v="372"/>
    <s v="PubStHW Light CETM"/>
    <x v="70"/>
    <s v="Ele Pub St HW Light"/>
    <n v="-1643.82"/>
    <n v="-1606.94"/>
    <n v="-1578.06"/>
    <n v="-1561.43"/>
    <n v="-1537.04"/>
    <n v="-1534.54"/>
    <n v="-1504.78"/>
    <n v="-1506.81"/>
    <n v="-1544.69"/>
    <n v="-1475.41"/>
    <n v="-1579.05"/>
    <n v="-1558.15"/>
    <n v="-18630.72"/>
  </r>
  <r>
    <x v="2"/>
    <s v="Tampa Electric Company"/>
    <x v="0"/>
    <s v="Tampa Electric Company"/>
    <x v="373"/>
    <s v="PubStHW Lgt StormSur"/>
    <x v="70"/>
    <s v="Ele Pub St HW Light"/>
    <m/>
    <m/>
    <m/>
    <n v="-14096.19"/>
    <n v="-13935.63"/>
    <n v="-13893.17"/>
    <n v="-13623.77"/>
    <n v="-13643.1"/>
    <n v="-13978.22"/>
    <n v="-13350.46"/>
    <n v="-14297.35"/>
    <n v="-14107.38"/>
    <n v="-124925.27000000002"/>
  </r>
  <r>
    <x v="2"/>
    <s v="Tampa Electric Company"/>
    <x v="0"/>
    <s v="Tampa Electric Company"/>
    <x v="374"/>
    <s v="Oth PubAuth Base"/>
    <x v="71"/>
    <s v="Ele Sale Pub Author"/>
    <n v="-6872106"/>
    <n v="-6583526.7300000004"/>
    <n v="-6666335.3200000003"/>
    <n v="-6706309.8700000001"/>
    <n v="-6628699.6699999999"/>
    <n v="-6998569.0899999999"/>
    <n v="-7143997.2300000004"/>
    <n v="-7494828.9100000001"/>
    <n v="-8100158.8499999996"/>
    <n v="-7562878.2800000003"/>
    <n v="-7065781.3099999996"/>
    <n v="-6624653.4100000001"/>
    <n v="-84447844.670000002"/>
  </r>
  <r>
    <x v="2"/>
    <s v="Tampa Electric Company"/>
    <x v="0"/>
    <s v="Tampa Electric Company"/>
    <x v="375"/>
    <s v="Oth PubAuth Fuel Adj"/>
    <x v="71"/>
    <s v="Ele Sale Pub Author"/>
    <n v="-7483412.04"/>
    <n v="-6706261.5300000003"/>
    <n v="-6873277.9900000002"/>
    <n v="-7672988.9699999997"/>
    <n v="-7607204.2599999998"/>
    <n v="-8006522.9199999999"/>
    <n v="-8676105.5399999991"/>
    <n v="-8883755.5899999999"/>
    <n v="-10101344.24"/>
    <n v="-8795197.1799999997"/>
    <n v="-8011388.9299999997"/>
    <n v="-7760342.5099999998"/>
    <n v="-96577801.700000003"/>
  </r>
  <r>
    <x v="2"/>
    <s v="Tampa Electric Company"/>
    <x v="0"/>
    <s v="Tampa Electric Company"/>
    <x v="376"/>
    <s v="Oth PubAuth Capacity"/>
    <x v="71"/>
    <s v="Ele Sale Pub Author"/>
    <n v="21027.15"/>
    <n v="20429.88"/>
    <n v="20471.84"/>
    <n v="20275.349999999999"/>
    <n v="21054.28"/>
    <n v="21070.32"/>
    <n v="21421.1"/>
    <n v="22600.47"/>
    <n v="23913.73"/>
    <n v="22815.88"/>
    <n v="21586.68"/>
    <n v="20042.310000000001"/>
    <n v="256708.99000000002"/>
  </r>
  <r>
    <x v="2"/>
    <s v="Tampa Electric Company"/>
    <x v="0"/>
    <s v="Tampa Electric Company"/>
    <x v="377"/>
    <s v="Oth PubAuth Conserv"/>
    <x v="71"/>
    <s v="Ele Sale Pub Author"/>
    <n v="-318261.84000000003"/>
    <n v="-309152.09000000003"/>
    <n v="-312923.26"/>
    <n v="-310096.39"/>
    <n v="-304770.5"/>
    <n v="-322346.36"/>
    <n v="-326169.53000000003"/>
    <n v="-344752.34"/>
    <n v="-364715.59"/>
    <n v="-347140.8"/>
    <n v="-329284.37"/>
    <n v="-305623.51"/>
    <n v="-3895236.5799999991"/>
  </r>
  <r>
    <x v="2"/>
    <s v="Tampa Electric Company"/>
    <x v="0"/>
    <s v="Tampa Electric Company"/>
    <x v="378"/>
    <s v="Oth PubAuth Environ"/>
    <x v="71"/>
    <s v="Ele Sale Pub Author"/>
    <n v="-126439.21"/>
    <n v="-113449.02"/>
    <n v="-116453.99"/>
    <n v="-120118.81"/>
    <n v="-117734.39"/>
    <n v="-125465.04"/>
    <n v="-135581.97"/>
    <n v="-138891.01999999999"/>
    <n v="-158161.79999999999"/>
    <n v="-137709.41"/>
    <n v="-125322.37"/>
    <n v="-121542.24"/>
    <n v="-1536869.2699999998"/>
  </r>
  <r>
    <x v="2"/>
    <s v="Tampa Electric Company"/>
    <x v="0"/>
    <s v="Tampa Electric Company"/>
    <x v="379"/>
    <s v="Oth PubAuth Franchis"/>
    <x v="71"/>
    <s v="Ele Sale Pub Author"/>
    <n v="-422866.9"/>
    <n v="-379955.59"/>
    <n v="-389696.86"/>
    <n v="-436928.13"/>
    <n v="-445330.3"/>
    <n v="-445779.69"/>
    <n v="-477287.69"/>
    <n v="-488496.99"/>
    <n v="-533285.76"/>
    <n v="-488752.38"/>
    <n v="-441411.94"/>
    <n v="-439720.72"/>
    <n v="-5389512.9500000002"/>
  </r>
  <r>
    <x v="2"/>
    <s v="Tampa Electric Company"/>
    <x v="0"/>
    <s v="Tampa Electric Company"/>
    <x v="380"/>
    <s v="Oth PubAuth GRT"/>
    <x v="71"/>
    <s v="Ele Sale Pub Author"/>
    <n v="-392517.91"/>
    <n v="-364204.53"/>
    <n v="-370607.53"/>
    <n v="-400968.89"/>
    <n v="-397028.72"/>
    <n v="-418552.01"/>
    <n v="-440650.4"/>
    <n v="-456622.52"/>
    <n v="-506745.61"/>
    <n v="-456300.57"/>
    <n v="-420809.63"/>
    <n v="-401009.41"/>
    <n v="-5026017.7299999995"/>
  </r>
  <r>
    <x v="2"/>
    <s v="Tampa Electric Company"/>
    <x v="0"/>
    <s v="Tampa Electric Company"/>
    <x v="381"/>
    <s v="Oth PubAuth OptBill"/>
    <x v="71"/>
    <s v="Ele Sale Pub Author"/>
    <m/>
    <m/>
    <m/>
    <m/>
    <m/>
    <m/>
    <m/>
    <m/>
    <m/>
    <m/>
    <n v="-220.8"/>
    <n v="-87.25"/>
    <n v="-308.05"/>
  </r>
  <r>
    <x v="2"/>
    <s v="Tampa Electric Company"/>
    <x v="0"/>
    <s v="Tampa Electric Company"/>
    <x v="382"/>
    <s v="Oth PubAuth Storm"/>
    <x v="71"/>
    <s v="Ele Sale Pub Author"/>
    <n v="-226614.71"/>
    <n v="-220061.35"/>
    <n v="-222369.02"/>
    <n v="-221215.6"/>
    <n v="-217600.85"/>
    <n v="-230614.13"/>
    <n v="-232982.32"/>
    <n v="-245605.62"/>
    <n v="-260356.08"/>
    <n v="-247599.87"/>
    <n v="-234002.52"/>
    <n v="-218242.87"/>
    <n v="-2777264.9400000004"/>
  </r>
  <r>
    <x v="2"/>
    <s v="Tampa Electric Company"/>
    <x v="0"/>
    <s v="Tampa Electric Company"/>
    <x v="383"/>
    <s v="Oth PubAuth CETM"/>
    <x v="71"/>
    <s v="Ele Sale Pub Author"/>
    <n v="-391474.98"/>
    <n v="-381007.84"/>
    <n v="-384445.52"/>
    <n v="-382702.81"/>
    <n v="-375660.77"/>
    <n v="-398664.48"/>
    <n v="-401920.45"/>
    <n v="-424558.75"/>
    <n v="-449515.11"/>
    <n v="-428719.24"/>
    <n v="-405389.6"/>
    <n v="-377199.65"/>
    <n v="-4801259.2"/>
  </r>
  <r>
    <x v="2"/>
    <s v="Tampa Electric Company"/>
    <x v="0"/>
    <s v="Tampa Electric Company"/>
    <x v="384"/>
    <s v="Oth PubAuth StormSur"/>
    <x v="71"/>
    <s v="Ele Sale Pub Author"/>
    <m/>
    <m/>
    <m/>
    <n v="-338281.25"/>
    <n v="-347588.9"/>
    <n v="-356521.82"/>
    <n v="-383674.26"/>
    <n v="-393166.68"/>
    <n v="-447314.47"/>
    <n v="-393139.93"/>
    <n v="-354892.71"/>
    <n v="-344464.1"/>
    <n v="-3359044.12"/>
  </r>
  <r>
    <x v="2"/>
    <s v="Tampa Electric Company"/>
    <x v="0"/>
    <s v="Tampa Electric Company"/>
    <x v="385"/>
    <s v="Ret Non-Sep Sales R"/>
    <x v="72"/>
    <s v="Ele Sales for Resale"/>
    <n v="-394538.25"/>
    <n v="-470296.32000000001"/>
    <n v="-302690.93"/>
    <n v="-163305.98000000001"/>
    <n v="-73464.800000000003"/>
    <n v="-78886.649999999994"/>
    <n v="-667463.93000000005"/>
    <n v="-979475.15"/>
    <n v="-413297.72"/>
    <n v="-491081.68"/>
    <n v="-592424.68999999994"/>
    <n v="-597553.55000000005"/>
    <n v="-5224479.6499999994"/>
  </r>
  <r>
    <x v="2"/>
    <s v="Tampa Electric Company"/>
    <x v="0"/>
    <s v="Tampa Electric Company"/>
    <x v="386"/>
    <s v="Ret Non-Sep Sales NR"/>
    <x v="72"/>
    <s v="Ele Sales for Resale"/>
    <n v="-17258.63"/>
    <n v="-44587.14"/>
    <n v="-22717.42"/>
    <n v="-68027.08"/>
    <n v="-4229.66"/>
    <n v="-4016.21"/>
    <n v="-32989.75"/>
    <n v="-55498.76"/>
    <n v="-24046.19"/>
    <n v="-35848.800000000003"/>
    <n v="-31448.09"/>
    <n v="-37665.440000000002"/>
    <n v="-378333.17000000004"/>
  </r>
  <r>
    <x v="2"/>
    <s v="Tampa Electric Company"/>
    <x v="0"/>
    <s v="Tampa Electric Company"/>
    <x v="387"/>
    <s v="Ret NSSales R Margin"/>
    <x v="72"/>
    <s v="Ele Sales for Resale"/>
    <n v="-124074.16"/>
    <n v="-181390.63"/>
    <n v="-111863.77"/>
    <n v="-701552.42"/>
    <m/>
    <n v="-22516.400000000001"/>
    <n v="-321164.45"/>
    <n v="-530969.52"/>
    <n v="-142966.29999999999"/>
    <n v="-79029.63"/>
    <n v="-170275.86"/>
    <n v="-166678.32"/>
    <n v="-2552481.4599999995"/>
  </r>
  <r>
    <x v="2"/>
    <s v="Tampa Electric Company"/>
    <x v="0"/>
    <s v="Tampa Electric Company"/>
    <x v="388"/>
    <s v="Connection-Same Day"/>
    <x v="73"/>
    <s v="Ele Misc Svc Rev"/>
    <n v="-34800"/>
    <n v="-33270"/>
    <n v="-39130"/>
    <n v="-34180"/>
    <n v="-43405"/>
    <n v="-52020"/>
    <n v="-47560"/>
    <n v="-42560"/>
    <n v="-35960"/>
    <n v="-41840"/>
    <n v="-38820"/>
    <n v="-33510"/>
    <n v="-477055"/>
  </r>
  <r>
    <x v="2"/>
    <s v="Tampa Electric Company"/>
    <x v="0"/>
    <s v="Tampa Electric Company"/>
    <x v="389"/>
    <s v="Connection-Saturday"/>
    <x v="73"/>
    <s v="Ele Misc Svc Rev"/>
    <n v="-3860"/>
    <n v="-4630"/>
    <n v="-4260"/>
    <n v="-10360"/>
    <n v="-5740"/>
    <n v="-6810"/>
    <n v="-13250"/>
    <n v="-6660"/>
    <n v="-8540"/>
    <n v="-5150"/>
    <n v="-3800"/>
    <n v="-6220"/>
    <n v="-79280"/>
  </r>
  <r>
    <x v="2"/>
    <s v="Tampa Electric Company"/>
    <x v="0"/>
    <s v="Tampa Electric Company"/>
    <x v="390"/>
    <s v="Reconnect-at Pole"/>
    <x v="73"/>
    <s v="Ele Misc Svc Rev"/>
    <m/>
    <n v="-185"/>
    <n v="-925"/>
    <n v="-370"/>
    <n v="-370"/>
    <n v="-370"/>
    <n v="-925"/>
    <m/>
    <n v="185"/>
    <n v="-185"/>
    <m/>
    <n v="-185"/>
    <n v="-3330"/>
  </r>
  <r>
    <x v="2"/>
    <s v="Tampa Electric Company"/>
    <x v="0"/>
    <s v="Tampa Electric Company"/>
    <x v="391"/>
    <s v="Reconnect-Subseq Sub"/>
    <x v="73"/>
    <s v="Ele Misc Svc Rev"/>
    <n v="-97216"/>
    <n v="-100348.52"/>
    <n v="-122292"/>
    <n v="-98798"/>
    <n v="-118492"/>
    <n v="-126874"/>
    <n v="-114904"/>
    <n v="-125548.21"/>
    <n v="-109080"/>
    <n v="-104612"/>
    <n v="-95426"/>
    <n v="-90233.02"/>
    <n v="-1303823.75"/>
  </r>
  <r>
    <x v="2"/>
    <s v="Tampa Electric Company"/>
    <x v="0"/>
    <s v="Tampa Electric Company"/>
    <x v="392"/>
    <s v="Reconnect-at Meter"/>
    <x v="73"/>
    <s v="Ele Misc Svc Rev"/>
    <n v="-150744"/>
    <n v="-153984"/>
    <n v="-200328"/>
    <n v="-157512"/>
    <n v="-183456"/>
    <n v="-187152"/>
    <n v="-125916"/>
    <n v="-8112"/>
    <n v="-19560"/>
    <n v="-153612"/>
    <n v="-127860"/>
    <n v="-72958"/>
    <n v="-1541194"/>
  </r>
  <r>
    <x v="2"/>
    <s v="Tampa Electric Company"/>
    <x v="0"/>
    <s v="Tampa Electric Company"/>
    <x v="393"/>
    <s v="Late Payment Fee"/>
    <x v="73"/>
    <s v="Ele Misc Svc Rev"/>
    <n v="-1100451.23"/>
    <n v="-987898.03"/>
    <n v="-905185.82"/>
    <n v="-915133.21"/>
    <n v="-936618.12"/>
    <n v="-1010341.08"/>
    <n v="-1055983.07"/>
    <n v="-1080194.8999999999"/>
    <n v="-1308908.6299999999"/>
    <n v="-1204911.98"/>
    <n v="-1192662.77"/>
    <n v="-1133122.03"/>
    <n v="-12831410.869999999"/>
  </r>
  <r>
    <x v="2"/>
    <s v="Tampa Electric Company"/>
    <x v="0"/>
    <s v="Tampa Electric Company"/>
    <x v="394"/>
    <s v="Initial Turn On"/>
    <x v="73"/>
    <s v="Ele Misc Svc Rev"/>
    <n v="-142352"/>
    <n v="-132943"/>
    <n v="-152552"/>
    <n v="-98448"/>
    <n v="-127792"/>
    <n v="-108501"/>
    <n v="-137088"/>
    <n v="-145344"/>
    <n v="-110738"/>
    <n v="-201262"/>
    <n v="-180096"/>
    <n v="-129920"/>
    <n v="-1667036"/>
  </r>
  <r>
    <x v="2"/>
    <s v="Tampa Electric Company"/>
    <x v="0"/>
    <s v="Tampa Electric Company"/>
    <x v="395"/>
    <s v="Temp. Svcs"/>
    <x v="73"/>
    <s v="Ele Misc Svc Rev"/>
    <n v="-32350"/>
    <n v="-32000"/>
    <n v="-41280"/>
    <n v="-30400"/>
    <n v="-37120"/>
    <n v="-35840"/>
    <n v="-24320"/>
    <n v="-26560"/>
    <n v="-19520"/>
    <n v="-28190"/>
    <n v="-29090"/>
    <n v="-16320"/>
    <n v="-352990"/>
  </r>
  <r>
    <x v="2"/>
    <s v="Tampa Electric Company"/>
    <x v="0"/>
    <s v="Tampa Electric Company"/>
    <x v="396"/>
    <s v="Tampering"/>
    <x v="73"/>
    <s v="Ele Misc Svc Rev"/>
    <n v="-400"/>
    <n v="-962"/>
    <n v="-1150"/>
    <n v="-505"/>
    <n v="-600"/>
    <n v="-1100"/>
    <n v="-1450"/>
    <n v="-150"/>
    <n v="-200"/>
    <n v="-750"/>
    <n v="-450"/>
    <n v="-200"/>
    <n v="-7917"/>
  </r>
  <r>
    <x v="2"/>
    <s v="Tampa Electric Company"/>
    <x v="0"/>
    <s v="Tampa Electric Company"/>
    <x v="397"/>
    <s v="Returned Check"/>
    <x v="73"/>
    <s v="Ele Misc Svc Rev"/>
    <n v="-138583.39000000001"/>
    <n v="-121870.52"/>
    <n v="-136613.26"/>
    <n v="-122836.57"/>
    <n v="-140334.01999999999"/>
    <n v="-176691.98"/>
    <n v="-169756.78"/>
    <n v="-250352.28"/>
    <n v="-77053.61"/>
    <n v="-190007.15"/>
    <n v="-173261.05"/>
    <n v="-146412.9"/>
    <n v="-1843773.51"/>
  </r>
  <r>
    <x v="2"/>
    <s v="Tampa Electric Company"/>
    <x v="0"/>
    <s v="Tampa Electric Company"/>
    <x v="398"/>
    <s v="Field Credit Check"/>
    <x v="73"/>
    <s v="Ele Misc Svc Rev"/>
    <n v="-7550"/>
    <n v="-5625"/>
    <n v="-4975"/>
    <n v="-1500"/>
    <n v="-1150"/>
    <n v="-3000"/>
    <n v="-2750"/>
    <n v="-250"/>
    <n v="-775"/>
    <n v="-4350"/>
    <n v="-3900"/>
    <n v="-2850"/>
    <n v="-38675"/>
  </r>
  <r>
    <x v="2"/>
    <s v="Tampa Electric Company"/>
    <x v="0"/>
    <s v="Tampa Electric Company"/>
    <x v="399"/>
    <s v="Billing Adjustments"/>
    <x v="73"/>
    <s v="Ele Misc Svc Rev"/>
    <n v="781.77"/>
    <n v="-23245.21"/>
    <n v="-4534.26"/>
    <n v="319596.92"/>
    <n v="-2196.2800000000002"/>
    <n v="-4617.3999999999996"/>
    <n v="837.05"/>
    <n v="158355.26999999999"/>
    <n v="-8202.9"/>
    <n v="2353.3200000000002"/>
    <n v="-4515.92"/>
    <n v="975.28"/>
    <n v="435587.6399999999"/>
  </r>
  <r>
    <x v="2"/>
    <s v="Tampa Electric Company"/>
    <x v="0"/>
    <s v="Tampa Electric Company"/>
    <x v="400"/>
    <s v="Misc Svc Rev Other"/>
    <x v="73"/>
    <s v="Ele Misc Svc Rev"/>
    <n v="-8300.99"/>
    <n v="-7137.87"/>
    <n v="-8632.0499999999993"/>
    <n v="-8412.5400000000009"/>
    <n v="-8581.39"/>
    <n v="-7806.96"/>
    <n v="-8574.36"/>
    <n v="-8483.32"/>
    <n v="-8217.5400000000009"/>
    <n v="-8394.19"/>
    <n v="-8207.1"/>
    <n v="-9008.02"/>
    <n v="-99756.33"/>
  </r>
  <r>
    <x v="2"/>
    <s v="Tampa Electric Company"/>
    <x v="0"/>
    <s v="Tampa Electric Company"/>
    <x v="401"/>
    <s v="Rent-Commercial Prop"/>
    <x v="74"/>
    <s v="Ele Rent Ele Prop"/>
    <n v="-27257.360000000001"/>
    <n v="-429504.7"/>
    <n v="-19919.16"/>
    <n v="-33116.81"/>
    <n v="-242.32"/>
    <n v="-3546.98"/>
    <n v="-8249.41"/>
    <n v="-31796.42"/>
    <n v="-8495.02"/>
    <n v="-44988.97"/>
    <n v="-15474.32"/>
    <m/>
    <n v="-622591.46999999986"/>
  </r>
  <r>
    <x v="2"/>
    <s v="Tampa Electric Company"/>
    <x v="0"/>
    <s v="Tampa Electric Company"/>
    <x v="402"/>
    <s v="Rent-Agricultrl Prop"/>
    <x v="74"/>
    <s v="Ele Rent Ele Prop"/>
    <n v="-3923"/>
    <n v="-360"/>
    <n v="-368"/>
    <n v="-6521.8"/>
    <n v="-2125"/>
    <m/>
    <m/>
    <n v="-4865.7"/>
    <n v="-3020.94"/>
    <n v="-425"/>
    <n v="-4851.8"/>
    <m/>
    <n v="-26461.239999999998"/>
  </r>
  <r>
    <x v="2"/>
    <s v="Tampa Electric Company"/>
    <x v="0"/>
    <s v="Tampa Electric Company"/>
    <x v="403"/>
    <s v="Rent-Electric Equip"/>
    <x v="74"/>
    <s v="Ele Rent Ele Prop"/>
    <n v="-9913.81"/>
    <n v="-9913.81"/>
    <n v="-9913.81"/>
    <n v="-9913.81"/>
    <n v="-9913.81"/>
    <n v="-9277.61"/>
    <n v="-10550.01"/>
    <n v="-9913.81"/>
    <n v="-9913.81"/>
    <n v="-9913.81"/>
    <n v="-9913.81"/>
    <n v="-9913.81"/>
    <n v="-118965.71999999999"/>
  </r>
  <r>
    <x v="2"/>
    <s v="Tampa Electric Company"/>
    <x v="0"/>
    <s v="Tampa Electric Company"/>
    <x v="404"/>
    <s v="Rent-BB Station"/>
    <x v="74"/>
    <s v="Ele Rent Ele Prop"/>
    <n v="-16184.38"/>
    <n v="-16184.38"/>
    <n v="-16184.38"/>
    <n v="-16184.38"/>
    <n v="-16184.38"/>
    <n v="-16184.38"/>
    <n v="-11763.99"/>
    <n v="-11763.99"/>
    <n v="-16184.38"/>
    <n v="-21680"/>
    <n v="-17259.61"/>
    <n v="-12839.22"/>
    <n v="-188597.47"/>
  </r>
  <r>
    <x v="2"/>
    <s v="Tampa Electric Company"/>
    <x v="0"/>
    <s v="Tampa Electric Company"/>
    <x v="405"/>
    <s v="Rent-Pole Attach-Dst"/>
    <x v="74"/>
    <s v="Ele Rent Ele Prop"/>
    <n v="-389553.84"/>
    <n v="-389567.59"/>
    <n v="-394005.8"/>
    <n v="-394005.8"/>
    <n v="-393098.83"/>
    <n v="-394912.76"/>
    <n v="-400817.32"/>
    <n v="-393992.31"/>
    <n v="-393992.33"/>
    <n v="-393992.32"/>
    <n v="-393868.74"/>
    <n v="-393868.77"/>
    <n v="-4725676.41"/>
  </r>
  <r>
    <x v="2"/>
    <s v="Tampa Electric Company"/>
    <x v="0"/>
    <s v="Tampa Electric Company"/>
    <x v="406"/>
    <s v="Rent-Intercompany"/>
    <x v="74"/>
    <s v="Ele Rent Ele Prop"/>
    <n v="-1464.47"/>
    <n v="-1464.47"/>
    <n v="-1464.47"/>
    <n v="-1464.47"/>
    <n v="-1464.47"/>
    <n v="-1464.47"/>
    <n v="-1464.47"/>
    <n v="-1464.47"/>
    <n v="-1464.47"/>
    <n v="-1464.47"/>
    <n v="-1464.47"/>
    <n v="-1464.47"/>
    <n v="-17573.639999999996"/>
  </r>
  <r>
    <x v="2"/>
    <s v="Tampa Electric Company"/>
    <x v="0"/>
    <s v="Tampa Electric Company"/>
    <x v="407"/>
    <s v="Rent-Inter Asset Use"/>
    <x v="74"/>
    <s v="Ele Rent Ele Prop"/>
    <n v="-137316.88"/>
    <n v="-151762.60999999999"/>
    <n v="-151320.97"/>
    <n v="-151456.71"/>
    <n v="-152460.14000000001"/>
    <n v="-152079.63"/>
    <n v="-152079.63"/>
    <n v="-155484.43"/>
    <n v="-152175.65"/>
    <n v="-152175.65"/>
    <n v="-151594.23999999999"/>
    <n v="-150336.56"/>
    <n v="-1810243.0999999999"/>
  </r>
  <r>
    <x v="2"/>
    <s v="Tampa Electric Company"/>
    <x v="0"/>
    <s v="Tampa Electric Company"/>
    <x v="408"/>
    <s v="Rent-MetroLink"/>
    <x v="74"/>
    <s v="Ele Rent Ele Prop"/>
    <n v="-201457.93"/>
    <n v="-220264.3"/>
    <n v="-227192.7"/>
    <n v="-237562.31"/>
    <n v="-6937.61"/>
    <n v="-346720.58"/>
    <n v="-238188.03"/>
    <n v="-255333.78"/>
    <n v="-193731.57"/>
    <n v="-290926.52"/>
    <n v="-211499.22"/>
    <n v="-222714.47"/>
    <n v="-2652529.0200000005"/>
  </r>
  <r>
    <x v="2"/>
    <s v="Tampa Electric Company"/>
    <x v="0"/>
    <s v="Tampa Electric Company"/>
    <x v="409"/>
    <s v="Interdepartment Rent"/>
    <x v="75"/>
    <s v="Ele Interdept Rents"/>
    <n v="-45742"/>
    <n v="-45742"/>
    <n v="-45742"/>
    <n v="-45742"/>
    <n v="-45742"/>
    <n v="-45742"/>
    <n v="-45742"/>
    <n v="-45742"/>
    <n v="-45742"/>
    <n v="-45742"/>
    <n v="-45742"/>
    <n v="-45742"/>
    <n v="-548904"/>
  </r>
  <r>
    <x v="2"/>
    <s v="Tampa Electric Company"/>
    <x v="0"/>
    <s v="Tampa Electric Company"/>
    <x v="410"/>
    <s v="IntDep Rent AssetUse"/>
    <x v="75"/>
    <s v="Ele Interdept Rents"/>
    <n v="-279486.96999999997"/>
    <n v="-303073.31"/>
    <n v="-303187"/>
    <n v="-303288.46999999997"/>
    <n v="-304283.59000000003"/>
    <n v="-304393.98"/>
    <n v="-304393.98"/>
    <n v="-307807.34000000003"/>
    <n v="-303297.05"/>
    <n v="-303297.05"/>
    <n v="-303383.96000000002"/>
    <n v="-302851.84000000003"/>
    <n v="-3622744.5399999991"/>
  </r>
  <r>
    <x v="2"/>
    <s v="Tampa Electric Company"/>
    <x v="0"/>
    <s v="Tampa Electric Company"/>
    <x v="411"/>
    <s v="At Cost Job Ord Rev"/>
    <x v="76"/>
    <s v="Oth Electric Revenue"/>
    <n v="-90288.02"/>
    <n v="-103664.79"/>
    <n v="-22177.14"/>
    <n v="-88385.64"/>
    <n v="-435596.98"/>
    <n v="137467.29999999999"/>
    <m/>
    <n v="-39660.550000000003"/>
    <m/>
    <m/>
    <n v="-22032.39"/>
    <m/>
    <n v="-664338.21000000008"/>
  </r>
  <r>
    <x v="2"/>
    <s v="Tampa Electric Company"/>
    <x v="0"/>
    <s v="Tampa Electric Company"/>
    <x v="412"/>
    <s v="Sales Tax Revenue"/>
    <x v="76"/>
    <s v="Oth Electric Revenue"/>
    <n v="-6769.99"/>
    <n v="-7700.01"/>
    <n v="-6464.21"/>
    <n v="-6791.17"/>
    <n v="-8138.23"/>
    <n v="-8343.6"/>
    <n v="-9529.18"/>
    <n v="-10662.31"/>
    <n v="-10801.45"/>
    <n v="-11264.03"/>
    <n v="-9266.59"/>
    <n v="-7398.84"/>
    <n v="-103129.60999999999"/>
  </r>
  <r>
    <x v="2"/>
    <s v="Tampa Electric Company"/>
    <x v="0"/>
    <s v="Tampa Electric Company"/>
    <x v="413"/>
    <s v="OthRev-Training"/>
    <x v="76"/>
    <s v="Oth Electric Revenue"/>
    <m/>
    <m/>
    <m/>
    <n v="-26.2"/>
    <n v="-12.48"/>
    <m/>
    <m/>
    <n v="-109.16"/>
    <m/>
    <m/>
    <m/>
    <m/>
    <n v="-147.84"/>
  </r>
  <r>
    <x v="2"/>
    <s v="Tampa Electric Company"/>
    <x v="0"/>
    <s v="Tampa Electric Company"/>
    <x v="414"/>
    <s v="Cogen Maint-Transm"/>
    <x v="76"/>
    <s v="Oth Electric Revenue"/>
    <n v="-10164.23"/>
    <n v="-10164.23"/>
    <n v="-10164.23"/>
    <n v="-10164.23"/>
    <n v="-10164.23"/>
    <n v="-10164.23"/>
    <n v="-10164.23"/>
    <n v="-10164.23"/>
    <n v="-10164.23"/>
    <n v="-10164.23"/>
    <n v="-10164.23"/>
    <n v="-10164.23"/>
    <n v="-121970.75999999997"/>
  </r>
  <r>
    <x v="2"/>
    <s v="Tampa Electric Company"/>
    <x v="0"/>
    <s v="Tampa Electric Company"/>
    <x v="415"/>
    <s v="OthRev-GreenPwrProg"/>
    <x v="76"/>
    <s v="Oth Electric Revenue"/>
    <n v="-678.32"/>
    <n v="-11261.1"/>
    <n v="-208.71"/>
    <n v="60.98"/>
    <m/>
    <m/>
    <n v="-641.73"/>
    <n v="-1285.3599999999999"/>
    <n v="-1209.94"/>
    <n v="-1281.17"/>
    <n v="-1269.48"/>
    <n v="-1378.08"/>
    <n v="-19152.909999999996"/>
  </r>
  <r>
    <x v="2"/>
    <s v="Tampa Electric Company"/>
    <x v="0"/>
    <s v="Tampa Electric Company"/>
    <x v="416"/>
    <s v="OthRev-Asset Opt"/>
    <x v="76"/>
    <s v="Oth Electric Revenue"/>
    <m/>
    <m/>
    <m/>
    <m/>
    <m/>
    <m/>
    <m/>
    <m/>
    <n v="-626876.4"/>
    <n v="-2099279.6"/>
    <n v="-266484"/>
    <n v="-130049"/>
    <n v="-3122689"/>
  </r>
  <r>
    <x v="2"/>
    <s v="Tampa Electric Company"/>
    <x v="0"/>
    <s v="Tampa Electric Company"/>
    <x v="417"/>
    <s v="LightSmart Svc-Regul"/>
    <x v="76"/>
    <s v="Oth Electric Revenue"/>
    <m/>
    <m/>
    <m/>
    <m/>
    <m/>
    <m/>
    <n v="-14089.95"/>
    <m/>
    <m/>
    <m/>
    <m/>
    <m/>
    <n v="-14089.95"/>
  </r>
  <r>
    <x v="2"/>
    <s v="Tampa Electric Company"/>
    <x v="0"/>
    <s v="Tampa Electric Company"/>
    <x v="418"/>
    <s v="Oth LightngRev-Regul"/>
    <x v="76"/>
    <s v="Oth Electric Revenue"/>
    <m/>
    <m/>
    <m/>
    <m/>
    <m/>
    <m/>
    <m/>
    <n v="-210000"/>
    <m/>
    <m/>
    <m/>
    <n v="-501741.3"/>
    <n v="-711741.3"/>
  </r>
  <r>
    <x v="2"/>
    <s v="Tampa Electric Company"/>
    <x v="0"/>
    <s v="Tampa Electric Company"/>
    <x v="419"/>
    <s v="OATT P2P Revenue"/>
    <x v="77"/>
    <s v="Rev Tran Ele of Oth"/>
    <n v="-866809.68"/>
    <n v="-917101.5"/>
    <n v="-688825.88"/>
    <n v="-679902.68"/>
    <n v="-751111.69"/>
    <n v="-789429.6"/>
    <n v="-706727.55"/>
    <n v="-579809.6"/>
    <n v="-718413.76"/>
    <n v="-720412.13"/>
    <n v="-771243.88"/>
    <n v="-168042.89"/>
    <n v="-8357830.8399999989"/>
  </r>
  <r>
    <x v="2"/>
    <s v="Tampa Electric Company"/>
    <x v="0"/>
    <s v="Tampa Electric Company"/>
    <x v="420"/>
    <s v="OATT Ancil Schd Rev"/>
    <x v="77"/>
    <s v="Rev Tran Ele of Oth"/>
    <n v="-19334.689999999999"/>
    <n v="-19337.43"/>
    <n v="-16616.939999999999"/>
    <n v="-16501.25"/>
    <n v="-17554.07"/>
    <n v="-18005.09"/>
    <n v="-17260.27"/>
    <n v="-33598.639999999999"/>
    <n v="-17330.53"/>
    <n v="-17522.3"/>
    <n v="-17965.43"/>
    <n v="-17358.68"/>
    <n v="-228385.31999999998"/>
  </r>
  <r>
    <x v="2"/>
    <s v="Tampa Electric Company"/>
    <x v="0"/>
    <s v="Tampa Electric Company"/>
    <x v="421"/>
    <s v="OATT GSI Penalty Rev"/>
    <x v="77"/>
    <s v="Rev Tran Ele of Oth"/>
    <n v="-7372.44"/>
    <n v="-2433.52"/>
    <n v="-56.58"/>
    <m/>
    <m/>
    <n v="-8642.49"/>
    <m/>
    <n v="-327.96"/>
    <n v="-51.07"/>
    <n v="-164.5"/>
    <n v="-562.15"/>
    <n v="-231.73"/>
    <n v="-19842.439999999999"/>
  </r>
  <r>
    <x v="2"/>
    <s v="Tampa Electric Company"/>
    <x v="0"/>
    <s v="Tampa Electric Company"/>
    <x v="422"/>
    <s v="RT P2P Tran NonSep"/>
    <x v="77"/>
    <s v="Rev Tran Ele of Oth"/>
    <n v="-70957.37"/>
    <n v="-108977.12"/>
    <n v="-71366.880000000005"/>
    <n v="-134718.04"/>
    <m/>
    <n v="-4015.32"/>
    <n v="-108485.4"/>
    <n v="-126706.45"/>
    <n v="-26683.360000000001"/>
    <n v="-3264.69"/>
    <n v="-19139.57"/>
    <n v="-45556.46"/>
    <n v="-719870.6599999998"/>
  </r>
  <r>
    <x v="2"/>
    <s v="Tampa Electric Company"/>
    <x v="0"/>
    <s v="Tampa Electric Company"/>
    <x v="423"/>
    <s v="RT Ancil Tran NonSep"/>
    <x v="77"/>
    <s v="Rev Tran Ele of Oth"/>
    <n v="-1517.43"/>
    <n v="-1583.01"/>
    <n v="-1437.43"/>
    <n v="-2326.09"/>
    <m/>
    <n v="-60.14"/>
    <n v="-2810.92"/>
    <n v="-2247.5100000000002"/>
    <n v="-322.77"/>
    <n v="-61.3"/>
    <n v="-993.7"/>
    <n v="-1185.42"/>
    <n v="-14545.720000000001"/>
  </r>
  <r>
    <x v="2"/>
    <s v="Tampa Electric Company"/>
    <x v="0"/>
    <s v="Tampa Electric Company"/>
    <x v="424"/>
    <s v="RT Unused P2P NonSep"/>
    <x v="77"/>
    <s v="Rev Tran Ele of Oth"/>
    <m/>
    <m/>
    <m/>
    <m/>
    <m/>
    <m/>
    <m/>
    <n v="4497.0200000000004"/>
    <n v="-88.21"/>
    <m/>
    <m/>
    <m/>
    <n v="4408.8100000000004"/>
  </r>
  <r>
    <x v="2"/>
    <s v="Tampa Electric Company"/>
    <x v="0"/>
    <s v="Tampa Electric Company"/>
    <x v="425"/>
    <s v="RT Unused Ancil NS"/>
    <x v="77"/>
    <s v="Rev Tran Ele of Oth"/>
    <m/>
    <m/>
    <m/>
    <m/>
    <m/>
    <m/>
    <m/>
    <n v="54.69"/>
    <n v="-2.21"/>
    <m/>
    <m/>
    <m/>
    <n v="52.48"/>
  </r>
  <r>
    <x v="2"/>
    <s v="Tampa Electric Company"/>
    <x v="0"/>
    <s v="Tampa Electric Company"/>
    <x v="426"/>
    <s v="OthRev-GypsumNonECRC"/>
    <x v="76"/>
    <s v="Oth Electric Revenue"/>
    <n v="-16412.45"/>
    <n v="-1372.77"/>
    <n v="-66563.179999999993"/>
    <n v="-19929.009999999998"/>
    <n v="3267.38"/>
    <m/>
    <m/>
    <m/>
    <n v="-83324.95"/>
    <n v="-43095.06"/>
    <n v="-21791.35"/>
    <n v="-27010.89"/>
    <n v="-276232.27999999997"/>
  </r>
  <r>
    <x v="2"/>
    <s v="Tampa Electric Company"/>
    <x v="0"/>
    <s v="Tampa Electric Company"/>
    <x v="427"/>
    <s v="OthRev-Miscellaneous"/>
    <x v="76"/>
    <s v="Oth Electric Revenue"/>
    <n v="-78582.66"/>
    <n v="-64457.86"/>
    <n v="-67060.759999999995"/>
    <n v="-64657.65"/>
    <n v="-51502.71"/>
    <n v="-43759"/>
    <n v="-48454.53"/>
    <n v="-79158.179999999993"/>
    <n v="-62247.26"/>
    <n v="-54020.85"/>
    <n v="-56587.7"/>
    <n v="-257352.14"/>
    <n v="-927841.29999999993"/>
  </r>
  <r>
    <x v="2"/>
    <s v="Tampa Electric Company"/>
    <x v="0"/>
    <s v="Tampa Electric Company"/>
    <x v="428"/>
    <s v="Unbilled Revenue"/>
    <x v="76"/>
    <s v="Oth Electric Revenue"/>
    <n v="2256827"/>
    <n v="3449709"/>
    <n v="-8184181"/>
    <n v="-1675112"/>
    <n v="-7596114"/>
    <n v="-12098681"/>
    <n v="-2043726"/>
    <n v="-8158900"/>
    <n v="18453113"/>
    <n v="9156488"/>
    <n v="5893133"/>
    <n v="2516313"/>
    <n v="1968869"/>
  </r>
  <r>
    <x v="2"/>
    <s v="Tampa Electric Company"/>
    <x v="0"/>
    <s v="Tampa Electric Company"/>
    <x v="429"/>
    <s v="Labor Exempt ST"/>
    <x v="1"/>
    <s v="FERC B/S Clearing"/>
    <n v="2689216.87"/>
    <n v="3200384.65"/>
    <n v="3545501.22"/>
    <n v="3001200.42"/>
    <n v="4093513.11"/>
    <n v="3448004.04"/>
    <n v="3253038.98"/>
    <n v="4121402.03"/>
    <n v="3290272.24"/>
    <n v="4209613.76"/>
    <n v="3159155.61"/>
    <n v="3470702.89"/>
    <n v="41482005.82"/>
  </r>
  <r>
    <x v="2"/>
    <s v="Tampa Electric Company"/>
    <x v="0"/>
    <s v="Tampa Electric Company"/>
    <x v="429"/>
    <s v="Labor Exempt ST"/>
    <x v="78"/>
    <s v="Csts Jobbing Wrk"/>
    <n v="12818.98"/>
    <n v="32730.34"/>
    <n v="37353.11"/>
    <n v="27612.240000000002"/>
    <n v="35627.360000000001"/>
    <n v="28036.68"/>
    <n v="30145.31"/>
    <n v="35370.35"/>
    <n v="28544.34"/>
    <n v="33139.26"/>
    <n v="21736.68"/>
    <n v="25443.599999999999"/>
    <n v="348558.25"/>
  </r>
  <r>
    <x v="2"/>
    <s v="Tampa Electric Company"/>
    <x v="0"/>
    <s v="Tampa Electric Company"/>
    <x v="429"/>
    <s v="Labor Exempt ST"/>
    <x v="79"/>
    <s v="Other Deductions"/>
    <n v="361.74"/>
    <m/>
    <m/>
    <n v="68.819999999999993"/>
    <n v="228.62"/>
    <n v="30.04"/>
    <m/>
    <m/>
    <m/>
    <m/>
    <m/>
    <m/>
    <n v="689.22"/>
  </r>
  <r>
    <x v="2"/>
    <s v="Tampa Electric Company"/>
    <x v="0"/>
    <s v="Tampa Electric Company"/>
    <x v="429"/>
    <s v="Labor Exempt ST"/>
    <x v="80"/>
    <s v="Steam Ops SupEng"/>
    <n v="288473.23"/>
    <n v="348465.28"/>
    <n v="298987.84999999998"/>
    <n v="307200.31"/>
    <n v="386315.04"/>
    <n v="330980.12"/>
    <n v="316371.33"/>
    <n v="388780.38"/>
    <n v="328680.87"/>
    <n v="354240.61"/>
    <n v="305141.57"/>
    <n v="322567.46999999997"/>
    <n v="3976204.0599999996"/>
  </r>
  <r>
    <x v="2"/>
    <s v="Tampa Electric Company"/>
    <x v="0"/>
    <s v="Tampa Electric Company"/>
    <x v="429"/>
    <s v="Labor Exempt ST"/>
    <x v="81"/>
    <s v="Steam Fuel"/>
    <n v="7988.78"/>
    <n v="3815.98"/>
    <n v="4143.47"/>
    <n v="3657.18"/>
    <n v="5316.07"/>
    <n v="3169.21"/>
    <n v="4573.8999999999996"/>
    <n v="4586.74"/>
    <n v="5145.6099999999997"/>
    <n v="6763.62"/>
    <n v="3096.86"/>
    <n v="2698.56"/>
    <n v="54955.979999999996"/>
  </r>
  <r>
    <x v="2"/>
    <s v="Tampa Electric Company"/>
    <x v="0"/>
    <s v="Tampa Electric Company"/>
    <x v="429"/>
    <s v="Labor Exempt ST"/>
    <x v="82"/>
    <s v="Steam Expenses"/>
    <n v="37127.25"/>
    <n v="43567.35"/>
    <n v="41060.300000000003"/>
    <n v="25095.119999999999"/>
    <n v="34938.15"/>
    <n v="28956.99"/>
    <n v="36361.29"/>
    <n v="42948.68"/>
    <n v="23396.53"/>
    <n v="31253.03"/>
    <n v="30041.4"/>
    <n v="29962.73"/>
    <n v="404708.82000000007"/>
  </r>
  <r>
    <x v="2"/>
    <s v="Tampa Electric Company"/>
    <x v="0"/>
    <s v="Tampa Electric Company"/>
    <x v="429"/>
    <s v="Labor Exempt ST"/>
    <x v="83"/>
    <s v="Steam Electric Exp"/>
    <n v="22468.400000000001"/>
    <n v="24860.91"/>
    <n v="23534.240000000002"/>
    <n v="13893.56"/>
    <n v="23571.23"/>
    <n v="22888.18"/>
    <n v="23722.26"/>
    <n v="29426.41"/>
    <n v="17702.13"/>
    <n v="26519.7"/>
    <n v="21290.05"/>
    <n v="22183.919999999998"/>
    <n v="272060.99"/>
  </r>
  <r>
    <x v="2"/>
    <s v="Tampa Electric Company"/>
    <x v="0"/>
    <s v="Tampa Electric Company"/>
    <x v="429"/>
    <s v="Labor Exempt ST"/>
    <x v="84"/>
    <s v="Misc Steam Pwr Exp"/>
    <n v="71980.639999999999"/>
    <n v="79579.75"/>
    <n v="85990.31"/>
    <n v="66905.81"/>
    <n v="86494.21"/>
    <n v="60794.1"/>
    <n v="67348.399999999994"/>
    <n v="65995.13"/>
    <n v="73844.11"/>
    <n v="82081.570000000007"/>
    <n v="59346.85"/>
    <n v="62469.09"/>
    <n v="862829.97"/>
  </r>
  <r>
    <x v="2"/>
    <s v="Tampa Electric Company"/>
    <x v="0"/>
    <s v="Tampa Electric Company"/>
    <x v="429"/>
    <s v="Labor Exempt ST"/>
    <x v="85"/>
    <s v="Steam Main SupEng"/>
    <m/>
    <m/>
    <m/>
    <m/>
    <m/>
    <m/>
    <n v="13.97"/>
    <n v="1919.37"/>
    <n v="-3325"/>
    <m/>
    <m/>
    <m/>
    <n v="-1391.66"/>
  </r>
  <r>
    <x v="2"/>
    <s v="Tampa Electric Company"/>
    <x v="0"/>
    <s v="Tampa Electric Company"/>
    <x v="429"/>
    <s v="Labor Exempt ST"/>
    <x v="86"/>
    <s v="Steam Main Struct"/>
    <n v="5445.35"/>
    <n v="6138.32"/>
    <n v="6617.04"/>
    <n v="5988.89"/>
    <n v="4303.82"/>
    <n v="4632.55"/>
    <n v="3110.56"/>
    <n v="4792.5600000000004"/>
    <n v="13200.32"/>
    <n v="9070.6"/>
    <n v="4907.29"/>
    <n v="5740.09"/>
    <n v="73947.389999999985"/>
  </r>
  <r>
    <x v="2"/>
    <s v="Tampa Electric Company"/>
    <x v="0"/>
    <s v="Tampa Electric Company"/>
    <x v="429"/>
    <s v="Labor Exempt ST"/>
    <x v="87"/>
    <s v="Steam Maint BoilerPl"/>
    <n v="82782.12"/>
    <n v="99855.17"/>
    <n v="82430.83"/>
    <n v="87136.51"/>
    <n v="100398.71"/>
    <n v="83158.37"/>
    <n v="74707.86"/>
    <n v="101693.52"/>
    <n v="83576.37"/>
    <n v="85988.56"/>
    <n v="72053.259999999995"/>
    <n v="77969.19"/>
    <n v="1031750.47"/>
  </r>
  <r>
    <x v="2"/>
    <s v="Tampa Electric Company"/>
    <x v="0"/>
    <s v="Tampa Electric Company"/>
    <x v="429"/>
    <s v="Labor Exempt ST"/>
    <x v="88"/>
    <s v="Steam Maint ElePlant"/>
    <n v="7157.34"/>
    <n v="14955.96"/>
    <n v="20045.509999999998"/>
    <n v="13849.35"/>
    <n v="16093.93"/>
    <n v="5725.5"/>
    <n v="6747.93"/>
    <n v="8404.73"/>
    <n v="2381.87"/>
    <n v="2775.99"/>
    <n v="5090.58"/>
    <n v="2964.78"/>
    <n v="106193.46999999999"/>
  </r>
  <r>
    <x v="2"/>
    <s v="Tampa Electric Company"/>
    <x v="0"/>
    <s v="Tampa Electric Company"/>
    <x v="429"/>
    <s v="Labor Exempt ST"/>
    <x v="89"/>
    <s v="Maint Msc Steam Plnt"/>
    <n v="2779.57"/>
    <n v="10286.209999999999"/>
    <n v="5443.68"/>
    <n v="3427.13"/>
    <n v="2471.02"/>
    <n v="4170.17"/>
    <n v="5620.26"/>
    <n v="5341.58"/>
    <n v="4247.33"/>
    <n v="7286.83"/>
    <n v="7020.53"/>
    <n v="4494.51"/>
    <n v="62588.820000000007"/>
  </r>
  <r>
    <x v="2"/>
    <s v="Tampa Electric Company"/>
    <x v="0"/>
    <s v="Tampa Electric Company"/>
    <x v="429"/>
    <s v="Labor Exempt ST"/>
    <x v="90"/>
    <s v="OthPwr Ops SupEng"/>
    <m/>
    <m/>
    <m/>
    <m/>
    <m/>
    <m/>
    <m/>
    <n v="6265.03"/>
    <m/>
    <m/>
    <n v="1354.24"/>
    <n v="3295.09"/>
    <n v="10914.36"/>
  </r>
  <r>
    <x v="2"/>
    <s v="Tampa Electric Company"/>
    <x v="0"/>
    <s v="Tampa Electric Company"/>
    <x v="429"/>
    <s v="Labor Exempt ST"/>
    <x v="91"/>
    <s v="OthPwr Fuel"/>
    <n v="5141.63"/>
    <n v="6282.48"/>
    <n v="1384.1"/>
    <n v="121.54"/>
    <m/>
    <m/>
    <n v="250.32"/>
    <n v="285.49"/>
    <m/>
    <n v="849.34"/>
    <n v="178.63"/>
    <m/>
    <n v="14493.53"/>
  </r>
  <r>
    <x v="2"/>
    <s v="Tampa Electric Company"/>
    <x v="0"/>
    <s v="Tampa Electric Company"/>
    <x v="429"/>
    <s v="Labor Exempt ST"/>
    <x v="92"/>
    <s v="OthPwr Gen Exp"/>
    <n v="322834.96999999997"/>
    <n v="337847.47"/>
    <n v="382519.35"/>
    <n v="336576.16"/>
    <n v="414942.76"/>
    <n v="308594.59999999998"/>
    <n v="316646.67"/>
    <n v="371761.74"/>
    <n v="322243.33"/>
    <n v="349920.54"/>
    <n v="281734.71999999997"/>
    <n v="270679.09999999998"/>
    <n v="4016301.4099999997"/>
  </r>
  <r>
    <x v="2"/>
    <s v="Tampa Electric Company"/>
    <x v="0"/>
    <s v="Tampa Electric Company"/>
    <x v="429"/>
    <s v="Labor Exempt ST"/>
    <x v="93"/>
    <s v="Misc OthPwr Gen Exp"/>
    <n v="105225.7"/>
    <n v="122583.09"/>
    <n v="120174.72"/>
    <n v="107616.31"/>
    <n v="128687"/>
    <n v="86204.41"/>
    <n v="92859.16"/>
    <n v="93800.22"/>
    <n v="100189.4"/>
    <n v="98442.35"/>
    <n v="95935.09"/>
    <n v="90555.27"/>
    <n v="1242272.7200000002"/>
  </r>
  <r>
    <x v="2"/>
    <s v="Tampa Electric Company"/>
    <x v="0"/>
    <s v="Tampa Electric Company"/>
    <x v="429"/>
    <s v="Labor Exempt ST"/>
    <x v="94"/>
    <s v="OthPwr Maint Struct"/>
    <n v="15713.68"/>
    <n v="13280.69"/>
    <n v="14109.05"/>
    <n v="17260.830000000002"/>
    <n v="15254.26"/>
    <n v="13086.82"/>
    <n v="15302.77"/>
    <n v="23450.68"/>
    <n v="11465.94"/>
    <n v="15540.62"/>
    <n v="13543.68"/>
    <n v="10335.51"/>
    <n v="178344.53"/>
  </r>
  <r>
    <x v="2"/>
    <s v="Tampa Electric Company"/>
    <x v="0"/>
    <s v="Tampa Electric Company"/>
    <x v="429"/>
    <s v="Labor Exempt ST"/>
    <x v="95"/>
    <s v="OthPwr Maint Gen Eq"/>
    <n v="45850.3"/>
    <n v="53976"/>
    <n v="68836.350000000006"/>
    <n v="55067.53"/>
    <n v="79248.210000000006"/>
    <n v="67432.179999999993"/>
    <n v="70150.570000000007"/>
    <n v="101997.57"/>
    <n v="68541.2"/>
    <n v="115289.2"/>
    <n v="75952.3"/>
    <n v="77272.62"/>
    <n v="879614.02999999991"/>
  </r>
  <r>
    <x v="2"/>
    <s v="Tampa Electric Company"/>
    <x v="0"/>
    <s v="Tampa Electric Company"/>
    <x v="429"/>
    <s v="Labor Exempt ST"/>
    <x v="96"/>
    <s v="Maint Msc OthPwr Plt"/>
    <n v="1573.67"/>
    <n v="1419.7"/>
    <n v="1002.77"/>
    <n v="1033.46"/>
    <n v="1590.84"/>
    <n v="790.95"/>
    <n v="1268.8699999999999"/>
    <n v="1554.49"/>
    <n v="2892.66"/>
    <n v="1636.82"/>
    <n v="2106.29"/>
    <n v="573.63"/>
    <n v="17444.150000000001"/>
  </r>
  <r>
    <x v="2"/>
    <s v="Tampa Electric Company"/>
    <x v="0"/>
    <s v="Tampa Electric Company"/>
    <x v="429"/>
    <s v="Labor Exempt ST"/>
    <x v="97"/>
    <s v="OthSup SysCtrl Dispt"/>
    <n v="38324.379999999997"/>
    <n v="38879.980000000003"/>
    <n v="39211.82"/>
    <n v="34792.65"/>
    <n v="47061.14"/>
    <n v="34315.31"/>
    <n v="39787.64"/>
    <n v="44602.06"/>
    <n v="37242.080000000002"/>
    <n v="42374.12"/>
    <n v="32704.06"/>
    <n v="35675.65"/>
    <n v="464970.89"/>
  </r>
  <r>
    <x v="2"/>
    <s v="Tampa Electric Company"/>
    <x v="0"/>
    <s v="Tampa Electric Company"/>
    <x v="429"/>
    <s v="Labor Exempt ST"/>
    <x v="98"/>
    <s v="Trnsm Ops SupEng"/>
    <n v="70514.25"/>
    <n v="107512.69"/>
    <n v="44507.69"/>
    <n v="35895.339999999997"/>
    <n v="46375.97"/>
    <n v="44034.38"/>
    <n v="37049.97"/>
    <n v="53221.04"/>
    <n v="46050.6"/>
    <n v="48870.55"/>
    <n v="36720.49"/>
    <n v="33015.86"/>
    <n v="603768.82999999996"/>
  </r>
  <r>
    <x v="2"/>
    <s v="Tampa Electric Company"/>
    <x v="0"/>
    <s v="Tampa Electric Company"/>
    <x v="429"/>
    <s v="Labor Exempt ST"/>
    <x v="99"/>
    <s v="Trnsm LD Reliability"/>
    <n v="5509.88"/>
    <n v="5130.37"/>
    <n v="5355.69"/>
    <n v="4463.68"/>
    <n v="6060.9"/>
    <n v="4393.88"/>
    <n v="5260.55"/>
    <n v="5625.19"/>
    <n v="4717.51"/>
    <n v="5179.4399999999996"/>
    <n v="4200.42"/>
    <n v="5475.41"/>
    <n v="61372.92"/>
  </r>
  <r>
    <x v="2"/>
    <s v="Tampa Electric Company"/>
    <x v="0"/>
    <s v="Tampa Electric Company"/>
    <x v="429"/>
    <s v="Labor Exempt ST"/>
    <x v="100"/>
    <s v="Trnsm LD Monitor"/>
    <n v="87504"/>
    <n v="96607.74"/>
    <n v="101977.82"/>
    <n v="74941.2"/>
    <n v="117193.02"/>
    <n v="80964.490000000005"/>
    <n v="83919.71"/>
    <n v="102950.37"/>
    <n v="84768.08"/>
    <n v="96090.83"/>
    <n v="73065.119999999995"/>
    <n v="77434.12"/>
    <n v="1077416.5"/>
  </r>
  <r>
    <x v="2"/>
    <s v="Tampa Electric Company"/>
    <x v="0"/>
    <s v="Tampa Electric Company"/>
    <x v="429"/>
    <s v="Labor Exempt ST"/>
    <x v="101"/>
    <s v="Trnsm LD Svc Schld"/>
    <n v="58775.53"/>
    <n v="65123.08"/>
    <n v="63834.26"/>
    <n v="53685.15"/>
    <n v="76038.66"/>
    <n v="53056.53"/>
    <n v="62371.61"/>
    <n v="71748.490000000005"/>
    <n v="55145.440000000002"/>
    <n v="64675.48"/>
    <n v="49095.360000000001"/>
    <n v="53934.64"/>
    <n v="727484.23"/>
  </r>
  <r>
    <x v="2"/>
    <s v="Tampa Electric Company"/>
    <x v="0"/>
    <s v="Tampa Electric Company"/>
    <x v="429"/>
    <s v="Labor Exempt ST"/>
    <x v="102"/>
    <s v="Trnsm Station Exp"/>
    <n v="31060.05"/>
    <n v="27781.41"/>
    <n v="28420.080000000002"/>
    <n v="24420.959999999999"/>
    <n v="33254.769999999997"/>
    <n v="28334.34"/>
    <n v="28834.82"/>
    <n v="34831.040000000001"/>
    <n v="22750.34"/>
    <n v="33820.519999999997"/>
    <n v="18817.12"/>
    <n v="15089.82"/>
    <n v="327415.27"/>
  </r>
  <r>
    <x v="2"/>
    <s v="Tampa Electric Company"/>
    <x v="0"/>
    <s v="Tampa Electric Company"/>
    <x v="429"/>
    <s v="Labor Exempt ST"/>
    <x v="103"/>
    <s v="Trnsm OH Line Exp"/>
    <n v="1131.54"/>
    <n v="689.02"/>
    <n v="1010.17"/>
    <n v="1459.37"/>
    <n v="1642.42"/>
    <n v="1949.46"/>
    <n v="1027.6600000000001"/>
    <n v="2220.59"/>
    <n v="35142.69"/>
    <n v="3169.42"/>
    <n v="1673.1"/>
    <n v="2677"/>
    <n v="53792.44"/>
  </r>
  <r>
    <x v="2"/>
    <s v="Tampa Electric Company"/>
    <x v="0"/>
    <s v="Tampa Electric Company"/>
    <x v="429"/>
    <s v="Labor Exempt ST"/>
    <x v="104"/>
    <s v="Misc Trnsm Exp"/>
    <n v="32088.86"/>
    <n v="43001.48"/>
    <n v="59937.27"/>
    <n v="42240.59"/>
    <n v="56882.41"/>
    <n v="49077.62"/>
    <n v="50127.45"/>
    <n v="61676.34"/>
    <n v="44683.18"/>
    <n v="50673.05"/>
    <n v="40089.370000000003"/>
    <n v="47386.71"/>
    <n v="577864.32999999996"/>
  </r>
  <r>
    <x v="2"/>
    <s v="Tampa Electric Company"/>
    <x v="0"/>
    <s v="Tampa Electric Company"/>
    <x v="429"/>
    <s v="Labor Exempt ST"/>
    <x v="105"/>
    <s v="Trnsm Maint Struct"/>
    <n v="31.05"/>
    <m/>
    <m/>
    <m/>
    <m/>
    <m/>
    <m/>
    <m/>
    <m/>
    <m/>
    <m/>
    <m/>
    <n v="31.05"/>
  </r>
  <r>
    <x v="2"/>
    <s v="Tampa Electric Company"/>
    <x v="0"/>
    <s v="Tampa Electric Company"/>
    <x v="429"/>
    <s v="Labor Exempt ST"/>
    <x v="106"/>
    <s v="Trnsm Maint Comp SW"/>
    <n v="14540.6"/>
    <n v="9876.7099999999991"/>
    <n v="7189.29"/>
    <n v="11961.28"/>
    <n v="15072.88"/>
    <n v="14585.51"/>
    <n v="9836.7000000000007"/>
    <n v="17961.740000000002"/>
    <n v="9781.59"/>
    <n v="16450.62"/>
    <n v="8951.01"/>
    <n v="10003.540000000001"/>
    <n v="146211.47"/>
  </r>
  <r>
    <x v="2"/>
    <s v="Tampa Electric Company"/>
    <x v="0"/>
    <s v="Tampa Electric Company"/>
    <x v="429"/>
    <s v="Labor Exempt ST"/>
    <x v="107"/>
    <s v="Trnsm Maint Comm Eq"/>
    <n v="5563.85"/>
    <n v="4183.7"/>
    <n v="3009.53"/>
    <n v="1835.91"/>
    <n v="2951.55"/>
    <n v="2200.1999999999998"/>
    <n v="1923.72"/>
    <n v="1654.35"/>
    <n v="1462.75"/>
    <n v="5740.64"/>
    <n v="1308.6300000000001"/>
    <n v="1471.28"/>
    <n v="33306.11"/>
  </r>
  <r>
    <x v="2"/>
    <s v="Tampa Electric Company"/>
    <x v="0"/>
    <s v="Tampa Electric Company"/>
    <x v="429"/>
    <s v="Labor Exempt ST"/>
    <x v="108"/>
    <s v="Trnsm Maint Stn Equ"/>
    <n v="5008.5"/>
    <n v="6568.83"/>
    <n v="15301.27"/>
    <n v="5681.93"/>
    <n v="11123.38"/>
    <n v="5302.77"/>
    <n v="8016.28"/>
    <n v="7691.7"/>
    <n v="7464.5"/>
    <n v="7518.71"/>
    <n v="6601.02"/>
    <n v="5720.87"/>
    <n v="91999.76"/>
  </r>
  <r>
    <x v="2"/>
    <s v="Tampa Electric Company"/>
    <x v="0"/>
    <s v="Tampa Electric Company"/>
    <x v="429"/>
    <s v="Labor Exempt ST"/>
    <x v="109"/>
    <s v="Trnsm Maint OH Lines"/>
    <n v="33090.639999999999"/>
    <n v="38731"/>
    <n v="36409.980000000003"/>
    <n v="35248.67"/>
    <n v="43995.4"/>
    <n v="36645.410000000003"/>
    <n v="38343.879999999997"/>
    <n v="41661.21"/>
    <n v="31733.25"/>
    <n v="41150.51"/>
    <n v="30444.93"/>
    <n v="35800.97"/>
    <n v="443255.85"/>
  </r>
  <r>
    <x v="2"/>
    <s v="Tampa Electric Company"/>
    <x v="0"/>
    <s v="Tampa Electric Company"/>
    <x v="429"/>
    <s v="Labor Exempt ST"/>
    <x v="110"/>
    <s v="Distrb Ops SupEng"/>
    <n v="22650.400000000001"/>
    <n v="38664.61"/>
    <n v="51015.15"/>
    <n v="20700.509999999998"/>
    <n v="30207.11"/>
    <n v="29673.62"/>
    <n v="30232.23"/>
    <n v="31870.07"/>
    <n v="21615.08"/>
    <n v="32985.47"/>
    <n v="19374.72"/>
    <n v="18540.37"/>
    <n v="347529.33999999997"/>
  </r>
  <r>
    <x v="2"/>
    <s v="Tampa Electric Company"/>
    <x v="0"/>
    <s v="Tampa Electric Company"/>
    <x v="429"/>
    <s v="Labor Exempt ST"/>
    <x v="111"/>
    <s v="Distrb Load Dispatch"/>
    <n v="18503.62"/>
    <n v="15825.35"/>
    <n v="10787.96"/>
    <n v="9092.92"/>
    <n v="7465.34"/>
    <n v="8031.01"/>
    <n v="8865.01"/>
    <n v="9690.6200000000008"/>
    <n v="7383.98"/>
    <n v="11045.37"/>
    <n v="5379.95"/>
    <n v="9204.94"/>
    <n v="121276.06999999998"/>
  </r>
  <r>
    <x v="2"/>
    <s v="Tampa Electric Company"/>
    <x v="0"/>
    <s v="Tampa Electric Company"/>
    <x v="429"/>
    <s v="Labor Exempt ST"/>
    <x v="112"/>
    <s v="Distrb Station Exp"/>
    <n v="44358.84"/>
    <n v="57681.38"/>
    <n v="57368.62"/>
    <n v="53123.56"/>
    <n v="69418.91"/>
    <n v="49248.87"/>
    <n v="46547.82"/>
    <n v="55051.15"/>
    <n v="52957.06"/>
    <n v="62132.09"/>
    <n v="46972.6"/>
    <n v="46634.39"/>
    <n v="641495.29"/>
  </r>
  <r>
    <x v="2"/>
    <s v="Tampa Electric Company"/>
    <x v="0"/>
    <s v="Tampa Electric Company"/>
    <x v="429"/>
    <s v="Labor Exempt ST"/>
    <x v="113"/>
    <s v="Distrb OH Line Exp"/>
    <n v="145110.72"/>
    <n v="190355.81"/>
    <n v="199885.71"/>
    <n v="176421.73"/>
    <n v="225861.36"/>
    <n v="182605.83"/>
    <n v="170449.2"/>
    <n v="210089.76"/>
    <n v="393812.42"/>
    <n v="231345.4"/>
    <n v="167082.15"/>
    <n v="180321.19"/>
    <n v="2473341.2799999998"/>
  </r>
  <r>
    <x v="2"/>
    <s v="Tampa Electric Company"/>
    <x v="0"/>
    <s v="Tampa Electric Company"/>
    <x v="429"/>
    <s v="Labor Exempt ST"/>
    <x v="114"/>
    <s v="Distrb UG Line Exp"/>
    <n v="8300.5499999999993"/>
    <n v="7239.47"/>
    <n v="7804.6"/>
    <n v="7414.37"/>
    <n v="9365.51"/>
    <n v="7808.31"/>
    <n v="7769.51"/>
    <n v="8960.6299999999992"/>
    <n v="4292.54"/>
    <n v="9287.4699999999993"/>
    <n v="8248.07"/>
    <n v="8194.67"/>
    <n v="94685.7"/>
  </r>
  <r>
    <x v="2"/>
    <s v="Tampa Electric Company"/>
    <x v="0"/>
    <s v="Tampa Electric Company"/>
    <x v="429"/>
    <s v="Labor Exempt ST"/>
    <x v="115"/>
    <s v="Distrb Sreet Lightn"/>
    <n v="84529.71"/>
    <n v="68590.23"/>
    <n v="64300.81"/>
    <n v="65794.759999999995"/>
    <n v="76939.3"/>
    <n v="63032.9"/>
    <n v="52283.55"/>
    <n v="67318.039999999994"/>
    <n v="54113.22"/>
    <n v="73003.649999999994"/>
    <n v="44280.53"/>
    <n v="44070.1"/>
    <n v="758256.8"/>
  </r>
  <r>
    <x v="2"/>
    <s v="Tampa Electric Company"/>
    <x v="0"/>
    <s v="Tampa Electric Company"/>
    <x v="429"/>
    <s v="Labor Exempt ST"/>
    <x v="116"/>
    <s v="Distrb Meter Exp"/>
    <n v="110782.24"/>
    <n v="123992.57"/>
    <n v="100584.74"/>
    <n v="76692.759999999995"/>
    <n v="112526.94"/>
    <n v="89771.16"/>
    <n v="93267.49"/>
    <n v="118547.35"/>
    <n v="82892.11"/>
    <n v="113577.02"/>
    <n v="72530.22"/>
    <n v="93946.23"/>
    <n v="1189110.83"/>
  </r>
  <r>
    <x v="2"/>
    <s v="Tampa Electric Company"/>
    <x v="0"/>
    <s v="Tampa Electric Company"/>
    <x v="429"/>
    <s v="Labor Exempt ST"/>
    <x v="117"/>
    <s v="Distrb Cust Install"/>
    <n v="28456.26"/>
    <n v="31717.23"/>
    <n v="4338.0600000000004"/>
    <n v="13769.71"/>
    <n v="23587.05"/>
    <n v="16384.7"/>
    <n v="15856.38"/>
    <n v="23569.62"/>
    <n v="19025.419999999998"/>
    <n v="21668.560000000001"/>
    <n v="17217.28"/>
    <n v="14441.51"/>
    <n v="230031.78"/>
  </r>
  <r>
    <x v="2"/>
    <s v="Tampa Electric Company"/>
    <x v="0"/>
    <s v="Tampa Electric Company"/>
    <x v="429"/>
    <s v="Labor Exempt ST"/>
    <x v="118"/>
    <s v="Misc Distrib Exp"/>
    <n v="176088.55"/>
    <n v="195356.57"/>
    <n v="210910.11"/>
    <n v="168630.32"/>
    <n v="203438.29"/>
    <n v="159565.70000000001"/>
    <n v="175089.63"/>
    <n v="197002.5"/>
    <n v="144389.62"/>
    <n v="168527.55"/>
    <n v="131616.28"/>
    <n v="150190.19"/>
    <n v="2080805.31"/>
  </r>
  <r>
    <x v="2"/>
    <s v="Tampa Electric Company"/>
    <x v="0"/>
    <s v="Tampa Electric Company"/>
    <x v="429"/>
    <s v="Labor Exempt ST"/>
    <x v="119"/>
    <s v="Distrb Maint Struct"/>
    <n v="2359.4"/>
    <n v="3130.33"/>
    <n v="2161.67"/>
    <n v="4274.84"/>
    <n v="1953.01"/>
    <n v="2331.4299999999998"/>
    <n v="3169.81"/>
    <n v="3737.3"/>
    <n v="3555.04"/>
    <n v="4079.8"/>
    <n v="2299.14"/>
    <n v="1563.36"/>
    <n v="34615.130000000005"/>
  </r>
  <r>
    <x v="2"/>
    <s v="Tampa Electric Company"/>
    <x v="0"/>
    <s v="Tampa Electric Company"/>
    <x v="429"/>
    <s v="Labor Exempt ST"/>
    <x v="120"/>
    <s v="Distrb Maint Station"/>
    <n v="17974.990000000002"/>
    <n v="28899.21"/>
    <n v="15803.07"/>
    <n v="17331.490000000002"/>
    <n v="33567.660000000003"/>
    <n v="29931.3"/>
    <n v="29564.14"/>
    <n v="35453.61"/>
    <n v="19055.82"/>
    <n v="35610.86"/>
    <n v="19746.72"/>
    <n v="18070.02"/>
    <n v="301008.89"/>
  </r>
  <r>
    <x v="2"/>
    <s v="Tampa Electric Company"/>
    <x v="0"/>
    <s v="Tampa Electric Company"/>
    <x v="429"/>
    <s v="Labor Exempt ST"/>
    <x v="121"/>
    <s v="Distrb Maint OH Line"/>
    <n v="232083.47"/>
    <n v="234023.17"/>
    <n v="286972.40999999997"/>
    <n v="246054.35"/>
    <n v="313885.92"/>
    <n v="270311.64"/>
    <n v="296531.5"/>
    <n v="310837.68"/>
    <n v="213995.16"/>
    <n v="297215.35999999999"/>
    <n v="217159.4"/>
    <n v="265415.15999999997"/>
    <n v="3184485.22"/>
  </r>
  <r>
    <x v="2"/>
    <s v="Tampa Electric Company"/>
    <x v="0"/>
    <s v="Tampa Electric Company"/>
    <x v="429"/>
    <s v="Labor Exempt ST"/>
    <x v="122"/>
    <s v="Distrb Maint UG Line"/>
    <n v="38014.410000000003"/>
    <n v="36491.15"/>
    <n v="78594.42"/>
    <n v="104776.96000000001"/>
    <n v="97848.5"/>
    <n v="82851.92"/>
    <n v="97850.55"/>
    <n v="131797.04999999999"/>
    <n v="95256.16"/>
    <n v="127053.1"/>
    <n v="101932.39"/>
    <n v="133164.23000000001"/>
    <n v="1125630.8400000001"/>
  </r>
  <r>
    <x v="2"/>
    <s v="Tampa Electric Company"/>
    <x v="0"/>
    <s v="Tampa Electric Company"/>
    <x v="429"/>
    <s v="Labor Exempt ST"/>
    <x v="123"/>
    <s v="Distrb Maint Transf"/>
    <n v="3463.05"/>
    <n v="3847.91"/>
    <n v="4792.95"/>
    <n v="3659.45"/>
    <n v="4830.63"/>
    <n v="4361.53"/>
    <n v="4089.79"/>
    <n v="6216.59"/>
    <n v="4044.4"/>
    <n v="5195.8599999999997"/>
    <n v="3995.46"/>
    <n v="2001.2"/>
    <n v="50498.82"/>
  </r>
  <r>
    <x v="2"/>
    <s v="Tampa Electric Company"/>
    <x v="0"/>
    <s v="Tampa Electric Company"/>
    <x v="429"/>
    <s v="Labor Exempt ST"/>
    <x v="124"/>
    <s v="Distrb Maint StLght"/>
    <n v="6402.35"/>
    <n v="3474.21"/>
    <n v="1428.33"/>
    <n v="100.86"/>
    <n v="63.27"/>
    <n v="110.73"/>
    <n v="621.69000000000005"/>
    <n v="894.86"/>
    <n v="396.89"/>
    <m/>
    <n v="481.74"/>
    <n v="46.43"/>
    <n v="14021.360000000002"/>
  </r>
  <r>
    <x v="2"/>
    <s v="Tampa Electric Company"/>
    <x v="0"/>
    <s v="Tampa Electric Company"/>
    <x v="429"/>
    <s v="Labor Exempt ST"/>
    <x v="125"/>
    <s v="Distrb Maint Meters"/>
    <n v="6092.81"/>
    <n v="7376.41"/>
    <n v="6547.29"/>
    <n v="5579.54"/>
    <n v="9937.73"/>
    <n v="5735.01"/>
    <n v="6651"/>
    <n v="9278.7000000000007"/>
    <n v="4667.0200000000004"/>
    <n v="7849.34"/>
    <n v="4629.96"/>
    <n v="4137.28"/>
    <n v="78482.090000000011"/>
  </r>
  <r>
    <x v="2"/>
    <s v="Tampa Electric Company"/>
    <x v="0"/>
    <s v="Tampa Electric Company"/>
    <x v="429"/>
    <s v="Labor Exempt ST"/>
    <x v="126"/>
    <s v="Cust Act Superv"/>
    <m/>
    <m/>
    <n v="140.82"/>
    <n v="61.42"/>
    <m/>
    <n v="68.2"/>
    <n v="94.93"/>
    <n v="141.38999999999999"/>
    <m/>
    <m/>
    <m/>
    <m/>
    <n v="506.76"/>
  </r>
  <r>
    <x v="2"/>
    <s v="Tampa Electric Company"/>
    <x v="0"/>
    <s v="Tampa Electric Company"/>
    <x v="429"/>
    <s v="Labor Exempt ST"/>
    <x v="127"/>
    <s v="Cust Act Meter Read"/>
    <n v="3272.98"/>
    <n v="3341.25"/>
    <n v="2807.92"/>
    <n v="3037.16"/>
    <n v="3342.19"/>
    <n v="3681.45"/>
    <n v="3508.27"/>
    <n v="5171.22"/>
    <n v="3099.47"/>
    <n v="4546.26"/>
    <n v="2480.4"/>
    <n v="4569.43"/>
    <n v="42858.000000000007"/>
  </r>
  <r>
    <x v="2"/>
    <s v="Tampa Electric Company"/>
    <x v="0"/>
    <s v="Tampa Electric Company"/>
    <x v="429"/>
    <s v="Labor Exempt ST"/>
    <x v="128"/>
    <s v="Cust Act Rcds Cllct"/>
    <n v="515068.84"/>
    <n v="599469.68999999994"/>
    <n v="691004.66"/>
    <n v="526871.03"/>
    <n v="692235.48"/>
    <n v="582726.35"/>
    <n v="530437.26"/>
    <n v="646042.93000000005"/>
    <n v="553468.27"/>
    <n v="675906.35"/>
    <n v="530692.17000000004"/>
    <n v="537265.48"/>
    <n v="7081188.5099999998"/>
  </r>
  <r>
    <x v="2"/>
    <s v="Tampa Electric Company"/>
    <x v="0"/>
    <s v="Tampa Electric Company"/>
    <x v="429"/>
    <s v="Labor Exempt ST"/>
    <x v="129"/>
    <s v="Cust Assist Exp"/>
    <n v="290651.34999999998"/>
    <n v="337691.71"/>
    <n v="303011.7"/>
    <n v="299064.58"/>
    <n v="314927.37"/>
    <n v="262699.84000000003"/>
    <n v="258777.56"/>
    <n v="313839"/>
    <n v="265893.05"/>
    <n v="320770.27"/>
    <n v="225200.28"/>
    <n v="257752.97"/>
    <n v="3450279.68"/>
  </r>
  <r>
    <x v="2"/>
    <s v="Tampa Electric Company"/>
    <x v="0"/>
    <s v="Tampa Electric Company"/>
    <x v="429"/>
    <s v="Labor Exempt ST"/>
    <x v="130"/>
    <s v="Cust Svc Advertis"/>
    <m/>
    <m/>
    <m/>
    <m/>
    <m/>
    <m/>
    <n v="435.5"/>
    <n v="123.34"/>
    <m/>
    <m/>
    <m/>
    <m/>
    <n v="558.84"/>
  </r>
  <r>
    <x v="2"/>
    <s v="Tampa Electric Company"/>
    <x v="0"/>
    <s v="Tampa Electric Company"/>
    <x v="429"/>
    <s v="Labor Exempt ST"/>
    <x v="131"/>
    <s v="A&amp;G Salaries"/>
    <n v="3017996.42"/>
    <n v="3364616.84"/>
    <n v="3492830.86"/>
    <n v="2897392.02"/>
    <n v="3653314.22"/>
    <n v="2988004.59"/>
    <n v="3011853.13"/>
    <n v="3096487.18"/>
    <n v="2856453.34"/>
    <n v="3513096.37"/>
    <n v="2734739.81"/>
    <n v="3100631.21"/>
    <n v="37727415.990000002"/>
  </r>
  <r>
    <x v="2"/>
    <s v="Tampa Electric Company"/>
    <x v="0"/>
    <s v="Tampa Electric Company"/>
    <x v="429"/>
    <s v="Labor Exempt ST"/>
    <x v="132"/>
    <s v="Misc General Exp"/>
    <n v="37697.42"/>
    <n v="39922.629999999997"/>
    <n v="31365.75"/>
    <n v="24476.71"/>
    <n v="39610.01"/>
    <n v="16415.3"/>
    <n v="36534.93"/>
    <n v="45972.5"/>
    <n v="38808.120000000003"/>
    <n v="42862"/>
    <n v="45070.47"/>
    <n v="37010.26"/>
    <n v="435746.1"/>
  </r>
  <r>
    <x v="2"/>
    <s v="Tampa Electric Company"/>
    <x v="0"/>
    <s v="Tampa Electric Company"/>
    <x v="429"/>
    <s v="Labor Exempt ST"/>
    <x v="133"/>
    <s v="A&amp;G Ele Maint GenPlt"/>
    <n v="31497.84"/>
    <n v="33939.07"/>
    <n v="40908.39"/>
    <n v="31822.5"/>
    <n v="45136.69"/>
    <n v="44045.45"/>
    <n v="30367.51"/>
    <n v="35337.93"/>
    <n v="28470.69"/>
    <n v="37729.64"/>
    <n v="28674.73"/>
    <n v="32685.13"/>
    <n v="420615.57"/>
  </r>
  <r>
    <x v="2"/>
    <s v="Tampa Electric Company"/>
    <x v="0"/>
    <s v="Tampa Electric Company"/>
    <x v="429"/>
    <s v="Labor Exempt ST"/>
    <x v="134"/>
    <s v="Not assigned"/>
    <m/>
    <m/>
    <m/>
    <m/>
    <m/>
    <m/>
    <m/>
    <m/>
    <m/>
    <n v="-453.65"/>
    <m/>
    <n v="-2861.14"/>
    <n v="-3314.79"/>
  </r>
  <r>
    <x v="2"/>
    <s v="Tampa Electric Company"/>
    <x v="0"/>
    <s v="Tampa Electric Company"/>
    <x v="430"/>
    <s v="Labor Exempt OT"/>
    <x v="1"/>
    <s v="FERC B/S Clearing"/>
    <n v="151247.26999999999"/>
    <n v="159983.06"/>
    <n v="243428.67"/>
    <n v="206781.05"/>
    <n v="304497.49"/>
    <n v="226922.12"/>
    <n v="204599.82"/>
    <n v="227770.83"/>
    <n v="263704.37"/>
    <n v="284602.2"/>
    <n v="282191.76"/>
    <n v="216019.16"/>
    <n v="2771747.8000000007"/>
  </r>
  <r>
    <x v="2"/>
    <s v="Tampa Electric Company"/>
    <x v="0"/>
    <s v="Tampa Electric Company"/>
    <x v="430"/>
    <s v="Labor Exempt OT"/>
    <x v="78"/>
    <s v="Csts Jobbing Wrk"/>
    <n v="0.26"/>
    <n v="3.12"/>
    <n v="7.93"/>
    <n v="189.98"/>
    <n v="-49.65"/>
    <n v="-0.56000000000000005"/>
    <m/>
    <m/>
    <n v="67.28"/>
    <n v="0.3"/>
    <n v="3.95"/>
    <n v="-0.45"/>
    <n v="222.16"/>
  </r>
  <r>
    <x v="2"/>
    <s v="Tampa Electric Company"/>
    <x v="0"/>
    <s v="Tampa Electric Company"/>
    <x v="430"/>
    <s v="Labor Exempt OT"/>
    <x v="79"/>
    <s v="Other Deductions"/>
    <n v="138.86000000000001"/>
    <m/>
    <m/>
    <n v="39.14"/>
    <n v="45.49"/>
    <n v="9.34"/>
    <m/>
    <m/>
    <m/>
    <m/>
    <m/>
    <m/>
    <n v="232.83"/>
  </r>
  <r>
    <x v="2"/>
    <s v="Tampa Electric Company"/>
    <x v="0"/>
    <s v="Tampa Electric Company"/>
    <x v="430"/>
    <s v="Labor Exempt OT"/>
    <x v="80"/>
    <s v="Steam Ops SupEng"/>
    <n v="377.45"/>
    <n v="10013.35"/>
    <n v="15982.36"/>
    <n v="32816.28"/>
    <n v="42409.94"/>
    <n v="11133.57"/>
    <n v="14551.54"/>
    <n v="21074.95"/>
    <n v="15700.29"/>
    <n v="44621.02"/>
    <n v="37534.370000000003"/>
    <n v="18165.12"/>
    <n v="264380.24000000005"/>
  </r>
  <r>
    <x v="2"/>
    <s v="Tampa Electric Company"/>
    <x v="0"/>
    <s v="Tampa Electric Company"/>
    <x v="430"/>
    <s v="Labor Exempt OT"/>
    <x v="81"/>
    <s v="Steam Fuel"/>
    <n v="-1.44"/>
    <m/>
    <n v="46.03"/>
    <n v="31.16"/>
    <n v="348.5"/>
    <n v="11.14"/>
    <n v="827.33"/>
    <n v="-100.67"/>
    <n v="293.81"/>
    <n v="282.3"/>
    <n v="-75.66"/>
    <n v="20.350000000000001"/>
    <n v="1682.8499999999997"/>
  </r>
  <r>
    <x v="2"/>
    <s v="Tampa Electric Company"/>
    <x v="0"/>
    <s v="Tampa Electric Company"/>
    <x v="430"/>
    <s v="Labor Exempt OT"/>
    <x v="82"/>
    <s v="Steam Expenses"/>
    <n v="11889.29"/>
    <n v="11570.38"/>
    <n v="9563.51"/>
    <n v="10867.13"/>
    <n v="14596.53"/>
    <n v="15905.44"/>
    <n v="10586.15"/>
    <n v="2702.29"/>
    <n v="16431.09"/>
    <n v="7755.56"/>
    <n v="19130.7"/>
    <n v="12610.42"/>
    <n v="143608.49"/>
  </r>
  <r>
    <x v="2"/>
    <s v="Tampa Electric Company"/>
    <x v="0"/>
    <s v="Tampa Electric Company"/>
    <x v="430"/>
    <s v="Labor Exempt OT"/>
    <x v="83"/>
    <s v="Steam Electric Exp"/>
    <n v="7226.72"/>
    <n v="6565.19"/>
    <n v="5506.31"/>
    <n v="6013.29"/>
    <n v="9868.41"/>
    <n v="12590.93"/>
    <n v="6909.01"/>
    <n v="1846.42"/>
    <n v="12162.31"/>
    <n v="6430.96"/>
    <n v="13519.77"/>
    <n v="9642.86"/>
    <n v="98282.180000000008"/>
  </r>
  <r>
    <x v="2"/>
    <s v="Tampa Electric Company"/>
    <x v="0"/>
    <s v="Tampa Electric Company"/>
    <x v="430"/>
    <s v="Labor Exempt OT"/>
    <x v="84"/>
    <s v="Misc Steam Pwr Exp"/>
    <n v="-31.02"/>
    <n v="107.14"/>
    <n v="138.19999999999999"/>
    <n v="42.05"/>
    <n v="3.62"/>
    <n v="117.96"/>
    <n v="285.08"/>
    <n v="195.01"/>
    <n v="585.28"/>
    <n v="-129.05000000000001"/>
    <n v="331.82"/>
    <n v="2.76"/>
    <n v="1648.85"/>
  </r>
  <r>
    <x v="2"/>
    <s v="Tampa Electric Company"/>
    <x v="0"/>
    <s v="Tampa Electric Company"/>
    <x v="430"/>
    <s v="Labor Exempt OT"/>
    <x v="85"/>
    <s v="Steam Main SupEng"/>
    <m/>
    <m/>
    <m/>
    <m/>
    <m/>
    <m/>
    <n v="3.64"/>
    <n v="334.45"/>
    <n v="-356.25"/>
    <m/>
    <m/>
    <m/>
    <n v="-18.160000000000025"/>
  </r>
  <r>
    <x v="2"/>
    <s v="Tampa Electric Company"/>
    <x v="0"/>
    <s v="Tampa Electric Company"/>
    <x v="430"/>
    <s v="Labor Exempt OT"/>
    <x v="86"/>
    <s v="Steam Main Struct"/>
    <n v="1022.93"/>
    <n v="344.63"/>
    <n v="888.45"/>
    <n v="2207.41"/>
    <n v="1569.23"/>
    <n v="416.76"/>
    <n v="728.78"/>
    <n v="353.67"/>
    <n v="2384.19"/>
    <n v="1225.2"/>
    <n v="954.57"/>
    <n v="874.23"/>
    <n v="12970.05"/>
  </r>
  <r>
    <x v="2"/>
    <s v="Tampa Electric Company"/>
    <x v="0"/>
    <s v="Tampa Electric Company"/>
    <x v="430"/>
    <s v="Labor Exempt OT"/>
    <x v="87"/>
    <s v="Steam Maint BoilerPl"/>
    <n v="8506.98"/>
    <n v="5433.61"/>
    <n v="11946.97"/>
    <n v="23748.04"/>
    <n v="35548.22"/>
    <n v="1824.4"/>
    <n v="10690.48"/>
    <n v="10052.14"/>
    <n v="17891.080000000002"/>
    <n v="6856.08"/>
    <n v="16080.97"/>
    <n v="12150.18"/>
    <n v="160729.15"/>
  </r>
  <r>
    <x v="2"/>
    <s v="Tampa Electric Company"/>
    <x v="0"/>
    <s v="Tampa Electric Company"/>
    <x v="430"/>
    <s v="Labor Exempt OT"/>
    <x v="88"/>
    <s v="Steam Maint ElePlant"/>
    <n v="1337.43"/>
    <n v="1086.3900000000001"/>
    <n v="2142.29"/>
    <n v="2802.7"/>
    <n v="4931.2299999999996"/>
    <n v="232.26"/>
    <n v="1296.3699999999999"/>
    <n v="1390.02"/>
    <n v="456.94"/>
    <n v="241.76"/>
    <n v="981.45"/>
    <n v="496.86"/>
    <n v="17395.700000000004"/>
  </r>
  <r>
    <x v="2"/>
    <s v="Tampa Electric Company"/>
    <x v="0"/>
    <s v="Tampa Electric Company"/>
    <x v="430"/>
    <s v="Labor Exempt OT"/>
    <x v="89"/>
    <s v="Maint Msc Steam Plnt"/>
    <n v="673.56"/>
    <n v="2305.73"/>
    <n v="1093.96"/>
    <n v="1495.02"/>
    <n v="1142.8499999999999"/>
    <n v="714.7"/>
    <n v="1335.01"/>
    <n v="749.2"/>
    <n v="1497.41"/>
    <n v="1251.97"/>
    <n v="3087.48"/>
    <n v="947.52"/>
    <n v="16294.41"/>
  </r>
  <r>
    <x v="2"/>
    <s v="Tampa Electric Company"/>
    <x v="0"/>
    <s v="Tampa Electric Company"/>
    <x v="430"/>
    <s v="Labor Exempt OT"/>
    <x v="90"/>
    <s v="OthPwr Ops SupEng"/>
    <m/>
    <m/>
    <m/>
    <m/>
    <m/>
    <m/>
    <m/>
    <n v="525.84"/>
    <m/>
    <m/>
    <n v="125.25"/>
    <n v="397.92"/>
    <n v="1049.01"/>
  </r>
  <r>
    <x v="2"/>
    <s v="Tampa Electric Company"/>
    <x v="0"/>
    <s v="Tampa Electric Company"/>
    <x v="430"/>
    <s v="Labor Exempt OT"/>
    <x v="91"/>
    <s v="OthPwr Fuel"/>
    <n v="28.8"/>
    <n v="-4.75"/>
    <n v="54.77"/>
    <n v="-0.05"/>
    <m/>
    <m/>
    <n v="0.86"/>
    <n v="0.78"/>
    <m/>
    <n v="-2.44"/>
    <n v="0.2"/>
    <m/>
    <n v="78.170000000000016"/>
  </r>
  <r>
    <x v="2"/>
    <s v="Tampa Electric Company"/>
    <x v="0"/>
    <s v="Tampa Electric Company"/>
    <x v="430"/>
    <s v="Labor Exempt OT"/>
    <x v="92"/>
    <s v="OthPwr Gen Exp"/>
    <n v="53906.15"/>
    <n v="27544.29"/>
    <n v="78013.350000000006"/>
    <n v="28103.14"/>
    <n v="41914.1"/>
    <n v="41760.01"/>
    <n v="34769.699999999997"/>
    <n v="39715.050000000003"/>
    <n v="86924.63"/>
    <n v="38019.54"/>
    <n v="70748.42"/>
    <n v="38073.370000000003"/>
    <n v="579491.75"/>
  </r>
  <r>
    <x v="2"/>
    <s v="Tampa Electric Company"/>
    <x v="0"/>
    <s v="Tampa Electric Company"/>
    <x v="430"/>
    <s v="Labor Exempt OT"/>
    <x v="93"/>
    <s v="Misc OthPwr Gen Exp"/>
    <n v="3829.44"/>
    <n v="3310.87"/>
    <n v="5417.86"/>
    <n v="5653.63"/>
    <n v="3111.19"/>
    <n v="1472.57"/>
    <n v="2706.05"/>
    <n v="1457.72"/>
    <n v="3046.55"/>
    <n v="1158.8699999999999"/>
    <n v="7056.63"/>
    <n v="1180.48"/>
    <n v="39401.86"/>
  </r>
  <r>
    <x v="2"/>
    <s v="Tampa Electric Company"/>
    <x v="0"/>
    <s v="Tampa Electric Company"/>
    <x v="430"/>
    <s v="Labor Exempt OT"/>
    <x v="94"/>
    <s v="OthPwr Maint Struct"/>
    <n v="575.44000000000005"/>
    <n v="1216.06"/>
    <n v="1437.61"/>
    <n v="1507.5"/>
    <n v="788.09"/>
    <n v="1515.34"/>
    <n v="1138.55"/>
    <n v="2222.37"/>
    <n v="1096.25"/>
    <n v="1848.71"/>
    <n v="1423.37"/>
    <n v="704.46"/>
    <n v="15473.749999999996"/>
  </r>
  <r>
    <x v="2"/>
    <s v="Tampa Electric Company"/>
    <x v="0"/>
    <s v="Tampa Electric Company"/>
    <x v="430"/>
    <s v="Labor Exempt OT"/>
    <x v="95"/>
    <s v="OthPwr Maint Gen Eq"/>
    <n v="6602.48"/>
    <n v="4644.78"/>
    <n v="10769.43"/>
    <n v="4222.68"/>
    <n v="8556.1299999999992"/>
    <n v="7276.5"/>
    <n v="5233.1899999999996"/>
    <n v="9506.3700000000008"/>
    <n v="12299.68"/>
    <n v="15579.16"/>
    <n v="13342.86"/>
    <n v="7588.59"/>
    <n v="105621.85"/>
  </r>
  <r>
    <x v="2"/>
    <s v="Tampa Electric Company"/>
    <x v="0"/>
    <s v="Tampa Electric Company"/>
    <x v="430"/>
    <s v="Labor Exempt OT"/>
    <x v="96"/>
    <s v="Maint Msc OthPwr Plt"/>
    <n v="599.26"/>
    <n v="277.38"/>
    <n v="317.52999999999997"/>
    <n v="587.78"/>
    <n v="316.52"/>
    <n v="246.85"/>
    <n v="330.32"/>
    <n v="265.36"/>
    <n v="1174.55"/>
    <n v="115.58"/>
    <n v="625.33000000000004"/>
    <n v="95.45"/>
    <n v="4951.91"/>
  </r>
  <r>
    <x v="2"/>
    <s v="Tampa Electric Company"/>
    <x v="0"/>
    <s v="Tampa Electric Company"/>
    <x v="430"/>
    <s v="Labor Exempt OT"/>
    <x v="97"/>
    <s v="OthSup SysCtrl Dispt"/>
    <n v="5217.3500000000004"/>
    <n v="1042.06"/>
    <n v="8020.76"/>
    <n v="4103.78"/>
    <n v="4392.6499999999996"/>
    <n v="4299.66"/>
    <n v="7954.73"/>
    <n v="4606.16"/>
    <n v="4805.9399999999996"/>
    <n v="7667.5"/>
    <n v="13880.54"/>
    <n v="7291.44"/>
    <n v="73282.570000000007"/>
  </r>
  <r>
    <x v="2"/>
    <s v="Tampa Electric Company"/>
    <x v="0"/>
    <s v="Tampa Electric Company"/>
    <x v="430"/>
    <s v="Labor Exempt OT"/>
    <x v="98"/>
    <s v="Trnsm Ops SupEng"/>
    <n v="1391.83"/>
    <n v="2041"/>
    <n v="2749.65"/>
    <n v="2727.94"/>
    <n v="1991.93"/>
    <n v="2380.8200000000002"/>
    <n v="2334.4299999999998"/>
    <n v="1525.03"/>
    <n v="2714.72"/>
    <n v="2596.29"/>
    <n v="3346.35"/>
    <n v="2324.54"/>
    <n v="28124.530000000002"/>
  </r>
  <r>
    <x v="2"/>
    <s v="Tampa Electric Company"/>
    <x v="0"/>
    <s v="Tampa Electric Company"/>
    <x v="430"/>
    <s v="Labor Exempt OT"/>
    <x v="99"/>
    <s v="Trnsm LD Reliability"/>
    <n v="757.15"/>
    <n v="138.13"/>
    <n v="1104.76"/>
    <n v="527.57000000000005"/>
    <n v="567.19000000000005"/>
    <n v="551.15"/>
    <n v="1057.3699999999999"/>
    <n v="581.37"/>
    <n v="609.07000000000005"/>
    <n v="935.16"/>
    <n v="1786.68"/>
    <n v="1137.74"/>
    <n v="9753.3399999999983"/>
  </r>
  <r>
    <x v="2"/>
    <s v="Tampa Electric Company"/>
    <x v="0"/>
    <s v="Tampa Electric Company"/>
    <x v="430"/>
    <s v="Labor Exempt OT"/>
    <x v="100"/>
    <s v="Trnsm LD Monitor"/>
    <n v="10880.87"/>
    <n v="2545.69"/>
    <n v="18159.97"/>
    <n v="7613.95"/>
    <n v="8211.1200000000008"/>
    <n v="8222.65"/>
    <n v="13946.86"/>
    <n v="8788.15"/>
    <n v="9177.39"/>
    <n v="13967.23"/>
    <n v="25214.26"/>
    <n v="12957.91"/>
    <n v="139686.04999999999"/>
  </r>
  <r>
    <x v="2"/>
    <s v="Tampa Electric Company"/>
    <x v="0"/>
    <s v="Tampa Electric Company"/>
    <x v="430"/>
    <s v="Labor Exempt OT"/>
    <x v="101"/>
    <s v="Trnsm LD Svc Schld"/>
    <n v="6210.39"/>
    <n v="1317.66"/>
    <n v="9706.69"/>
    <n v="5095.83"/>
    <n v="5428.75"/>
    <n v="5418.77"/>
    <n v="9786.01"/>
    <n v="5659.26"/>
    <n v="5522.05"/>
    <n v="9136.2900000000009"/>
    <n v="16795.88"/>
    <n v="8609.6"/>
    <n v="88687.180000000008"/>
  </r>
  <r>
    <x v="2"/>
    <s v="Tampa Electric Company"/>
    <x v="0"/>
    <s v="Tampa Electric Company"/>
    <x v="430"/>
    <s v="Labor Exempt OT"/>
    <x v="102"/>
    <s v="Trnsm Station Exp"/>
    <n v="1024.48"/>
    <n v="1498.41"/>
    <n v="1081.8499999999999"/>
    <n v="1047.73"/>
    <n v="2307.58"/>
    <n v="3752.52"/>
    <n v="3736.98"/>
    <n v="2571.48"/>
    <n v="1375.33"/>
    <n v="1845.38"/>
    <n v="989.81"/>
    <n v="766.63"/>
    <n v="21998.180000000004"/>
  </r>
  <r>
    <x v="2"/>
    <s v="Tampa Electric Company"/>
    <x v="0"/>
    <s v="Tampa Electric Company"/>
    <x v="430"/>
    <s v="Labor Exempt OT"/>
    <x v="103"/>
    <s v="Trnsm OH Line Exp"/>
    <n v="161.62"/>
    <n v="139.84"/>
    <n v="287.41000000000003"/>
    <n v="342.18"/>
    <n v="672.84"/>
    <n v="234.09"/>
    <n v="238.98"/>
    <n v="635.95000000000005"/>
    <n v="8545.76"/>
    <n v="579.34"/>
    <n v="372.97"/>
    <n v="537.29999999999995"/>
    <n v="12748.279999999999"/>
  </r>
  <r>
    <x v="2"/>
    <s v="Tampa Electric Company"/>
    <x v="0"/>
    <s v="Tampa Electric Company"/>
    <x v="430"/>
    <s v="Labor Exempt OT"/>
    <x v="104"/>
    <s v="Misc Trnsm Exp"/>
    <n v="1491.88"/>
    <n v="1510.26"/>
    <n v="2528.4"/>
    <n v="1458.64"/>
    <n v="2114.2800000000002"/>
    <n v="1281.3800000000001"/>
    <n v="1780.62"/>
    <n v="1566.04"/>
    <n v="1622.69"/>
    <n v="1914.14"/>
    <n v="2639.29"/>
    <n v="2173.9899999999998"/>
    <n v="22081.61"/>
  </r>
  <r>
    <x v="2"/>
    <s v="Tampa Electric Company"/>
    <x v="0"/>
    <s v="Tampa Electric Company"/>
    <x v="430"/>
    <s v="Labor Exempt OT"/>
    <x v="105"/>
    <s v="Trnsm Maint Struct"/>
    <n v="5.59"/>
    <m/>
    <m/>
    <m/>
    <m/>
    <m/>
    <m/>
    <m/>
    <m/>
    <m/>
    <m/>
    <m/>
    <n v="5.59"/>
  </r>
  <r>
    <x v="2"/>
    <s v="Tampa Electric Company"/>
    <x v="0"/>
    <s v="Tampa Electric Company"/>
    <x v="430"/>
    <s v="Labor Exempt OT"/>
    <x v="106"/>
    <s v="Trnsm Maint Comp SW"/>
    <m/>
    <m/>
    <m/>
    <m/>
    <m/>
    <m/>
    <m/>
    <n v="17.57"/>
    <n v="2.62"/>
    <n v="1.86"/>
    <n v="15.91"/>
    <n v="-1.28"/>
    <n v="36.68"/>
  </r>
  <r>
    <x v="2"/>
    <s v="Tampa Electric Company"/>
    <x v="0"/>
    <s v="Tampa Electric Company"/>
    <x v="430"/>
    <s v="Labor Exempt OT"/>
    <x v="107"/>
    <s v="Trnsm Maint Comm Eq"/>
    <n v="1000.78"/>
    <n v="1120.22"/>
    <n v="899.65"/>
    <n v="367.63"/>
    <n v="914.45"/>
    <n v="658.44"/>
    <n v="743.31"/>
    <n v="527.65"/>
    <n v="464.95"/>
    <n v="1522.42"/>
    <n v="392.99"/>
    <n v="314.86"/>
    <n v="8927.35"/>
  </r>
  <r>
    <x v="2"/>
    <s v="Tampa Electric Company"/>
    <x v="0"/>
    <s v="Tampa Electric Company"/>
    <x v="430"/>
    <s v="Labor Exempt OT"/>
    <x v="108"/>
    <s v="Trnsm Maint Stn Equ"/>
    <n v="623.54"/>
    <n v="1235.18"/>
    <n v="2802.89"/>
    <n v="662.13"/>
    <n v="2649.19"/>
    <n v="1044.17"/>
    <n v="1294.96"/>
    <n v="1497.76"/>
    <n v="1908.16"/>
    <n v="1460.4"/>
    <n v="1681.16"/>
    <n v="1278.17"/>
    <n v="18137.71"/>
  </r>
  <r>
    <x v="2"/>
    <s v="Tampa Electric Company"/>
    <x v="0"/>
    <s v="Tampa Electric Company"/>
    <x v="430"/>
    <s v="Labor Exempt OT"/>
    <x v="109"/>
    <s v="Trnsm Maint OH Lines"/>
    <n v="445.69"/>
    <n v="457.02"/>
    <n v="561.53"/>
    <n v="1135.5"/>
    <n v="1121.8"/>
    <n v="915.41"/>
    <n v="1594.76"/>
    <n v="1187.3800000000001"/>
    <n v="2532.5"/>
    <n v="1617.69"/>
    <n v="1094.6500000000001"/>
    <n v="1106.31"/>
    <n v="13770.24"/>
  </r>
  <r>
    <x v="2"/>
    <s v="Tampa Electric Company"/>
    <x v="0"/>
    <s v="Tampa Electric Company"/>
    <x v="430"/>
    <s v="Labor Exempt OT"/>
    <x v="110"/>
    <s v="Distrb Ops SupEng"/>
    <n v="1042.73"/>
    <n v="1053.3399999999999"/>
    <n v="1704.41"/>
    <n v="2424.17"/>
    <n v="1687.91"/>
    <n v="2875.64"/>
    <n v="2803.98"/>
    <n v="2353.91"/>
    <n v="2381.6999999999998"/>
    <n v="3304.77"/>
    <n v="2283.29"/>
    <n v="1276.07"/>
    <n v="25191.919999999998"/>
  </r>
  <r>
    <x v="2"/>
    <s v="Tampa Electric Company"/>
    <x v="0"/>
    <s v="Tampa Electric Company"/>
    <x v="430"/>
    <s v="Labor Exempt OT"/>
    <x v="111"/>
    <s v="Distrb Load Dispatch"/>
    <n v="5100.67"/>
    <n v="2494.9"/>
    <n v="2279.0100000000002"/>
    <n v="2014.46"/>
    <n v="1882.92"/>
    <n v="2381.29"/>
    <n v="2069.81"/>
    <n v="1821.38"/>
    <n v="2010.55"/>
    <n v="2188.15"/>
    <n v="1051"/>
    <n v="2301.67"/>
    <n v="27595.810000000005"/>
  </r>
  <r>
    <x v="2"/>
    <s v="Tampa Electric Company"/>
    <x v="0"/>
    <s v="Tampa Electric Company"/>
    <x v="430"/>
    <s v="Labor Exempt OT"/>
    <x v="112"/>
    <s v="Distrb Station Exp"/>
    <n v="474.96"/>
    <n v="1207.21"/>
    <n v="1443.54"/>
    <n v="1515.92"/>
    <n v="2014.06"/>
    <n v="1070.3699999999999"/>
    <n v="1121.1099999999999"/>
    <n v="1278.7"/>
    <n v="1155.48"/>
    <n v="1259.42"/>
    <n v="1227.45"/>
    <n v="891.61"/>
    <n v="14659.830000000002"/>
  </r>
  <r>
    <x v="2"/>
    <s v="Tampa Electric Company"/>
    <x v="0"/>
    <s v="Tampa Electric Company"/>
    <x v="430"/>
    <s v="Labor Exempt OT"/>
    <x v="113"/>
    <s v="Distrb OH Line Exp"/>
    <n v="5116.88"/>
    <n v="5752.11"/>
    <n v="7231.12"/>
    <n v="11086.82"/>
    <n v="9802.2099999999991"/>
    <n v="13366.32"/>
    <n v="7856.76"/>
    <n v="8289.2800000000007"/>
    <n v="71588.789999999994"/>
    <n v="9420.7900000000009"/>
    <n v="10226.709999999999"/>
    <n v="10576.04"/>
    <n v="170313.83"/>
  </r>
  <r>
    <x v="2"/>
    <s v="Tampa Electric Company"/>
    <x v="0"/>
    <s v="Tampa Electric Company"/>
    <x v="430"/>
    <s v="Labor Exempt OT"/>
    <x v="114"/>
    <s v="Distrb UG Line Exp"/>
    <n v="5390.16"/>
    <n v="1938.95"/>
    <n v="1060.94"/>
    <n v="3219.39"/>
    <n v="3534.01"/>
    <n v="2540.14"/>
    <n v="5966.24"/>
    <n v="4076.11"/>
    <n v="1082.8800000000001"/>
    <n v="4141.3100000000004"/>
    <n v="3472.36"/>
    <n v="4960.6899999999996"/>
    <n v="41383.180000000008"/>
  </r>
  <r>
    <x v="2"/>
    <s v="Tampa Electric Company"/>
    <x v="0"/>
    <s v="Tampa Electric Company"/>
    <x v="430"/>
    <s v="Labor Exempt OT"/>
    <x v="115"/>
    <s v="Distrb Sreet Lightn"/>
    <n v="9627.2900000000009"/>
    <n v="8587.57"/>
    <n v="8016.91"/>
    <n v="6500.62"/>
    <n v="8884.69"/>
    <n v="9784.7099999999991"/>
    <n v="10807.37"/>
    <n v="12347.5"/>
    <n v="10510.69"/>
    <n v="9458.3799999999992"/>
    <n v="8071.94"/>
    <n v="6878.06"/>
    <n v="109475.73000000001"/>
  </r>
  <r>
    <x v="2"/>
    <s v="Tampa Electric Company"/>
    <x v="0"/>
    <s v="Tampa Electric Company"/>
    <x v="430"/>
    <s v="Labor Exempt OT"/>
    <x v="116"/>
    <s v="Distrb Meter Exp"/>
    <n v="15897.19"/>
    <n v="8355.98"/>
    <n v="6819.22"/>
    <n v="3781.34"/>
    <n v="3993.54"/>
    <n v="5549.91"/>
    <n v="3958.45"/>
    <n v="3590.99"/>
    <n v="5694.06"/>
    <n v="4093.38"/>
    <n v="5000.16"/>
    <n v="3510.25"/>
    <n v="70244.469999999987"/>
  </r>
  <r>
    <x v="2"/>
    <s v="Tampa Electric Company"/>
    <x v="0"/>
    <s v="Tampa Electric Company"/>
    <x v="430"/>
    <s v="Labor Exempt OT"/>
    <x v="117"/>
    <s v="Distrb Cust Install"/>
    <n v="94.14"/>
    <n v="126.3"/>
    <n v="225.16"/>
    <n v="110.37"/>
    <n v="106.16"/>
    <n v="261.14999999999998"/>
    <n v="120.28"/>
    <n v="106.64"/>
    <n v="396.45"/>
    <n v="260.63"/>
    <n v="250.74"/>
    <n v="198.4"/>
    <n v="2256.4200000000005"/>
  </r>
  <r>
    <x v="2"/>
    <s v="Tampa Electric Company"/>
    <x v="0"/>
    <s v="Tampa Electric Company"/>
    <x v="430"/>
    <s v="Labor Exempt OT"/>
    <x v="118"/>
    <s v="Misc Distrib Exp"/>
    <n v="27655.25"/>
    <n v="13395.04"/>
    <n v="15425.1"/>
    <n v="18725.64"/>
    <n v="15186.72"/>
    <n v="26348.99"/>
    <n v="16318.33"/>
    <n v="13308.04"/>
    <n v="16644.7"/>
    <n v="6521.82"/>
    <n v="13577.08"/>
    <n v="10551.48"/>
    <n v="193658.19000000003"/>
  </r>
  <r>
    <x v="2"/>
    <s v="Tampa Electric Company"/>
    <x v="0"/>
    <s v="Tampa Electric Company"/>
    <x v="430"/>
    <s v="Labor Exempt OT"/>
    <x v="119"/>
    <s v="Distrb Maint Struct"/>
    <n v="515.33000000000004"/>
    <n v="574.16"/>
    <n v="348.04"/>
    <n v="568.30999999999995"/>
    <n v="530.15"/>
    <n v="807.64"/>
    <n v="751.4"/>
    <n v="760.58"/>
    <n v="858.08"/>
    <n v="831.31"/>
    <n v="409.24"/>
    <n v="255.51"/>
    <n v="7209.75"/>
  </r>
  <r>
    <x v="2"/>
    <s v="Tampa Electric Company"/>
    <x v="0"/>
    <s v="Tampa Electric Company"/>
    <x v="430"/>
    <s v="Labor Exempt OT"/>
    <x v="120"/>
    <s v="Distrb Maint Station"/>
    <n v="2306.44"/>
    <n v="5810.84"/>
    <n v="3656.5"/>
    <n v="2613.89"/>
    <n v="9903.35"/>
    <n v="7348.7"/>
    <n v="8448.8700000000008"/>
    <n v="8269.59"/>
    <n v="4729.3999999999996"/>
    <n v="7704.87"/>
    <n v="4990.55"/>
    <n v="4140.55"/>
    <n v="69923.550000000017"/>
  </r>
  <r>
    <x v="2"/>
    <s v="Tampa Electric Company"/>
    <x v="0"/>
    <s v="Tampa Electric Company"/>
    <x v="430"/>
    <s v="Labor Exempt OT"/>
    <x v="121"/>
    <s v="Distrb Maint OH Line"/>
    <n v="38496.589999999997"/>
    <n v="18809.73"/>
    <n v="27486.66"/>
    <n v="42087.37"/>
    <n v="41107.64"/>
    <n v="67739.83"/>
    <n v="46303.68"/>
    <n v="37258.550000000003"/>
    <n v="53848.76"/>
    <n v="30836.639999999999"/>
    <n v="43319.26"/>
    <n v="44274.2"/>
    <n v="491568.91000000003"/>
  </r>
  <r>
    <x v="2"/>
    <s v="Tampa Electric Company"/>
    <x v="0"/>
    <s v="Tampa Electric Company"/>
    <x v="430"/>
    <s v="Labor Exempt OT"/>
    <x v="122"/>
    <s v="Distrb Maint UG Line"/>
    <n v="9574.2000000000007"/>
    <n v="5483.22"/>
    <n v="13812.16"/>
    <n v="26498.52"/>
    <n v="19402.95"/>
    <n v="34237.15"/>
    <n v="23633.9"/>
    <n v="24905.15"/>
    <n v="41314.660000000003"/>
    <n v="21901.919999999998"/>
    <n v="35657.379999999997"/>
    <n v="36976.49"/>
    <n v="293397.7"/>
  </r>
  <r>
    <x v="2"/>
    <s v="Tampa Electric Company"/>
    <x v="0"/>
    <s v="Tampa Electric Company"/>
    <x v="430"/>
    <s v="Labor Exempt OT"/>
    <x v="123"/>
    <s v="Distrb Maint Transf"/>
    <m/>
    <m/>
    <m/>
    <n v="0.49"/>
    <n v="1.82"/>
    <m/>
    <m/>
    <m/>
    <m/>
    <m/>
    <m/>
    <n v="1.96"/>
    <n v="4.2699999999999996"/>
  </r>
  <r>
    <x v="2"/>
    <s v="Tampa Electric Company"/>
    <x v="0"/>
    <s v="Tampa Electric Company"/>
    <x v="430"/>
    <s v="Labor Exempt OT"/>
    <x v="124"/>
    <s v="Distrb Maint StLght"/>
    <n v="1592.49"/>
    <n v="502.79"/>
    <n v="273.33"/>
    <n v="20.88"/>
    <n v="17.41"/>
    <n v="22.83"/>
    <n v="81.7"/>
    <n v="82.77"/>
    <n v="97.38"/>
    <m/>
    <n v="4.8099999999999996"/>
    <n v="20.25"/>
    <n v="2716.64"/>
  </r>
  <r>
    <x v="2"/>
    <s v="Tampa Electric Company"/>
    <x v="0"/>
    <s v="Tampa Electric Company"/>
    <x v="430"/>
    <s v="Labor Exempt OT"/>
    <x v="125"/>
    <s v="Distrb Maint Meters"/>
    <n v="3.45"/>
    <n v="123.82"/>
    <n v="228.11"/>
    <n v="-3"/>
    <n v="-17.09"/>
    <n v="42.24"/>
    <m/>
    <n v="32.950000000000003"/>
    <n v="195.33"/>
    <n v="8.4499999999999993"/>
    <n v="129.19"/>
    <n v="-26.07"/>
    <n v="717.38"/>
  </r>
  <r>
    <x v="2"/>
    <s v="Tampa Electric Company"/>
    <x v="0"/>
    <s v="Tampa Electric Company"/>
    <x v="430"/>
    <s v="Labor Exempt OT"/>
    <x v="127"/>
    <s v="Cust Act Meter Read"/>
    <n v="1.59"/>
    <n v="56.09"/>
    <n v="97.83"/>
    <n v="-1.63"/>
    <n v="-5.75"/>
    <n v="7.91"/>
    <m/>
    <m/>
    <n v="73.36"/>
    <n v="4.9000000000000004"/>
    <n v="66.08"/>
    <n v="-19.98"/>
    <n v="280.39999999999998"/>
  </r>
  <r>
    <x v="2"/>
    <s v="Tampa Electric Company"/>
    <x v="0"/>
    <s v="Tampa Electric Company"/>
    <x v="430"/>
    <s v="Labor Exempt OT"/>
    <x v="128"/>
    <s v="Cust Act Rcds Cllct"/>
    <n v="3504.93"/>
    <n v="1519.35"/>
    <n v="991.72"/>
    <n v="471.46"/>
    <n v="16.73"/>
    <n v="452.96"/>
    <n v="243.72"/>
    <n v="388.17"/>
    <n v="2966.95"/>
    <n v="231.73"/>
    <n v="280.06"/>
    <n v="-44.42"/>
    <n v="11023.359999999999"/>
  </r>
  <r>
    <x v="2"/>
    <s v="Tampa Electric Company"/>
    <x v="0"/>
    <s v="Tampa Electric Company"/>
    <x v="430"/>
    <s v="Labor Exempt OT"/>
    <x v="129"/>
    <s v="Cust Assist Exp"/>
    <n v="170.43"/>
    <n v="46.24"/>
    <n v="346.39"/>
    <n v="5445.44"/>
    <n v="-1083.04"/>
    <n v="127.53"/>
    <n v="308.44"/>
    <n v="192.65"/>
    <n v="2401.2600000000002"/>
    <n v="324.99"/>
    <n v="377.95"/>
    <n v="346.82"/>
    <n v="9005.1"/>
  </r>
  <r>
    <x v="2"/>
    <s v="Tampa Electric Company"/>
    <x v="0"/>
    <s v="Tampa Electric Company"/>
    <x v="430"/>
    <s v="Labor Exempt OT"/>
    <x v="131"/>
    <s v="A&amp;G Salaries"/>
    <n v="18199.73"/>
    <n v="17002.189999999999"/>
    <n v="18169.2"/>
    <n v="26557.86"/>
    <n v="31785.48"/>
    <n v="27668.31"/>
    <n v="28116.959999999999"/>
    <n v="37905.519999999997"/>
    <n v="31327.95"/>
    <n v="16047.31"/>
    <n v="12548.17"/>
    <n v="15676.14"/>
    <n v="281004.82"/>
  </r>
  <r>
    <x v="2"/>
    <s v="Tampa Electric Company"/>
    <x v="0"/>
    <s v="Tampa Electric Company"/>
    <x v="430"/>
    <s v="Labor Exempt OT"/>
    <x v="132"/>
    <s v="Misc General Exp"/>
    <n v="-11.51"/>
    <m/>
    <n v="60.15"/>
    <n v="-1.96"/>
    <n v="161.83000000000001"/>
    <n v="81.819999999999993"/>
    <n v="140.36000000000001"/>
    <n v="141.21"/>
    <n v="794.13"/>
    <n v="-35.78"/>
    <n v="92.47"/>
    <m/>
    <n v="1422.7200000000003"/>
  </r>
  <r>
    <x v="2"/>
    <s v="Tampa Electric Company"/>
    <x v="0"/>
    <s v="Tampa Electric Company"/>
    <x v="430"/>
    <s v="Labor Exempt OT"/>
    <x v="133"/>
    <s v="A&amp;G Ele Maint GenPlt"/>
    <n v="29"/>
    <n v="284.44"/>
    <n v="145.51"/>
    <n v="-4.09"/>
    <n v="223.21"/>
    <n v="1.91"/>
    <n v="47.98"/>
    <n v="95.51"/>
    <n v="126.83"/>
    <n v="16.32"/>
    <n v="333.46"/>
    <n v="2.11"/>
    <n v="1302.19"/>
  </r>
  <r>
    <x v="2"/>
    <s v="Tampa Electric Company"/>
    <x v="0"/>
    <s v="Tampa Electric Company"/>
    <x v="1"/>
    <s v="Labor Exempt NonProd"/>
    <x v="1"/>
    <s v="FERC B/S Clearing"/>
    <n v="851507.09"/>
    <n v="127491.4"/>
    <n v="504216.77"/>
    <n v="514660.73"/>
    <n v="200371.06"/>
    <n v="705540.73"/>
    <n v="696084.44"/>
    <n v="477418.1"/>
    <n v="650427.1"/>
    <n v="224084.12"/>
    <n v="1233556.78"/>
    <n v="842272.45"/>
    <n v="7027630.7700000005"/>
  </r>
  <r>
    <x v="2"/>
    <s v="Tampa Electric Company"/>
    <x v="0"/>
    <s v="Tampa Electric Company"/>
    <x v="1"/>
    <s v="Labor Exempt NonProd"/>
    <x v="78"/>
    <s v="Csts Jobbing Wrk"/>
    <n v="16206.77"/>
    <n v="-3071.15"/>
    <n v="3108.93"/>
    <n v="4072.86"/>
    <n v="1718.62"/>
    <n v="6725.76"/>
    <n v="2618.2800000000002"/>
    <n v="1191.04"/>
    <n v="5459.02"/>
    <n v="1473.48"/>
    <n v="14631.03"/>
    <n v="9889.99"/>
    <n v="64024.630000000005"/>
  </r>
  <r>
    <x v="2"/>
    <s v="Tampa Electric Company"/>
    <x v="0"/>
    <s v="Tampa Electric Company"/>
    <x v="1"/>
    <s v="Labor Exempt NonProd"/>
    <x v="79"/>
    <s v="Other Deductions"/>
    <n v="90.58"/>
    <m/>
    <m/>
    <n v="16.97"/>
    <n v="-13.86"/>
    <n v="15.95"/>
    <m/>
    <m/>
    <m/>
    <m/>
    <m/>
    <m/>
    <n v="109.64"/>
  </r>
  <r>
    <x v="2"/>
    <s v="Tampa Electric Company"/>
    <x v="0"/>
    <s v="Tampa Electric Company"/>
    <x v="1"/>
    <s v="Labor Exempt NonProd"/>
    <x v="80"/>
    <s v="Steam Ops SupEng"/>
    <n v="87908.79"/>
    <n v="11842.22"/>
    <n v="76844.78"/>
    <n v="44532.98"/>
    <n v="24706.62"/>
    <n v="50341.56"/>
    <n v="65451.68"/>
    <n v="24860.05"/>
    <n v="45927.02"/>
    <n v="23092.92"/>
    <n v="93202.14"/>
    <n v="61379.519999999997"/>
    <n v="610090.27999999991"/>
  </r>
  <r>
    <x v="2"/>
    <s v="Tampa Electric Company"/>
    <x v="0"/>
    <s v="Tampa Electric Company"/>
    <x v="1"/>
    <s v="Labor Exempt NonProd"/>
    <x v="81"/>
    <s v="Steam Fuel"/>
    <n v="1759.3"/>
    <n v="582.78"/>
    <n v="1050.1500000000001"/>
    <n v="440.64"/>
    <n v="592.86"/>
    <n v="1060.48"/>
    <n v="650.42999999999995"/>
    <n v="525.01"/>
    <n v="936.06"/>
    <n v="346.42"/>
    <n v="1115.0899999999999"/>
    <n v="391.08"/>
    <n v="9450.2999999999993"/>
  </r>
  <r>
    <x v="2"/>
    <s v="Tampa Electric Company"/>
    <x v="0"/>
    <s v="Tampa Electric Company"/>
    <x v="1"/>
    <s v="Labor Exempt NonProd"/>
    <x v="82"/>
    <s v="Steam Expenses"/>
    <n v="14467.96"/>
    <n v="-200.82"/>
    <n v="4979.8599999999997"/>
    <n v="2975.63"/>
    <n v="2939.03"/>
    <n v="17701.740000000002"/>
    <n v="7160.7"/>
    <n v="1201.21"/>
    <n v="7157.02"/>
    <n v="3335.91"/>
    <n v="10419.31"/>
    <n v="11529.53"/>
    <n v="83667.08"/>
  </r>
  <r>
    <x v="2"/>
    <s v="Tampa Electric Company"/>
    <x v="0"/>
    <s v="Tampa Electric Company"/>
    <x v="1"/>
    <s v="Labor Exempt NonProd"/>
    <x v="83"/>
    <s v="Steam Electric Exp"/>
    <n v="8757.48"/>
    <n v="-146.54"/>
    <n v="2872.08"/>
    <n v="1644.44"/>
    <n v="1996.59"/>
    <n v="13998.2"/>
    <n v="4681.9799999999996"/>
    <n v="816.2"/>
    <n v="5229.2700000000004"/>
    <n v="2809.85"/>
    <n v="7376.37"/>
    <n v="8540.8700000000008"/>
    <n v="58576.79"/>
  </r>
  <r>
    <x v="2"/>
    <s v="Tampa Electric Company"/>
    <x v="0"/>
    <s v="Tampa Electric Company"/>
    <x v="1"/>
    <s v="Labor Exempt NonProd"/>
    <x v="84"/>
    <s v="Misc Steam Pwr Exp"/>
    <n v="22579.02"/>
    <n v="1815.66"/>
    <n v="11627.82"/>
    <n v="14274.21"/>
    <n v="6417.63"/>
    <n v="21789.64"/>
    <n v="12740.3"/>
    <n v="11494.53"/>
    <n v="11907.44"/>
    <n v="6428.38"/>
    <n v="14222.92"/>
    <n v="11926.64"/>
    <n v="147224.19"/>
  </r>
  <r>
    <x v="2"/>
    <s v="Tampa Electric Company"/>
    <x v="0"/>
    <s v="Tampa Electric Company"/>
    <x v="1"/>
    <s v="Labor Exempt NonProd"/>
    <x v="85"/>
    <s v="Steam Main SupEng"/>
    <m/>
    <m/>
    <m/>
    <m/>
    <m/>
    <m/>
    <n v="1.01"/>
    <n v="188.88"/>
    <m/>
    <m/>
    <m/>
    <m/>
    <n v="189.89"/>
  </r>
  <r>
    <x v="2"/>
    <s v="Tampa Electric Company"/>
    <x v="0"/>
    <s v="Tampa Electric Company"/>
    <x v="1"/>
    <s v="Labor Exempt NonProd"/>
    <x v="86"/>
    <s v="Steam Main Struct"/>
    <n v="2087.54"/>
    <n v="123.92"/>
    <n v="1595.4"/>
    <n v="264.49"/>
    <n v="191.72"/>
    <n v="1252.0999999999999"/>
    <n v="772.42"/>
    <n v="417.83"/>
    <n v="3411.91"/>
    <n v="1650.39"/>
    <n v="2256.71"/>
    <n v="1803.83"/>
    <n v="15828.26"/>
  </r>
  <r>
    <x v="2"/>
    <s v="Tampa Electric Company"/>
    <x v="0"/>
    <s v="Tampa Electric Company"/>
    <x v="1"/>
    <s v="Labor Exempt NonProd"/>
    <x v="87"/>
    <s v="Steam Maint BoilerPl"/>
    <n v="27623.01"/>
    <n v="4704.13"/>
    <n v="13754.48"/>
    <n v="10881.47"/>
    <n v="414.41"/>
    <n v="18825.89"/>
    <n v="15019.07"/>
    <n v="7906.38"/>
    <n v="19914.099999999999"/>
    <n v="8869.4599999999991"/>
    <n v="26722.29"/>
    <n v="19410.349999999999"/>
    <n v="174045.04"/>
  </r>
  <r>
    <x v="2"/>
    <s v="Tampa Electric Company"/>
    <x v="0"/>
    <s v="Tampa Electric Company"/>
    <x v="1"/>
    <s v="Labor Exempt NonProd"/>
    <x v="88"/>
    <s v="Steam Maint ElePlant"/>
    <n v="2526.3200000000002"/>
    <n v="151.26"/>
    <n v="5667.59"/>
    <n v="1037.56"/>
    <n v="1089.29"/>
    <n v="1170.58"/>
    <n v="1518.54"/>
    <n v="945.27"/>
    <n v="553.04"/>
    <n v="345.54"/>
    <n v="1940.74"/>
    <n v="995.94"/>
    <n v="17941.670000000002"/>
  </r>
  <r>
    <x v="2"/>
    <s v="Tampa Electric Company"/>
    <x v="0"/>
    <s v="Tampa Electric Company"/>
    <x v="1"/>
    <s v="Labor Exempt NonProd"/>
    <x v="89"/>
    <s v="Maint Msc Steam Plnt"/>
    <n v="1072.56"/>
    <n v="-161.87"/>
    <n v="850.74"/>
    <n v="262.29000000000002"/>
    <n v="99.25"/>
    <n v="1337.53"/>
    <n v="1387.51"/>
    <n v="584.55999999999995"/>
    <n v="1466.93"/>
    <n v="1203.31"/>
    <n v="2794.28"/>
    <n v="1715.26"/>
    <n v="12612.35"/>
  </r>
  <r>
    <x v="2"/>
    <s v="Tampa Electric Company"/>
    <x v="0"/>
    <s v="Tampa Electric Company"/>
    <x v="1"/>
    <s v="Labor Exempt NonProd"/>
    <x v="90"/>
    <s v="OthPwr Ops SupEng"/>
    <m/>
    <m/>
    <m/>
    <m/>
    <m/>
    <m/>
    <m/>
    <n v="676.51"/>
    <m/>
    <m/>
    <n v="443.67"/>
    <n v="1031.6600000000001"/>
    <n v="2151.84"/>
  </r>
  <r>
    <x v="2"/>
    <s v="Tampa Electric Company"/>
    <x v="0"/>
    <s v="Tampa Electric Company"/>
    <x v="1"/>
    <s v="Labor Exempt NonProd"/>
    <x v="91"/>
    <s v="OthPwr Fuel"/>
    <n v="1871.2"/>
    <n v="151.08000000000001"/>
    <n v="121.45"/>
    <n v="26.35"/>
    <m/>
    <m/>
    <n v="44.86"/>
    <n v="47.97"/>
    <m/>
    <n v="64.81"/>
    <n v="44.9"/>
    <m/>
    <n v="2372.62"/>
  </r>
  <r>
    <x v="2"/>
    <s v="Tampa Electric Company"/>
    <x v="0"/>
    <s v="Tampa Electric Company"/>
    <x v="1"/>
    <s v="Labor Exempt NonProd"/>
    <x v="92"/>
    <s v="OthPwr Gen Exp"/>
    <n v="99182.75"/>
    <n v="26317.13"/>
    <n v="51501.38"/>
    <n v="62600.91"/>
    <n v="25653.759999999998"/>
    <n v="97606.14"/>
    <n v="66479.42"/>
    <n v="52242.39"/>
    <n v="67199.929999999993"/>
    <n v="30409.62"/>
    <n v="91152.17"/>
    <n v="95414.15"/>
    <n v="765759.75000000012"/>
  </r>
  <r>
    <x v="2"/>
    <s v="Tampa Electric Company"/>
    <x v="0"/>
    <s v="Tampa Electric Company"/>
    <x v="1"/>
    <s v="Labor Exempt NonProd"/>
    <x v="93"/>
    <s v="Misc OthPwr Gen Exp"/>
    <n v="32639.54"/>
    <n v="3157.15"/>
    <n v="16895.43"/>
    <n v="21726.720000000001"/>
    <n v="9764.81"/>
    <n v="32289.53"/>
    <n v="16141.52"/>
    <n v="16762.98"/>
    <n v="15987.05"/>
    <n v="8287.7099999999991"/>
    <n v="28333.27"/>
    <n v="17694.53"/>
    <n v="219680.23999999996"/>
  </r>
  <r>
    <x v="2"/>
    <s v="Tampa Electric Company"/>
    <x v="0"/>
    <s v="Tampa Electric Company"/>
    <x v="1"/>
    <s v="Labor Exempt NonProd"/>
    <x v="94"/>
    <s v="OthPwr Maint Struct"/>
    <n v="4597.28"/>
    <n v="1296.71"/>
    <n v="2260.42"/>
    <n v="1365.08"/>
    <n v="208.53"/>
    <n v="4561.18"/>
    <n v="2546.14"/>
    <n v="2269.3000000000002"/>
    <n v="2155.69"/>
    <n v="1676.91"/>
    <n v="3670.06"/>
    <n v="2572"/>
    <n v="29179.3"/>
  </r>
  <r>
    <x v="2"/>
    <s v="Tampa Electric Company"/>
    <x v="0"/>
    <s v="Tampa Electric Company"/>
    <x v="1"/>
    <s v="Labor Exempt NonProd"/>
    <x v="95"/>
    <s v="OthPwr Maint Gen Eq"/>
    <n v="14405.64"/>
    <n v="4460.8599999999997"/>
    <n v="11893.43"/>
    <n v="7261.73"/>
    <n v="2846.99"/>
    <n v="21917.75"/>
    <n v="14861.38"/>
    <n v="11664.68"/>
    <n v="14317.27"/>
    <n v="11689.25"/>
    <n v="21902.97"/>
    <n v="21724.05"/>
    <n v="158946"/>
  </r>
  <r>
    <x v="2"/>
    <s v="Tampa Electric Company"/>
    <x v="0"/>
    <s v="Tampa Electric Company"/>
    <x v="1"/>
    <s v="Labor Exempt NonProd"/>
    <x v="96"/>
    <s v="Maint Msc OthPwr Plt"/>
    <n v="391.39"/>
    <n v="46.99"/>
    <n v="98.62"/>
    <n v="254.85"/>
    <n v="-96.42"/>
    <n v="418.64"/>
    <n v="91.98"/>
    <n v="269.74"/>
    <n v="437.87"/>
    <n v="402.16"/>
    <n v="1329.39"/>
    <n v="342.02"/>
    <n v="3987.23"/>
  </r>
  <r>
    <x v="2"/>
    <s v="Tampa Electric Company"/>
    <x v="0"/>
    <s v="Tampa Electric Company"/>
    <x v="1"/>
    <s v="Labor Exempt NonProd"/>
    <x v="97"/>
    <s v="OthSup SysCtrl Dispt"/>
    <n v="9020.42"/>
    <n v="1077.08"/>
    <n v="5412.95"/>
    <n v="7106.09"/>
    <n v="-212.75"/>
    <n v="9355.6200000000008"/>
    <n v="9671.17"/>
    <n v="2754.37"/>
    <n v="5331.75"/>
    <n v="2966.37"/>
    <n v="13205.54"/>
    <n v="10690.95"/>
    <n v="76379.560000000012"/>
  </r>
  <r>
    <x v="2"/>
    <s v="Tampa Electric Company"/>
    <x v="0"/>
    <s v="Tampa Electric Company"/>
    <x v="1"/>
    <s v="Labor Exempt NonProd"/>
    <x v="98"/>
    <s v="Trnsm Ops SupEng"/>
    <n v="24497.49"/>
    <n v="-2043.13"/>
    <n v="3972.01"/>
    <n v="11558.17"/>
    <n v="-2296.9699999999998"/>
    <n v="11372.61"/>
    <n v="9538.94"/>
    <n v="1606.23"/>
    <n v="9020.91"/>
    <n v="3189.42"/>
    <n v="21816.240000000002"/>
    <n v="11246.82"/>
    <n v="103478.74000000002"/>
  </r>
  <r>
    <x v="2"/>
    <s v="Tampa Electric Company"/>
    <x v="0"/>
    <s v="Tampa Electric Company"/>
    <x v="1"/>
    <s v="Labor Exempt NonProd"/>
    <x v="99"/>
    <s v="Trnsm LD Reliability"/>
    <n v="1297.1300000000001"/>
    <n v="142.44"/>
    <n v="743.34"/>
    <n v="912.38"/>
    <n v="-29.47"/>
    <n v="1195.21"/>
    <n v="1286.6600000000001"/>
    <n v="347.15"/>
    <n v="674.32"/>
    <n v="361.17"/>
    <n v="1697.61"/>
    <n v="1650.03"/>
    <n v="10277.970000000001"/>
  </r>
  <r>
    <x v="2"/>
    <s v="Tampa Electric Company"/>
    <x v="0"/>
    <s v="Tampa Electric Company"/>
    <x v="1"/>
    <s v="Labor Exempt NonProd"/>
    <x v="100"/>
    <s v="Trnsm LD Monitor"/>
    <n v="23282.81"/>
    <n v="2647.79"/>
    <n v="13707.04"/>
    <n v="17244.849999999999"/>
    <n v="390.6"/>
    <n v="20751.919999999998"/>
    <n v="20880.849999999999"/>
    <n v="6276.54"/>
    <n v="12025.02"/>
    <n v="9139.98"/>
    <n v="29210.03"/>
    <n v="23840.37"/>
    <n v="179397.8"/>
  </r>
  <r>
    <x v="2"/>
    <s v="Tampa Electric Company"/>
    <x v="0"/>
    <s v="Tampa Electric Company"/>
    <x v="1"/>
    <s v="Labor Exempt NonProd"/>
    <x v="101"/>
    <s v="Trnsm LD Svc Schld"/>
    <n v="14090.79"/>
    <n v="1121.03"/>
    <n v="7320.3"/>
    <n v="12453.71"/>
    <n v="-1412.31"/>
    <n v="15485.27"/>
    <n v="14277.62"/>
    <n v="3501.2"/>
    <n v="8555.5"/>
    <n v="4739.3599999999997"/>
    <n v="23361.69"/>
    <n v="16540.32"/>
    <n v="120034.48000000001"/>
  </r>
  <r>
    <x v="2"/>
    <s v="Tampa Electric Company"/>
    <x v="0"/>
    <s v="Tampa Electric Company"/>
    <x v="1"/>
    <s v="Labor Exempt NonProd"/>
    <x v="102"/>
    <s v="Trnsm Station Exp"/>
    <n v="9510.07"/>
    <n v="613.46"/>
    <n v="3437.07"/>
    <n v="4910.7"/>
    <n v="2391.83"/>
    <n v="7779.82"/>
    <n v="7183.68"/>
    <n v="4788.05"/>
    <n v="5286.83"/>
    <n v="1164.48"/>
    <n v="6624.63"/>
    <n v="5507.15"/>
    <n v="59197.770000000004"/>
  </r>
  <r>
    <x v="2"/>
    <s v="Tampa Electric Company"/>
    <x v="0"/>
    <s v="Tampa Electric Company"/>
    <x v="1"/>
    <s v="Labor Exempt NonProd"/>
    <x v="103"/>
    <s v="Trnsm OH Line Exp"/>
    <n v="292.10000000000002"/>
    <n v="35.53"/>
    <n v="161.16"/>
    <n v="569.16"/>
    <n v="355.69"/>
    <n v="757.04"/>
    <n v="137.06"/>
    <n v="153.5"/>
    <n v="8173.33"/>
    <n v="108.23"/>
    <n v="973.96"/>
    <n v="437.21"/>
    <n v="12153.969999999998"/>
  </r>
  <r>
    <x v="2"/>
    <s v="Tampa Electric Company"/>
    <x v="0"/>
    <s v="Tampa Electric Company"/>
    <x v="1"/>
    <s v="Labor Exempt NonProd"/>
    <x v="104"/>
    <s v="Misc Trnsm Exp"/>
    <n v="10929.46"/>
    <n v="1014.05"/>
    <n v="7473.39"/>
    <n v="8629.52"/>
    <n v="1640.3"/>
    <n v="8386.9699999999993"/>
    <n v="14922"/>
    <n v="6824.98"/>
    <n v="11090"/>
    <n v="4937.9799999999996"/>
    <n v="17470.61"/>
    <n v="16235.99"/>
    <n v="109555.25"/>
  </r>
  <r>
    <x v="2"/>
    <s v="Tampa Electric Company"/>
    <x v="0"/>
    <s v="Tampa Electric Company"/>
    <x v="1"/>
    <s v="Labor Exempt NonProd"/>
    <x v="105"/>
    <s v="Trnsm Maint Struct"/>
    <n v="12.38"/>
    <m/>
    <m/>
    <m/>
    <m/>
    <m/>
    <m/>
    <m/>
    <m/>
    <m/>
    <m/>
    <m/>
    <n v="12.38"/>
  </r>
  <r>
    <x v="2"/>
    <s v="Tampa Electric Company"/>
    <x v="0"/>
    <s v="Tampa Electric Company"/>
    <x v="1"/>
    <s v="Labor Exempt NonProd"/>
    <x v="106"/>
    <s v="Trnsm Maint Comp SW"/>
    <n v="3036.45"/>
    <n v="1413.08"/>
    <n v="1789.15"/>
    <n v="997.87"/>
    <n v="63.12"/>
    <n v="1770.8"/>
    <n v="2195.23"/>
    <n v="2817.15"/>
    <n v="4978.5200000000004"/>
    <n v="532.34"/>
    <n v="2266.64"/>
    <n v="750.8"/>
    <n v="22611.149999999998"/>
  </r>
  <r>
    <x v="2"/>
    <s v="Tampa Electric Company"/>
    <x v="0"/>
    <s v="Tampa Electric Company"/>
    <x v="1"/>
    <s v="Labor Exempt NonProd"/>
    <x v="107"/>
    <s v="Trnsm Maint Comm Eq"/>
    <n v="2219.09"/>
    <n v="83.21"/>
    <n v="1150.28"/>
    <n v="270.94"/>
    <n v="35.409999999999997"/>
    <n v="954.88"/>
    <n v="468.36"/>
    <n v="165.8"/>
    <n v="321.20999999999998"/>
    <n v="266.69"/>
    <n v="722.01"/>
    <n v="340.4"/>
    <n v="6998.2799999999988"/>
  </r>
  <r>
    <x v="2"/>
    <s v="Tampa Electric Company"/>
    <x v="0"/>
    <s v="Tampa Electric Company"/>
    <x v="1"/>
    <s v="Labor Exempt NonProd"/>
    <x v="108"/>
    <s v="Trnsm Maint Stn Equ"/>
    <n v="1826.69"/>
    <n v="160.54"/>
    <n v="3799.12"/>
    <n v="867.27"/>
    <n v="203.73"/>
    <n v="1877.86"/>
    <n v="1634.24"/>
    <n v="1364.11"/>
    <n v="1785.97"/>
    <n v="242.34"/>
    <n v="3353.47"/>
    <n v="1697.9"/>
    <n v="18813.240000000002"/>
  </r>
  <r>
    <x v="2"/>
    <s v="Tampa Electric Company"/>
    <x v="0"/>
    <s v="Tampa Electric Company"/>
    <x v="1"/>
    <s v="Labor Exempt NonProd"/>
    <x v="109"/>
    <s v="Trnsm Maint OH Lines"/>
    <n v="7699.83"/>
    <n v="831.51"/>
    <n v="4018.88"/>
    <n v="5992.9"/>
    <n v="2000.05"/>
    <n v="7924.71"/>
    <n v="4672.1400000000003"/>
    <n v="3352.46"/>
    <n v="7947.34"/>
    <n v="1122.28"/>
    <n v="15201.3"/>
    <n v="8572.1299999999992"/>
    <n v="69335.530000000013"/>
  </r>
  <r>
    <x v="2"/>
    <s v="Tampa Electric Company"/>
    <x v="0"/>
    <s v="Tampa Electric Company"/>
    <x v="1"/>
    <s v="Labor Exempt NonProd"/>
    <x v="110"/>
    <s v="Distrb Ops SupEng"/>
    <n v="7494.93"/>
    <n v="1486.78"/>
    <n v="15779.35"/>
    <n v="4667.78"/>
    <n v="-32.26"/>
    <n v="6278.53"/>
    <n v="7348.63"/>
    <n v="3497.69"/>
    <n v="4058.85"/>
    <n v="921.44"/>
    <n v="9210.5499999999993"/>
    <n v="6936.18"/>
    <n v="67648.450000000012"/>
  </r>
  <r>
    <x v="2"/>
    <s v="Tampa Electric Company"/>
    <x v="0"/>
    <s v="Tampa Electric Company"/>
    <x v="1"/>
    <s v="Labor Exempt NonProd"/>
    <x v="111"/>
    <s v="Distrb Load Dispatch"/>
    <n v="6011.71"/>
    <n v="1314.66"/>
    <n v="1434.26"/>
    <n v="1826.49"/>
    <n v="339.49"/>
    <n v="2243.61"/>
    <n v="1881.16"/>
    <n v="1573.88"/>
    <n v="1265.07"/>
    <n v="712.67"/>
    <n v="2555.6999999999998"/>
    <n v="2172.58"/>
    <n v="23331.279999999999"/>
  </r>
  <r>
    <x v="2"/>
    <s v="Tampa Electric Company"/>
    <x v="0"/>
    <s v="Tampa Electric Company"/>
    <x v="1"/>
    <s v="Labor Exempt NonProd"/>
    <x v="112"/>
    <s v="Distrb Station Exp"/>
    <n v="13838.99"/>
    <n v="1649.05"/>
    <n v="7784.66"/>
    <n v="9485.1200000000008"/>
    <n v="2236.16"/>
    <n v="11600.68"/>
    <n v="9512.81"/>
    <n v="8327.6"/>
    <n v="10837.4"/>
    <n v="2543.9899999999998"/>
    <n v="17025.400000000001"/>
    <n v="12888.98"/>
    <n v="107730.83999999998"/>
  </r>
  <r>
    <x v="2"/>
    <s v="Tampa Electric Company"/>
    <x v="0"/>
    <s v="Tampa Electric Company"/>
    <x v="1"/>
    <s v="Labor Exempt NonProd"/>
    <x v="113"/>
    <s v="Distrb OH Line Exp"/>
    <n v="45919.25"/>
    <n v="7508.22"/>
    <n v="23322.98"/>
    <n v="35781.980000000003"/>
    <n v="2485.58"/>
    <n v="37301.86"/>
    <n v="36974.639999999999"/>
    <n v="26318.33"/>
    <n v="88619.08"/>
    <n v="18564.150000000001"/>
    <n v="76550.600000000006"/>
    <n v="54900.7"/>
    <n v="454247.37000000005"/>
  </r>
  <r>
    <x v="2"/>
    <s v="Tampa Electric Company"/>
    <x v="0"/>
    <s v="Tampa Electric Company"/>
    <x v="1"/>
    <s v="Labor Exempt NonProd"/>
    <x v="114"/>
    <s v="Distrb UG Line Exp"/>
    <n v="1921.18"/>
    <n v="-574.04"/>
    <n v="1170.68"/>
    <n v="390.23"/>
    <n v="-390.23"/>
    <n v="780.82"/>
    <n v="388.47"/>
    <m/>
    <n v="3902.28"/>
    <n v="-702.41"/>
    <n v="311.25"/>
    <m/>
    <n v="7198.2300000000014"/>
  </r>
  <r>
    <x v="2"/>
    <s v="Tampa Electric Company"/>
    <x v="0"/>
    <s v="Tampa Electric Company"/>
    <x v="1"/>
    <s v="Labor Exempt NonProd"/>
    <x v="115"/>
    <s v="Distrb Sreet Lightn"/>
    <n v="23244.36"/>
    <n v="3586.63"/>
    <n v="11273.41"/>
    <n v="9436.7999999999993"/>
    <n v="-554.26"/>
    <n v="14435.26"/>
    <n v="10924.28"/>
    <n v="2709.89"/>
    <n v="8930.7099999999991"/>
    <n v="5570.5"/>
    <n v="20025.97"/>
    <n v="12372.99"/>
    <n v="121956.54"/>
  </r>
  <r>
    <x v="2"/>
    <s v="Tampa Electric Company"/>
    <x v="0"/>
    <s v="Tampa Electric Company"/>
    <x v="1"/>
    <s v="Labor Exempt NonProd"/>
    <x v="116"/>
    <s v="Distrb Meter Exp"/>
    <n v="46300.19"/>
    <n v="9839.34"/>
    <n v="14671.96"/>
    <n v="21008.03"/>
    <n v="8811.0400000000009"/>
    <n v="27172.85"/>
    <n v="24139.72"/>
    <n v="13803.51"/>
    <n v="31579.08"/>
    <n v="12542.12"/>
    <n v="49630.27"/>
    <n v="27964.05"/>
    <n v="287462.16000000003"/>
  </r>
  <r>
    <x v="2"/>
    <s v="Tampa Electric Company"/>
    <x v="0"/>
    <s v="Tampa Electric Company"/>
    <x v="1"/>
    <s v="Labor Exempt NonProd"/>
    <x v="117"/>
    <s v="Distrb Cust Install"/>
    <n v="7209.3"/>
    <n v="1105.03"/>
    <n v="822.29"/>
    <n v="2911.69"/>
    <n v="-453.28"/>
    <n v="5225.4799999999996"/>
    <n v="3487.14"/>
    <n v="1391.66"/>
    <n v="4160.2299999999996"/>
    <n v="72.36"/>
    <n v="7138.3"/>
    <n v="2528.15"/>
    <n v="35598.35"/>
  </r>
  <r>
    <x v="2"/>
    <s v="Tampa Electric Company"/>
    <x v="0"/>
    <s v="Tampa Electric Company"/>
    <x v="1"/>
    <s v="Labor Exempt NonProd"/>
    <x v="118"/>
    <s v="Misc Distrib Exp"/>
    <n v="53690.07"/>
    <n v="14431.3"/>
    <n v="31113.21"/>
    <n v="28321.99"/>
    <n v="6660.44"/>
    <n v="38355.68"/>
    <n v="34292.57"/>
    <n v="19312.64"/>
    <n v="30393.51"/>
    <n v="14526.44"/>
    <n v="64876.28"/>
    <n v="40061.14"/>
    <n v="376035.27"/>
  </r>
  <r>
    <x v="2"/>
    <s v="Tampa Electric Company"/>
    <x v="0"/>
    <s v="Tampa Electric Company"/>
    <x v="1"/>
    <s v="Labor Exempt NonProd"/>
    <x v="119"/>
    <s v="Distrb Maint Struct"/>
    <n v="876.14"/>
    <n v="279.45"/>
    <n v="428.81"/>
    <n v="1314.97"/>
    <n v="116.06"/>
    <n v="522.82000000000005"/>
    <n v="561.07000000000005"/>
    <n v="546.30999999999995"/>
    <n v="658.75"/>
    <n v="236.27"/>
    <n v="1136.78"/>
    <n v="505.09"/>
    <n v="7182.5199999999995"/>
  </r>
  <r>
    <x v="2"/>
    <s v="Tampa Electric Company"/>
    <x v="0"/>
    <s v="Tampa Electric Company"/>
    <x v="1"/>
    <s v="Labor Exempt NonProd"/>
    <x v="120"/>
    <s v="Distrb Maint Station"/>
    <n v="7099.2"/>
    <n v="543.47"/>
    <n v="4927.49"/>
    <n v="2620.7199999999998"/>
    <n v="342.93"/>
    <n v="11717.49"/>
    <n v="6312.65"/>
    <n v="5256.8"/>
    <n v="4190.6899999999996"/>
    <n v="2102.09"/>
    <n v="9979.7199999999993"/>
    <n v="4744.38"/>
    <n v="59837.63"/>
  </r>
  <r>
    <x v="2"/>
    <s v="Tampa Electric Company"/>
    <x v="0"/>
    <s v="Tampa Electric Company"/>
    <x v="1"/>
    <s v="Labor Exempt NonProd"/>
    <x v="121"/>
    <s v="Distrb Maint OH Line"/>
    <n v="64246.36"/>
    <n v="16447.87"/>
    <n v="27357.14"/>
    <n v="43916.85"/>
    <n v="13297.4"/>
    <n v="64230.12"/>
    <n v="56586.04"/>
    <n v="21127.05"/>
    <n v="53659.9"/>
    <n v="28701.54"/>
    <n v="87861.68"/>
    <n v="44244.9"/>
    <n v="521676.85"/>
  </r>
  <r>
    <x v="2"/>
    <s v="Tampa Electric Company"/>
    <x v="0"/>
    <s v="Tampa Electric Company"/>
    <x v="1"/>
    <s v="Labor Exempt NonProd"/>
    <x v="122"/>
    <s v="Distrb Maint UG Line"/>
    <n v="11693.52"/>
    <n v="2672.88"/>
    <n v="8190.76"/>
    <n v="21678.81"/>
    <n v="3750.96"/>
    <n v="21193.31"/>
    <n v="21970.18"/>
    <n v="10266.84"/>
    <n v="20307.66"/>
    <n v="15217.72"/>
    <n v="31465.17"/>
    <n v="12079.21"/>
    <n v="180487.02"/>
  </r>
  <r>
    <x v="2"/>
    <s v="Tampa Electric Company"/>
    <x v="0"/>
    <s v="Tampa Electric Company"/>
    <x v="1"/>
    <s v="Labor Exempt NonProd"/>
    <x v="123"/>
    <s v="Distrb Maint Transf"/>
    <n v="1276.72"/>
    <n v="645.48"/>
    <n v="672.26"/>
    <n v="456.46"/>
    <n v="604.58000000000004"/>
    <n v="560.79999999999995"/>
    <n v="1577.45"/>
    <n v="456.27"/>
    <n v="932.35"/>
    <n v="74.61"/>
    <n v="1238.55"/>
    <n v="1516.32"/>
    <n v="10011.85"/>
  </r>
  <r>
    <x v="2"/>
    <s v="Tampa Electric Company"/>
    <x v="0"/>
    <s v="Tampa Electric Company"/>
    <x v="1"/>
    <s v="Labor Exempt NonProd"/>
    <x v="124"/>
    <s v="Distrb Maint StLght"/>
    <n v="1905"/>
    <n v="281.14999999999998"/>
    <n v="130.75"/>
    <n v="14.23"/>
    <n v="13.07"/>
    <n v="22.5"/>
    <n v="126.99"/>
    <n v="93.33"/>
    <n v="42.74"/>
    <m/>
    <n v="142.22999999999999"/>
    <n v="43.01"/>
    <n v="2815"/>
  </r>
  <r>
    <x v="2"/>
    <s v="Tampa Electric Company"/>
    <x v="0"/>
    <s v="Tampa Electric Company"/>
    <x v="1"/>
    <s v="Labor Exempt NonProd"/>
    <x v="125"/>
    <s v="Distrb Maint Meters"/>
    <n v="3576.77"/>
    <n v="737.91"/>
    <n v="1267.6400000000001"/>
    <n v="1784.51"/>
    <n v="976.71"/>
    <n v="1675.68"/>
    <n v="2034.35"/>
    <n v="961.56"/>
    <n v="2050.61"/>
    <n v="1233.8399999999999"/>
    <n v="4200.0200000000004"/>
    <n v="1611.36"/>
    <n v="22110.960000000003"/>
  </r>
  <r>
    <x v="2"/>
    <s v="Tampa Electric Company"/>
    <x v="0"/>
    <s v="Tampa Electric Company"/>
    <x v="1"/>
    <s v="Labor Exempt NonProd"/>
    <x v="126"/>
    <s v="Cust Act Superv"/>
    <m/>
    <m/>
    <n v="11.71"/>
    <n v="6.87"/>
    <m/>
    <n v="9.86"/>
    <n v="16.98"/>
    <n v="8.66"/>
    <m/>
    <m/>
    <m/>
    <m/>
    <n v="54.08"/>
  </r>
  <r>
    <x v="2"/>
    <s v="Tampa Electric Company"/>
    <x v="0"/>
    <s v="Tampa Electric Company"/>
    <x v="1"/>
    <s v="Labor Exempt NonProd"/>
    <x v="127"/>
    <s v="Cust Act Meter Read"/>
    <n v="1805.62"/>
    <n v="334.25"/>
    <n v="543.65"/>
    <n v="971.38"/>
    <n v="328.48"/>
    <n v="1080.1600000000001"/>
    <n v="1073.08"/>
    <n v="521.52"/>
    <n v="1293.69"/>
    <n v="714.63"/>
    <n v="2205.5300000000002"/>
    <n v="1730.98"/>
    <n v="12602.97"/>
  </r>
  <r>
    <x v="2"/>
    <s v="Tampa Electric Company"/>
    <x v="0"/>
    <s v="Tampa Electric Company"/>
    <x v="1"/>
    <s v="Labor Exempt NonProd"/>
    <x v="128"/>
    <s v="Cust Act Rcds Cllct"/>
    <n v="164112.41"/>
    <n v="19788.84"/>
    <n v="99773.09"/>
    <n v="110668.91"/>
    <n v="42353.41"/>
    <n v="110694.93"/>
    <n v="124488.99"/>
    <n v="85307.32"/>
    <n v="134086.92000000001"/>
    <n v="33509.129999999997"/>
    <n v="213669.86"/>
    <n v="132424.17000000001"/>
    <n v="1270877.98"/>
  </r>
  <r>
    <x v="2"/>
    <s v="Tampa Electric Company"/>
    <x v="0"/>
    <s v="Tampa Electric Company"/>
    <x v="1"/>
    <s v="Labor Exempt NonProd"/>
    <x v="129"/>
    <s v="Cust Assist Exp"/>
    <n v="87018.42"/>
    <n v="4120.3"/>
    <n v="52192.06"/>
    <n v="32691"/>
    <n v="51425.87"/>
    <n v="52265.14"/>
    <n v="46448.72"/>
    <n v="25887.93"/>
    <n v="54306.5"/>
    <n v="20898.21"/>
    <n v="96529.15"/>
    <n v="69243.41"/>
    <n v="593026.71000000008"/>
  </r>
  <r>
    <x v="2"/>
    <s v="Tampa Electric Company"/>
    <x v="0"/>
    <s v="Tampa Electric Company"/>
    <x v="1"/>
    <s v="Labor Exempt NonProd"/>
    <x v="130"/>
    <s v="Cust Svc Advertis"/>
    <m/>
    <m/>
    <m/>
    <m/>
    <m/>
    <m/>
    <n v="77.88"/>
    <n v="7.55"/>
    <m/>
    <m/>
    <m/>
    <m/>
    <n v="85.429999999999993"/>
  </r>
  <r>
    <x v="2"/>
    <s v="Tampa Electric Company"/>
    <x v="0"/>
    <s v="Tampa Electric Company"/>
    <x v="1"/>
    <s v="Labor Exempt NonProd"/>
    <x v="131"/>
    <s v="A&amp;G Salaries"/>
    <n v="810185.61"/>
    <n v="106836.59"/>
    <n v="435195.75"/>
    <n v="451073.3"/>
    <n v="137443.92000000001"/>
    <n v="665934.61"/>
    <n v="576667.43000000005"/>
    <n v="412247.34"/>
    <n v="547082.73"/>
    <n v="146724.51"/>
    <n v="996769.67"/>
    <n v="436361.42"/>
    <n v="5722522.8799999999"/>
  </r>
  <r>
    <x v="2"/>
    <s v="Tampa Electric Company"/>
    <x v="0"/>
    <s v="Tampa Electric Company"/>
    <x v="1"/>
    <s v="Labor Exempt NonProd"/>
    <x v="132"/>
    <s v="Misc General Exp"/>
    <n v="12408.48"/>
    <n v="216.88"/>
    <n v="4802.2"/>
    <n v="4644.21"/>
    <n v="2695.21"/>
    <n v="5447.87"/>
    <n v="5261.51"/>
    <n v="6745.67"/>
    <n v="8612.4"/>
    <n v="1828.25"/>
    <n v="11597.19"/>
    <n v="5857.19"/>
    <n v="70117.06"/>
  </r>
  <r>
    <x v="2"/>
    <s v="Tampa Electric Company"/>
    <x v="0"/>
    <s v="Tampa Electric Company"/>
    <x v="1"/>
    <s v="Labor Exempt NonProd"/>
    <x v="133"/>
    <s v="A&amp;G Ele Maint GenPlt"/>
    <n v="6249.59"/>
    <n v="3363.11"/>
    <n v="7715.3"/>
    <n v="5929.81"/>
    <n v="-1844.11"/>
    <n v="5903.72"/>
    <n v="12580.58"/>
    <n v="2654.95"/>
    <n v="7503.82"/>
    <n v="794.92"/>
    <n v="10635.96"/>
    <n v="5138.28"/>
    <n v="66625.929999999993"/>
  </r>
  <r>
    <x v="2"/>
    <s v="Tampa Electric Company"/>
    <x v="0"/>
    <s v="Tampa Electric Company"/>
    <x v="1"/>
    <s v="Labor Exempt NonProd"/>
    <x v="134"/>
    <s v="Not assigned"/>
    <m/>
    <m/>
    <m/>
    <m/>
    <m/>
    <m/>
    <m/>
    <m/>
    <m/>
    <n v="453.65"/>
    <m/>
    <n v="2861.14"/>
    <n v="3314.79"/>
  </r>
  <r>
    <x v="2"/>
    <s v="Tampa Electric Company"/>
    <x v="0"/>
    <s v="Tampa Electric Company"/>
    <x v="431"/>
    <s v="Labor NonExm ST"/>
    <x v="1"/>
    <s v="FERC B/S Clearing"/>
    <n v="369544.51"/>
    <n v="433642.13"/>
    <n v="449223.72"/>
    <n v="356896.09"/>
    <n v="487727.14"/>
    <n v="426022.44"/>
    <n v="361610.64"/>
    <n v="393772.53"/>
    <n v="311769.52"/>
    <n v="405056.16"/>
    <n v="337850.28"/>
    <n v="409246.04"/>
    <n v="4742361.2"/>
  </r>
  <r>
    <x v="2"/>
    <s v="Tampa Electric Company"/>
    <x v="0"/>
    <s v="Tampa Electric Company"/>
    <x v="431"/>
    <s v="Labor NonExm ST"/>
    <x v="78"/>
    <s v="Csts Jobbing Wrk"/>
    <n v="5634.4"/>
    <n v="3047.7"/>
    <n v="3534.38"/>
    <n v="2535.33"/>
    <n v="3271.56"/>
    <n v="2597.6"/>
    <n v="2553.5"/>
    <n v="3400.12"/>
    <n v="2233.14"/>
    <n v="3281.33"/>
    <n v="2374.0100000000002"/>
    <n v="2775.56"/>
    <n v="37238.629999999997"/>
  </r>
  <r>
    <x v="2"/>
    <s v="Tampa Electric Company"/>
    <x v="0"/>
    <s v="Tampa Electric Company"/>
    <x v="431"/>
    <s v="Labor NonExm ST"/>
    <x v="79"/>
    <s v="Other Deductions"/>
    <n v="1811.09"/>
    <m/>
    <m/>
    <n v="401.53"/>
    <n v="1059.18"/>
    <n v="208.78"/>
    <m/>
    <m/>
    <m/>
    <m/>
    <m/>
    <m/>
    <n v="3480.5800000000004"/>
  </r>
  <r>
    <x v="2"/>
    <s v="Tampa Electric Company"/>
    <x v="0"/>
    <s v="Tampa Electric Company"/>
    <x v="431"/>
    <s v="Labor NonExm ST"/>
    <x v="80"/>
    <s v="Steam Ops SupEng"/>
    <n v="11711.01"/>
    <n v="12394.17"/>
    <n v="12418.24"/>
    <n v="8640.27"/>
    <n v="13245.32"/>
    <n v="17899.16"/>
    <n v="17336.5"/>
    <n v="18508.34"/>
    <n v="8461"/>
    <n v="19488.09"/>
    <n v="15921.72"/>
    <n v="22960.73"/>
    <n v="178984.55000000002"/>
  </r>
  <r>
    <x v="2"/>
    <s v="Tampa Electric Company"/>
    <x v="0"/>
    <s v="Tampa Electric Company"/>
    <x v="431"/>
    <s v="Labor NonExm ST"/>
    <x v="81"/>
    <s v="Steam Fuel"/>
    <n v="85.16"/>
    <n v="50.18"/>
    <n v="94.88"/>
    <n v="58.61"/>
    <n v="63.61"/>
    <n v="59.14"/>
    <n v="61.4"/>
    <n v="91.16"/>
    <n v="69.28"/>
    <n v="172.43"/>
    <n v="44.7"/>
    <n v="53.92"/>
    <n v="904.46999999999991"/>
  </r>
  <r>
    <x v="2"/>
    <s v="Tampa Electric Company"/>
    <x v="0"/>
    <s v="Tampa Electric Company"/>
    <x v="431"/>
    <s v="Labor NonExm ST"/>
    <x v="82"/>
    <s v="Steam Expenses"/>
    <n v="246.36"/>
    <n v="65.19"/>
    <n v="20.92"/>
    <n v="244.06"/>
    <n v="649.29"/>
    <n v="651.4"/>
    <n v="674.03"/>
    <n v="399.69"/>
    <n v="1016.75"/>
    <m/>
    <m/>
    <m/>
    <n v="3967.69"/>
  </r>
  <r>
    <x v="2"/>
    <s v="Tampa Electric Company"/>
    <x v="0"/>
    <s v="Tampa Electric Company"/>
    <x v="431"/>
    <s v="Labor NonExm ST"/>
    <x v="84"/>
    <s v="Misc Steam Pwr Exp"/>
    <n v="3226.56"/>
    <n v="3194.44"/>
    <n v="4677.33"/>
    <n v="2991.29"/>
    <n v="4155.24"/>
    <n v="4282.43"/>
    <n v="3113.75"/>
    <n v="2409.7800000000002"/>
    <n v="3703.23"/>
    <n v="3157.52"/>
    <n v="1851.74"/>
    <n v="2781.36"/>
    <n v="39544.67"/>
  </r>
  <r>
    <x v="2"/>
    <s v="Tampa Electric Company"/>
    <x v="0"/>
    <s v="Tampa Electric Company"/>
    <x v="431"/>
    <s v="Labor NonExm ST"/>
    <x v="85"/>
    <s v="Steam Main SupEng"/>
    <m/>
    <m/>
    <m/>
    <m/>
    <m/>
    <m/>
    <n v="74.33"/>
    <m/>
    <m/>
    <m/>
    <m/>
    <m/>
    <n v="74.33"/>
  </r>
  <r>
    <x v="2"/>
    <s v="Tampa Electric Company"/>
    <x v="0"/>
    <s v="Tampa Electric Company"/>
    <x v="431"/>
    <s v="Labor NonExm ST"/>
    <x v="86"/>
    <s v="Steam Main Struct"/>
    <m/>
    <m/>
    <m/>
    <m/>
    <m/>
    <n v="6.82"/>
    <m/>
    <m/>
    <n v="266.76"/>
    <m/>
    <m/>
    <m/>
    <n v="273.58"/>
  </r>
  <r>
    <x v="2"/>
    <s v="Tampa Electric Company"/>
    <x v="0"/>
    <s v="Tampa Electric Company"/>
    <x v="431"/>
    <s v="Labor NonExm ST"/>
    <x v="87"/>
    <s v="Steam Maint BoilerPl"/>
    <n v="5787.77"/>
    <n v="6389.81"/>
    <n v="3715.16"/>
    <n v="3905.72"/>
    <n v="5868.03"/>
    <n v="4379.3500000000004"/>
    <n v="4434.9799999999996"/>
    <n v="4173.8900000000003"/>
    <n v="4516.83"/>
    <n v="4070.62"/>
    <n v="3435.71"/>
    <n v="3001.88"/>
    <n v="53679.750000000007"/>
  </r>
  <r>
    <x v="2"/>
    <s v="Tampa Electric Company"/>
    <x v="0"/>
    <s v="Tampa Electric Company"/>
    <x v="431"/>
    <s v="Labor NonExm ST"/>
    <x v="88"/>
    <s v="Steam Maint ElePlant"/>
    <m/>
    <m/>
    <n v="1895.53"/>
    <n v="130.44999999999999"/>
    <n v="297.23"/>
    <n v="484.73"/>
    <n v="475.38"/>
    <m/>
    <n v="0.61"/>
    <n v="0.72"/>
    <n v="36.799999999999997"/>
    <n v="37.840000000000003"/>
    <n v="3359.2900000000004"/>
  </r>
  <r>
    <x v="2"/>
    <s v="Tampa Electric Company"/>
    <x v="0"/>
    <s v="Tampa Electric Company"/>
    <x v="431"/>
    <s v="Labor NonExm ST"/>
    <x v="90"/>
    <s v="OthPwr Ops SupEng"/>
    <m/>
    <m/>
    <m/>
    <m/>
    <m/>
    <m/>
    <m/>
    <n v="130.51"/>
    <m/>
    <m/>
    <n v="27.41"/>
    <n v="89.72"/>
    <n v="247.64"/>
  </r>
  <r>
    <x v="2"/>
    <s v="Tampa Electric Company"/>
    <x v="0"/>
    <s v="Tampa Electric Company"/>
    <x v="431"/>
    <s v="Labor NonExm ST"/>
    <x v="91"/>
    <s v="OthPwr Fuel"/>
    <n v="342.55"/>
    <n v="387.35"/>
    <n v="68.37"/>
    <n v="3.53"/>
    <m/>
    <m/>
    <n v="7"/>
    <n v="9.15"/>
    <m/>
    <n v="28.13"/>
    <n v="4.3099999999999996"/>
    <m/>
    <n v="850.39"/>
  </r>
  <r>
    <x v="2"/>
    <s v="Tampa Electric Company"/>
    <x v="0"/>
    <s v="Tampa Electric Company"/>
    <x v="431"/>
    <s v="Labor NonExm ST"/>
    <x v="92"/>
    <s v="OthPwr Gen Exp"/>
    <n v="272488.98"/>
    <n v="248339.98"/>
    <n v="255836.36"/>
    <n v="222538.11"/>
    <n v="269669.53000000003"/>
    <n v="213581.88"/>
    <n v="233578.54"/>
    <n v="261441.91"/>
    <n v="203223.38"/>
    <n v="199348.74"/>
    <n v="164691.74"/>
    <n v="219117.59"/>
    <n v="2763856.74"/>
  </r>
  <r>
    <x v="2"/>
    <s v="Tampa Electric Company"/>
    <x v="0"/>
    <s v="Tampa Electric Company"/>
    <x v="431"/>
    <s v="Labor NonExm ST"/>
    <x v="93"/>
    <s v="Misc OthPwr Gen Exp"/>
    <n v="28720.51"/>
    <n v="42370.7"/>
    <n v="50707.46"/>
    <n v="58479.53"/>
    <n v="50111.1"/>
    <n v="23035.82"/>
    <n v="38811.56"/>
    <n v="25792.86"/>
    <n v="16825.96"/>
    <n v="35375.550000000003"/>
    <n v="44549.57"/>
    <n v="15442.12"/>
    <n v="430222.74"/>
  </r>
  <r>
    <x v="2"/>
    <s v="Tampa Electric Company"/>
    <x v="0"/>
    <s v="Tampa Electric Company"/>
    <x v="431"/>
    <s v="Labor NonExm ST"/>
    <x v="94"/>
    <s v="OthPwr Maint Struct"/>
    <n v="7222.52"/>
    <n v="10869.94"/>
    <n v="7644.46"/>
    <n v="7804"/>
    <n v="11055.02"/>
    <n v="8047.73"/>
    <n v="9724.52"/>
    <n v="6222.44"/>
    <n v="3236.38"/>
    <n v="4938.5600000000004"/>
    <n v="4834.7"/>
    <n v="2995.77"/>
    <n v="84596.040000000008"/>
  </r>
  <r>
    <x v="2"/>
    <s v="Tampa Electric Company"/>
    <x v="0"/>
    <s v="Tampa Electric Company"/>
    <x v="431"/>
    <s v="Labor NonExm ST"/>
    <x v="95"/>
    <s v="OthPwr Maint Gen Eq"/>
    <n v="18458.060000000001"/>
    <n v="20283.419999999998"/>
    <n v="26170.46"/>
    <n v="21401.33"/>
    <n v="21248.98"/>
    <n v="21564.33"/>
    <n v="16832.48"/>
    <n v="20942.13"/>
    <n v="34942.14"/>
    <n v="26747.19"/>
    <n v="19209.03"/>
    <n v="28172.89"/>
    <n v="275972.44"/>
  </r>
  <r>
    <x v="2"/>
    <s v="Tampa Electric Company"/>
    <x v="0"/>
    <s v="Tampa Electric Company"/>
    <x v="431"/>
    <s v="Labor NonExm ST"/>
    <x v="96"/>
    <s v="Maint Msc OthPwr Plt"/>
    <n v="7745.55"/>
    <n v="6317.94"/>
    <n v="4665.63"/>
    <n v="6030.06"/>
    <n v="7370.13"/>
    <n v="5064.09"/>
    <n v="6749.6"/>
    <n v="9089.75"/>
    <n v="13816.55"/>
    <n v="7077.58"/>
    <n v="8416.09"/>
    <n v="2951.52"/>
    <n v="85294.49"/>
  </r>
  <r>
    <x v="2"/>
    <s v="Tampa Electric Company"/>
    <x v="0"/>
    <s v="Tampa Electric Company"/>
    <x v="431"/>
    <s v="Labor NonExm ST"/>
    <x v="97"/>
    <s v="OthSup SysCtrl Dispt"/>
    <m/>
    <m/>
    <m/>
    <m/>
    <m/>
    <m/>
    <m/>
    <m/>
    <m/>
    <n v="519.55999999999995"/>
    <n v="273.83999999999997"/>
    <n v="459.81"/>
    <n v="1253.2099999999998"/>
  </r>
  <r>
    <x v="2"/>
    <s v="Tampa Electric Company"/>
    <x v="0"/>
    <s v="Tampa Electric Company"/>
    <x v="431"/>
    <s v="Labor NonExm ST"/>
    <x v="98"/>
    <s v="Trnsm Ops SupEng"/>
    <n v="2215.29"/>
    <n v="3205.66"/>
    <n v="3294.53"/>
    <n v="2478.73"/>
    <n v="2766.83"/>
    <n v="2713.02"/>
    <n v="2846.41"/>
    <n v="3346.21"/>
    <n v="1536.05"/>
    <n v="2772.46"/>
    <n v="1659.59"/>
    <n v="2870.84"/>
    <n v="31705.619999999995"/>
  </r>
  <r>
    <x v="2"/>
    <s v="Tampa Electric Company"/>
    <x v="0"/>
    <s v="Tampa Electric Company"/>
    <x v="431"/>
    <s v="Labor NonExm ST"/>
    <x v="99"/>
    <s v="Trnsm LD Reliability"/>
    <m/>
    <m/>
    <m/>
    <m/>
    <m/>
    <m/>
    <m/>
    <m/>
    <m/>
    <n v="63.37"/>
    <n v="35.25"/>
    <n v="71.75"/>
    <n v="170.37"/>
  </r>
  <r>
    <x v="2"/>
    <s v="Tampa Electric Company"/>
    <x v="0"/>
    <s v="Tampa Electric Company"/>
    <x v="431"/>
    <s v="Labor NonExm ST"/>
    <x v="100"/>
    <s v="Trnsm LD Monitor"/>
    <n v="310.92"/>
    <n v="380.72"/>
    <n v="378.39"/>
    <n v="239.39"/>
    <n v="316.82"/>
    <n v="297.61"/>
    <n v="256.29000000000002"/>
    <n v="350.25"/>
    <n v="234.1"/>
    <n v="1682.92"/>
    <n v="974"/>
    <n v="1187.5999999999999"/>
    <n v="6609.01"/>
  </r>
  <r>
    <x v="2"/>
    <s v="Tampa Electric Company"/>
    <x v="0"/>
    <s v="Tampa Electric Company"/>
    <x v="431"/>
    <s v="Labor NonExm ST"/>
    <x v="101"/>
    <s v="Trnsm LD Svc Schld"/>
    <n v="1309.81"/>
    <n v="1667.7"/>
    <n v="1727.37"/>
    <n v="1234.6600000000001"/>
    <n v="1550.42"/>
    <n v="1070.42"/>
    <n v="1314.88"/>
    <n v="1785.26"/>
    <n v="743.49"/>
    <n v="1967.43"/>
    <n v="1164.52"/>
    <n v="1728.24"/>
    <n v="17264.200000000004"/>
  </r>
  <r>
    <x v="2"/>
    <s v="Tampa Electric Company"/>
    <x v="0"/>
    <s v="Tampa Electric Company"/>
    <x v="431"/>
    <s v="Labor NonExm ST"/>
    <x v="102"/>
    <s v="Trnsm Station Exp"/>
    <n v="11610.77"/>
    <n v="9447.34"/>
    <n v="9854.44"/>
    <n v="7145.51"/>
    <n v="9830.69"/>
    <n v="5929.46"/>
    <n v="5575.81"/>
    <n v="10339.51"/>
    <n v="8324.6299999999992"/>
    <n v="7932.85"/>
    <n v="3850.88"/>
    <n v="7091.55"/>
    <n v="96933.440000000017"/>
  </r>
  <r>
    <x v="2"/>
    <s v="Tampa Electric Company"/>
    <x v="0"/>
    <s v="Tampa Electric Company"/>
    <x v="431"/>
    <s v="Labor NonExm ST"/>
    <x v="103"/>
    <s v="Trnsm OH Line Exp"/>
    <n v="51.28"/>
    <n v="36.270000000000003"/>
    <n v="57.1"/>
    <n v="103.76"/>
    <n v="94.6"/>
    <n v="139.88"/>
    <n v="74.87"/>
    <n v="128.82"/>
    <n v="3429.11"/>
    <n v="135.63999999999999"/>
    <n v="111.84"/>
    <n v="179.39"/>
    <n v="4542.5600000000013"/>
  </r>
  <r>
    <x v="2"/>
    <s v="Tampa Electric Company"/>
    <x v="0"/>
    <s v="Tampa Electric Company"/>
    <x v="431"/>
    <s v="Labor NonExm ST"/>
    <x v="104"/>
    <s v="Misc Trnsm Exp"/>
    <n v="8923.8799999999992"/>
    <n v="9724.6"/>
    <n v="8361.92"/>
    <n v="5198.0600000000004"/>
    <n v="7496.74"/>
    <n v="6603.89"/>
    <n v="6502.19"/>
    <n v="10294.14"/>
    <n v="7922.89"/>
    <n v="9277.19"/>
    <n v="6180.79"/>
    <n v="6707.24"/>
    <n v="93193.530000000013"/>
  </r>
  <r>
    <x v="2"/>
    <s v="Tampa Electric Company"/>
    <x v="0"/>
    <s v="Tampa Electric Company"/>
    <x v="431"/>
    <s v="Labor NonExm ST"/>
    <x v="105"/>
    <s v="Trnsm Maint Struct"/>
    <n v="1.21"/>
    <m/>
    <m/>
    <m/>
    <m/>
    <m/>
    <m/>
    <m/>
    <m/>
    <m/>
    <m/>
    <m/>
    <n v="1.21"/>
  </r>
  <r>
    <x v="2"/>
    <s v="Tampa Electric Company"/>
    <x v="0"/>
    <s v="Tampa Electric Company"/>
    <x v="431"/>
    <s v="Labor NonExm ST"/>
    <x v="106"/>
    <s v="Trnsm Maint Comp SW"/>
    <m/>
    <m/>
    <m/>
    <m/>
    <m/>
    <m/>
    <m/>
    <n v="213.14"/>
    <n v="189.3"/>
    <n v="156.43"/>
    <n v="53.38"/>
    <n v="82.17"/>
    <n v="694.42"/>
  </r>
  <r>
    <x v="2"/>
    <s v="Tampa Electric Company"/>
    <x v="0"/>
    <s v="Tampa Electric Company"/>
    <x v="431"/>
    <s v="Labor NonExm ST"/>
    <x v="107"/>
    <s v="Trnsm Maint Comm Eq"/>
    <n v="216.54"/>
    <n v="135.88"/>
    <n v="121.43"/>
    <n v="57.73"/>
    <n v="74.430000000000007"/>
    <n v="91.06"/>
    <n v="77.319999999999993"/>
    <n v="32.4"/>
    <n v="61.75"/>
    <n v="157.69"/>
    <n v="26.73"/>
    <n v="73.84"/>
    <n v="1126.7999999999997"/>
  </r>
  <r>
    <x v="2"/>
    <s v="Tampa Electric Company"/>
    <x v="0"/>
    <s v="Tampa Electric Company"/>
    <x v="431"/>
    <s v="Labor NonExm ST"/>
    <x v="108"/>
    <s v="Trnsm Maint Stn Equ"/>
    <n v="1051.76"/>
    <n v="1712.49"/>
    <n v="3405.14"/>
    <n v="1862.55"/>
    <n v="1581.92"/>
    <n v="1124.8699999999999"/>
    <n v="2723.25"/>
    <n v="3023.08"/>
    <n v="1980.84"/>
    <n v="1263.29"/>
    <n v="736.85"/>
    <n v="1275.3800000000001"/>
    <n v="21741.42"/>
  </r>
  <r>
    <x v="2"/>
    <s v="Tampa Electric Company"/>
    <x v="0"/>
    <s v="Tampa Electric Company"/>
    <x v="431"/>
    <s v="Labor NonExm ST"/>
    <x v="109"/>
    <s v="Trnsm Maint OH Lines"/>
    <n v="337.77"/>
    <n v="231.71"/>
    <n v="400.5"/>
    <n v="408.19"/>
    <n v="395.76"/>
    <n v="529.35"/>
    <n v="512.02"/>
    <n v="493.64"/>
    <n v="449.02"/>
    <n v="529.75"/>
    <n v="314.06"/>
    <n v="654.57000000000005"/>
    <n v="5256.34"/>
  </r>
  <r>
    <x v="2"/>
    <s v="Tampa Electric Company"/>
    <x v="0"/>
    <s v="Tampa Electric Company"/>
    <x v="431"/>
    <s v="Labor NonExm ST"/>
    <x v="110"/>
    <s v="Distrb Ops SupEng"/>
    <n v="810.65"/>
    <n v="1553.14"/>
    <n v="23364.74"/>
    <n v="1664.64"/>
    <n v="5228.99"/>
    <n v="5542.9"/>
    <n v="4496.92"/>
    <n v="5331.37"/>
    <n v="3697.8"/>
    <n v="7258.93"/>
    <n v="4669.79"/>
    <n v="6072.94"/>
    <n v="69692.810000000012"/>
  </r>
  <r>
    <x v="2"/>
    <s v="Tampa Electric Company"/>
    <x v="0"/>
    <s v="Tampa Electric Company"/>
    <x v="431"/>
    <s v="Labor NonExm ST"/>
    <x v="111"/>
    <s v="Distrb Load Dispatch"/>
    <n v="1571.13"/>
    <n v="1584.23"/>
    <n v="1415.85"/>
    <n v="1094.3900000000001"/>
    <n v="907.85"/>
    <n v="1216.49"/>
    <n v="751.62"/>
    <n v="889.88"/>
    <n v="532.12"/>
    <n v="1028.03"/>
    <n v="495.25"/>
    <n v="843.24"/>
    <n v="12330.080000000002"/>
  </r>
  <r>
    <x v="2"/>
    <s v="Tampa Electric Company"/>
    <x v="0"/>
    <s v="Tampa Electric Company"/>
    <x v="431"/>
    <s v="Labor NonExm ST"/>
    <x v="112"/>
    <s v="Distrb Station Exp"/>
    <n v="4958.67"/>
    <n v="6487.09"/>
    <n v="5915.74"/>
    <n v="5370.75"/>
    <n v="5600.34"/>
    <n v="5265.7"/>
    <n v="6068.27"/>
    <n v="5950.38"/>
    <n v="5297.31"/>
    <n v="6959.8"/>
    <n v="5188.41"/>
    <n v="7917.99"/>
    <n v="70980.45"/>
  </r>
  <r>
    <x v="2"/>
    <s v="Tampa Electric Company"/>
    <x v="0"/>
    <s v="Tampa Electric Company"/>
    <x v="431"/>
    <s v="Labor NonExm ST"/>
    <x v="113"/>
    <s v="Distrb OH Line Exp"/>
    <n v="31997.62"/>
    <n v="38196.800000000003"/>
    <n v="32980.18"/>
    <n v="28538.99"/>
    <n v="36106.480000000003"/>
    <n v="32177.75"/>
    <n v="27793.56"/>
    <n v="37193.61"/>
    <n v="43439.46"/>
    <n v="32476.23"/>
    <n v="25880.37"/>
    <n v="28495.54"/>
    <n v="395276.58999999997"/>
  </r>
  <r>
    <x v="2"/>
    <s v="Tampa Electric Company"/>
    <x v="0"/>
    <s v="Tampa Electric Company"/>
    <x v="431"/>
    <s v="Labor NonExm ST"/>
    <x v="114"/>
    <s v="Distrb UG Line Exp"/>
    <n v="33942.68"/>
    <n v="33627.449999999997"/>
    <n v="39408.959999999999"/>
    <n v="30427.81"/>
    <n v="37780.92"/>
    <n v="33604.559999999998"/>
    <n v="30703.65"/>
    <n v="32671.91"/>
    <n v="40185.78"/>
    <n v="37147.03"/>
    <n v="28638.19"/>
    <n v="31190.26"/>
    <n v="409329.2"/>
  </r>
  <r>
    <x v="2"/>
    <s v="Tampa Electric Company"/>
    <x v="0"/>
    <s v="Tampa Electric Company"/>
    <x v="431"/>
    <s v="Labor NonExm ST"/>
    <x v="115"/>
    <s v="Distrb Sreet Lightn"/>
    <n v="10321"/>
    <n v="17168.689999999999"/>
    <n v="16959.2"/>
    <n v="13179.17"/>
    <n v="17371.12"/>
    <n v="14233.89"/>
    <n v="13365.01"/>
    <n v="16025.23"/>
    <n v="9617.14"/>
    <n v="13917.29"/>
    <n v="14105.33"/>
    <n v="18815.57"/>
    <n v="175078.63999999998"/>
  </r>
  <r>
    <x v="2"/>
    <s v="Tampa Electric Company"/>
    <x v="0"/>
    <s v="Tampa Electric Company"/>
    <x v="431"/>
    <s v="Labor NonExm ST"/>
    <x v="116"/>
    <s v="Distrb Meter Exp"/>
    <n v="13997.78"/>
    <n v="8230.65"/>
    <n v="12376.89"/>
    <n v="9804.99"/>
    <n v="12846.26"/>
    <n v="12056.13"/>
    <n v="11268.83"/>
    <n v="11329.11"/>
    <n v="9234.35"/>
    <n v="11563.07"/>
    <n v="4643.99"/>
    <n v="7022.42"/>
    <n v="124374.47"/>
  </r>
  <r>
    <x v="2"/>
    <s v="Tampa Electric Company"/>
    <x v="0"/>
    <s v="Tampa Electric Company"/>
    <x v="431"/>
    <s v="Labor NonExm ST"/>
    <x v="117"/>
    <s v="Distrb Cust Install"/>
    <n v="14466.62"/>
    <n v="14407.52"/>
    <n v="1406.79"/>
    <n v="5039.59"/>
    <n v="7978.17"/>
    <n v="7253.04"/>
    <n v="8090.43"/>
    <n v="10470.790000000001"/>
    <n v="10022.48"/>
    <n v="10137.540000000001"/>
    <n v="7861.56"/>
    <n v="6825.52"/>
    <n v="103960.05"/>
  </r>
  <r>
    <x v="2"/>
    <s v="Tampa Electric Company"/>
    <x v="0"/>
    <s v="Tampa Electric Company"/>
    <x v="431"/>
    <s v="Labor NonExm ST"/>
    <x v="118"/>
    <s v="Misc Distrib Exp"/>
    <n v="15170.86"/>
    <n v="16235.51"/>
    <n v="17320.64"/>
    <n v="14756.06"/>
    <n v="17694.09"/>
    <n v="15178.95"/>
    <n v="14274.52"/>
    <n v="17744.990000000002"/>
    <n v="14215.23"/>
    <n v="17071.5"/>
    <n v="14977.61"/>
    <n v="20240.86"/>
    <n v="194880.82"/>
  </r>
  <r>
    <x v="2"/>
    <s v="Tampa Electric Company"/>
    <x v="0"/>
    <s v="Tampa Electric Company"/>
    <x v="431"/>
    <s v="Labor NonExm ST"/>
    <x v="119"/>
    <s v="Distrb Maint Struct"/>
    <n v="301.12"/>
    <n v="660.02"/>
    <n v="352.55"/>
    <n v="1571.54"/>
    <n v="317.27"/>
    <n v="355.87"/>
    <n v="528.15"/>
    <n v="436.81"/>
    <n v="446.85"/>
    <n v="547.52"/>
    <n v="352"/>
    <n v="276.18"/>
    <n v="6145.880000000001"/>
  </r>
  <r>
    <x v="2"/>
    <s v="Tampa Electric Company"/>
    <x v="0"/>
    <s v="Tampa Electric Company"/>
    <x v="431"/>
    <s v="Labor NonExm ST"/>
    <x v="120"/>
    <s v="Distrb Maint Station"/>
    <n v="2398.98"/>
    <n v="2806.07"/>
    <n v="1728.3"/>
    <n v="1921.64"/>
    <n v="2164.88"/>
    <n v="3849.82"/>
    <n v="5128.92"/>
    <n v="8458.61"/>
    <n v="3156.51"/>
    <n v="2837.38"/>
    <n v="748.57"/>
    <n v="1093.18"/>
    <n v="36292.86"/>
  </r>
  <r>
    <x v="2"/>
    <s v="Tampa Electric Company"/>
    <x v="0"/>
    <s v="Tampa Electric Company"/>
    <x v="431"/>
    <s v="Labor NonExm ST"/>
    <x v="121"/>
    <s v="Distrb Maint OH Line"/>
    <n v="6062.03"/>
    <n v="7185.26"/>
    <n v="8312.2999999999993"/>
    <n v="6314.73"/>
    <n v="8755.42"/>
    <n v="6816.57"/>
    <n v="6548.15"/>
    <n v="6770.56"/>
    <n v="6576.61"/>
    <n v="7685.63"/>
    <n v="5558.84"/>
    <n v="7377.04"/>
    <n v="83963.139999999985"/>
  </r>
  <r>
    <x v="2"/>
    <s v="Tampa Electric Company"/>
    <x v="0"/>
    <s v="Tampa Electric Company"/>
    <x v="431"/>
    <s v="Labor NonExm ST"/>
    <x v="122"/>
    <s v="Distrb Maint UG Line"/>
    <n v="2077.25"/>
    <n v="1674.46"/>
    <n v="3110.77"/>
    <n v="8784.5300000000007"/>
    <n v="4219.9799999999996"/>
    <n v="1639.22"/>
    <n v="2733.33"/>
    <n v="1700.11"/>
    <n v="1759.76"/>
    <n v="1856.61"/>
    <n v="1992.42"/>
    <n v="1969.55"/>
    <n v="33517.990000000005"/>
  </r>
  <r>
    <x v="2"/>
    <s v="Tampa Electric Company"/>
    <x v="0"/>
    <s v="Tampa Electric Company"/>
    <x v="431"/>
    <s v="Labor NonExm ST"/>
    <x v="123"/>
    <s v="Distrb Maint Transf"/>
    <m/>
    <m/>
    <m/>
    <n v="0.57999999999999996"/>
    <n v="0.62"/>
    <m/>
    <m/>
    <m/>
    <m/>
    <m/>
    <m/>
    <n v="0.25"/>
    <n v="1.45"/>
  </r>
  <r>
    <x v="2"/>
    <s v="Tampa Electric Company"/>
    <x v="0"/>
    <s v="Tampa Electric Company"/>
    <x v="431"/>
    <s v="Labor NonExm ST"/>
    <x v="124"/>
    <s v="Distrb Maint StLght"/>
    <n v="1032.82"/>
    <n v="141.13999999999999"/>
    <n v="29.35"/>
    <n v="21.22"/>
    <n v="12.12"/>
    <n v="2.41"/>
    <n v="27.92"/>
    <n v="27.38"/>
    <n v="17.21"/>
    <m/>
    <n v="40.4"/>
    <n v="10.24"/>
    <n v="1362.2100000000003"/>
  </r>
  <r>
    <x v="2"/>
    <s v="Tampa Electric Company"/>
    <x v="0"/>
    <s v="Tampa Electric Company"/>
    <x v="431"/>
    <s v="Labor NonExm ST"/>
    <x v="125"/>
    <s v="Distrb Maint Meters"/>
    <n v="991.83"/>
    <n v="255.47"/>
    <n v="932.15"/>
    <n v="615.89"/>
    <n v="760.07"/>
    <n v="666.7"/>
    <n v="707.76"/>
    <n v="699.27"/>
    <n v="472.91"/>
    <n v="799.98"/>
    <n v="17.309999999999999"/>
    <n v="162.35"/>
    <n v="7081.69"/>
  </r>
  <r>
    <x v="2"/>
    <s v="Tampa Electric Company"/>
    <x v="0"/>
    <s v="Tampa Electric Company"/>
    <x v="431"/>
    <s v="Labor NonExm ST"/>
    <x v="126"/>
    <s v="Cust Act Superv"/>
    <m/>
    <m/>
    <m/>
    <n v="0.64"/>
    <m/>
    <n v="11.81"/>
    <n v="3.21"/>
    <n v="4.4800000000000004"/>
    <m/>
    <m/>
    <m/>
    <m/>
    <n v="20.14"/>
  </r>
  <r>
    <x v="2"/>
    <s v="Tampa Electric Company"/>
    <x v="0"/>
    <s v="Tampa Electric Company"/>
    <x v="431"/>
    <s v="Labor NonExm ST"/>
    <x v="127"/>
    <s v="Cust Act Meter Read"/>
    <n v="480.32"/>
    <n v="115.72"/>
    <n v="399.77"/>
    <n v="335.25"/>
    <n v="255.62"/>
    <n v="430.42"/>
    <n v="373.33"/>
    <n v="389.18"/>
    <n v="403.95"/>
    <n v="463.34"/>
    <n v="20.79"/>
    <n v="249.95"/>
    <n v="3917.6399999999994"/>
  </r>
  <r>
    <x v="2"/>
    <s v="Tampa Electric Company"/>
    <x v="0"/>
    <s v="Tampa Electric Company"/>
    <x v="431"/>
    <s v="Labor NonExm ST"/>
    <x v="128"/>
    <s v="Cust Act Rcds Cllct"/>
    <n v="40201.14"/>
    <n v="50543.4"/>
    <n v="52139.87"/>
    <n v="44737.24"/>
    <n v="56272.25"/>
    <n v="60823.28"/>
    <n v="66383.210000000006"/>
    <n v="71779.09"/>
    <n v="60424.19"/>
    <n v="78891.39"/>
    <n v="42186.98"/>
    <n v="60222.3"/>
    <n v="684604.34"/>
  </r>
  <r>
    <x v="2"/>
    <s v="Tampa Electric Company"/>
    <x v="0"/>
    <s v="Tampa Electric Company"/>
    <x v="431"/>
    <s v="Labor NonExm ST"/>
    <x v="129"/>
    <s v="Cust Assist Exp"/>
    <n v="49994.32"/>
    <n v="45525.36"/>
    <n v="51464.53"/>
    <n v="46851.09"/>
    <n v="53307.03"/>
    <n v="47457.19"/>
    <n v="59301.94"/>
    <n v="62281.73"/>
    <n v="50900.22"/>
    <n v="65505.49"/>
    <n v="48858.3"/>
    <n v="53120.49"/>
    <n v="634567.69000000006"/>
  </r>
  <r>
    <x v="2"/>
    <s v="Tampa Electric Company"/>
    <x v="0"/>
    <s v="Tampa Electric Company"/>
    <x v="431"/>
    <s v="Labor NonExm ST"/>
    <x v="130"/>
    <s v="Cust Svc Advertis"/>
    <m/>
    <m/>
    <m/>
    <m/>
    <m/>
    <m/>
    <n v="14.72"/>
    <n v="3.91"/>
    <m/>
    <m/>
    <m/>
    <m/>
    <n v="18.630000000000003"/>
  </r>
  <r>
    <x v="2"/>
    <s v="Tampa Electric Company"/>
    <x v="0"/>
    <s v="Tampa Electric Company"/>
    <x v="431"/>
    <s v="Labor NonExm ST"/>
    <x v="131"/>
    <s v="A&amp;G Salaries"/>
    <n v="190045.68"/>
    <n v="228178.39"/>
    <n v="231277.32"/>
    <n v="203615.85"/>
    <n v="248034.11"/>
    <n v="233070.7"/>
    <n v="218764.08"/>
    <n v="239405.84"/>
    <n v="205070.73"/>
    <n v="238829.53"/>
    <n v="196859.5"/>
    <n v="222166.16"/>
    <n v="2655317.89"/>
  </r>
  <r>
    <x v="2"/>
    <s v="Tampa Electric Company"/>
    <x v="0"/>
    <s v="Tampa Electric Company"/>
    <x v="431"/>
    <s v="Labor NonExm ST"/>
    <x v="132"/>
    <s v="Misc General Exp"/>
    <n v="1323.92"/>
    <n v="2635.13"/>
    <n v="1595.95"/>
    <n v="837.68"/>
    <n v="1387.04"/>
    <n v="664.38"/>
    <n v="1442.86"/>
    <n v="1971.6"/>
    <n v="1618.06"/>
    <n v="1595.2"/>
    <n v="1373.23"/>
    <n v="1650.31"/>
    <n v="18095.360000000004"/>
  </r>
  <r>
    <x v="2"/>
    <s v="Tampa Electric Company"/>
    <x v="0"/>
    <s v="Tampa Electric Company"/>
    <x v="431"/>
    <s v="Labor NonExm ST"/>
    <x v="133"/>
    <s v="A&amp;G Ele Maint GenPlt"/>
    <n v="961.55"/>
    <n v="961.58"/>
    <n v="1364.32"/>
    <n v="410.37"/>
    <n v="495.94"/>
    <n v="275.04000000000002"/>
    <n v="539.35"/>
    <n v="1209.5899999999999"/>
    <n v="1819.17"/>
    <n v="1587.8"/>
    <n v="1318.87"/>
    <n v="1708.22"/>
    <n v="12651.799999999997"/>
  </r>
  <r>
    <x v="2"/>
    <s v="Tampa Electric Company"/>
    <x v="0"/>
    <s v="Tampa Electric Company"/>
    <x v="432"/>
    <s v="Labor NonExm OT"/>
    <x v="1"/>
    <s v="FERC B/S Clearing"/>
    <n v="51567.8"/>
    <n v="59085.26"/>
    <n v="61996.160000000003"/>
    <n v="55936.86"/>
    <n v="74820.429999999993"/>
    <n v="60024.800000000003"/>
    <n v="47352.34"/>
    <n v="58054.99"/>
    <n v="52277.46"/>
    <n v="48260.74"/>
    <n v="40141.99"/>
    <n v="40566.949999999997"/>
    <n v="650085.78"/>
  </r>
  <r>
    <x v="2"/>
    <s v="Tampa Electric Company"/>
    <x v="0"/>
    <s v="Tampa Electric Company"/>
    <x v="432"/>
    <s v="Labor NonExm OT"/>
    <x v="78"/>
    <s v="Csts Jobbing Wrk"/>
    <n v="262.95999999999998"/>
    <n v="243.36"/>
    <n v="383.85"/>
    <n v="250.22"/>
    <n v="314.68"/>
    <n v="222.91"/>
    <n v="277.75"/>
    <n v="632.41"/>
    <n v="280.54000000000002"/>
    <n v="335.78"/>
    <n v="405.77"/>
    <n v="246.15"/>
    <n v="3856.38"/>
  </r>
  <r>
    <x v="2"/>
    <s v="Tampa Electric Company"/>
    <x v="0"/>
    <s v="Tampa Electric Company"/>
    <x v="432"/>
    <s v="Labor NonExm OT"/>
    <x v="79"/>
    <s v="Other Deductions"/>
    <n v="564.01"/>
    <m/>
    <m/>
    <n v="180.46"/>
    <n v="222.15"/>
    <n v="87.81"/>
    <m/>
    <m/>
    <m/>
    <m/>
    <m/>
    <m/>
    <n v="1054.43"/>
  </r>
  <r>
    <x v="2"/>
    <s v="Tampa Electric Company"/>
    <x v="0"/>
    <s v="Tampa Electric Company"/>
    <x v="432"/>
    <s v="Labor NonExm OT"/>
    <x v="80"/>
    <s v="Steam Ops SupEng"/>
    <n v="64.39"/>
    <n v="124.79"/>
    <n v="102.36"/>
    <n v="317.98"/>
    <n v="507.5"/>
    <n v="206.05"/>
    <n v="566.78"/>
    <n v="297.83999999999997"/>
    <n v="39.4"/>
    <n v="1478.04"/>
    <n v="2113.54"/>
    <n v="1557.86"/>
    <n v="7376.53"/>
  </r>
  <r>
    <x v="2"/>
    <s v="Tampa Electric Company"/>
    <x v="0"/>
    <s v="Tampa Electric Company"/>
    <x v="432"/>
    <s v="Labor NonExm OT"/>
    <x v="82"/>
    <s v="Steam Expenses"/>
    <n v="76.72"/>
    <n v="3.51"/>
    <m/>
    <n v="109.69"/>
    <n v="136.18"/>
    <n v="292.92"/>
    <n v="247.01"/>
    <n v="87.64"/>
    <n v="713.4"/>
    <m/>
    <m/>
    <m/>
    <n v="1667.07"/>
  </r>
  <r>
    <x v="2"/>
    <s v="Tampa Electric Company"/>
    <x v="0"/>
    <s v="Tampa Electric Company"/>
    <x v="432"/>
    <s v="Labor NonExm OT"/>
    <x v="84"/>
    <s v="Misc Steam Pwr Exp"/>
    <n v="-2.79"/>
    <n v="14.6"/>
    <n v="53.15"/>
    <n v="-24.63"/>
    <n v="178.54"/>
    <n v="-58.17"/>
    <n v="7.06"/>
    <m/>
    <n v="237.4"/>
    <n v="-12.23"/>
    <n v="53.81"/>
    <n v="-1.91"/>
    <n v="444.82999999999993"/>
  </r>
  <r>
    <x v="2"/>
    <s v="Tampa Electric Company"/>
    <x v="0"/>
    <s v="Tampa Electric Company"/>
    <x v="432"/>
    <s v="Labor NonExm OT"/>
    <x v="85"/>
    <s v="Steam Main SupEng"/>
    <m/>
    <m/>
    <m/>
    <m/>
    <m/>
    <m/>
    <n v="27.24"/>
    <m/>
    <m/>
    <m/>
    <m/>
    <m/>
    <n v="27.24"/>
  </r>
  <r>
    <x v="2"/>
    <s v="Tampa Electric Company"/>
    <x v="0"/>
    <s v="Tampa Electric Company"/>
    <x v="432"/>
    <s v="Labor NonExm OT"/>
    <x v="86"/>
    <s v="Steam Main Struct"/>
    <m/>
    <m/>
    <m/>
    <m/>
    <m/>
    <m/>
    <m/>
    <m/>
    <n v="8.5299999999999994"/>
    <m/>
    <m/>
    <m/>
    <n v="8.5299999999999994"/>
  </r>
  <r>
    <x v="2"/>
    <s v="Tampa Electric Company"/>
    <x v="0"/>
    <s v="Tampa Electric Company"/>
    <x v="432"/>
    <s v="Labor NonExm OT"/>
    <x v="87"/>
    <s v="Steam Maint BoilerPl"/>
    <n v="0.24"/>
    <n v="48.59"/>
    <n v="50.01"/>
    <n v="-46.81"/>
    <n v="353.41"/>
    <n v="-140.52000000000001"/>
    <n v="9.2799999999999994"/>
    <m/>
    <n v="152.41999999999999"/>
    <n v="-23.61"/>
    <n v="111.42"/>
    <n v="-2.93"/>
    <n v="511.49999999999994"/>
  </r>
  <r>
    <x v="2"/>
    <s v="Tampa Electric Company"/>
    <x v="0"/>
    <s v="Tampa Electric Company"/>
    <x v="432"/>
    <s v="Labor NonExm OT"/>
    <x v="88"/>
    <s v="Steam Maint ElePlant"/>
    <m/>
    <m/>
    <n v="501.07"/>
    <n v="27.44"/>
    <n v="127.94"/>
    <n v="154.38"/>
    <n v="178.31"/>
    <m/>
    <n v="0.51"/>
    <n v="0.04"/>
    <n v="3.15"/>
    <n v="1.29"/>
    <n v="994.13"/>
  </r>
  <r>
    <x v="2"/>
    <s v="Tampa Electric Company"/>
    <x v="0"/>
    <s v="Tampa Electric Company"/>
    <x v="432"/>
    <s v="Labor NonExm OT"/>
    <x v="90"/>
    <s v="OthPwr Ops SupEng"/>
    <m/>
    <m/>
    <m/>
    <m/>
    <m/>
    <m/>
    <m/>
    <m/>
    <m/>
    <m/>
    <n v="0.46"/>
    <m/>
    <n v="0.46"/>
  </r>
  <r>
    <x v="2"/>
    <s v="Tampa Electric Company"/>
    <x v="0"/>
    <s v="Tampa Electric Company"/>
    <x v="432"/>
    <s v="Labor NonExm OT"/>
    <x v="91"/>
    <s v="OthPwr Fuel"/>
    <n v="1.77"/>
    <n v="1.55"/>
    <m/>
    <m/>
    <m/>
    <m/>
    <m/>
    <m/>
    <m/>
    <m/>
    <m/>
    <m/>
    <n v="3.3200000000000003"/>
  </r>
  <r>
    <x v="2"/>
    <s v="Tampa Electric Company"/>
    <x v="0"/>
    <s v="Tampa Electric Company"/>
    <x v="432"/>
    <s v="Labor NonExm OT"/>
    <x v="92"/>
    <s v="OthPwr Gen Exp"/>
    <n v="81838.820000000007"/>
    <n v="44991.68"/>
    <n v="82419.899999999994"/>
    <n v="95592.24"/>
    <n v="55987.53"/>
    <n v="91490.21"/>
    <n v="82316.289999999994"/>
    <n v="54748.17"/>
    <n v="136263.62"/>
    <n v="35226.120000000003"/>
    <n v="109150.39999999999"/>
    <n v="87950.34"/>
    <n v="957975.32000000007"/>
  </r>
  <r>
    <x v="2"/>
    <s v="Tampa Electric Company"/>
    <x v="0"/>
    <s v="Tampa Electric Company"/>
    <x v="432"/>
    <s v="Labor NonExm OT"/>
    <x v="93"/>
    <s v="Misc OthPwr Gen Exp"/>
    <n v="7924.8"/>
    <n v="7390.51"/>
    <n v="15486.07"/>
    <n v="24717.45"/>
    <n v="9699.66"/>
    <n v="8014.44"/>
    <n v="13350.5"/>
    <n v="5029.62"/>
    <n v="9946.82"/>
    <n v="6006.94"/>
    <n v="29526.35"/>
    <n v="5156.3100000000004"/>
    <n v="142249.47"/>
  </r>
  <r>
    <x v="2"/>
    <s v="Tampa Electric Company"/>
    <x v="0"/>
    <s v="Tampa Electric Company"/>
    <x v="432"/>
    <s v="Labor NonExm OT"/>
    <x v="94"/>
    <s v="OthPwr Maint Struct"/>
    <n v="2013.27"/>
    <n v="1927.59"/>
    <n v="2400.23"/>
    <n v="3198.98"/>
    <n v="2255.21"/>
    <n v="3342.4"/>
    <n v="3333.14"/>
    <n v="1126.71"/>
    <n v="1979.72"/>
    <n v="754.9"/>
    <n v="2911.78"/>
    <n v="1103.9100000000001"/>
    <n v="26347.84"/>
  </r>
  <r>
    <x v="2"/>
    <s v="Tampa Electric Company"/>
    <x v="0"/>
    <s v="Tampa Electric Company"/>
    <x v="432"/>
    <s v="Labor NonExm OT"/>
    <x v="95"/>
    <s v="OthPwr Maint Gen Eq"/>
    <n v="5270.75"/>
    <n v="3468.08"/>
    <n v="8040.26"/>
    <n v="8762.0400000000009"/>
    <n v="4308.96"/>
    <n v="8502.6299999999992"/>
    <n v="5153.6899999999996"/>
    <n v="3615.06"/>
    <n v="22556.04"/>
    <n v="5009.75"/>
    <n v="11229.43"/>
    <n v="11135.05"/>
    <n v="97051.74"/>
  </r>
  <r>
    <x v="2"/>
    <s v="Tampa Electric Company"/>
    <x v="0"/>
    <s v="Tampa Electric Company"/>
    <x v="432"/>
    <s v="Labor NonExm OT"/>
    <x v="96"/>
    <s v="Maint Msc OthPwr Plt"/>
    <n v="2412.13"/>
    <n v="1190.8900000000001"/>
    <n v="1578.88"/>
    <n v="2710.11"/>
    <n v="1545.82"/>
    <n v="2276.71"/>
    <n v="2473.46"/>
    <n v="1993.19"/>
    <n v="9662.6200000000008"/>
    <n v="1303.1300000000001"/>
    <n v="5839.89"/>
    <n v="1222.44"/>
    <n v="34209.270000000004"/>
  </r>
  <r>
    <x v="2"/>
    <s v="Tampa Electric Company"/>
    <x v="0"/>
    <s v="Tampa Electric Company"/>
    <x v="432"/>
    <s v="Labor NonExm OT"/>
    <x v="98"/>
    <s v="Trnsm Ops SupEng"/>
    <n v="0.26"/>
    <n v="4.96"/>
    <n v="48.03"/>
    <n v="12.56"/>
    <n v="6.54"/>
    <n v="159.4"/>
    <n v="225.58"/>
    <n v="80.010000000000005"/>
    <n v="112.48"/>
    <n v="95.29"/>
    <n v="1.99"/>
    <n v="109.6"/>
    <n v="856.7"/>
  </r>
  <r>
    <x v="2"/>
    <s v="Tampa Electric Company"/>
    <x v="0"/>
    <s v="Tampa Electric Company"/>
    <x v="432"/>
    <s v="Labor NonExm OT"/>
    <x v="100"/>
    <s v="Trnsm LD Monitor"/>
    <n v="0.73"/>
    <n v="-1.0900000000000001"/>
    <m/>
    <m/>
    <m/>
    <m/>
    <m/>
    <m/>
    <n v="11.22"/>
    <m/>
    <m/>
    <m/>
    <n v="10.860000000000001"/>
  </r>
  <r>
    <x v="2"/>
    <s v="Tampa Electric Company"/>
    <x v="0"/>
    <s v="Tampa Electric Company"/>
    <x v="432"/>
    <s v="Labor NonExm OT"/>
    <x v="101"/>
    <s v="Trnsm LD Svc Schld"/>
    <m/>
    <m/>
    <m/>
    <m/>
    <m/>
    <m/>
    <m/>
    <m/>
    <n v="51.87"/>
    <m/>
    <m/>
    <m/>
    <n v="51.87"/>
  </r>
  <r>
    <x v="2"/>
    <s v="Tampa Electric Company"/>
    <x v="0"/>
    <s v="Tampa Electric Company"/>
    <x v="432"/>
    <s v="Labor NonExm OT"/>
    <x v="102"/>
    <s v="Trnsm Station Exp"/>
    <n v="1581.45"/>
    <n v="3925.32"/>
    <n v="2638.58"/>
    <n v="1903.71"/>
    <n v="4904.45"/>
    <n v="1863.79"/>
    <n v="2236.09"/>
    <n v="3351.49"/>
    <n v="4402.43"/>
    <n v="3675.59"/>
    <n v="1388.47"/>
    <n v="2179.2199999999998"/>
    <n v="34050.590000000004"/>
  </r>
  <r>
    <x v="2"/>
    <s v="Tampa Electric Company"/>
    <x v="0"/>
    <s v="Tampa Electric Company"/>
    <x v="432"/>
    <s v="Labor NonExm OT"/>
    <x v="103"/>
    <s v="Trnsm OH Line Exp"/>
    <m/>
    <m/>
    <m/>
    <n v="0.81"/>
    <n v="3.75"/>
    <n v="15.59"/>
    <n v="4.8899999999999997"/>
    <n v="8.61"/>
    <n v="1333.23"/>
    <n v="8.66"/>
    <n v="1.2"/>
    <n v="7.1"/>
    <n v="1383.8400000000001"/>
  </r>
  <r>
    <x v="2"/>
    <s v="Tampa Electric Company"/>
    <x v="0"/>
    <s v="Tampa Electric Company"/>
    <x v="432"/>
    <s v="Labor NonExm OT"/>
    <x v="104"/>
    <s v="Misc Trnsm Exp"/>
    <n v="10.66"/>
    <n v="1.4"/>
    <n v="24.26"/>
    <n v="-1.61"/>
    <n v="6.97"/>
    <n v="17.88"/>
    <n v="7.95"/>
    <n v="22.55"/>
    <n v="21.52"/>
    <n v="17.75"/>
    <n v="18.84"/>
    <n v="14.23"/>
    <n v="162.39999999999998"/>
  </r>
  <r>
    <x v="2"/>
    <s v="Tampa Electric Company"/>
    <x v="0"/>
    <s v="Tampa Electric Company"/>
    <x v="432"/>
    <s v="Labor NonExm OT"/>
    <x v="105"/>
    <s v="Trnsm Maint Struct"/>
    <n v="0.09"/>
    <m/>
    <m/>
    <m/>
    <m/>
    <m/>
    <m/>
    <m/>
    <m/>
    <m/>
    <m/>
    <m/>
    <n v="0.09"/>
  </r>
  <r>
    <x v="2"/>
    <s v="Tampa Electric Company"/>
    <x v="0"/>
    <s v="Tampa Electric Company"/>
    <x v="432"/>
    <s v="Labor NonExm OT"/>
    <x v="107"/>
    <s v="Trnsm Maint Comm Eq"/>
    <n v="15.95"/>
    <n v="16.510000000000002"/>
    <n v="28.77"/>
    <n v="9.65"/>
    <n v="16.350000000000001"/>
    <n v="7.73"/>
    <n v="7.95"/>
    <n v="6.98"/>
    <n v="11.43"/>
    <n v="9.1999999999999993"/>
    <n v="5.7"/>
    <n v="5.73"/>
    <n v="141.94999999999999"/>
  </r>
  <r>
    <x v="2"/>
    <s v="Tampa Electric Company"/>
    <x v="0"/>
    <s v="Tampa Electric Company"/>
    <x v="432"/>
    <s v="Labor NonExm OT"/>
    <x v="108"/>
    <s v="Trnsm Maint Stn Equ"/>
    <n v="148.19"/>
    <n v="687.08"/>
    <n v="904.18"/>
    <n v="503.38"/>
    <n v="757.9"/>
    <n v="346.93"/>
    <n v="1113.3699999999999"/>
    <n v="979"/>
    <n v="975.17"/>
    <n v="536.03"/>
    <n v="252.8"/>
    <n v="370.63"/>
    <n v="7574.66"/>
  </r>
  <r>
    <x v="2"/>
    <s v="Tampa Electric Company"/>
    <x v="0"/>
    <s v="Tampa Electric Company"/>
    <x v="432"/>
    <s v="Labor NonExm OT"/>
    <x v="109"/>
    <s v="Trnsm Maint OH Lines"/>
    <n v="0.26"/>
    <n v="0.27"/>
    <n v="2.91"/>
    <n v="3.17"/>
    <n v="8.36"/>
    <n v="19.14"/>
    <n v="15.24"/>
    <n v="8.48"/>
    <n v="13.89"/>
    <n v="16.45"/>
    <n v="1.7"/>
    <n v="7.73"/>
    <n v="97.600000000000009"/>
  </r>
  <r>
    <x v="2"/>
    <s v="Tampa Electric Company"/>
    <x v="0"/>
    <s v="Tampa Electric Company"/>
    <x v="432"/>
    <s v="Labor NonExm OT"/>
    <x v="110"/>
    <s v="Distrb Ops SupEng"/>
    <n v="138.12"/>
    <n v="260.13"/>
    <n v="194.53"/>
    <n v="226.78"/>
    <n v="961.39"/>
    <n v="626.99"/>
    <n v="400.03"/>
    <n v="749.33"/>
    <n v="839.99"/>
    <n v="1181.02"/>
    <n v="1350.45"/>
    <n v="1762.53"/>
    <n v="8691.2899999999991"/>
  </r>
  <r>
    <x v="2"/>
    <s v="Tampa Electric Company"/>
    <x v="0"/>
    <s v="Tampa Electric Company"/>
    <x v="432"/>
    <s v="Labor NonExm OT"/>
    <x v="111"/>
    <s v="Distrb Load Dispatch"/>
    <n v="253.54"/>
    <n v="270.41000000000003"/>
    <n v="128.05000000000001"/>
    <n v="114.16"/>
    <n v="108.13"/>
    <n v="147.61000000000001"/>
    <n v="72.59"/>
    <n v="93.06"/>
    <n v="61.91"/>
    <n v="30.28"/>
    <n v="31.23"/>
    <n v="63.5"/>
    <n v="1374.47"/>
  </r>
  <r>
    <x v="2"/>
    <s v="Tampa Electric Company"/>
    <x v="0"/>
    <s v="Tampa Electric Company"/>
    <x v="432"/>
    <s v="Labor NonExm OT"/>
    <x v="112"/>
    <s v="Distrb Station Exp"/>
    <n v="726.22"/>
    <n v="2743.34"/>
    <n v="1642.01"/>
    <n v="1677.29"/>
    <n v="2537"/>
    <n v="1709.77"/>
    <n v="2422.31"/>
    <n v="1913.87"/>
    <n v="2374.44"/>
    <n v="2822.22"/>
    <n v="1628.88"/>
    <n v="2210.64"/>
    <n v="24407.99"/>
  </r>
  <r>
    <x v="2"/>
    <s v="Tampa Electric Company"/>
    <x v="0"/>
    <s v="Tampa Electric Company"/>
    <x v="432"/>
    <s v="Labor NonExm OT"/>
    <x v="113"/>
    <s v="Distrb OH Line Exp"/>
    <n v="1564.35"/>
    <n v="1327.5"/>
    <n v="1130.25"/>
    <n v="1351.66"/>
    <n v="2020.03"/>
    <n v="1498.46"/>
    <n v="764.35"/>
    <n v="729.95"/>
    <n v="5202.8599999999997"/>
    <n v="361.49"/>
    <n v="142.41999999999999"/>
    <n v="268.16000000000003"/>
    <n v="16361.48"/>
  </r>
  <r>
    <x v="2"/>
    <s v="Tampa Electric Company"/>
    <x v="0"/>
    <s v="Tampa Electric Company"/>
    <x v="432"/>
    <s v="Labor NonExm OT"/>
    <x v="114"/>
    <s v="Distrb UG Line Exp"/>
    <n v="4812.0200000000004"/>
    <n v="-59.1"/>
    <n v="1686.87"/>
    <n v="5866.94"/>
    <n v="-621"/>
    <n v="4923.45"/>
    <n v="3564.53"/>
    <n v="11589.73"/>
    <n v="-985.92"/>
    <n v="2932"/>
    <n v="4814.8599999999997"/>
    <n v="5517.82"/>
    <n v="44042.200000000004"/>
  </r>
  <r>
    <x v="2"/>
    <s v="Tampa Electric Company"/>
    <x v="0"/>
    <s v="Tampa Electric Company"/>
    <x v="432"/>
    <s v="Labor NonExm OT"/>
    <x v="115"/>
    <s v="Distrb Sreet Lightn"/>
    <n v="3451.78"/>
    <n v="3474.89"/>
    <n v="5854.12"/>
    <n v="3516.48"/>
    <n v="5207.28"/>
    <n v="5093.01"/>
    <n v="3865.09"/>
    <n v="6205.14"/>
    <n v="5357.26"/>
    <n v="3113.24"/>
    <n v="4285.53"/>
    <n v="5282.58"/>
    <n v="54706.400000000001"/>
  </r>
  <r>
    <x v="2"/>
    <s v="Tampa Electric Company"/>
    <x v="0"/>
    <s v="Tampa Electric Company"/>
    <x v="432"/>
    <s v="Labor NonExm OT"/>
    <x v="116"/>
    <s v="Distrb Meter Exp"/>
    <n v="1357.28"/>
    <n v="1167.6500000000001"/>
    <n v="1361.43"/>
    <n v="1181.3599999999999"/>
    <n v="2272.6799999999998"/>
    <n v="1080.6300000000001"/>
    <n v="1183.98"/>
    <n v="1398.3"/>
    <n v="1021.75"/>
    <n v="1186.97"/>
    <n v="993.87"/>
    <n v="898.71"/>
    <n v="15104.609999999997"/>
  </r>
  <r>
    <x v="2"/>
    <s v="Tampa Electric Company"/>
    <x v="0"/>
    <s v="Tampa Electric Company"/>
    <x v="432"/>
    <s v="Labor NonExm OT"/>
    <x v="117"/>
    <s v="Distrb Cust Install"/>
    <n v="1098.27"/>
    <n v="1498.09"/>
    <n v="142.19"/>
    <n v="830.92"/>
    <n v="324.74"/>
    <n v="626.49"/>
    <n v="627.54"/>
    <n v="1378.61"/>
    <n v="595.41999999999996"/>
    <n v="1156.1300000000001"/>
    <n v="1144.29"/>
    <n v="332.39"/>
    <n v="9755.0799999999981"/>
  </r>
  <r>
    <x v="2"/>
    <s v="Tampa Electric Company"/>
    <x v="0"/>
    <s v="Tampa Electric Company"/>
    <x v="432"/>
    <s v="Labor NonExm OT"/>
    <x v="118"/>
    <s v="Misc Distrib Exp"/>
    <n v="106.91"/>
    <n v="36.65"/>
    <n v="505.97"/>
    <n v="65.06"/>
    <n v="129.96"/>
    <n v="110.82"/>
    <n v="45.9"/>
    <n v="159.57"/>
    <n v="602.59"/>
    <n v="-111.77"/>
    <n v="94.8"/>
    <n v="290.69"/>
    <n v="2037.1499999999999"/>
  </r>
  <r>
    <x v="2"/>
    <s v="Tampa Electric Company"/>
    <x v="0"/>
    <s v="Tampa Electric Company"/>
    <x v="432"/>
    <s v="Labor NonExm OT"/>
    <x v="119"/>
    <s v="Distrb Maint Struct"/>
    <n v="48.99"/>
    <n v="68.36"/>
    <n v="24.45"/>
    <n v="29.1"/>
    <n v="42.68"/>
    <n v="22.65"/>
    <n v="46.38"/>
    <n v="68.290000000000006"/>
    <n v="35.86"/>
    <n v="22.97"/>
    <n v="7.71"/>
    <n v="19.3"/>
    <n v="436.74"/>
  </r>
  <r>
    <x v="2"/>
    <s v="Tampa Electric Company"/>
    <x v="0"/>
    <s v="Tampa Electric Company"/>
    <x v="432"/>
    <s v="Labor NonExm OT"/>
    <x v="120"/>
    <s v="Distrb Maint Station"/>
    <n v="302.27999999999997"/>
    <n v="975.12"/>
    <n v="455.7"/>
    <n v="490.44"/>
    <n v="915.88"/>
    <n v="1017.53"/>
    <n v="1873.17"/>
    <n v="2697.84"/>
    <n v="1480.38"/>
    <n v="1015.63"/>
    <n v="216.8"/>
    <n v="255.12"/>
    <n v="11695.89"/>
  </r>
  <r>
    <x v="2"/>
    <s v="Tampa Electric Company"/>
    <x v="0"/>
    <s v="Tampa Electric Company"/>
    <x v="432"/>
    <s v="Labor NonExm OT"/>
    <x v="121"/>
    <s v="Distrb Maint OH Line"/>
    <n v="576.11"/>
    <n v="403.8"/>
    <n v="539.76"/>
    <n v="445.26"/>
    <n v="723.32"/>
    <n v="544.17999999999995"/>
    <n v="447.34"/>
    <n v="508.08"/>
    <n v="619.12"/>
    <n v="236.44"/>
    <n v="342.53"/>
    <n v="351.47"/>
    <n v="5737.41"/>
  </r>
  <r>
    <x v="2"/>
    <s v="Tampa Electric Company"/>
    <x v="0"/>
    <s v="Tampa Electric Company"/>
    <x v="432"/>
    <s v="Labor NonExm OT"/>
    <x v="122"/>
    <s v="Distrb Maint UG Line"/>
    <n v="260.18"/>
    <n v="95.37"/>
    <n v="63.27"/>
    <n v="586.97"/>
    <n v="228.29"/>
    <n v="85.55"/>
    <n v="122.94"/>
    <n v="51.08"/>
    <n v="118.32"/>
    <n v="4.5"/>
    <n v="188.74"/>
    <n v="81.72"/>
    <n v="1886.9299999999998"/>
  </r>
  <r>
    <x v="2"/>
    <s v="Tampa Electric Company"/>
    <x v="0"/>
    <s v="Tampa Electric Company"/>
    <x v="432"/>
    <s v="Labor NonExm OT"/>
    <x v="123"/>
    <s v="Distrb Maint Transf"/>
    <m/>
    <m/>
    <m/>
    <n v="0.11"/>
    <n v="0.25"/>
    <m/>
    <m/>
    <m/>
    <m/>
    <m/>
    <m/>
    <n v="0.04"/>
    <n v="0.39999999999999997"/>
  </r>
  <r>
    <x v="2"/>
    <s v="Tampa Electric Company"/>
    <x v="0"/>
    <s v="Tampa Electric Company"/>
    <x v="432"/>
    <s v="Labor NonExm OT"/>
    <x v="124"/>
    <s v="Distrb Maint StLght"/>
    <n v="329.57"/>
    <n v="15.9"/>
    <m/>
    <n v="4.8099999999999996"/>
    <n v="0.55000000000000004"/>
    <n v="0.03"/>
    <n v="0.04"/>
    <m/>
    <n v="0.42"/>
    <m/>
    <n v="0.38"/>
    <n v="1.29"/>
    <n v="352.99"/>
  </r>
  <r>
    <x v="2"/>
    <s v="Tampa Electric Company"/>
    <x v="0"/>
    <s v="Tampa Electric Company"/>
    <x v="432"/>
    <s v="Labor NonExm OT"/>
    <x v="125"/>
    <s v="Distrb Maint Meters"/>
    <n v="16.79"/>
    <n v="20.27"/>
    <n v="24.68"/>
    <n v="20.34"/>
    <n v="30"/>
    <n v="-3.29"/>
    <m/>
    <n v="2.39"/>
    <n v="10.99"/>
    <m/>
    <m/>
    <n v="39.51"/>
    <n v="161.67999999999998"/>
  </r>
  <r>
    <x v="2"/>
    <s v="Tampa Electric Company"/>
    <x v="0"/>
    <s v="Tampa Electric Company"/>
    <x v="432"/>
    <s v="Labor NonExm OT"/>
    <x v="127"/>
    <s v="Cust Act Meter Read"/>
    <n v="7.74"/>
    <n v="9.18"/>
    <n v="10.59"/>
    <n v="11.07"/>
    <n v="10.09"/>
    <n v="-2.14"/>
    <m/>
    <n v="0.24"/>
    <n v="3.87"/>
    <m/>
    <m/>
    <n v="30.28"/>
    <n v="80.92"/>
  </r>
  <r>
    <x v="2"/>
    <s v="Tampa Electric Company"/>
    <x v="0"/>
    <s v="Tampa Electric Company"/>
    <x v="432"/>
    <s v="Labor NonExm OT"/>
    <x v="128"/>
    <s v="Cust Act Rcds Cllct"/>
    <n v="2686.91"/>
    <n v="3671.49"/>
    <n v="3758.96"/>
    <n v="4762.41"/>
    <n v="2016.37"/>
    <n v="3148.7"/>
    <n v="3753.36"/>
    <n v="6801.26"/>
    <n v="3345.25"/>
    <n v="7741.28"/>
    <n v="5026.22"/>
    <n v="3151.55"/>
    <n v="49863.76"/>
  </r>
  <r>
    <x v="2"/>
    <s v="Tampa Electric Company"/>
    <x v="0"/>
    <s v="Tampa Electric Company"/>
    <x v="432"/>
    <s v="Labor NonExm OT"/>
    <x v="129"/>
    <s v="Cust Assist Exp"/>
    <n v="7563.98"/>
    <n v="6521.18"/>
    <n v="9286.5"/>
    <n v="6537.94"/>
    <n v="8400.2199999999993"/>
    <n v="7277.24"/>
    <n v="8595.84"/>
    <n v="14895.3"/>
    <n v="9238.27"/>
    <n v="9822.6200000000008"/>
    <n v="8508.27"/>
    <n v="5887.33"/>
    <n v="102534.69"/>
  </r>
  <r>
    <x v="2"/>
    <s v="Tampa Electric Company"/>
    <x v="0"/>
    <s v="Tampa Electric Company"/>
    <x v="432"/>
    <s v="Labor NonExm OT"/>
    <x v="131"/>
    <s v="A&amp;G Salaries"/>
    <n v="5553.23"/>
    <n v="5933.04"/>
    <n v="9367.52"/>
    <n v="9671.36"/>
    <n v="8839.56"/>
    <n v="9066.7900000000009"/>
    <n v="7375.59"/>
    <n v="8868.86"/>
    <n v="6353.76"/>
    <n v="5045.7"/>
    <n v="9133.06"/>
    <n v="8843.08"/>
    <n v="94051.549999999988"/>
  </r>
  <r>
    <x v="2"/>
    <s v="Tampa Electric Company"/>
    <x v="0"/>
    <s v="Tampa Electric Company"/>
    <x v="432"/>
    <s v="Labor NonExm OT"/>
    <x v="132"/>
    <s v="Misc General Exp"/>
    <n v="5.41"/>
    <n v="28.66"/>
    <n v="8.43"/>
    <n v="5.0999999999999996"/>
    <n v="16.57"/>
    <n v="-2.57"/>
    <n v="91.12"/>
    <n v="51.19"/>
    <n v="159.47999999999999"/>
    <n v="23.34"/>
    <n v="195.59"/>
    <n v="48.33"/>
    <n v="630.65"/>
  </r>
  <r>
    <x v="2"/>
    <s v="Tampa Electric Company"/>
    <x v="0"/>
    <s v="Tampa Electric Company"/>
    <x v="432"/>
    <s v="Labor NonExm OT"/>
    <x v="133"/>
    <s v="A&amp;G Ele Maint GenPlt"/>
    <m/>
    <m/>
    <m/>
    <n v="0.39"/>
    <m/>
    <m/>
    <m/>
    <m/>
    <m/>
    <m/>
    <m/>
    <n v="2.0299999999999998"/>
    <n v="2.42"/>
  </r>
  <r>
    <x v="2"/>
    <s v="Tampa Electric Company"/>
    <x v="0"/>
    <s v="Tampa Electric Company"/>
    <x v="433"/>
    <s v="Labor NonExm NonProd"/>
    <x v="1"/>
    <s v="FERC B/S Clearing"/>
    <n v="117336.71"/>
    <n v="22673.200000000001"/>
    <n v="57256.04"/>
    <n v="76968.100000000006"/>
    <n v="21177.47"/>
    <n v="92641.22"/>
    <n v="54905.22"/>
    <n v="33999.42"/>
    <n v="61895.59"/>
    <n v="16810.18"/>
    <n v="106432.8"/>
    <n v="32134.39"/>
    <n v="694230.34000000008"/>
  </r>
  <r>
    <x v="2"/>
    <s v="Tampa Electric Company"/>
    <x v="0"/>
    <s v="Tampa Electric Company"/>
    <x v="433"/>
    <s v="Labor NonExm NonProd"/>
    <x v="78"/>
    <s v="Csts Jobbing Wrk"/>
    <n v="474.76"/>
    <n v="512.22"/>
    <n v="374.28"/>
    <n v="315.14"/>
    <n v="-20.02"/>
    <n v="362.98"/>
    <n v="441.22"/>
    <n v="328.71"/>
    <n v="514.48"/>
    <n v="26.13"/>
    <n v="733.4"/>
    <n v="259.95999999999998"/>
    <n v="4323.26"/>
  </r>
  <r>
    <x v="2"/>
    <s v="Tampa Electric Company"/>
    <x v="0"/>
    <s v="Tampa Electric Company"/>
    <x v="433"/>
    <s v="Labor NonExm NonProd"/>
    <x v="79"/>
    <s v="Other Deductions"/>
    <n v="258.83999999999997"/>
    <m/>
    <m/>
    <n v="52.34"/>
    <n v="20.309999999999999"/>
    <n v="41.48"/>
    <m/>
    <m/>
    <m/>
    <m/>
    <m/>
    <m/>
    <n v="372.96999999999997"/>
  </r>
  <r>
    <x v="2"/>
    <s v="Tampa Electric Company"/>
    <x v="0"/>
    <s v="Tampa Electric Company"/>
    <x v="433"/>
    <s v="Labor NonExm NonProd"/>
    <x v="80"/>
    <s v="Steam Ops SupEng"/>
    <n v="2314.59"/>
    <n v="1845.66"/>
    <n v="1309.02"/>
    <n v="3531.2"/>
    <n v="830.42"/>
    <n v="189.02"/>
    <n v="1205.6600000000001"/>
    <n v="1760.77"/>
    <n v="2980.46"/>
    <n v="299.89"/>
    <n v="3289.64"/>
    <n v="2349.38"/>
    <n v="21905.710000000003"/>
  </r>
  <r>
    <x v="2"/>
    <s v="Tampa Electric Company"/>
    <x v="0"/>
    <s v="Tampa Electric Company"/>
    <x v="433"/>
    <s v="Labor NonExm NonProd"/>
    <x v="81"/>
    <s v="Steam Fuel"/>
    <n v="14.75"/>
    <n v="20.56"/>
    <n v="-3.53"/>
    <n v="12.11"/>
    <n v="10.55"/>
    <n v="11.9"/>
    <n v="14.15"/>
    <n v="5.7"/>
    <n v="12.89"/>
    <n v="-4.6399999999999997"/>
    <n v="24.7"/>
    <n v="-1.1299999999999999"/>
    <n v="118.01000000000002"/>
  </r>
  <r>
    <x v="2"/>
    <s v="Tampa Electric Company"/>
    <x v="0"/>
    <s v="Tampa Electric Company"/>
    <x v="433"/>
    <s v="Labor NonExm NonProd"/>
    <x v="82"/>
    <s v="Steam Expenses"/>
    <n v="35.21"/>
    <n v="4.3099999999999996"/>
    <n v="0.21"/>
    <n v="31.82"/>
    <n v="12.45"/>
    <n v="138.38"/>
    <n v="95.69"/>
    <n v="21.33"/>
    <n v="243.14"/>
    <m/>
    <m/>
    <m/>
    <n v="582.54"/>
  </r>
  <r>
    <x v="2"/>
    <s v="Tampa Electric Company"/>
    <x v="0"/>
    <s v="Tampa Electric Company"/>
    <x v="433"/>
    <s v="Labor NonExm NonProd"/>
    <x v="84"/>
    <s v="Misc Steam Pwr Exp"/>
    <n v="543.71"/>
    <n v="577.71"/>
    <n v="28.52"/>
    <n v="686.49"/>
    <n v="212.59"/>
    <n v="592.09"/>
    <n v="376.91"/>
    <n v="645.29"/>
    <n v="400.71"/>
    <n v="191.08"/>
    <n v="978.59"/>
    <n v="164.74"/>
    <n v="5398.43"/>
  </r>
  <r>
    <x v="2"/>
    <s v="Tampa Electric Company"/>
    <x v="0"/>
    <s v="Tampa Electric Company"/>
    <x v="433"/>
    <s v="Labor NonExm NonProd"/>
    <x v="85"/>
    <s v="Steam Main SupEng"/>
    <m/>
    <m/>
    <m/>
    <m/>
    <m/>
    <m/>
    <n v="10.55"/>
    <m/>
    <m/>
    <m/>
    <m/>
    <m/>
    <n v="10.55"/>
  </r>
  <r>
    <x v="2"/>
    <s v="Tampa Electric Company"/>
    <x v="0"/>
    <s v="Tampa Electric Company"/>
    <x v="433"/>
    <s v="Labor NonExm NonProd"/>
    <x v="86"/>
    <s v="Steam Main Struct"/>
    <m/>
    <m/>
    <m/>
    <m/>
    <m/>
    <n v="0.12"/>
    <m/>
    <m/>
    <n v="22.31"/>
    <m/>
    <m/>
    <m/>
    <n v="22.43"/>
  </r>
  <r>
    <x v="2"/>
    <s v="Tampa Electric Company"/>
    <x v="0"/>
    <s v="Tampa Electric Company"/>
    <x v="433"/>
    <s v="Labor NonExm NonProd"/>
    <x v="87"/>
    <s v="Steam Maint BoilerPl"/>
    <n v="1174.1199999999999"/>
    <n v="112.9"/>
    <n v="439.08"/>
    <n v="961.81"/>
    <n v="-83"/>
    <n v="1108"/>
    <n v="363.47"/>
    <n v="1517.84"/>
    <n v="262.47000000000003"/>
    <n v="949.88"/>
    <n v="1474.86"/>
    <n v="413.51"/>
    <n v="8694.94"/>
  </r>
  <r>
    <x v="2"/>
    <s v="Tampa Electric Company"/>
    <x v="0"/>
    <s v="Tampa Electric Company"/>
    <x v="433"/>
    <s v="Labor NonExm NonProd"/>
    <x v="88"/>
    <s v="Steam Maint ElePlant"/>
    <m/>
    <m/>
    <n v="398.31"/>
    <n v="12.77"/>
    <n v="0.59"/>
    <n v="96.29"/>
    <n v="106.96"/>
    <m/>
    <n v="-0.24"/>
    <n v="0.06"/>
    <n v="19.46"/>
    <n v="4.4800000000000004"/>
    <n v="638.67999999999995"/>
  </r>
  <r>
    <x v="2"/>
    <s v="Tampa Electric Company"/>
    <x v="0"/>
    <s v="Tampa Electric Company"/>
    <x v="433"/>
    <s v="Labor NonExm NonProd"/>
    <x v="90"/>
    <s v="OthPwr Ops SupEng"/>
    <m/>
    <m/>
    <m/>
    <m/>
    <m/>
    <m/>
    <m/>
    <m/>
    <m/>
    <m/>
    <n v="8.92"/>
    <n v="-2.54"/>
    <n v="6.38"/>
  </r>
  <r>
    <x v="2"/>
    <s v="Tampa Electric Company"/>
    <x v="0"/>
    <s v="Tampa Electric Company"/>
    <x v="433"/>
    <s v="Labor NonExm NonProd"/>
    <x v="91"/>
    <s v="OthPwr Fuel"/>
    <n v="112.19"/>
    <n v="-24.28"/>
    <n v="4"/>
    <n v="0.73"/>
    <m/>
    <m/>
    <n v="1.61"/>
    <n v="0.56999999999999995"/>
    <m/>
    <n v="-0.76"/>
    <n v="2.38"/>
    <m/>
    <n v="96.439999999999984"/>
  </r>
  <r>
    <x v="2"/>
    <s v="Tampa Electric Company"/>
    <x v="0"/>
    <s v="Tampa Electric Company"/>
    <x v="433"/>
    <s v="Labor NonExm NonProd"/>
    <x v="92"/>
    <s v="OthPwr Gen Exp"/>
    <n v="40673.89"/>
    <n v="18160.259999999998"/>
    <n v="10669.72"/>
    <n v="29242.68"/>
    <n v="4962.09"/>
    <n v="45386.92"/>
    <n v="33182.43"/>
    <n v="14353.84"/>
    <n v="47654.5"/>
    <n v="42931.51"/>
    <n v="75238.25"/>
    <n v="84244.28"/>
    <n v="446700.37"/>
  </r>
  <r>
    <x v="2"/>
    <s v="Tampa Electric Company"/>
    <x v="0"/>
    <s v="Tampa Electric Company"/>
    <x v="433"/>
    <s v="Labor NonExm NonProd"/>
    <x v="93"/>
    <s v="Misc OthPwr Gen Exp"/>
    <n v="4328.74"/>
    <n v="3754.68"/>
    <n v="1659.6"/>
    <n v="7690.23"/>
    <n v="1316.62"/>
    <n v="4315.7"/>
    <n v="5702.87"/>
    <n v="1412.82"/>
    <n v="3867.26"/>
    <n v="7325.51"/>
    <n v="20815.07"/>
    <n v="4892.67"/>
    <n v="67081.77"/>
  </r>
  <r>
    <x v="2"/>
    <s v="Tampa Electric Company"/>
    <x v="0"/>
    <s v="Tampa Electric Company"/>
    <x v="433"/>
    <s v="Labor NonExm NonProd"/>
    <x v="94"/>
    <s v="OthPwr Maint Struct"/>
    <n v="1113.8599999999999"/>
    <n v="782.87"/>
    <n v="478.25"/>
    <n v="999.38"/>
    <n v="220.28"/>
    <n v="1732.67"/>
    <n v="1338.17"/>
    <n v="410.64"/>
    <n v="709.05"/>
    <n v="996.64"/>
    <n v="2005.37"/>
    <n v="1028.1300000000001"/>
    <n v="11815.310000000001"/>
  </r>
  <r>
    <x v="2"/>
    <s v="Tampa Electric Company"/>
    <x v="0"/>
    <s v="Tampa Electric Company"/>
    <x v="433"/>
    <s v="Labor NonExm NonProd"/>
    <x v="95"/>
    <s v="OthPwr Maint Gen Eq"/>
    <n v="2908.45"/>
    <n v="1400.75"/>
    <n v="1401.29"/>
    <n v="2777.27"/>
    <n v="416.21"/>
    <n v="4683.8999999999996"/>
    <n v="2268.64"/>
    <n v="1374.23"/>
    <n v="7666.79"/>
    <n v="4631.87"/>
    <n v="8072.98"/>
    <n v="10595.44"/>
    <n v="48197.82"/>
  </r>
  <r>
    <x v="2"/>
    <s v="Tampa Electric Company"/>
    <x v="0"/>
    <s v="Tampa Electric Company"/>
    <x v="433"/>
    <s v="Labor NonExm NonProd"/>
    <x v="96"/>
    <s v="Maint Msc OthPwr Plt"/>
    <n v="1106.99"/>
    <n v="485.63"/>
    <n v="180.67"/>
    <n v="786.07"/>
    <n v="141.33000000000001"/>
    <n v="1075.56"/>
    <n v="958.26"/>
    <n v="485.02"/>
    <n v="3291.75"/>
    <n v="1606.08"/>
    <n v="3908.66"/>
    <n v="1177.97"/>
    <n v="15203.99"/>
  </r>
  <r>
    <x v="2"/>
    <s v="Tampa Electric Company"/>
    <x v="0"/>
    <s v="Tampa Electric Company"/>
    <x v="433"/>
    <s v="Labor NonExm NonProd"/>
    <x v="97"/>
    <s v="OthSup SysCtrl Dispt"/>
    <m/>
    <m/>
    <m/>
    <m/>
    <m/>
    <m/>
    <m/>
    <m/>
    <m/>
    <m/>
    <n v="134.41"/>
    <n v="-32.450000000000003"/>
    <n v="101.96"/>
  </r>
  <r>
    <x v="2"/>
    <s v="Tampa Electric Company"/>
    <x v="0"/>
    <s v="Tampa Electric Company"/>
    <x v="433"/>
    <s v="Labor NonExm NonProd"/>
    <x v="98"/>
    <s v="Trnsm Ops SupEng"/>
    <n v="506.97"/>
    <n v="-101.59"/>
    <n v="46.76"/>
    <n v="410.34"/>
    <n v="314.3"/>
    <n v="516.55999999999995"/>
    <n v="616.55999999999995"/>
    <n v="-1.48"/>
    <n v="1286.96"/>
    <n v="404.45"/>
    <n v="1618.34"/>
    <n v="551.71"/>
    <n v="6169.8799999999992"/>
  </r>
  <r>
    <x v="2"/>
    <s v="Tampa Electric Company"/>
    <x v="0"/>
    <s v="Tampa Electric Company"/>
    <x v="433"/>
    <s v="Labor NonExm NonProd"/>
    <x v="99"/>
    <s v="Trnsm LD Reliability"/>
    <m/>
    <m/>
    <m/>
    <m/>
    <m/>
    <m/>
    <m/>
    <m/>
    <m/>
    <m/>
    <n v="17.3"/>
    <n v="-5.0599999999999996"/>
    <n v="12.240000000000002"/>
  </r>
  <r>
    <x v="2"/>
    <s v="Tampa Electric Company"/>
    <x v="0"/>
    <s v="Tampa Electric Company"/>
    <x v="433"/>
    <s v="Labor NonExm NonProd"/>
    <x v="100"/>
    <s v="Trnsm LD Monitor"/>
    <n v="60.36"/>
    <n v="-6.44"/>
    <n v="0.24"/>
    <n v="42.25"/>
    <n v="35.200000000000003"/>
    <n v="60.17"/>
    <n v="54.81"/>
    <n v="-3.02"/>
    <n v="153.38999999999999"/>
    <n v="45.17"/>
    <n v="438.32"/>
    <n v="47.67"/>
    <n v="928.12"/>
  </r>
  <r>
    <x v="2"/>
    <s v="Tampa Electric Company"/>
    <x v="0"/>
    <s v="Tampa Electric Company"/>
    <x v="433"/>
    <s v="Labor NonExm NonProd"/>
    <x v="101"/>
    <s v="Trnsm LD Svc Schld"/>
    <n v="304.77"/>
    <n v="-56.4"/>
    <m/>
    <n v="217.88"/>
    <n v="172.27"/>
    <n v="216.43"/>
    <n v="281.22000000000003"/>
    <n v="-15.39"/>
    <n v="708.91"/>
    <n v="225.32"/>
    <n v="1075.1600000000001"/>
    <n v="249.24"/>
    <n v="3379.41"/>
  </r>
  <r>
    <x v="2"/>
    <s v="Tampa Electric Company"/>
    <x v="0"/>
    <s v="Tampa Electric Company"/>
    <x v="433"/>
    <s v="Labor NonExm NonProd"/>
    <x v="102"/>
    <s v="Trnsm Station Exp"/>
    <n v="4329.9399999999996"/>
    <n v="-497.57"/>
    <n v="2152.37"/>
    <n v="545.12"/>
    <n v="-313.3"/>
    <n v="1145.8699999999999"/>
    <n v="1332.65"/>
    <n v="836.39"/>
    <n v="573.45000000000005"/>
    <n v="218.39"/>
    <n v="1813.68"/>
    <n v="-82.37"/>
    <n v="12054.619999999999"/>
  </r>
  <r>
    <x v="2"/>
    <s v="Tampa Electric Company"/>
    <x v="0"/>
    <s v="Tampa Electric Company"/>
    <x v="433"/>
    <s v="Labor NonExm NonProd"/>
    <x v="103"/>
    <s v="Trnsm OH Line Exp"/>
    <n v="5.69"/>
    <n v="-1.22"/>
    <n v="5.44"/>
    <n v="11.53"/>
    <n v="21.75"/>
    <n v="8"/>
    <n v="3.74"/>
    <n v="5.59"/>
    <n v="273.93"/>
    <n v="9.75"/>
    <n v="41.97"/>
    <n v="-2.33"/>
    <n v="383.84"/>
  </r>
  <r>
    <x v="2"/>
    <s v="Tampa Electric Company"/>
    <x v="0"/>
    <s v="Tampa Electric Company"/>
    <x v="433"/>
    <s v="Labor NonExm NonProd"/>
    <x v="104"/>
    <s v="Misc Trnsm Exp"/>
    <n v="2277.29"/>
    <n v="599.72"/>
    <n v="1051.74"/>
    <n v="640.32000000000005"/>
    <n v="706.06"/>
    <n v="2015.26"/>
    <n v="1013.72"/>
    <n v="952.18"/>
    <n v="347.61"/>
    <n v="-188.17"/>
    <n v="3144.04"/>
    <n v="2035.17"/>
    <n v="14594.94"/>
  </r>
  <r>
    <x v="2"/>
    <s v="Tampa Electric Company"/>
    <x v="0"/>
    <s v="Tampa Electric Company"/>
    <x v="433"/>
    <s v="Labor NonExm NonProd"/>
    <x v="105"/>
    <s v="Trnsm Maint Struct"/>
    <n v="0.2"/>
    <m/>
    <m/>
    <m/>
    <m/>
    <m/>
    <m/>
    <m/>
    <m/>
    <m/>
    <m/>
    <m/>
    <n v="0.2"/>
  </r>
  <r>
    <x v="2"/>
    <s v="Tampa Electric Company"/>
    <x v="0"/>
    <s v="Tampa Electric Company"/>
    <x v="433"/>
    <s v="Labor NonExm NonProd"/>
    <x v="106"/>
    <s v="Trnsm Maint Comp SW"/>
    <m/>
    <m/>
    <m/>
    <m/>
    <m/>
    <m/>
    <m/>
    <n v="170.09"/>
    <n v="7.68"/>
    <n v="47.78"/>
    <n v="34.4"/>
    <n v="14.82"/>
    <n v="274.77"/>
  </r>
  <r>
    <x v="2"/>
    <s v="Tampa Electric Company"/>
    <x v="0"/>
    <s v="Tampa Electric Company"/>
    <x v="433"/>
    <s v="Labor NonExm NonProd"/>
    <x v="107"/>
    <s v="Trnsm Maint Comm Eq"/>
    <n v="36.64"/>
    <n v="-0.43"/>
    <n v="4.0199999999999996"/>
    <n v="4.68"/>
    <n v="12.48"/>
    <n v="-0.41"/>
    <n v="2"/>
    <n v="25.17"/>
    <n v="-5.37"/>
    <n v="13.63"/>
    <n v="35.17"/>
    <n v="21.02"/>
    <n v="148.6"/>
  </r>
  <r>
    <x v="2"/>
    <s v="Tampa Electric Company"/>
    <x v="0"/>
    <s v="Tampa Electric Company"/>
    <x v="433"/>
    <s v="Labor NonExm NonProd"/>
    <x v="108"/>
    <s v="Trnsm Maint Stn Equ"/>
    <n v="368.37"/>
    <n v="-84.19"/>
    <n v="682.1"/>
    <n v="143.31"/>
    <n v="-2.94"/>
    <n v="191.71"/>
    <n v="630.54999999999995"/>
    <n v="284.16000000000003"/>
    <n v="102.57"/>
    <n v="42.92"/>
    <n v="434.25"/>
    <n v="12.45"/>
    <n v="2805.2599999999998"/>
  </r>
  <r>
    <x v="2"/>
    <s v="Tampa Electric Company"/>
    <x v="0"/>
    <s v="Tampa Electric Company"/>
    <x v="433"/>
    <s v="Labor NonExm NonProd"/>
    <x v="109"/>
    <s v="Trnsm Maint OH Lines"/>
    <n v="50.64"/>
    <n v="64.47"/>
    <n v="-3.23"/>
    <n v="67.400000000000006"/>
    <n v="72.61"/>
    <n v="67.63"/>
    <n v="72.83"/>
    <n v="37.15"/>
    <n v="71.849999999999994"/>
    <n v="13.13"/>
    <n v="199.87"/>
    <n v="-12.11"/>
    <n v="702.2399999999999"/>
  </r>
  <r>
    <x v="2"/>
    <s v="Tampa Electric Company"/>
    <x v="0"/>
    <s v="Tampa Electric Company"/>
    <x v="433"/>
    <s v="Labor NonExm NonProd"/>
    <x v="110"/>
    <s v="Distrb Ops SupEng"/>
    <n v="357.57"/>
    <n v="31.25"/>
    <n v="51"/>
    <n v="309.06"/>
    <n v="-62.44"/>
    <n v="672.99"/>
    <n v="551.99"/>
    <n v="211.01"/>
    <n v="410.86"/>
    <n v="331.42"/>
    <n v="1435.31"/>
    <n v="-22.64"/>
    <n v="4277.38"/>
  </r>
  <r>
    <x v="2"/>
    <s v="Tampa Electric Company"/>
    <x v="0"/>
    <s v="Tampa Electric Company"/>
    <x v="433"/>
    <s v="Labor NonExm NonProd"/>
    <x v="111"/>
    <s v="Distrb Load Dispatch"/>
    <n v="600.52"/>
    <n v="16.760000000000002"/>
    <n v="86.71"/>
    <n v="277.43"/>
    <n v="-12.14"/>
    <n v="194.11"/>
    <n v="181.69"/>
    <n v="176.79"/>
    <n v="202.77"/>
    <n v="122.91"/>
    <n v="176.43"/>
    <n v="71.78"/>
    <n v="2095.7600000000002"/>
  </r>
  <r>
    <x v="2"/>
    <s v="Tampa Electric Company"/>
    <x v="0"/>
    <s v="Tampa Electric Company"/>
    <x v="433"/>
    <s v="Labor NonExm NonProd"/>
    <x v="112"/>
    <s v="Distrb Station Exp"/>
    <n v="1757.96"/>
    <n v="-165.8"/>
    <n v="999.7"/>
    <n v="509.87"/>
    <n v="22.3"/>
    <n v="967.5"/>
    <n v="1385.1"/>
    <n v="510.12"/>
    <n v="425.83"/>
    <n v="192.26"/>
    <n v="2569.6999999999998"/>
    <n v="-92.09"/>
    <n v="9082.4500000000007"/>
  </r>
  <r>
    <x v="2"/>
    <s v="Tampa Electric Company"/>
    <x v="0"/>
    <s v="Tampa Electric Company"/>
    <x v="433"/>
    <s v="Labor NonExm NonProd"/>
    <x v="113"/>
    <s v="Distrb OH Line Exp"/>
    <n v="8778.89"/>
    <n v="1785.53"/>
    <n v="3709.84"/>
    <n v="4216.6000000000004"/>
    <n v="1864.35"/>
    <n v="6950.99"/>
    <n v="4184.2299999999996"/>
    <n v="1980.74"/>
    <n v="6635.78"/>
    <n v="119.55"/>
    <n v="8399.31"/>
    <n v="4534.78"/>
    <n v="53160.59"/>
  </r>
  <r>
    <x v="2"/>
    <s v="Tampa Electric Company"/>
    <x v="0"/>
    <s v="Tampa Electric Company"/>
    <x v="433"/>
    <s v="Labor NonExm NonProd"/>
    <x v="114"/>
    <s v="Distrb UG Line Exp"/>
    <n v="8185.36"/>
    <n v="3315.67"/>
    <n v="3042.68"/>
    <n v="6486.72"/>
    <n v="5000.21"/>
    <n v="6234.3"/>
    <n v="5662.64"/>
    <n v="5426.16"/>
    <n v="3941.5"/>
    <n v="2889.55"/>
    <n v="7404.36"/>
    <n v="3129.01"/>
    <n v="60718.160000000011"/>
  </r>
  <r>
    <x v="2"/>
    <s v="Tampa Electric Company"/>
    <x v="0"/>
    <s v="Tampa Electric Company"/>
    <x v="433"/>
    <s v="Labor NonExm NonProd"/>
    <x v="115"/>
    <s v="Distrb Sreet Lightn"/>
    <n v="4226.8"/>
    <n v="116.56"/>
    <n v="532.86"/>
    <n v="2777.15"/>
    <n v="157.41"/>
    <n v="4795.01"/>
    <n v="1411.52"/>
    <n v="170.61"/>
    <n v="766.31"/>
    <n v="835.5"/>
    <n v="2671.82"/>
    <n v="25.21"/>
    <n v="18486.760000000002"/>
  </r>
  <r>
    <x v="2"/>
    <s v="Tampa Electric Company"/>
    <x v="0"/>
    <s v="Tampa Electric Company"/>
    <x v="433"/>
    <s v="Labor NonExm NonProd"/>
    <x v="116"/>
    <s v="Distrb Meter Exp"/>
    <n v="4025.46"/>
    <n v="2017.2"/>
    <n v="1701.45"/>
    <n v="2802.96"/>
    <n v="2257.35"/>
    <n v="1992.09"/>
    <n v="1375.89"/>
    <n v="1782.69"/>
    <n v="1776.14"/>
    <n v="230.57"/>
    <n v="2862.3"/>
    <n v="2087.27"/>
    <n v="24911.37"/>
  </r>
  <r>
    <x v="2"/>
    <s v="Tampa Electric Company"/>
    <x v="0"/>
    <s v="Tampa Electric Company"/>
    <x v="433"/>
    <s v="Labor NonExm NonProd"/>
    <x v="117"/>
    <s v="Distrb Cust Install"/>
    <n v="3489.47"/>
    <n v="0.24"/>
    <n v="477.49"/>
    <n v="1580.4"/>
    <n v="1244.1400000000001"/>
    <n v="1276.28"/>
    <n v="1395.64"/>
    <n v="1220.93"/>
    <n v="1199.48"/>
    <n v="26.58"/>
    <n v="2782.16"/>
    <n v="796.93"/>
    <n v="15489.74"/>
  </r>
  <r>
    <x v="2"/>
    <s v="Tampa Electric Company"/>
    <x v="0"/>
    <s v="Tampa Electric Company"/>
    <x v="433"/>
    <s v="Labor NonExm NonProd"/>
    <x v="118"/>
    <s v="Misc Distrib Exp"/>
    <n v="2980.35"/>
    <n v="407.52"/>
    <n v="2089.2800000000002"/>
    <n v="1395.35"/>
    <n v="772.38"/>
    <n v="2775.24"/>
    <n v="2336.69"/>
    <n v="1791.33"/>
    <n v="2490.87"/>
    <n v="2743.13"/>
    <n v="6272.34"/>
    <n v="1470.63"/>
    <n v="27525.11"/>
  </r>
  <r>
    <x v="2"/>
    <s v="Tampa Electric Company"/>
    <x v="0"/>
    <s v="Tampa Electric Company"/>
    <x v="433"/>
    <s v="Labor NonExm NonProd"/>
    <x v="119"/>
    <s v="Distrb Maint Struct"/>
    <n v="158.28"/>
    <n v="15.9"/>
    <n v="23.59"/>
    <n v="231.34"/>
    <n v="-2.61"/>
    <n v="61.12"/>
    <n v="125.67"/>
    <n v="63.61"/>
    <n v="99.72"/>
    <n v="52.35"/>
    <n v="85.92"/>
    <n v="44.58"/>
    <n v="959.47"/>
  </r>
  <r>
    <x v="2"/>
    <s v="Tampa Electric Company"/>
    <x v="0"/>
    <s v="Tampa Electric Company"/>
    <x v="433"/>
    <s v="Labor NonExm NonProd"/>
    <x v="120"/>
    <s v="Distrb Maint Station"/>
    <n v="801.13"/>
    <n v="-114"/>
    <n v="287.86"/>
    <n v="149.46"/>
    <n v="84.54"/>
    <n v="570.4"/>
    <n v="1084.43"/>
    <n v="974.22"/>
    <n v="129.83000000000001"/>
    <n v="123.95"/>
    <n v="640.52"/>
    <n v="83.4"/>
    <n v="4815.74"/>
  </r>
  <r>
    <x v="2"/>
    <s v="Tampa Electric Company"/>
    <x v="0"/>
    <s v="Tampa Electric Company"/>
    <x v="433"/>
    <s v="Labor NonExm NonProd"/>
    <x v="121"/>
    <s v="Distrb Maint OH Line"/>
    <n v="1839.14"/>
    <n v="329"/>
    <n v="661.15"/>
    <n v="1147.2"/>
    <n v="-0.37"/>
    <n v="1136.71"/>
    <n v="1241.83"/>
    <n v="1202.6400000000001"/>
    <n v="1293.96"/>
    <n v="460.92"/>
    <n v="2407.8000000000002"/>
    <n v="436.19"/>
    <n v="12156.170000000004"/>
  </r>
  <r>
    <x v="2"/>
    <s v="Tampa Electric Company"/>
    <x v="0"/>
    <s v="Tampa Electric Company"/>
    <x v="433"/>
    <s v="Labor NonExm NonProd"/>
    <x v="122"/>
    <s v="Distrb Maint UG Line"/>
    <n v="636.87"/>
    <n v="44.49"/>
    <n v="211.61"/>
    <n v="1410.87"/>
    <n v="-32.35"/>
    <n v="236.57"/>
    <n v="515"/>
    <n v="416.81"/>
    <n v="399.13"/>
    <n v="100.48"/>
    <n v="664.75"/>
    <n v="101.27"/>
    <n v="4705.5000000000009"/>
  </r>
  <r>
    <x v="2"/>
    <s v="Tampa Electric Company"/>
    <x v="0"/>
    <s v="Tampa Electric Company"/>
    <x v="433"/>
    <s v="Labor NonExm NonProd"/>
    <x v="123"/>
    <s v="Distrb Maint Transf"/>
    <m/>
    <m/>
    <m/>
    <n v="0.14000000000000001"/>
    <n v="-0.06"/>
    <m/>
    <m/>
    <m/>
    <m/>
    <m/>
    <m/>
    <n v="0.04"/>
    <n v="0.12000000000000002"/>
  </r>
  <r>
    <x v="2"/>
    <s v="Tampa Electric Company"/>
    <x v="0"/>
    <s v="Tampa Electric Company"/>
    <x v="433"/>
    <s v="Labor NonExm NonProd"/>
    <x v="124"/>
    <s v="Distrb Maint StLght"/>
    <n v="407.34"/>
    <n v="4.07"/>
    <n v="0.28999999999999998"/>
    <n v="3.65"/>
    <n v="0.95"/>
    <n v="0.69"/>
    <n v="8.06"/>
    <n v="4.75"/>
    <n v="6.41"/>
    <m/>
    <n v="7.59"/>
    <n v="4.8499999999999996"/>
    <n v="448.65"/>
  </r>
  <r>
    <x v="2"/>
    <s v="Tampa Electric Company"/>
    <x v="0"/>
    <s v="Tampa Electric Company"/>
    <x v="433"/>
    <s v="Labor NonExm NonProd"/>
    <x v="125"/>
    <s v="Distrb Maint Meters"/>
    <n v="246.57"/>
    <n v="177.54"/>
    <n v="59.11"/>
    <n v="157.61000000000001"/>
    <n v="281.3"/>
    <n v="37.29"/>
    <n v="60.35"/>
    <n v="142.69999999999999"/>
    <n v="75.900000000000006"/>
    <n v="-28.61"/>
    <n v="177.31"/>
    <n v="114.24"/>
    <n v="1501.3100000000002"/>
  </r>
  <r>
    <x v="2"/>
    <s v="Tampa Electric Company"/>
    <x v="0"/>
    <s v="Tampa Electric Company"/>
    <x v="433"/>
    <s v="Labor NonExm NonProd"/>
    <x v="126"/>
    <s v="Cust Act Superv"/>
    <m/>
    <m/>
    <m/>
    <m/>
    <m/>
    <n v="0.12"/>
    <n v="0.16"/>
    <m/>
    <m/>
    <m/>
    <m/>
    <m/>
    <n v="0.28000000000000003"/>
  </r>
  <r>
    <x v="2"/>
    <s v="Tampa Electric Company"/>
    <x v="0"/>
    <s v="Tampa Electric Company"/>
    <x v="433"/>
    <s v="Labor NonExm NonProd"/>
    <x v="127"/>
    <s v="Cust Act Meter Read"/>
    <n v="132.94999999999999"/>
    <n v="80.42"/>
    <n v="25.35"/>
    <n v="85.79"/>
    <n v="94.61"/>
    <n v="23.27"/>
    <n v="31.83"/>
    <n v="79.64"/>
    <n v="31.49"/>
    <n v="-16.57"/>
    <n v="92.41"/>
    <n v="102.66"/>
    <n v="763.84999999999991"/>
  </r>
  <r>
    <x v="2"/>
    <s v="Tampa Electric Company"/>
    <x v="0"/>
    <s v="Tampa Electric Company"/>
    <x v="433"/>
    <s v="Labor NonExm NonProd"/>
    <x v="128"/>
    <s v="Cust Act Rcds Cllct"/>
    <n v="13105.17"/>
    <n v="4497.3599999999997"/>
    <n v="19342.91"/>
    <n v="9534.3700000000008"/>
    <n v="4774.54"/>
    <n v="8714.9500000000007"/>
    <n v="10490.17"/>
    <n v="6266.82"/>
    <n v="9348.44"/>
    <n v="-725.77"/>
    <n v="15931.78"/>
    <n v="5300.66"/>
    <n v="106581.40000000001"/>
  </r>
  <r>
    <x v="2"/>
    <s v="Tampa Electric Company"/>
    <x v="0"/>
    <s v="Tampa Electric Company"/>
    <x v="433"/>
    <s v="Labor NonExm NonProd"/>
    <x v="129"/>
    <s v="Cust Assist Exp"/>
    <n v="19851.16"/>
    <n v="13917.42"/>
    <n v="8949.49"/>
    <n v="4810.8900000000003"/>
    <n v="2206.38"/>
    <n v="6047.04"/>
    <n v="9188.7000000000007"/>
    <n v="6052.94"/>
    <n v="10497.06"/>
    <n v="14.64"/>
    <n v="14413.65"/>
    <n v="7962.87"/>
    <n v="103912.23999999999"/>
  </r>
  <r>
    <x v="2"/>
    <s v="Tampa Electric Company"/>
    <x v="0"/>
    <s v="Tampa Electric Company"/>
    <x v="433"/>
    <s v="Labor NonExm NonProd"/>
    <x v="130"/>
    <s v="Cust Svc Advertis"/>
    <m/>
    <m/>
    <m/>
    <m/>
    <m/>
    <m/>
    <n v="0.73"/>
    <m/>
    <m/>
    <m/>
    <m/>
    <m/>
    <n v="0.73"/>
  </r>
  <r>
    <x v="2"/>
    <s v="Tampa Electric Company"/>
    <x v="0"/>
    <s v="Tampa Electric Company"/>
    <x v="433"/>
    <s v="Labor NonExm NonProd"/>
    <x v="131"/>
    <s v="A&amp;G Salaries"/>
    <n v="77705"/>
    <n v="20918.02"/>
    <n v="48289.57"/>
    <n v="37956.76"/>
    <n v="14639.72"/>
    <n v="52570.13"/>
    <n v="40619.85"/>
    <n v="29398.14"/>
    <n v="34185.440000000002"/>
    <n v="27032.42"/>
    <n v="66111.44"/>
    <n v="29081.119999999999"/>
    <n v="478507.61"/>
  </r>
  <r>
    <x v="2"/>
    <s v="Tampa Electric Company"/>
    <x v="0"/>
    <s v="Tampa Electric Company"/>
    <x v="433"/>
    <s v="Labor NonExm NonProd"/>
    <x v="132"/>
    <s v="Misc General Exp"/>
    <n v="265.14999999999998"/>
    <n v="523.46"/>
    <n v="106.83"/>
    <n v="147.22999999999999"/>
    <n v="121.31"/>
    <n v="128.63"/>
    <n v="195.45"/>
    <n v="166.7"/>
    <n v="213.87"/>
    <n v="-57.65"/>
    <n v="619.24"/>
    <n v="-32.630000000000003"/>
    <n v="2397.59"/>
  </r>
  <r>
    <x v="2"/>
    <s v="Tampa Electric Company"/>
    <x v="0"/>
    <s v="Tampa Electric Company"/>
    <x v="433"/>
    <s v="Labor NonExm NonProd"/>
    <x v="133"/>
    <s v="A&amp;G Ele Maint GenPlt"/>
    <n v="77.36"/>
    <n v="171.65"/>
    <n v="236.71"/>
    <n v="75.92"/>
    <n v="-37.9"/>
    <n v="143.74"/>
    <n v="78.819999999999993"/>
    <n v="941.53"/>
    <n v="52.97"/>
    <n v="409.36"/>
    <n v="845.98"/>
    <n v="328.45"/>
    <n v="3324.5899999999997"/>
  </r>
  <r>
    <x v="2"/>
    <s v="Tampa Electric Company"/>
    <x v="0"/>
    <s v="Tampa Electric Company"/>
    <x v="434"/>
    <s v="Labor Union ST"/>
    <x v="1"/>
    <s v="FERC B/S Clearing"/>
    <n v="1508970.2"/>
    <n v="1752677.67"/>
    <n v="1842328.52"/>
    <n v="1665933.75"/>
    <n v="2090434.4"/>
    <n v="1728638.97"/>
    <n v="1727080.06"/>
    <n v="1986278.77"/>
    <n v="1391754.74"/>
    <n v="1921947.13"/>
    <n v="1476543.04"/>
    <n v="1850357.29"/>
    <n v="20942944.539999999"/>
  </r>
  <r>
    <x v="2"/>
    <s v="Tampa Electric Company"/>
    <x v="0"/>
    <s v="Tampa Electric Company"/>
    <x v="434"/>
    <s v="Labor Union ST"/>
    <x v="78"/>
    <s v="Csts Jobbing Wrk"/>
    <n v="1333.11"/>
    <n v="490.31"/>
    <n v="801.19"/>
    <n v="494.08"/>
    <n v="850"/>
    <n v="411.95"/>
    <n v="385.41"/>
    <n v="615.1"/>
    <n v="560.95000000000005"/>
    <n v="656.39"/>
    <n v="544.36"/>
    <n v="219.83"/>
    <n v="7362.6799999999994"/>
  </r>
  <r>
    <x v="2"/>
    <s v="Tampa Electric Company"/>
    <x v="0"/>
    <s v="Tampa Electric Company"/>
    <x v="434"/>
    <s v="Labor Union ST"/>
    <x v="80"/>
    <s v="Steam Ops SupEng"/>
    <n v="3091.95"/>
    <n v="7565.52"/>
    <n v="2447.38"/>
    <n v="2221.71"/>
    <n v="233.99"/>
    <m/>
    <m/>
    <m/>
    <m/>
    <m/>
    <n v="1126.72"/>
    <n v="4537.59"/>
    <n v="21224.86"/>
  </r>
  <r>
    <x v="2"/>
    <s v="Tampa Electric Company"/>
    <x v="0"/>
    <s v="Tampa Electric Company"/>
    <x v="434"/>
    <s v="Labor Union ST"/>
    <x v="81"/>
    <s v="Steam Fuel"/>
    <n v="48835.6"/>
    <n v="13030.82"/>
    <n v="10695.11"/>
    <n v="9380.9500000000007"/>
    <n v="21406.2"/>
    <n v="10691.28"/>
    <n v="15158.76"/>
    <n v="9425.51"/>
    <n v="13933.53"/>
    <n v="11360.45"/>
    <n v="10081.98"/>
    <n v="9228.06"/>
    <n v="183228.25"/>
  </r>
  <r>
    <x v="2"/>
    <s v="Tampa Electric Company"/>
    <x v="0"/>
    <s v="Tampa Electric Company"/>
    <x v="434"/>
    <s v="Labor Union ST"/>
    <x v="82"/>
    <s v="Steam Expenses"/>
    <n v="162418.94"/>
    <n v="135569.12"/>
    <n v="143046.60999999999"/>
    <n v="124425.3"/>
    <n v="113732.39"/>
    <n v="109151.93"/>
    <n v="132268.51999999999"/>
    <n v="145092.76999999999"/>
    <n v="97388.36"/>
    <n v="141522.23999999999"/>
    <n v="107686.06"/>
    <n v="114310.37"/>
    <n v="1526612.6100000003"/>
  </r>
  <r>
    <x v="2"/>
    <s v="Tampa Electric Company"/>
    <x v="0"/>
    <s v="Tampa Electric Company"/>
    <x v="434"/>
    <s v="Labor Union ST"/>
    <x v="83"/>
    <s v="Steam Electric Exp"/>
    <n v="94598.63"/>
    <n v="74290.31"/>
    <n v="78201.7"/>
    <n v="64226.9"/>
    <n v="74884.009999999995"/>
    <n v="86875.72"/>
    <n v="85171.16"/>
    <n v="97904.27"/>
    <n v="63605.91"/>
    <n v="102315.04"/>
    <n v="74681.850000000006"/>
    <n v="81156.66"/>
    <n v="977912.16000000015"/>
  </r>
  <r>
    <x v="2"/>
    <s v="Tampa Electric Company"/>
    <x v="0"/>
    <s v="Tampa Electric Company"/>
    <x v="434"/>
    <s v="Labor Union ST"/>
    <x v="84"/>
    <s v="Misc Steam Pwr Exp"/>
    <n v="22.02"/>
    <n v="1302.05"/>
    <n v="24.79"/>
    <n v="16.010000000000002"/>
    <n v="27.41"/>
    <n v="119"/>
    <n v="19.12"/>
    <n v="232.38"/>
    <n v="28224.9"/>
    <n v="1219.8399999999999"/>
    <n v="1569.14"/>
    <n v="23.09"/>
    <n v="32799.75"/>
  </r>
  <r>
    <x v="2"/>
    <s v="Tampa Electric Company"/>
    <x v="0"/>
    <s v="Tampa Electric Company"/>
    <x v="434"/>
    <s v="Labor Union ST"/>
    <x v="85"/>
    <s v="Steam Main SupEng"/>
    <m/>
    <m/>
    <m/>
    <m/>
    <m/>
    <m/>
    <m/>
    <n v="370.32"/>
    <m/>
    <m/>
    <m/>
    <m/>
    <n v="370.32"/>
  </r>
  <r>
    <x v="2"/>
    <s v="Tampa Electric Company"/>
    <x v="0"/>
    <s v="Tampa Electric Company"/>
    <x v="434"/>
    <s v="Labor Union ST"/>
    <x v="86"/>
    <s v="Steam Main Struct"/>
    <n v="15388.88"/>
    <n v="25082.81"/>
    <n v="18279.080000000002"/>
    <n v="23485.27"/>
    <n v="28831.96"/>
    <n v="18702.77"/>
    <n v="16482.32"/>
    <n v="25897.83"/>
    <n v="30758.33"/>
    <n v="37640.870000000003"/>
    <n v="22306.21"/>
    <n v="22436.06"/>
    <n v="285292.39"/>
  </r>
  <r>
    <x v="2"/>
    <s v="Tampa Electric Company"/>
    <x v="0"/>
    <s v="Tampa Electric Company"/>
    <x v="434"/>
    <s v="Labor Union ST"/>
    <x v="87"/>
    <s v="Steam Maint BoilerPl"/>
    <n v="132298.42000000001"/>
    <n v="179992.02"/>
    <n v="177025.19"/>
    <n v="183478.56"/>
    <n v="198354.19"/>
    <n v="183996.09"/>
    <n v="191700.04"/>
    <n v="218056.71"/>
    <n v="199842.41"/>
    <n v="250258.71"/>
    <n v="180431.38"/>
    <n v="179216.2"/>
    <n v="2274649.92"/>
  </r>
  <r>
    <x v="2"/>
    <s v="Tampa Electric Company"/>
    <x v="0"/>
    <s v="Tampa Electric Company"/>
    <x v="434"/>
    <s v="Labor Union ST"/>
    <x v="88"/>
    <s v="Steam Maint ElePlant"/>
    <n v="30701.5"/>
    <n v="32934.07"/>
    <n v="41228.04"/>
    <n v="37339.25"/>
    <n v="62536.22"/>
    <n v="26702.84"/>
    <n v="24774.71"/>
    <n v="30293.97"/>
    <n v="16501.14"/>
    <n v="27684.95"/>
    <n v="30406.19"/>
    <n v="12631.03"/>
    <n v="373733.91000000003"/>
  </r>
  <r>
    <x v="2"/>
    <s v="Tampa Electric Company"/>
    <x v="0"/>
    <s v="Tampa Electric Company"/>
    <x v="434"/>
    <s v="Labor Union ST"/>
    <x v="89"/>
    <s v="Maint Msc Steam Plnt"/>
    <n v="27803.5"/>
    <n v="56990.05"/>
    <n v="37038.03"/>
    <n v="27546.94"/>
    <n v="36685.919999999998"/>
    <n v="47289.98"/>
    <n v="38222.86"/>
    <n v="37747.07"/>
    <n v="36545.22"/>
    <n v="46918.84"/>
    <n v="38613.699999999997"/>
    <n v="23986.67"/>
    <n v="455388.78"/>
  </r>
  <r>
    <x v="2"/>
    <s v="Tampa Electric Company"/>
    <x v="0"/>
    <s v="Tampa Electric Company"/>
    <x v="434"/>
    <s v="Labor Union ST"/>
    <x v="92"/>
    <s v="OthPwr Gen Exp"/>
    <n v="220271.16"/>
    <n v="196440.68"/>
    <n v="220740.67"/>
    <n v="207505.52"/>
    <n v="260868.05"/>
    <n v="227349.62"/>
    <n v="223880.92"/>
    <n v="254207.69"/>
    <n v="214652.81"/>
    <n v="244005.82"/>
    <n v="183922.58"/>
    <n v="199178.51"/>
    <n v="2653024.0300000003"/>
  </r>
  <r>
    <x v="2"/>
    <s v="Tampa Electric Company"/>
    <x v="0"/>
    <s v="Tampa Electric Company"/>
    <x v="434"/>
    <s v="Labor Union ST"/>
    <x v="93"/>
    <s v="Misc OthPwr Gen Exp"/>
    <n v="13973.53"/>
    <n v="21686.87"/>
    <n v="10767.37"/>
    <n v="8007.54"/>
    <n v="9451.1200000000008"/>
    <n v="3433.3"/>
    <n v="6006.95"/>
    <n v="3693.9"/>
    <n v="4913.2700000000004"/>
    <n v="5723.72"/>
    <n v="11477.84"/>
    <n v="5763"/>
    <n v="104898.41"/>
  </r>
  <r>
    <x v="2"/>
    <s v="Tampa Electric Company"/>
    <x v="0"/>
    <s v="Tampa Electric Company"/>
    <x v="434"/>
    <s v="Labor Union ST"/>
    <x v="94"/>
    <s v="OthPwr Maint Struct"/>
    <n v="6548.78"/>
    <n v="5649.78"/>
    <n v="7405.66"/>
    <n v="8972.2199999999993"/>
    <n v="7734.66"/>
    <n v="11737.18"/>
    <n v="11614.02"/>
    <n v="24137.5"/>
    <n v="10002.02"/>
    <n v="19364.689999999999"/>
    <n v="12054.71"/>
    <n v="13398.98"/>
    <n v="138620.20000000001"/>
  </r>
  <r>
    <x v="2"/>
    <s v="Tampa Electric Company"/>
    <x v="0"/>
    <s v="Tampa Electric Company"/>
    <x v="434"/>
    <s v="Labor Union ST"/>
    <x v="95"/>
    <s v="OthPwr Maint Gen Eq"/>
    <n v="65892.25"/>
    <n v="59226.21"/>
    <n v="76509.73"/>
    <n v="53624.76"/>
    <n v="94458.18"/>
    <n v="83330.070000000007"/>
    <n v="76640.94"/>
    <n v="113645.88"/>
    <n v="83744.28"/>
    <n v="162395.41"/>
    <n v="87215.99"/>
    <n v="143714.07"/>
    <n v="1100397.77"/>
  </r>
  <r>
    <x v="2"/>
    <s v="Tampa Electric Company"/>
    <x v="0"/>
    <s v="Tampa Electric Company"/>
    <x v="434"/>
    <s v="Labor Union ST"/>
    <x v="96"/>
    <s v="Maint Msc OthPwr Plt"/>
    <n v="413.03"/>
    <n v="819.86"/>
    <n v="224.09"/>
    <m/>
    <n v="1095.46"/>
    <n v="122.03"/>
    <m/>
    <m/>
    <n v="694.15"/>
    <n v="1886.12"/>
    <n v="1614.14"/>
    <m/>
    <n v="6868.88"/>
  </r>
  <r>
    <x v="2"/>
    <s v="Tampa Electric Company"/>
    <x v="0"/>
    <s v="Tampa Electric Company"/>
    <x v="434"/>
    <s v="Labor Union ST"/>
    <x v="98"/>
    <s v="Trnsm Ops SupEng"/>
    <n v="5686.14"/>
    <n v="28262.77"/>
    <n v="8201.4699999999993"/>
    <n v="30853.99"/>
    <n v="6754.77"/>
    <n v="14921.19"/>
    <n v="4570.7299999999996"/>
    <n v="4969.45"/>
    <n v="14035.01"/>
    <n v="8182.5"/>
    <n v="3410.31"/>
    <n v="5087.99"/>
    <n v="134936.32000000001"/>
  </r>
  <r>
    <x v="2"/>
    <s v="Tampa Electric Company"/>
    <x v="0"/>
    <s v="Tampa Electric Company"/>
    <x v="434"/>
    <s v="Labor Union ST"/>
    <x v="100"/>
    <s v="Trnsm LD Monitor"/>
    <n v="3724.66"/>
    <n v="2966.03"/>
    <n v="877.23"/>
    <m/>
    <m/>
    <m/>
    <m/>
    <m/>
    <m/>
    <m/>
    <m/>
    <m/>
    <n v="7567.92"/>
  </r>
  <r>
    <x v="2"/>
    <s v="Tampa Electric Company"/>
    <x v="0"/>
    <s v="Tampa Electric Company"/>
    <x v="434"/>
    <s v="Labor Union ST"/>
    <x v="102"/>
    <s v="Trnsm Station Exp"/>
    <n v="17073.18"/>
    <n v="15200.41"/>
    <n v="11876.27"/>
    <n v="12773.27"/>
    <n v="20506.64"/>
    <n v="18476.97"/>
    <n v="18811.22"/>
    <n v="16349.07"/>
    <n v="8705.9599999999991"/>
    <n v="21541.73"/>
    <n v="7650.73"/>
    <n v="10346.549999999999"/>
    <n v="179312"/>
  </r>
  <r>
    <x v="2"/>
    <s v="Tampa Electric Company"/>
    <x v="0"/>
    <s v="Tampa Electric Company"/>
    <x v="434"/>
    <s v="Labor Union ST"/>
    <x v="103"/>
    <s v="Trnsm OH Line Exp"/>
    <n v="4042.39"/>
    <n v="2505.06"/>
    <n v="3868.7"/>
    <n v="7887.93"/>
    <n v="8711.2800000000007"/>
    <n v="8808.6"/>
    <n v="5069.08"/>
    <n v="7950.44"/>
    <n v="84382.48"/>
    <n v="6662.92"/>
    <n v="5663.58"/>
    <n v="9300.98"/>
    <n v="154853.44"/>
  </r>
  <r>
    <x v="2"/>
    <s v="Tampa Electric Company"/>
    <x v="0"/>
    <s v="Tampa Electric Company"/>
    <x v="434"/>
    <s v="Labor Union ST"/>
    <x v="104"/>
    <s v="Misc Trnsm Exp"/>
    <n v="12727.76"/>
    <n v="14279.97"/>
    <n v="12618.65"/>
    <n v="9496.44"/>
    <n v="11567.96"/>
    <n v="13454.94"/>
    <n v="10397.39"/>
    <n v="7655.23"/>
    <n v="8203.5"/>
    <n v="11858.41"/>
    <n v="11453.79"/>
    <n v="11509.4"/>
    <n v="135223.44"/>
  </r>
  <r>
    <x v="2"/>
    <s v="Tampa Electric Company"/>
    <x v="0"/>
    <s v="Tampa Electric Company"/>
    <x v="434"/>
    <s v="Labor Union ST"/>
    <x v="105"/>
    <s v="Trnsm Maint Struct"/>
    <n v="106.04"/>
    <m/>
    <m/>
    <m/>
    <m/>
    <m/>
    <m/>
    <m/>
    <m/>
    <m/>
    <m/>
    <m/>
    <n v="106.04"/>
  </r>
  <r>
    <x v="2"/>
    <s v="Tampa Electric Company"/>
    <x v="0"/>
    <s v="Tampa Electric Company"/>
    <x v="434"/>
    <s v="Labor Union ST"/>
    <x v="106"/>
    <s v="Trnsm Maint Comp SW"/>
    <n v="3637.71"/>
    <n v="3931.99"/>
    <n v="2454.9299999999998"/>
    <n v="4037.33"/>
    <n v="5032.93"/>
    <n v="3847.58"/>
    <n v="3686.09"/>
    <n v="736.83"/>
    <n v="914.88"/>
    <n v="914.34"/>
    <n v="265.08"/>
    <n v="475.58"/>
    <n v="29935.270000000008"/>
  </r>
  <r>
    <x v="2"/>
    <s v="Tampa Electric Company"/>
    <x v="0"/>
    <s v="Tampa Electric Company"/>
    <x v="434"/>
    <s v="Labor Union ST"/>
    <x v="107"/>
    <s v="Trnsm Maint Comm Eq"/>
    <n v="19181.61"/>
    <n v="13470.98"/>
    <n v="11117.29"/>
    <n v="5861.97"/>
    <n v="8568.9500000000007"/>
    <n v="8198.1299999999992"/>
    <n v="7266.42"/>
    <n v="6074.96"/>
    <n v="5125.07"/>
    <n v="18810.009999999998"/>
    <n v="4906.07"/>
    <n v="5319.39"/>
    <n v="113900.84999999999"/>
  </r>
  <r>
    <x v="2"/>
    <s v="Tampa Electric Company"/>
    <x v="0"/>
    <s v="Tampa Electric Company"/>
    <x v="434"/>
    <s v="Labor Union ST"/>
    <x v="108"/>
    <s v="Trnsm Maint Stn Equ"/>
    <n v="11702.75"/>
    <n v="14392.55"/>
    <n v="34145.22"/>
    <n v="9239.68"/>
    <n v="23521.75"/>
    <n v="11728.74"/>
    <n v="10487.83"/>
    <n v="15986.23"/>
    <n v="19039.04"/>
    <n v="17462.86"/>
    <n v="19627.62"/>
    <n v="18527.98"/>
    <n v="205862.25000000003"/>
  </r>
  <r>
    <x v="2"/>
    <s v="Tampa Electric Company"/>
    <x v="0"/>
    <s v="Tampa Electric Company"/>
    <x v="434"/>
    <s v="Labor Union ST"/>
    <x v="109"/>
    <s v="Trnsm Maint OH Lines"/>
    <n v="10286.950000000001"/>
    <n v="4286.0200000000004"/>
    <n v="6706.32"/>
    <n v="13707.31"/>
    <n v="12230.41"/>
    <n v="17651.689999999999"/>
    <n v="16072.62"/>
    <n v="8019.53"/>
    <n v="8370.09"/>
    <n v="13574.73"/>
    <n v="4801.62"/>
    <n v="9726.2999999999993"/>
    <n v="125433.58999999998"/>
  </r>
  <r>
    <x v="2"/>
    <s v="Tampa Electric Company"/>
    <x v="0"/>
    <s v="Tampa Electric Company"/>
    <x v="434"/>
    <s v="Labor Union ST"/>
    <x v="110"/>
    <s v="Distrb Ops SupEng"/>
    <n v="24651.13"/>
    <n v="38699.89"/>
    <n v="43156.83"/>
    <n v="32007.919999999998"/>
    <n v="42234.29"/>
    <n v="41853.040000000001"/>
    <n v="29092.98"/>
    <n v="55772.4"/>
    <n v="24733.9"/>
    <n v="48594.5"/>
    <n v="23644.81"/>
    <n v="12172.59"/>
    <n v="416614.28000000009"/>
  </r>
  <r>
    <x v="2"/>
    <s v="Tampa Electric Company"/>
    <x v="0"/>
    <s v="Tampa Electric Company"/>
    <x v="434"/>
    <s v="Labor Union ST"/>
    <x v="111"/>
    <s v="Distrb Load Dispatch"/>
    <n v="47939.83"/>
    <n v="33700.93"/>
    <n v="33498.29"/>
    <n v="33940.660000000003"/>
    <n v="35127.1"/>
    <n v="32334.59"/>
    <n v="35893.019999999997"/>
    <n v="43556.800000000003"/>
    <n v="27119.84"/>
    <n v="51432.06"/>
    <n v="24373.59"/>
    <n v="45409.760000000002"/>
    <n v="444326.47000000009"/>
  </r>
  <r>
    <x v="2"/>
    <s v="Tampa Electric Company"/>
    <x v="0"/>
    <s v="Tampa Electric Company"/>
    <x v="434"/>
    <s v="Labor Union ST"/>
    <x v="112"/>
    <s v="Distrb Station Exp"/>
    <n v="6936.75"/>
    <n v="12745.5"/>
    <n v="22125.47"/>
    <n v="17323.47"/>
    <n v="15030.6"/>
    <n v="8519.14"/>
    <n v="7657.67"/>
    <n v="8318.83"/>
    <n v="8877.4699999999993"/>
    <n v="15316.96"/>
    <n v="8167.34"/>
    <n v="11738.63"/>
    <n v="142757.83000000002"/>
  </r>
  <r>
    <x v="2"/>
    <s v="Tampa Electric Company"/>
    <x v="0"/>
    <s v="Tampa Electric Company"/>
    <x v="434"/>
    <s v="Labor Union ST"/>
    <x v="113"/>
    <s v="Distrb OH Line Exp"/>
    <n v="58525.45"/>
    <n v="75417.210000000006"/>
    <n v="54144.480000000003"/>
    <n v="94445.29"/>
    <n v="111569.22"/>
    <n v="110526.58"/>
    <n v="66404.55"/>
    <n v="60426.080000000002"/>
    <n v="303244.27"/>
    <n v="60864.58"/>
    <n v="48735.56"/>
    <n v="49720.7"/>
    <n v="1094023.97"/>
  </r>
  <r>
    <x v="2"/>
    <s v="Tampa Electric Company"/>
    <x v="0"/>
    <s v="Tampa Electric Company"/>
    <x v="434"/>
    <s v="Labor Union ST"/>
    <x v="115"/>
    <s v="Distrb Sreet Lightn"/>
    <n v="31714.51"/>
    <n v="37834.42"/>
    <n v="26894.39"/>
    <n v="29273.14"/>
    <n v="30425.98"/>
    <n v="28356.19"/>
    <n v="23829.26"/>
    <n v="29546.49"/>
    <n v="19640.41"/>
    <n v="23464.74"/>
    <n v="16581.36"/>
    <n v="20218.89"/>
    <n v="317779.78000000003"/>
  </r>
  <r>
    <x v="2"/>
    <s v="Tampa Electric Company"/>
    <x v="0"/>
    <s v="Tampa Electric Company"/>
    <x v="434"/>
    <s v="Labor Union ST"/>
    <x v="116"/>
    <s v="Distrb Meter Exp"/>
    <n v="193316.39"/>
    <n v="211834.93"/>
    <n v="192252.88"/>
    <n v="161006.32999999999"/>
    <n v="214609.16"/>
    <n v="170641.93"/>
    <n v="163388.43"/>
    <n v="193365.26"/>
    <n v="153417.34"/>
    <n v="203822.21"/>
    <n v="181463.27"/>
    <n v="188448.7"/>
    <n v="2227566.83"/>
  </r>
  <r>
    <x v="2"/>
    <s v="Tampa Electric Company"/>
    <x v="0"/>
    <s v="Tampa Electric Company"/>
    <x v="434"/>
    <s v="Labor Union ST"/>
    <x v="117"/>
    <s v="Distrb Cust Install"/>
    <n v="1177.3800000000001"/>
    <n v="1749.94"/>
    <n v="3032.54"/>
    <n v="1600.75"/>
    <n v="1785.72"/>
    <n v="2907.01"/>
    <n v="2443.44"/>
    <n v="2550.8200000000002"/>
    <n v="1774.38"/>
    <n v="3607.88"/>
    <n v="4745.3500000000004"/>
    <n v="3016.51"/>
    <n v="30391.720000000008"/>
  </r>
  <r>
    <x v="2"/>
    <s v="Tampa Electric Company"/>
    <x v="0"/>
    <s v="Tampa Electric Company"/>
    <x v="434"/>
    <s v="Labor Union ST"/>
    <x v="118"/>
    <s v="Misc Distrib Exp"/>
    <n v="472238.38"/>
    <n v="513129.5"/>
    <n v="529732.96"/>
    <n v="504830.04"/>
    <n v="604544.64"/>
    <n v="530386.81999999995"/>
    <n v="496301.48"/>
    <n v="610861.52"/>
    <n v="443911.66"/>
    <n v="649542.46"/>
    <n v="513776.21"/>
    <n v="614107.43999999994"/>
    <n v="6483363.1099999994"/>
  </r>
  <r>
    <x v="2"/>
    <s v="Tampa Electric Company"/>
    <x v="0"/>
    <s v="Tampa Electric Company"/>
    <x v="434"/>
    <s v="Labor Union ST"/>
    <x v="119"/>
    <s v="Distrb Maint Struct"/>
    <n v="12267.13"/>
    <n v="12955.91"/>
    <n v="8124.79"/>
    <n v="9768.98"/>
    <n v="9542.58"/>
    <n v="12339.39"/>
    <n v="10487.4"/>
    <n v="18403.84"/>
    <n v="14668.16"/>
    <n v="16431.740000000002"/>
    <n v="9012.2800000000007"/>
    <n v="5251.83"/>
    <n v="139254.03"/>
  </r>
  <r>
    <x v="2"/>
    <s v="Tampa Electric Company"/>
    <x v="0"/>
    <s v="Tampa Electric Company"/>
    <x v="434"/>
    <s v="Labor Union ST"/>
    <x v="120"/>
    <s v="Distrb Maint Station"/>
    <n v="43618.400000000001"/>
    <n v="68965.31"/>
    <n v="44682.46"/>
    <n v="40360.97"/>
    <n v="88787.04"/>
    <n v="86733"/>
    <n v="76049.820000000007"/>
    <n v="89588.08"/>
    <n v="48051.42"/>
    <n v="94995.04"/>
    <n v="59032.59"/>
    <n v="60831.97"/>
    <n v="801696.1"/>
  </r>
  <r>
    <x v="2"/>
    <s v="Tampa Electric Company"/>
    <x v="0"/>
    <s v="Tampa Electric Company"/>
    <x v="434"/>
    <s v="Labor Union ST"/>
    <x v="121"/>
    <s v="Distrb Maint OH Line"/>
    <n v="164099.45000000001"/>
    <n v="158935.57"/>
    <n v="175668.74"/>
    <n v="165998.82"/>
    <n v="272026.45"/>
    <n v="205046.73"/>
    <n v="178733.94"/>
    <n v="215361.58"/>
    <n v="168671.86"/>
    <n v="229786.9"/>
    <n v="156038.20000000001"/>
    <n v="222435.13"/>
    <n v="2312803.37"/>
  </r>
  <r>
    <x v="2"/>
    <s v="Tampa Electric Company"/>
    <x v="0"/>
    <s v="Tampa Electric Company"/>
    <x v="434"/>
    <s v="Labor Union ST"/>
    <x v="122"/>
    <s v="Distrb Maint UG Line"/>
    <n v="66171.710000000006"/>
    <n v="54619.8"/>
    <n v="82605.679999999993"/>
    <n v="98332.37"/>
    <n v="108072.75"/>
    <n v="87141.11"/>
    <n v="81628.31"/>
    <n v="124585.54"/>
    <n v="64463.58"/>
    <n v="72238.33"/>
    <n v="65172.74"/>
    <n v="92406.86"/>
    <n v="997438.77999999991"/>
  </r>
  <r>
    <x v="2"/>
    <s v="Tampa Electric Company"/>
    <x v="0"/>
    <s v="Tampa Electric Company"/>
    <x v="434"/>
    <s v="Labor Union ST"/>
    <x v="123"/>
    <s v="Distrb Maint Transf"/>
    <n v="11782.98"/>
    <n v="13623.6"/>
    <n v="14532.54"/>
    <n v="9472.51"/>
    <n v="17523.689999999999"/>
    <n v="12807.32"/>
    <n v="12699.74"/>
    <n v="16485.98"/>
    <n v="6424.79"/>
    <n v="12719.06"/>
    <n v="13512.16"/>
    <n v="4930.05"/>
    <n v="146514.41999999998"/>
  </r>
  <r>
    <x v="2"/>
    <s v="Tampa Electric Company"/>
    <x v="0"/>
    <s v="Tampa Electric Company"/>
    <x v="434"/>
    <s v="Labor Union ST"/>
    <x v="124"/>
    <s v="Distrb Maint StLght"/>
    <n v="5326.27"/>
    <n v="2702.87"/>
    <n v="1062.8499999999999"/>
    <n v="143.49"/>
    <n v="391.13"/>
    <n v="161.55000000000001"/>
    <n v="1142.02"/>
    <n v="2103.7600000000002"/>
    <n v="1290.57"/>
    <m/>
    <n v="75.209999999999994"/>
    <n v="474.04"/>
    <n v="14873.759999999998"/>
  </r>
  <r>
    <x v="2"/>
    <s v="Tampa Electric Company"/>
    <x v="0"/>
    <s v="Tampa Electric Company"/>
    <x v="434"/>
    <s v="Labor Union ST"/>
    <x v="125"/>
    <s v="Distrb Maint Meters"/>
    <n v="17463.43"/>
    <n v="19444.86"/>
    <n v="23045.360000000001"/>
    <n v="16897.900000000001"/>
    <n v="27007.75"/>
    <n v="15371.98"/>
    <n v="17477.55"/>
    <n v="20030.060000000001"/>
    <n v="12113.91"/>
    <n v="18746.18"/>
    <n v="17817.41"/>
    <n v="12818.58"/>
    <n v="218234.96999999997"/>
  </r>
  <r>
    <x v="2"/>
    <s v="Tampa Electric Company"/>
    <x v="0"/>
    <s v="Tampa Electric Company"/>
    <x v="434"/>
    <s v="Labor Union ST"/>
    <x v="127"/>
    <s v="Cust Act Meter Read"/>
    <n v="8040.75"/>
    <n v="8807.82"/>
    <n v="9883.42"/>
    <n v="9198.17"/>
    <n v="9078.5300000000007"/>
    <n v="9729.23"/>
    <n v="9226.18"/>
    <n v="10874.03"/>
    <n v="8521.01"/>
    <n v="10849.78"/>
    <n v="9113.43"/>
    <n v="9824.11"/>
    <n v="113146.46"/>
  </r>
  <r>
    <x v="2"/>
    <s v="Tampa Electric Company"/>
    <x v="0"/>
    <s v="Tampa Electric Company"/>
    <x v="434"/>
    <s v="Labor Union ST"/>
    <x v="128"/>
    <s v="Cust Act Rcds Cllct"/>
    <n v="415628.74"/>
    <n v="472855.43"/>
    <n v="500922.47"/>
    <n v="417188.01"/>
    <n v="531923.56000000006"/>
    <n v="452633.64"/>
    <n v="428347.81"/>
    <n v="485715.16"/>
    <n v="384390.09"/>
    <n v="483629.46"/>
    <n v="382898.34"/>
    <n v="444127"/>
    <n v="5400259.71"/>
  </r>
  <r>
    <x v="2"/>
    <s v="Tampa Electric Company"/>
    <x v="0"/>
    <s v="Tampa Electric Company"/>
    <x v="434"/>
    <s v="Labor Union ST"/>
    <x v="129"/>
    <s v="Cust Assist Exp"/>
    <n v="290.33"/>
    <n v="430.87"/>
    <m/>
    <n v="19.61"/>
    <n v="648.84"/>
    <n v="116.01"/>
    <n v="158.76"/>
    <n v="1373.09"/>
    <n v="255.23"/>
    <n v="1038.75"/>
    <n v="682.95"/>
    <n v="183.25"/>
    <n v="5197.6899999999996"/>
  </r>
  <r>
    <x v="2"/>
    <s v="Tampa Electric Company"/>
    <x v="0"/>
    <s v="Tampa Electric Company"/>
    <x v="434"/>
    <s v="Labor Union ST"/>
    <x v="131"/>
    <s v="A&amp;G Salaries"/>
    <n v="146611.07999999999"/>
    <n v="187797.94"/>
    <n v="178104.91"/>
    <n v="138733.69"/>
    <n v="192215.18"/>
    <n v="171616.77"/>
    <n v="167282.19"/>
    <n v="185532.12"/>
    <n v="168221.33"/>
    <n v="215787.2"/>
    <n v="145034.41"/>
    <n v="185897.91"/>
    <n v="2082834.7299999997"/>
  </r>
  <r>
    <x v="2"/>
    <s v="Tampa Electric Company"/>
    <x v="0"/>
    <s v="Tampa Electric Company"/>
    <x v="434"/>
    <s v="Labor Union ST"/>
    <x v="132"/>
    <s v="Misc General Exp"/>
    <n v="102.26"/>
    <m/>
    <n v="69.83"/>
    <n v="72.28"/>
    <n v="2796.61"/>
    <n v="399.9"/>
    <n v="555.71"/>
    <n v="449.04"/>
    <n v="203.43"/>
    <n v="361.44"/>
    <n v="717.93"/>
    <m/>
    <n v="5728.43"/>
  </r>
  <r>
    <x v="2"/>
    <s v="Tampa Electric Company"/>
    <x v="0"/>
    <s v="Tampa Electric Company"/>
    <x v="434"/>
    <s v="Labor Union ST"/>
    <x v="133"/>
    <s v="A&amp;G Ele Maint GenPlt"/>
    <n v="4807.47"/>
    <n v="15802.62"/>
    <n v="23431.54"/>
    <n v="8029.68"/>
    <n v="8818.8799999999992"/>
    <n v="6662.9"/>
    <n v="7002.21"/>
    <n v="9374.1"/>
    <n v="11826.87"/>
    <n v="12140.01"/>
    <n v="9773.52"/>
    <n v="11786.62"/>
    <n v="129456.42"/>
  </r>
  <r>
    <x v="2"/>
    <s v="Tampa Electric Company"/>
    <x v="0"/>
    <s v="Tampa Electric Company"/>
    <x v="435"/>
    <s v="Labor Union OT"/>
    <x v="1"/>
    <s v="FERC B/S Clearing"/>
    <n v="472773.35"/>
    <n v="590482.68999999994"/>
    <n v="579642.39"/>
    <n v="494556.06"/>
    <n v="865966.7"/>
    <n v="755681.93"/>
    <n v="671388.2"/>
    <n v="749527.46"/>
    <n v="614205.42000000004"/>
    <n v="662493.32999999996"/>
    <n v="488864.54"/>
    <n v="660158.91"/>
    <n v="7605740.9800000004"/>
  </r>
  <r>
    <x v="2"/>
    <s v="Tampa Electric Company"/>
    <x v="0"/>
    <s v="Tampa Electric Company"/>
    <x v="435"/>
    <s v="Labor Union OT"/>
    <x v="78"/>
    <s v="Csts Jobbing Wrk"/>
    <n v="16.02"/>
    <n v="8.92"/>
    <n v="19.84"/>
    <n v="11.86"/>
    <n v="35.729999999999997"/>
    <n v="37.39"/>
    <n v="-4.91"/>
    <n v="26.71"/>
    <n v="21.27"/>
    <n v="8.23"/>
    <n v="21.76"/>
    <n v="1.05"/>
    <n v="203.87"/>
  </r>
  <r>
    <x v="2"/>
    <s v="Tampa Electric Company"/>
    <x v="0"/>
    <s v="Tampa Electric Company"/>
    <x v="435"/>
    <s v="Labor Union OT"/>
    <x v="80"/>
    <s v="Steam Ops SupEng"/>
    <n v="1196.56"/>
    <n v="2316.31"/>
    <n v="1226.76"/>
    <n v="1270.22"/>
    <n v="84.69"/>
    <m/>
    <m/>
    <m/>
    <m/>
    <m/>
    <n v="545.71"/>
    <n v="930.47"/>
    <n v="7570.72"/>
  </r>
  <r>
    <x v="2"/>
    <s v="Tampa Electric Company"/>
    <x v="0"/>
    <s v="Tampa Electric Company"/>
    <x v="435"/>
    <s v="Labor Union OT"/>
    <x v="81"/>
    <s v="Steam Fuel"/>
    <n v="24013.41"/>
    <n v="6281.45"/>
    <n v="8721.33"/>
    <n v="5507.96"/>
    <n v="9641.24"/>
    <n v="3232.41"/>
    <n v="10180.790000000001"/>
    <n v="7115.26"/>
    <n v="12364.56"/>
    <n v="8255.19"/>
    <n v="7439.66"/>
    <n v="5743.45"/>
    <n v="108496.70999999999"/>
  </r>
  <r>
    <x v="2"/>
    <s v="Tampa Electric Company"/>
    <x v="0"/>
    <s v="Tampa Electric Company"/>
    <x v="435"/>
    <s v="Labor Union OT"/>
    <x v="82"/>
    <s v="Steam Expenses"/>
    <n v="64555.63"/>
    <n v="57658.61"/>
    <n v="91839.54"/>
    <n v="61158.12"/>
    <n v="30975.439999999999"/>
    <n v="73721.919999999998"/>
    <n v="74666.5"/>
    <n v="46193.94"/>
    <n v="92991.63"/>
    <n v="64064.58"/>
    <n v="82292.91"/>
    <n v="83675.759999999995"/>
    <n v="823794.58"/>
  </r>
  <r>
    <x v="2"/>
    <s v="Tampa Electric Company"/>
    <x v="0"/>
    <s v="Tampa Electric Company"/>
    <x v="435"/>
    <s v="Labor Union OT"/>
    <x v="83"/>
    <s v="Steam Electric Exp"/>
    <n v="38458.629999999997"/>
    <n v="32093.439999999999"/>
    <n v="53021.31"/>
    <n v="32607.41"/>
    <n v="20872.18"/>
    <n v="58473.62"/>
    <n v="48695.28"/>
    <n v="31172.080000000002"/>
    <n v="62159.02"/>
    <n v="48157.279999999999"/>
    <n v="57574.31"/>
    <n v="64019.37"/>
    <n v="547303.93000000005"/>
  </r>
  <r>
    <x v="2"/>
    <s v="Tampa Electric Company"/>
    <x v="0"/>
    <s v="Tampa Electric Company"/>
    <x v="435"/>
    <s v="Labor Union OT"/>
    <x v="84"/>
    <s v="Misc Steam Pwr Exp"/>
    <n v="9"/>
    <n v="562.91999999999996"/>
    <n v="16.89"/>
    <n v="8.1300000000000008"/>
    <n v="7.66"/>
    <n v="80.680000000000007"/>
    <n v="10.95"/>
    <n v="74.040000000000006"/>
    <n v="11474.31"/>
    <n v="576.01"/>
    <n v="1210.93"/>
    <n v="18.329999999999998"/>
    <n v="14049.85"/>
  </r>
  <r>
    <x v="2"/>
    <s v="Tampa Electric Company"/>
    <x v="0"/>
    <s v="Tampa Electric Company"/>
    <x v="435"/>
    <s v="Labor Union OT"/>
    <x v="85"/>
    <s v="Steam Main SupEng"/>
    <m/>
    <m/>
    <m/>
    <m/>
    <m/>
    <m/>
    <m/>
    <n v="62.94"/>
    <m/>
    <m/>
    <m/>
    <m/>
    <n v="62.94"/>
  </r>
  <r>
    <x v="2"/>
    <s v="Tampa Electric Company"/>
    <x v="0"/>
    <s v="Tampa Electric Company"/>
    <x v="435"/>
    <s v="Labor Union OT"/>
    <x v="86"/>
    <s v="Steam Main Struct"/>
    <n v="5133.95"/>
    <n v="8279.91"/>
    <n v="10730.19"/>
    <n v="13783.64"/>
    <n v="13920.6"/>
    <n v="3226.53"/>
    <n v="4861.83"/>
    <n v="10655.61"/>
    <n v="11252.03"/>
    <n v="11485.38"/>
    <n v="14185.53"/>
    <n v="10297.81"/>
    <n v="117813.01000000001"/>
  </r>
  <r>
    <x v="2"/>
    <s v="Tampa Electric Company"/>
    <x v="0"/>
    <s v="Tampa Electric Company"/>
    <x v="435"/>
    <s v="Labor Union OT"/>
    <x v="87"/>
    <s v="Steam Maint BoilerPl"/>
    <n v="48945.39"/>
    <n v="67444.63"/>
    <n v="103168.52"/>
    <n v="96089.2"/>
    <n v="79426.64"/>
    <n v="38237.57"/>
    <n v="74276.149999999994"/>
    <n v="76110.070000000007"/>
    <n v="98527.18"/>
    <n v="90712.68"/>
    <n v="96500.94"/>
    <n v="74545.05"/>
    <n v="943984.01999999979"/>
  </r>
  <r>
    <x v="2"/>
    <s v="Tampa Electric Company"/>
    <x v="0"/>
    <s v="Tampa Electric Company"/>
    <x v="435"/>
    <s v="Labor Union OT"/>
    <x v="88"/>
    <s v="Steam Maint ElePlant"/>
    <n v="9767.7199999999993"/>
    <n v="9810.8799999999992"/>
    <n v="18364.689999999999"/>
    <n v="24426.45"/>
    <n v="33137.43"/>
    <n v="3552.05"/>
    <n v="7888.8"/>
    <n v="7075.68"/>
    <n v="4961.6099999999997"/>
    <n v="4508.99"/>
    <n v="19377.599999999999"/>
    <n v="5478.71"/>
    <n v="148350.60999999999"/>
  </r>
  <r>
    <x v="2"/>
    <s v="Tampa Electric Company"/>
    <x v="0"/>
    <s v="Tampa Electric Company"/>
    <x v="435"/>
    <s v="Labor Union OT"/>
    <x v="89"/>
    <s v="Maint Msc Steam Plnt"/>
    <n v="7053.02"/>
    <n v="19296.150000000001"/>
    <n v="13874.78"/>
    <n v="10297.08"/>
    <n v="4430.91"/>
    <n v="6689.32"/>
    <n v="8421.25"/>
    <n v="10453.57"/>
    <n v="13443.38"/>
    <n v="13366.22"/>
    <n v="18898.82"/>
    <n v="6095.71"/>
    <n v="132320.21000000002"/>
  </r>
  <r>
    <x v="2"/>
    <s v="Tampa Electric Company"/>
    <x v="0"/>
    <s v="Tampa Electric Company"/>
    <x v="435"/>
    <s v="Labor Union OT"/>
    <x v="92"/>
    <s v="OthPwr Gen Exp"/>
    <n v="98500.92"/>
    <n v="97129.61"/>
    <n v="85131.07"/>
    <n v="81902.039999999994"/>
    <n v="53507.71"/>
    <n v="77714.820000000007"/>
    <n v="101041.38"/>
    <n v="100714"/>
    <n v="131837.71"/>
    <n v="71359.69"/>
    <n v="122696.75"/>
    <n v="70897.84"/>
    <n v="1092433.54"/>
  </r>
  <r>
    <x v="2"/>
    <s v="Tampa Electric Company"/>
    <x v="0"/>
    <s v="Tampa Electric Company"/>
    <x v="435"/>
    <s v="Labor Union OT"/>
    <x v="93"/>
    <s v="Misc OthPwr Gen Exp"/>
    <n v="6804.22"/>
    <n v="10695.58"/>
    <n v="3348.84"/>
    <n v="3307.24"/>
    <n v="2176.0100000000002"/>
    <n v="1303.58"/>
    <n v="2521.16"/>
    <n v="1486.53"/>
    <n v="3212.03"/>
    <n v="1665.1"/>
    <n v="8773.74"/>
    <n v="2266.1999999999998"/>
    <n v="47560.229999999996"/>
  </r>
  <r>
    <x v="2"/>
    <s v="Tampa Electric Company"/>
    <x v="0"/>
    <s v="Tampa Electric Company"/>
    <x v="435"/>
    <s v="Labor Union OT"/>
    <x v="94"/>
    <s v="OthPwr Maint Struct"/>
    <n v="1279.4000000000001"/>
    <n v="2370.7600000000002"/>
    <n v="4299.47"/>
    <n v="1957.57"/>
    <n v="1928.27"/>
    <n v="3895.91"/>
    <n v="3156.81"/>
    <n v="10684.21"/>
    <n v="1750.85"/>
    <n v="6225.62"/>
    <n v="3243.63"/>
    <n v="2821.17"/>
    <n v="43613.67"/>
  </r>
  <r>
    <x v="2"/>
    <s v="Tampa Electric Company"/>
    <x v="0"/>
    <s v="Tampa Electric Company"/>
    <x v="435"/>
    <s v="Labor Union OT"/>
    <x v="95"/>
    <s v="OthPwr Maint Gen Eq"/>
    <n v="24023.99"/>
    <n v="26380.959999999999"/>
    <n v="34230.68"/>
    <n v="23314.41"/>
    <n v="34590.410000000003"/>
    <n v="24511.35"/>
    <n v="28383.49"/>
    <n v="45483.67"/>
    <n v="35768.6"/>
    <n v="49588.47"/>
    <n v="37831.660000000003"/>
    <n v="48594.57"/>
    <n v="412702.26000000007"/>
  </r>
  <r>
    <x v="2"/>
    <s v="Tampa Electric Company"/>
    <x v="0"/>
    <s v="Tampa Electric Company"/>
    <x v="435"/>
    <s v="Labor Union OT"/>
    <x v="96"/>
    <s v="Maint Msc OthPwr Plt"/>
    <n v="126.25"/>
    <n v="247.44"/>
    <n v="113.25"/>
    <m/>
    <n v="676.55"/>
    <n v="38.880000000000003"/>
    <m/>
    <m/>
    <n v="259.62"/>
    <n v="335.16"/>
    <n v="834.24"/>
    <m/>
    <n v="2631.3900000000003"/>
  </r>
  <r>
    <x v="2"/>
    <s v="Tampa Electric Company"/>
    <x v="0"/>
    <s v="Tampa Electric Company"/>
    <x v="435"/>
    <s v="Labor Union OT"/>
    <x v="98"/>
    <s v="Trnsm Ops SupEng"/>
    <n v="1825.94"/>
    <n v="9860.1299999999992"/>
    <n v="3776.05"/>
    <n v="8228.5400000000009"/>
    <n v="3371.63"/>
    <n v="5308.44"/>
    <n v="1788.16"/>
    <n v="2299.9699999999998"/>
    <n v="7223.9"/>
    <n v="3234.88"/>
    <n v="1236.7"/>
    <n v="1541.85"/>
    <n v="49696.189999999995"/>
  </r>
  <r>
    <x v="2"/>
    <s v="Tampa Electric Company"/>
    <x v="0"/>
    <s v="Tampa Electric Company"/>
    <x v="435"/>
    <s v="Labor Union OT"/>
    <x v="100"/>
    <s v="Trnsm LD Monitor"/>
    <n v="617.30999999999995"/>
    <n v="862.58"/>
    <n v="271.05"/>
    <m/>
    <m/>
    <m/>
    <m/>
    <m/>
    <m/>
    <m/>
    <m/>
    <m/>
    <n v="1750.9399999999998"/>
  </r>
  <r>
    <x v="2"/>
    <s v="Tampa Electric Company"/>
    <x v="0"/>
    <s v="Tampa Electric Company"/>
    <x v="435"/>
    <s v="Labor Union OT"/>
    <x v="102"/>
    <s v="Trnsm Station Exp"/>
    <n v="4437.8999999999996"/>
    <n v="4869.95"/>
    <n v="4717.7299999999996"/>
    <n v="3283.21"/>
    <n v="11321.11"/>
    <n v="8859.1299999999992"/>
    <n v="12313.46"/>
    <n v="6534.48"/>
    <n v="3681.99"/>
    <n v="8131.22"/>
    <n v="2767.85"/>
    <n v="4036.21"/>
    <n v="74954.240000000005"/>
  </r>
  <r>
    <x v="2"/>
    <s v="Tampa Electric Company"/>
    <x v="0"/>
    <s v="Tampa Electric Company"/>
    <x v="435"/>
    <s v="Labor Union OT"/>
    <x v="103"/>
    <s v="Trnsm OH Line Exp"/>
    <n v="1316.09"/>
    <n v="902.09"/>
    <n v="1889.95"/>
    <n v="2120.5"/>
    <n v="4197.3999999999996"/>
    <n v="4228.6899999999996"/>
    <n v="1926.71"/>
    <n v="3767.46"/>
    <n v="38840.300000000003"/>
    <n v="2888.62"/>
    <n v="2055.0500000000002"/>
    <n v="2729.01"/>
    <n v="66861.87000000001"/>
  </r>
  <r>
    <x v="2"/>
    <s v="Tampa Electric Company"/>
    <x v="0"/>
    <s v="Tampa Electric Company"/>
    <x v="435"/>
    <s v="Labor Union OT"/>
    <x v="104"/>
    <s v="Misc Trnsm Exp"/>
    <n v="3935.15"/>
    <n v="4632.84"/>
    <n v="4607.88"/>
    <n v="2071.96"/>
    <n v="4923.01"/>
    <n v="5864.31"/>
    <n v="3280.43"/>
    <n v="3334.54"/>
    <n v="3861.33"/>
    <n v="4743.26"/>
    <n v="3098.29"/>
    <n v="3435.1"/>
    <n v="47788.1"/>
  </r>
  <r>
    <x v="2"/>
    <s v="Tampa Electric Company"/>
    <x v="0"/>
    <s v="Tampa Electric Company"/>
    <x v="435"/>
    <s v="Labor Union OT"/>
    <x v="105"/>
    <s v="Trnsm Maint Struct"/>
    <n v="26.56"/>
    <m/>
    <m/>
    <m/>
    <m/>
    <m/>
    <m/>
    <m/>
    <m/>
    <m/>
    <m/>
    <m/>
    <n v="26.56"/>
  </r>
  <r>
    <x v="2"/>
    <s v="Tampa Electric Company"/>
    <x v="0"/>
    <s v="Tampa Electric Company"/>
    <x v="435"/>
    <s v="Labor Union OT"/>
    <x v="106"/>
    <s v="Trnsm Maint Comp SW"/>
    <m/>
    <n v="183.8"/>
    <n v="290.51"/>
    <n v="359.96"/>
    <n v="340.78"/>
    <n v="594.63"/>
    <n v="85.83"/>
    <n v="179.11"/>
    <n v="-41.8"/>
    <n v="6.92"/>
    <n v="3.88"/>
    <n v="18.46"/>
    <n v="2022.0800000000002"/>
  </r>
  <r>
    <x v="2"/>
    <s v="Tampa Electric Company"/>
    <x v="0"/>
    <s v="Tampa Electric Company"/>
    <x v="435"/>
    <s v="Labor Union OT"/>
    <x v="107"/>
    <s v="Trnsm Maint Comm Eq"/>
    <n v="4759.74"/>
    <n v="4219.41"/>
    <n v="4112.13"/>
    <n v="1487.5"/>
    <n v="4605.96"/>
    <n v="2649.9"/>
    <n v="3095.54"/>
    <n v="2522.92"/>
    <n v="2097"/>
    <n v="7097.12"/>
    <n v="1704.95"/>
    <n v="1945.7"/>
    <n v="40297.869999999995"/>
  </r>
  <r>
    <x v="2"/>
    <s v="Tampa Electric Company"/>
    <x v="0"/>
    <s v="Tampa Electric Company"/>
    <x v="435"/>
    <s v="Labor Union OT"/>
    <x v="108"/>
    <s v="Trnsm Maint Stn Equ"/>
    <n v="2655.89"/>
    <n v="4427.0600000000004"/>
    <n v="12625.18"/>
    <n v="2390.86"/>
    <n v="12860.22"/>
    <n v="3861.54"/>
    <n v="4561.79"/>
    <n v="6565.6"/>
    <n v="8070.54"/>
    <n v="7150.03"/>
    <n v="8058.13"/>
    <n v="7198.79"/>
    <n v="80425.62999999999"/>
  </r>
  <r>
    <x v="2"/>
    <s v="Tampa Electric Company"/>
    <x v="0"/>
    <s v="Tampa Electric Company"/>
    <x v="435"/>
    <s v="Labor Union OT"/>
    <x v="109"/>
    <s v="Trnsm Maint OH Lines"/>
    <n v="3326.98"/>
    <n v="1517.57"/>
    <n v="3117.67"/>
    <n v="3610.27"/>
    <n v="6047.55"/>
    <n v="8080.79"/>
    <n v="5992.1"/>
    <n v="3640.09"/>
    <n v="4294.57"/>
    <n v="5750.76"/>
    <n v="1733.84"/>
    <n v="2881.98"/>
    <n v="49994.170000000006"/>
  </r>
  <r>
    <x v="2"/>
    <s v="Tampa Electric Company"/>
    <x v="0"/>
    <s v="Tampa Electric Company"/>
    <x v="435"/>
    <s v="Labor Union OT"/>
    <x v="110"/>
    <s v="Distrb Ops SupEng"/>
    <n v="9358.52"/>
    <n v="10050.15"/>
    <n v="9461.76"/>
    <n v="10902.25"/>
    <n v="14123.41"/>
    <n v="15833.2"/>
    <n v="15104.62"/>
    <n v="15500.47"/>
    <n v="10501.3"/>
    <n v="17105.8"/>
    <n v="6549.06"/>
    <n v="3808.47"/>
    <n v="138299.01"/>
  </r>
  <r>
    <x v="2"/>
    <s v="Tampa Electric Company"/>
    <x v="0"/>
    <s v="Tampa Electric Company"/>
    <x v="435"/>
    <s v="Labor Union OT"/>
    <x v="111"/>
    <s v="Distrb Load Dispatch"/>
    <n v="15010.22"/>
    <n v="11326.77"/>
    <n v="9058.07"/>
    <n v="13718.55"/>
    <n v="14293.9"/>
    <n v="16652.82"/>
    <n v="13949.91"/>
    <n v="15225.97"/>
    <n v="12337.36"/>
    <n v="16760.62"/>
    <n v="7082.09"/>
    <n v="18230.36"/>
    <n v="163646.64000000001"/>
  </r>
  <r>
    <x v="2"/>
    <s v="Tampa Electric Company"/>
    <x v="0"/>
    <s v="Tampa Electric Company"/>
    <x v="435"/>
    <s v="Labor Union OT"/>
    <x v="112"/>
    <s v="Distrb Station Exp"/>
    <n v="1542.71"/>
    <n v="3691.4"/>
    <n v="6538.09"/>
    <n v="4247.1899999999996"/>
    <n v="7387.59"/>
    <n v="2654.86"/>
    <n v="2747.8"/>
    <n v="3266.36"/>
    <n v="3053.85"/>
    <n v="5196.6000000000004"/>
    <n v="2630.34"/>
    <n v="4004.73"/>
    <n v="46961.52"/>
  </r>
  <r>
    <x v="2"/>
    <s v="Tampa Electric Company"/>
    <x v="0"/>
    <s v="Tampa Electric Company"/>
    <x v="435"/>
    <s v="Labor Union OT"/>
    <x v="113"/>
    <s v="Distrb OH Line Exp"/>
    <n v="17857.75"/>
    <n v="24368.799999999999"/>
    <n v="14394.71"/>
    <n v="26920.54"/>
    <n v="48631"/>
    <n v="64297.71"/>
    <n v="30197.94"/>
    <n v="20504.560000000001"/>
    <n v="163979.74"/>
    <n v="21835.64"/>
    <n v="12519.72"/>
    <n v="19930.11"/>
    <n v="465438.22"/>
  </r>
  <r>
    <x v="2"/>
    <s v="Tampa Electric Company"/>
    <x v="0"/>
    <s v="Tampa Electric Company"/>
    <x v="435"/>
    <s v="Labor Union OT"/>
    <x v="115"/>
    <s v="Distrb Sreet Lightn"/>
    <n v="12298.35"/>
    <n v="8938.43"/>
    <n v="5763.81"/>
    <n v="6847.27"/>
    <n v="5586.97"/>
    <n v="16897.2"/>
    <n v="7861.66"/>
    <n v="12356.78"/>
    <n v="12356.32"/>
    <n v="5304.81"/>
    <n v="6427.68"/>
    <n v="4514.8100000000004"/>
    <n v="105154.09"/>
  </r>
  <r>
    <x v="2"/>
    <s v="Tampa Electric Company"/>
    <x v="0"/>
    <s v="Tampa Electric Company"/>
    <x v="435"/>
    <s v="Labor Union OT"/>
    <x v="116"/>
    <s v="Distrb Meter Exp"/>
    <n v="15982.98"/>
    <n v="21803.61"/>
    <n v="15452.36"/>
    <n v="14445.38"/>
    <n v="25114.12"/>
    <n v="30002.81"/>
    <n v="16425.41"/>
    <n v="30504.53"/>
    <n v="22641.98"/>
    <n v="20717.72"/>
    <n v="27461.360000000001"/>
    <n v="20380.37"/>
    <n v="260932.63"/>
  </r>
  <r>
    <x v="2"/>
    <s v="Tampa Electric Company"/>
    <x v="0"/>
    <s v="Tampa Electric Company"/>
    <x v="435"/>
    <s v="Labor Union OT"/>
    <x v="117"/>
    <s v="Distrb Cust Install"/>
    <n v="374.69"/>
    <n v="598.64"/>
    <n v="998.03"/>
    <n v="636.63"/>
    <n v="474.42"/>
    <n v="1768.07"/>
    <n v="765.48"/>
    <n v="942.07"/>
    <n v="730.17"/>
    <n v="1784.36"/>
    <n v="1403.22"/>
    <n v="1289.5999999999999"/>
    <n v="11765.38"/>
  </r>
  <r>
    <x v="2"/>
    <s v="Tampa Electric Company"/>
    <x v="0"/>
    <s v="Tampa Electric Company"/>
    <x v="435"/>
    <s v="Labor Union OT"/>
    <x v="118"/>
    <s v="Misc Distrib Exp"/>
    <n v="117425.95"/>
    <n v="139015.28"/>
    <n v="165668.53"/>
    <n v="115371.33"/>
    <n v="185580.81"/>
    <n v="166429.47"/>
    <n v="188342.45"/>
    <n v="258345.63"/>
    <n v="218355.7"/>
    <n v="205536.45"/>
    <n v="206718.67"/>
    <n v="231136.08"/>
    <n v="2197926.3499999996"/>
  </r>
  <r>
    <x v="2"/>
    <s v="Tampa Electric Company"/>
    <x v="0"/>
    <s v="Tampa Electric Company"/>
    <x v="435"/>
    <s v="Labor Union OT"/>
    <x v="119"/>
    <s v="Distrb Maint Struct"/>
    <n v="4199.74"/>
    <n v="4190.1099999999997"/>
    <n v="1614.19"/>
    <n v="3357.84"/>
    <n v="3656.07"/>
    <n v="6771.03"/>
    <n v="3657.39"/>
    <n v="6652.17"/>
    <n v="5568.45"/>
    <n v="4536.46"/>
    <n v="2688.81"/>
    <n v="1939.69"/>
    <n v="48831.95"/>
  </r>
  <r>
    <x v="2"/>
    <s v="Tampa Electric Company"/>
    <x v="0"/>
    <s v="Tampa Electric Company"/>
    <x v="435"/>
    <s v="Labor Union OT"/>
    <x v="120"/>
    <s v="Distrb Maint Station"/>
    <n v="10909.03"/>
    <n v="21509.919999999998"/>
    <n v="16661.25"/>
    <n v="10411.030000000001"/>
    <n v="49481.96"/>
    <n v="29693.99"/>
    <n v="33318.46"/>
    <n v="37889.25"/>
    <n v="20316.439999999999"/>
    <n v="35587.870000000003"/>
    <n v="21339.93"/>
    <n v="24288.85"/>
    <n v="311407.98"/>
  </r>
  <r>
    <x v="2"/>
    <s v="Tampa Electric Company"/>
    <x v="0"/>
    <s v="Tampa Electric Company"/>
    <x v="435"/>
    <s v="Labor Union OT"/>
    <x v="121"/>
    <s v="Distrb Maint OH Line"/>
    <n v="38854.21"/>
    <n v="48104.45"/>
    <n v="45492.81"/>
    <n v="56125"/>
    <n v="126197.27"/>
    <n v="168109.03"/>
    <n v="164680.39000000001"/>
    <n v="166871.26"/>
    <n v="150038.32"/>
    <n v="94495.32"/>
    <n v="122770.74"/>
    <n v="141871.76"/>
    <n v="1323610.56"/>
  </r>
  <r>
    <x v="2"/>
    <s v="Tampa Electric Company"/>
    <x v="0"/>
    <s v="Tampa Electric Company"/>
    <x v="435"/>
    <s v="Labor Union OT"/>
    <x v="122"/>
    <s v="Distrb Maint UG Line"/>
    <n v="20078.21"/>
    <n v="20021.45"/>
    <n v="26959.82"/>
    <n v="39460.239999999998"/>
    <n v="57594.11"/>
    <n v="85506.34"/>
    <n v="89113.01"/>
    <n v="70610.87"/>
    <n v="56912.54"/>
    <n v="34853"/>
    <n v="43815.48"/>
    <n v="51742.26"/>
    <n v="596667.32999999996"/>
  </r>
  <r>
    <x v="2"/>
    <s v="Tampa Electric Company"/>
    <x v="0"/>
    <s v="Tampa Electric Company"/>
    <x v="435"/>
    <s v="Labor Union OT"/>
    <x v="123"/>
    <s v="Distrb Maint Transf"/>
    <n v="52.72"/>
    <n v="88.52"/>
    <n v="-45.39"/>
    <n v="3.54"/>
    <n v="7.52"/>
    <n v="30.83"/>
    <m/>
    <m/>
    <n v="784.7"/>
    <m/>
    <n v="404.36"/>
    <n v="3170.36"/>
    <n v="4497.16"/>
  </r>
  <r>
    <x v="2"/>
    <s v="Tampa Electric Company"/>
    <x v="0"/>
    <s v="Tampa Electric Company"/>
    <x v="435"/>
    <s v="Labor Union OT"/>
    <x v="124"/>
    <s v="Distrb Maint StLght"/>
    <n v="1633.02"/>
    <n v="776.05"/>
    <n v="328.4"/>
    <n v="40.25"/>
    <n v="136.56"/>
    <n v="125.5"/>
    <n v="570.66"/>
    <n v="740.34"/>
    <n v="641.66999999999996"/>
    <m/>
    <n v="10.7"/>
    <n v="184.8"/>
    <n v="5187.95"/>
  </r>
  <r>
    <x v="2"/>
    <s v="Tampa Electric Company"/>
    <x v="0"/>
    <s v="Tampa Electric Company"/>
    <x v="435"/>
    <s v="Labor Union OT"/>
    <x v="125"/>
    <s v="Distrb Maint Meters"/>
    <n v="209.56"/>
    <n v="353.84"/>
    <n v="570.66"/>
    <n v="405.47"/>
    <n v="1134.8599999999999"/>
    <n v="1609.98"/>
    <n v="-222.93"/>
    <n v="1126.1099999999999"/>
    <n v="727.76"/>
    <n v="234.93"/>
    <n v="712.3"/>
    <n v="61.42"/>
    <n v="6923.9600000000009"/>
  </r>
  <r>
    <x v="2"/>
    <s v="Tampa Electric Company"/>
    <x v="0"/>
    <s v="Tampa Electric Company"/>
    <x v="435"/>
    <s v="Labor Union OT"/>
    <x v="127"/>
    <s v="Cust Act Meter Read"/>
    <n v="96.64"/>
    <n v="160.27000000000001"/>
    <n v="244.74"/>
    <n v="220.71"/>
    <n v="381.67"/>
    <n v="882.99"/>
    <n v="-117.59"/>
    <n v="472.25"/>
    <n v="1104.8399999999999"/>
    <n v="136.07"/>
    <n v="364.33"/>
    <n v="47.07"/>
    <n v="3993.9900000000007"/>
  </r>
  <r>
    <x v="2"/>
    <s v="Tampa Electric Company"/>
    <x v="0"/>
    <s v="Tampa Electric Company"/>
    <x v="435"/>
    <s v="Labor Union OT"/>
    <x v="128"/>
    <s v="Cust Act Rcds Cllct"/>
    <n v="48536.55"/>
    <n v="28440.75"/>
    <n v="26896.3"/>
    <n v="28656.7"/>
    <n v="32771.22"/>
    <n v="46280.78"/>
    <n v="48958.75"/>
    <n v="45109.98"/>
    <n v="34783.29"/>
    <n v="23449.68"/>
    <n v="29894.37"/>
    <n v="7992.45"/>
    <n v="401770.82"/>
  </r>
  <r>
    <x v="2"/>
    <s v="Tampa Electric Company"/>
    <x v="0"/>
    <s v="Tampa Electric Company"/>
    <x v="435"/>
    <s v="Labor Union OT"/>
    <x v="129"/>
    <s v="Cust Assist Exp"/>
    <n v="3.49"/>
    <n v="7.84"/>
    <m/>
    <n v="0.47"/>
    <n v="27.28"/>
    <n v="10.53"/>
    <n v="-2.02"/>
    <n v="59.63"/>
    <n v="9.68"/>
    <n v="13.03"/>
    <n v="27.3"/>
    <n v="0.88"/>
    <n v="158.11000000000001"/>
  </r>
  <r>
    <x v="2"/>
    <s v="Tampa Electric Company"/>
    <x v="0"/>
    <s v="Tampa Electric Company"/>
    <x v="435"/>
    <s v="Labor Union OT"/>
    <x v="131"/>
    <s v="A&amp;G Salaries"/>
    <n v="46146.02"/>
    <n v="72334.23"/>
    <n v="84768.53"/>
    <n v="44941.23"/>
    <n v="71126.710000000006"/>
    <n v="83172.89"/>
    <n v="76832.960000000006"/>
    <n v="89672.57"/>
    <n v="62924.38"/>
    <n v="84614.53"/>
    <n v="67027.98"/>
    <n v="82039.28"/>
    <n v="865601.31000000017"/>
  </r>
  <r>
    <x v="2"/>
    <s v="Tampa Electric Company"/>
    <x v="0"/>
    <s v="Tampa Electric Company"/>
    <x v="435"/>
    <s v="Labor Union OT"/>
    <x v="132"/>
    <s v="Misc General Exp"/>
    <n v="41.76"/>
    <m/>
    <n v="35.93"/>
    <n v="39.28"/>
    <n v="1017.41"/>
    <n v="293.61"/>
    <n v="277.55"/>
    <n v="269.47000000000003"/>
    <n v="86.25"/>
    <n v="168.48"/>
    <n v="407.52"/>
    <m/>
    <n v="2637.2599999999998"/>
  </r>
  <r>
    <x v="2"/>
    <s v="Tampa Electric Company"/>
    <x v="0"/>
    <s v="Tampa Electric Company"/>
    <x v="435"/>
    <s v="Labor Union OT"/>
    <x v="133"/>
    <s v="A&amp;G Ele Maint GenPlt"/>
    <n v="140.9"/>
    <n v="3276.82"/>
    <n v="7333.66"/>
    <n v="687.98"/>
    <n v="903.67"/>
    <n v="1111.1600000000001"/>
    <n v="1132.79"/>
    <n v="1353.4"/>
    <n v="1322.55"/>
    <n v="1334.93"/>
    <n v="1156.24"/>
    <n v="1078.1400000000001"/>
    <n v="20832.240000000002"/>
  </r>
  <r>
    <x v="2"/>
    <s v="Tampa Electric Company"/>
    <x v="0"/>
    <s v="Tampa Electric Company"/>
    <x v="436"/>
    <s v="Labor Union NonProd"/>
    <x v="1"/>
    <s v="FERC B/S Clearing"/>
    <n v="521171.05"/>
    <n v="124435.42"/>
    <n v="352567.54"/>
    <n v="329039.77"/>
    <n v="126842.44"/>
    <n v="360464"/>
    <n v="361795.27"/>
    <n v="187775.15"/>
    <n v="320660.84000000003"/>
    <n v="87178.79"/>
    <n v="612425.65"/>
    <n v="226146.25"/>
    <n v="3610502.17"/>
  </r>
  <r>
    <x v="2"/>
    <s v="Tampa Electric Company"/>
    <x v="0"/>
    <s v="Tampa Electric Company"/>
    <x v="436"/>
    <s v="Labor Union NonProd"/>
    <x v="78"/>
    <s v="Csts Jobbing Wrk"/>
    <n v="556.58000000000004"/>
    <n v="57.97"/>
    <n v="205.85"/>
    <n v="193.93"/>
    <n v="104.22"/>
    <n v="116.54"/>
    <n v="108.58"/>
    <n v="155.41999999999999"/>
    <n v="197.38"/>
    <n v="123.36"/>
    <n v="197.89"/>
    <n v="59.91"/>
    <n v="2077.63"/>
  </r>
  <r>
    <x v="2"/>
    <s v="Tampa Electric Company"/>
    <x v="0"/>
    <s v="Tampa Electric Company"/>
    <x v="436"/>
    <s v="Labor Union NonProd"/>
    <x v="80"/>
    <s v="Steam Ops SupEng"/>
    <n v="1871.41"/>
    <n v="1157.96"/>
    <n v="849.6"/>
    <n v="575.75"/>
    <n v="33.68"/>
    <m/>
    <m/>
    <m/>
    <m/>
    <m/>
    <n v="494.28"/>
    <n v="1528.17"/>
    <n v="6510.8499999999995"/>
  </r>
  <r>
    <x v="2"/>
    <s v="Tampa Electric Company"/>
    <x v="0"/>
    <s v="Tampa Electric Company"/>
    <x v="436"/>
    <s v="Labor Union NonProd"/>
    <x v="81"/>
    <s v="Steam Fuel"/>
    <n v="19483.84"/>
    <n v="799.92"/>
    <n v="2436.15"/>
    <n v="3187.88"/>
    <n v="1146.24"/>
    <n v="2521.0300000000002"/>
    <n v="3419"/>
    <n v="2685.43"/>
    <n v="5185.45"/>
    <n v="16.77"/>
    <n v="4168.3100000000004"/>
    <n v="1014.31"/>
    <n v="46064.329999999987"/>
  </r>
  <r>
    <x v="2"/>
    <s v="Tampa Electric Company"/>
    <x v="0"/>
    <s v="Tampa Electric Company"/>
    <x v="436"/>
    <s v="Labor Union NonProd"/>
    <x v="82"/>
    <s v="Steam Expenses"/>
    <n v="33079"/>
    <n v="10760.07"/>
    <n v="30752.36"/>
    <n v="33635.85"/>
    <n v="16733.009999999998"/>
    <n v="39310.36"/>
    <n v="36942.47"/>
    <n v="15165.48"/>
    <n v="46111.32"/>
    <n v="11280.22"/>
    <n v="43893.88"/>
    <n v="49916.11"/>
    <n v="367580.12999999995"/>
  </r>
  <r>
    <x v="2"/>
    <s v="Tampa Electric Company"/>
    <x v="0"/>
    <s v="Tampa Electric Company"/>
    <x v="436"/>
    <s v="Labor Union NonProd"/>
    <x v="83"/>
    <s v="Steam Electric Exp"/>
    <n v="18120.55"/>
    <n v="5750.88"/>
    <n v="15810.75"/>
    <n v="15669.7"/>
    <n v="11551.6"/>
    <n v="31179.59"/>
    <n v="23654"/>
    <n v="10213.73"/>
    <n v="30625.63"/>
    <n v="8932.09"/>
    <n v="30427.45"/>
    <n v="37050.25"/>
    <n v="238986.22000000003"/>
  </r>
  <r>
    <x v="2"/>
    <s v="Tampa Electric Company"/>
    <x v="0"/>
    <s v="Tampa Electric Company"/>
    <x v="436"/>
    <s v="Labor Union NonProd"/>
    <x v="84"/>
    <s v="Misc Steam Pwr Exp"/>
    <n v="4.16"/>
    <n v="103.88"/>
    <n v="5.04"/>
    <n v="3.91"/>
    <n v="4.24"/>
    <n v="43.03"/>
    <n v="5.32"/>
    <n v="24.26"/>
    <n v="10002.14"/>
    <n v="106.95"/>
    <n v="639.95000000000005"/>
    <n v="10.61"/>
    <n v="10953.490000000002"/>
  </r>
  <r>
    <x v="2"/>
    <s v="Tampa Electric Company"/>
    <x v="0"/>
    <s v="Tampa Electric Company"/>
    <x v="436"/>
    <s v="Labor Union NonProd"/>
    <x v="85"/>
    <s v="Steam Main SupEng"/>
    <m/>
    <m/>
    <m/>
    <m/>
    <m/>
    <m/>
    <m/>
    <n v="83.5"/>
    <m/>
    <m/>
    <m/>
    <m/>
    <n v="83.5"/>
  </r>
  <r>
    <x v="2"/>
    <s v="Tampa Electric Company"/>
    <x v="0"/>
    <s v="Tampa Electric Company"/>
    <x v="436"/>
    <s v="Labor Union NonProd"/>
    <x v="86"/>
    <s v="Steam Main Struct"/>
    <n v="8447.68"/>
    <n v="2115.8200000000002"/>
    <n v="5160.4799999999996"/>
    <n v="6151.85"/>
    <n v="2046.66"/>
    <n v="5910.69"/>
    <n v="5854.07"/>
    <n v="5253.35"/>
    <n v="9409.8700000000008"/>
    <n v="3997.19"/>
    <n v="8516.59"/>
    <n v="4724.54"/>
    <n v="67588.789999999994"/>
  </r>
  <r>
    <x v="2"/>
    <s v="Tampa Electric Company"/>
    <x v="0"/>
    <s v="Tampa Electric Company"/>
    <x v="436"/>
    <s v="Labor Union NonProd"/>
    <x v="87"/>
    <s v="Steam Maint BoilerPl"/>
    <n v="61744.480000000003"/>
    <n v="17888.71"/>
    <n v="50515.05"/>
    <n v="46734.48"/>
    <n v="19866.38"/>
    <n v="49968.17"/>
    <n v="66530.31"/>
    <n v="37302.080000000002"/>
    <n v="71984.94"/>
    <n v="14116.23"/>
    <n v="75069.929999999993"/>
    <n v="48287.44"/>
    <n v="560008.19999999995"/>
  </r>
  <r>
    <x v="2"/>
    <s v="Tampa Electric Company"/>
    <x v="0"/>
    <s v="Tampa Electric Company"/>
    <x v="436"/>
    <s v="Labor Union NonProd"/>
    <x v="88"/>
    <s v="Steam Maint ElePlant"/>
    <n v="13866.88"/>
    <n v="1833.82"/>
    <n v="10108.02"/>
    <n v="8861.3700000000008"/>
    <n v="4119.84"/>
    <n v="10328.48"/>
    <n v="8550.91"/>
    <n v="4590.41"/>
    <n v="4117.93"/>
    <n v="2264.85"/>
    <n v="9931.92"/>
    <n v="2927.63"/>
    <n v="81502.060000000012"/>
  </r>
  <r>
    <x v="2"/>
    <s v="Tampa Electric Company"/>
    <x v="0"/>
    <s v="Tampa Electric Company"/>
    <x v="436"/>
    <s v="Labor Union NonProd"/>
    <x v="89"/>
    <s v="Maint Msc Steam Plnt"/>
    <n v="11713.19"/>
    <n v="5782.08"/>
    <n v="11462.33"/>
    <n v="13430.19"/>
    <n v="-1539.91"/>
    <n v="10852.93"/>
    <n v="13857.38"/>
    <n v="5604.4"/>
    <n v="10345.950000000001"/>
    <n v="2759.32"/>
    <n v="16095.63"/>
    <n v="6247.1"/>
    <n v="106610.59000000001"/>
  </r>
  <r>
    <x v="2"/>
    <s v="Tampa Electric Company"/>
    <x v="0"/>
    <s v="Tampa Electric Company"/>
    <x v="436"/>
    <s v="Labor Union NonProd"/>
    <x v="92"/>
    <s v="OthPwr Gen Exp"/>
    <n v="51611.93"/>
    <n v="18381.53"/>
    <n v="28111.66"/>
    <n v="56152.29"/>
    <n v="12590.88"/>
    <n v="64932.88"/>
    <n v="61536.78"/>
    <n v="43152.18"/>
    <n v="56637.68"/>
    <n v="15737.16"/>
    <n v="97329.07"/>
    <n v="60954.69"/>
    <n v="567128.73"/>
  </r>
  <r>
    <x v="2"/>
    <s v="Tampa Electric Company"/>
    <x v="0"/>
    <s v="Tampa Electric Company"/>
    <x v="436"/>
    <s v="Labor Union NonProd"/>
    <x v="93"/>
    <s v="Misc OthPwr Gen Exp"/>
    <n v="3255.79"/>
    <n v="2119.5"/>
    <n v="1330.53"/>
    <n v="2379.25"/>
    <n v="546.57000000000005"/>
    <n v="654.6"/>
    <n v="1683.25"/>
    <n v="644.71"/>
    <n v="1219.43"/>
    <n v="363.6"/>
    <n v="6697.4"/>
    <n v="1387.11"/>
    <n v="22281.74"/>
  </r>
  <r>
    <x v="2"/>
    <s v="Tampa Electric Company"/>
    <x v="0"/>
    <s v="Tampa Electric Company"/>
    <x v="436"/>
    <s v="Labor Union NonProd"/>
    <x v="94"/>
    <s v="OthPwr Maint Struct"/>
    <n v="1939.97"/>
    <n v="312.08"/>
    <n v="1010.68"/>
    <n v="1195.68"/>
    <n v="130.77000000000001"/>
    <n v="975.56"/>
    <n v="1276.07"/>
    <n v="1104.25"/>
    <n v="2417.2399999999998"/>
    <n v="366.03"/>
    <n v="3819.88"/>
    <n v="1021.66"/>
    <n v="15569.869999999999"/>
  </r>
  <r>
    <x v="2"/>
    <s v="Tampa Electric Company"/>
    <x v="0"/>
    <s v="Tampa Electric Company"/>
    <x v="436"/>
    <s v="Labor Union NonProd"/>
    <x v="95"/>
    <s v="OthPwr Maint Gen Eq"/>
    <n v="20158.060000000001"/>
    <n v="3831.47"/>
    <n v="12740.06"/>
    <n v="12714.67"/>
    <n v="4941.8900000000003"/>
    <n v="18610.03"/>
    <n v="19172.54"/>
    <n v="9957.86"/>
    <n v="21815.16"/>
    <n v="5954.71"/>
    <n v="35886.67"/>
    <n v="26300.49"/>
    <n v="192083.61"/>
  </r>
  <r>
    <x v="2"/>
    <s v="Tampa Electric Company"/>
    <x v="0"/>
    <s v="Tampa Electric Company"/>
    <x v="436"/>
    <s v="Labor Union NonProd"/>
    <x v="96"/>
    <s v="Maint Msc OthPwr Plt"/>
    <n v="132.83000000000001"/>
    <n v="36.92"/>
    <n v="59.41"/>
    <m/>
    <n v="47.93"/>
    <n v="41.32"/>
    <m/>
    <m/>
    <n v="98.77"/>
    <n v="118.12"/>
    <n v="652.4"/>
    <m/>
    <n v="1187.6999999999998"/>
  </r>
  <r>
    <x v="2"/>
    <s v="Tampa Electric Company"/>
    <x v="0"/>
    <s v="Tampa Electric Company"/>
    <x v="436"/>
    <s v="Labor Union NonProd"/>
    <x v="98"/>
    <s v="Trnsm Ops SupEng"/>
    <n v="2509.09"/>
    <n v="1902.14"/>
    <n v="1527.69"/>
    <n v="6148.36"/>
    <n v="281.89999999999998"/>
    <n v="3486.64"/>
    <n v="998.36"/>
    <n v="312.39999999999998"/>
    <n v="2626.14"/>
    <n v="281.12"/>
    <n v="1378.94"/>
    <n v="400.11"/>
    <n v="21852.889999999996"/>
  </r>
  <r>
    <x v="2"/>
    <s v="Tampa Electric Company"/>
    <x v="0"/>
    <s v="Tampa Electric Company"/>
    <x v="436"/>
    <s v="Labor Union NonProd"/>
    <x v="100"/>
    <s v="Trnsm LD Monitor"/>
    <n v="518.29999999999995"/>
    <n v="197.76"/>
    <n v="205.76"/>
    <m/>
    <m/>
    <m/>
    <m/>
    <m/>
    <m/>
    <m/>
    <m/>
    <m/>
    <n v="921.81999999999994"/>
  </r>
  <r>
    <x v="2"/>
    <s v="Tampa Electric Company"/>
    <x v="0"/>
    <s v="Tampa Electric Company"/>
    <x v="436"/>
    <s v="Labor Union NonProd"/>
    <x v="102"/>
    <s v="Trnsm Station Exp"/>
    <n v="7029"/>
    <n v="862.41"/>
    <n v="2477.65"/>
    <n v="2555.66"/>
    <n v="1415.81"/>
    <n v="5143.71"/>
    <n v="5030.07"/>
    <n v="1285.0999999999999"/>
    <n v="2348.87"/>
    <n v="384.49"/>
    <n v="3580.78"/>
    <n v="1527.39"/>
    <n v="33640.939999999995"/>
  </r>
  <r>
    <x v="2"/>
    <s v="Tampa Electric Company"/>
    <x v="0"/>
    <s v="Tampa Electric Company"/>
    <x v="436"/>
    <s v="Labor Union NonProd"/>
    <x v="103"/>
    <s v="Trnsm OH Line Exp"/>
    <n v="1793.37"/>
    <n v="175.69"/>
    <n v="701.23"/>
    <n v="1569.19"/>
    <n v="247.88"/>
    <n v="1758.1"/>
    <n v="1075.29"/>
    <n v="446.33"/>
    <n v="20506.25"/>
    <n v="435.6"/>
    <n v="2067.09"/>
    <n v="660.42"/>
    <n v="31436.439999999995"/>
  </r>
  <r>
    <x v="2"/>
    <s v="Tampa Electric Company"/>
    <x v="0"/>
    <s v="Tampa Electric Company"/>
    <x v="436"/>
    <s v="Labor Union NonProd"/>
    <x v="104"/>
    <s v="Misc Trnsm Exp"/>
    <n v="4872.32"/>
    <n v="895.69"/>
    <n v="2084.7800000000002"/>
    <n v="1798.54"/>
    <n v="415.11"/>
    <n v="2342.77"/>
    <n v="2000.99"/>
    <n v="424.84"/>
    <n v="1421.89"/>
    <n v="593.21"/>
    <n v="3762"/>
    <n v="762.5"/>
    <n v="21374.640000000003"/>
  </r>
  <r>
    <x v="2"/>
    <s v="Tampa Electric Company"/>
    <x v="0"/>
    <s v="Tampa Electric Company"/>
    <x v="436"/>
    <s v="Labor Union NonProd"/>
    <x v="105"/>
    <s v="Trnsm Maint Struct"/>
    <n v="42.76"/>
    <m/>
    <m/>
    <m/>
    <m/>
    <m/>
    <m/>
    <m/>
    <m/>
    <m/>
    <m/>
    <m/>
    <n v="42.76"/>
  </r>
  <r>
    <x v="2"/>
    <s v="Tampa Electric Company"/>
    <x v="0"/>
    <s v="Tampa Electric Company"/>
    <x v="436"/>
    <s v="Labor Union NonProd"/>
    <x v="106"/>
    <s v="Trnsm Maint Comp SW"/>
    <n v="731.65"/>
    <n v="-35.51"/>
    <n v="386.53"/>
    <n v="507.99"/>
    <n v="-112.49"/>
    <n v="935.36"/>
    <n v="914.41"/>
    <n v="639.75"/>
    <n v="165.38"/>
    <n v="125.48"/>
    <n v="190.77"/>
    <n v="24.32"/>
    <n v="4473.6399999999994"/>
  </r>
  <r>
    <x v="2"/>
    <s v="Tampa Electric Company"/>
    <x v="0"/>
    <s v="Tampa Electric Company"/>
    <x v="436"/>
    <s v="Labor Union NonProd"/>
    <x v="107"/>
    <s v="Trnsm Maint Comm Eq"/>
    <n v="7661.24"/>
    <n v="727.67"/>
    <n v="2378.71"/>
    <n v="1157.8699999999999"/>
    <n v="571.26"/>
    <n v="2081.6799999999998"/>
    <n v="1721.25"/>
    <n v="482.81"/>
    <n v="1337.75"/>
    <n v="335.59"/>
    <n v="2218.9699999999998"/>
    <n v="825.35"/>
    <n v="21500.149999999998"/>
  </r>
  <r>
    <x v="2"/>
    <s v="Tampa Electric Company"/>
    <x v="0"/>
    <s v="Tampa Electric Company"/>
    <x v="436"/>
    <s v="Labor Union NonProd"/>
    <x v="108"/>
    <s v="Trnsm Maint Stn Equ"/>
    <n v="4697.42"/>
    <n v="763.49"/>
    <n v="7303.18"/>
    <n v="1861.05"/>
    <n v="1608.29"/>
    <n v="3033.49"/>
    <n v="2536.17"/>
    <n v="1256.46"/>
    <n v="5148.4799999999996"/>
    <n v="325.44"/>
    <n v="9218.6200000000008"/>
    <n v="2724.15"/>
    <n v="40476.239999999998"/>
  </r>
  <r>
    <x v="2"/>
    <s v="Tampa Electric Company"/>
    <x v="0"/>
    <s v="Tampa Electric Company"/>
    <x v="436"/>
    <s v="Labor Union NonProd"/>
    <x v="109"/>
    <s v="Trnsm Maint OH Lines"/>
    <n v="4553.26"/>
    <n v="294.24"/>
    <n v="1242.79"/>
    <n v="2682.89"/>
    <n v="438.94"/>
    <n v="3419.76"/>
    <n v="3341.5"/>
    <n v="455.19"/>
    <n v="1591.29"/>
    <n v="819.02"/>
    <n v="1816.35"/>
    <n v="739.4"/>
    <n v="21394.63"/>
  </r>
  <r>
    <x v="2"/>
    <s v="Tampa Electric Company"/>
    <x v="0"/>
    <s v="Tampa Electric Company"/>
    <x v="436"/>
    <s v="Labor Union NonProd"/>
    <x v="110"/>
    <s v="Distrb Ops SupEng"/>
    <n v="8577.43"/>
    <n v="3648.01"/>
    <n v="8454.0499999999993"/>
    <n v="6778.13"/>
    <n v="3195.1"/>
    <n v="8113.37"/>
    <n v="5944.45"/>
    <n v="5721.91"/>
    <n v="6463.65"/>
    <n v="1817.52"/>
    <n v="10622.34"/>
    <n v="1733.55"/>
    <n v="71069.509999999995"/>
  </r>
  <r>
    <x v="2"/>
    <s v="Tampa Electric Company"/>
    <x v="0"/>
    <s v="Tampa Electric Company"/>
    <x v="436"/>
    <s v="Labor Union NonProd"/>
    <x v="111"/>
    <s v="Distrb Load Dispatch"/>
    <n v="13936.68"/>
    <n v="2511.56"/>
    <n v="7511.75"/>
    <n v="6625.54"/>
    <n v="3110.68"/>
    <n v="5996.07"/>
    <n v="6656.09"/>
    <n v="3584.2"/>
    <n v="6626.2"/>
    <n v="2035.08"/>
    <n v="9394.61"/>
    <n v="4856.0200000000004"/>
    <n v="72844.479999999996"/>
  </r>
  <r>
    <x v="2"/>
    <s v="Tampa Electric Company"/>
    <x v="0"/>
    <s v="Tampa Electric Company"/>
    <x v="436"/>
    <s v="Labor Union NonProd"/>
    <x v="112"/>
    <s v="Distrb Station Exp"/>
    <n v="2512.79"/>
    <n v="659.46"/>
    <n v="4439.07"/>
    <n v="3435.61"/>
    <n v="929.99"/>
    <n v="2084.0700000000002"/>
    <n v="1829.81"/>
    <n v="689.64"/>
    <n v="2235.63"/>
    <n v="458.38"/>
    <n v="4085.48"/>
    <n v="1539.19"/>
    <n v="24899.119999999999"/>
  </r>
  <r>
    <x v="2"/>
    <s v="Tampa Electric Company"/>
    <x v="0"/>
    <s v="Tampa Electric Company"/>
    <x v="436"/>
    <s v="Labor Union NonProd"/>
    <x v="113"/>
    <s v="Distrb OH Line Exp"/>
    <n v="18197.11"/>
    <n v="5416.13"/>
    <n v="10407.69"/>
    <n v="18726.97"/>
    <n v="6580.23"/>
    <n v="18980.64"/>
    <n v="12923.9"/>
    <n v="5347.67"/>
    <n v="78407.490000000005"/>
    <n v="1897.27"/>
    <n v="18736.28"/>
    <n v="4873.9399999999996"/>
    <n v="200495.32"/>
  </r>
  <r>
    <x v="2"/>
    <s v="Tampa Electric Company"/>
    <x v="0"/>
    <s v="Tampa Electric Company"/>
    <x v="436"/>
    <s v="Labor Union NonProd"/>
    <x v="115"/>
    <s v="Distrb Sreet Lightn"/>
    <n v="7382.93"/>
    <n v="1895.09"/>
    <n v="7100.66"/>
    <n v="3550.13"/>
    <n v="1603.47"/>
    <n v="5572.08"/>
    <n v="7289.32"/>
    <n v="3305.41"/>
    <n v="4111.79"/>
    <n v="1020.46"/>
    <n v="8860.73"/>
    <n v="3978.53"/>
    <n v="55670.599999999991"/>
  </r>
  <r>
    <x v="2"/>
    <s v="Tampa Electric Company"/>
    <x v="0"/>
    <s v="Tampa Electric Company"/>
    <x v="436"/>
    <s v="Labor Union NonProd"/>
    <x v="116"/>
    <s v="Distrb Meter Exp"/>
    <n v="67947.17"/>
    <n v="22087.21"/>
    <n v="47277.77"/>
    <n v="54461.43"/>
    <n v="22905.56"/>
    <n v="45822.38"/>
    <n v="43399.13"/>
    <n v="41050.379999999997"/>
    <n v="50654.8"/>
    <n v="31407.34"/>
    <n v="68534.22"/>
    <n v="45383.45"/>
    <n v="540930.84"/>
  </r>
  <r>
    <x v="2"/>
    <s v="Tampa Electric Company"/>
    <x v="0"/>
    <s v="Tampa Electric Company"/>
    <x v="436"/>
    <s v="Labor Union NonProd"/>
    <x v="117"/>
    <s v="Distrb Cust Install"/>
    <n v="397.49"/>
    <n v="153.30000000000001"/>
    <n v="736.92"/>
    <n v="323.45"/>
    <n v="69.13"/>
    <n v="560.54999999999995"/>
    <n v="415.25"/>
    <n v="173.57"/>
    <n v="537.79"/>
    <n v="119.21"/>
    <n v="1630.78"/>
    <n v="339.55"/>
    <n v="5456.9900000000007"/>
  </r>
  <r>
    <x v="2"/>
    <s v="Tampa Electric Company"/>
    <x v="0"/>
    <s v="Tampa Electric Company"/>
    <x v="436"/>
    <s v="Labor Union NonProd"/>
    <x v="118"/>
    <s v="Misc Distrib Exp"/>
    <n v="175717.67"/>
    <n v="70727.53"/>
    <n v="117077.82"/>
    <n v="138975.41"/>
    <n v="67353.91"/>
    <n v="109952.55"/>
    <n v="113267.33"/>
    <n v="90937.34"/>
    <n v="150924.79"/>
    <n v="50621.31"/>
    <n v="214082.89"/>
    <n v="126106.79"/>
    <n v="1425745.3400000003"/>
  </r>
  <r>
    <x v="2"/>
    <s v="Tampa Electric Company"/>
    <x v="0"/>
    <s v="Tampa Electric Company"/>
    <x v="436"/>
    <s v="Labor Union NonProd"/>
    <x v="119"/>
    <s v="Distrb Maint Struct"/>
    <n v="3866.68"/>
    <n v="953.44"/>
    <n v="1547.38"/>
    <n v="1889.76"/>
    <n v="723.71"/>
    <n v="2199.9"/>
    <n v="1568.73"/>
    <n v="1724"/>
    <n v="3626.55"/>
    <n v="668.75"/>
    <n v="3591.75"/>
    <n v="538.77"/>
    <n v="22899.420000000002"/>
  </r>
  <r>
    <x v="2"/>
    <s v="Tampa Electric Company"/>
    <x v="0"/>
    <s v="Tampa Electric Company"/>
    <x v="436"/>
    <s v="Labor Union NonProd"/>
    <x v="120"/>
    <s v="Distrb Maint Station"/>
    <n v="17514.78"/>
    <n v="3770.7"/>
    <n v="9632.82"/>
    <n v="8105.5"/>
    <n v="6218.12"/>
    <n v="22267.26"/>
    <n v="18465.43"/>
    <n v="7250.86"/>
    <n v="12993.67"/>
    <n v="1684.36"/>
    <n v="27632.13"/>
    <n v="8896.0300000000007"/>
    <n v="144431.66"/>
  </r>
  <r>
    <x v="2"/>
    <s v="Tampa Electric Company"/>
    <x v="0"/>
    <s v="Tampa Electric Company"/>
    <x v="436"/>
    <s v="Labor Union NonProd"/>
    <x v="121"/>
    <s v="Distrb Maint OH Line"/>
    <n v="36345.83"/>
    <n v="11361.71"/>
    <n v="36337.19"/>
    <n v="29000.21"/>
    <n v="7605.09"/>
    <n v="51536.11"/>
    <n v="47690.29"/>
    <n v="28444.240000000002"/>
    <n v="47184.35"/>
    <n v="27163.34"/>
    <n v="62730.97"/>
    <n v="36641.94"/>
    <n v="422041.27000000008"/>
  </r>
  <r>
    <x v="2"/>
    <s v="Tampa Electric Company"/>
    <x v="0"/>
    <s v="Tampa Electric Company"/>
    <x v="436"/>
    <s v="Labor Union NonProd"/>
    <x v="122"/>
    <s v="Distrb Maint UG Line"/>
    <n v="18165.13"/>
    <n v="4649.38"/>
    <n v="18991.09"/>
    <n v="17694.79"/>
    <n v="3342.8"/>
    <n v="23140.59"/>
    <n v="23707.1"/>
    <n v="13289.92"/>
    <n v="17414.47"/>
    <n v="10256.01"/>
    <n v="27187.26"/>
    <n v="13694.06"/>
    <n v="191532.60000000003"/>
  </r>
  <r>
    <x v="2"/>
    <s v="Tampa Electric Company"/>
    <x v="0"/>
    <s v="Tampa Electric Company"/>
    <x v="436"/>
    <s v="Labor Union NonProd"/>
    <x v="123"/>
    <s v="Distrb Maint Transf"/>
    <n v="3299.66"/>
    <n v="191.2"/>
    <n v="1331.32"/>
    <n v="4711.55"/>
    <n v="-1009.9"/>
    <n v="2200.11"/>
    <n v="2265.1799999999998"/>
    <n v="-31.58"/>
    <n v="4430.1000000000004"/>
    <n v="2944.48"/>
    <n v="2196.0700000000002"/>
    <n v="6095.13"/>
    <n v="28623.32"/>
  </r>
  <r>
    <x v="2"/>
    <s v="Tampa Electric Company"/>
    <x v="0"/>
    <s v="Tampa Electric Company"/>
    <x v="436"/>
    <s v="Labor Union NonProd"/>
    <x v="124"/>
    <s v="Distrb Maint StLght"/>
    <n v="1106.98"/>
    <n v="177.16"/>
    <n v="249.31"/>
    <n v="25.46"/>
    <n v="8.7899999999999991"/>
    <n v="31.6"/>
    <n v="211.48"/>
    <n v="142.68"/>
    <n v="319.23"/>
    <m/>
    <n v="27.09"/>
    <n v="52.27"/>
    <n v="2352.0500000000002"/>
  </r>
  <r>
    <x v="2"/>
    <s v="Tampa Electric Company"/>
    <x v="0"/>
    <s v="Tampa Electric Company"/>
    <x v="436"/>
    <s v="Labor Union NonProd"/>
    <x v="125"/>
    <s v="Distrb Maint Meters"/>
    <n v="7279.75"/>
    <n v="2298.98"/>
    <n v="5921"/>
    <n v="6632.67"/>
    <n v="3309.69"/>
    <n v="4297.96"/>
    <n v="4927.67"/>
    <n v="4919.76"/>
    <n v="4228.4799999999996"/>
    <n v="3520.62"/>
    <n v="6477.07"/>
    <n v="3493.44"/>
    <n v="57307.090000000011"/>
  </r>
  <r>
    <x v="2"/>
    <s v="Tampa Electric Company"/>
    <x v="0"/>
    <s v="Tampa Electric Company"/>
    <x v="436"/>
    <s v="Labor Union NonProd"/>
    <x v="127"/>
    <s v="Cust Act Meter Read"/>
    <n v="3357.03"/>
    <n v="1041.3499999999999"/>
    <n v="2539.33"/>
    <n v="3610.42"/>
    <n v="1113.0899999999999"/>
    <n v="2752.43"/>
    <n v="2599.25"/>
    <n v="2747.63"/>
    <n v="2507.4899999999998"/>
    <n v="2039.11"/>
    <n v="3312.96"/>
    <n v="2677.36"/>
    <n v="30297.450000000004"/>
  </r>
  <r>
    <x v="2"/>
    <s v="Tampa Electric Company"/>
    <x v="0"/>
    <s v="Tampa Electric Company"/>
    <x v="436"/>
    <s v="Labor Union NonProd"/>
    <x v="128"/>
    <s v="Cust Act Rcds Cllct"/>
    <n v="163920.4"/>
    <n v="57533.7"/>
    <n v="96449.919999999998"/>
    <n v="105163.52"/>
    <n v="52493.96"/>
    <n v="96570.13"/>
    <n v="86175.66"/>
    <n v="85712.39"/>
    <n v="112974.71"/>
    <n v="51095.23"/>
    <n v="133802.45000000001"/>
    <n v="46247.45"/>
    <n v="1088139.52"/>
  </r>
  <r>
    <x v="2"/>
    <s v="Tampa Electric Company"/>
    <x v="0"/>
    <s v="Tampa Electric Company"/>
    <x v="436"/>
    <s v="Labor Union NonProd"/>
    <x v="129"/>
    <s v="Cust Assist Exp"/>
    <n v="121.21"/>
    <n v="50.94"/>
    <m/>
    <n v="7.7"/>
    <n v="79.55"/>
    <n v="32.82"/>
    <n v="44.73"/>
    <n v="346.95"/>
    <n v="89.81"/>
    <n v="195.22"/>
    <n v="248.27"/>
    <n v="49.94"/>
    <n v="1267.1400000000001"/>
  </r>
  <r>
    <x v="2"/>
    <s v="Tampa Electric Company"/>
    <x v="0"/>
    <s v="Tampa Electric Company"/>
    <x v="436"/>
    <s v="Labor Union NonProd"/>
    <x v="131"/>
    <s v="A&amp;G Salaries"/>
    <n v="54432.57"/>
    <n v="11215.97"/>
    <n v="16496.490000000002"/>
    <n v="33606.06"/>
    <n v="10028.19"/>
    <n v="34948.03"/>
    <n v="38569.08"/>
    <n v="23585.95"/>
    <n v="32202.16"/>
    <n v="6376.79"/>
    <n v="58719.03"/>
    <n v="28630.14"/>
    <n v="348810.46000000008"/>
  </r>
  <r>
    <x v="2"/>
    <s v="Tampa Electric Company"/>
    <x v="0"/>
    <s v="Tampa Electric Company"/>
    <x v="436"/>
    <s v="Labor Union NonProd"/>
    <x v="132"/>
    <s v="Misc General Exp"/>
    <n v="43.09"/>
    <m/>
    <n v="5.81"/>
    <n v="16.600000000000001"/>
    <n v="149.15"/>
    <n v="96.36"/>
    <n v="145.86000000000001"/>
    <n v="59.73"/>
    <n v="41.55"/>
    <n v="12.97"/>
    <n v="246.64"/>
    <m/>
    <n v="817.76"/>
  </r>
  <r>
    <x v="2"/>
    <s v="Tampa Electric Company"/>
    <x v="0"/>
    <s v="Tampa Electric Company"/>
    <x v="436"/>
    <s v="Labor Union NonProd"/>
    <x v="133"/>
    <s v="A&amp;G Ele Maint GenPlt"/>
    <n v="1053.01"/>
    <n v="354.48"/>
    <n v="2884.21"/>
    <n v="1132.77"/>
    <n v="-117.79"/>
    <n v="1652.17"/>
    <n v="1535.92"/>
    <n v="760.39"/>
    <n v="1974.5"/>
    <n v="1122.49"/>
    <n v="5986.9"/>
    <n v="987.05"/>
    <n v="19326.099999999999"/>
  </r>
  <r>
    <x v="2"/>
    <s v="Tampa Electric Company"/>
    <x v="0"/>
    <s v="Tampa Electric Company"/>
    <x v="437"/>
    <s v="Labor Severance"/>
    <x v="131"/>
    <s v="A&amp;G Salaries"/>
    <m/>
    <n v="693"/>
    <m/>
    <m/>
    <m/>
    <n v="170000"/>
    <n v="169024.82"/>
    <n v="-129536.41"/>
    <m/>
    <n v="5500"/>
    <m/>
    <m/>
    <n v="215681.41"/>
  </r>
  <r>
    <x v="2"/>
    <s v="Tampa Electric Company"/>
    <x v="0"/>
    <s v="Tampa Electric Company"/>
    <x v="438"/>
    <s v="Labor Commissions"/>
    <x v="78"/>
    <s v="Csts Jobbing Wrk"/>
    <n v="4975.1000000000004"/>
    <n v="42.64"/>
    <n v="10113.68"/>
    <n v="4854.28"/>
    <n v="3553.62"/>
    <n v="5842.21"/>
    <n v="7050.41"/>
    <n v="4470.46"/>
    <n v="5202.53"/>
    <n v="4648.1499999999996"/>
    <n v="3921.04"/>
    <n v="6823.12"/>
    <n v="61497.240000000005"/>
  </r>
  <r>
    <x v="2"/>
    <s v="Tampa Electric Company"/>
    <x v="0"/>
    <s v="Tampa Electric Company"/>
    <x v="438"/>
    <s v="Labor Commissions"/>
    <x v="128"/>
    <s v="Cust Act Rcds Cllct"/>
    <m/>
    <m/>
    <m/>
    <m/>
    <m/>
    <m/>
    <m/>
    <m/>
    <m/>
    <m/>
    <m/>
    <n v="41.96"/>
    <n v="41.96"/>
  </r>
  <r>
    <x v="2"/>
    <s v="Tampa Electric Company"/>
    <x v="0"/>
    <s v="Tampa Electric Company"/>
    <x v="438"/>
    <s v="Labor Commissions"/>
    <x v="129"/>
    <s v="Cust Assist Exp"/>
    <m/>
    <m/>
    <m/>
    <m/>
    <m/>
    <m/>
    <m/>
    <m/>
    <m/>
    <m/>
    <m/>
    <n v="343.13"/>
    <n v="343.13"/>
  </r>
  <r>
    <x v="2"/>
    <s v="Tampa Electric Company"/>
    <x v="0"/>
    <s v="Tampa Electric Company"/>
    <x v="439"/>
    <s v="Labor OffCycle Bonus"/>
    <x v="1"/>
    <s v="FERC B/S Clearing"/>
    <n v="14479.92"/>
    <n v="5858.01"/>
    <n v="1381.73"/>
    <n v="33369.879999999997"/>
    <n v="4028.43"/>
    <n v="2551.37"/>
    <n v="9087.9500000000007"/>
    <n v="15304.36"/>
    <n v="7292.22"/>
    <n v="-196.93"/>
    <n v="14894.75"/>
    <n v="11439.52"/>
    <n v="119491.21"/>
  </r>
  <r>
    <x v="2"/>
    <s v="Tampa Electric Company"/>
    <x v="0"/>
    <s v="Tampa Electric Company"/>
    <x v="439"/>
    <s v="Labor OffCycle Bonus"/>
    <x v="78"/>
    <s v="Csts Jobbing Wrk"/>
    <n v="66.63"/>
    <n v="-0.3"/>
    <n v="3"/>
    <n v="11.21"/>
    <m/>
    <m/>
    <m/>
    <n v="2.23"/>
    <m/>
    <n v="11.15"/>
    <n v="7.39"/>
    <n v="143.44999999999999"/>
    <n v="244.76"/>
  </r>
  <r>
    <x v="2"/>
    <s v="Tampa Electric Company"/>
    <x v="0"/>
    <s v="Tampa Electric Company"/>
    <x v="439"/>
    <s v="Labor OffCycle Bonus"/>
    <x v="79"/>
    <s v="Other Deductions"/>
    <n v="0.76"/>
    <m/>
    <m/>
    <n v="0.13"/>
    <n v="0.93"/>
    <m/>
    <m/>
    <m/>
    <m/>
    <m/>
    <m/>
    <m/>
    <n v="1.82"/>
  </r>
  <r>
    <x v="2"/>
    <s v="Tampa Electric Company"/>
    <x v="0"/>
    <s v="Tampa Electric Company"/>
    <x v="439"/>
    <s v="Labor OffCycle Bonus"/>
    <x v="80"/>
    <s v="Steam Ops SupEng"/>
    <n v="10064.129999999999"/>
    <n v="1589.22"/>
    <n v="2.77"/>
    <n v="114.03"/>
    <n v="46.19"/>
    <n v="40.64"/>
    <n v="107.68"/>
    <n v="14214.64"/>
    <n v="1622.55"/>
    <m/>
    <n v="40.799999999999997"/>
    <n v="85.92"/>
    <n v="27928.569999999996"/>
  </r>
  <r>
    <x v="2"/>
    <s v="Tampa Electric Company"/>
    <x v="0"/>
    <s v="Tampa Electric Company"/>
    <x v="439"/>
    <s v="Labor OffCycle Bonus"/>
    <x v="81"/>
    <s v="Steam Fuel"/>
    <n v="34.869999999999997"/>
    <n v="1.94"/>
    <n v="14.89"/>
    <n v="176.78"/>
    <n v="1.62"/>
    <n v="16.600000000000001"/>
    <n v="16.87"/>
    <m/>
    <m/>
    <n v="0.23"/>
    <n v="9.73"/>
    <m/>
    <n v="273.53000000000003"/>
  </r>
  <r>
    <x v="2"/>
    <s v="Tampa Electric Company"/>
    <x v="0"/>
    <s v="Tampa Electric Company"/>
    <x v="439"/>
    <s v="Labor OffCycle Bonus"/>
    <x v="82"/>
    <s v="Steam Expenses"/>
    <n v="0.1"/>
    <n v="106.25"/>
    <n v="36.869999999999997"/>
    <n v="1989.77"/>
    <n v="48.31"/>
    <m/>
    <n v="109.88"/>
    <n v="105.31"/>
    <m/>
    <m/>
    <n v="0.17"/>
    <m/>
    <n v="2396.66"/>
  </r>
  <r>
    <x v="2"/>
    <s v="Tampa Electric Company"/>
    <x v="0"/>
    <s v="Tampa Electric Company"/>
    <x v="439"/>
    <s v="Labor OffCycle Bonus"/>
    <x v="83"/>
    <s v="Steam Electric Exp"/>
    <m/>
    <n v="60.91"/>
    <n v="21.67"/>
    <n v="1004.72"/>
    <n v="32.340000000000003"/>
    <m/>
    <n v="71.680000000000007"/>
    <n v="72.27"/>
    <m/>
    <m/>
    <m/>
    <m/>
    <n v="1263.5899999999999"/>
  </r>
  <r>
    <x v="2"/>
    <s v="Tampa Electric Company"/>
    <x v="0"/>
    <s v="Tampa Electric Company"/>
    <x v="439"/>
    <s v="Labor OffCycle Bonus"/>
    <x v="84"/>
    <s v="Misc Steam Pwr Exp"/>
    <n v="792.65"/>
    <n v="66.59"/>
    <n v="48.36"/>
    <n v="81.55"/>
    <n v="178.38"/>
    <n v="1466.67"/>
    <n v="9.56"/>
    <n v="0.18"/>
    <m/>
    <m/>
    <n v="81.13"/>
    <n v="3139.5"/>
    <n v="5864.57"/>
  </r>
  <r>
    <x v="2"/>
    <s v="Tampa Electric Company"/>
    <x v="0"/>
    <s v="Tampa Electric Company"/>
    <x v="439"/>
    <s v="Labor OffCycle Bonus"/>
    <x v="85"/>
    <s v="Steam Main SupEng"/>
    <m/>
    <m/>
    <m/>
    <m/>
    <m/>
    <m/>
    <n v="0.04"/>
    <m/>
    <m/>
    <m/>
    <m/>
    <m/>
    <n v="0.04"/>
  </r>
  <r>
    <x v="2"/>
    <s v="Tampa Electric Company"/>
    <x v="0"/>
    <s v="Tampa Electric Company"/>
    <x v="439"/>
    <s v="Labor OffCycle Bonus"/>
    <x v="86"/>
    <s v="Steam Main Struct"/>
    <m/>
    <n v="8.27"/>
    <n v="17"/>
    <n v="409.76"/>
    <n v="12.44"/>
    <n v="8.0500000000000007"/>
    <n v="16.02"/>
    <n v="1.08"/>
    <m/>
    <n v="29.35"/>
    <n v="312.39"/>
    <m/>
    <n v="814.3599999999999"/>
  </r>
  <r>
    <x v="2"/>
    <s v="Tampa Electric Company"/>
    <x v="0"/>
    <s v="Tampa Electric Company"/>
    <x v="439"/>
    <s v="Labor OffCycle Bonus"/>
    <x v="87"/>
    <s v="Steam Maint BoilerPl"/>
    <m/>
    <n v="60.56"/>
    <n v="114.56"/>
    <n v="3119.11"/>
    <n v="78.62"/>
    <n v="83.78"/>
    <n v="155.61000000000001"/>
    <n v="-7.77"/>
    <m/>
    <n v="77.790000000000006"/>
    <n v="2557.61"/>
    <n v="1661.43"/>
    <n v="7901.3000000000011"/>
  </r>
  <r>
    <x v="2"/>
    <s v="Tampa Electric Company"/>
    <x v="0"/>
    <s v="Tampa Electric Company"/>
    <x v="439"/>
    <s v="Labor OffCycle Bonus"/>
    <x v="88"/>
    <s v="Steam Maint ElePlant"/>
    <m/>
    <n v="11.06"/>
    <n v="11.59"/>
    <n v="605.13"/>
    <n v="39.729999999999997"/>
    <m/>
    <n v="48.99"/>
    <n v="0.05"/>
    <m/>
    <n v="6.87"/>
    <n v="264.27999999999997"/>
    <m/>
    <n v="987.69999999999993"/>
  </r>
  <r>
    <x v="2"/>
    <s v="Tampa Electric Company"/>
    <x v="0"/>
    <s v="Tampa Electric Company"/>
    <x v="439"/>
    <s v="Labor OffCycle Bonus"/>
    <x v="89"/>
    <s v="Maint Msc Steam Plnt"/>
    <m/>
    <n v="24.17"/>
    <n v="6.72"/>
    <n v="531.4"/>
    <n v="4.9800000000000004"/>
    <m/>
    <n v="18.54"/>
    <n v="3.38"/>
    <m/>
    <n v="16.649999999999999"/>
    <n v="236.94"/>
    <m/>
    <n v="842.78"/>
  </r>
  <r>
    <x v="2"/>
    <s v="Tampa Electric Company"/>
    <x v="0"/>
    <s v="Tampa Electric Company"/>
    <x v="439"/>
    <s v="Labor OffCycle Bonus"/>
    <x v="91"/>
    <s v="OthPwr Fuel"/>
    <n v="165.78"/>
    <n v="5.82"/>
    <m/>
    <m/>
    <m/>
    <m/>
    <n v="0.04"/>
    <m/>
    <m/>
    <m/>
    <n v="0.3"/>
    <m/>
    <n v="171.94"/>
  </r>
  <r>
    <x v="2"/>
    <s v="Tampa Electric Company"/>
    <x v="0"/>
    <s v="Tampa Electric Company"/>
    <x v="439"/>
    <s v="Labor OffCycle Bonus"/>
    <x v="92"/>
    <s v="OthPwr Gen Exp"/>
    <n v="1152.6400000000001"/>
    <n v="121.89"/>
    <n v="125.44"/>
    <n v="3428.54"/>
    <n v="248.9"/>
    <n v="92.93"/>
    <n v="344.65"/>
    <n v="4836.76"/>
    <n v="0.73"/>
    <n v="-1480.97"/>
    <n v="5153.76"/>
    <n v="339.34"/>
    <n v="14364.61"/>
  </r>
  <r>
    <x v="2"/>
    <s v="Tampa Electric Company"/>
    <x v="0"/>
    <s v="Tampa Electric Company"/>
    <x v="439"/>
    <s v="Labor OffCycle Bonus"/>
    <x v="93"/>
    <s v="Misc OthPwr Gen Exp"/>
    <n v="1186.8399999999999"/>
    <n v="88.85"/>
    <n v="72.05"/>
    <n v="150.63"/>
    <n v="56.48"/>
    <m/>
    <n v="40.42"/>
    <n v="1.19"/>
    <m/>
    <n v="-5.27"/>
    <n v="127.2"/>
    <n v="8.7799999999999994"/>
    <n v="1727.17"/>
  </r>
  <r>
    <x v="2"/>
    <s v="Tampa Electric Company"/>
    <x v="0"/>
    <s v="Tampa Electric Company"/>
    <x v="439"/>
    <s v="Labor OffCycle Bonus"/>
    <x v="94"/>
    <s v="OthPwr Maint Struct"/>
    <n v="2.73"/>
    <m/>
    <n v="1.26"/>
    <n v="143.19"/>
    <n v="10.130000000000001"/>
    <n v="16.670000000000002"/>
    <n v="9.11"/>
    <n v="-100"/>
    <m/>
    <n v="-429.53"/>
    <n v="0.2"/>
    <n v="1.4"/>
    <n v="-344.84"/>
  </r>
  <r>
    <x v="2"/>
    <s v="Tampa Electric Company"/>
    <x v="0"/>
    <s v="Tampa Electric Company"/>
    <x v="439"/>
    <s v="Labor OffCycle Bonus"/>
    <x v="95"/>
    <s v="OthPwr Maint Gen Eq"/>
    <n v="18.2"/>
    <n v="6.57"/>
    <n v="17.77"/>
    <n v="868.06"/>
    <n v="25.36"/>
    <n v="56.01"/>
    <n v="51.03"/>
    <n v="-258.66000000000003"/>
    <m/>
    <n v="-1833.4"/>
    <n v="161.91"/>
    <n v="26.3"/>
    <n v="-860.85000000000025"/>
  </r>
  <r>
    <x v="2"/>
    <s v="Tampa Electric Company"/>
    <x v="0"/>
    <s v="Tampa Electric Company"/>
    <x v="439"/>
    <s v="Labor OffCycle Bonus"/>
    <x v="96"/>
    <s v="Maint Msc OthPwr Plt"/>
    <n v="3.27"/>
    <n v="0.2"/>
    <n v="0.99"/>
    <n v="1.92"/>
    <n v="7.21"/>
    <m/>
    <n v="3.89"/>
    <m/>
    <m/>
    <m/>
    <n v="47.55"/>
    <n v="1.6"/>
    <n v="66.63"/>
  </r>
  <r>
    <x v="2"/>
    <s v="Tampa Electric Company"/>
    <x v="0"/>
    <s v="Tampa Electric Company"/>
    <x v="439"/>
    <s v="Labor OffCycle Bonus"/>
    <x v="97"/>
    <s v="OthSup SysCtrl Dispt"/>
    <n v="2719.38"/>
    <m/>
    <m/>
    <m/>
    <m/>
    <m/>
    <m/>
    <m/>
    <m/>
    <m/>
    <m/>
    <m/>
    <n v="2719.38"/>
  </r>
  <r>
    <x v="2"/>
    <s v="Tampa Electric Company"/>
    <x v="0"/>
    <s v="Tampa Electric Company"/>
    <x v="439"/>
    <s v="Labor OffCycle Bonus"/>
    <x v="98"/>
    <s v="Trnsm Ops SupEng"/>
    <n v="1498.63"/>
    <m/>
    <m/>
    <n v="563.17999999999995"/>
    <m/>
    <m/>
    <n v="34.68"/>
    <m/>
    <m/>
    <n v="2.64"/>
    <n v="5.93"/>
    <n v="7500"/>
    <n v="9605.06"/>
  </r>
  <r>
    <x v="2"/>
    <s v="Tampa Electric Company"/>
    <x v="0"/>
    <s v="Tampa Electric Company"/>
    <x v="439"/>
    <s v="Labor OffCycle Bonus"/>
    <x v="99"/>
    <s v="Trnsm LD Reliability"/>
    <n v="136.01"/>
    <m/>
    <m/>
    <m/>
    <m/>
    <m/>
    <m/>
    <m/>
    <m/>
    <m/>
    <m/>
    <m/>
    <n v="136.01"/>
  </r>
  <r>
    <x v="2"/>
    <s v="Tampa Electric Company"/>
    <x v="0"/>
    <s v="Tampa Electric Company"/>
    <x v="439"/>
    <s v="Labor OffCycle Bonus"/>
    <x v="100"/>
    <s v="Trnsm LD Monitor"/>
    <n v="10719.87"/>
    <m/>
    <m/>
    <n v="5.54"/>
    <m/>
    <m/>
    <m/>
    <m/>
    <m/>
    <n v="44.57"/>
    <n v="12.52"/>
    <m/>
    <n v="10782.500000000002"/>
  </r>
  <r>
    <x v="2"/>
    <s v="Tampa Electric Company"/>
    <x v="0"/>
    <s v="Tampa Electric Company"/>
    <x v="439"/>
    <s v="Labor OffCycle Bonus"/>
    <x v="101"/>
    <s v="Trnsm LD Svc Schld"/>
    <n v="3592.63"/>
    <m/>
    <m/>
    <m/>
    <m/>
    <m/>
    <m/>
    <m/>
    <m/>
    <m/>
    <m/>
    <m/>
    <n v="3592.63"/>
  </r>
  <r>
    <x v="2"/>
    <s v="Tampa Electric Company"/>
    <x v="0"/>
    <s v="Tampa Electric Company"/>
    <x v="439"/>
    <s v="Labor OffCycle Bonus"/>
    <x v="102"/>
    <s v="Trnsm Station Exp"/>
    <n v="13202.74"/>
    <m/>
    <m/>
    <n v="234.6"/>
    <m/>
    <n v="60.59"/>
    <n v="340.01"/>
    <m/>
    <m/>
    <m/>
    <n v="2.99"/>
    <m/>
    <n v="13840.93"/>
  </r>
  <r>
    <x v="2"/>
    <s v="Tampa Electric Company"/>
    <x v="0"/>
    <s v="Tampa Electric Company"/>
    <x v="439"/>
    <s v="Labor OffCycle Bonus"/>
    <x v="103"/>
    <s v="Trnsm OH Line Exp"/>
    <m/>
    <m/>
    <m/>
    <n v="142.88"/>
    <m/>
    <m/>
    <m/>
    <m/>
    <m/>
    <m/>
    <m/>
    <m/>
    <n v="142.88"/>
  </r>
  <r>
    <x v="2"/>
    <s v="Tampa Electric Company"/>
    <x v="0"/>
    <s v="Tampa Electric Company"/>
    <x v="439"/>
    <s v="Labor OffCycle Bonus"/>
    <x v="104"/>
    <s v="Misc Trnsm Exp"/>
    <n v="12.54"/>
    <m/>
    <m/>
    <n v="167.96"/>
    <n v="6.16"/>
    <m/>
    <n v="0.12"/>
    <m/>
    <m/>
    <n v="31.9"/>
    <n v="9.27"/>
    <n v="500"/>
    <n v="727.95"/>
  </r>
  <r>
    <x v="2"/>
    <s v="Tampa Electric Company"/>
    <x v="0"/>
    <s v="Tampa Electric Company"/>
    <x v="439"/>
    <s v="Labor OffCycle Bonus"/>
    <x v="106"/>
    <s v="Trnsm Maint Comp SW"/>
    <m/>
    <m/>
    <m/>
    <n v="66.45"/>
    <m/>
    <m/>
    <m/>
    <m/>
    <m/>
    <n v="0.34"/>
    <n v="0.05"/>
    <m/>
    <n v="66.84"/>
  </r>
  <r>
    <x v="2"/>
    <s v="Tampa Electric Company"/>
    <x v="0"/>
    <s v="Tampa Electric Company"/>
    <x v="439"/>
    <s v="Labor OffCycle Bonus"/>
    <x v="107"/>
    <s v="Trnsm Maint Comm Eq"/>
    <m/>
    <m/>
    <m/>
    <n v="106.29"/>
    <m/>
    <m/>
    <m/>
    <m/>
    <m/>
    <m/>
    <n v="1.89"/>
    <m/>
    <n v="108.18"/>
  </r>
  <r>
    <x v="2"/>
    <s v="Tampa Electric Company"/>
    <x v="0"/>
    <s v="Tampa Electric Company"/>
    <x v="439"/>
    <s v="Labor OffCycle Bonus"/>
    <x v="108"/>
    <s v="Trnsm Maint Stn Equ"/>
    <m/>
    <m/>
    <m/>
    <n v="170.84"/>
    <m/>
    <m/>
    <n v="161.91999999999999"/>
    <m/>
    <m/>
    <m/>
    <n v="7.87"/>
    <m/>
    <n v="340.63"/>
  </r>
  <r>
    <x v="2"/>
    <s v="Tampa Electric Company"/>
    <x v="0"/>
    <s v="Tampa Electric Company"/>
    <x v="439"/>
    <s v="Labor OffCycle Bonus"/>
    <x v="109"/>
    <s v="Trnsm Maint OH Lines"/>
    <n v="85.03"/>
    <n v="5.98"/>
    <n v="5.94"/>
    <n v="245.36"/>
    <n v="43.24"/>
    <n v="0.02"/>
    <n v="1.62"/>
    <m/>
    <m/>
    <m/>
    <n v="16.13"/>
    <m/>
    <n v="403.32"/>
  </r>
  <r>
    <x v="2"/>
    <s v="Tampa Electric Company"/>
    <x v="0"/>
    <s v="Tampa Electric Company"/>
    <x v="439"/>
    <s v="Labor OffCycle Bonus"/>
    <x v="110"/>
    <s v="Distrb Ops SupEng"/>
    <n v="0.4"/>
    <n v="-3.43"/>
    <n v="-7997.72"/>
    <n v="4652.09"/>
    <n v="18.41"/>
    <n v="12.98"/>
    <n v="13.79"/>
    <n v="7109.57"/>
    <n v="0.02"/>
    <m/>
    <m/>
    <m/>
    <n v="3806.1099999999997"/>
  </r>
  <r>
    <x v="2"/>
    <s v="Tampa Electric Company"/>
    <x v="0"/>
    <s v="Tampa Electric Company"/>
    <x v="439"/>
    <s v="Labor OffCycle Bonus"/>
    <x v="111"/>
    <s v="Distrb Load Dispatch"/>
    <n v="16583.32"/>
    <n v="3.96"/>
    <n v="0.43"/>
    <n v="629.77"/>
    <m/>
    <n v="3.12"/>
    <m/>
    <n v="3.58"/>
    <m/>
    <m/>
    <m/>
    <n v="0.25"/>
    <n v="17224.43"/>
  </r>
  <r>
    <x v="2"/>
    <s v="Tampa Electric Company"/>
    <x v="0"/>
    <s v="Tampa Electric Company"/>
    <x v="439"/>
    <s v="Labor OffCycle Bonus"/>
    <x v="112"/>
    <s v="Distrb Station Exp"/>
    <n v="228.92"/>
    <n v="54.62"/>
    <n v="412.18"/>
    <n v="498.81"/>
    <n v="3.11"/>
    <n v="160"/>
    <n v="6389.45"/>
    <n v="0.01"/>
    <m/>
    <m/>
    <n v="29.11"/>
    <m/>
    <n v="7776.21"/>
  </r>
  <r>
    <x v="2"/>
    <s v="Tampa Electric Company"/>
    <x v="0"/>
    <s v="Tampa Electric Company"/>
    <x v="439"/>
    <s v="Labor OffCycle Bonus"/>
    <x v="113"/>
    <s v="Distrb OH Line Exp"/>
    <n v="634.41"/>
    <n v="1105.1500000000001"/>
    <n v="1619.9"/>
    <n v="3743.62"/>
    <n v="1003.44"/>
    <n v="2855.8"/>
    <n v="2547.83"/>
    <n v="789.19"/>
    <n v="460.72"/>
    <n v="239.13"/>
    <n v="877.54"/>
    <n v="607.41999999999996"/>
    <n v="16484.149999999998"/>
  </r>
  <r>
    <x v="2"/>
    <s v="Tampa Electric Company"/>
    <x v="0"/>
    <s v="Tampa Electric Company"/>
    <x v="439"/>
    <s v="Labor OffCycle Bonus"/>
    <x v="115"/>
    <s v="Distrb Sreet Lightn"/>
    <n v="39446.129999999997"/>
    <n v="220"/>
    <n v="70"/>
    <n v="750.15"/>
    <m/>
    <n v="203.65"/>
    <n v="140"/>
    <m/>
    <n v="7550"/>
    <m/>
    <n v="200"/>
    <n v="0.3"/>
    <n v="48580.23"/>
  </r>
  <r>
    <x v="2"/>
    <s v="Tampa Electric Company"/>
    <x v="0"/>
    <s v="Tampa Electric Company"/>
    <x v="439"/>
    <s v="Labor OffCycle Bonus"/>
    <x v="116"/>
    <s v="Distrb Meter Exp"/>
    <n v="39695.71"/>
    <n v="-87.32"/>
    <n v="19.71"/>
    <n v="3423.18"/>
    <n v="10"/>
    <n v="261.64999999999998"/>
    <n v="293.74"/>
    <n v="1.8"/>
    <n v="115.27"/>
    <m/>
    <n v="0.88"/>
    <n v="22.76"/>
    <n v="43757.38"/>
  </r>
  <r>
    <x v="2"/>
    <s v="Tampa Electric Company"/>
    <x v="0"/>
    <s v="Tampa Electric Company"/>
    <x v="439"/>
    <s v="Labor OffCycle Bonus"/>
    <x v="117"/>
    <s v="Distrb Cust Install"/>
    <m/>
    <n v="35.46"/>
    <m/>
    <n v="30.49"/>
    <n v="10.87"/>
    <n v="0.45"/>
    <m/>
    <n v="0.24"/>
    <m/>
    <m/>
    <n v="22.15"/>
    <m/>
    <n v="99.66"/>
  </r>
  <r>
    <x v="2"/>
    <s v="Tampa Electric Company"/>
    <x v="0"/>
    <s v="Tampa Electric Company"/>
    <x v="439"/>
    <s v="Labor OffCycle Bonus"/>
    <x v="118"/>
    <s v="Misc Distrib Exp"/>
    <n v="22769.37"/>
    <n v="84.27"/>
    <n v="0.14000000000000001"/>
    <n v="9171.82"/>
    <n v="2.1"/>
    <n v="923.32"/>
    <n v="1.63"/>
    <n v="0.06"/>
    <n v="71.06"/>
    <n v="134.88999999999999"/>
    <n v="705.91"/>
    <n v="551.91"/>
    <n v="34416.479999999996"/>
  </r>
  <r>
    <x v="2"/>
    <s v="Tampa Electric Company"/>
    <x v="0"/>
    <s v="Tampa Electric Company"/>
    <x v="439"/>
    <s v="Labor OffCycle Bonus"/>
    <x v="119"/>
    <s v="Distrb Maint Struct"/>
    <m/>
    <n v="1.53"/>
    <n v="0.95"/>
    <n v="177.11"/>
    <m/>
    <n v="0.6"/>
    <m/>
    <n v="1.17"/>
    <m/>
    <m/>
    <m/>
    <m/>
    <n v="181.35999999999999"/>
  </r>
  <r>
    <x v="2"/>
    <s v="Tampa Electric Company"/>
    <x v="0"/>
    <s v="Tampa Electric Company"/>
    <x v="439"/>
    <s v="Labor OffCycle Bonus"/>
    <x v="120"/>
    <s v="Distrb Maint Station"/>
    <m/>
    <n v="0.09"/>
    <m/>
    <n v="742.57"/>
    <m/>
    <n v="2.2200000000000002"/>
    <n v="276.32"/>
    <m/>
    <m/>
    <m/>
    <n v="23.47"/>
    <n v="0.13"/>
    <n v="1044.8000000000002"/>
  </r>
  <r>
    <x v="2"/>
    <s v="Tampa Electric Company"/>
    <x v="0"/>
    <s v="Tampa Electric Company"/>
    <x v="439"/>
    <s v="Labor OffCycle Bonus"/>
    <x v="121"/>
    <s v="Distrb Maint OH Line"/>
    <n v="48767.06"/>
    <n v="288.27999999999997"/>
    <n v="4.7"/>
    <n v="2416.5300000000002"/>
    <n v="94.73"/>
    <n v="4540.7299999999996"/>
    <n v="3828.24"/>
    <n v="2.75"/>
    <n v="6913.3"/>
    <n v="0.03"/>
    <n v="2.5"/>
    <n v="96.14"/>
    <n v="66954.989999999991"/>
  </r>
  <r>
    <x v="2"/>
    <s v="Tampa Electric Company"/>
    <x v="0"/>
    <s v="Tampa Electric Company"/>
    <x v="439"/>
    <s v="Labor OffCycle Bonus"/>
    <x v="122"/>
    <s v="Distrb Maint UG Line"/>
    <n v="5622.05"/>
    <n v="175.43"/>
    <n v="0.94"/>
    <n v="1419.37"/>
    <n v="2.2400000000000002"/>
    <n v="3521.91"/>
    <n v="3670.25"/>
    <n v="10.29"/>
    <n v="1809.01"/>
    <n v="0.01"/>
    <n v="0.88"/>
    <n v="27.96"/>
    <n v="16260.339999999998"/>
  </r>
  <r>
    <x v="2"/>
    <s v="Tampa Electric Company"/>
    <x v="0"/>
    <s v="Tampa Electric Company"/>
    <x v="439"/>
    <s v="Labor OffCycle Bonus"/>
    <x v="123"/>
    <s v="Distrb Maint Transf"/>
    <m/>
    <m/>
    <m/>
    <n v="200.32"/>
    <m/>
    <m/>
    <m/>
    <m/>
    <m/>
    <m/>
    <m/>
    <m/>
    <n v="200.32"/>
  </r>
  <r>
    <x v="2"/>
    <s v="Tampa Electric Company"/>
    <x v="0"/>
    <s v="Tampa Electric Company"/>
    <x v="439"/>
    <s v="Labor OffCycle Bonus"/>
    <x v="124"/>
    <s v="Distrb Maint StLght"/>
    <n v="3180.84"/>
    <m/>
    <m/>
    <n v="2.36"/>
    <m/>
    <n v="0.32"/>
    <n v="7.0000000000000007E-2"/>
    <n v="0.37"/>
    <m/>
    <m/>
    <m/>
    <m/>
    <n v="3183.9600000000005"/>
  </r>
  <r>
    <x v="2"/>
    <s v="Tampa Electric Company"/>
    <x v="0"/>
    <s v="Tampa Electric Company"/>
    <x v="439"/>
    <s v="Labor OffCycle Bonus"/>
    <x v="125"/>
    <s v="Distrb Maint Meters"/>
    <n v="12.4"/>
    <n v="-12.06"/>
    <m/>
    <n v="383.34"/>
    <m/>
    <m/>
    <m/>
    <n v="0.04"/>
    <m/>
    <m/>
    <m/>
    <m/>
    <n v="383.71999999999997"/>
  </r>
  <r>
    <x v="2"/>
    <s v="Tampa Electric Company"/>
    <x v="0"/>
    <s v="Tampa Electric Company"/>
    <x v="439"/>
    <s v="Labor OffCycle Bonus"/>
    <x v="126"/>
    <s v="Cust Act Superv"/>
    <m/>
    <m/>
    <m/>
    <m/>
    <m/>
    <m/>
    <m/>
    <n v="0.22"/>
    <m/>
    <m/>
    <m/>
    <m/>
    <n v="0.22"/>
  </r>
  <r>
    <x v="2"/>
    <s v="Tampa Electric Company"/>
    <x v="0"/>
    <s v="Tampa Electric Company"/>
    <x v="439"/>
    <s v="Labor OffCycle Bonus"/>
    <x v="127"/>
    <s v="Cust Act Meter Read"/>
    <n v="9.4"/>
    <n v="-5.46"/>
    <m/>
    <n v="208.67"/>
    <m/>
    <m/>
    <m/>
    <n v="0"/>
    <m/>
    <m/>
    <n v="0.28000000000000003"/>
    <m/>
    <n v="212.89"/>
  </r>
  <r>
    <x v="2"/>
    <s v="Tampa Electric Company"/>
    <x v="0"/>
    <s v="Tampa Electric Company"/>
    <x v="439"/>
    <s v="Labor OffCycle Bonus"/>
    <x v="128"/>
    <s v="Cust Act Rcds Cllct"/>
    <n v="21096.06"/>
    <n v="1585.31"/>
    <n v="802.91"/>
    <n v="422.19"/>
    <n v="43.65"/>
    <n v="6264.42"/>
    <n v="149.19999999999999"/>
    <n v="6.6"/>
    <n v="50.17"/>
    <n v="291.83999999999997"/>
    <n v="242.1"/>
    <n v="105.88"/>
    <n v="31060.329999999998"/>
  </r>
  <r>
    <x v="2"/>
    <s v="Tampa Electric Company"/>
    <x v="0"/>
    <s v="Tampa Electric Company"/>
    <x v="439"/>
    <s v="Labor OffCycle Bonus"/>
    <x v="129"/>
    <s v="Cust Assist Exp"/>
    <n v="1991.76"/>
    <n v="1.83"/>
    <n v="61.36"/>
    <n v="0.65"/>
    <m/>
    <m/>
    <n v="12.04"/>
    <n v="63.64"/>
    <m/>
    <n v="352.71"/>
    <n v="174.92"/>
    <n v="180.65"/>
    <n v="2839.56"/>
  </r>
  <r>
    <x v="2"/>
    <s v="Tampa Electric Company"/>
    <x v="0"/>
    <s v="Tampa Electric Company"/>
    <x v="439"/>
    <s v="Labor OffCycle Bonus"/>
    <x v="130"/>
    <s v="Cust Svc Advertis"/>
    <m/>
    <m/>
    <m/>
    <m/>
    <m/>
    <m/>
    <m/>
    <n v="0.19"/>
    <m/>
    <m/>
    <m/>
    <m/>
    <n v="0.19"/>
  </r>
  <r>
    <x v="2"/>
    <s v="Tampa Electric Company"/>
    <x v="0"/>
    <s v="Tampa Electric Company"/>
    <x v="439"/>
    <s v="Labor OffCycle Bonus"/>
    <x v="131"/>
    <s v="A&amp;G Salaries"/>
    <n v="280473.36"/>
    <n v="2088.4"/>
    <n v="574.92999999999995"/>
    <n v="5487.15"/>
    <n v="15432.58"/>
    <n v="29722.21"/>
    <n v="46176.61"/>
    <n v="-17811.82"/>
    <n v="9290.1299999999992"/>
    <n v="17290.23"/>
    <n v="29268.18"/>
    <n v="5937.51"/>
    <n v="423929.47000000003"/>
  </r>
  <r>
    <x v="2"/>
    <s v="Tampa Electric Company"/>
    <x v="0"/>
    <s v="Tampa Electric Company"/>
    <x v="439"/>
    <s v="Labor OffCycle Bonus"/>
    <x v="132"/>
    <s v="Misc General Exp"/>
    <n v="451.88"/>
    <n v="24.98"/>
    <n v="5019.1899999999996"/>
    <n v="1.93"/>
    <n v="6.04"/>
    <n v="7000"/>
    <n v="4.5"/>
    <n v="0.46"/>
    <n v="0.83"/>
    <m/>
    <n v="66.55"/>
    <m/>
    <n v="12576.359999999999"/>
  </r>
  <r>
    <x v="2"/>
    <s v="Tampa Electric Company"/>
    <x v="0"/>
    <s v="Tampa Electric Company"/>
    <x v="439"/>
    <s v="Labor OffCycle Bonus"/>
    <x v="133"/>
    <s v="A&amp;G Ele Maint GenPlt"/>
    <m/>
    <m/>
    <m/>
    <n v="133.07"/>
    <m/>
    <m/>
    <m/>
    <m/>
    <m/>
    <m/>
    <m/>
    <m/>
    <n v="133.07"/>
  </r>
  <r>
    <x v="2"/>
    <s v="Tampa Electric Company"/>
    <x v="0"/>
    <s v="Tampa Electric Company"/>
    <x v="440"/>
    <s v="Labor Seconded Empl"/>
    <x v="1"/>
    <s v="FERC B/S Clearing"/>
    <n v="19673.04"/>
    <n v="14742.85"/>
    <n v="14731.36"/>
    <n v="9912.32"/>
    <n v="9523.9"/>
    <n v="10361.549999999999"/>
    <n v="9825.7999999999993"/>
    <n v="8717.19"/>
    <n v="16131.99"/>
    <n v="11217.01"/>
    <n v="9662.73"/>
    <n v="10204.36"/>
    <n v="144704.10000000003"/>
  </r>
  <r>
    <x v="2"/>
    <s v="Tampa Electric Company"/>
    <x v="0"/>
    <s v="Tampa Electric Company"/>
    <x v="440"/>
    <s v="Labor Seconded Empl"/>
    <x v="113"/>
    <s v="Distrb OH Line Exp"/>
    <n v="18126.669999999998"/>
    <n v="13403.84"/>
    <n v="18325.060000000001"/>
    <n v="13369.05"/>
    <n v="11645.8"/>
    <n v="6369.05"/>
    <m/>
    <m/>
    <m/>
    <m/>
    <m/>
    <m/>
    <n v="81239.47"/>
  </r>
  <r>
    <x v="2"/>
    <s v="Tampa Electric Company"/>
    <x v="0"/>
    <s v="Tampa Electric Company"/>
    <x v="440"/>
    <s v="Labor Seconded Empl"/>
    <x v="129"/>
    <s v="Cust Assist Exp"/>
    <n v="552.49"/>
    <n v="537.87"/>
    <n v="1397.74"/>
    <n v="536.47"/>
    <n v="1251.2"/>
    <n v="908.26"/>
    <n v="913.28"/>
    <n v="894.99"/>
    <n v="1336.1"/>
    <n v="880"/>
    <n v="528.84"/>
    <n v="878.72"/>
    <n v="10615.96"/>
  </r>
  <r>
    <x v="2"/>
    <s v="Tampa Electric Company"/>
    <x v="0"/>
    <s v="Tampa Electric Company"/>
    <x v="440"/>
    <s v="Labor Seconded Empl"/>
    <x v="131"/>
    <s v="A&amp;G Salaries"/>
    <n v="60905.59"/>
    <n v="61065.16"/>
    <n v="148237.54999999999"/>
    <n v="81489.649999999994"/>
    <n v="123251.67"/>
    <n v="114117.55"/>
    <n v="123055.32"/>
    <n v="126520.25"/>
    <n v="170989.01"/>
    <n v="112683.09"/>
    <n v="84680.960000000006"/>
    <n v="112815.15"/>
    <n v="1319810.95"/>
  </r>
  <r>
    <x v="2"/>
    <s v="Tampa Electric Company"/>
    <x v="0"/>
    <s v="Tampa Electric Company"/>
    <x v="440"/>
    <s v="Labor Seconded Empl"/>
    <x v="133"/>
    <s v="A&amp;G Ele Maint GenPlt"/>
    <n v="4945.84"/>
    <n v="3197.35"/>
    <n v="3150.64"/>
    <n v="3189.05"/>
    <n v="1287.5899999999999"/>
    <n v="1432.08"/>
    <n v="2032.93"/>
    <n v="6308.71"/>
    <n v="2056.65"/>
    <n v="816.96"/>
    <n v="2369.25"/>
    <n v="2085.88"/>
    <n v="32872.93"/>
  </r>
  <r>
    <x v="2"/>
    <s v="Tampa Electric Company"/>
    <x v="0"/>
    <s v="Tampa Electric Company"/>
    <x v="441"/>
    <s v="Labor Exp Reclass"/>
    <x v="1"/>
    <s v="FERC B/S Clearing"/>
    <n v="1146428.3400000001"/>
    <n v="-761881.15"/>
    <n v="212761.29"/>
    <n v="151634.46"/>
    <n v="190628.94"/>
    <n v="396406.56"/>
    <n v="29615.08"/>
    <n v="1115366.95"/>
    <n v="314092.90999999997"/>
    <n v="511247.51"/>
    <n v="606468.54"/>
    <n v="141913.54"/>
    <n v="4054682.9700000007"/>
  </r>
  <r>
    <x v="2"/>
    <s v="Tampa Electric Company"/>
    <x v="0"/>
    <s v="Tampa Electric Company"/>
    <x v="441"/>
    <s v="Labor Exp Reclass"/>
    <x v="78"/>
    <s v="Csts Jobbing Wrk"/>
    <m/>
    <m/>
    <m/>
    <m/>
    <m/>
    <m/>
    <m/>
    <n v="2372.9499999999998"/>
    <n v="46.31"/>
    <m/>
    <m/>
    <m/>
    <n v="2419.2599999999998"/>
  </r>
  <r>
    <x v="2"/>
    <s v="Tampa Electric Company"/>
    <x v="0"/>
    <s v="Tampa Electric Company"/>
    <x v="441"/>
    <s v="Labor Exp Reclass"/>
    <x v="80"/>
    <s v="Steam Ops SupEng"/>
    <m/>
    <m/>
    <m/>
    <n v="9286.09"/>
    <m/>
    <n v="213.59"/>
    <m/>
    <n v="36418"/>
    <n v="2829.83"/>
    <n v="-2291.2399999999998"/>
    <n v="13017.9"/>
    <n v="-1041669.05"/>
    <n v="-982194.88"/>
  </r>
  <r>
    <x v="2"/>
    <s v="Tampa Electric Company"/>
    <x v="0"/>
    <s v="Tampa Electric Company"/>
    <x v="441"/>
    <s v="Labor Exp Reclass"/>
    <x v="84"/>
    <s v="Misc Steam Pwr Exp"/>
    <m/>
    <m/>
    <m/>
    <m/>
    <m/>
    <m/>
    <m/>
    <n v="-14568"/>
    <m/>
    <m/>
    <n v="-5207.1000000000004"/>
    <m/>
    <n v="-19775.099999999999"/>
  </r>
  <r>
    <x v="2"/>
    <s v="Tampa Electric Company"/>
    <x v="0"/>
    <s v="Tampa Electric Company"/>
    <x v="441"/>
    <s v="Labor Exp Reclass"/>
    <x v="86"/>
    <s v="Steam Main Struct"/>
    <m/>
    <m/>
    <m/>
    <m/>
    <m/>
    <m/>
    <m/>
    <m/>
    <n v="-28467"/>
    <n v="-941.63"/>
    <m/>
    <m/>
    <n v="-29408.63"/>
  </r>
  <r>
    <x v="2"/>
    <s v="Tampa Electric Company"/>
    <x v="0"/>
    <s v="Tampa Electric Company"/>
    <x v="441"/>
    <s v="Labor Exp Reclass"/>
    <x v="87"/>
    <s v="Steam Maint BoilerPl"/>
    <n v="1862.82"/>
    <n v="-15952.22"/>
    <m/>
    <m/>
    <n v="-1995.42"/>
    <n v="1795.3"/>
    <n v="9140.58"/>
    <m/>
    <n v="-1215.7"/>
    <m/>
    <m/>
    <m/>
    <n v="-6364.64"/>
  </r>
  <r>
    <x v="2"/>
    <s v="Tampa Electric Company"/>
    <x v="0"/>
    <s v="Tampa Electric Company"/>
    <x v="441"/>
    <s v="Labor Exp Reclass"/>
    <x v="88"/>
    <s v="Steam Maint ElePlant"/>
    <n v="-88.5"/>
    <m/>
    <m/>
    <m/>
    <m/>
    <m/>
    <m/>
    <m/>
    <m/>
    <n v="-2709.81"/>
    <m/>
    <n v="-11164.2"/>
    <n v="-13962.51"/>
  </r>
  <r>
    <x v="2"/>
    <s v="Tampa Electric Company"/>
    <x v="0"/>
    <s v="Tampa Electric Company"/>
    <x v="441"/>
    <s v="Labor Exp Reclass"/>
    <x v="89"/>
    <s v="Maint Msc Steam Plnt"/>
    <m/>
    <n v="370.44"/>
    <m/>
    <n v="23357.39"/>
    <n v="3146.66"/>
    <m/>
    <n v="12246.93"/>
    <n v="9725.7900000000009"/>
    <m/>
    <m/>
    <n v="14564.06"/>
    <n v="-362.64"/>
    <n v="63048.63"/>
  </r>
  <r>
    <x v="2"/>
    <s v="Tampa Electric Company"/>
    <x v="0"/>
    <s v="Tampa Electric Company"/>
    <x v="441"/>
    <s v="Labor Exp Reclass"/>
    <x v="92"/>
    <s v="OthPwr Gen Exp"/>
    <n v="1084.42"/>
    <n v="506.5"/>
    <m/>
    <m/>
    <m/>
    <m/>
    <m/>
    <m/>
    <m/>
    <n v="33819.360000000001"/>
    <n v="21987.24"/>
    <n v="-32712.58"/>
    <n v="24684.940000000002"/>
  </r>
  <r>
    <x v="2"/>
    <s v="Tampa Electric Company"/>
    <x v="0"/>
    <s v="Tampa Electric Company"/>
    <x v="441"/>
    <s v="Labor Exp Reclass"/>
    <x v="93"/>
    <s v="Misc OthPwr Gen Exp"/>
    <m/>
    <m/>
    <n v="-783.91"/>
    <m/>
    <m/>
    <m/>
    <m/>
    <n v="-21850"/>
    <n v="2418.67"/>
    <n v="16155.83"/>
    <n v="-7643.63"/>
    <m/>
    <n v="-11703.039999999997"/>
  </r>
  <r>
    <x v="2"/>
    <s v="Tampa Electric Company"/>
    <x v="0"/>
    <s v="Tampa Electric Company"/>
    <x v="441"/>
    <s v="Labor Exp Reclass"/>
    <x v="94"/>
    <s v="OthPwr Maint Struct"/>
    <n v="0"/>
    <n v="0"/>
    <m/>
    <m/>
    <m/>
    <m/>
    <m/>
    <m/>
    <m/>
    <n v="-4358.8100000000004"/>
    <m/>
    <m/>
    <n v="-4358.8100000000004"/>
  </r>
  <r>
    <x v="2"/>
    <s v="Tampa Electric Company"/>
    <x v="0"/>
    <s v="Tampa Electric Company"/>
    <x v="441"/>
    <s v="Labor Exp Reclass"/>
    <x v="95"/>
    <s v="OthPwr Maint Gen Eq"/>
    <n v="-1084.42"/>
    <n v="-506.5"/>
    <n v="706.21"/>
    <n v="-2159.0100000000002"/>
    <m/>
    <m/>
    <m/>
    <m/>
    <n v="-3681.79"/>
    <n v="-51977.65"/>
    <m/>
    <n v="-14021.5"/>
    <n v="-72724.66"/>
  </r>
  <r>
    <x v="2"/>
    <s v="Tampa Electric Company"/>
    <x v="0"/>
    <s v="Tampa Electric Company"/>
    <x v="441"/>
    <s v="Labor Exp Reclass"/>
    <x v="104"/>
    <s v="Misc Trnsm Exp"/>
    <m/>
    <m/>
    <m/>
    <n v="58564.71"/>
    <m/>
    <n v="-58564.71"/>
    <m/>
    <m/>
    <m/>
    <m/>
    <m/>
    <n v="10025.35"/>
    <n v="10025.35"/>
  </r>
  <r>
    <x v="2"/>
    <s v="Tampa Electric Company"/>
    <x v="0"/>
    <s v="Tampa Electric Company"/>
    <x v="441"/>
    <s v="Labor Exp Reclass"/>
    <x v="106"/>
    <s v="Trnsm Maint Comp SW"/>
    <n v="38.28"/>
    <m/>
    <m/>
    <m/>
    <m/>
    <m/>
    <m/>
    <m/>
    <m/>
    <m/>
    <m/>
    <m/>
    <n v="38.28"/>
  </r>
  <r>
    <x v="2"/>
    <s v="Tampa Electric Company"/>
    <x v="0"/>
    <s v="Tampa Electric Company"/>
    <x v="441"/>
    <s v="Labor Exp Reclass"/>
    <x v="109"/>
    <s v="Trnsm Maint OH Lines"/>
    <n v="-2375.3200000000002"/>
    <m/>
    <m/>
    <m/>
    <m/>
    <m/>
    <m/>
    <m/>
    <m/>
    <m/>
    <m/>
    <n v="-1130.78"/>
    <n v="-3506.1000000000004"/>
  </r>
  <r>
    <x v="2"/>
    <s v="Tampa Electric Company"/>
    <x v="0"/>
    <s v="Tampa Electric Company"/>
    <x v="441"/>
    <s v="Labor Exp Reclass"/>
    <x v="110"/>
    <s v="Distrb Ops SupEng"/>
    <m/>
    <m/>
    <m/>
    <m/>
    <m/>
    <m/>
    <n v="-74153.86"/>
    <m/>
    <m/>
    <m/>
    <m/>
    <m/>
    <n v="-74153.86"/>
  </r>
  <r>
    <x v="2"/>
    <s v="Tampa Electric Company"/>
    <x v="0"/>
    <s v="Tampa Electric Company"/>
    <x v="441"/>
    <s v="Labor Exp Reclass"/>
    <x v="111"/>
    <s v="Distrb Load Dispatch"/>
    <m/>
    <m/>
    <m/>
    <m/>
    <n v="-1328.68"/>
    <m/>
    <m/>
    <m/>
    <m/>
    <m/>
    <n v="-2929.7"/>
    <n v="-655.34"/>
    <n v="-4913.72"/>
  </r>
  <r>
    <x v="2"/>
    <s v="Tampa Electric Company"/>
    <x v="0"/>
    <s v="Tampa Electric Company"/>
    <x v="441"/>
    <s v="Labor Exp Reclass"/>
    <x v="112"/>
    <s v="Distrb Station Exp"/>
    <m/>
    <m/>
    <m/>
    <n v="14.58"/>
    <m/>
    <m/>
    <m/>
    <m/>
    <n v="4487.74"/>
    <m/>
    <m/>
    <n v="-8322.84"/>
    <n v="-3820.5200000000004"/>
  </r>
  <r>
    <x v="2"/>
    <s v="Tampa Electric Company"/>
    <x v="0"/>
    <s v="Tampa Electric Company"/>
    <x v="441"/>
    <s v="Labor Exp Reclass"/>
    <x v="113"/>
    <s v="Distrb OH Line Exp"/>
    <n v="-1691.25"/>
    <n v="-201471.96"/>
    <n v="-110329.89"/>
    <n v="-95939.03"/>
    <n v="-110329.89"/>
    <n v="-112087.23"/>
    <n v="-30351.1"/>
    <n v="-15538.67"/>
    <n v="-978103"/>
    <n v="96112.36"/>
    <n v="-393048.57"/>
    <n v="1065675.8799999999"/>
    <n v="-887102.35000000009"/>
  </r>
  <r>
    <x v="2"/>
    <s v="Tampa Electric Company"/>
    <x v="0"/>
    <s v="Tampa Electric Company"/>
    <x v="441"/>
    <s v="Labor Exp Reclass"/>
    <x v="115"/>
    <s v="Distrb Sreet Lightn"/>
    <m/>
    <m/>
    <m/>
    <m/>
    <m/>
    <m/>
    <n v="741.54"/>
    <m/>
    <n v="142.96"/>
    <m/>
    <m/>
    <m/>
    <n v="884.5"/>
  </r>
  <r>
    <x v="2"/>
    <s v="Tampa Electric Company"/>
    <x v="0"/>
    <s v="Tampa Electric Company"/>
    <x v="441"/>
    <s v="Labor Exp Reclass"/>
    <x v="116"/>
    <s v="Distrb Meter Exp"/>
    <n v="-1139985.6000000001"/>
    <n v="981187.58"/>
    <n v="-68952"/>
    <n v="-74630.399999999994"/>
    <n v="-66892.800000000003"/>
    <n v="-79809.600000000006"/>
    <n v="-83131.320000000007"/>
    <n v="-99988.51"/>
    <n v="-201331.1"/>
    <n v="-100089.60000000001"/>
    <n v="-138938.42000000001"/>
    <n v="-118747.2"/>
    <n v="-1191308.97"/>
  </r>
  <r>
    <x v="2"/>
    <s v="Tampa Electric Company"/>
    <x v="0"/>
    <s v="Tampa Electric Company"/>
    <x v="441"/>
    <s v="Labor Exp Reclass"/>
    <x v="118"/>
    <s v="Misc Distrib Exp"/>
    <m/>
    <m/>
    <m/>
    <m/>
    <m/>
    <m/>
    <m/>
    <m/>
    <m/>
    <m/>
    <m/>
    <n v="-15979.41"/>
    <n v="-15979.41"/>
  </r>
  <r>
    <x v="2"/>
    <s v="Tampa Electric Company"/>
    <x v="0"/>
    <s v="Tampa Electric Company"/>
    <x v="441"/>
    <s v="Labor Exp Reclass"/>
    <x v="121"/>
    <s v="Distrb Maint OH Line"/>
    <m/>
    <m/>
    <m/>
    <m/>
    <n v="-4596.04"/>
    <m/>
    <n v="28364.240000000002"/>
    <m/>
    <m/>
    <n v="-5000"/>
    <n v="-2937.96"/>
    <n v="-34019.33"/>
    <n v="-18189.09"/>
  </r>
  <r>
    <x v="2"/>
    <s v="Tampa Electric Company"/>
    <x v="0"/>
    <s v="Tampa Electric Company"/>
    <x v="441"/>
    <s v="Labor Exp Reclass"/>
    <x v="122"/>
    <s v="Distrb Maint UG Line"/>
    <m/>
    <m/>
    <m/>
    <m/>
    <n v="-983.72"/>
    <m/>
    <n v="27210.25"/>
    <m/>
    <m/>
    <m/>
    <n v="1258.8699999999999"/>
    <n v="-19430.27"/>
    <n v="8055.1299999999974"/>
  </r>
  <r>
    <x v="2"/>
    <s v="Tampa Electric Company"/>
    <x v="0"/>
    <s v="Tampa Electric Company"/>
    <x v="441"/>
    <s v="Labor Exp Reclass"/>
    <x v="123"/>
    <s v="Distrb Maint Transf"/>
    <m/>
    <m/>
    <m/>
    <m/>
    <m/>
    <m/>
    <m/>
    <m/>
    <m/>
    <m/>
    <m/>
    <n v="-20051.64"/>
    <n v="-20051.64"/>
  </r>
  <r>
    <x v="2"/>
    <s v="Tampa Electric Company"/>
    <x v="0"/>
    <s v="Tampa Electric Company"/>
    <x v="441"/>
    <s v="Labor Exp Reclass"/>
    <x v="128"/>
    <s v="Cust Act Rcds Cllct"/>
    <m/>
    <m/>
    <m/>
    <n v="7696.86"/>
    <m/>
    <n v="15866.73"/>
    <m/>
    <n v="2662.19"/>
    <n v="-5389.34"/>
    <n v="755.88"/>
    <m/>
    <m/>
    <n v="21592.32"/>
  </r>
  <r>
    <x v="2"/>
    <s v="Tampa Electric Company"/>
    <x v="0"/>
    <s v="Tampa Electric Company"/>
    <x v="441"/>
    <s v="Labor Exp Reclass"/>
    <x v="129"/>
    <s v="Cust Assist Exp"/>
    <n v="99.74"/>
    <m/>
    <m/>
    <m/>
    <n v="0"/>
    <n v="4820.8"/>
    <n v="0"/>
    <m/>
    <n v="-141.49"/>
    <m/>
    <n v="7674.93"/>
    <n v="124"/>
    <n v="12577.98"/>
  </r>
  <r>
    <x v="2"/>
    <s v="Tampa Electric Company"/>
    <x v="0"/>
    <s v="Tampa Electric Company"/>
    <x v="441"/>
    <s v="Labor Exp Reclass"/>
    <x v="130"/>
    <s v="Cust Svc Advertis"/>
    <n v="-99.74"/>
    <m/>
    <m/>
    <m/>
    <m/>
    <m/>
    <m/>
    <m/>
    <m/>
    <m/>
    <m/>
    <n v="-124"/>
    <n v="-223.74"/>
  </r>
  <r>
    <x v="2"/>
    <s v="Tampa Electric Company"/>
    <x v="0"/>
    <s v="Tampa Electric Company"/>
    <x v="441"/>
    <s v="Labor Exp Reclass"/>
    <x v="131"/>
    <s v="A&amp;G Salaries"/>
    <m/>
    <n v="67.290000000000006"/>
    <n v="-36073.599999999999"/>
    <n v="-26160.87"/>
    <m/>
    <n v="-74887.02"/>
    <n v="-36335.550000000003"/>
    <n v="-25165.15"/>
    <n v="-32823.82"/>
    <n v="-20698.3"/>
    <n v="-107280.98"/>
    <n v="-36862.699999999997"/>
    <n v="-396220.7"/>
  </r>
  <r>
    <x v="2"/>
    <s v="Tampa Electric Company"/>
    <x v="0"/>
    <s v="Tampa Electric Company"/>
    <x v="441"/>
    <s v="Labor Exp Reclass"/>
    <x v="132"/>
    <s v="Misc General Exp"/>
    <m/>
    <m/>
    <m/>
    <m/>
    <n v="-3924.72"/>
    <m/>
    <m/>
    <m/>
    <m/>
    <m/>
    <m/>
    <m/>
    <n v="-3924.72"/>
  </r>
  <r>
    <x v="2"/>
    <s v="Tampa Electric Company"/>
    <x v="0"/>
    <s v="Tampa Electric Company"/>
    <x v="441"/>
    <s v="Labor Exp Reclass"/>
    <x v="134"/>
    <s v="Not assigned"/>
    <n v="1691.25"/>
    <m/>
    <m/>
    <m/>
    <m/>
    <m/>
    <m/>
    <m/>
    <m/>
    <n v="-30121"/>
    <n v="-2222.0700000000002"/>
    <m/>
    <n v="-30651.82"/>
  </r>
  <r>
    <x v="2"/>
    <s v="Tampa Electric Company"/>
    <x v="0"/>
    <s v="Tampa Electric Company"/>
    <x v="442"/>
    <s v="Labor to BalSheet"/>
    <x v="1"/>
    <s v="FERC B/S Clearing"/>
    <n v="-1303927.7"/>
    <n v="609240.03"/>
    <n v="-393198.76"/>
    <n v="-281686.64"/>
    <n v="-395468.75"/>
    <n v="-553051.4"/>
    <n v="-159899.69"/>
    <n v="-1234295.95"/>
    <n v="-447099.22"/>
    <n v="-588631.81999999995"/>
    <n v="-610357.93999999994"/>
    <n v="-259468.73"/>
    <n v="-5617846.5700000003"/>
  </r>
  <r>
    <x v="2"/>
    <s v="Tampa Electric Company"/>
    <x v="0"/>
    <s v="Tampa Electric Company"/>
    <x v="443"/>
    <s v="ST LbrBen to BalSht"/>
    <x v="1"/>
    <s v="FERC B/S Clearing"/>
    <n v="-4863966.55"/>
    <n v="-4694900.0199999996"/>
    <n v="-5517520.8399999999"/>
    <n v="-5019515.8"/>
    <n v="-5827904.3600000003"/>
    <n v="-5564390.71"/>
    <n v="-5356184.97"/>
    <n v="-6082321.4299999997"/>
    <n v="-4979371.95"/>
    <n v="-5769509.9500000002"/>
    <n v="-5581598.1500000004"/>
    <n v="-5713205.9800000004"/>
    <n v="-64970390.710000008"/>
  </r>
  <r>
    <x v="2"/>
    <s v="Tampa Electric Company"/>
    <x v="0"/>
    <s v="Tampa Electric Company"/>
    <x v="444"/>
    <s v="OT LbrBen to BalSht"/>
    <x v="1"/>
    <s v="FERC B/S Clearing"/>
    <n v="-707836.66"/>
    <n v="-724361.34"/>
    <n v="-825620.65"/>
    <n v="-750540.19"/>
    <n v="-1025278.13"/>
    <n v="-1002993.74"/>
    <n v="-855978.8"/>
    <n v="-913202.67"/>
    <n v="-773445.45"/>
    <n v="-831626.63"/>
    <n v="-858974.25"/>
    <n v="-879764.37"/>
    <n v="-10149622.879999999"/>
  </r>
  <r>
    <x v="2"/>
    <s v="Tampa Electric Company"/>
    <x v="0"/>
    <s v="Tampa Electric Company"/>
    <x v="2"/>
    <s v="Ben Plan Admin Fee"/>
    <x v="1"/>
    <s v="FERC B/S Clearing"/>
    <n v="4774.1499999999996"/>
    <n v="6765.06"/>
    <n v="5801.13"/>
    <n v="11770.94"/>
    <n v="7693.06"/>
    <n v="9508.66"/>
    <n v="12726.99"/>
    <n v="14967.98"/>
    <n v="12010.48"/>
    <n v="28516.84"/>
    <n v="25341.31"/>
    <n v="8543.06"/>
    <n v="148419.66"/>
  </r>
  <r>
    <x v="2"/>
    <s v="Tampa Electric Company"/>
    <x v="0"/>
    <s v="Tampa Electric Company"/>
    <x v="2"/>
    <s v="Ben Plan Admin Fee"/>
    <x v="78"/>
    <s v="Csts Jobbing Wrk"/>
    <m/>
    <m/>
    <m/>
    <m/>
    <m/>
    <m/>
    <m/>
    <m/>
    <m/>
    <n v="140.88"/>
    <n v="132.72"/>
    <n v="43.03"/>
    <n v="316.63"/>
  </r>
  <r>
    <x v="2"/>
    <s v="Tampa Electric Company"/>
    <x v="0"/>
    <s v="Tampa Electric Company"/>
    <x v="2"/>
    <s v="Ben Plan Admin Fee"/>
    <x v="135"/>
    <s v="Emp Pension Benefits"/>
    <n v="9762.4599999999991"/>
    <n v="12996.38"/>
    <n v="10876.08"/>
    <n v="21997"/>
    <n v="13080.39"/>
    <n v="16850.72"/>
    <n v="23356.74"/>
    <n v="25529.05"/>
    <n v="24534.89"/>
    <n v="49800.36"/>
    <n v="45703.77"/>
    <n v="14705.5"/>
    <n v="269193.33999999997"/>
  </r>
  <r>
    <x v="2"/>
    <s v="Tampa Electric Company"/>
    <x v="0"/>
    <s v="Tampa Electric Company"/>
    <x v="445"/>
    <s v="Tuition Reimbursemnt"/>
    <x v="1"/>
    <s v="FERC B/S Clearing"/>
    <n v="5951.01"/>
    <n v="7248.9"/>
    <n v="5180.17"/>
    <n v="1632.83"/>
    <n v="16074.49"/>
    <n v="7524.96"/>
    <n v="2209.83"/>
    <n v="9360.1299999999992"/>
    <n v="3125.46"/>
    <n v="2147.7800000000002"/>
    <n v="585.41999999999996"/>
    <n v="8498.19"/>
    <n v="69539.17"/>
  </r>
  <r>
    <x v="2"/>
    <s v="Tampa Electric Company"/>
    <x v="0"/>
    <s v="Tampa Electric Company"/>
    <x v="445"/>
    <s v="Tuition Reimbursemnt"/>
    <x v="78"/>
    <s v="Csts Jobbing Wrk"/>
    <m/>
    <m/>
    <m/>
    <m/>
    <m/>
    <m/>
    <m/>
    <m/>
    <m/>
    <n v="10.61"/>
    <n v="3.08"/>
    <n v="42.81"/>
    <n v="56.5"/>
  </r>
  <r>
    <x v="2"/>
    <s v="Tampa Electric Company"/>
    <x v="0"/>
    <s v="Tampa Electric Company"/>
    <x v="445"/>
    <s v="Tuition Reimbursemnt"/>
    <x v="135"/>
    <s v="Emp Pension Benefits"/>
    <n v="12168.23"/>
    <n v="13925.53"/>
    <n v="9711.52"/>
    <n v="3051.46"/>
    <n v="27331.25"/>
    <n v="13335.38"/>
    <n v="4055.76"/>
    <n v="15963.59"/>
    <n v="6384.33"/>
    <n v="3750.82"/>
    <n v="1055.8699999999999"/>
    <n v="14627.83"/>
    <n v="125361.56999999999"/>
  </r>
  <r>
    <x v="2"/>
    <s v="Tampa Electric Company"/>
    <x v="0"/>
    <s v="Tampa Electric Company"/>
    <x v="446"/>
    <s v="Life Insurance"/>
    <x v="1"/>
    <s v="FERC B/S Clearing"/>
    <m/>
    <m/>
    <n v="39846.51"/>
    <n v="-13773.72"/>
    <n v="14133.03"/>
    <n v="13445.98"/>
    <n v="27070.43"/>
    <n v="14197.39"/>
    <n v="12580.56"/>
    <n v="14011.07"/>
    <n v="13784.58"/>
    <n v="14251.77"/>
    <n v="149547.59999999998"/>
  </r>
  <r>
    <x v="2"/>
    <s v="Tampa Electric Company"/>
    <x v="0"/>
    <s v="Tampa Electric Company"/>
    <x v="446"/>
    <s v="Life Insurance"/>
    <x v="78"/>
    <s v="Csts Jobbing Wrk"/>
    <m/>
    <m/>
    <m/>
    <m/>
    <m/>
    <m/>
    <m/>
    <m/>
    <m/>
    <n v="69.22"/>
    <n v="72.19"/>
    <n v="71.77"/>
    <n v="213.18"/>
  </r>
  <r>
    <x v="2"/>
    <s v="Tampa Electric Company"/>
    <x v="0"/>
    <s v="Tampa Electric Company"/>
    <x v="446"/>
    <s v="Life Insurance"/>
    <x v="135"/>
    <s v="Emp Pension Benefits"/>
    <m/>
    <m/>
    <n v="74703.100000000006"/>
    <n v="-25739.14"/>
    <n v="24030.03"/>
    <n v="23827.8"/>
    <n v="49681.04"/>
    <n v="24214.41"/>
    <n v="25699.24"/>
    <n v="24468.16"/>
    <n v="24861.63"/>
    <n v="24532.19"/>
    <n v="270278.46000000002"/>
  </r>
  <r>
    <x v="2"/>
    <s v="Tampa Electric Company"/>
    <x v="0"/>
    <s v="Tampa Electric Company"/>
    <x v="3"/>
    <s v="LT Care Insurance"/>
    <x v="1"/>
    <s v="FERC B/S Clearing"/>
    <n v="3438.93"/>
    <n v="3510.08"/>
    <n v="3526.49"/>
    <n v="7390.72"/>
    <n v="3843.25"/>
    <n v="7262.97"/>
    <n v="3887.31"/>
    <m/>
    <n v="3514.83"/>
    <n v="8102.92"/>
    <n v="3827.06"/>
    <n v="2068.44"/>
    <n v="50373"/>
  </r>
  <r>
    <x v="2"/>
    <s v="Tampa Electric Company"/>
    <x v="0"/>
    <s v="Tampa Electric Company"/>
    <x v="3"/>
    <s v="LT Care Insurance"/>
    <x v="78"/>
    <s v="Csts Jobbing Wrk"/>
    <m/>
    <m/>
    <m/>
    <m/>
    <m/>
    <m/>
    <m/>
    <m/>
    <m/>
    <n v="40.04"/>
    <n v="20.04"/>
    <n v="10.42"/>
    <n v="70.5"/>
  </r>
  <r>
    <x v="2"/>
    <s v="Tampa Electric Company"/>
    <x v="0"/>
    <s v="Tampa Electric Company"/>
    <x v="3"/>
    <s v="LT Care Insurance"/>
    <x v="135"/>
    <s v="Emp Pension Benefits"/>
    <n v="7031.92"/>
    <n v="6742.84"/>
    <n v="6611.3"/>
    <n v="13811.32"/>
    <n v="6534.67"/>
    <n v="12871.03"/>
    <n v="7134.18"/>
    <m/>
    <n v="7179.86"/>
    <n v="14150.84"/>
    <n v="6902.5"/>
    <n v="3560.61"/>
    <n v="92531.069999999992"/>
  </r>
  <r>
    <x v="2"/>
    <s v="Tampa Electric Company"/>
    <x v="0"/>
    <s v="Tampa Electric Company"/>
    <x v="4"/>
    <s v="Medical Insur-Active"/>
    <x v="1"/>
    <s v="FERC B/S Clearing"/>
    <n v="834646.05"/>
    <n v="871150.43"/>
    <n v="885478.94"/>
    <n v="887920.2"/>
    <n v="942202.45"/>
    <n v="919445.82"/>
    <n v="903329.73"/>
    <n v="946492.61"/>
    <n v="841778"/>
    <n v="934620.5"/>
    <n v="916620.51"/>
    <n v="85263.5"/>
    <n v="9968948.7400000002"/>
  </r>
  <r>
    <x v="2"/>
    <s v="Tampa Electric Company"/>
    <x v="0"/>
    <s v="Tampa Electric Company"/>
    <x v="4"/>
    <s v="Medical Insur-Active"/>
    <x v="78"/>
    <s v="Csts Jobbing Wrk"/>
    <m/>
    <m/>
    <m/>
    <m/>
    <m/>
    <m/>
    <m/>
    <m/>
    <m/>
    <n v="4617.41"/>
    <n v="4800.49"/>
    <n v="429.44"/>
    <n v="9847.34"/>
  </r>
  <r>
    <x v="2"/>
    <s v="Tampa Electric Company"/>
    <x v="0"/>
    <s v="Tampa Electric Company"/>
    <x v="4"/>
    <s v="Medical Insur-Active"/>
    <x v="135"/>
    <s v="Emp Pension Benefits"/>
    <n v="1706672.35"/>
    <n v="1673499.05"/>
    <n v="1660067.72"/>
    <n v="1659281.35"/>
    <n v="1602000.24"/>
    <n v="1629386.55"/>
    <n v="1657848.44"/>
    <n v="1614293.08"/>
    <n v="1719552.95"/>
    <n v="1632164.57"/>
    <n v="1653201.65"/>
    <n v="146766.49"/>
    <n v="18354734.439999998"/>
  </r>
  <r>
    <x v="2"/>
    <s v="Tampa Electric Company"/>
    <x v="0"/>
    <s v="Tampa Electric Company"/>
    <x v="5"/>
    <s v="Pensions"/>
    <x v="1"/>
    <s v="FERC B/S Clearing"/>
    <m/>
    <m/>
    <n v="-140698.70000000001"/>
    <m/>
    <m/>
    <n v="-130002.6"/>
    <m/>
    <m/>
    <n v="-126387.76"/>
    <m/>
    <m/>
    <n v="-141855.06"/>
    <n v="-538944.12000000011"/>
  </r>
  <r>
    <x v="2"/>
    <s v="Tampa Electric Company"/>
    <x v="0"/>
    <s v="Tampa Electric Company"/>
    <x v="5"/>
    <s v="Pensions"/>
    <x v="78"/>
    <s v="Csts Jobbing Wrk"/>
    <m/>
    <m/>
    <m/>
    <m/>
    <m/>
    <m/>
    <m/>
    <m/>
    <m/>
    <m/>
    <m/>
    <n v="-714.47"/>
    <n v="-714.47"/>
  </r>
  <r>
    <x v="2"/>
    <s v="Tampa Electric Company"/>
    <x v="0"/>
    <s v="Tampa Electric Company"/>
    <x v="5"/>
    <s v="Pensions"/>
    <x v="135"/>
    <s v="Emp Pension Benefits"/>
    <m/>
    <m/>
    <n v="-263777.14"/>
    <m/>
    <m/>
    <n v="-230382.68"/>
    <m/>
    <m/>
    <n v="-258180.45"/>
    <m/>
    <m/>
    <n v="-244178.91"/>
    <n v="-996519.18"/>
  </r>
  <r>
    <x v="2"/>
    <s v="Tampa Electric Company"/>
    <x v="0"/>
    <s v="Tampa Electric Company"/>
    <x v="6"/>
    <s v="PostRtFAS106-Active"/>
    <x v="1"/>
    <s v="FERC B/S Clearing"/>
    <m/>
    <m/>
    <n v="174001.79"/>
    <m/>
    <m/>
    <n v="147173.68"/>
    <m/>
    <m/>
    <n v="150077.94"/>
    <m/>
    <m/>
    <n v="168444.24"/>
    <n v="639697.64999999991"/>
  </r>
  <r>
    <x v="2"/>
    <s v="Tampa Electric Company"/>
    <x v="0"/>
    <s v="Tampa Electric Company"/>
    <x v="6"/>
    <s v="PostRtFAS106-Active"/>
    <x v="78"/>
    <s v="Csts Jobbing Wrk"/>
    <m/>
    <m/>
    <m/>
    <m/>
    <m/>
    <m/>
    <m/>
    <m/>
    <m/>
    <m/>
    <m/>
    <n v="848.39"/>
    <n v="848.39"/>
  </r>
  <r>
    <x v="2"/>
    <s v="Tampa Electric Company"/>
    <x v="0"/>
    <s v="Tampa Electric Company"/>
    <x v="6"/>
    <s v="PostRtFAS106-Active"/>
    <x v="135"/>
    <s v="Emp Pension Benefits"/>
    <m/>
    <m/>
    <n v="326212.86"/>
    <m/>
    <m/>
    <n v="260812.29"/>
    <m/>
    <m/>
    <n v="306573.49"/>
    <m/>
    <m/>
    <n v="289947.68"/>
    <n v="1183546.32"/>
  </r>
  <r>
    <x v="2"/>
    <s v="Tampa Electric Company"/>
    <x v="0"/>
    <s v="Tampa Electric Company"/>
    <x v="447"/>
    <s v="PostRtFAS106-Retiree"/>
    <x v="135"/>
    <s v="Emp Pension Benefits"/>
    <m/>
    <m/>
    <n v="754832"/>
    <m/>
    <m/>
    <n v="818805"/>
    <m/>
    <m/>
    <n v="786818.5"/>
    <m/>
    <m/>
    <n v="456745.5"/>
    <n v="2817201"/>
  </r>
  <r>
    <x v="2"/>
    <s v="Tampa Electric Company"/>
    <x v="0"/>
    <s v="Tampa Electric Company"/>
    <x v="448"/>
    <s v="LT Incentive Exp"/>
    <x v="1"/>
    <s v="FERC B/S Clearing"/>
    <m/>
    <m/>
    <m/>
    <m/>
    <m/>
    <n v="44386.54"/>
    <m/>
    <m/>
    <n v="15672.28"/>
    <m/>
    <m/>
    <n v="14521.52"/>
    <n v="74580.34"/>
  </r>
  <r>
    <x v="2"/>
    <s v="Tampa Electric Company"/>
    <x v="0"/>
    <s v="Tampa Electric Company"/>
    <x v="448"/>
    <s v="LT Incentive Exp"/>
    <x v="135"/>
    <s v="Emp Pension Benefits"/>
    <m/>
    <m/>
    <n v="1128052.1499999999"/>
    <m/>
    <m/>
    <n v="1764845.09"/>
    <m/>
    <m/>
    <n v="469555.58"/>
    <m/>
    <m/>
    <n v="566529.18000000005"/>
    <n v="3928982.0000000005"/>
  </r>
  <r>
    <x v="2"/>
    <s v="Tampa Electric Company"/>
    <x v="0"/>
    <s v="Tampa Electric Company"/>
    <x v="449"/>
    <s v="Employee Wellness"/>
    <x v="1"/>
    <s v="FERC B/S Clearing"/>
    <n v="21247.99"/>
    <n v="7530.74"/>
    <n v="4267.6000000000004"/>
    <n v="-6824.89"/>
    <n v="6244.4"/>
    <n v="53357.71"/>
    <n v="-24088.45"/>
    <n v="3672.17"/>
    <n v="12002.91"/>
    <n v="3307.16"/>
    <n v="3296.43"/>
    <n v="3882.05"/>
    <n v="87895.82"/>
  </r>
  <r>
    <x v="2"/>
    <s v="Tampa Electric Company"/>
    <x v="0"/>
    <s v="Tampa Electric Company"/>
    <x v="449"/>
    <s v="Employee Wellness"/>
    <x v="78"/>
    <s v="Csts Jobbing Wrk"/>
    <m/>
    <m/>
    <m/>
    <m/>
    <m/>
    <m/>
    <m/>
    <m/>
    <m/>
    <n v="16.34"/>
    <n v="17.27"/>
    <n v="17.21"/>
    <n v="50.82"/>
  </r>
  <r>
    <x v="2"/>
    <s v="Tampa Electric Company"/>
    <x v="0"/>
    <s v="Tampa Electric Company"/>
    <x v="449"/>
    <s v="Employee Wellness"/>
    <x v="135"/>
    <s v="Emp Pension Benefits"/>
    <n v="10798.3"/>
    <n v="14745.9"/>
    <n v="8679.0499999999993"/>
    <n v="-10436.94"/>
    <n v="11463.51"/>
    <n v="63384.79"/>
    <n v="-42149.58"/>
    <n v="8780.49"/>
    <n v="6750.75"/>
    <n v="8604.7000000000007"/>
    <n v="6127.07"/>
    <n v="9943.25"/>
    <n v="96691.289999999979"/>
  </r>
  <r>
    <x v="2"/>
    <s v="Tampa Electric Company"/>
    <x v="0"/>
    <s v="Tampa Electric Company"/>
    <x v="7"/>
    <s v="Emplr 401KFixed Mtch"/>
    <x v="1"/>
    <s v="FERC B/S Clearing"/>
    <n v="190857.17"/>
    <n v="195572.39"/>
    <n v="281474.93"/>
    <n v="201641.1"/>
    <n v="219892.7"/>
    <n v="312453.08"/>
    <n v="210130.66"/>
    <n v="212971.9"/>
    <n v="193038.05"/>
    <n v="211878.76"/>
    <n v="306951.07"/>
    <n v="198883.75"/>
    <n v="2735745.56"/>
  </r>
  <r>
    <x v="2"/>
    <s v="Tampa Electric Company"/>
    <x v="0"/>
    <s v="Tampa Electric Company"/>
    <x v="7"/>
    <s v="Emplr 401KFixed Mtch"/>
    <x v="78"/>
    <s v="Csts Jobbing Wrk"/>
    <m/>
    <m/>
    <m/>
    <m/>
    <m/>
    <m/>
    <m/>
    <m/>
    <m/>
    <n v="1046.77"/>
    <n v="1607.55"/>
    <n v="1001.69"/>
    <n v="3656.0099999999998"/>
  </r>
  <r>
    <x v="2"/>
    <s v="Tampa Electric Company"/>
    <x v="0"/>
    <s v="Tampa Electric Company"/>
    <x v="7"/>
    <s v="Emplr 401KFixed Mtch"/>
    <x v="135"/>
    <s v="Emp Pension Benefits"/>
    <n v="390262.16"/>
    <n v="375699.02"/>
    <n v="527700.1"/>
    <n v="376812.35"/>
    <n v="373877.27"/>
    <n v="553710.78"/>
    <n v="385645.28"/>
    <n v="363234.77"/>
    <n v="394331.01"/>
    <n v="370012.45"/>
    <n v="553611.71"/>
    <n v="342343.82"/>
    <n v="5007240.7200000007"/>
  </r>
  <r>
    <x v="2"/>
    <s v="Tampa Electric Company"/>
    <x v="0"/>
    <s v="Tampa Electric Company"/>
    <x v="450"/>
    <s v="Emplr 401K-IBEW Plan"/>
    <x v="1"/>
    <s v="FERC B/S Clearing"/>
    <n v="224451.23"/>
    <n v="241523.51"/>
    <n v="229913.18"/>
    <n v="246921.81"/>
    <n v="274576.2"/>
    <n v="399198.48"/>
    <n v="269001.82"/>
    <n v="286090.48"/>
    <n v="263248.14"/>
    <n v="276709.32"/>
    <n v="397191.65"/>
    <n v="273730.94"/>
    <n v="3382556.76"/>
  </r>
  <r>
    <x v="2"/>
    <s v="Tampa Electric Company"/>
    <x v="0"/>
    <s v="Tampa Electric Company"/>
    <x v="450"/>
    <s v="Emplr 401K-IBEW Plan"/>
    <x v="78"/>
    <s v="Csts Jobbing Wrk"/>
    <m/>
    <m/>
    <m/>
    <m/>
    <m/>
    <m/>
    <m/>
    <m/>
    <m/>
    <n v="1367.06"/>
    <n v="2080.16"/>
    <n v="1378.67"/>
    <n v="4825.8899999999994"/>
  </r>
  <r>
    <x v="2"/>
    <s v="Tampa Electric Company"/>
    <x v="0"/>
    <s v="Tampa Electric Company"/>
    <x v="450"/>
    <s v="Emplr 401K-IBEW Plan"/>
    <x v="135"/>
    <s v="Emp Pension Benefits"/>
    <n v="458954.81"/>
    <n v="463972.24"/>
    <n v="431033.84"/>
    <n v="461430.02"/>
    <n v="466854.11"/>
    <n v="707435.09"/>
    <n v="493689.79"/>
    <n v="487942.49"/>
    <n v="537753.69999999995"/>
    <n v="483228.36"/>
    <n v="716368.11"/>
    <n v="471180.43"/>
    <n v="6179842.9900000002"/>
  </r>
  <r>
    <x v="2"/>
    <s v="Tampa Electric Company"/>
    <x v="0"/>
    <s v="Tampa Electric Company"/>
    <x v="8"/>
    <s v="Emplr 401KPerf Match"/>
    <x v="1"/>
    <s v="FERC B/S Clearing"/>
    <m/>
    <m/>
    <n v="54893.09"/>
    <m/>
    <m/>
    <m/>
    <m/>
    <m/>
    <m/>
    <m/>
    <m/>
    <n v="-310.02"/>
    <n v="54583.07"/>
  </r>
  <r>
    <x v="2"/>
    <s v="Tampa Electric Company"/>
    <x v="0"/>
    <s v="Tampa Electric Company"/>
    <x v="8"/>
    <s v="Emplr 401KPerf Match"/>
    <x v="78"/>
    <s v="Csts Jobbing Wrk"/>
    <m/>
    <m/>
    <m/>
    <m/>
    <m/>
    <m/>
    <m/>
    <m/>
    <m/>
    <m/>
    <m/>
    <n v="-1.56"/>
    <n v="-1.56"/>
  </r>
  <r>
    <x v="2"/>
    <s v="Tampa Electric Company"/>
    <x v="0"/>
    <s v="Tampa Electric Company"/>
    <x v="8"/>
    <s v="Emplr 401KPerf Match"/>
    <x v="135"/>
    <s v="Emp Pension Benefits"/>
    <m/>
    <m/>
    <n v="102911.99"/>
    <m/>
    <m/>
    <m/>
    <m/>
    <m/>
    <m/>
    <m/>
    <m/>
    <n v="-533.45000000000005"/>
    <n v="102378.54000000001"/>
  </r>
  <r>
    <x v="2"/>
    <s v="Tampa Electric Company"/>
    <x v="0"/>
    <s v="Tampa Electric Company"/>
    <x v="451"/>
    <s v="Supp ExecRetire Plan"/>
    <x v="135"/>
    <s v="Emp Pension Benefits"/>
    <m/>
    <m/>
    <n v="-3829.34"/>
    <m/>
    <m/>
    <n v="1061360.3899999999"/>
    <m/>
    <m/>
    <n v="-1615.57"/>
    <m/>
    <m/>
    <n v="35897.51"/>
    <n v="1091812.9899999998"/>
  </r>
  <r>
    <x v="2"/>
    <s v="Tampa Electric Company"/>
    <x v="0"/>
    <s v="Tampa Electric Company"/>
    <x v="452"/>
    <s v="LTDisability FAS112"/>
    <x v="135"/>
    <s v="Emp Pension Benefits"/>
    <m/>
    <m/>
    <n v="425000"/>
    <m/>
    <m/>
    <n v="225000"/>
    <m/>
    <n v="225000"/>
    <n v="1230853"/>
    <n v="225000"/>
    <m/>
    <n v="996665"/>
    <n v="3327518"/>
  </r>
  <r>
    <x v="2"/>
    <s v="Tampa Electric Company"/>
    <x v="0"/>
    <s v="Tampa Electric Company"/>
    <x v="9"/>
    <s v="LTDisability Premium"/>
    <x v="1"/>
    <s v="FERC B/S Clearing"/>
    <m/>
    <m/>
    <n v="166942.72"/>
    <n v="-30878.03"/>
    <n v="31799.39"/>
    <n v="54741.2"/>
    <n v="75758.850000000006"/>
    <n v="31944.18"/>
    <n v="29260.31"/>
    <n v="32825.480000000003"/>
    <n v="31540.48"/>
    <n v="47646.27"/>
    <n v="471580.85"/>
  </r>
  <r>
    <x v="2"/>
    <s v="Tampa Electric Company"/>
    <x v="0"/>
    <s v="Tampa Electric Company"/>
    <x v="9"/>
    <s v="LTDisability Premium"/>
    <x v="78"/>
    <s v="Csts Jobbing Wrk"/>
    <m/>
    <m/>
    <m/>
    <m/>
    <m/>
    <m/>
    <m/>
    <m/>
    <m/>
    <n v="162.16999999999999"/>
    <n v="165.18"/>
    <n v="239.97"/>
    <n v="567.32000000000005"/>
  </r>
  <r>
    <x v="2"/>
    <s v="Tampa Electric Company"/>
    <x v="0"/>
    <s v="Tampa Electric Company"/>
    <x v="9"/>
    <s v="LTDisability Premium"/>
    <x v="135"/>
    <s v="Emp Pension Benefits"/>
    <m/>
    <n v="190000"/>
    <n v="122979.06"/>
    <n v="-57702.66"/>
    <n v="54067.45"/>
    <n v="97008.85"/>
    <n v="139037.13"/>
    <n v="54482.31"/>
    <n v="59771.87"/>
    <n v="57324.72"/>
    <n v="56885.68"/>
    <n v="82014.84"/>
    <n v="855869.24999999988"/>
  </r>
  <r>
    <x v="2"/>
    <s v="Tampa Electric Company"/>
    <x v="0"/>
    <s v="Tampa Electric Company"/>
    <x v="453"/>
    <s v="Vacations (accrual)"/>
    <x v="135"/>
    <s v="Emp Pension Benefits"/>
    <n v="100000"/>
    <n v="100000"/>
    <n v="100000"/>
    <n v="100000"/>
    <n v="100000"/>
    <n v="100000"/>
    <n v="100000"/>
    <n v="100000"/>
    <n v="100000"/>
    <n v="100000"/>
    <n v="100000"/>
    <n v="561727.67000000004"/>
    <n v="1661727.67"/>
  </r>
  <r>
    <x v="2"/>
    <s v="Tampa Electric Company"/>
    <x v="0"/>
    <s v="Tampa Electric Company"/>
    <x v="10"/>
    <s v="Restoration Plan Exp"/>
    <x v="135"/>
    <s v="Emp Pension Benefits"/>
    <m/>
    <m/>
    <n v="76646.25"/>
    <m/>
    <m/>
    <n v="978376.25"/>
    <m/>
    <n v="1566"/>
    <n v="73595"/>
    <m/>
    <m/>
    <n v="69908.5"/>
    <n v="1200092"/>
  </r>
  <r>
    <x v="2"/>
    <s v="Tampa Electric Company"/>
    <x v="0"/>
    <s v="Tampa Electric Company"/>
    <x v="454"/>
    <s v="Emplr Mtch Stk Purch"/>
    <x v="1"/>
    <s v="FERC B/S Clearing"/>
    <m/>
    <n v="10180.81"/>
    <n v="18843.509999999998"/>
    <m/>
    <n v="35215.67"/>
    <m/>
    <m/>
    <n v="13048.92"/>
    <m/>
    <m/>
    <n v="17668.68"/>
    <m/>
    <n v="94957.59"/>
  </r>
  <r>
    <x v="2"/>
    <s v="Tampa Electric Company"/>
    <x v="0"/>
    <s v="Tampa Electric Company"/>
    <x v="454"/>
    <s v="Emplr Mtch Stk Purch"/>
    <x v="78"/>
    <s v="Csts Jobbing Wrk"/>
    <m/>
    <m/>
    <m/>
    <m/>
    <m/>
    <m/>
    <m/>
    <m/>
    <m/>
    <m/>
    <n v="92.53"/>
    <m/>
    <n v="92.53"/>
  </r>
  <r>
    <x v="2"/>
    <s v="Tampa Electric Company"/>
    <x v="0"/>
    <s v="Tampa Electric Company"/>
    <x v="454"/>
    <s v="Emplr Mtch Stk Purch"/>
    <x v="135"/>
    <s v="Emp Pension Benefits"/>
    <m/>
    <n v="19557.46"/>
    <n v="35327.46"/>
    <m/>
    <n v="59876.06"/>
    <m/>
    <m/>
    <n v="22255.68"/>
    <m/>
    <m/>
    <n v="31867.09"/>
    <m/>
    <n v="168883.75"/>
  </r>
  <r>
    <x v="2"/>
    <s v="Tampa Electric Company"/>
    <x v="0"/>
    <s v="Tampa Electric Company"/>
    <x v="455"/>
    <s v="Benefits-Other"/>
    <x v="1"/>
    <s v="FERC B/S Clearing"/>
    <n v="1429.29"/>
    <n v="11326.48"/>
    <n v="10727.21"/>
    <n v="2648.08"/>
    <n v="3800.1"/>
    <n v="1993.7"/>
    <n v="3225.57"/>
    <n v="14364.08"/>
    <n v="11190.51"/>
    <n v="2844.46"/>
    <n v="2815.01"/>
    <n v="13582.63"/>
    <n v="79947.12000000001"/>
  </r>
  <r>
    <x v="2"/>
    <s v="Tampa Electric Company"/>
    <x v="0"/>
    <s v="Tampa Electric Company"/>
    <x v="455"/>
    <s v="Benefits-Other"/>
    <x v="78"/>
    <s v="Csts Jobbing Wrk"/>
    <m/>
    <m/>
    <m/>
    <m/>
    <m/>
    <m/>
    <m/>
    <m/>
    <m/>
    <n v="7.42"/>
    <n v="9.68"/>
    <n v="9.4600000000000009"/>
    <n v="26.560000000000002"/>
  </r>
  <r>
    <x v="2"/>
    <s v="Tampa Electric Company"/>
    <x v="0"/>
    <s v="Tampa Electric Company"/>
    <x v="455"/>
    <s v="Benefits-Other"/>
    <x v="135"/>
    <s v="Emp Pension Benefits"/>
    <n v="5739.97"/>
    <n v="5969.21"/>
    <n v="-4437.09"/>
    <n v="8301.15"/>
    <n v="37603.03"/>
    <n v="18112.080000000002"/>
    <n v="5771.62"/>
    <n v="5579.09"/>
    <n v="11180.26"/>
    <n v="17371.54"/>
    <n v="14427.94"/>
    <n v="173224.84"/>
    <n v="298843.64"/>
  </r>
  <r>
    <x v="2"/>
    <s v="Tampa Electric Company"/>
    <x v="0"/>
    <s v="Tampa Electric Company"/>
    <x v="455"/>
    <s v="Benefits-Other"/>
    <x v="134"/>
    <s v="Not assigned"/>
    <n v="232"/>
    <m/>
    <m/>
    <m/>
    <m/>
    <m/>
    <m/>
    <m/>
    <m/>
    <m/>
    <m/>
    <m/>
    <n v="232"/>
  </r>
  <r>
    <x v="2"/>
    <s v="Tampa Electric Company"/>
    <x v="0"/>
    <s v="Tampa Electric Company"/>
    <x v="456"/>
    <s v="Employee Incentive"/>
    <x v="131"/>
    <s v="A&amp;G Salaries"/>
    <n v="2174583.33"/>
    <n v="2174583.33"/>
    <n v="2264349.9700000002"/>
    <n v="2174583.33"/>
    <n v="2174583.33"/>
    <n v="1456804.19"/>
    <n v="2054953.48"/>
    <n v="2054953.48"/>
    <n v="3052652.27"/>
    <n v="2252181"/>
    <n v="2252181"/>
    <n v="790368.66"/>
    <n v="24876777.370000001"/>
  </r>
  <r>
    <x v="2"/>
    <s v="Tampa Electric Company"/>
    <x v="0"/>
    <s v="Tampa Electric Company"/>
    <x v="457"/>
    <s v="Emp Service Awards"/>
    <x v="1"/>
    <s v="FERC B/S Clearing"/>
    <m/>
    <m/>
    <m/>
    <n v="12319.8"/>
    <m/>
    <n v="7723.39"/>
    <m/>
    <m/>
    <n v="898.96"/>
    <m/>
    <n v="807.83"/>
    <m/>
    <n v="21749.98"/>
  </r>
  <r>
    <x v="2"/>
    <s v="Tampa Electric Company"/>
    <x v="0"/>
    <s v="Tampa Electric Company"/>
    <x v="457"/>
    <s v="Emp Service Awards"/>
    <x v="78"/>
    <s v="Csts Jobbing Wrk"/>
    <m/>
    <m/>
    <m/>
    <m/>
    <m/>
    <m/>
    <m/>
    <m/>
    <m/>
    <m/>
    <n v="4.25"/>
    <m/>
    <n v="4.25"/>
  </r>
  <r>
    <x v="2"/>
    <s v="Tampa Electric Company"/>
    <x v="0"/>
    <s v="Tampa Electric Company"/>
    <x v="457"/>
    <s v="Emp Service Awards"/>
    <x v="135"/>
    <s v="Emp Pension Benefits"/>
    <n v="52.5"/>
    <m/>
    <m/>
    <n v="23022.65"/>
    <m/>
    <n v="13686.85"/>
    <m/>
    <n v="36.44"/>
    <n v="1838.45"/>
    <m/>
    <n v="1456.55"/>
    <n v="2250"/>
    <n v="42343.44"/>
  </r>
  <r>
    <x v="2"/>
    <s v="Tampa Electric Company"/>
    <x v="0"/>
    <s v="Tampa Electric Company"/>
    <x v="458"/>
    <s v="Benefits Fringe Rcls"/>
    <x v="1"/>
    <s v="FERC B/S Clearing"/>
    <m/>
    <n v="59636.57"/>
    <n v="32018.2"/>
    <n v="27818.09"/>
    <n v="32826.17"/>
    <n v="45643.11"/>
    <n v="10342.34"/>
    <n v="3818.06"/>
    <n v="290961.02"/>
    <n v="-18909.43"/>
    <n v="151736.74"/>
    <n v="-5525.23"/>
    <n v="630365.64000000013"/>
  </r>
  <r>
    <x v="2"/>
    <s v="Tampa Electric Company"/>
    <x v="0"/>
    <s v="Tampa Electric Company"/>
    <x v="458"/>
    <s v="Benefits Fringe Rcls"/>
    <x v="135"/>
    <s v="Emp Pension Benefits"/>
    <n v="0"/>
    <n v="-60618.63"/>
    <n v="-32018.2"/>
    <n v="-27818.09"/>
    <n v="-33999.120000000003"/>
    <n v="-50018.97"/>
    <n v="-13544.69"/>
    <n v="-3818.06"/>
    <n v="-293666.52"/>
    <n v="16393"/>
    <n v="-140621.16"/>
    <n v="-40730.620000000003"/>
    <n v="-680461.06"/>
  </r>
  <r>
    <x v="2"/>
    <s v="Tampa Electric Company"/>
    <x v="0"/>
    <s v="Tampa Electric Company"/>
    <x v="459"/>
    <s v="Benefits to BalSheet"/>
    <x v="1"/>
    <s v="FERC B/S Clearing"/>
    <n v="-1664049.75"/>
    <n v="-1674197.86"/>
    <n v="-1921910.15"/>
    <n v="-1731139.12"/>
    <n v="-2070749.37"/>
    <n v="-2047782.5"/>
    <n v="-1840291.92"/>
    <n v="-2069968.3"/>
    <n v="-2026402.35"/>
    <n v="-1916696.35"/>
    <n v="-2010713.86"/>
    <n v="-1951738.57"/>
    <n v="-22925640.100000001"/>
  </r>
  <r>
    <x v="2"/>
    <s v="Tampa Electric Company"/>
    <x v="0"/>
    <s v="Tampa Electric Company"/>
    <x v="460"/>
    <s v="EE ProfDue Subs Fees"/>
    <x v="1"/>
    <s v="FERC B/S Clearing"/>
    <n v="125904.47"/>
    <n v="367208"/>
    <m/>
    <n v="698.75"/>
    <n v="885"/>
    <m/>
    <n v="1031"/>
    <n v="184"/>
    <m/>
    <n v="100"/>
    <n v="1303.5999999999999"/>
    <n v="-472133.41"/>
    <n v="25181.409999999974"/>
  </r>
  <r>
    <x v="2"/>
    <s v="Tampa Electric Company"/>
    <x v="0"/>
    <s v="Tampa Electric Company"/>
    <x v="460"/>
    <s v="EE ProfDue Subs Fees"/>
    <x v="78"/>
    <s v="Csts Jobbing Wrk"/>
    <m/>
    <n v="145"/>
    <m/>
    <n v="140.31"/>
    <m/>
    <m/>
    <m/>
    <n v="949"/>
    <m/>
    <m/>
    <m/>
    <n v="0.49"/>
    <n v="1234.8"/>
  </r>
  <r>
    <x v="2"/>
    <s v="Tampa Electric Company"/>
    <x v="0"/>
    <s v="Tampa Electric Company"/>
    <x v="460"/>
    <s v="EE ProfDue Subs Fees"/>
    <x v="79"/>
    <s v="Other Deductions"/>
    <m/>
    <n v="1262.9000000000001"/>
    <m/>
    <n v="224.98"/>
    <m/>
    <m/>
    <m/>
    <m/>
    <m/>
    <m/>
    <m/>
    <m/>
    <n v="1487.88"/>
  </r>
  <r>
    <x v="2"/>
    <s v="Tampa Electric Company"/>
    <x v="0"/>
    <s v="Tampa Electric Company"/>
    <x v="460"/>
    <s v="EE ProfDue Subs Fees"/>
    <x v="80"/>
    <s v="Steam Ops SupEng"/>
    <n v="3750.26"/>
    <n v="22788.98"/>
    <n v="9985.1200000000008"/>
    <n v="305.3"/>
    <n v="1538.72"/>
    <n v="98.75"/>
    <n v="1650"/>
    <n v="470"/>
    <n v="2324.13"/>
    <n v="491.13"/>
    <n v="15.13"/>
    <n v="1058.2"/>
    <n v="44475.719999999994"/>
  </r>
  <r>
    <x v="2"/>
    <s v="Tampa Electric Company"/>
    <x v="0"/>
    <s v="Tampa Electric Company"/>
    <x v="460"/>
    <s v="EE ProfDue Subs Fees"/>
    <x v="81"/>
    <s v="Steam Fuel"/>
    <m/>
    <m/>
    <m/>
    <m/>
    <m/>
    <m/>
    <m/>
    <m/>
    <m/>
    <m/>
    <m/>
    <n v="0.24"/>
    <n v="0.24"/>
  </r>
  <r>
    <x v="2"/>
    <s v="Tampa Electric Company"/>
    <x v="0"/>
    <s v="Tampa Electric Company"/>
    <x v="460"/>
    <s v="EE ProfDue Subs Fees"/>
    <x v="82"/>
    <s v="Steam Expenses"/>
    <m/>
    <m/>
    <m/>
    <m/>
    <m/>
    <m/>
    <m/>
    <m/>
    <m/>
    <m/>
    <m/>
    <n v="3.86"/>
    <n v="3.86"/>
  </r>
  <r>
    <x v="2"/>
    <s v="Tampa Electric Company"/>
    <x v="0"/>
    <s v="Tampa Electric Company"/>
    <x v="460"/>
    <s v="EE ProfDue Subs Fees"/>
    <x v="83"/>
    <s v="Steam Electric Exp"/>
    <m/>
    <m/>
    <m/>
    <m/>
    <m/>
    <m/>
    <m/>
    <m/>
    <m/>
    <m/>
    <m/>
    <n v="2.84"/>
    <n v="2.84"/>
  </r>
  <r>
    <x v="2"/>
    <s v="Tampa Electric Company"/>
    <x v="0"/>
    <s v="Tampa Electric Company"/>
    <x v="460"/>
    <s v="EE ProfDue Subs Fees"/>
    <x v="84"/>
    <s v="Misc Steam Pwr Exp"/>
    <n v="5000"/>
    <n v="398.75"/>
    <n v="400"/>
    <n v="65"/>
    <m/>
    <n v="900"/>
    <m/>
    <n v="5622.5"/>
    <m/>
    <n v="60"/>
    <m/>
    <n v="0.99"/>
    <n v="12447.24"/>
  </r>
  <r>
    <x v="2"/>
    <s v="Tampa Electric Company"/>
    <x v="0"/>
    <s v="Tampa Electric Company"/>
    <x v="460"/>
    <s v="EE ProfDue Subs Fees"/>
    <x v="86"/>
    <s v="Steam Main Struct"/>
    <m/>
    <m/>
    <m/>
    <m/>
    <m/>
    <m/>
    <m/>
    <m/>
    <m/>
    <m/>
    <m/>
    <n v="0.57999999999999996"/>
    <n v="0.57999999999999996"/>
  </r>
  <r>
    <x v="2"/>
    <s v="Tampa Electric Company"/>
    <x v="0"/>
    <s v="Tampa Electric Company"/>
    <x v="460"/>
    <s v="EE ProfDue Subs Fees"/>
    <x v="87"/>
    <s v="Steam Maint BoilerPl"/>
    <m/>
    <m/>
    <m/>
    <m/>
    <m/>
    <m/>
    <m/>
    <m/>
    <m/>
    <m/>
    <m/>
    <n v="5.3"/>
    <n v="5.3"/>
  </r>
  <r>
    <x v="2"/>
    <s v="Tampa Electric Company"/>
    <x v="0"/>
    <s v="Tampa Electric Company"/>
    <x v="460"/>
    <s v="EE ProfDue Subs Fees"/>
    <x v="88"/>
    <s v="Steam Maint ElePlant"/>
    <m/>
    <m/>
    <m/>
    <m/>
    <m/>
    <m/>
    <m/>
    <m/>
    <m/>
    <m/>
    <m/>
    <n v="0.33"/>
    <n v="0.33"/>
  </r>
  <r>
    <x v="2"/>
    <s v="Tampa Electric Company"/>
    <x v="0"/>
    <s v="Tampa Electric Company"/>
    <x v="460"/>
    <s v="EE ProfDue Subs Fees"/>
    <x v="89"/>
    <s v="Maint Msc Steam Plnt"/>
    <m/>
    <m/>
    <m/>
    <m/>
    <m/>
    <m/>
    <m/>
    <m/>
    <m/>
    <m/>
    <m/>
    <n v="0.56000000000000005"/>
    <n v="0.56000000000000005"/>
  </r>
  <r>
    <x v="2"/>
    <s v="Tampa Electric Company"/>
    <x v="0"/>
    <s v="Tampa Electric Company"/>
    <x v="460"/>
    <s v="EE ProfDue Subs Fees"/>
    <x v="90"/>
    <s v="OthPwr Ops SupEng"/>
    <m/>
    <m/>
    <m/>
    <m/>
    <m/>
    <m/>
    <m/>
    <m/>
    <m/>
    <m/>
    <m/>
    <n v="0.06"/>
    <n v="0.06"/>
  </r>
  <r>
    <x v="2"/>
    <s v="Tampa Electric Company"/>
    <x v="0"/>
    <s v="Tampa Electric Company"/>
    <x v="460"/>
    <s v="EE ProfDue Subs Fees"/>
    <x v="92"/>
    <s v="OthPwr Gen Exp"/>
    <m/>
    <n v="10025.75"/>
    <n v="566.24"/>
    <n v="3003"/>
    <n v="449"/>
    <m/>
    <m/>
    <m/>
    <n v="600"/>
    <m/>
    <n v="517"/>
    <n v="14.42"/>
    <n v="15175.41"/>
  </r>
  <r>
    <x v="2"/>
    <s v="Tampa Electric Company"/>
    <x v="0"/>
    <s v="Tampa Electric Company"/>
    <x v="460"/>
    <s v="EE ProfDue Subs Fees"/>
    <x v="93"/>
    <s v="Misc OthPwr Gen Exp"/>
    <n v="881.11"/>
    <n v="8380.2199999999993"/>
    <n v="766.18"/>
    <n v="117.98"/>
    <n v="2304"/>
    <n v="200"/>
    <n v="1953"/>
    <m/>
    <n v="60"/>
    <n v="849.25"/>
    <n v="4393.3100000000004"/>
    <n v="165.84"/>
    <n v="20070.89"/>
  </r>
  <r>
    <x v="2"/>
    <s v="Tampa Electric Company"/>
    <x v="0"/>
    <s v="Tampa Electric Company"/>
    <x v="460"/>
    <s v="EE ProfDue Subs Fees"/>
    <x v="94"/>
    <s v="OthPwr Maint Struct"/>
    <m/>
    <m/>
    <m/>
    <m/>
    <m/>
    <m/>
    <m/>
    <m/>
    <m/>
    <m/>
    <m/>
    <n v="0.47"/>
    <n v="0.47"/>
  </r>
  <r>
    <x v="2"/>
    <s v="Tampa Electric Company"/>
    <x v="0"/>
    <s v="Tampa Electric Company"/>
    <x v="460"/>
    <s v="EE ProfDue Subs Fees"/>
    <x v="95"/>
    <s v="OthPwr Maint Gen Eq"/>
    <m/>
    <m/>
    <m/>
    <m/>
    <n v="3543.2"/>
    <m/>
    <n v="100"/>
    <m/>
    <m/>
    <m/>
    <m/>
    <n v="4.78"/>
    <n v="3647.98"/>
  </r>
  <r>
    <x v="2"/>
    <s v="Tampa Electric Company"/>
    <x v="0"/>
    <s v="Tampa Electric Company"/>
    <x v="460"/>
    <s v="EE ProfDue Subs Fees"/>
    <x v="96"/>
    <s v="Maint Msc OthPwr Plt"/>
    <m/>
    <m/>
    <m/>
    <m/>
    <m/>
    <m/>
    <m/>
    <m/>
    <m/>
    <m/>
    <m/>
    <n v="0.08"/>
    <n v="0.08"/>
  </r>
  <r>
    <x v="2"/>
    <s v="Tampa Electric Company"/>
    <x v="0"/>
    <s v="Tampa Electric Company"/>
    <x v="460"/>
    <s v="EE ProfDue Subs Fees"/>
    <x v="97"/>
    <s v="OthSup SysCtrl Dispt"/>
    <m/>
    <m/>
    <m/>
    <m/>
    <m/>
    <m/>
    <m/>
    <m/>
    <m/>
    <m/>
    <m/>
    <n v="0.69"/>
    <n v="0.69"/>
  </r>
  <r>
    <x v="2"/>
    <s v="Tampa Electric Company"/>
    <x v="0"/>
    <s v="Tampa Electric Company"/>
    <x v="460"/>
    <s v="EE ProfDue Subs Fees"/>
    <x v="98"/>
    <s v="Trnsm Ops SupEng"/>
    <n v="1200"/>
    <n v="5"/>
    <m/>
    <m/>
    <n v="400"/>
    <m/>
    <m/>
    <m/>
    <n v="1300"/>
    <n v="360"/>
    <m/>
    <n v="0.67"/>
    <n v="3265.67"/>
  </r>
  <r>
    <x v="2"/>
    <s v="Tampa Electric Company"/>
    <x v="0"/>
    <s v="Tampa Electric Company"/>
    <x v="460"/>
    <s v="EE ProfDue Subs Fees"/>
    <x v="99"/>
    <s v="Trnsm LD Reliability"/>
    <m/>
    <m/>
    <m/>
    <m/>
    <m/>
    <m/>
    <m/>
    <m/>
    <m/>
    <m/>
    <m/>
    <n v="0.11"/>
    <n v="0.11"/>
  </r>
  <r>
    <x v="2"/>
    <s v="Tampa Electric Company"/>
    <x v="0"/>
    <s v="Tampa Electric Company"/>
    <x v="460"/>
    <s v="EE ProfDue Subs Fees"/>
    <x v="100"/>
    <s v="Trnsm LD Monitor"/>
    <m/>
    <m/>
    <m/>
    <m/>
    <m/>
    <m/>
    <m/>
    <m/>
    <m/>
    <m/>
    <m/>
    <n v="253.48"/>
    <n v="253.48"/>
  </r>
  <r>
    <x v="2"/>
    <s v="Tampa Electric Company"/>
    <x v="0"/>
    <s v="Tampa Electric Company"/>
    <x v="460"/>
    <s v="EE ProfDue Subs Fees"/>
    <x v="101"/>
    <s v="Trnsm LD Svc Schld"/>
    <m/>
    <m/>
    <m/>
    <m/>
    <m/>
    <m/>
    <m/>
    <m/>
    <m/>
    <m/>
    <m/>
    <n v="1.04"/>
    <n v="1.04"/>
  </r>
  <r>
    <x v="2"/>
    <s v="Tampa Electric Company"/>
    <x v="0"/>
    <s v="Tampa Electric Company"/>
    <x v="460"/>
    <s v="EE ProfDue Subs Fees"/>
    <x v="102"/>
    <s v="Trnsm Station Exp"/>
    <n v="15.13"/>
    <n v="15.13"/>
    <n v="110"/>
    <n v="30.26"/>
    <n v="15.13"/>
    <n v="16.12"/>
    <n v="17.11"/>
    <n v="193.25"/>
    <n v="172.55"/>
    <n v="388.25"/>
    <m/>
    <n v="28.73"/>
    <n v="1001.6600000000001"/>
  </r>
  <r>
    <x v="2"/>
    <s v="Tampa Electric Company"/>
    <x v="0"/>
    <s v="Tampa Electric Company"/>
    <x v="460"/>
    <s v="EE ProfDue Subs Fees"/>
    <x v="103"/>
    <s v="Trnsm OH Line Exp"/>
    <m/>
    <m/>
    <m/>
    <m/>
    <m/>
    <m/>
    <m/>
    <m/>
    <m/>
    <m/>
    <m/>
    <n v="0.21"/>
    <n v="0.21"/>
  </r>
  <r>
    <x v="2"/>
    <s v="Tampa Electric Company"/>
    <x v="0"/>
    <s v="Tampa Electric Company"/>
    <x v="460"/>
    <s v="EE ProfDue Subs Fees"/>
    <x v="104"/>
    <s v="Misc Trnsm Exp"/>
    <n v="187.5"/>
    <n v="785"/>
    <n v="98.75"/>
    <m/>
    <n v="958.44"/>
    <m/>
    <m/>
    <n v="95.13"/>
    <n v="262.13"/>
    <n v="574.38"/>
    <n v="332.13"/>
    <n v="51.31"/>
    <n v="3344.7700000000004"/>
  </r>
  <r>
    <x v="2"/>
    <s v="Tampa Electric Company"/>
    <x v="0"/>
    <s v="Tampa Electric Company"/>
    <x v="460"/>
    <s v="EE ProfDue Subs Fees"/>
    <x v="106"/>
    <s v="Trnsm Maint Comp SW"/>
    <m/>
    <m/>
    <m/>
    <m/>
    <m/>
    <m/>
    <m/>
    <m/>
    <m/>
    <n v="1053"/>
    <m/>
    <n v="0.15"/>
    <n v="1053.1500000000001"/>
  </r>
  <r>
    <x v="2"/>
    <s v="Tampa Electric Company"/>
    <x v="0"/>
    <s v="Tampa Electric Company"/>
    <x v="460"/>
    <s v="EE ProfDue Subs Fees"/>
    <x v="107"/>
    <s v="Trnsm Maint Comm Eq"/>
    <m/>
    <m/>
    <m/>
    <n v="150"/>
    <m/>
    <m/>
    <n v="108"/>
    <n v="2398"/>
    <m/>
    <m/>
    <n v="-2398"/>
    <n v="83.42"/>
    <n v="341.42"/>
  </r>
  <r>
    <x v="2"/>
    <s v="Tampa Electric Company"/>
    <x v="0"/>
    <s v="Tampa Electric Company"/>
    <x v="460"/>
    <s v="EE ProfDue Subs Fees"/>
    <x v="108"/>
    <s v="Trnsm Maint Stn Equ"/>
    <n v="140.31"/>
    <m/>
    <n v="140.31"/>
    <n v="140.31"/>
    <m/>
    <m/>
    <m/>
    <m/>
    <m/>
    <m/>
    <m/>
    <n v="0.49"/>
    <n v="421.42"/>
  </r>
  <r>
    <x v="2"/>
    <s v="Tampa Electric Company"/>
    <x v="0"/>
    <s v="Tampa Electric Company"/>
    <x v="460"/>
    <s v="EE ProfDue Subs Fees"/>
    <x v="109"/>
    <s v="Trnsm Maint OH Lines"/>
    <m/>
    <m/>
    <m/>
    <m/>
    <m/>
    <m/>
    <m/>
    <m/>
    <m/>
    <m/>
    <m/>
    <n v="0.76"/>
    <n v="0.76"/>
  </r>
  <r>
    <x v="2"/>
    <s v="Tampa Electric Company"/>
    <x v="0"/>
    <s v="Tampa Electric Company"/>
    <x v="460"/>
    <s v="EE ProfDue Subs Fees"/>
    <x v="110"/>
    <s v="Distrb Ops SupEng"/>
    <m/>
    <m/>
    <m/>
    <m/>
    <m/>
    <m/>
    <m/>
    <m/>
    <m/>
    <m/>
    <m/>
    <n v="0.67"/>
    <n v="0.67"/>
  </r>
  <r>
    <x v="2"/>
    <s v="Tampa Electric Company"/>
    <x v="0"/>
    <s v="Tampa Electric Company"/>
    <x v="460"/>
    <s v="EE ProfDue Subs Fees"/>
    <x v="111"/>
    <s v="Distrb Load Dispatch"/>
    <m/>
    <m/>
    <m/>
    <m/>
    <m/>
    <m/>
    <m/>
    <m/>
    <m/>
    <m/>
    <m/>
    <n v="1.05"/>
    <n v="1.05"/>
  </r>
  <r>
    <x v="2"/>
    <s v="Tampa Electric Company"/>
    <x v="0"/>
    <s v="Tampa Electric Company"/>
    <x v="460"/>
    <s v="EE ProfDue Subs Fees"/>
    <x v="112"/>
    <s v="Distrb Station Exp"/>
    <n v="421.5"/>
    <m/>
    <n v="197.5"/>
    <n v="1044.8900000000001"/>
    <n v="244"/>
    <m/>
    <n v="106"/>
    <m/>
    <n v="487"/>
    <m/>
    <n v="571.41"/>
    <n v="253.12"/>
    <n v="3325.42"/>
  </r>
  <r>
    <x v="2"/>
    <s v="Tampa Electric Company"/>
    <x v="0"/>
    <s v="Tampa Electric Company"/>
    <x v="460"/>
    <s v="EE ProfDue Subs Fees"/>
    <x v="113"/>
    <s v="Distrb OH Line Exp"/>
    <n v="30.25"/>
    <n v="317.43"/>
    <n v="1031.1199999999999"/>
    <n v="1203"/>
    <n v="753.1"/>
    <n v="141.25"/>
    <n v="32.24"/>
    <n v="153.76"/>
    <n v="1976.77"/>
    <n v="479.76"/>
    <n v="368.48"/>
    <n v="1189.29"/>
    <n v="7676.45"/>
  </r>
  <r>
    <x v="2"/>
    <s v="Tampa Electric Company"/>
    <x v="0"/>
    <s v="Tampa Electric Company"/>
    <x v="460"/>
    <s v="EE ProfDue Subs Fees"/>
    <x v="114"/>
    <s v="Distrb UG Line Exp"/>
    <m/>
    <m/>
    <m/>
    <m/>
    <m/>
    <m/>
    <m/>
    <m/>
    <m/>
    <m/>
    <m/>
    <n v="0.68"/>
    <n v="0.68"/>
  </r>
  <r>
    <x v="2"/>
    <s v="Tampa Electric Company"/>
    <x v="0"/>
    <s v="Tampa Electric Company"/>
    <x v="460"/>
    <s v="EE ProfDue Subs Fees"/>
    <x v="115"/>
    <s v="Distrb Sreet Lightn"/>
    <n v="45"/>
    <n v="45"/>
    <n v="45"/>
    <n v="45"/>
    <n v="940"/>
    <m/>
    <n v="90"/>
    <n v="45"/>
    <m/>
    <m/>
    <n v="217"/>
    <n v="1.48"/>
    <n v="1473.48"/>
  </r>
  <r>
    <x v="2"/>
    <s v="Tampa Electric Company"/>
    <x v="0"/>
    <s v="Tampa Electric Company"/>
    <x v="460"/>
    <s v="EE ProfDue Subs Fees"/>
    <x v="116"/>
    <s v="Distrb Meter Exp"/>
    <m/>
    <m/>
    <m/>
    <m/>
    <m/>
    <m/>
    <m/>
    <m/>
    <m/>
    <m/>
    <m/>
    <n v="4.97"/>
    <n v="4.97"/>
  </r>
  <r>
    <x v="2"/>
    <s v="Tampa Electric Company"/>
    <x v="0"/>
    <s v="Tampa Electric Company"/>
    <x v="460"/>
    <s v="EE ProfDue Subs Fees"/>
    <x v="117"/>
    <s v="Distrb Cust Install"/>
    <m/>
    <m/>
    <m/>
    <m/>
    <m/>
    <m/>
    <m/>
    <m/>
    <m/>
    <m/>
    <m/>
    <n v="0.38"/>
    <n v="0.38"/>
  </r>
  <r>
    <x v="2"/>
    <s v="Tampa Electric Company"/>
    <x v="0"/>
    <s v="Tampa Electric Company"/>
    <x v="460"/>
    <s v="EE ProfDue Subs Fees"/>
    <x v="118"/>
    <s v="Misc Distrib Exp"/>
    <n v="530.12"/>
    <n v="1070"/>
    <n v="3588.89"/>
    <n v="260.13"/>
    <n v="1108.0899999999999"/>
    <n v="86.24"/>
    <n v="70.5"/>
    <n v="90.26"/>
    <n v="2461.61"/>
    <n v="2660.01"/>
    <n v="3080.8"/>
    <n v="1175.97"/>
    <n v="16182.62"/>
  </r>
  <r>
    <x v="2"/>
    <s v="Tampa Electric Company"/>
    <x v="0"/>
    <s v="Tampa Electric Company"/>
    <x v="460"/>
    <s v="EE ProfDue Subs Fees"/>
    <x v="119"/>
    <s v="Distrb Maint Struct"/>
    <m/>
    <m/>
    <m/>
    <m/>
    <m/>
    <m/>
    <m/>
    <m/>
    <m/>
    <m/>
    <m/>
    <n v="0.13"/>
    <n v="0.13"/>
  </r>
  <r>
    <x v="2"/>
    <s v="Tampa Electric Company"/>
    <x v="0"/>
    <s v="Tampa Electric Company"/>
    <x v="460"/>
    <s v="EE ProfDue Subs Fees"/>
    <x v="120"/>
    <s v="Distrb Maint Station"/>
    <m/>
    <m/>
    <m/>
    <n v="140.31"/>
    <m/>
    <m/>
    <m/>
    <m/>
    <m/>
    <m/>
    <m/>
    <n v="1.55"/>
    <n v="141.86000000000001"/>
  </r>
  <r>
    <x v="2"/>
    <s v="Tampa Electric Company"/>
    <x v="0"/>
    <s v="Tampa Electric Company"/>
    <x v="460"/>
    <s v="EE ProfDue Subs Fees"/>
    <x v="121"/>
    <s v="Distrb Maint OH Line"/>
    <m/>
    <n v="20"/>
    <m/>
    <n v="595"/>
    <m/>
    <n v="120"/>
    <n v="185"/>
    <m/>
    <m/>
    <m/>
    <m/>
    <n v="9.7100000000000009"/>
    <n v="929.71"/>
  </r>
  <r>
    <x v="2"/>
    <s v="Tampa Electric Company"/>
    <x v="0"/>
    <s v="Tampa Electric Company"/>
    <x v="460"/>
    <s v="EE ProfDue Subs Fees"/>
    <x v="122"/>
    <s v="Distrb Maint UG Line"/>
    <m/>
    <m/>
    <m/>
    <m/>
    <m/>
    <m/>
    <n v="285"/>
    <m/>
    <m/>
    <m/>
    <m/>
    <n v="4.3600000000000003"/>
    <n v="289.36"/>
  </r>
  <r>
    <x v="2"/>
    <s v="Tampa Electric Company"/>
    <x v="0"/>
    <s v="Tampa Electric Company"/>
    <x v="460"/>
    <s v="EE ProfDue Subs Fees"/>
    <x v="123"/>
    <s v="Distrb Maint Transf"/>
    <m/>
    <m/>
    <m/>
    <m/>
    <m/>
    <m/>
    <m/>
    <m/>
    <m/>
    <m/>
    <m/>
    <n v="0.23"/>
    <n v="0.23"/>
  </r>
  <r>
    <x v="2"/>
    <s v="Tampa Electric Company"/>
    <x v="0"/>
    <s v="Tampa Electric Company"/>
    <x v="460"/>
    <s v="EE ProfDue Subs Fees"/>
    <x v="124"/>
    <s v="Distrb Maint StLght"/>
    <m/>
    <m/>
    <m/>
    <m/>
    <m/>
    <m/>
    <m/>
    <m/>
    <m/>
    <m/>
    <m/>
    <n v="0.01"/>
    <n v="0.01"/>
  </r>
  <r>
    <x v="2"/>
    <s v="Tampa Electric Company"/>
    <x v="0"/>
    <s v="Tampa Electric Company"/>
    <x v="460"/>
    <s v="EE ProfDue Subs Fees"/>
    <x v="125"/>
    <s v="Distrb Maint Meters"/>
    <m/>
    <m/>
    <m/>
    <m/>
    <m/>
    <m/>
    <m/>
    <m/>
    <m/>
    <m/>
    <m/>
    <n v="0.28999999999999998"/>
    <n v="0.28999999999999998"/>
  </r>
  <r>
    <x v="2"/>
    <s v="Tampa Electric Company"/>
    <x v="0"/>
    <s v="Tampa Electric Company"/>
    <x v="460"/>
    <s v="EE ProfDue Subs Fees"/>
    <x v="127"/>
    <s v="Cust Act Meter Read"/>
    <m/>
    <m/>
    <m/>
    <m/>
    <m/>
    <m/>
    <m/>
    <m/>
    <m/>
    <m/>
    <m/>
    <n v="0.25"/>
    <n v="0.25"/>
  </r>
  <r>
    <x v="2"/>
    <s v="Tampa Electric Company"/>
    <x v="0"/>
    <s v="Tampa Electric Company"/>
    <x v="460"/>
    <s v="EE ProfDue Subs Fees"/>
    <x v="128"/>
    <s v="Cust Act Rcds Cllct"/>
    <n v="102.22"/>
    <n v="7438.87"/>
    <n v="162.28"/>
    <n v="6107.15"/>
    <n v="14.59"/>
    <n v="943.36"/>
    <n v="756.04"/>
    <n v="71.52"/>
    <n v="522.4"/>
    <n v="811.98"/>
    <n v="2370.14"/>
    <n v="8039.02"/>
    <n v="27339.570000000003"/>
  </r>
  <r>
    <x v="2"/>
    <s v="Tampa Electric Company"/>
    <x v="0"/>
    <s v="Tampa Electric Company"/>
    <x v="460"/>
    <s v="EE ProfDue Subs Fees"/>
    <x v="129"/>
    <s v="Cust Assist Exp"/>
    <n v="9210"/>
    <n v="27808"/>
    <n v="24109.21"/>
    <n v="22700"/>
    <n v="455"/>
    <n v="5160"/>
    <n v="1000"/>
    <n v="-2200"/>
    <n v="6433"/>
    <n v="37081"/>
    <n v="1385.38"/>
    <n v="14000.05"/>
    <n v="147141.63999999998"/>
  </r>
  <r>
    <x v="2"/>
    <s v="Tampa Electric Company"/>
    <x v="0"/>
    <s v="Tampa Electric Company"/>
    <x v="460"/>
    <s v="EE ProfDue Subs Fees"/>
    <x v="136"/>
    <s v="Sales Advertising"/>
    <m/>
    <m/>
    <m/>
    <m/>
    <m/>
    <m/>
    <m/>
    <m/>
    <m/>
    <m/>
    <n v="1949.1"/>
    <n v="3932.4"/>
    <n v="5881.5"/>
  </r>
  <r>
    <x v="2"/>
    <s v="Tampa Electric Company"/>
    <x v="0"/>
    <s v="Tampa Electric Company"/>
    <x v="460"/>
    <s v="EE ProfDue Subs Fees"/>
    <x v="137"/>
    <s v="Office Suppl Exp"/>
    <n v="33086.019999999997"/>
    <n v="10192.379999999999"/>
    <n v="17980.169999999998"/>
    <n v="10519.72"/>
    <n v="94553.73"/>
    <n v="-35225.919999999998"/>
    <n v="10281.51"/>
    <n v="37769.33"/>
    <n v="67481.820000000007"/>
    <n v="16177.26"/>
    <n v="10098.92"/>
    <n v="52325.919999999998"/>
    <n v="325240.86"/>
  </r>
  <r>
    <x v="2"/>
    <s v="Tampa Electric Company"/>
    <x v="0"/>
    <s v="Tampa Electric Company"/>
    <x v="460"/>
    <s v="EE ProfDue Subs Fees"/>
    <x v="132"/>
    <s v="Misc General Exp"/>
    <m/>
    <m/>
    <n v="53197.5"/>
    <m/>
    <n v="1619.94"/>
    <m/>
    <n v="125"/>
    <n v="6444.89"/>
    <n v="242.4"/>
    <m/>
    <m/>
    <n v="285.56"/>
    <n v="61915.29"/>
  </r>
  <r>
    <x v="2"/>
    <s v="Tampa Electric Company"/>
    <x v="0"/>
    <s v="Tampa Electric Company"/>
    <x v="460"/>
    <s v="EE ProfDue Subs Fees"/>
    <x v="133"/>
    <s v="A&amp;G Ele Maint GenPlt"/>
    <n v="40"/>
    <n v="7159.71"/>
    <n v="63.75"/>
    <n v="147.62"/>
    <m/>
    <m/>
    <m/>
    <n v="1597"/>
    <m/>
    <n v="982.91"/>
    <n v="363.99"/>
    <n v="233.43"/>
    <n v="10588.41"/>
  </r>
  <r>
    <x v="2"/>
    <s v="Tampa Electric Company"/>
    <x v="0"/>
    <s v="Tampa Electric Company"/>
    <x v="461"/>
    <s v="EE SocialCivic Dues"/>
    <x v="138"/>
    <s v="Civic Political Exp"/>
    <m/>
    <n v="1669.34"/>
    <n v="1731.79"/>
    <n v="9395.1"/>
    <n v="2582.7600000000002"/>
    <n v="6620.63"/>
    <n v="773.33"/>
    <n v="3771.73"/>
    <n v="557.70000000000005"/>
    <n v="1733.08"/>
    <n v="1727.47"/>
    <n v="9714.83"/>
    <n v="40277.760000000002"/>
  </r>
  <r>
    <x v="2"/>
    <s v="Tampa Electric Company"/>
    <x v="0"/>
    <s v="Tampa Electric Company"/>
    <x v="462"/>
    <s v="EE Meals 50% Deduct"/>
    <x v="1"/>
    <s v="FERC B/S Clearing"/>
    <n v="9045.99"/>
    <n v="16033.21"/>
    <n v="10372.790000000001"/>
    <n v="11728.08"/>
    <n v="17054.650000000001"/>
    <n v="11410.04"/>
    <n v="15357.39"/>
    <n v="17241.240000000002"/>
    <n v="17104.27"/>
    <n v="18813.009999999998"/>
    <n v="23693.57"/>
    <n v="36424.58"/>
    <n v="204278.82"/>
  </r>
  <r>
    <x v="2"/>
    <s v="Tampa Electric Company"/>
    <x v="0"/>
    <s v="Tampa Electric Company"/>
    <x v="462"/>
    <s v="EE Meals 50% Deduct"/>
    <x v="78"/>
    <s v="Csts Jobbing Wrk"/>
    <n v="1232.9100000000001"/>
    <n v="115.82"/>
    <n v="546.41"/>
    <n v="0.35"/>
    <n v="126.04"/>
    <n v="31.23"/>
    <n v="0.1"/>
    <n v="69.13"/>
    <m/>
    <n v="349.43"/>
    <n v="0.26"/>
    <n v="172.21"/>
    <n v="2643.89"/>
  </r>
  <r>
    <x v="2"/>
    <s v="Tampa Electric Company"/>
    <x v="0"/>
    <s v="Tampa Electric Company"/>
    <x v="462"/>
    <s v="EE Meals 50% Deduct"/>
    <x v="79"/>
    <s v="Other Deductions"/>
    <m/>
    <n v="2256.9899999999998"/>
    <m/>
    <n v="859.17"/>
    <m/>
    <m/>
    <m/>
    <n v="337.92"/>
    <m/>
    <m/>
    <m/>
    <m/>
    <n v="3454.08"/>
  </r>
  <r>
    <x v="2"/>
    <s v="Tampa Electric Company"/>
    <x v="0"/>
    <s v="Tampa Electric Company"/>
    <x v="462"/>
    <s v="EE Meals 50% Deduct"/>
    <x v="80"/>
    <s v="Steam Ops SupEng"/>
    <n v="2135.5700000000002"/>
    <n v="10199.370000000001"/>
    <n v="2487.02"/>
    <n v="38728.58"/>
    <n v="10542.96"/>
    <n v="6421.64"/>
    <n v="7532.63"/>
    <n v="7781.87"/>
    <n v="10318.41"/>
    <n v="11258.21"/>
    <n v="27109.77"/>
    <n v="18536.05"/>
    <n v="153052.07999999999"/>
  </r>
  <r>
    <x v="2"/>
    <s v="Tampa Electric Company"/>
    <x v="0"/>
    <s v="Tampa Electric Company"/>
    <x v="462"/>
    <s v="EE Meals 50% Deduct"/>
    <x v="81"/>
    <s v="Steam Fuel"/>
    <m/>
    <m/>
    <m/>
    <n v="0.21"/>
    <m/>
    <m/>
    <n v="0.1"/>
    <m/>
    <m/>
    <m/>
    <n v="0.17"/>
    <n v="0.13"/>
    <n v="0.61"/>
  </r>
  <r>
    <x v="2"/>
    <s v="Tampa Electric Company"/>
    <x v="0"/>
    <s v="Tampa Electric Company"/>
    <x v="462"/>
    <s v="EE Meals 50% Deduct"/>
    <x v="82"/>
    <s v="Steam Expenses"/>
    <m/>
    <m/>
    <m/>
    <n v="2.5299999999999998"/>
    <m/>
    <n v="115.77"/>
    <n v="0.89"/>
    <m/>
    <m/>
    <m/>
    <n v="1.9"/>
    <n v="2.02"/>
    <n v="123.11"/>
  </r>
  <r>
    <x v="2"/>
    <s v="Tampa Electric Company"/>
    <x v="0"/>
    <s v="Tampa Electric Company"/>
    <x v="462"/>
    <s v="EE Meals 50% Deduct"/>
    <x v="83"/>
    <s v="Steam Electric Exp"/>
    <m/>
    <m/>
    <m/>
    <n v="1.31"/>
    <m/>
    <m/>
    <n v="0.56999999999999995"/>
    <m/>
    <m/>
    <m/>
    <n v="1.32"/>
    <n v="1.49"/>
    <n v="4.6900000000000004"/>
  </r>
  <r>
    <x v="2"/>
    <s v="Tampa Electric Company"/>
    <x v="0"/>
    <s v="Tampa Electric Company"/>
    <x v="462"/>
    <s v="EE Meals 50% Deduct"/>
    <x v="84"/>
    <s v="Misc Steam Pwr Exp"/>
    <n v="8187.57"/>
    <n v="9025.8700000000008"/>
    <n v="8499.31"/>
    <n v="13162.86"/>
    <n v="11032.73"/>
    <n v="12898.92"/>
    <n v="7991.81"/>
    <n v="15394.03"/>
    <n v="7643.02"/>
    <n v="12116.81"/>
    <n v="10888.44"/>
    <n v="11504.77"/>
    <n v="128346.14"/>
  </r>
  <r>
    <x v="2"/>
    <s v="Tampa Electric Company"/>
    <x v="0"/>
    <s v="Tampa Electric Company"/>
    <x v="462"/>
    <s v="EE Meals 50% Deduct"/>
    <x v="85"/>
    <s v="Steam Main SupEng"/>
    <m/>
    <m/>
    <m/>
    <m/>
    <m/>
    <m/>
    <n v="0"/>
    <m/>
    <m/>
    <m/>
    <m/>
    <m/>
    <n v="0"/>
  </r>
  <r>
    <x v="2"/>
    <s v="Tampa Electric Company"/>
    <x v="0"/>
    <s v="Tampa Electric Company"/>
    <x v="462"/>
    <s v="EE Meals 50% Deduct"/>
    <x v="86"/>
    <s v="Steam Main Struct"/>
    <m/>
    <m/>
    <m/>
    <n v="0.51"/>
    <m/>
    <m/>
    <n v="0.09"/>
    <m/>
    <m/>
    <m/>
    <n v="0.35"/>
    <n v="204.02"/>
    <n v="204.97"/>
  </r>
  <r>
    <x v="2"/>
    <s v="Tampa Electric Company"/>
    <x v="0"/>
    <s v="Tampa Electric Company"/>
    <x v="462"/>
    <s v="EE Meals 50% Deduct"/>
    <x v="87"/>
    <s v="Steam Maint BoilerPl"/>
    <m/>
    <m/>
    <m/>
    <n v="4.21"/>
    <m/>
    <m/>
    <n v="1.28"/>
    <m/>
    <m/>
    <m/>
    <n v="3.01"/>
    <n v="2.79"/>
    <n v="11.29"/>
  </r>
  <r>
    <x v="2"/>
    <s v="Tampa Electric Company"/>
    <x v="0"/>
    <s v="Tampa Electric Company"/>
    <x v="462"/>
    <s v="EE Meals 50% Deduct"/>
    <x v="88"/>
    <s v="Steam Maint ElePlant"/>
    <n v="184.6"/>
    <m/>
    <m/>
    <n v="256.43"/>
    <n v="68.069999999999993"/>
    <m/>
    <n v="0.15"/>
    <m/>
    <m/>
    <m/>
    <n v="0.43"/>
    <n v="0.17"/>
    <n v="509.84999999999997"/>
  </r>
  <r>
    <x v="2"/>
    <s v="Tampa Electric Company"/>
    <x v="0"/>
    <s v="Tampa Electric Company"/>
    <x v="462"/>
    <s v="EE Meals 50% Deduct"/>
    <x v="89"/>
    <s v="Maint Msc Steam Plnt"/>
    <m/>
    <m/>
    <m/>
    <n v="0.55000000000000004"/>
    <m/>
    <m/>
    <n v="0.2"/>
    <m/>
    <m/>
    <m/>
    <n v="0.56000000000000005"/>
    <n v="0.28999999999999998"/>
    <n v="1.6"/>
  </r>
  <r>
    <x v="2"/>
    <s v="Tampa Electric Company"/>
    <x v="0"/>
    <s v="Tampa Electric Company"/>
    <x v="462"/>
    <s v="EE Meals 50% Deduct"/>
    <x v="90"/>
    <s v="OthPwr Ops SupEng"/>
    <m/>
    <m/>
    <m/>
    <m/>
    <m/>
    <m/>
    <m/>
    <m/>
    <m/>
    <m/>
    <n v="0.01"/>
    <n v="0.03"/>
    <n v="0.04"/>
  </r>
  <r>
    <x v="2"/>
    <s v="Tampa Electric Company"/>
    <x v="0"/>
    <s v="Tampa Electric Company"/>
    <x v="462"/>
    <s v="EE Meals 50% Deduct"/>
    <x v="91"/>
    <s v="OthPwr Fuel"/>
    <m/>
    <m/>
    <m/>
    <n v="0"/>
    <m/>
    <m/>
    <n v="0"/>
    <m/>
    <m/>
    <m/>
    <n v="0"/>
    <m/>
    <n v="0"/>
  </r>
  <r>
    <x v="2"/>
    <s v="Tampa Electric Company"/>
    <x v="0"/>
    <s v="Tampa Electric Company"/>
    <x v="462"/>
    <s v="EE Meals 50% Deduct"/>
    <x v="92"/>
    <s v="OthPwr Gen Exp"/>
    <n v="91.7"/>
    <n v="1581.7"/>
    <n v="1945.25"/>
    <n v="1605.83"/>
    <n v="4608.3100000000004"/>
    <n v="3290.4"/>
    <n v="2307.0500000000002"/>
    <n v="3124.69"/>
    <n v="1675.06"/>
    <n v="2005.52"/>
    <n v="3153.48"/>
    <n v="2886.49"/>
    <n v="28275.480000000003"/>
  </r>
  <r>
    <x v="2"/>
    <s v="Tampa Electric Company"/>
    <x v="0"/>
    <s v="Tampa Electric Company"/>
    <x v="462"/>
    <s v="EE Meals 50% Deduct"/>
    <x v="93"/>
    <s v="Misc OthPwr Gen Exp"/>
    <n v="16616.14"/>
    <n v="21450.63"/>
    <n v="19738.63"/>
    <n v="16606.05"/>
    <n v="1867.11"/>
    <n v="12404.94"/>
    <n v="15109.42"/>
    <n v="15193.78"/>
    <n v="13528.79"/>
    <n v="16306.64"/>
    <n v="16653.490000000002"/>
    <n v="35166.53"/>
    <n v="200642.15"/>
  </r>
  <r>
    <x v="2"/>
    <s v="Tampa Electric Company"/>
    <x v="0"/>
    <s v="Tampa Electric Company"/>
    <x v="462"/>
    <s v="EE Meals 50% Deduct"/>
    <x v="94"/>
    <s v="OthPwr Maint Struct"/>
    <m/>
    <m/>
    <m/>
    <n v="0.41"/>
    <m/>
    <n v="81.22"/>
    <n v="0.14000000000000001"/>
    <m/>
    <n v="137.66999999999999"/>
    <m/>
    <n v="212.74"/>
    <n v="68.87"/>
    <n v="501.05"/>
  </r>
  <r>
    <x v="2"/>
    <s v="Tampa Electric Company"/>
    <x v="0"/>
    <s v="Tampa Electric Company"/>
    <x v="462"/>
    <s v="EE Meals 50% Deduct"/>
    <x v="95"/>
    <s v="OthPwr Maint Gen Eq"/>
    <m/>
    <n v="16.64"/>
    <m/>
    <n v="1.83"/>
    <m/>
    <n v="140.77000000000001"/>
    <n v="0.71"/>
    <m/>
    <n v="74.87"/>
    <m/>
    <n v="1.96"/>
    <n v="418.47"/>
    <n v="655.25"/>
  </r>
  <r>
    <x v="2"/>
    <s v="Tampa Electric Company"/>
    <x v="0"/>
    <s v="Tampa Electric Company"/>
    <x v="462"/>
    <s v="EE Meals 50% Deduct"/>
    <x v="96"/>
    <s v="Maint Msc OthPwr Plt"/>
    <m/>
    <m/>
    <m/>
    <n v="0.12"/>
    <m/>
    <m/>
    <n v="0.03"/>
    <m/>
    <n v="474.01"/>
    <m/>
    <n v="0.16"/>
    <n v="0.05"/>
    <n v="474.37"/>
  </r>
  <r>
    <x v="2"/>
    <s v="Tampa Electric Company"/>
    <x v="0"/>
    <s v="Tampa Electric Company"/>
    <x v="462"/>
    <s v="EE Meals 50% Deduct"/>
    <x v="97"/>
    <s v="OthSup SysCtrl Dispt"/>
    <m/>
    <m/>
    <m/>
    <n v="0.45"/>
    <m/>
    <m/>
    <n v="0.17"/>
    <m/>
    <m/>
    <m/>
    <n v="0.39"/>
    <n v="0.36"/>
    <n v="1.37"/>
  </r>
  <r>
    <x v="2"/>
    <s v="Tampa Electric Company"/>
    <x v="0"/>
    <s v="Tampa Electric Company"/>
    <x v="462"/>
    <s v="EE Meals 50% Deduct"/>
    <x v="98"/>
    <s v="Trnsm Ops SupEng"/>
    <m/>
    <n v="408.39"/>
    <m/>
    <n v="0.97"/>
    <n v="718.98"/>
    <n v="384.03"/>
    <n v="406.39"/>
    <n v="748.61"/>
    <n v="1162.0999999999999"/>
    <n v="851.38"/>
    <n v="458.82"/>
    <n v="621.35"/>
    <n v="5761.02"/>
  </r>
  <r>
    <x v="2"/>
    <s v="Tampa Electric Company"/>
    <x v="0"/>
    <s v="Tampa Electric Company"/>
    <x v="462"/>
    <s v="EE Meals 50% Deduct"/>
    <x v="99"/>
    <s v="Trnsm LD Reliability"/>
    <m/>
    <m/>
    <m/>
    <n v="0.06"/>
    <m/>
    <m/>
    <n v="0.02"/>
    <m/>
    <m/>
    <m/>
    <n v="0.05"/>
    <n v="0.06"/>
    <n v="0.19"/>
  </r>
  <r>
    <x v="2"/>
    <s v="Tampa Electric Company"/>
    <x v="0"/>
    <s v="Tampa Electric Company"/>
    <x v="462"/>
    <s v="EE Meals 50% Deduct"/>
    <x v="100"/>
    <s v="Trnsm LD Monitor"/>
    <n v="71.69"/>
    <m/>
    <n v="48.23"/>
    <n v="0.98"/>
    <m/>
    <n v="109.98"/>
    <n v="330.68"/>
    <n v="163.61000000000001"/>
    <m/>
    <m/>
    <n v="0.84"/>
    <n v="45.09"/>
    <n v="771.1"/>
  </r>
  <r>
    <x v="2"/>
    <s v="Tampa Electric Company"/>
    <x v="0"/>
    <s v="Tampa Electric Company"/>
    <x v="462"/>
    <s v="EE Meals 50% Deduct"/>
    <x v="101"/>
    <s v="Trnsm LD Svc Schld"/>
    <m/>
    <m/>
    <m/>
    <n v="0.72"/>
    <m/>
    <m/>
    <n v="0.26"/>
    <m/>
    <m/>
    <m/>
    <n v="0.59"/>
    <n v="0.54"/>
    <n v="2.11"/>
  </r>
  <r>
    <x v="2"/>
    <s v="Tampa Electric Company"/>
    <x v="0"/>
    <s v="Tampa Electric Company"/>
    <x v="462"/>
    <s v="EE Meals 50% Deduct"/>
    <x v="102"/>
    <s v="Trnsm Station Exp"/>
    <n v="8703.76"/>
    <n v="1940.97"/>
    <n v="3674.76"/>
    <n v="2797.82"/>
    <n v="5114.47"/>
    <n v="8526.5400000000009"/>
    <n v="5859.14"/>
    <n v="2600.23"/>
    <n v="3599.13"/>
    <n v="5323.45"/>
    <n v="5160.4399999999996"/>
    <n v="7021.41"/>
    <n v="60322.12000000001"/>
  </r>
  <r>
    <x v="2"/>
    <s v="Tampa Electric Company"/>
    <x v="0"/>
    <s v="Tampa Electric Company"/>
    <x v="462"/>
    <s v="EE Meals 50% Deduct"/>
    <x v="103"/>
    <s v="Trnsm OH Line Exp"/>
    <m/>
    <m/>
    <m/>
    <n v="0.14000000000000001"/>
    <m/>
    <m/>
    <n v="0.03"/>
    <m/>
    <n v="15494.84"/>
    <n v="3291.15"/>
    <n v="0.08"/>
    <n v="0.11"/>
    <n v="18786.350000000002"/>
  </r>
  <r>
    <x v="2"/>
    <s v="Tampa Electric Company"/>
    <x v="0"/>
    <s v="Tampa Electric Company"/>
    <x v="462"/>
    <s v="EE Meals 50% Deduct"/>
    <x v="104"/>
    <s v="Misc Trnsm Exp"/>
    <n v="4350.62"/>
    <n v="5110.29"/>
    <n v="3901.5"/>
    <n v="4658.42"/>
    <n v="4311.4799999999996"/>
    <n v="6687.42"/>
    <n v="4293.8100000000004"/>
    <n v="7561.49"/>
    <n v="7388.04"/>
    <n v="6855.38"/>
    <n v="4996.74"/>
    <n v="12204.73"/>
    <n v="72319.92"/>
  </r>
  <r>
    <x v="2"/>
    <s v="Tampa Electric Company"/>
    <x v="0"/>
    <s v="Tampa Electric Company"/>
    <x v="462"/>
    <s v="EE Meals 50% Deduct"/>
    <x v="106"/>
    <s v="Trnsm Maint Comp SW"/>
    <m/>
    <m/>
    <m/>
    <n v="0.17"/>
    <m/>
    <m/>
    <n v="0.05"/>
    <m/>
    <m/>
    <m/>
    <n v="0.08"/>
    <n v="0.08"/>
    <n v="0.38000000000000006"/>
  </r>
  <r>
    <x v="2"/>
    <s v="Tampa Electric Company"/>
    <x v="0"/>
    <s v="Tampa Electric Company"/>
    <x v="462"/>
    <s v="EE Meals 50% Deduct"/>
    <x v="107"/>
    <s v="Trnsm Maint Comm Eq"/>
    <n v="105.02"/>
    <m/>
    <n v="2015.34"/>
    <n v="87.55"/>
    <m/>
    <n v="115.61"/>
    <n v="37.67"/>
    <n v="246.29"/>
    <m/>
    <m/>
    <n v="7.0000000000000007E-2"/>
    <n v="7.0000000000000007E-2"/>
    <n v="2607.6200000000008"/>
  </r>
  <r>
    <x v="2"/>
    <s v="Tampa Electric Company"/>
    <x v="0"/>
    <s v="Tampa Electric Company"/>
    <x v="462"/>
    <s v="EE Meals 50% Deduct"/>
    <x v="108"/>
    <s v="Trnsm Maint Stn Equ"/>
    <m/>
    <m/>
    <n v="117.75"/>
    <n v="0.22"/>
    <m/>
    <m/>
    <n v="0.1"/>
    <m/>
    <n v="277.61"/>
    <m/>
    <n v="0.32"/>
    <n v="0.26"/>
    <n v="396.26"/>
  </r>
  <r>
    <x v="2"/>
    <s v="Tampa Electric Company"/>
    <x v="0"/>
    <s v="Tampa Electric Company"/>
    <x v="462"/>
    <s v="EE Meals 50% Deduct"/>
    <x v="109"/>
    <s v="Trnsm Maint OH Lines"/>
    <m/>
    <m/>
    <m/>
    <n v="0.6"/>
    <n v="44.92"/>
    <m/>
    <n v="0.19"/>
    <m/>
    <m/>
    <m/>
    <n v="0.35"/>
    <n v="0.38"/>
    <n v="46.440000000000005"/>
  </r>
  <r>
    <x v="2"/>
    <s v="Tampa Electric Company"/>
    <x v="0"/>
    <s v="Tampa Electric Company"/>
    <x v="462"/>
    <s v="EE Meals 50% Deduct"/>
    <x v="110"/>
    <s v="Distrb Ops SupEng"/>
    <m/>
    <m/>
    <n v="55.05"/>
    <n v="1474.38"/>
    <n v="638.33000000000004"/>
    <n v="232.96"/>
    <n v="298.04000000000002"/>
    <n v="389.02"/>
    <n v="2183.7399999999998"/>
    <n v="680.52"/>
    <n v="885.29"/>
    <n v="0.35"/>
    <n v="6837.6800000000012"/>
  </r>
  <r>
    <x v="2"/>
    <s v="Tampa Electric Company"/>
    <x v="0"/>
    <s v="Tampa Electric Company"/>
    <x v="462"/>
    <s v="EE Meals 50% Deduct"/>
    <x v="111"/>
    <s v="Distrb Load Dispatch"/>
    <m/>
    <m/>
    <m/>
    <n v="0.67"/>
    <m/>
    <m/>
    <n v="0.21"/>
    <m/>
    <m/>
    <m/>
    <n v="103.55"/>
    <n v="0.55000000000000004"/>
    <n v="104.97999999999999"/>
  </r>
  <r>
    <x v="2"/>
    <s v="Tampa Electric Company"/>
    <x v="0"/>
    <s v="Tampa Electric Company"/>
    <x v="462"/>
    <s v="EE Meals 50% Deduct"/>
    <x v="112"/>
    <s v="Distrb Station Exp"/>
    <n v="348.66"/>
    <n v="493.59"/>
    <n v="792.01"/>
    <n v="948.42"/>
    <n v="1227.74"/>
    <n v="1543.25"/>
    <n v="978.31"/>
    <n v="1145.8900000000001"/>
    <n v="595.05999999999995"/>
    <n v="1295.8900000000001"/>
    <n v="2221.5700000000002"/>
    <n v="707.97"/>
    <n v="12298.359999999999"/>
  </r>
  <r>
    <x v="2"/>
    <s v="Tampa Electric Company"/>
    <x v="0"/>
    <s v="Tampa Electric Company"/>
    <x v="462"/>
    <s v="EE Meals 50% Deduct"/>
    <x v="113"/>
    <s v="Distrb OH Line Exp"/>
    <n v="16012.52"/>
    <n v="9934.4599999999991"/>
    <n v="12737"/>
    <n v="15083.21"/>
    <n v="18245.349999999999"/>
    <n v="12919.65"/>
    <n v="11734.99"/>
    <n v="19902.96"/>
    <n v="44313.48"/>
    <n v="128582.67"/>
    <n v="15471.66"/>
    <n v="17824.07"/>
    <n v="322762.01999999996"/>
  </r>
  <r>
    <x v="2"/>
    <s v="Tampa Electric Company"/>
    <x v="0"/>
    <s v="Tampa Electric Company"/>
    <x v="462"/>
    <s v="EE Meals 50% Deduct"/>
    <x v="114"/>
    <s v="Distrb UG Line Exp"/>
    <m/>
    <m/>
    <m/>
    <n v="0.52"/>
    <m/>
    <m/>
    <n v="0.16"/>
    <m/>
    <m/>
    <m/>
    <n v="0.34"/>
    <n v="0.36"/>
    <n v="1.38"/>
  </r>
  <r>
    <x v="2"/>
    <s v="Tampa Electric Company"/>
    <x v="0"/>
    <s v="Tampa Electric Company"/>
    <x v="462"/>
    <s v="EE Meals 50% Deduct"/>
    <x v="115"/>
    <s v="Distrb Sreet Lightn"/>
    <n v="320.14"/>
    <n v="2763.43"/>
    <n v="4872.99"/>
    <n v="1808.54"/>
    <n v="5232.9399999999996"/>
    <n v="4236.2"/>
    <n v="2917.83"/>
    <n v="4931.75"/>
    <n v="4547.1899999999996"/>
    <n v="3370.92"/>
    <n v="3289.09"/>
    <n v="5222.71"/>
    <n v="43513.73"/>
  </r>
  <r>
    <x v="2"/>
    <s v="Tampa Electric Company"/>
    <x v="0"/>
    <s v="Tampa Electric Company"/>
    <x v="462"/>
    <s v="EE Meals 50% Deduct"/>
    <x v="116"/>
    <s v="Distrb Meter Exp"/>
    <n v="661.38"/>
    <n v="836.62"/>
    <n v="2700.49"/>
    <n v="1079.21"/>
    <n v="459.83"/>
    <n v="712.88"/>
    <n v="847.11"/>
    <n v="1918.09"/>
    <n v="809.17"/>
    <n v="524.07000000000005"/>
    <n v="2053.52"/>
    <n v="4004.78"/>
    <n v="16607.149999999998"/>
  </r>
  <r>
    <x v="2"/>
    <s v="Tampa Electric Company"/>
    <x v="0"/>
    <s v="Tampa Electric Company"/>
    <x v="462"/>
    <s v="EE Meals 50% Deduct"/>
    <x v="117"/>
    <s v="Distrb Cust Install"/>
    <m/>
    <m/>
    <m/>
    <n v="0.26"/>
    <m/>
    <m/>
    <n v="0.09"/>
    <m/>
    <m/>
    <m/>
    <n v="0.28000000000000003"/>
    <n v="0.2"/>
    <n v="0.83000000000000007"/>
  </r>
  <r>
    <x v="2"/>
    <s v="Tampa Electric Company"/>
    <x v="0"/>
    <s v="Tampa Electric Company"/>
    <x v="462"/>
    <s v="EE Meals 50% Deduct"/>
    <x v="118"/>
    <s v="Misc Distrib Exp"/>
    <n v="16293.71"/>
    <n v="24372.11"/>
    <n v="23721.81"/>
    <n v="23198.98"/>
    <n v="37380.28"/>
    <n v="32600.76"/>
    <n v="30103.73"/>
    <n v="32582.81"/>
    <n v="33461.29"/>
    <n v="26694.57"/>
    <n v="33682.32"/>
    <n v="53141.26"/>
    <n v="367233.63"/>
  </r>
  <r>
    <x v="2"/>
    <s v="Tampa Electric Company"/>
    <x v="0"/>
    <s v="Tampa Electric Company"/>
    <x v="462"/>
    <s v="EE Meals 50% Deduct"/>
    <x v="119"/>
    <s v="Distrb Maint Struct"/>
    <m/>
    <m/>
    <m/>
    <n v="0.31"/>
    <m/>
    <m/>
    <n v="0.06"/>
    <m/>
    <m/>
    <m/>
    <n v="0.13"/>
    <n v="7.0000000000000007E-2"/>
    <n v="0.57000000000000006"/>
  </r>
  <r>
    <x v="2"/>
    <s v="Tampa Electric Company"/>
    <x v="0"/>
    <s v="Tampa Electric Company"/>
    <x v="462"/>
    <s v="EE Meals 50% Deduct"/>
    <x v="120"/>
    <s v="Distrb Maint Station"/>
    <m/>
    <m/>
    <m/>
    <n v="0.82"/>
    <m/>
    <m/>
    <n v="143.69"/>
    <m/>
    <n v="85.64"/>
    <n v="248.08"/>
    <n v="389.54"/>
    <n v="1130.8800000000001"/>
    <n v="1998.65"/>
  </r>
  <r>
    <x v="2"/>
    <s v="Tampa Electric Company"/>
    <x v="0"/>
    <s v="Tampa Electric Company"/>
    <x v="462"/>
    <s v="EE Meals 50% Deduct"/>
    <x v="121"/>
    <s v="Distrb Maint OH Line"/>
    <m/>
    <m/>
    <n v="85.41"/>
    <n v="125.99"/>
    <n v="110.94"/>
    <m/>
    <n v="2.78"/>
    <n v="115.05"/>
    <n v="90.59"/>
    <n v="280.33"/>
    <n v="237.23"/>
    <n v="5.14"/>
    <n v="1053.46"/>
  </r>
  <r>
    <x v="2"/>
    <s v="Tampa Electric Company"/>
    <x v="0"/>
    <s v="Tampa Electric Company"/>
    <x v="462"/>
    <s v="EE Meals 50% Deduct"/>
    <x v="122"/>
    <s v="Distrb Maint UG Line"/>
    <n v="36.72"/>
    <m/>
    <m/>
    <n v="3.12"/>
    <n v="53.59"/>
    <n v="37.76"/>
    <n v="58.78"/>
    <m/>
    <n v="187.33"/>
    <m/>
    <n v="1.98"/>
    <n v="2.29"/>
    <n v="381.57000000000005"/>
  </r>
  <r>
    <x v="2"/>
    <s v="Tampa Electric Company"/>
    <x v="0"/>
    <s v="Tampa Electric Company"/>
    <x v="462"/>
    <s v="EE Meals 50% Deduct"/>
    <x v="123"/>
    <s v="Distrb Maint Transf"/>
    <m/>
    <m/>
    <m/>
    <n v="0.18"/>
    <m/>
    <m/>
    <n v="0.06"/>
    <m/>
    <m/>
    <m/>
    <n v="0.14000000000000001"/>
    <n v="0.12"/>
    <n v="0.5"/>
  </r>
  <r>
    <x v="2"/>
    <s v="Tampa Electric Company"/>
    <x v="0"/>
    <s v="Tampa Electric Company"/>
    <x v="462"/>
    <s v="EE Meals 50% Deduct"/>
    <x v="124"/>
    <s v="Distrb Maint StLght"/>
    <m/>
    <m/>
    <m/>
    <n v="0"/>
    <m/>
    <m/>
    <n v="0.01"/>
    <m/>
    <m/>
    <m/>
    <n v="0"/>
    <n v="0"/>
    <n v="0.01"/>
  </r>
  <r>
    <x v="2"/>
    <s v="Tampa Electric Company"/>
    <x v="0"/>
    <s v="Tampa Electric Company"/>
    <x v="462"/>
    <s v="EE Meals 50% Deduct"/>
    <x v="125"/>
    <s v="Distrb Maint Meters"/>
    <m/>
    <m/>
    <m/>
    <n v="0.32"/>
    <m/>
    <m/>
    <n v="0.09"/>
    <m/>
    <m/>
    <m/>
    <n v="0.22"/>
    <n v="0.15"/>
    <n v="0.78"/>
  </r>
  <r>
    <x v="2"/>
    <s v="Tampa Electric Company"/>
    <x v="0"/>
    <s v="Tampa Electric Company"/>
    <x v="462"/>
    <s v="EE Meals 50% Deduct"/>
    <x v="126"/>
    <s v="Cust Act Superv"/>
    <m/>
    <m/>
    <m/>
    <n v="0"/>
    <m/>
    <m/>
    <n v="89.34"/>
    <m/>
    <m/>
    <n v="63.32"/>
    <m/>
    <m/>
    <n v="152.66"/>
  </r>
  <r>
    <x v="2"/>
    <s v="Tampa Electric Company"/>
    <x v="0"/>
    <s v="Tampa Electric Company"/>
    <x v="462"/>
    <s v="EE Meals 50% Deduct"/>
    <x v="127"/>
    <s v="Cust Act Meter Read"/>
    <m/>
    <m/>
    <m/>
    <n v="0.17"/>
    <m/>
    <m/>
    <n v="0.05"/>
    <m/>
    <m/>
    <m/>
    <n v="0.11"/>
    <n v="0.13"/>
    <n v="0.46"/>
  </r>
  <r>
    <x v="2"/>
    <s v="Tampa Electric Company"/>
    <x v="0"/>
    <s v="Tampa Electric Company"/>
    <x v="462"/>
    <s v="EE Meals 50% Deduct"/>
    <x v="128"/>
    <s v="Cust Act Rcds Cllct"/>
    <n v="1806.99"/>
    <n v="7040.55"/>
    <n v="16716.12"/>
    <n v="5428.81"/>
    <n v="3349.65"/>
    <n v="7401.6"/>
    <n v="5633.17"/>
    <n v="6474.91"/>
    <n v="5415.79"/>
    <n v="10486.03"/>
    <n v="9858.68"/>
    <n v="13793.27"/>
    <n v="93405.570000000022"/>
  </r>
  <r>
    <x v="2"/>
    <s v="Tampa Electric Company"/>
    <x v="0"/>
    <s v="Tampa Electric Company"/>
    <x v="462"/>
    <s v="EE Meals 50% Deduct"/>
    <x v="129"/>
    <s v="Cust Assist Exp"/>
    <n v="151.28"/>
    <n v="542.96"/>
    <n v="95.87"/>
    <n v="123.87"/>
    <n v="458.21"/>
    <n v="156.91999999999999"/>
    <n v="214.52"/>
    <n v="314.81"/>
    <m/>
    <n v="582.47"/>
    <n v="516.82000000000005"/>
    <n v="42.65"/>
    <n v="3200.38"/>
  </r>
  <r>
    <x v="2"/>
    <s v="Tampa Electric Company"/>
    <x v="0"/>
    <s v="Tampa Electric Company"/>
    <x v="462"/>
    <s v="EE Meals 50% Deduct"/>
    <x v="130"/>
    <s v="Cust Svc Advertis"/>
    <m/>
    <m/>
    <m/>
    <m/>
    <m/>
    <m/>
    <n v="0"/>
    <m/>
    <m/>
    <m/>
    <m/>
    <m/>
    <n v="0"/>
  </r>
  <r>
    <x v="2"/>
    <s v="Tampa Electric Company"/>
    <x v="0"/>
    <s v="Tampa Electric Company"/>
    <x v="462"/>
    <s v="EE Meals 50% Deduct"/>
    <x v="136"/>
    <s v="Sales Advertising"/>
    <m/>
    <m/>
    <m/>
    <m/>
    <m/>
    <m/>
    <m/>
    <m/>
    <m/>
    <n v="419.04"/>
    <n v="1124.6199999999999"/>
    <n v="774.25"/>
    <n v="2317.91"/>
  </r>
  <r>
    <x v="2"/>
    <s v="Tampa Electric Company"/>
    <x v="0"/>
    <s v="Tampa Electric Company"/>
    <x v="462"/>
    <s v="EE Meals 50% Deduct"/>
    <x v="137"/>
    <s v="Office Suppl Exp"/>
    <n v="20402.96"/>
    <n v="21596.63"/>
    <n v="30963.47"/>
    <n v="34747.910000000003"/>
    <n v="34687.56"/>
    <n v="34482.660000000003"/>
    <n v="33388.080000000002"/>
    <n v="58750.99"/>
    <n v="15874.3"/>
    <n v="47334.59"/>
    <n v="38285.56"/>
    <n v="67280.84"/>
    <n v="437795.55000000005"/>
  </r>
  <r>
    <x v="2"/>
    <s v="Tampa Electric Company"/>
    <x v="0"/>
    <s v="Tampa Electric Company"/>
    <x v="462"/>
    <s v="EE Meals 50% Deduct"/>
    <x v="139"/>
    <s v="Regul Commission Exp"/>
    <m/>
    <n v="121.88"/>
    <n v="469.22"/>
    <m/>
    <n v="217.52"/>
    <m/>
    <m/>
    <m/>
    <m/>
    <n v="548.22"/>
    <n v="63.59"/>
    <n v="4.38"/>
    <n v="1424.8100000000002"/>
  </r>
  <r>
    <x v="2"/>
    <s v="Tampa Electric Company"/>
    <x v="0"/>
    <s v="Tampa Electric Company"/>
    <x v="462"/>
    <s v="EE Meals 50% Deduct"/>
    <x v="132"/>
    <s v="Misc General Exp"/>
    <m/>
    <n v="82.87"/>
    <n v="189.96"/>
    <n v="269.88"/>
    <m/>
    <n v="385.69"/>
    <n v="0.13"/>
    <n v="397.14"/>
    <m/>
    <n v="193.37"/>
    <n v="181.79"/>
    <n v="161.87"/>
    <n v="1862.6999999999998"/>
  </r>
  <r>
    <x v="2"/>
    <s v="Tampa Electric Company"/>
    <x v="0"/>
    <s v="Tampa Electric Company"/>
    <x v="462"/>
    <s v="EE Meals 50% Deduct"/>
    <x v="133"/>
    <s v="A&amp;G Ele Maint GenPlt"/>
    <n v="1054.1400000000001"/>
    <n v="264.58"/>
    <n v="475.67"/>
    <n v="504.72"/>
    <n v="33.299999999999997"/>
    <n v="1044.49"/>
    <n v="8.09"/>
    <n v="555.38"/>
    <n v="785.8"/>
    <n v="124.56"/>
    <n v="2188.31"/>
    <n v="503.41"/>
    <n v="7542.4500000000007"/>
  </r>
  <r>
    <x v="2"/>
    <s v="Tampa Electric Company"/>
    <x v="0"/>
    <s v="Tampa Electric Company"/>
    <x v="462"/>
    <s v="EE Meals 50% Deduct"/>
    <x v="134"/>
    <s v="Not assigned"/>
    <m/>
    <m/>
    <m/>
    <m/>
    <m/>
    <m/>
    <m/>
    <m/>
    <m/>
    <n v="146.66999999999999"/>
    <m/>
    <m/>
    <n v="146.66999999999999"/>
  </r>
  <r>
    <x v="2"/>
    <s v="Tampa Electric Company"/>
    <x v="0"/>
    <s v="Tampa Electric Company"/>
    <x v="463"/>
    <s v="EE Mileage"/>
    <x v="1"/>
    <s v="FERC B/S Clearing"/>
    <n v="5935.83"/>
    <n v="8070.64"/>
    <n v="7516.25"/>
    <n v="13349.23"/>
    <n v="13482.94"/>
    <n v="10112.32"/>
    <n v="16992.77"/>
    <n v="9954.23"/>
    <n v="14529.35"/>
    <n v="15360.27"/>
    <n v="18856.95"/>
    <n v="13697.17"/>
    <n v="147857.95000000001"/>
  </r>
  <r>
    <x v="2"/>
    <s v="Tampa Electric Company"/>
    <x v="0"/>
    <s v="Tampa Electric Company"/>
    <x v="463"/>
    <s v="EE Mileage"/>
    <x v="78"/>
    <s v="Csts Jobbing Wrk"/>
    <m/>
    <m/>
    <n v="0.08"/>
    <m/>
    <n v="155.88999999999999"/>
    <m/>
    <m/>
    <n v="255.45"/>
    <m/>
    <m/>
    <m/>
    <m/>
    <n v="411.41999999999996"/>
  </r>
  <r>
    <x v="2"/>
    <s v="Tampa Electric Company"/>
    <x v="0"/>
    <s v="Tampa Electric Company"/>
    <x v="463"/>
    <s v="EE Mileage"/>
    <x v="80"/>
    <s v="Steam Ops SupEng"/>
    <n v="411.93"/>
    <n v="3624.08"/>
    <n v="2184.2600000000002"/>
    <n v="2528.44"/>
    <n v="2240.84"/>
    <n v="1535.44"/>
    <n v="997.67"/>
    <n v="974.05"/>
    <n v="1360.49"/>
    <n v="1403.13"/>
    <n v="980.57"/>
    <n v="8903.07"/>
    <n v="27143.97"/>
  </r>
  <r>
    <x v="2"/>
    <s v="Tampa Electric Company"/>
    <x v="0"/>
    <s v="Tampa Electric Company"/>
    <x v="463"/>
    <s v="EE Mileage"/>
    <x v="81"/>
    <s v="Steam Fuel"/>
    <m/>
    <m/>
    <n v="0.05"/>
    <m/>
    <m/>
    <m/>
    <m/>
    <m/>
    <m/>
    <m/>
    <m/>
    <m/>
    <n v="0.05"/>
  </r>
  <r>
    <x v="2"/>
    <s v="Tampa Electric Company"/>
    <x v="0"/>
    <s v="Tampa Electric Company"/>
    <x v="463"/>
    <s v="EE Mileage"/>
    <x v="82"/>
    <s v="Steam Expenses"/>
    <m/>
    <m/>
    <n v="0.59"/>
    <m/>
    <m/>
    <m/>
    <m/>
    <m/>
    <m/>
    <m/>
    <m/>
    <m/>
    <n v="0.59"/>
  </r>
  <r>
    <x v="2"/>
    <s v="Tampa Electric Company"/>
    <x v="0"/>
    <s v="Tampa Electric Company"/>
    <x v="463"/>
    <s v="EE Mileage"/>
    <x v="83"/>
    <s v="Steam Electric Exp"/>
    <m/>
    <m/>
    <n v="0.33"/>
    <m/>
    <m/>
    <m/>
    <m/>
    <m/>
    <m/>
    <m/>
    <m/>
    <m/>
    <n v="0.33"/>
  </r>
  <r>
    <x v="2"/>
    <s v="Tampa Electric Company"/>
    <x v="0"/>
    <s v="Tampa Electric Company"/>
    <x v="463"/>
    <s v="EE Mileage"/>
    <x v="84"/>
    <s v="Misc Steam Pwr Exp"/>
    <n v="1110.1199999999999"/>
    <n v="2554.38"/>
    <n v="1135.57"/>
    <n v="260.07"/>
    <n v="416.83"/>
    <n v="37.340000000000003"/>
    <n v="37.340000000000003"/>
    <n v="24.89"/>
    <m/>
    <m/>
    <n v="28.17"/>
    <m/>
    <n v="5604.71"/>
  </r>
  <r>
    <x v="2"/>
    <s v="Tampa Electric Company"/>
    <x v="0"/>
    <s v="Tampa Electric Company"/>
    <x v="463"/>
    <s v="EE Mileage"/>
    <x v="86"/>
    <s v="Steam Main Struct"/>
    <m/>
    <m/>
    <n v="0.08"/>
    <m/>
    <m/>
    <m/>
    <m/>
    <m/>
    <m/>
    <n v="13.76"/>
    <m/>
    <m/>
    <n v="13.84"/>
  </r>
  <r>
    <x v="2"/>
    <s v="Tampa Electric Company"/>
    <x v="0"/>
    <s v="Tampa Electric Company"/>
    <x v="463"/>
    <s v="EE Mileage"/>
    <x v="87"/>
    <s v="Steam Maint BoilerPl"/>
    <m/>
    <m/>
    <n v="0.75"/>
    <m/>
    <m/>
    <m/>
    <m/>
    <m/>
    <m/>
    <m/>
    <m/>
    <m/>
    <n v="0.75"/>
  </r>
  <r>
    <x v="2"/>
    <s v="Tampa Electric Company"/>
    <x v="0"/>
    <s v="Tampa Electric Company"/>
    <x v="463"/>
    <s v="EE Mileage"/>
    <x v="88"/>
    <s v="Steam Maint ElePlant"/>
    <n v="20.63"/>
    <m/>
    <n v="0.18"/>
    <m/>
    <m/>
    <m/>
    <m/>
    <m/>
    <m/>
    <m/>
    <m/>
    <m/>
    <n v="20.81"/>
  </r>
  <r>
    <x v="2"/>
    <s v="Tampa Electric Company"/>
    <x v="0"/>
    <s v="Tampa Electric Company"/>
    <x v="463"/>
    <s v="EE Mileage"/>
    <x v="89"/>
    <s v="Maint Msc Steam Plnt"/>
    <m/>
    <m/>
    <n v="0.13"/>
    <m/>
    <m/>
    <m/>
    <m/>
    <m/>
    <m/>
    <m/>
    <m/>
    <m/>
    <n v="0.13"/>
  </r>
  <r>
    <x v="2"/>
    <s v="Tampa Electric Company"/>
    <x v="0"/>
    <s v="Tampa Electric Company"/>
    <x v="463"/>
    <s v="EE Mileage"/>
    <x v="91"/>
    <s v="OthPwr Fuel"/>
    <m/>
    <m/>
    <n v="0"/>
    <m/>
    <m/>
    <m/>
    <m/>
    <m/>
    <m/>
    <m/>
    <m/>
    <m/>
    <n v="0"/>
  </r>
  <r>
    <x v="2"/>
    <s v="Tampa Electric Company"/>
    <x v="0"/>
    <s v="Tampa Electric Company"/>
    <x v="463"/>
    <s v="EE Mileage"/>
    <x v="92"/>
    <s v="OthPwr Gen Exp"/>
    <m/>
    <n v="148.13"/>
    <n v="656.54"/>
    <n v="320.32"/>
    <n v="332.74"/>
    <n v="281.01"/>
    <n v="300.64999999999998"/>
    <n v="60.26"/>
    <n v="352.39"/>
    <n v="244.33"/>
    <n v="364.85"/>
    <n v="5365.4"/>
    <n v="8426.619999999999"/>
  </r>
  <r>
    <x v="2"/>
    <s v="Tampa Electric Company"/>
    <x v="0"/>
    <s v="Tampa Electric Company"/>
    <x v="463"/>
    <s v="EE Mileage"/>
    <x v="93"/>
    <s v="Misc OthPwr Gen Exp"/>
    <n v="113.47"/>
    <n v="158.76"/>
    <n v="328.49"/>
    <n v="501.76"/>
    <n v="715.93"/>
    <n v="404.79"/>
    <n v="308.51"/>
    <n v="24.9"/>
    <n v="1354.6"/>
    <n v="481.89"/>
    <n v="44.54"/>
    <n v="517.49"/>
    <n v="4955.13"/>
  </r>
  <r>
    <x v="2"/>
    <s v="Tampa Electric Company"/>
    <x v="0"/>
    <s v="Tampa Electric Company"/>
    <x v="463"/>
    <s v="EE Mileage"/>
    <x v="94"/>
    <s v="OthPwr Maint Struct"/>
    <m/>
    <m/>
    <n v="0.08"/>
    <m/>
    <m/>
    <m/>
    <m/>
    <m/>
    <m/>
    <m/>
    <n v="76.64"/>
    <m/>
    <n v="76.72"/>
  </r>
  <r>
    <x v="2"/>
    <s v="Tampa Electric Company"/>
    <x v="0"/>
    <s v="Tampa Electric Company"/>
    <x v="463"/>
    <s v="EE Mileage"/>
    <x v="95"/>
    <s v="OthPwr Maint Gen Eq"/>
    <m/>
    <n v="149.19"/>
    <n v="62.65"/>
    <n v="25.55"/>
    <m/>
    <m/>
    <m/>
    <m/>
    <m/>
    <m/>
    <m/>
    <m/>
    <n v="237.39000000000001"/>
  </r>
  <r>
    <x v="2"/>
    <s v="Tampa Electric Company"/>
    <x v="0"/>
    <s v="Tampa Electric Company"/>
    <x v="463"/>
    <s v="EE Mileage"/>
    <x v="96"/>
    <s v="Maint Msc OthPwr Plt"/>
    <m/>
    <m/>
    <n v="0.01"/>
    <m/>
    <m/>
    <m/>
    <m/>
    <m/>
    <m/>
    <m/>
    <m/>
    <m/>
    <n v="0.01"/>
  </r>
  <r>
    <x v="2"/>
    <s v="Tampa Electric Company"/>
    <x v="0"/>
    <s v="Tampa Electric Company"/>
    <x v="463"/>
    <s v="EE Mileage"/>
    <x v="97"/>
    <s v="OthSup SysCtrl Dispt"/>
    <m/>
    <m/>
    <n v="0.1"/>
    <m/>
    <m/>
    <m/>
    <m/>
    <m/>
    <m/>
    <m/>
    <m/>
    <m/>
    <n v="0.1"/>
  </r>
  <r>
    <x v="2"/>
    <s v="Tampa Electric Company"/>
    <x v="0"/>
    <s v="Tampa Electric Company"/>
    <x v="463"/>
    <s v="EE Mileage"/>
    <x v="98"/>
    <s v="Trnsm Ops SupEng"/>
    <m/>
    <m/>
    <n v="0.14000000000000001"/>
    <m/>
    <m/>
    <m/>
    <m/>
    <m/>
    <m/>
    <m/>
    <m/>
    <m/>
    <n v="0.14000000000000001"/>
  </r>
  <r>
    <x v="2"/>
    <s v="Tampa Electric Company"/>
    <x v="0"/>
    <s v="Tampa Electric Company"/>
    <x v="463"/>
    <s v="EE Mileage"/>
    <x v="99"/>
    <s v="Trnsm LD Reliability"/>
    <m/>
    <m/>
    <n v="0.01"/>
    <m/>
    <m/>
    <m/>
    <m/>
    <m/>
    <m/>
    <m/>
    <m/>
    <m/>
    <n v="0.01"/>
  </r>
  <r>
    <x v="2"/>
    <s v="Tampa Electric Company"/>
    <x v="0"/>
    <s v="Tampa Electric Company"/>
    <x v="463"/>
    <s v="EE Mileage"/>
    <x v="100"/>
    <s v="Trnsm LD Monitor"/>
    <n v="20"/>
    <m/>
    <n v="0.26"/>
    <m/>
    <n v="20.96"/>
    <m/>
    <m/>
    <m/>
    <m/>
    <m/>
    <m/>
    <m/>
    <n v="41.22"/>
  </r>
  <r>
    <x v="2"/>
    <s v="Tampa Electric Company"/>
    <x v="0"/>
    <s v="Tampa Electric Company"/>
    <x v="463"/>
    <s v="EE Mileage"/>
    <x v="101"/>
    <s v="Trnsm LD Svc Schld"/>
    <m/>
    <m/>
    <n v="0.16"/>
    <m/>
    <m/>
    <m/>
    <m/>
    <m/>
    <m/>
    <m/>
    <m/>
    <m/>
    <n v="0.16"/>
  </r>
  <r>
    <x v="2"/>
    <s v="Tampa Electric Company"/>
    <x v="0"/>
    <s v="Tampa Electric Company"/>
    <x v="463"/>
    <s v="EE Mileage"/>
    <x v="102"/>
    <s v="Trnsm Station Exp"/>
    <m/>
    <n v="187.5"/>
    <n v="98.37"/>
    <m/>
    <n v="58.31"/>
    <m/>
    <n v="101.53"/>
    <n v="196.5"/>
    <m/>
    <m/>
    <m/>
    <n v="39.299999999999997"/>
    <n v="681.51"/>
  </r>
  <r>
    <x v="2"/>
    <s v="Tampa Electric Company"/>
    <x v="0"/>
    <s v="Tampa Electric Company"/>
    <x v="463"/>
    <s v="EE Mileage"/>
    <x v="103"/>
    <s v="Trnsm OH Line Exp"/>
    <m/>
    <m/>
    <n v="0.01"/>
    <m/>
    <m/>
    <m/>
    <m/>
    <m/>
    <m/>
    <m/>
    <m/>
    <m/>
    <n v="0.01"/>
  </r>
  <r>
    <x v="2"/>
    <s v="Tampa Electric Company"/>
    <x v="0"/>
    <s v="Tampa Electric Company"/>
    <x v="463"/>
    <s v="EE Mileage"/>
    <x v="104"/>
    <s v="Misc Trnsm Exp"/>
    <n v="63.76"/>
    <n v="113.7"/>
    <n v="260.92"/>
    <n v="410.72"/>
    <n v="100.22"/>
    <n v="1538.63"/>
    <n v="290.85000000000002"/>
    <n v="54.38"/>
    <n v="178.83"/>
    <n v="189.96"/>
    <m/>
    <n v="237.79"/>
    <n v="3439.76"/>
  </r>
  <r>
    <x v="2"/>
    <s v="Tampa Electric Company"/>
    <x v="0"/>
    <s v="Tampa Electric Company"/>
    <x v="463"/>
    <s v="EE Mileage"/>
    <x v="106"/>
    <s v="Trnsm Maint Comp SW"/>
    <m/>
    <m/>
    <n v="0.02"/>
    <m/>
    <m/>
    <m/>
    <m/>
    <m/>
    <m/>
    <m/>
    <m/>
    <m/>
    <n v="0.02"/>
  </r>
  <r>
    <x v="2"/>
    <s v="Tampa Electric Company"/>
    <x v="0"/>
    <s v="Tampa Electric Company"/>
    <x v="463"/>
    <s v="EE Mileage"/>
    <x v="107"/>
    <s v="Trnsm Maint Comm Eq"/>
    <m/>
    <m/>
    <n v="0.05"/>
    <n v="58.31"/>
    <m/>
    <n v="254.16"/>
    <m/>
    <m/>
    <m/>
    <m/>
    <n v="264.63"/>
    <m/>
    <n v="577.15"/>
  </r>
  <r>
    <x v="2"/>
    <s v="Tampa Electric Company"/>
    <x v="0"/>
    <s v="Tampa Electric Company"/>
    <x v="463"/>
    <s v="EE Mileage"/>
    <x v="108"/>
    <s v="Trnsm Maint Stn Equ"/>
    <m/>
    <m/>
    <n v="0.15"/>
    <m/>
    <m/>
    <m/>
    <m/>
    <m/>
    <m/>
    <m/>
    <m/>
    <m/>
    <n v="0.15"/>
  </r>
  <r>
    <x v="2"/>
    <s v="Tampa Electric Company"/>
    <x v="0"/>
    <s v="Tampa Electric Company"/>
    <x v="463"/>
    <s v="EE Mileage"/>
    <x v="109"/>
    <s v="Trnsm Maint OH Lines"/>
    <m/>
    <m/>
    <n v="11.32"/>
    <m/>
    <n v="632.79"/>
    <m/>
    <m/>
    <n v="9.39"/>
    <n v="23.05"/>
    <n v="1.53"/>
    <m/>
    <n v="349.77"/>
    <n v="1027.8499999999999"/>
  </r>
  <r>
    <x v="2"/>
    <s v="Tampa Electric Company"/>
    <x v="0"/>
    <s v="Tampa Electric Company"/>
    <x v="463"/>
    <s v="EE Mileage"/>
    <x v="110"/>
    <s v="Distrb Ops SupEng"/>
    <m/>
    <m/>
    <n v="1417.31"/>
    <n v="108.09"/>
    <n v="720.5"/>
    <n v="1526.22"/>
    <n v="355.67"/>
    <n v="1621.89"/>
    <n v="1167.3"/>
    <m/>
    <m/>
    <n v="561.34"/>
    <n v="7478.3200000000006"/>
  </r>
  <r>
    <x v="2"/>
    <s v="Tampa Electric Company"/>
    <x v="0"/>
    <s v="Tampa Electric Company"/>
    <x v="463"/>
    <s v="EE Mileage"/>
    <x v="111"/>
    <s v="Distrb Load Dispatch"/>
    <m/>
    <m/>
    <n v="0.12"/>
    <m/>
    <m/>
    <m/>
    <m/>
    <m/>
    <m/>
    <m/>
    <m/>
    <m/>
    <n v="0.12"/>
  </r>
  <r>
    <x v="2"/>
    <s v="Tampa Electric Company"/>
    <x v="0"/>
    <s v="Tampa Electric Company"/>
    <x v="463"/>
    <s v="EE Mileage"/>
    <x v="112"/>
    <s v="Distrb Station Exp"/>
    <m/>
    <n v="76.260000000000005"/>
    <n v="76.849999999999994"/>
    <n v="61.57"/>
    <m/>
    <n v="13.1"/>
    <n v="232.54"/>
    <m/>
    <m/>
    <n v="25.55"/>
    <n v="185.38"/>
    <n v="108.74"/>
    <n v="779.99"/>
  </r>
  <r>
    <x v="2"/>
    <s v="Tampa Electric Company"/>
    <x v="0"/>
    <s v="Tampa Electric Company"/>
    <x v="463"/>
    <s v="EE Mileage"/>
    <x v="113"/>
    <s v="Distrb OH Line Exp"/>
    <n v="1004.08"/>
    <n v="1322"/>
    <n v="419.57"/>
    <n v="361.58"/>
    <n v="436.24"/>
    <n v="581.01"/>
    <n v="1164.6099999999999"/>
    <n v="1770.51"/>
    <n v="1418.11"/>
    <n v="655"/>
    <n v="1820.91"/>
    <n v="307.86"/>
    <n v="11261.480000000001"/>
  </r>
  <r>
    <x v="2"/>
    <s v="Tampa Electric Company"/>
    <x v="0"/>
    <s v="Tampa Electric Company"/>
    <x v="463"/>
    <s v="EE Mileage"/>
    <x v="114"/>
    <s v="Distrb UG Line Exp"/>
    <m/>
    <m/>
    <n v="0.1"/>
    <m/>
    <m/>
    <m/>
    <m/>
    <m/>
    <m/>
    <m/>
    <m/>
    <m/>
    <n v="0.1"/>
  </r>
  <r>
    <x v="2"/>
    <s v="Tampa Electric Company"/>
    <x v="0"/>
    <s v="Tampa Electric Company"/>
    <x v="463"/>
    <s v="EE Mileage"/>
    <x v="115"/>
    <s v="Distrb Sreet Lightn"/>
    <m/>
    <n v="197.51"/>
    <n v="929.73"/>
    <m/>
    <n v="664.17"/>
    <m/>
    <m/>
    <n v="848.24"/>
    <m/>
    <n v="54.37"/>
    <n v="172.93"/>
    <n v="518.11"/>
    <n v="3385.0599999999995"/>
  </r>
  <r>
    <x v="2"/>
    <s v="Tampa Electric Company"/>
    <x v="0"/>
    <s v="Tampa Electric Company"/>
    <x v="463"/>
    <s v="EE Mileage"/>
    <x v="116"/>
    <s v="Distrb Meter Exp"/>
    <m/>
    <n v="8.52"/>
    <n v="1149.21"/>
    <n v="13.1"/>
    <n v="77.95"/>
    <n v="9.83"/>
    <n v="17.03"/>
    <n v="64.849999999999994"/>
    <n v="58.3"/>
    <m/>
    <m/>
    <m/>
    <n v="1398.7899999999997"/>
  </r>
  <r>
    <x v="2"/>
    <s v="Tampa Electric Company"/>
    <x v="0"/>
    <s v="Tampa Electric Company"/>
    <x v="463"/>
    <s v="EE Mileage"/>
    <x v="117"/>
    <s v="Distrb Cust Install"/>
    <m/>
    <m/>
    <n v="0.02"/>
    <m/>
    <m/>
    <m/>
    <m/>
    <m/>
    <m/>
    <m/>
    <m/>
    <m/>
    <n v="0.02"/>
  </r>
  <r>
    <x v="2"/>
    <s v="Tampa Electric Company"/>
    <x v="0"/>
    <s v="Tampa Electric Company"/>
    <x v="463"/>
    <s v="EE Mileage"/>
    <x v="118"/>
    <s v="Misc Distrib Exp"/>
    <n v="2018.86"/>
    <n v="1765.71"/>
    <n v="1362.83"/>
    <n v="8001.91"/>
    <n v="2464.42"/>
    <n v="1067.19"/>
    <n v="4361.3"/>
    <n v="1182.47"/>
    <n v="1109.68"/>
    <n v="4013.39"/>
    <n v="1377.66"/>
    <n v="1179.1400000000001"/>
    <n v="29904.559999999998"/>
  </r>
  <r>
    <x v="2"/>
    <s v="Tampa Electric Company"/>
    <x v="0"/>
    <s v="Tampa Electric Company"/>
    <x v="463"/>
    <s v="EE Mileage"/>
    <x v="119"/>
    <s v="Distrb Maint Struct"/>
    <m/>
    <m/>
    <n v="0.03"/>
    <m/>
    <m/>
    <m/>
    <m/>
    <m/>
    <m/>
    <m/>
    <m/>
    <m/>
    <n v="0.03"/>
  </r>
  <r>
    <x v="2"/>
    <s v="Tampa Electric Company"/>
    <x v="0"/>
    <s v="Tampa Electric Company"/>
    <x v="463"/>
    <s v="EE Mileage"/>
    <x v="120"/>
    <s v="Distrb Maint Station"/>
    <m/>
    <m/>
    <n v="0.18"/>
    <m/>
    <m/>
    <m/>
    <m/>
    <m/>
    <m/>
    <m/>
    <n v="4.59"/>
    <m/>
    <n v="4.7699999999999996"/>
  </r>
  <r>
    <x v="2"/>
    <s v="Tampa Electric Company"/>
    <x v="0"/>
    <s v="Tampa Electric Company"/>
    <x v="463"/>
    <s v="EE Mileage"/>
    <x v="121"/>
    <s v="Distrb Maint OH Line"/>
    <m/>
    <m/>
    <n v="1.1100000000000001"/>
    <m/>
    <m/>
    <m/>
    <m/>
    <m/>
    <m/>
    <m/>
    <m/>
    <m/>
    <n v="1.1100000000000001"/>
  </r>
  <r>
    <x v="2"/>
    <s v="Tampa Electric Company"/>
    <x v="0"/>
    <s v="Tampa Electric Company"/>
    <x v="463"/>
    <s v="EE Mileage"/>
    <x v="122"/>
    <s v="Distrb Maint UG Line"/>
    <m/>
    <m/>
    <n v="0.42"/>
    <m/>
    <m/>
    <m/>
    <m/>
    <m/>
    <n v="96.29"/>
    <m/>
    <m/>
    <m/>
    <n v="96.710000000000008"/>
  </r>
  <r>
    <x v="2"/>
    <s v="Tampa Electric Company"/>
    <x v="0"/>
    <s v="Tampa Electric Company"/>
    <x v="463"/>
    <s v="EE Mileage"/>
    <x v="123"/>
    <s v="Distrb Maint Transf"/>
    <m/>
    <m/>
    <n v="0.04"/>
    <m/>
    <m/>
    <m/>
    <m/>
    <m/>
    <m/>
    <m/>
    <m/>
    <m/>
    <n v="0.04"/>
  </r>
  <r>
    <x v="2"/>
    <s v="Tampa Electric Company"/>
    <x v="0"/>
    <s v="Tampa Electric Company"/>
    <x v="463"/>
    <s v="EE Mileage"/>
    <x v="124"/>
    <s v="Distrb Maint StLght"/>
    <m/>
    <m/>
    <n v="0.01"/>
    <m/>
    <m/>
    <m/>
    <m/>
    <m/>
    <m/>
    <m/>
    <m/>
    <m/>
    <n v="0.01"/>
  </r>
  <r>
    <x v="2"/>
    <s v="Tampa Electric Company"/>
    <x v="0"/>
    <s v="Tampa Electric Company"/>
    <x v="463"/>
    <s v="EE Mileage"/>
    <x v="125"/>
    <s v="Distrb Maint Meters"/>
    <m/>
    <m/>
    <n v="7.0000000000000007E-2"/>
    <m/>
    <m/>
    <m/>
    <m/>
    <m/>
    <m/>
    <m/>
    <m/>
    <m/>
    <n v="7.0000000000000007E-2"/>
  </r>
  <r>
    <x v="2"/>
    <s v="Tampa Electric Company"/>
    <x v="0"/>
    <s v="Tampa Electric Company"/>
    <x v="463"/>
    <s v="EE Mileage"/>
    <x v="126"/>
    <s v="Cust Act Superv"/>
    <n v="24.29"/>
    <m/>
    <n v="251.46"/>
    <m/>
    <m/>
    <m/>
    <m/>
    <m/>
    <m/>
    <m/>
    <m/>
    <n v="46.96"/>
    <n v="322.70999999999998"/>
  </r>
  <r>
    <x v="2"/>
    <s v="Tampa Electric Company"/>
    <x v="0"/>
    <s v="Tampa Electric Company"/>
    <x v="463"/>
    <s v="EE Mileage"/>
    <x v="127"/>
    <s v="Cust Act Meter Read"/>
    <m/>
    <m/>
    <n v="0.03"/>
    <m/>
    <m/>
    <m/>
    <m/>
    <m/>
    <m/>
    <m/>
    <m/>
    <m/>
    <n v="0.03"/>
  </r>
  <r>
    <x v="2"/>
    <s v="Tampa Electric Company"/>
    <x v="0"/>
    <s v="Tampa Electric Company"/>
    <x v="463"/>
    <s v="EE Mileage"/>
    <x v="128"/>
    <s v="Cust Act Rcds Cllct"/>
    <n v="468.16"/>
    <n v="227.92"/>
    <n v="98.99"/>
    <n v="12.37"/>
    <m/>
    <n v="157.86000000000001"/>
    <n v="316.37"/>
    <n v="112.67"/>
    <n v="1471.62"/>
    <n v="544.95000000000005"/>
    <n v="539.69000000000005"/>
    <n v="322.26"/>
    <n v="4272.8599999999997"/>
  </r>
  <r>
    <x v="2"/>
    <s v="Tampa Electric Company"/>
    <x v="0"/>
    <s v="Tampa Electric Company"/>
    <x v="463"/>
    <s v="EE Mileage"/>
    <x v="129"/>
    <s v="Cust Assist Exp"/>
    <n v="817.55"/>
    <n v="550.54999999999995"/>
    <n v="2409.27"/>
    <n v="949.82"/>
    <n v="1518.44"/>
    <n v="1834.17"/>
    <n v="2219.34"/>
    <n v="2002.5"/>
    <n v="1931.76"/>
    <n v="3039.44"/>
    <n v="2913.66"/>
    <n v="1473.84"/>
    <n v="21660.34"/>
  </r>
  <r>
    <x v="2"/>
    <s v="Tampa Electric Company"/>
    <x v="0"/>
    <s v="Tampa Electric Company"/>
    <x v="463"/>
    <s v="EE Mileage"/>
    <x v="137"/>
    <s v="Office Suppl Exp"/>
    <n v="1977.25"/>
    <n v="4306.17"/>
    <n v="5927.03"/>
    <n v="3599.15"/>
    <n v="6044.58"/>
    <n v="6302.97"/>
    <n v="4579.72"/>
    <n v="4621.47"/>
    <n v="5747.29"/>
    <n v="7726.26"/>
    <n v="6426.07"/>
    <n v="10671.56"/>
    <n v="67929.52"/>
  </r>
  <r>
    <x v="2"/>
    <s v="Tampa Electric Company"/>
    <x v="0"/>
    <s v="Tampa Electric Company"/>
    <x v="463"/>
    <s v="EE Mileage"/>
    <x v="139"/>
    <s v="Regul Commission Exp"/>
    <m/>
    <m/>
    <n v="387.11"/>
    <n v="337.33"/>
    <n v="371.39"/>
    <m/>
    <m/>
    <m/>
    <m/>
    <m/>
    <n v="370.08"/>
    <m/>
    <n v="1465.9099999999999"/>
  </r>
  <r>
    <x v="2"/>
    <s v="Tampa Electric Company"/>
    <x v="0"/>
    <s v="Tampa Electric Company"/>
    <x v="463"/>
    <s v="EE Mileage"/>
    <x v="132"/>
    <s v="Misc General Exp"/>
    <n v="67.5"/>
    <n v="233.82"/>
    <n v="1055.98"/>
    <n v="1.32"/>
    <n v="132.99"/>
    <n v="91.72"/>
    <n v="91.71"/>
    <m/>
    <n v="160.51"/>
    <n v="155.27000000000001"/>
    <n v="58.3"/>
    <n v="707.58"/>
    <n v="2756.7"/>
  </r>
  <r>
    <x v="2"/>
    <s v="Tampa Electric Company"/>
    <x v="0"/>
    <s v="Tampa Electric Company"/>
    <x v="463"/>
    <s v="EE Mileage"/>
    <x v="133"/>
    <s v="A&amp;G Ele Maint GenPlt"/>
    <n v="327.71"/>
    <n v="589.41999999999996"/>
    <n v="697.13"/>
    <n v="771.94"/>
    <n v="549.23"/>
    <n v="533.78"/>
    <n v="321.26"/>
    <n v="885.9"/>
    <n v="503.46"/>
    <n v="207"/>
    <n v="652.32000000000005"/>
    <n v="486.01"/>
    <n v="6525.16"/>
  </r>
  <r>
    <x v="2"/>
    <s v="Tampa Electric Company"/>
    <x v="0"/>
    <s v="Tampa Electric Company"/>
    <x v="463"/>
    <s v="EE Mileage"/>
    <x v="134"/>
    <s v="Not assigned"/>
    <m/>
    <m/>
    <m/>
    <n v="40.619999999999997"/>
    <m/>
    <m/>
    <m/>
    <m/>
    <m/>
    <m/>
    <m/>
    <m/>
    <n v="40.619999999999997"/>
  </r>
  <r>
    <x v="2"/>
    <s v="Tampa Electric Company"/>
    <x v="0"/>
    <s v="Tampa Electric Company"/>
    <x v="464"/>
    <s v="EE Shoes Uniforms"/>
    <x v="1"/>
    <s v="FERC B/S Clearing"/>
    <n v="551.25"/>
    <n v="323.11"/>
    <n v="474.66"/>
    <m/>
    <n v="284.18"/>
    <m/>
    <m/>
    <n v="2118.0300000000002"/>
    <n v="354.07"/>
    <n v="344.03"/>
    <n v="2772.39"/>
    <n v="281.89"/>
    <n v="7503.61"/>
  </r>
  <r>
    <x v="2"/>
    <s v="Tampa Electric Company"/>
    <x v="0"/>
    <s v="Tampa Electric Company"/>
    <x v="464"/>
    <s v="EE Shoes Uniforms"/>
    <x v="80"/>
    <s v="Steam Ops SupEng"/>
    <n v="21.56"/>
    <n v="6863.21"/>
    <m/>
    <m/>
    <m/>
    <m/>
    <m/>
    <m/>
    <m/>
    <m/>
    <m/>
    <n v="127.37"/>
    <n v="7012.14"/>
  </r>
  <r>
    <x v="2"/>
    <s v="Tampa Electric Company"/>
    <x v="0"/>
    <s v="Tampa Electric Company"/>
    <x v="464"/>
    <s v="EE Shoes Uniforms"/>
    <x v="84"/>
    <s v="Misc Steam Pwr Exp"/>
    <n v="538.79"/>
    <m/>
    <n v="5887.08"/>
    <n v="2930.61"/>
    <n v="4565.53"/>
    <n v="4866.76"/>
    <n v="3969.74"/>
    <n v="1035.24"/>
    <m/>
    <n v="1165.44"/>
    <n v="14382.57"/>
    <n v="4974.91"/>
    <n v="44316.67"/>
  </r>
  <r>
    <x v="2"/>
    <s v="Tampa Electric Company"/>
    <x v="0"/>
    <s v="Tampa Electric Company"/>
    <x v="464"/>
    <s v="EE Shoes Uniforms"/>
    <x v="86"/>
    <s v="Steam Main Struct"/>
    <n v="77.739999999999995"/>
    <m/>
    <m/>
    <m/>
    <m/>
    <m/>
    <m/>
    <m/>
    <m/>
    <m/>
    <m/>
    <m/>
    <n v="77.739999999999995"/>
  </r>
  <r>
    <x v="2"/>
    <s v="Tampa Electric Company"/>
    <x v="0"/>
    <s v="Tampa Electric Company"/>
    <x v="464"/>
    <s v="EE Shoes Uniforms"/>
    <x v="87"/>
    <s v="Steam Maint BoilerPl"/>
    <n v="442.11"/>
    <m/>
    <m/>
    <m/>
    <m/>
    <m/>
    <m/>
    <m/>
    <m/>
    <m/>
    <m/>
    <m/>
    <n v="442.11"/>
  </r>
  <r>
    <x v="2"/>
    <s v="Tampa Electric Company"/>
    <x v="0"/>
    <s v="Tampa Electric Company"/>
    <x v="464"/>
    <s v="EE Shoes Uniforms"/>
    <x v="88"/>
    <s v="Steam Maint ElePlant"/>
    <n v="91.5"/>
    <m/>
    <m/>
    <m/>
    <m/>
    <m/>
    <m/>
    <m/>
    <m/>
    <m/>
    <m/>
    <m/>
    <n v="91.5"/>
  </r>
  <r>
    <x v="2"/>
    <s v="Tampa Electric Company"/>
    <x v="0"/>
    <s v="Tampa Electric Company"/>
    <x v="464"/>
    <s v="EE Shoes Uniforms"/>
    <x v="89"/>
    <s v="Maint Msc Steam Plnt"/>
    <n v="27.04"/>
    <m/>
    <m/>
    <m/>
    <m/>
    <m/>
    <m/>
    <m/>
    <m/>
    <m/>
    <m/>
    <m/>
    <n v="27.04"/>
  </r>
  <r>
    <x v="2"/>
    <s v="Tampa Electric Company"/>
    <x v="0"/>
    <s v="Tampa Electric Company"/>
    <x v="464"/>
    <s v="EE Shoes Uniforms"/>
    <x v="92"/>
    <s v="OthPwr Gen Exp"/>
    <m/>
    <m/>
    <m/>
    <m/>
    <m/>
    <m/>
    <m/>
    <m/>
    <m/>
    <n v="38.549999999999997"/>
    <m/>
    <m/>
    <n v="38.549999999999997"/>
  </r>
  <r>
    <x v="2"/>
    <s v="Tampa Electric Company"/>
    <x v="0"/>
    <s v="Tampa Electric Company"/>
    <x v="464"/>
    <s v="EE Shoes Uniforms"/>
    <x v="93"/>
    <s v="Misc OthPwr Gen Exp"/>
    <n v="1000"/>
    <m/>
    <n v="500"/>
    <m/>
    <n v="1000"/>
    <m/>
    <n v="975.5"/>
    <n v="537.5"/>
    <n v="13971.91"/>
    <n v="4087.68"/>
    <m/>
    <m/>
    <n v="22072.59"/>
  </r>
  <r>
    <x v="2"/>
    <s v="Tampa Electric Company"/>
    <x v="0"/>
    <s v="Tampa Electric Company"/>
    <x v="464"/>
    <s v="EE Shoes Uniforms"/>
    <x v="95"/>
    <s v="OthPwr Maint Gen Eq"/>
    <n v="15.31"/>
    <m/>
    <m/>
    <m/>
    <m/>
    <m/>
    <m/>
    <m/>
    <m/>
    <m/>
    <m/>
    <m/>
    <n v="15.31"/>
  </r>
  <r>
    <x v="2"/>
    <s v="Tampa Electric Company"/>
    <x v="0"/>
    <s v="Tampa Electric Company"/>
    <x v="464"/>
    <s v="EE Shoes Uniforms"/>
    <x v="104"/>
    <s v="Misc Trnsm Exp"/>
    <m/>
    <m/>
    <m/>
    <m/>
    <m/>
    <m/>
    <m/>
    <m/>
    <m/>
    <m/>
    <m/>
    <n v="173.67"/>
    <n v="173.67"/>
  </r>
  <r>
    <x v="2"/>
    <s v="Tampa Electric Company"/>
    <x v="0"/>
    <s v="Tampa Electric Company"/>
    <x v="464"/>
    <s v="EE Shoes Uniforms"/>
    <x v="113"/>
    <s v="Distrb OH Line Exp"/>
    <m/>
    <m/>
    <m/>
    <m/>
    <m/>
    <m/>
    <n v="10.73"/>
    <n v="309.67"/>
    <m/>
    <m/>
    <n v="2295.46"/>
    <m/>
    <n v="2615.86"/>
  </r>
  <r>
    <x v="2"/>
    <s v="Tampa Electric Company"/>
    <x v="0"/>
    <s v="Tampa Electric Company"/>
    <x v="464"/>
    <s v="EE Shoes Uniforms"/>
    <x v="115"/>
    <s v="Distrb Sreet Lightn"/>
    <m/>
    <m/>
    <m/>
    <m/>
    <m/>
    <m/>
    <m/>
    <m/>
    <n v="109.08"/>
    <m/>
    <m/>
    <m/>
    <n v="109.08"/>
  </r>
  <r>
    <x v="2"/>
    <s v="Tampa Electric Company"/>
    <x v="0"/>
    <s v="Tampa Electric Company"/>
    <x v="464"/>
    <s v="EE Shoes Uniforms"/>
    <x v="116"/>
    <s v="Distrb Meter Exp"/>
    <m/>
    <m/>
    <m/>
    <m/>
    <m/>
    <n v="8.9499999999999993"/>
    <m/>
    <m/>
    <m/>
    <m/>
    <m/>
    <m/>
    <n v="8.9499999999999993"/>
  </r>
  <r>
    <x v="2"/>
    <s v="Tampa Electric Company"/>
    <x v="0"/>
    <s v="Tampa Electric Company"/>
    <x v="464"/>
    <s v="EE Shoes Uniforms"/>
    <x v="118"/>
    <s v="Misc Distrib Exp"/>
    <n v="5265.87"/>
    <n v="2800.34"/>
    <n v="50663.65"/>
    <n v="20598.64"/>
    <n v="19176.77"/>
    <n v="20342.48"/>
    <n v="16507"/>
    <n v="23414.12"/>
    <n v="-186.77"/>
    <n v="21170.47"/>
    <n v="137309.57999999999"/>
    <n v="36236.370000000003"/>
    <n v="353298.52"/>
  </r>
  <r>
    <x v="2"/>
    <s v="Tampa Electric Company"/>
    <x v="0"/>
    <s v="Tampa Electric Company"/>
    <x v="464"/>
    <s v="EE Shoes Uniforms"/>
    <x v="128"/>
    <s v="Cust Act Rcds Cllct"/>
    <n v="71.73"/>
    <m/>
    <n v="76.37"/>
    <m/>
    <m/>
    <n v="116.34"/>
    <m/>
    <m/>
    <m/>
    <m/>
    <n v="724.73"/>
    <n v="236.81"/>
    <n v="1225.98"/>
  </r>
  <r>
    <x v="2"/>
    <s v="Tampa Electric Company"/>
    <x v="0"/>
    <s v="Tampa Electric Company"/>
    <x v="464"/>
    <s v="EE Shoes Uniforms"/>
    <x v="129"/>
    <s v="Cust Assist Exp"/>
    <n v="4362.76"/>
    <n v="277.35000000000002"/>
    <m/>
    <n v="171.69"/>
    <n v="185.99"/>
    <n v="85.99"/>
    <n v="100"/>
    <m/>
    <n v="185.99"/>
    <n v="100"/>
    <n v="79.849999999999994"/>
    <n v="64.69"/>
    <n v="5614.3099999999995"/>
  </r>
  <r>
    <x v="2"/>
    <s v="Tampa Electric Company"/>
    <x v="0"/>
    <s v="Tampa Electric Company"/>
    <x v="464"/>
    <s v="EE Shoes Uniforms"/>
    <x v="137"/>
    <s v="Office Suppl Exp"/>
    <n v="298.08999999999997"/>
    <n v="365.95"/>
    <n v="2660.23"/>
    <n v="1058.94"/>
    <n v="1072.01"/>
    <n v="8999.2999999999993"/>
    <n v="2735.76"/>
    <n v="991.09"/>
    <n v="177.53"/>
    <n v="30578.65"/>
    <n v="10716.73"/>
    <n v="2172.6"/>
    <n v="61826.879999999997"/>
  </r>
  <r>
    <x v="2"/>
    <s v="Tampa Electric Company"/>
    <x v="0"/>
    <s v="Tampa Electric Company"/>
    <x v="464"/>
    <s v="EE Shoes Uniforms"/>
    <x v="133"/>
    <s v="A&amp;G Ele Maint GenPlt"/>
    <m/>
    <m/>
    <m/>
    <m/>
    <n v="25.8"/>
    <m/>
    <m/>
    <m/>
    <m/>
    <m/>
    <m/>
    <m/>
    <n v="25.8"/>
  </r>
  <r>
    <x v="2"/>
    <s v="Tampa Electric Company"/>
    <x v="0"/>
    <s v="Tampa Electric Company"/>
    <x v="465"/>
    <s v="EE Training"/>
    <x v="1"/>
    <s v="FERC B/S Clearing"/>
    <n v="50"/>
    <n v="3915"/>
    <n v="1525"/>
    <n v="11042.4"/>
    <n v="10938.8"/>
    <n v="9325"/>
    <n v="3395"/>
    <n v="5508"/>
    <n v="2657.82"/>
    <n v="4324"/>
    <n v="3563.29"/>
    <n v="57119.28"/>
    <n v="113363.59"/>
  </r>
  <r>
    <x v="2"/>
    <s v="Tampa Electric Company"/>
    <x v="0"/>
    <s v="Tampa Electric Company"/>
    <x v="465"/>
    <s v="EE Training"/>
    <x v="80"/>
    <s v="Steam Ops SupEng"/>
    <n v="1408.75"/>
    <n v="2400"/>
    <n v="9358.93"/>
    <n v="6824.55"/>
    <n v="-5481.7"/>
    <n v="7811.95"/>
    <n v="3585"/>
    <n v="3314.97"/>
    <n v="12575"/>
    <n v="1800"/>
    <n v="9290"/>
    <m/>
    <n v="52887.45"/>
  </r>
  <r>
    <x v="2"/>
    <s v="Tampa Electric Company"/>
    <x v="0"/>
    <s v="Tampa Electric Company"/>
    <x v="465"/>
    <s v="EE Training"/>
    <x v="84"/>
    <s v="Misc Steam Pwr Exp"/>
    <m/>
    <n v="1214.08"/>
    <n v="7990"/>
    <n v="161.06"/>
    <m/>
    <m/>
    <n v="478.62"/>
    <n v="193.95"/>
    <m/>
    <m/>
    <m/>
    <m/>
    <n v="10037.710000000001"/>
  </r>
  <r>
    <x v="2"/>
    <s v="Tampa Electric Company"/>
    <x v="0"/>
    <s v="Tampa Electric Company"/>
    <x v="465"/>
    <s v="EE Training"/>
    <x v="92"/>
    <s v="OthPwr Gen Exp"/>
    <n v="2200"/>
    <n v="4543.8"/>
    <n v="700"/>
    <n v="35409.68"/>
    <n v="18183.849999999999"/>
    <n v="1050"/>
    <n v="8564.2800000000007"/>
    <n v="3609.02"/>
    <m/>
    <n v="1200"/>
    <n v="1339.37"/>
    <n v="-57069.279999999999"/>
    <n v="19730.72"/>
  </r>
  <r>
    <x v="2"/>
    <s v="Tampa Electric Company"/>
    <x v="0"/>
    <s v="Tampa Electric Company"/>
    <x v="465"/>
    <s v="EE Training"/>
    <x v="93"/>
    <s v="Misc OthPwr Gen Exp"/>
    <n v="17085"/>
    <n v="1254.3"/>
    <n v="8952.5"/>
    <n v="9620"/>
    <n v="770"/>
    <n v="1500"/>
    <n v="2885"/>
    <n v="6475"/>
    <n v="10759.51"/>
    <n v="8902.4500000000007"/>
    <m/>
    <n v="5468.14"/>
    <n v="73671.900000000009"/>
  </r>
  <r>
    <x v="2"/>
    <s v="Tampa Electric Company"/>
    <x v="0"/>
    <s v="Tampa Electric Company"/>
    <x v="465"/>
    <s v="EE Training"/>
    <x v="98"/>
    <s v="Trnsm Ops SupEng"/>
    <m/>
    <m/>
    <m/>
    <n v="855"/>
    <n v="8673"/>
    <n v="9275"/>
    <m/>
    <n v="845"/>
    <m/>
    <n v="475"/>
    <m/>
    <n v="2090"/>
    <n v="22213"/>
  </r>
  <r>
    <x v="2"/>
    <s v="Tampa Electric Company"/>
    <x v="0"/>
    <s v="Tampa Electric Company"/>
    <x v="465"/>
    <s v="EE Training"/>
    <x v="100"/>
    <s v="Trnsm LD Monitor"/>
    <m/>
    <m/>
    <m/>
    <m/>
    <m/>
    <m/>
    <m/>
    <m/>
    <m/>
    <m/>
    <m/>
    <n v="30"/>
    <n v="30"/>
  </r>
  <r>
    <x v="2"/>
    <s v="Tampa Electric Company"/>
    <x v="0"/>
    <s v="Tampa Electric Company"/>
    <x v="465"/>
    <s v="EE Training"/>
    <x v="102"/>
    <s v="Trnsm Station Exp"/>
    <m/>
    <m/>
    <m/>
    <n v="1703.41"/>
    <m/>
    <n v="1453.98"/>
    <m/>
    <n v="1751.85"/>
    <m/>
    <m/>
    <m/>
    <m/>
    <n v="4909.24"/>
  </r>
  <r>
    <x v="2"/>
    <s v="Tampa Electric Company"/>
    <x v="0"/>
    <s v="Tampa Electric Company"/>
    <x v="465"/>
    <s v="EE Training"/>
    <x v="104"/>
    <s v="Misc Trnsm Exp"/>
    <n v="5485"/>
    <n v="655"/>
    <n v="2990"/>
    <n v="4440.01"/>
    <n v="850"/>
    <n v="1525"/>
    <n v="30"/>
    <n v="4239"/>
    <n v="1255.5"/>
    <n v="1635.29"/>
    <m/>
    <n v="1395"/>
    <n v="24499.800000000003"/>
  </r>
  <r>
    <x v="2"/>
    <s v="Tampa Electric Company"/>
    <x v="0"/>
    <s v="Tampa Electric Company"/>
    <x v="465"/>
    <s v="EE Training"/>
    <x v="107"/>
    <s v="Trnsm Maint Comm Eq"/>
    <n v="1399"/>
    <m/>
    <m/>
    <m/>
    <m/>
    <m/>
    <m/>
    <m/>
    <m/>
    <m/>
    <m/>
    <m/>
    <n v="1399"/>
  </r>
  <r>
    <x v="2"/>
    <s v="Tampa Electric Company"/>
    <x v="0"/>
    <s v="Tampa Electric Company"/>
    <x v="465"/>
    <s v="EE Training"/>
    <x v="108"/>
    <s v="Trnsm Maint Stn Equ"/>
    <n v="2290"/>
    <m/>
    <m/>
    <m/>
    <m/>
    <m/>
    <m/>
    <m/>
    <m/>
    <m/>
    <m/>
    <m/>
    <n v="2290"/>
  </r>
  <r>
    <x v="2"/>
    <s v="Tampa Electric Company"/>
    <x v="0"/>
    <s v="Tampa Electric Company"/>
    <x v="465"/>
    <s v="EE Training"/>
    <x v="109"/>
    <s v="Trnsm Maint OH Lines"/>
    <m/>
    <m/>
    <m/>
    <m/>
    <m/>
    <n v="821.3"/>
    <m/>
    <m/>
    <m/>
    <m/>
    <m/>
    <m/>
    <n v="821.3"/>
  </r>
  <r>
    <x v="2"/>
    <s v="Tampa Electric Company"/>
    <x v="0"/>
    <s v="Tampa Electric Company"/>
    <x v="465"/>
    <s v="EE Training"/>
    <x v="110"/>
    <s v="Distrb Ops SupEng"/>
    <n v="500"/>
    <m/>
    <m/>
    <n v="1800"/>
    <n v="435"/>
    <n v="2420"/>
    <n v="2609.02"/>
    <n v="1350"/>
    <n v="-2395"/>
    <n v="3900"/>
    <m/>
    <m/>
    <n v="10619.02"/>
  </r>
  <r>
    <x v="2"/>
    <s v="Tampa Electric Company"/>
    <x v="0"/>
    <s v="Tampa Electric Company"/>
    <x v="465"/>
    <s v="EE Training"/>
    <x v="112"/>
    <s v="Distrb Station Exp"/>
    <m/>
    <n v="50"/>
    <m/>
    <n v="1835"/>
    <n v="4499.08"/>
    <n v="3150"/>
    <n v="1482.79"/>
    <m/>
    <n v="200"/>
    <n v="650"/>
    <n v="461.87"/>
    <n v="195"/>
    <n v="12523.74"/>
  </r>
  <r>
    <x v="2"/>
    <s v="Tampa Electric Company"/>
    <x v="0"/>
    <s v="Tampa Electric Company"/>
    <x v="465"/>
    <s v="EE Training"/>
    <x v="113"/>
    <s v="Distrb OH Line Exp"/>
    <m/>
    <n v="660.59"/>
    <n v="1216"/>
    <n v="1570.92"/>
    <n v="1501.47"/>
    <n v="11500"/>
    <n v="320.20999999999998"/>
    <n v="6284.02"/>
    <n v="2081.4"/>
    <m/>
    <n v="1067.76"/>
    <n v="850"/>
    <n v="27052.37"/>
  </r>
  <r>
    <x v="2"/>
    <s v="Tampa Electric Company"/>
    <x v="0"/>
    <s v="Tampa Electric Company"/>
    <x v="465"/>
    <s v="EE Training"/>
    <x v="115"/>
    <s v="Distrb Sreet Lightn"/>
    <m/>
    <m/>
    <m/>
    <m/>
    <n v="1833.85"/>
    <n v="199"/>
    <n v="2710"/>
    <n v="3965"/>
    <n v="1500"/>
    <m/>
    <n v="4000"/>
    <n v="2118.54"/>
    <n v="16326.39"/>
  </r>
  <r>
    <x v="2"/>
    <s v="Tampa Electric Company"/>
    <x v="0"/>
    <s v="Tampa Electric Company"/>
    <x v="465"/>
    <s v="EE Training"/>
    <x v="116"/>
    <s v="Distrb Meter Exp"/>
    <n v="950"/>
    <m/>
    <m/>
    <n v="475"/>
    <m/>
    <n v="842.99"/>
    <n v="1295"/>
    <n v="2505"/>
    <m/>
    <n v="560"/>
    <m/>
    <m/>
    <n v="6627.99"/>
  </r>
  <r>
    <x v="2"/>
    <s v="Tampa Electric Company"/>
    <x v="0"/>
    <s v="Tampa Electric Company"/>
    <x v="465"/>
    <s v="EE Training"/>
    <x v="118"/>
    <s v="Misc Distrib Exp"/>
    <n v="18410.310000000001"/>
    <n v="10524.13"/>
    <n v="4485"/>
    <n v="9999.61"/>
    <n v="-1489.11"/>
    <n v="4766.17"/>
    <n v="11559.77"/>
    <n v="611.94000000000005"/>
    <n v="1889"/>
    <n v="749"/>
    <n v="1200"/>
    <n v="4574.63"/>
    <n v="67280.450000000012"/>
  </r>
  <r>
    <x v="2"/>
    <s v="Tampa Electric Company"/>
    <x v="0"/>
    <s v="Tampa Electric Company"/>
    <x v="465"/>
    <s v="EE Training"/>
    <x v="121"/>
    <s v="Distrb Maint OH Line"/>
    <m/>
    <m/>
    <m/>
    <m/>
    <m/>
    <m/>
    <m/>
    <m/>
    <n v="290"/>
    <m/>
    <n v="749"/>
    <m/>
    <n v="1039"/>
  </r>
  <r>
    <x v="2"/>
    <s v="Tampa Electric Company"/>
    <x v="0"/>
    <s v="Tampa Electric Company"/>
    <x v="465"/>
    <s v="EE Training"/>
    <x v="126"/>
    <s v="Cust Act Superv"/>
    <m/>
    <m/>
    <m/>
    <n v="592.95000000000005"/>
    <m/>
    <m/>
    <m/>
    <m/>
    <m/>
    <m/>
    <m/>
    <n v="1474"/>
    <n v="2066.9499999999998"/>
  </r>
  <r>
    <x v="2"/>
    <s v="Tampa Electric Company"/>
    <x v="0"/>
    <s v="Tampa Electric Company"/>
    <x v="465"/>
    <s v="EE Training"/>
    <x v="128"/>
    <s v="Cust Act Rcds Cllct"/>
    <n v="1078"/>
    <n v="646.1"/>
    <n v="8279.7900000000009"/>
    <n v="8079.54"/>
    <n v="2774.13"/>
    <n v="5507.25"/>
    <n v="1100.5"/>
    <n v="13595.02"/>
    <n v="10637.52"/>
    <n v="11588.66"/>
    <n v="206.81"/>
    <n v="8487.5400000000009"/>
    <n v="71980.860000000015"/>
  </r>
  <r>
    <x v="2"/>
    <s v="Tampa Electric Company"/>
    <x v="0"/>
    <s v="Tampa Electric Company"/>
    <x v="465"/>
    <s v="EE Training"/>
    <x v="129"/>
    <s v="Cust Assist Exp"/>
    <m/>
    <n v="90"/>
    <m/>
    <n v="1870"/>
    <m/>
    <m/>
    <m/>
    <m/>
    <n v="3270"/>
    <n v="400"/>
    <m/>
    <n v="770"/>
    <n v="6400"/>
  </r>
  <r>
    <x v="2"/>
    <s v="Tampa Electric Company"/>
    <x v="0"/>
    <s v="Tampa Electric Company"/>
    <x v="465"/>
    <s v="EE Training"/>
    <x v="130"/>
    <s v="Cust Svc Advertis"/>
    <m/>
    <m/>
    <m/>
    <m/>
    <m/>
    <m/>
    <m/>
    <m/>
    <m/>
    <n v="2163"/>
    <n v="-2163"/>
    <m/>
    <n v="0"/>
  </r>
  <r>
    <x v="2"/>
    <s v="Tampa Electric Company"/>
    <x v="0"/>
    <s v="Tampa Electric Company"/>
    <x v="465"/>
    <s v="EE Training"/>
    <x v="136"/>
    <s v="Sales Advertising"/>
    <m/>
    <m/>
    <m/>
    <m/>
    <m/>
    <m/>
    <m/>
    <m/>
    <n v="320"/>
    <m/>
    <m/>
    <m/>
    <n v="320"/>
  </r>
  <r>
    <x v="2"/>
    <s v="Tampa Electric Company"/>
    <x v="0"/>
    <s v="Tampa Electric Company"/>
    <x v="465"/>
    <s v="EE Training"/>
    <x v="137"/>
    <s v="Office Suppl Exp"/>
    <n v="23634.57"/>
    <n v="28244.98"/>
    <n v="5987.55"/>
    <n v="16509.37"/>
    <n v="21810.45"/>
    <n v="34054.04"/>
    <n v="24150.39"/>
    <n v="95136.71"/>
    <n v="55723.73"/>
    <n v="13436.09"/>
    <n v="45206.84"/>
    <n v="51155.41"/>
    <n v="415050.13"/>
  </r>
  <r>
    <x v="2"/>
    <s v="Tampa Electric Company"/>
    <x v="0"/>
    <s v="Tampa Electric Company"/>
    <x v="465"/>
    <s v="EE Training"/>
    <x v="132"/>
    <s v="Misc General Exp"/>
    <m/>
    <m/>
    <m/>
    <n v="17.010000000000002"/>
    <n v="1034.1199999999999"/>
    <m/>
    <n v="1396.25"/>
    <m/>
    <m/>
    <m/>
    <m/>
    <m/>
    <n v="2447.38"/>
  </r>
  <r>
    <x v="2"/>
    <s v="Tampa Electric Company"/>
    <x v="0"/>
    <s v="Tampa Electric Company"/>
    <x v="465"/>
    <s v="EE Training"/>
    <x v="133"/>
    <s v="A&amp;G Ele Maint GenPlt"/>
    <m/>
    <m/>
    <m/>
    <m/>
    <m/>
    <n v="59.85"/>
    <m/>
    <m/>
    <m/>
    <n v="44.99"/>
    <m/>
    <m/>
    <n v="104.84"/>
  </r>
  <r>
    <x v="2"/>
    <s v="Tampa Electric Company"/>
    <x v="0"/>
    <s v="Tampa Electric Company"/>
    <x v="466"/>
    <s v="EE Travel Lodging"/>
    <x v="1"/>
    <s v="FERC B/S Clearing"/>
    <n v="6946.22"/>
    <n v="8818.59"/>
    <n v="5374.78"/>
    <n v="13908.15"/>
    <n v="24482.83"/>
    <n v="41993.03"/>
    <n v="37686.6"/>
    <n v="35769.82"/>
    <n v="64520.77"/>
    <n v="817326.06"/>
    <n v="23628.6"/>
    <n v="42485.18"/>
    <n v="1122940.6300000001"/>
  </r>
  <r>
    <x v="2"/>
    <s v="Tampa Electric Company"/>
    <x v="0"/>
    <s v="Tampa Electric Company"/>
    <x v="466"/>
    <s v="EE Travel Lodging"/>
    <x v="78"/>
    <s v="Csts Jobbing Wrk"/>
    <n v="7.96"/>
    <n v="5.45"/>
    <n v="19.32"/>
    <n v="7.57"/>
    <n v="8.57"/>
    <n v="12.71"/>
    <n v="20.49"/>
    <n v="962.42"/>
    <m/>
    <m/>
    <n v="23.99"/>
    <n v="78.47"/>
    <n v="1146.95"/>
  </r>
  <r>
    <x v="2"/>
    <s v="Tampa Electric Company"/>
    <x v="0"/>
    <s v="Tampa Electric Company"/>
    <x v="466"/>
    <s v="EE Travel Lodging"/>
    <x v="79"/>
    <s v="Other Deductions"/>
    <n v="54.75"/>
    <n v="4937.17"/>
    <m/>
    <n v="1461.71"/>
    <m/>
    <m/>
    <m/>
    <m/>
    <m/>
    <m/>
    <m/>
    <m/>
    <n v="6453.63"/>
  </r>
  <r>
    <x v="2"/>
    <s v="Tampa Electric Company"/>
    <x v="0"/>
    <s v="Tampa Electric Company"/>
    <x v="466"/>
    <s v="EE Travel Lodging"/>
    <x v="80"/>
    <s v="Steam Ops SupEng"/>
    <n v="1812.7"/>
    <n v="14719.85"/>
    <n v="4328.8900000000003"/>
    <n v="3016.62"/>
    <n v="10507.07"/>
    <n v="6819.4"/>
    <n v="3756.67"/>
    <n v="1616.48"/>
    <n v="5248.04"/>
    <n v="3388.03"/>
    <n v="926.03"/>
    <n v="3659.27"/>
    <n v="59799.049999999996"/>
  </r>
  <r>
    <x v="2"/>
    <s v="Tampa Electric Company"/>
    <x v="0"/>
    <s v="Tampa Electric Company"/>
    <x v="466"/>
    <s v="EE Travel Lodging"/>
    <x v="82"/>
    <s v="Steam Expenses"/>
    <m/>
    <m/>
    <m/>
    <m/>
    <m/>
    <n v="780.6"/>
    <m/>
    <m/>
    <m/>
    <m/>
    <m/>
    <m/>
    <n v="780.6"/>
  </r>
  <r>
    <x v="2"/>
    <s v="Tampa Electric Company"/>
    <x v="0"/>
    <s v="Tampa Electric Company"/>
    <x v="466"/>
    <s v="EE Travel Lodging"/>
    <x v="84"/>
    <s v="Misc Steam Pwr Exp"/>
    <n v="363.29"/>
    <n v="37.64"/>
    <n v="2783.2"/>
    <n v="2918.28"/>
    <n v="1275.3599999999999"/>
    <n v="1552.43"/>
    <n v="1517.37"/>
    <n v="4620.28"/>
    <n v="856.12"/>
    <n v="712.8"/>
    <n v="3050.63"/>
    <n v="2732.77"/>
    <n v="22420.170000000002"/>
  </r>
  <r>
    <x v="2"/>
    <s v="Tampa Electric Company"/>
    <x v="0"/>
    <s v="Tampa Electric Company"/>
    <x v="466"/>
    <s v="EE Travel Lodging"/>
    <x v="87"/>
    <s v="Steam Maint BoilerPl"/>
    <m/>
    <m/>
    <m/>
    <m/>
    <n v="17.45"/>
    <m/>
    <m/>
    <m/>
    <m/>
    <m/>
    <m/>
    <n v="8.34"/>
    <n v="25.79"/>
  </r>
  <r>
    <x v="2"/>
    <s v="Tampa Electric Company"/>
    <x v="0"/>
    <s v="Tampa Electric Company"/>
    <x v="466"/>
    <s v="EE Travel Lodging"/>
    <x v="92"/>
    <s v="OthPwr Gen Exp"/>
    <n v="516.82000000000005"/>
    <n v="2602.88"/>
    <n v="9227.5300000000007"/>
    <n v="4573.7700000000004"/>
    <n v="11105.24"/>
    <n v="23226.85"/>
    <n v="4063.23"/>
    <n v="3418.85"/>
    <n v="2375.87"/>
    <n v="4652.59"/>
    <n v="1476.9"/>
    <n v="-11192.8"/>
    <n v="56047.729999999996"/>
  </r>
  <r>
    <x v="2"/>
    <s v="Tampa Electric Company"/>
    <x v="0"/>
    <s v="Tampa Electric Company"/>
    <x v="466"/>
    <s v="EE Travel Lodging"/>
    <x v="93"/>
    <s v="Misc OthPwr Gen Exp"/>
    <n v="1231.4000000000001"/>
    <n v="1947.62"/>
    <n v="1674.7"/>
    <n v="2301.5500000000002"/>
    <n v="4846.6499999999996"/>
    <n v="3473.74"/>
    <n v="4762.17"/>
    <n v="10831.98"/>
    <n v="8872.32"/>
    <n v="2584.37"/>
    <n v="1104.3599999999999"/>
    <n v="11034.38"/>
    <n v="54665.240000000005"/>
  </r>
  <r>
    <x v="2"/>
    <s v="Tampa Electric Company"/>
    <x v="0"/>
    <s v="Tampa Electric Company"/>
    <x v="466"/>
    <s v="EE Travel Lodging"/>
    <x v="95"/>
    <s v="OthPwr Maint Gen Eq"/>
    <n v="397.96"/>
    <n v="712.74"/>
    <m/>
    <m/>
    <n v="1010.56"/>
    <m/>
    <m/>
    <m/>
    <m/>
    <m/>
    <m/>
    <m/>
    <n v="2121.2600000000002"/>
  </r>
  <r>
    <x v="2"/>
    <s v="Tampa Electric Company"/>
    <x v="0"/>
    <s v="Tampa Electric Company"/>
    <x v="466"/>
    <s v="EE Travel Lodging"/>
    <x v="97"/>
    <s v="OthSup SysCtrl Dispt"/>
    <m/>
    <m/>
    <m/>
    <m/>
    <m/>
    <n v="248.69"/>
    <m/>
    <m/>
    <m/>
    <m/>
    <m/>
    <m/>
    <n v="248.69"/>
  </r>
  <r>
    <x v="2"/>
    <s v="Tampa Electric Company"/>
    <x v="0"/>
    <s v="Tampa Electric Company"/>
    <x v="466"/>
    <s v="EE Travel Lodging"/>
    <x v="98"/>
    <s v="Trnsm Ops SupEng"/>
    <m/>
    <n v="2289.48"/>
    <n v="1215.0999999999999"/>
    <m/>
    <m/>
    <m/>
    <n v="528.95000000000005"/>
    <n v="1405.35"/>
    <m/>
    <n v="452.25"/>
    <m/>
    <m/>
    <n v="5891.1299999999992"/>
  </r>
  <r>
    <x v="2"/>
    <s v="Tampa Electric Company"/>
    <x v="0"/>
    <s v="Tampa Electric Company"/>
    <x v="466"/>
    <s v="EE Travel Lodging"/>
    <x v="100"/>
    <s v="Trnsm LD Monitor"/>
    <m/>
    <m/>
    <m/>
    <n v="7.5"/>
    <m/>
    <m/>
    <m/>
    <m/>
    <m/>
    <n v="22.58"/>
    <m/>
    <n v="7"/>
    <n v="37.08"/>
  </r>
  <r>
    <x v="2"/>
    <s v="Tampa Electric Company"/>
    <x v="0"/>
    <s v="Tampa Electric Company"/>
    <x v="466"/>
    <s v="EE Travel Lodging"/>
    <x v="102"/>
    <s v="Trnsm Station Exp"/>
    <n v="420.69"/>
    <n v="682.65"/>
    <n v="226.9"/>
    <n v="353.86"/>
    <n v="2180.8200000000002"/>
    <n v="912.96"/>
    <n v="298.95"/>
    <n v="303.08"/>
    <n v="266.02999999999997"/>
    <n v="511.34"/>
    <n v="212.33"/>
    <n v="1133.6199999999999"/>
    <n v="7503.23"/>
  </r>
  <r>
    <x v="2"/>
    <s v="Tampa Electric Company"/>
    <x v="0"/>
    <s v="Tampa Electric Company"/>
    <x v="466"/>
    <s v="EE Travel Lodging"/>
    <x v="104"/>
    <s v="Misc Trnsm Exp"/>
    <n v="3353.42"/>
    <n v="2113.16"/>
    <n v="3843.9"/>
    <n v="2819.33"/>
    <n v="1131.6500000000001"/>
    <n v="5238.32"/>
    <n v="3460.74"/>
    <n v="2193.46"/>
    <n v="1725.46"/>
    <n v="3331.87"/>
    <n v="-136.34"/>
    <n v="1074.0899999999999"/>
    <n v="30149.059999999994"/>
  </r>
  <r>
    <x v="2"/>
    <s v="Tampa Electric Company"/>
    <x v="0"/>
    <s v="Tampa Electric Company"/>
    <x v="466"/>
    <s v="EE Travel Lodging"/>
    <x v="107"/>
    <s v="Trnsm Maint Comm Eq"/>
    <m/>
    <n v="32.57"/>
    <n v="3805.06"/>
    <n v="-1233.3800000000001"/>
    <n v="16.260000000000002"/>
    <n v="387.81"/>
    <n v="28.75"/>
    <n v="185.45"/>
    <n v="246.28"/>
    <n v="79.94"/>
    <n v="26.7"/>
    <n v="54.77"/>
    <n v="3630.21"/>
  </r>
  <r>
    <x v="2"/>
    <s v="Tampa Electric Company"/>
    <x v="0"/>
    <s v="Tampa Electric Company"/>
    <x v="466"/>
    <s v="EE Travel Lodging"/>
    <x v="108"/>
    <s v="Trnsm Maint Stn Equ"/>
    <m/>
    <n v="560.80999999999995"/>
    <n v="2560.67"/>
    <m/>
    <m/>
    <m/>
    <m/>
    <m/>
    <m/>
    <m/>
    <m/>
    <m/>
    <n v="3121.48"/>
  </r>
  <r>
    <x v="2"/>
    <s v="Tampa Electric Company"/>
    <x v="0"/>
    <s v="Tampa Electric Company"/>
    <x v="466"/>
    <s v="EE Travel Lodging"/>
    <x v="109"/>
    <s v="Trnsm Maint OH Lines"/>
    <m/>
    <m/>
    <m/>
    <m/>
    <n v="477.22"/>
    <m/>
    <n v="75"/>
    <m/>
    <m/>
    <m/>
    <m/>
    <m/>
    <n v="552.22"/>
  </r>
  <r>
    <x v="2"/>
    <s v="Tampa Electric Company"/>
    <x v="0"/>
    <s v="Tampa Electric Company"/>
    <x v="466"/>
    <s v="EE Travel Lodging"/>
    <x v="110"/>
    <s v="Distrb Ops SupEng"/>
    <m/>
    <n v="1385.91"/>
    <n v="1878.99"/>
    <n v="7392.81"/>
    <n v="1313.22"/>
    <n v="2053.58"/>
    <n v="1611.31"/>
    <n v="1463.54"/>
    <n v="95.04"/>
    <n v="5535.66"/>
    <n v="815.86"/>
    <n v="925.41"/>
    <n v="24471.33"/>
  </r>
  <r>
    <x v="2"/>
    <s v="Tampa Electric Company"/>
    <x v="0"/>
    <s v="Tampa Electric Company"/>
    <x v="466"/>
    <s v="EE Travel Lodging"/>
    <x v="111"/>
    <s v="Distrb Load Dispatch"/>
    <n v="130"/>
    <m/>
    <m/>
    <m/>
    <m/>
    <m/>
    <m/>
    <m/>
    <m/>
    <m/>
    <m/>
    <m/>
    <n v="130"/>
  </r>
  <r>
    <x v="2"/>
    <s v="Tampa Electric Company"/>
    <x v="0"/>
    <s v="Tampa Electric Company"/>
    <x v="466"/>
    <s v="EE Travel Lodging"/>
    <x v="112"/>
    <s v="Distrb Station Exp"/>
    <m/>
    <n v="24"/>
    <n v="51"/>
    <n v="55"/>
    <n v="15"/>
    <n v="2447.91"/>
    <n v="899.1"/>
    <n v="1437.13"/>
    <n v="556.4"/>
    <n v="2065.89"/>
    <n v="105.26"/>
    <m/>
    <n v="7656.6899999999987"/>
  </r>
  <r>
    <x v="2"/>
    <s v="Tampa Electric Company"/>
    <x v="0"/>
    <s v="Tampa Electric Company"/>
    <x v="466"/>
    <s v="EE Travel Lodging"/>
    <x v="113"/>
    <s v="Distrb OH Line Exp"/>
    <n v="3097.05"/>
    <n v="16049.56"/>
    <n v="10299"/>
    <n v="4695.5"/>
    <n v="7799.88"/>
    <n v="3243.59"/>
    <n v="13924.37"/>
    <n v="6048.04"/>
    <n v="9317.7000000000007"/>
    <n v="6884.33"/>
    <n v="7175.05"/>
    <n v="4504.7"/>
    <n v="93038.77"/>
  </r>
  <r>
    <x v="2"/>
    <s v="Tampa Electric Company"/>
    <x v="0"/>
    <s v="Tampa Electric Company"/>
    <x v="466"/>
    <s v="EE Travel Lodging"/>
    <x v="115"/>
    <s v="Distrb Sreet Lightn"/>
    <n v="663.34"/>
    <n v="4564.63"/>
    <n v="464.6"/>
    <n v="565.07000000000005"/>
    <n v="3349.1"/>
    <n v="577.9"/>
    <n v="1573.39"/>
    <n v="2561.5500000000002"/>
    <n v="526.26"/>
    <n v="2451.4"/>
    <n v="3371.53"/>
    <n v="8237.23"/>
    <n v="28905.999999999996"/>
  </r>
  <r>
    <x v="2"/>
    <s v="Tampa Electric Company"/>
    <x v="0"/>
    <s v="Tampa Electric Company"/>
    <x v="466"/>
    <s v="EE Travel Lodging"/>
    <x v="116"/>
    <s v="Distrb Meter Exp"/>
    <n v="299.11"/>
    <n v="4543.8500000000004"/>
    <n v="3958.29"/>
    <n v="2689.72"/>
    <n v="265.67"/>
    <n v="1979.98"/>
    <n v="1986.89"/>
    <n v="3635.87"/>
    <n v="1525.38"/>
    <n v="2672.88"/>
    <n v="7518.33"/>
    <n v="300"/>
    <n v="31375.97"/>
  </r>
  <r>
    <x v="2"/>
    <s v="Tampa Electric Company"/>
    <x v="0"/>
    <s v="Tampa Electric Company"/>
    <x v="466"/>
    <s v="EE Travel Lodging"/>
    <x v="118"/>
    <s v="Misc Distrib Exp"/>
    <n v="2893.46"/>
    <n v="6499.44"/>
    <n v="7829.51"/>
    <n v="8642.9699999999993"/>
    <n v="11693.86"/>
    <n v="6879.66"/>
    <n v="4859.37"/>
    <n v="4158.99"/>
    <n v="15103.69"/>
    <n v="16649.25"/>
    <n v="7538.64"/>
    <n v="12265.2"/>
    <n v="105014.04"/>
  </r>
  <r>
    <x v="2"/>
    <s v="Tampa Electric Company"/>
    <x v="0"/>
    <s v="Tampa Electric Company"/>
    <x v="466"/>
    <s v="EE Travel Lodging"/>
    <x v="120"/>
    <s v="Distrb Maint Station"/>
    <n v="1000"/>
    <m/>
    <n v="1545.34"/>
    <m/>
    <n v="500"/>
    <n v="-32.67"/>
    <n v="750"/>
    <n v="750"/>
    <n v="750"/>
    <n v="1500"/>
    <m/>
    <n v="750"/>
    <n v="7512.67"/>
  </r>
  <r>
    <x v="2"/>
    <s v="Tampa Electric Company"/>
    <x v="0"/>
    <s v="Tampa Electric Company"/>
    <x v="466"/>
    <s v="EE Travel Lodging"/>
    <x v="121"/>
    <s v="Distrb Maint OH Line"/>
    <n v="5.18"/>
    <n v="4.38"/>
    <n v="1301.25"/>
    <n v="537.39"/>
    <n v="1283.08"/>
    <n v="225"/>
    <n v="1320.36"/>
    <n v="101"/>
    <n v="81.09"/>
    <n v="136.88999999999999"/>
    <n v="313.74"/>
    <n v="196.42"/>
    <n v="5505.78"/>
  </r>
  <r>
    <x v="2"/>
    <s v="Tampa Electric Company"/>
    <x v="0"/>
    <s v="Tampa Electric Company"/>
    <x v="466"/>
    <s v="EE Travel Lodging"/>
    <x v="122"/>
    <s v="Distrb Maint UG Line"/>
    <n v="91.05"/>
    <n v="275.08999999999997"/>
    <n v="144.38"/>
    <n v="325.93"/>
    <n v="204.82"/>
    <n v="277.64"/>
    <n v="318.95999999999998"/>
    <n v="1241.99"/>
    <n v="3366.88"/>
    <n v="344.47"/>
    <n v="403.29"/>
    <n v="588.22"/>
    <n v="7582.72"/>
  </r>
  <r>
    <x v="2"/>
    <s v="Tampa Electric Company"/>
    <x v="0"/>
    <s v="Tampa Electric Company"/>
    <x v="466"/>
    <s v="EE Travel Lodging"/>
    <x v="124"/>
    <s v="Distrb Maint StLght"/>
    <m/>
    <m/>
    <m/>
    <m/>
    <m/>
    <n v="150"/>
    <m/>
    <m/>
    <m/>
    <m/>
    <m/>
    <m/>
    <n v="150"/>
  </r>
  <r>
    <x v="2"/>
    <s v="Tampa Electric Company"/>
    <x v="0"/>
    <s v="Tampa Electric Company"/>
    <x v="466"/>
    <s v="EE Travel Lodging"/>
    <x v="126"/>
    <s v="Cust Act Superv"/>
    <m/>
    <m/>
    <m/>
    <n v="253.23"/>
    <m/>
    <m/>
    <n v="750.24"/>
    <m/>
    <m/>
    <n v="345.94"/>
    <m/>
    <m/>
    <n v="1349.41"/>
  </r>
  <r>
    <x v="2"/>
    <s v="Tampa Electric Company"/>
    <x v="0"/>
    <s v="Tampa Electric Company"/>
    <x v="466"/>
    <s v="EE Travel Lodging"/>
    <x v="128"/>
    <s v="Cust Act Rcds Cllct"/>
    <n v="5278.93"/>
    <n v="14990.13"/>
    <n v="20236.11"/>
    <n v="12751.03"/>
    <n v="13591.6"/>
    <n v="18482.310000000001"/>
    <n v="18104.669999999998"/>
    <n v="23693.45"/>
    <n v="30558.89"/>
    <n v="36234.92"/>
    <n v="41809.94"/>
    <n v="24913.09"/>
    <n v="260645.06999999998"/>
  </r>
  <r>
    <x v="2"/>
    <s v="Tampa Electric Company"/>
    <x v="0"/>
    <s v="Tampa Electric Company"/>
    <x v="466"/>
    <s v="EE Travel Lodging"/>
    <x v="129"/>
    <s v="Cust Assist Exp"/>
    <n v="1925.29"/>
    <n v="-369.41"/>
    <n v="690.87"/>
    <n v="1798.05"/>
    <n v="1971.66"/>
    <n v="485.8"/>
    <n v="3491.3"/>
    <n v="2590.35"/>
    <n v="2728.68"/>
    <n v="9412.94"/>
    <n v="10412.040000000001"/>
    <n v="2318.48"/>
    <n v="37456.05000000001"/>
  </r>
  <r>
    <x v="2"/>
    <s v="Tampa Electric Company"/>
    <x v="0"/>
    <s v="Tampa Electric Company"/>
    <x v="466"/>
    <s v="EE Travel Lodging"/>
    <x v="136"/>
    <s v="Sales Advertising"/>
    <m/>
    <m/>
    <m/>
    <m/>
    <m/>
    <m/>
    <m/>
    <m/>
    <n v="921.49"/>
    <n v="3249.74"/>
    <n v="3746.15"/>
    <n v="3647.66"/>
    <n v="11565.039999999999"/>
  </r>
  <r>
    <x v="2"/>
    <s v="Tampa Electric Company"/>
    <x v="0"/>
    <s v="Tampa Electric Company"/>
    <x v="466"/>
    <s v="EE Travel Lodging"/>
    <x v="137"/>
    <s v="Office Suppl Exp"/>
    <n v="13127.55"/>
    <n v="36847.31"/>
    <n v="37857.07"/>
    <n v="25713.99"/>
    <n v="34808.660000000003"/>
    <n v="56870.9"/>
    <n v="52459.21"/>
    <n v="44043.43"/>
    <n v="37383.89"/>
    <n v="70913.929999999993"/>
    <n v="70619.289999999994"/>
    <n v="49118.77"/>
    <n v="529764"/>
  </r>
  <r>
    <x v="2"/>
    <s v="Tampa Electric Company"/>
    <x v="0"/>
    <s v="Tampa Electric Company"/>
    <x v="466"/>
    <s v="EE Travel Lodging"/>
    <x v="139"/>
    <s v="Regul Commission Exp"/>
    <m/>
    <m/>
    <n v="405.25"/>
    <n v="767.5"/>
    <n v="810.5"/>
    <m/>
    <n v="4.8499999999999996"/>
    <m/>
    <m/>
    <m/>
    <n v="1614.43"/>
    <m/>
    <n v="3602.5299999999997"/>
  </r>
  <r>
    <x v="2"/>
    <s v="Tampa Electric Company"/>
    <x v="0"/>
    <s v="Tampa Electric Company"/>
    <x v="466"/>
    <s v="EE Travel Lodging"/>
    <x v="132"/>
    <s v="Misc General Exp"/>
    <n v="9.6999999999999993"/>
    <n v="3.47"/>
    <n v="47.67"/>
    <n v="79.36"/>
    <n v="562.4"/>
    <n v="504.74"/>
    <n v="408.97"/>
    <n v="1516.78"/>
    <n v="168.92"/>
    <n v="274.45"/>
    <n v="-20.07"/>
    <n v="1855.69"/>
    <n v="5412.08"/>
  </r>
  <r>
    <x v="2"/>
    <s v="Tampa Electric Company"/>
    <x v="0"/>
    <s v="Tampa Electric Company"/>
    <x v="466"/>
    <s v="EE Travel Lodging"/>
    <x v="133"/>
    <s v="A&amp;G Ele Maint GenPlt"/>
    <n v="201.87"/>
    <n v="7710.94"/>
    <n v="997.78"/>
    <n v="915.82"/>
    <n v="1761.43"/>
    <n v="1078.3599999999999"/>
    <n v="1430.73"/>
    <n v="2155.5500000000002"/>
    <n v="3804.78"/>
    <n v="749.62"/>
    <n v="4849.41"/>
    <n v="1216.07"/>
    <n v="26872.359999999997"/>
  </r>
  <r>
    <x v="2"/>
    <s v="Tampa Electric Company"/>
    <x v="0"/>
    <s v="Tampa Electric Company"/>
    <x v="466"/>
    <s v="EE Travel Lodging"/>
    <x v="134"/>
    <s v="Not assigned"/>
    <m/>
    <m/>
    <m/>
    <m/>
    <m/>
    <m/>
    <m/>
    <m/>
    <m/>
    <n v="-162.66"/>
    <m/>
    <m/>
    <n v="-162.66"/>
  </r>
  <r>
    <x v="2"/>
    <s v="Tampa Electric Company"/>
    <x v="0"/>
    <s v="Tampa Electric Company"/>
    <x v="467"/>
    <s v="EE Apprec and Gifts"/>
    <x v="1"/>
    <s v="FERC B/S Clearing"/>
    <n v="523.39"/>
    <m/>
    <m/>
    <m/>
    <n v="4508.1899999999996"/>
    <n v="148.94"/>
    <m/>
    <n v="80"/>
    <n v="0"/>
    <m/>
    <n v="106.46"/>
    <n v="4198.16"/>
    <n v="9565.14"/>
  </r>
  <r>
    <x v="2"/>
    <s v="Tampa Electric Company"/>
    <x v="0"/>
    <s v="Tampa Electric Company"/>
    <x v="467"/>
    <s v="EE Apprec and Gifts"/>
    <x v="78"/>
    <s v="Csts Jobbing Wrk"/>
    <n v="153.36000000000001"/>
    <m/>
    <m/>
    <m/>
    <n v="237.9"/>
    <m/>
    <m/>
    <m/>
    <m/>
    <n v="25"/>
    <m/>
    <n v="519.85"/>
    <n v="936.11"/>
  </r>
  <r>
    <x v="2"/>
    <s v="Tampa Electric Company"/>
    <x v="0"/>
    <s v="Tampa Electric Company"/>
    <x v="467"/>
    <s v="EE Apprec and Gifts"/>
    <x v="80"/>
    <s v="Steam Ops SupEng"/>
    <n v="1074.51"/>
    <n v="100"/>
    <m/>
    <m/>
    <m/>
    <n v="55.99"/>
    <n v="1651.65"/>
    <n v="1356.37"/>
    <n v="200"/>
    <n v="895.48"/>
    <n v="5359.57"/>
    <n v="5978.84"/>
    <n v="16672.41"/>
  </r>
  <r>
    <x v="2"/>
    <s v="Tampa Electric Company"/>
    <x v="0"/>
    <s v="Tampa Electric Company"/>
    <x v="467"/>
    <s v="EE Apprec and Gifts"/>
    <x v="84"/>
    <s v="Misc Steam Pwr Exp"/>
    <m/>
    <m/>
    <n v="427.8"/>
    <n v="1528.68"/>
    <n v="427.8"/>
    <n v="3486.14"/>
    <m/>
    <m/>
    <m/>
    <m/>
    <n v="2391.23"/>
    <n v="4993.6899999999996"/>
    <n v="13255.34"/>
  </r>
  <r>
    <x v="2"/>
    <s v="Tampa Electric Company"/>
    <x v="0"/>
    <s v="Tampa Electric Company"/>
    <x v="467"/>
    <s v="EE Apprec and Gifts"/>
    <x v="92"/>
    <s v="OthPwr Gen Exp"/>
    <m/>
    <m/>
    <n v="112.87"/>
    <n v="95.53"/>
    <m/>
    <m/>
    <m/>
    <n v="1656.02"/>
    <m/>
    <n v="445.24"/>
    <n v="1482.07"/>
    <m/>
    <n v="3791.7299999999996"/>
  </r>
  <r>
    <x v="2"/>
    <s v="Tampa Electric Company"/>
    <x v="0"/>
    <s v="Tampa Electric Company"/>
    <x v="467"/>
    <s v="EE Apprec and Gifts"/>
    <x v="93"/>
    <s v="Misc OthPwr Gen Exp"/>
    <n v="458.59"/>
    <n v="552"/>
    <n v="353.46"/>
    <n v="500"/>
    <m/>
    <n v="170.87"/>
    <m/>
    <m/>
    <n v="127.93"/>
    <n v="88.7"/>
    <n v="37.58"/>
    <n v="2361.08"/>
    <n v="4650.2099999999991"/>
  </r>
  <r>
    <x v="2"/>
    <s v="Tampa Electric Company"/>
    <x v="0"/>
    <s v="Tampa Electric Company"/>
    <x v="467"/>
    <s v="EE Apprec and Gifts"/>
    <x v="95"/>
    <s v="OthPwr Maint Gen Eq"/>
    <m/>
    <m/>
    <m/>
    <m/>
    <m/>
    <m/>
    <m/>
    <m/>
    <m/>
    <m/>
    <n v="69.88"/>
    <m/>
    <n v="69.88"/>
  </r>
  <r>
    <x v="2"/>
    <s v="Tampa Electric Company"/>
    <x v="0"/>
    <s v="Tampa Electric Company"/>
    <x v="467"/>
    <s v="EE Apprec and Gifts"/>
    <x v="102"/>
    <s v="Trnsm Station Exp"/>
    <n v="782.86"/>
    <m/>
    <m/>
    <m/>
    <n v="109.28"/>
    <n v="1651.13"/>
    <n v="2622.53"/>
    <n v="888.51"/>
    <m/>
    <n v="504.29"/>
    <m/>
    <n v="7413.9"/>
    <n v="13972.5"/>
  </r>
  <r>
    <x v="2"/>
    <s v="Tampa Electric Company"/>
    <x v="0"/>
    <s v="Tampa Electric Company"/>
    <x v="467"/>
    <s v="EE Apprec and Gifts"/>
    <x v="104"/>
    <s v="Misc Trnsm Exp"/>
    <n v="989.94"/>
    <n v="245.85"/>
    <n v="566.6"/>
    <n v="1479.9"/>
    <n v="785.7"/>
    <m/>
    <n v="150"/>
    <n v="1685.72"/>
    <n v="774.38"/>
    <n v="200"/>
    <n v="3338.7"/>
    <n v="10495.09"/>
    <n v="20711.88"/>
  </r>
  <r>
    <x v="2"/>
    <s v="Tampa Electric Company"/>
    <x v="0"/>
    <s v="Tampa Electric Company"/>
    <x v="467"/>
    <s v="EE Apprec and Gifts"/>
    <x v="112"/>
    <s v="Distrb Station Exp"/>
    <m/>
    <m/>
    <m/>
    <m/>
    <n v="61.9"/>
    <m/>
    <n v="104.94"/>
    <n v="1458.78"/>
    <n v="213.14"/>
    <m/>
    <n v="53.88"/>
    <m/>
    <n v="1892.6399999999999"/>
  </r>
  <r>
    <x v="2"/>
    <s v="Tampa Electric Company"/>
    <x v="0"/>
    <s v="Tampa Electric Company"/>
    <x v="467"/>
    <s v="EE Apprec and Gifts"/>
    <x v="113"/>
    <s v="Distrb OH Line Exp"/>
    <n v="6624.22"/>
    <n v="175.96"/>
    <n v="885.71"/>
    <n v="1165.45"/>
    <n v="105.27"/>
    <n v="55.95"/>
    <n v="96.49"/>
    <n v="1418.91"/>
    <n v="100"/>
    <n v="459.5"/>
    <n v="2344.9"/>
    <n v="453.57"/>
    <n v="13885.93"/>
  </r>
  <r>
    <x v="2"/>
    <s v="Tampa Electric Company"/>
    <x v="0"/>
    <s v="Tampa Electric Company"/>
    <x v="467"/>
    <s v="EE Apprec and Gifts"/>
    <x v="115"/>
    <s v="Distrb Sreet Lightn"/>
    <m/>
    <n v="200"/>
    <m/>
    <m/>
    <n v="68.760000000000005"/>
    <n v="132.21"/>
    <m/>
    <m/>
    <m/>
    <m/>
    <m/>
    <m/>
    <n v="400.97"/>
  </r>
  <r>
    <x v="2"/>
    <s v="Tampa Electric Company"/>
    <x v="0"/>
    <s v="Tampa Electric Company"/>
    <x v="467"/>
    <s v="EE Apprec and Gifts"/>
    <x v="116"/>
    <s v="Distrb Meter Exp"/>
    <n v="1766.25"/>
    <m/>
    <n v="100"/>
    <m/>
    <n v="138.02000000000001"/>
    <m/>
    <n v="209.65"/>
    <m/>
    <m/>
    <m/>
    <m/>
    <n v="274.39"/>
    <n v="2488.31"/>
  </r>
  <r>
    <x v="2"/>
    <s v="Tampa Electric Company"/>
    <x v="0"/>
    <s v="Tampa Electric Company"/>
    <x v="467"/>
    <s v="EE Apprec and Gifts"/>
    <x v="118"/>
    <s v="Misc Distrib Exp"/>
    <n v="1539.03"/>
    <n v="1138.32"/>
    <n v="482.49"/>
    <n v="4685.28"/>
    <n v="4409.3500000000004"/>
    <n v="120"/>
    <n v="288.23"/>
    <n v="235.02"/>
    <n v="3557.92"/>
    <n v="601.64"/>
    <n v="2914.1"/>
    <n v="25098.76"/>
    <n v="45070.14"/>
  </r>
  <r>
    <x v="2"/>
    <s v="Tampa Electric Company"/>
    <x v="0"/>
    <s v="Tampa Electric Company"/>
    <x v="467"/>
    <s v="EE Apprec and Gifts"/>
    <x v="120"/>
    <s v="Distrb Maint Station"/>
    <m/>
    <m/>
    <m/>
    <m/>
    <m/>
    <m/>
    <m/>
    <m/>
    <m/>
    <m/>
    <m/>
    <n v="504.94"/>
    <n v="504.94"/>
  </r>
  <r>
    <x v="2"/>
    <s v="Tampa Electric Company"/>
    <x v="0"/>
    <s v="Tampa Electric Company"/>
    <x v="467"/>
    <s v="EE Apprec and Gifts"/>
    <x v="121"/>
    <s v="Distrb Maint OH Line"/>
    <m/>
    <m/>
    <m/>
    <m/>
    <m/>
    <m/>
    <m/>
    <m/>
    <m/>
    <n v="36.53"/>
    <m/>
    <m/>
    <n v="36.53"/>
  </r>
  <r>
    <x v="2"/>
    <s v="Tampa Electric Company"/>
    <x v="0"/>
    <s v="Tampa Electric Company"/>
    <x v="467"/>
    <s v="EE Apprec and Gifts"/>
    <x v="128"/>
    <s v="Cust Act Rcds Cllct"/>
    <n v="865.39"/>
    <n v="189.82"/>
    <n v="14.97"/>
    <n v="738.91"/>
    <n v="2885.3"/>
    <n v="478.59"/>
    <n v="92.67"/>
    <n v="2108.31"/>
    <n v="224.15"/>
    <n v="1968.12"/>
    <n v="2685.56"/>
    <n v="3798.78"/>
    <n v="16050.57"/>
  </r>
  <r>
    <x v="2"/>
    <s v="Tampa Electric Company"/>
    <x v="0"/>
    <s v="Tampa Electric Company"/>
    <x v="467"/>
    <s v="EE Apprec and Gifts"/>
    <x v="129"/>
    <s v="Cust Assist Exp"/>
    <n v="25"/>
    <m/>
    <n v="-25"/>
    <n v="200"/>
    <m/>
    <n v="107.52"/>
    <m/>
    <m/>
    <m/>
    <m/>
    <m/>
    <m/>
    <n v="307.52"/>
  </r>
  <r>
    <x v="2"/>
    <s v="Tampa Electric Company"/>
    <x v="0"/>
    <s v="Tampa Electric Company"/>
    <x v="467"/>
    <s v="EE Apprec and Gifts"/>
    <x v="137"/>
    <s v="Office Suppl Exp"/>
    <n v="3586.8"/>
    <n v="4684.75"/>
    <n v="2153.42"/>
    <n v="261.22000000000003"/>
    <n v="2001.59"/>
    <n v="750.53"/>
    <n v="592.91"/>
    <n v="868.04"/>
    <n v="510.81"/>
    <n v="1447.24"/>
    <n v="209.88"/>
    <n v="2268.36"/>
    <n v="19335.55"/>
  </r>
  <r>
    <x v="2"/>
    <s v="Tampa Electric Company"/>
    <x v="0"/>
    <s v="Tampa Electric Company"/>
    <x v="467"/>
    <s v="EE Apprec and Gifts"/>
    <x v="132"/>
    <s v="Misc General Exp"/>
    <m/>
    <m/>
    <m/>
    <m/>
    <m/>
    <m/>
    <m/>
    <n v="133.16"/>
    <m/>
    <m/>
    <m/>
    <n v="1338.08"/>
    <n v="1471.24"/>
  </r>
  <r>
    <x v="2"/>
    <s v="Tampa Electric Company"/>
    <x v="0"/>
    <s v="Tampa Electric Company"/>
    <x v="467"/>
    <s v="EE Apprec and Gifts"/>
    <x v="133"/>
    <s v="A&amp;G Ele Maint GenPlt"/>
    <n v="72.59"/>
    <m/>
    <m/>
    <m/>
    <m/>
    <m/>
    <m/>
    <m/>
    <m/>
    <m/>
    <m/>
    <m/>
    <n v="72.59"/>
  </r>
  <r>
    <x v="2"/>
    <s v="Tampa Electric Company"/>
    <x v="0"/>
    <s v="Tampa Electric Company"/>
    <x v="468"/>
    <s v="EE Miscellaneous"/>
    <x v="1"/>
    <s v="FERC B/S Clearing"/>
    <n v="605.48"/>
    <n v="36373.68"/>
    <n v="7244.35"/>
    <n v="4768.6000000000004"/>
    <n v="20839.080000000002"/>
    <n v="5481.45"/>
    <n v="6107.33"/>
    <n v="8134.54"/>
    <n v="9927.6299999999992"/>
    <n v="6756.46"/>
    <n v="7030.56"/>
    <n v="11137.25"/>
    <n v="124406.41"/>
  </r>
  <r>
    <x v="2"/>
    <s v="Tampa Electric Company"/>
    <x v="0"/>
    <s v="Tampa Electric Company"/>
    <x v="468"/>
    <s v="EE Miscellaneous"/>
    <x v="78"/>
    <s v="Csts Jobbing Wrk"/>
    <n v="156.36000000000001"/>
    <m/>
    <n v="319.94"/>
    <n v="0.14000000000000001"/>
    <n v="0.08"/>
    <n v="7.0000000000000007E-2"/>
    <m/>
    <m/>
    <m/>
    <m/>
    <n v="0.1"/>
    <n v="0.24"/>
    <n v="476.93"/>
  </r>
  <r>
    <x v="2"/>
    <s v="Tampa Electric Company"/>
    <x v="0"/>
    <s v="Tampa Electric Company"/>
    <x v="468"/>
    <s v="EE Miscellaneous"/>
    <x v="79"/>
    <s v="Other Deductions"/>
    <n v="0.01"/>
    <n v="63.75"/>
    <m/>
    <n v="34"/>
    <n v="0"/>
    <n v="0"/>
    <m/>
    <m/>
    <m/>
    <m/>
    <m/>
    <n v="800"/>
    <n v="897.76"/>
  </r>
  <r>
    <x v="2"/>
    <s v="Tampa Electric Company"/>
    <x v="0"/>
    <s v="Tampa Electric Company"/>
    <x v="468"/>
    <s v="EE Miscellaneous"/>
    <x v="80"/>
    <s v="Steam Ops SupEng"/>
    <n v="542.34"/>
    <n v="7303.72"/>
    <n v="240.88"/>
    <n v="5158.12"/>
    <n v="1932.76"/>
    <n v="3093.45"/>
    <n v="46.91"/>
    <n v="2617.96"/>
    <n v="1776.56"/>
    <n v="4706.87"/>
    <n v="15990.93"/>
    <n v="27399.59"/>
    <n v="70810.09"/>
  </r>
  <r>
    <x v="2"/>
    <s v="Tampa Electric Company"/>
    <x v="0"/>
    <s v="Tampa Electric Company"/>
    <x v="468"/>
    <s v="EE Miscellaneous"/>
    <x v="81"/>
    <s v="Steam Fuel"/>
    <n v="0.21"/>
    <m/>
    <n v="0.22"/>
    <n v="0.09"/>
    <n v="0.08"/>
    <n v="0.03"/>
    <m/>
    <m/>
    <m/>
    <m/>
    <n v="7.0000000000000007E-2"/>
    <n v="0.11"/>
    <n v="0.80999999999999994"/>
  </r>
  <r>
    <x v="2"/>
    <s v="Tampa Electric Company"/>
    <x v="0"/>
    <s v="Tampa Electric Company"/>
    <x v="468"/>
    <s v="EE Miscellaneous"/>
    <x v="82"/>
    <s v="Steam Expenses"/>
    <n v="0.65"/>
    <m/>
    <n v="2.52"/>
    <n v="1.07"/>
    <n v="0.44"/>
    <n v="4.5199999999999996"/>
    <m/>
    <m/>
    <m/>
    <m/>
    <n v="0.71"/>
    <n v="1.8"/>
    <n v="11.71"/>
  </r>
  <r>
    <x v="2"/>
    <s v="Tampa Electric Company"/>
    <x v="0"/>
    <s v="Tampa Electric Company"/>
    <x v="468"/>
    <s v="EE Miscellaneous"/>
    <x v="83"/>
    <s v="Steam Electric Exp"/>
    <n v="0.38"/>
    <m/>
    <n v="1.4"/>
    <n v="0.55000000000000004"/>
    <n v="0.28999999999999998"/>
    <n v="0.43"/>
    <m/>
    <m/>
    <m/>
    <m/>
    <n v="0.5"/>
    <n v="1.33"/>
    <n v="4.8800000000000008"/>
  </r>
  <r>
    <x v="2"/>
    <s v="Tampa Electric Company"/>
    <x v="0"/>
    <s v="Tampa Electric Company"/>
    <x v="468"/>
    <s v="EE Miscellaneous"/>
    <x v="84"/>
    <s v="Misc Steam Pwr Exp"/>
    <n v="15373.2"/>
    <n v="21555.61"/>
    <n v="9858.5400000000009"/>
    <n v="2026.65"/>
    <n v="23780.240000000002"/>
    <n v="15559.71"/>
    <n v="2028.95"/>
    <n v="7762.86"/>
    <n v="911.08"/>
    <n v="7337.5"/>
    <n v="12749.57"/>
    <n v="7744.38"/>
    <n v="126688.29000000001"/>
  </r>
  <r>
    <x v="2"/>
    <s v="Tampa Electric Company"/>
    <x v="0"/>
    <s v="Tampa Electric Company"/>
    <x v="468"/>
    <s v="EE Miscellaneous"/>
    <x v="86"/>
    <s v="Steam Main Struct"/>
    <n v="7.0000000000000007E-2"/>
    <m/>
    <n v="0.35"/>
    <n v="0.21"/>
    <n v="0.09"/>
    <n v="0.06"/>
    <m/>
    <m/>
    <m/>
    <m/>
    <n v="0.13"/>
    <n v="0.28000000000000003"/>
    <n v="1.19"/>
  </r>
  <r>
    <x v="2"/>
    <s v="Tampa Electric Company"/>
    <x v="0"/>
    <s v="Tampa Electric Company"/>
    <x v="468"/>
    <s v="EE Miscellaneous"/>
    <x v="87"/>
    <s v="Steam Maint BoilerPl"/>
    <n v="0.75"/>
    <m/>
    <n v="3.33"/>
    <n v="1.79"/>
    <n v="0.9"/>
    <n v="0.7"/>
    <m/>
    <m/>
    <m/>
    <m/>
    <n v="1.1399999999999999"/>
    <n v="2.4700000000000002"/>
    <n v="11.080000000000002"/>
  </r>
  <r>
    <x v="2"/>
    <s v="Tampa Electric Company"/>
    <x v="0"/>
    <s v="Tampa Electric Company"/>
    <x v="468"/>
    <s v="EE Miscellaneous"/>
    <x v="88"/>
    <s v="Steam Maint ElePlant"/>
    <n v="0.13"/>
    <m/>
    <n v="0.79"/>
    <n v="0.36"/>
    <n v="0.25"/>
    <n v="0.09"/>
    <m/>
    <m/>
    <m/>
    <m/>
    <n v="0.16"/>
    <n v="0.15"/>
    <n v="1.93"/>
  </r>
  <r>
    <x v="2"/>
    <s v="Tampa Electric Company"/>
    <x v="0"/>
    <s v="Tampa Electric Company"/>
    <x v="468"/>
    <s v="EE Miscellaneous"/>
    <x v="89"/>
    <s v="Maint Msc Steam Plnt"/>
    <n v="0.1"/>
    <m/>
    <n v="0.55000000000000004"/>
    <n v="0.23"/>
    <n v="0.09"/>
    <n v="0.13"/>
    <m/>
    <m/>
    <m/>
    <m/>
    <n v="0.21"/>
    <n v="0.26"/>
    <n v="1.57"/>
  </r>
  <r>
    <x v="2"/>
    <s v="Tampa Electric Company"/>
    <x v="0"/>
    <s v="Tampa Electric Company"/>
    <x v="468"/>
    <s v="EE Miscellaneous"/>
    <x v="90"/>
    <s v="OthPwr Ops SupEng"/>
    <m/>
    <m/>
    <m/>
    <m/>
    <m/>
    <m/>
    <m/>
    <m/>
    <m/>
    <m/>
    <n v="0"/>
    <n v="0.03"/>
    <n v="0.03"/>
  </r>
  <r>
    <x v="2"/>
    <s v="Tampa Electric Company"/>
    <x v="0"/>
    <s v="Tampa Electric Company"/>
    <x v="468"/>
    <s v="EE Miscellaneous"/>
    <x v="91"/>
    <s v="OthPwr Fuel"/>
    <n v="0.02"/>
    <m/>
    <n v="0.01"/>
    <n v="0"/>
    <m/>
    <m/>
    <m/>
    <m/>
    <m/>
    <m/>
    <n v="0"/>
    <m/>
    <n v="0.03"/>
  </r>
  <r>
    <x v="2"/>
    <s v="Tampa Electric Company"/>
    <x v="0"/>
    <s v="Tampa Electric Company"/>
    <x v="468"/>
    <s v="EE Miscellaneous"/>
    <x v="92"/>
    <s v="OthPwr Gen Exp"/>
    <n v="10838.51"/>
    <n v="23.63"/>
    <n v="120.39"/>
    <n v="328.14"/>
    <n v="46.75"/>
    <n v="199.24"/>
    <n v="381.55"/>
    <n v="121.22"/>
    <n v="120.28"/>
    <n v="18124.05"/>
    <n v="4225.0200000000004"/>
    <n v="1226.76"/>
    <n v="35755.54"/>
  </r>
  <r>
    <x v="2"/>
    <s v="Tampa Electric Company"/>
    <x v="0"/>
    <s v="Tampa Electric Company"/>
    <x v="468"/>
    <s v="EE Miscellaneous"/>
    <x v="93"/>
    <s v="Misc OthPwr Gen Exp"/>
    <n v="1189.5899999999999"/>
    <n v="2113.98"/>
    <n v="109.25"/>
    <n v="12.88"/>
    <n v="1240.5"/>
    <n v="765.96"/>
    <n v="190.64"/>
    <n v="1492"/>
    <n v="191.67"/>
    <n v="-80.77"/>
    <n v="2800.36"/>
    <n v="510.13"/>
    <n v="10536.189999999999"/>
  </r>
  <r>
    <x v="2"/>
    <s v="Tampa Electric Company"/>
    <x v="0"/>
    <s v="Tampa Electric Company"/>
    <x v="468"/>
    <s v="EE Miscellaneous"/>
    <x v="94"/>
    <s v="OthPwr Maint Struct"/>
    <n v="0.08"/>
    <m/>
    <n v="0.32"/>
    <n v="0.17"/>
    <n v="0.06"/>
    <n v="0.09"/>
    <m/>
    <m/>
    <m/>
    <m/>
    <n v="42.77"/>
    <n v="0.21"/>
    <n v="43.7"/>
  </r>
  <r>
    <x v="2"/>
    <s v="Tampa Electric Company"/>
    <x v="0"/>
    <s v="Tampa Electric Company"/>
    <x v="468"/>
    <s v="EE Miscellaneous"/>
    <x v="95"/>
    <s v="OthPwr Maint Gen Eq"/>
    <n v="0.41"/>
    <m/>
    <n v="1.94"/>
    <n v="0.76"/>
    <n v="0.51"/>
    <n v="181.25"/>
    <m/>
    <m/>
    <m/>
    <m/>
    <n v="0.76"/>
    <n v="2.23"/>
    <n v="187.85999999999999"/>
  </r>
  <r>
    <x v="2"/>
    <s v="Tampa Electric Company"/>
    <x v="0"/>
    <s v="Tampa Electric Company"/>
    <x v="468"/>
    <s v="EE Miscellaneous"/>
    <x v="96"/>
    <s v="Maint Msc OthPwr Plt"/>
    <n v="0.02"/>
    <m/>
    <n v="0.06"/>
    <n v="0.05"/>
    <n v="0.02"/>
    <n v="0.01"/>
    <m/>
    <m/>
    <m/>
    <m/>
    <n v="0.06"/>
    <n v="0.03"/>
    <n v="0.25"/>
  </r>
  <r>
    <x v="2"/>
    <s v="Tampa Electric Company"/>
    <x v="0"/>
    <s v="Tampa Electric Company"/>
    <x v="468"/>
    <s v="EE Miscellaneous"/>
    <x v="97"/>
    <s v="OthSup SysCtrl Dispt"/>
    <n v="0.11"/>
    <m/>
    <n v="0.43"/>
    <n v="0.19"/>
    <n v="0.11"/>
    <n v="0.09"/>
    <m/>
    <m/>
    <m/>
    <m/>
    <n v="0.15"/>
    <n v="0.32"/>
    <n v="1.4"/>
  </r>
  <r>
    <x v="2"/>
    <s v="Tampa Electric Company"/>
    <x v="0"/>
    <s v="Tampa Electric Company"/>
    <x v="468"/>
    <s v="EE Miscellaneous"/>
    <x v="98"/>
    <s v="Trnsm Ops SupEng"/>
    <n v="0.22"/>
    <m/>
    <n v="344.54"/>
    <n v="0.4"/>
    <n v="0.13"/>
    <n v="0.16"/>
    <n v="258.10000000000002"/>
    <n v="8.6300000000000008"/>
    <m/>
    <n v="97"/>
    <n v="61.48"/>
    <n v="0.32"/>
    <n v="770.98000000000013"/>
  </r>
  <r>
    <x v="2"/>
    <s v="Tampa Electric Company"/>
    <x v="0"/>
    <s v="Tampa Electric Company"/>
    <x v="468"/>
    <s v="EE Miscellaneous"/>
    <x v="99"/>
    <s v="Trnsm LD Reliability"/>
    <n v="0.02"/>
    <m/>
    <n v="0.06"/>
    <n v="0.02"/>
    <n v="0.01"/>
    <n v="0.01"/>
    <m/>
    <m/>
    <m/>
    <m/>
    <n v="0.02"/>
    <n v="0.05"/>
    <n v="0.19"/>
  </r>
  <r>
    <x v="2"/>
    <s v="Tampa Electric Company"/>
    <x v="0"/>
    <s v="Tampa Electric Company"/>
    <x v="468"/>
    <s v="EE Miscellaneous"/>
    <x v="100"/>
    <s v="Trnsm LD Monitor"/>
    <n v="0.25"/>
    <m/>
    <n v="1.1000000000000001"/>
    <n v="0.42"/>
    <n v="0.26"/>
    <n v="0.21"/>
    <m/>
    <m/>
    <m/>
    <m/>
    <n v="0.31"/>
    <n v="0.69"/>
    <n v="3.24"/>
  </r>
  <r>
    <x v="2"/>
    <s v="Tampa Electric Company"/>
    <x v="0"/>
    <s v="Tampa Electric Company"/>
    <x v="468"/>
    <s v="EE Miscellaneous"/>
    <x v="101"/>
    <s v="Trnsm LD Svc Schld"/>
    <n v="0.16"/>
    <m/>
    <n v="0.67"/>
    <n v="0.3"/>
    <n v="0.17"/>
    <n v="0.14000000000000001"/>
    <m/>
    <m/>
    <m/>
    <m/>
    <n v="0.22"/>
    <n v="0.48"/>
    <n v="2.1399999999999997"/>
  </r>
  <r>
    <x v="2"/>
    <s v="Tampa Electric Company"/>
    <x v="0"/>
    <s v="Tampa Electric Company"/>
    <x v="468"/>
    <s v="EE Miscellaneous"/>
    <x v="102"/>
    <s v="Trnsm Station Exp"/>
    <n v="133.44"/>
    <n v="269.92"/>
    <n v="27.08"/>
    <n v="34.549999999999997"/>
    <n v="61.86"/>
    <n v="161.61000000000001"/>
    <n v="156.03"/>
    <m/>
    <n v="266.43"/>
    <n v="2667.85"/>
    <n v="1195.79"/>
    <n v="204.54"/>
    <n v="5179.0999999999995"/>
  </r>
  <r>
    <x v="2"/>
    <s v="Tampa Electric Company"/>
    <x v="0"/>
    <s v="Tampa Electric Company"/>
    <x v="468"/>
    <s v="EE Miscellaneous"/>
    <x v="103"/>
    <s v="Trnsm OH Line Exp"/>
    <n v="0.02"/>
    <m/>
    <n v="0.06"/>
    <n v="0.06"/>
    <n v="0.03"/>
    <n v="0.03"/>
    <m/>
    <m/>
    <m/>
    <m/>
    <n v="0.03"/>
    <n v="0.1"/>
    <n v="0.33"/>
  </r>
  <r>
    <x v="2"/>
    <s v="Tampa Electric Company"/>
    <x v="0"/>
    <s v="Tampa Electric Company"/>
    <x v="468"/>
    <s v="EE Miscellaneous"/>
    <x v="104"/>
    <s v="Misc Trnsm Exp"/>
    <n v="590.6"/>
    <m/>
    <n v="74.849999999999994"/>
    <n v="199.98"/>
    <n v="504.81"/>
    <n v="27.46"/>
    <n v="1425.79"/>
    <m/>
    <n v="94.28"/>
    <n v="102.51"/>
    <n v="363.94"/>
    <n v="248.37"/>
    <n v="3632.59"/>
  </r>
  <r>
    <x v="2"/>
    <s v="Tampa Electric Company"/>
    <x v="0"/>
    <s v="Tampa Electric Company"/>
    <x v="468"/>
    <s v="EE Miscellaneous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468"/>
    <s v="EE Miscellaneous"/>
    <x v="106"/>
    <s v="Trnsm Maint Comp SW"/>
    <n v="0.04"/>
    <m/>
    <n v="0.1"/>
    <n v="7.0000000000000007E-2"/>
    <n v="0.04"/>
    <n v="0.04"/>
    <m/>
    <m/>
    <m/>
    <m/>
    <n v="0.03"/>
    <n v="7.0000000000000007E-2"/>
    <n v="0.38999999999999996"/>
  </r>
  <r>
    <x v="2"/>
    <s v="Tampa Electric Company"/>
    <x v="0"/>
    <s v="Tampa Electric Company"/>
    <x v="468"/>
    <s v="EE Miscellaneous"/>
    <x v="107"/>
    <s v="Trnsm Maint Comm Eq"/>
    <n v="0.08"/>
    <m/>
    <n v="0.18"/>
    <n v="0.04"/>
    <n v="0.04"/>
    <n v="0.03"/>
    <m/>
    <m/>
    <m/>
    <m/>
    <n v="0.03"/>
    <n v="0.06"/>
    <n v="0.46"/>
  </r>
  <r>
    <x v="2"/>
    <s v="Tampa Electric Company"/>
    <x v="0"/>
    <s v="Tampa Electric Company"/>
    <x v="468"/>
    <s v="EE Miscellaneous"/>
    <x v="108"/>
    <s v="Trnsm Maint Stn Equ"/>
    <n v="0.06"/>
    <m/>
    <n v="0.63"/>
    <n v="0.09"/>
    <n v="0.12"/>
    <n v="97.77"/>
    <m/>
    <m/>
    <m/>
    <m/>
    <n v="0.12"/>
    <n v="0.23"/>
    <n v="99.02000000000001"/>
  </r>
  <r>
    <x v="2"/>
    <s v="Tampa Electric Company"/>
    <x v="0"/>
    <s v="Tampa Electric Company"/>
    <x v="468"/>
    <s v="EE Miscellaneous"/>
    <x v="109"/>
    <s v="Trnsm Maint OH Lines"/>
    <n v="3.57"/>
    <m/>
    <n v="0.4"/>
    <n v="0.25"/>
    <n v="0.12"/>
    <n v="0.13"/>
    <m/>
    <m/>
    <m/>
    <m/>
    <n v="0.13"/>
    <n v="0.33"/>
    <n v="4.93"/>
  </r>
  <r>
    <x v="2"/>
    <s v="Tampa Electric Company"/>
    <x v="0"/>
    <s v="Tampa Electric Company"/>
    <x v="468"/>
    <s v="EE Miscellaneous"/>
    <x v="110"/>
    <s v="Distrb Ops SupEng"/>
    <n v="0.15"/>
    <m/>
    <n v="1.99"/>
    <n v="0.33"/>
    <n v="0.19"/>
    <n v="17"/>
    <m/>
    <m/>
    <m/>
    <m/>
    <n v="0.18"/>
    <n v="0.31"/>
    <n v="20.149999999999999"/>
  </r>
  <r>
    <x v="2"/>
    <s v="Tampa Electric Company"/>
    <x v="0"/>
    <s v="Tampa Electric Company"/>
    <x v="468"/>
    <s v="EE Miscellaneous"/>
    <x v="111"/>
    <s v="Distrb Load Dispatch"/>
    <n v="0.22"/>
    <m/>
    <n v="0.52"/>
    <n v="0.28000000000000003"/>
    <n v="0.13"/>
    <n v="0.13"/>
    <m/>
    <m/>
    <m/>
    <m/>
    <n v="0.12"/>
    <n v="0.49"/>
    <n v="1.89"/>
  </r>
  <r>
    <x v="2"/>
    <s v="Tampa Electric Company"/>
    <x v="0"/>
    <s v="Tampa Electric Company"/>
    <x v="468"/>
    <s v="EE Miscellaneous"/>
    <x v="112"/>
    <s v="Distrb Station Exp"/>
    <n v="2515.87"/>
    <m/>
    <n v="98.84"/>
    <n v="0.4"/>
    <n v="0.2"/>
    <n v="42.61"/>
    <n v="30.94"/>
    <m/>
    <m/>
    <m/>
    <n v="0.21"/>
    <n v="40.520000000000003"/>
    <n v="2729.59"/>
  </r>
  <r>
    <x v="2"/>
    <s v="Tampa Electric Company"/>
    <x v="0"/>
    <s v="Tampa Electric Company"/>
    <x v="468"/>
    <s v="EE Miscellaneous"/>
    <x v="113"/>
    <s v="Distrb OH Line Exp"/>
    <n v="14036.13"/>
    <n v="7565.52"/>
    <n v="5959.58"/>
    <n v="2848.58"/>
    <n v="5464.35"/>
    <n v="5669.25"/>
    <n v="20905.919999999998"/>
    <n v="4427.33"/>
    <n v="31717.23"/>
    <n v="4532.07"/>
    <n v="4585.6400000000003"/>
    <n v="5621.25"/>
    <n v="113332.84999999999"/>
  </r>
  <r>
    <x v="2"/>
    <s v="Tampa Electric Company"/>
    <x v="0"/>
    <s v="Tampa Electric Company"/>
    <x v="468"/>
    <s v="EE Miscellaneous"/>
    <x v="114"/>
    <s v="Distrb UG Line Exp"/>
    <n v="0.13"/>
    <m/>
    <n v="0.43"/>
    <n v="0.22"/>
    <n v="0.11"/>
    <n v="0.11"/>
    <m/>
    <m/>
    <m/>
    <m/>
    <n v="0.13"/>
    <n v="0.32"/>
    <n v="1.45"/>
  </r>
  <r>
    <x v="2"/>
    <s v="Tampa Electric Company"/>
    <x v="0"/>
    <s v="Tampa Electric Company"/>
    <x v="468"/>
    <s v="EE Miscellaneous"/>
    <x v="115"/>
    <s v="Distrb Sreet Lightn"/>
    <n v="1661.91"/>
    <n v="4241.21"/>
    <n v="115"/>
    <n v="0.59"/>
    <n v="1929.09"/>
    <n v="108.89"/>
    <n v="406.96"/>
    <n v="557.95000000000005"/>
    <n v="825.94"/>
    <n v="108.62"/>
    <n v="0.31"/>
    <n v="7301.15"/>
    <n v="17257.620000000003"/>
  </r>
  <r>
    <x v="2"/>
    <s v="Tampa Electric Company"/>
    <x v="0"/>
    <s v="Tampa Electric Company"/>
    <x v="468"/>
    <s v="EE Miscellaneous"/>
    <x v="116"/>
    <s v="Distrb Meter Exp"/>
    <n v="152.28"/>
    <m/>
    <n v="17.88"/>
    <n v="548.38"/>
    <n v="578.27"/>
    <n v="321.24"/>
    <n v="499.02"/>
    <m/>
    <n v="109.65"/>
    <n v="231.58"/>
    <n v="5248.6"/>
    <n v="675.49"/>
    <n v="8382.39"/>
  </r>
  <r>
    <x v="2"/>
    <s v="Tampa Electric Company"/>
    <x v="0"/>
    <s v="Tampa Electric Company"/>
    <x v="468"/>
    <s v="EE Miscellaneous"/>
    <x v="117"/>
    <s v="Distrb Cust Install"/>
    <n v="0.12"/>
    <m/>
    <n v="0.1"/>
    <n v="0.11"/>
    <n v="0.08"/>
    <n v="7.0000000000000007E-2"/>
    <m/>
    <m/>
    <m/>
    <m/>
    <n v="0.1"/>
    <n v="0.17"/>
    <n v="0.75000000000000011"/>
  </r>
  <r>
    <x v="2"/>
    <s v="Tampa Electric Company"/>
    <x v="0"/>
    <s v="Tampa Electric Company"/>
    <x v="468"/>
    <s v="EE Miscellaneous"/>
    <x v="118"/>
    <s v="Misc Distrib Exp"/>
    <n v="8645.17"/>
    <n v="10117.59"/>
    <n v="11002.54"/>
    <n v="9572.2999999999993"/>
    <n v="5992.72"/>
    <n v="12316.82"/>
    <n v="46751.18"/>
    <n v="13418.04"/>
    <n v="12366.86"/>
    <n v="11776.3"/>
    <n v="12854.04"/>
    <n v="22770.75"/>
    <n v="177584.31000000003"/>
  </r>
  <r>
    <x v="2"/>
    <s v="Tampa Electric Company"/>
    <x v="0"/>
    <s v="Tampa Electric Company"/>
    <x v="468"/>
    <s v="EE Miscellaneous"/>
    <x v="119"/>
    <s v="Distrb Maint Struct"/>
    <n v="0.05"/>
    <m/>
    <n v="0.12"/>
    <n v="0.13"/>
    <n v="0.03"/>
    <n v="0.05"/>
    <m/>
    <m/>
    <m/>
    <m/>
    <n v="0.05"/>
    <n v="0.06"/>
    <n v="0.48999999999999994"/>
  </r>
  <r>
    <x v="2"/>
    <s v="Tampa Electric Company"/>
    <x v="0"/>
    <s v="Tampa Electric Company"/>
    <x v="468"/>
    <s v="EE Miscellaneous"/>
    <x v="120"/>
    <s v="Distrb Maint Station"/>
    <n v="0.21"/>
    <m/>
    <n v="0.76"/>
    <n v="0.34"/>
    <n v="0.39"/>
    <n v="7.1"/>
    <m/>
    <m/>
    <m/>
    <m/>
    <n v="584.29999999999995"/>
    <n v="0.72"/>
    <n v="593.81999999999994"/>
  </r>
  <r>
    <x v="2"/>
    <s v="Tampa Electric Company"/>
    <x v="0"/>
    <s v="Tampa Electric Company"/>
    <x v="468"/>
    <s v="EE Miscellaneous"/>
    <x v="121"/>
    <s v="Distrb Maint OH Line"/>
    <n v="1.18"/>
    <m/>
    <n v="106.25"/>
    <n v="50.46"/>
    <n v="1.61"/>
    <n v="2.15"/>
    <m/>
    <m/>
    <m/>
    <m/>
    <n v="1.69"/>
    <n v="4.5199999999999996"/>
    <n v="167.86000000000004"/>
  </r>
  <r>
    <x v="2"/>
    <s v="Tampa Electric Company"/>
    <x v="0"/>
    <s v="Tampa Electric Company"/>
    <x v="468"/>
    <s v="EE Miscellaneous"/>
    <x v="122"/>
    <s v="Distrb Maint UG Line"/>
    <n v="0.34"/>
    <m/>
    <n v="1.83"/>
    <n v="1.33"/>
    <n v="0.61"/>
    <n v="0.62"/>
    <m/>
    <m/>
    <m/>
    <m/>
    <n v="0.75"/>
    <n v="2.0299999999999998"/>
    <n v="7.51"/>
  </r>
  <r>
    <x v="2"/>
    <s v="Tampa Electric Company"/>
    <x v="0"/>
    <s v="Tampa Electric Company"/>
    <x v="468"/>
    <s v="EE Miscellaneous"/>
    <x v="123"/>
    <s v="Distrb Maint Transf"/>
    <n v="0.04"/>
    <m/>
    <n v="0.17"/>
    <n v="0.08"/>
    <n v="0.04"/>
    <n v="0.04"/>
    <m/>
    <m/>
    <m/>
    <m/>
    <n v="0.05"/>
    <n v="0.11"/>
    <n v="0.53"/>
  </r>
  <r>
    <x v="2"/>
    <s v="Tampa Electric Company"/>
    <x v="0"/>
    <s v="Tampa Electric Company"/>
    <x v="468"/>
    <s v="EE Miscellaneous"/>
    <x v="124"/>
    <s v="Distrb Maint StLght"/>
    <n v="0.04"/>
    <m/>
    <n v="0.02"/>
    <n v="0"/>
    <n v="0"/>
    <n v="0"/>
    <m/>
    <m/>
    <m/>
    <m/>
    <n v="0"/>
    <n v="0"/>
    <n v="0.06"/>
  </r>
  <r>
    <x v="2"/>
    <s v="Tampa Electric Company"/>
    <x v="0"/>
    <s v="Tampa Electric Company"/>
    <x v="468"/>
    <s v="EE Miscellaneous"/>
    <x v="125"/>
    <s v="Distrb Maint Meters"/>
    <n v="7.0000000000000007E-2"/>
    <m/>
    <n v="0.3"/>
    <n v="0.13"/>
    <n v="0.09"/>
    <n v="0.06"/>
    <m/>
    <m/>
    <m/>
    <m/>
    <n v="0.08"/>
    <n v="0.13"/>
    <n v="0.85999999999999988"/>
  </r>
  <r>
    <x v="2"/>
    <s v="Tampa Electric Company"/>
    <x v="0"/>
    <s v="Tampa Electric Company"/>
    <x v="468"/>
    <s v="EE Miscellaneous"/>
    <x v="126"/>
    <s v="Cust Act Superv"/>
    <m/>
    <m/>
    <n v="0"/>
    <n v="0"/>
    <m/>
    <n v="0"/>
    <n v="29.76"/>
    <m/>
    <m/>
    <m/>
    <m/>
    <n v="56.28"/>
    <n v="86.04"/>
  </r>
  <r>
    <x v="2"/>
    <s v="Tampa Electric Company"/>
    <x v="0"/>
    <s v="Tampa Electric Company"/>
    <x v="468"/>
    <s v="EE Miscellaneous"/>
    <x v="127"/>
    <s v="Cust Act Meter Read"/>
    <n v="0.03"/>
    <m/>
    <n v="0.13"/>
    <n v="7.0000000000000007E-2"/>
    <n v="0.03"/>
    <n v="0.04"/>
    <m/>
    <m/>
    <m/>
    <m/>
    <n v="0.04"/>
    <n v="0.11"/>
    <n v="0.44999999999999996"/>
  </r>
  <r>
    <x v="2"/>
    <s v="Tampa Electric Company"/>
    <x v="0"/>
    <s v="Tampa Electric Company"/>
    <x v="468"/>
    <s v="EE Miscellaneous"/>
    <x v="128"/>
    <s v="Cust Act Rcds Cllct"/>
    <n v="2713.95"/>
    <n v="12038.03"/>
    <n v="20371.89"/>
    <n v="8757.2800000000007"/>
    <n v="4315.2"/>
    <n v="4051.6"/>
    <n v="8493.7199999999993"/>
    <n v="7175.37"/>
    <n v="12424.41"/>
    <n v="54517.37"/>
    <n v="13470.61"/>
    <n v="55986.76"/>
    <n v="204316.19"/>
  </r>
  <r>
    <x v="2"/>
    <s v="Tampa Electric Company"/>
    <x v="0"/>
    <s v="Tampa Electric Company"/>
    <x v="468"/>
    <s v="EE Miscellaneous"/>
    <x v="129"/>
    <s v="Cust Assist Exp"/>
    <n v="665.56"/>
    <m/>
    <n v="852.94"/>
    <n v="369.31"/>
    <n v="0.89"/>
    <n v="144.29"/>
    <n v="1417.77"/>
    <n v="580.52"/>
    <n v="354.12"/>
    <n v="264.89999999999998"/>
    <n v="-9.74"/>
    <n v="1537.76"/>
    <n v="6178.3200000000006"/>
  </r>
  <r>
    <x v="2"/>
    <s v="Tampa Electric Company"/>
    <x v="0"/>
    <s v="Tampa Electric Company"/>
    <x v="468"/>
    <s v="EE Miscellaneous"/>
    <x v="136"/>
    <s v="Sales Advertising"/>
    <m/>
    <m/>
    <m/>
    <m/>
    <m/>
    <m/>
    <m/>
    <m/>
    <m/>
    <m/>
    <n v="2695.3"/>
    <n v="406.79"/>
    <n v="3102.09"/>
  </r>
  <r>
    <x v="2"/>
    <s v="Tampa Electric Company"/>
    <x v="0"/>
    <s v="Tampa Electric Company"/>
    <x v="468"/>
    <s v="EE Miscellaneous"/>
    <x v="137"/>
    <s v="Office Suppl Exp"/>
    <n v="18166.52"/>
    <n v="21974.71"/>
    <n v="5459.36"/>
    <n v="8042.32"/>
    <n v="14581.19"/>
    <n v="21883.15"/>
    <n v="39050.71"/>
    <n v="42066.67"/>
    <n v="66121.350000000006"/>
    <n v="26233.53"/>
    <n v="50822.01"/>
    <n v="67852.03"/>
    <n v="382253.55000000005"/>
  </r>
  <r>
    <x v="2"/>
    <s v="Tampa Electric Company"/>
    <x v="0"/>
    <s v="Tampa Electric Company"/>
    <x v="468"/>
    <s v="EE Miscellaneous"/>
    <x v="139"/>
    <s v="Regul Commission Exp"/>
    <m/>
    <m/>
    <n v="15"/>
    <m/>
    <n v="25"/>
    <m/>
    <m/>
    <m/>
    <m/>
    <m/>
    <n v="11.65"/>
    <m/>
    <n v="51.65"/>
  </r>
  <r>
    <x v="2"/>
    <s v="Tampa Electric Company"/>
    <x v="0"/>
    <s v="Tampa Electric Company"/>
    <x v="468"/>
    <s v="EE Miscellaneous"/>
    <x v="132"/>
    <s v="Misc General Exp"/>
    <n v="247.14"/>
    <n v="343.83"/>
    <n v="0.39"/>
    <n v="11.94"/>
    <n v="150.1"/>
    <n v="0.04"/>
    <m/>
    <m/>
    <m/>
    <m/>
    <n v="1805.04"/>
    <n v="729.75"/>
    <n v="3288.23"/>
  </r>
  <r>
    <x v="2"/>
    <s v="Tampa Electric Company"/>
    <x v="0"/>
    <s v="Tampa Electric Company"/>
    <x v="468"/>
    <s v="EE Miscellaneous"/>
    <x v="133"/>
    <s v="A&amp;G Ele Maint GenPlt"/>
    <n v="3038.31"/>
    <n v="3.43"/>
    <n v="0.66"/>
    <n v="112.39"/>
    <n v="8.8699999999999992"/>
    <n v="268.02999999999997"/>
    <m/>
    <m/>
    <n v="15.56"/>
    <m/>
    <n v="166.74"/>
    <n v="50.42"/>
    <n v="3664.41"/>
  </r>
  <r>
    <x v="2"/>
    <s v="Tampa Electric Company"/>
    <x v="0"/>
    <s v="Tampa Electric Company"/>
    <x v="469"/>
    <s v="Employee Exp Reclass"/>
    <x v="1"/>
    <s v="FERC B/S Clearing"/>
    <n v="-1150.5999999999999"/>
    <n v="0"/>
    <m/>
    <n v="0"/>
    <m/>
    <n v="-326.68"/>
    <m/>
    <n v="-2977.63"/>
    <m/>
    <n v="-106.14"/>
    <n v="-2768.01"/>
    <n v="-280.94"/>
    <n v="-7610"/>
  </r>
  <r>
    <x v="2"/>
    <s v="Tampa Electric Company"/>
    <x v="0"/>
    <s v="Tampa Electric Company"/>
    <x v="469"/>
    <s v="Employee Exp Reclass"/>
    <x v="80"/>
    <s v="Steam Ops SupEng"/>
    <m/>
    <m/>
    <n v="-55866.28"/>
    <n v="-40271.79"/>
    <m/>
    <m/>
    <m/>
    <m/>
    <m/>
    <m/>
    <m/>
    <m/>
    <n v="-96138.07"/>
  </r>
  <r>
    <x v="2"/>
    <s v="Tampa Electric Company"/>
    <x v="0"/>
    <s v="Tampa Electric Company"/>
    <x v="469"/>
    <s v="Employee Exp Reclass"/>
    <x v="92"/>
    <s v="OthPwr Gen Exp"/>
    <m/>
    <m/>
    <m/>
    <m/>
    <m/>
    <m/>
    <m/>
    <m/>
    <m/>
    <m/>
    <m/>
    <n v="2034.34"/>
    <n v="2034.34"/>
  </r>
  <r>
    <x v="2"/>
    <s v="Tampa Electric Company"/>
    <x v="0"/>
    <s v="Tampa Electric Company"/>
    <x v="469"/>
    <s v="Employee Exp Reclass"/>
    <x v="93"/>
    <s v="Misc OthPwr Gen Exp"/>
    <m/>
    <m/>
    <m/>
    <m/>
    <m/>
    <m/>
    <m/>
    <n v="2889.2"/>
    <m/>
    <m/>
    <m/>
    <m/>
    <n v="2889.2"/>
  </r>
  <r>
    <x v="2"/>
    <s v="Tampa Electric Company"/>
    <x v="0"/>
    <s v="Tampa Electric Company"/>
    <x v="469"/>
    <s v="Employee Exp Reclass"/>
    <x v="96"/>
    <s v="Maint Msc OthPwr Plt"/>
    <m/>
    <m/>
    <m/>
    <m/>
    <m/>
    <m/>
    <m/>
    <m/>
    <m/>
    <m/>
    <n v="2768.01"/>
    <m/>
    <n v="2768.01"/>
  </r>
  <r>
    <x v="2"/>
    <s v="Tampa Electric Company"/>
    <x v="0"/>
    <s v="Tampa Electric Company"/>
    <x v="469"/>
    <s v="Employee Exp Reclass"/>
    <x v="102"/>
    <s v="Trnsm Station Exp"/>
    <n v="30.37"/>
    <m/>
    <m/>
    <m/>
    <m/>
    <m/>
    <m/>
    <m/>
    <m/>
    <n v="28195.29"/>
    <m/>
    <m/>
    <n v="28225.66"/>
  </r>
  <r>
    <x v="2"/>
    <s v="Tampa Electric Company"/>
    <x v="0"/>
    <s v="Tampa Electric Company"/>
    <x v="469"/>
    <s v="Employee Exp Reclass"/>
    <x v="104"/>
    <s v="Misc Trnsm Exp"/>
    <m/>
    <m/>
    <m/>
    <m/>
    <m/>
    <m/>
    <m/>
    <m/>
    <m/>
    <n v="470.19"/>
    <m/>
    <n v="143.02000000000001"/>
    <n v="613.21"/>
  </r>
  <r>
    <x v="2"/>
    <s v="Tampa Electric Company"/>
    <x v="0"/>
    <s v="Tampa Electric Company"/>
    <x v="469"/>
    <s v="Employee Exp Reclass"/>
    <x v="109"/>
    <s v="Trnsm Maint OH Lines"/>
    <m/>
    <m/>
    <m/>
    <m/>
    <n v="-44.92"/>
    <m/>
    <m/>
    <m/>
    <m/>
    <m/>
    <m/>
    <m/>
    <n v="-44.92"/>
  </r>
  <r>
    <x v="2"/>
    <s v="Tampa Electric Company"/>
    <x v="0"/>
    <s v="Tampa Electric Company"/>
    <x v="469"/>
    <s v="Employee Exp Reclass"/>
    <x v="110"/>
    <s v="Distrb Ops SupEng"/>
    <n v="684"/>
    <m/>
    <m/>
    <m/>
    <m/>
    <m/>
    <m/>
    <m/>
    <m/>
    <m/>
    <m/>
    <m/>
    <n v="684"/>
  </r>
  <r>
    <x v="2"/>
    <s v="Tampa Electric Company"/>
    <x v="0"/>
    <s v="Tampa Electric Company"/>
    <x v="469"/>
    <s v="Employee Exp Reclass"/>
    <x v="113"/>
    <s v="Distrb OH Line Exp"/>
    <n v="436.23"/>
    <m/>
    <m/>
    <m/>
    <n v="53.59"/>
    <m/>
    <m/>
    <m/>
    <m/>
    <n v="-28043.84"/>
    <m/>
    <m/>
    <n v="-27554.02"/>
  </r>
  <r>
    <x v="2"/>
    <s v="Tampa Electric Company"/>
    <x v="0"/>
    <s v="Tampa Electric Company"/>
    <x v="469"/>
    <s v="Employee Exp Reclass"/>
    <x v="118"/>
    <s v="Misc Distrib Exp"/>
    <m/>
    <m/>
    <m/>
    <m/>
    <n v="44.92"/>
    <n v="326.68"/>
    <m/>
    <m/>
    <m/>
    <m/>
    <m/>
    <m/>
    <n v="371.6"/>
  </r>
  <r>
    <x v="2"/>
    <s v="Tampa Electric Company"/>
    <x v="0"/>
    <s v="Tampa Electric Company"/>
    <x v="469"/>
    <s v="Employee Exp Reclass"/>
    <x v="121"/>
    <s v="Distrb Maint OH Line"/>
    <m/>
    <m/>
    <m/>
    <m/>
    <m/>
    <m/>
    <m/>
    <m/>
    <m/>
    <n v="-36.53"/>
    <m/>
    <m/>
    <n v="-36.53"/>
  </r>
  <r>
    <x v="2"/>
    <s v="Tampa Electric Company"/>
    <x v="0"/>
    <s v="Tampa Electric Company"/>
    <x v="469"/>
    <s v="Employee Exp Reclass"/>
    <x v="122"/>
    <s v="Distrb Maint UG Line"/>
    <m/>
    <m/>
    <m/>
    <m/>
    <n v="-53.59"/>
    <m/>
    <m/>
    <m/>
    <m/>
    <n v="-8.7799999999999994"/>
    <m/>
    <m/>
    <n v="-62.370000000000005"/>
  </r>
  <r>
    <x v="2"/>
    <s v="Tampa Electric Company"/>
    <x v="0"/>
    <s v="Tampa Electric Company"/>
    <x v="469"/>
    <s v="Employee Exp Reclass"/>
    <x v="137"/>
    <s v="Office Suppl Exp"/>
    <m/>
    <m/>
    <n v="55866.28"/>
    <n v="40271.79"/>
    <m/>
    <m/>
    <m/>
    <n v="88.43"/>
    <m/>
    <m/>
    <m/>
    <m/>
    <n v="96226.5"/>
  </r>
  <r>
    <x v="2"/>
    <s v="Tampa Electric Company"/>
    <x v="0"/>
    <s v="Tampa Electric Company"/>
    <x v="470"/>
    <s v="Emp Exp to BalSheet"/>
    <x v="1"/>
    <s v="FERC B/S Clearing"/>
    <n v="-136324.26"/>
    <n v="-432540.2"/>
    <n v="-27236.37"/>
    <n v="-48631.25"/>
    <n v="-82961.67"/>
    <n v="-75637.11"/>
    <n v="-74084.3"/>
    <n v="-58424.68"/>
    <n v="-103780.72"/>
    <n v="-855374.35"/>
    <n v="-62073.13"/>
    <n v="316646.51"/>
    <n v="-1640421.53"/>
  </r>
  <r>
    <x v="2"/>
    <s v="Tampa Electric Company"/>
    <x v="0"/>
    <s v="Tampa Electric Company"/>
    <x v="471"/>
    <s v="Advertising"/>
    <x v="1"/>
    <s v="FERC B/S Clearing"/>
    <m/>
    <m/>
    <m/>
    <m/>
    <n v="13855"/>
    <m/>
    <n v="549.64"/>
    <n v="375"/>
    <n v="5864.03"/>
    <n v="37289.919999999998"/>
    <m/>
    <m/>
    <n v="57933.59"/>
  </r>
  <r>
    <x v="2"/>
    <s v="Tampa Electric Company"/>
    <x v="0"/>
    <s v="Tampa Electric Company"/>
    <x v="471"/>
    <s v="Advertising"/>
    <x v="78"/>
    <s v="Csts Jobbing Wrk"/>
    <m/>
    <m/>
    <m/>
    <n v="12751.25"/>
    <n v="8475.5"/>
    <n v="5202.42"/>
    <n v="4866.1400000000003"/>
    <n v="5019.32"/>
    <n v="3895.91"/>
    <n v="5445.94"/>
    <n v="2122.17"/>
    <m/>
    <n v="47778.649999999994"/>
  </r>
  <r>
    <x v="2"/>
    <s v="Tampa Electric Company"/>
    <x v="0"/>
    <s v="Tampa Electric Company"/>
    <x v="471"/>
    <s v="Advertising"/>
    <x v="92"/>
    <s v="OthPwr Gen Exp"/>
    <m/>
    <m/>
    <m/>
    <m/>
    <n v="15918"/>
    <m/>
    <m/>
    <m/>
    <m/>
    <m/>
    <m/>
    <m/>
    <n v="15918"/>
  </r>
  <r>
    <x v="2"/>
    <s v="Tampa Electric Company"/>
    <x v="0"/>
    <s v="Tampa Electric Company"/>
    <x v="471"/>
    <s v="Advertising"/>
    <x v="93"/>
    <s v="Misc OthPwr Gen Exp"/>
    <m/>
    <m/>
    <m/>
    <m/>
    <m/>
    <m/>
    <m/>
    <m/>
    <m/>
    <n v="330"/>
    <m/>
    <m/>
    <n v="330"/>
  </r>
  <r>
    <x v="2"/>
    <s v="Tampa Electric Company"/>
    <x v="0"/>
    <s v="Tampa Electric Company"/>
    <x v="471"/>
    <s v="Advertising"/>
    <x v="113"/>
    <s v="Distrb OH Line Exp"/>
    <m/>
    <n v="1925.1"/>
    <m/>
    <m/>
    <m/>
    <m/>
    <m/>
    <m/>
    <m/>
    <m/>
    <m/>
    <m/>
    <n v="1925.1"/>
  </r>
  <r>
    <x v="2"/>
    <s v="Tampa Electric Company"/>
    <x v="0"/>
    <s v="Tampa Electric Company"/>
    <x v="471"/>
    <s v="Advertising"/>
    <x v="115"/>
    <s v="Distrb Sreet Lightn"/>
    <n v="1850.15"/>
    <n v="10102.85"/>
    <n v="47640.26"/>
    <n v="27896.61"/>
    <n v="2500.41"/>
    <n v="3998.47"/>
    <n v="-307.47000000000003"/>
    <n v="-2342.77"/>
    <n v="754.2"/>
    <n v="-540.20000000000005"/>
    <n v="218"/>
    <n v="5847.82"/>
    <n v="97618.329999999987"/>
  </r>
  <r>
    <x v="2"/>
    <s v="Tampa Electric Company"/>
    <x v="0"/>
    <s v="Tampa Electric Company"/>
    <x v="471"/>
    <s v="Advertising"/>
    <x v="128"/>
    <s v="Cust Act Rcds Cllct"/>
    <n v="1240.98"/>
    <n v="392.64"/>
    <m/>
    <m/>
    <n v="20408.13"/>
    <m/>
    <m/>
    <n v="5900"/>
    <n v="-5900"/>
    <m/>
    <m/>
    <m/>
    <n v="22041.75"/>
  </r>
  <r>
    <x v="2"/>
    <s v="Tampa Electric Company"/>
    <x v="0"/>
    <s v="Tampa Electric Company"/>
    <x v="471"/>
    <s v="Advertising"/>
    <x v="129"/>
    <s v="Cust Assist Exp"/>
    <m/>
    <m/>
    <m/>
    <m/>
    <m/>
    <n v="925"/>
    <n v="-925"/>
    <m/>
    <m/>
    <n v="1586.55"/>
    <n v="-1496.4"/>
    <n v="-90.15"/>
    <n v="-1.4210854715202004E-13"/>
  </r>
  <r>
    <x v="2"/>
    <s v="Tampa Electric Company"/>
    <x v="0"/>
    <s v="Tampa Electric Company"/>
    <x v="471"/>
    <s v="Advertising"/>
    <x v="130"/>
    <s v="Cust Svc Advertis"/>
    <n v="477156.84"/>
    <n v="3000"/>
    <n v="189392.5"/>
    <n v="68132.820000000007"/>
    <n v="161556.59"/>
    <n v="138108.74"/>
    <n v="52072.53"/>
    <n v="241563.8"/>
    <n v="265437.25"/>
    <n v="236711.07"/>
    <n v="352731.64"/>
    <n v="203056.88"/>
    <n v="2388920.66"/>
  </r>
  <r>
    <x v="2"/>
    <s v="Tampa Electric Company"/>
    <x v="0"/>
    <s v="Tampa Electric Company"/>
    <x v="471"/>
    <s v="Advertising"/>
    <x v="136"/>
    <s v="Sales Advertising"/>
    <m/>
    <m/>
    <m/>
    <m/>
    <m/>
    <m/>
    <m/>
    <n v="128818.5"/>
    <n v="13596.12"/>
    <n v="11499.5"/>
    <n v="15797.12"/>
    <n v="22573.1"/>
    <n v="192284.34"/>
  </r>
  <r>
    <x v="2"/>
    <s v="Tampa Electric Company"/>
    <x v="0"/>
    <s v="Tampa Electric Company"/>
    <x v="471"/>
    <s v="Advertising"/>
    <x v="140"/>
    <s v="Gen Advertising Exp"/>
    <n v="9418.9"/>
    <n v="10189.42"/>
    <n v="17034.18"/>
    <n v="32505.87"/>
    <n v="17778.310000000001"/>
    <n v="11487.47"/>
    <n v="10485.14"/>
    <n v="7197.95"/>
    <n v="8210.9699999999993"/>
    <n v="3020.13"/>
    <n v="767809.58"/>
    <n v="913.02"/>
    <n v="896050.94"/>
  </r>
  <r>
    <x v="2"/>
    <s v="Tampa Electric Company"/>
    <x v="0"/>
    <s v="Tampa Electric Company"/>
    <x v="471"/>
    <s v="Advertising"/>
    <x v="132"/>
    <s v="Misc General Exp"/>
    <n v="37985"/>
    <n v="135254.26999999999"/>
    <n v="149000.17000000001"/>
    <n v="129223.58"/>
    <n v="103452.4"/>
    <n v="113829.16"/>
    <n v="117100.55"/>
    <n v="-24567.13"/>
    <m/>
    <m/>
    <n v="-761278"/>
    <m/>
    <n v="0"/>
  </r>
  <r>
    <x v="2"/>
    <s v="Tampa Electric Company"/>
    <x v="0"/>
    <s v="Tampa Electric Company"/>
    <x v="471"/>
    <s v="Advertising"/>
    <x v="134"/>
    <s v="Not assigned"/>
    <n v="187.5"/>
    <m/>
    <m/>
    <m/>
    <m/>
    <m/>
    <m/>
    <n v="34.47"/>
    <m/>
    <m/>
    <m/>
    <m/>
    <n v="221.97"/>
  </r>
  <r>
    <x v="2"/>
    <s v="Tampa Electric Company"/>
    <x v="0"/>
    <s v="Tampa Electric Company"/>
    <x v="472"/>
    <s v="Consultants-Audit"/>
    <x v="141"/>
    <s v="Outside Services"/>
    <n v="94189.8"/>
    <n v="-15000"/>
    <m/>
    <m/>
    <n v="5700"/>
    <n v="162500"/>
    <m/>
    <n v="153000"/>
    <n v="53000"/>
    <n v="100000"/>
    <n v="53000"/>
    <n v="100000"/>
    <n v="706389.8"/>
  </r>
  <r>
    <x v="2"/>
    <s v="Tampa Electric Company"/>
    <x v="0"/>
    <s v="Tampa Electric Company"/>
    <x v="473"/>
    <s v="Consultants-Engineer"/>
    <x v="1"/>
    <s v="FERC B/S Clearing"/>
    <n v="4430034.29"/>
    <n v="4182545.37"/>
    <n v="8937152.5700000003"/>
    <n v="2742600.71"/>
    <n v="5572200.6399999997"/>
    <n v="2592338.8199999998"/>
    <n v="3813994.64"/>
    <n v="1977147.41"/>
    <n v="2614489.7599999998"/>
    <n v="2446904.67"/>
    <n v="2392824.25"/>
    <n v="3335607.33"/>
    <n v="45037840.460000001"/>
  </r>
  <r>
    <x v="2"/>
    <s v="Tampa Electric Company"/>
    <x v="0"/>
    <s v="Tampa Electric Company"/>
    <x v="473"/>
    <s v="Consultants-Engineer"/>
    <x v="80"/>
    <s v="Steam Ops SupEng"/>
    <m/>
    <m/>
    <n v="7200"/>
    <m/>
    <m/>
    <m/>
    <m/>
    <m/>
    <m/>
    <m/>
    <m/>
    <m/>
    <n v="7200"/>
  </r>
  <r>
    <x v="2"/>
    <s v="Tampa Electric Company"/>
    <x v="0"/>
    <s v="Tampa Electric Company"/>
    <x v="473"/>
    <s v="Consultants-Engineer"/>
    <x v="84"/>
    <s v="Misc Steam Pwr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s v="Consultants-Engineer"/>
    <x v="87"/>
    <s v="Steam Maint BoilerPl"/>
    <m/>
    <m/>
    <m/>
    <m/>
    <m/>
    <m/>
    <m/>
    <m/>
    <m/>
    <m/>
    <m/>
    <n v="16650"/>
    <n v="16650"/>
  </r>
  <r>
    <x v="2"/>
    <s v="Tampa Electric Company"/>
    <x v="0"/>
    <s v="Tampa Electric Company"/>
    <x v="473"/>
    <s v="Consultants-Engineer"/>
    <x v="89"/>
    <s v="Maint Msc Steam Plnt"/>
    <m/>
    <m/>
    <m/>
    <m/>
    <m/>
    <m/>
    <m/>
    <m/>
    <m/>
    <n v="13000"/>
    <m/>
    <m/>
    <n v="13000"/>
  </r>
  <r>
    <x v="2"/>
    <s v="Tampa Electric Company"/>
    <x v="0"/>
    <s v="Tampa Electric Company"/>
    <x v="473"/>
    <s v="Consultants-Engineer"/>
    <x v="92"/>
    <s v="OthPwr Gen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s v="Consultants-Engineer"/>
    <x v="93"/>
    <s v="Misc OthPwr Gen Exp"/>
    <m/>
    <m/>
    <m/>
    <m/>
    <m/>
    <m/>
    <m/>
    <m/>
    <n v="1361.55"/>
    <m/>
    <m/>
    <m/>
    <n v="1361.55"/>
  </r>
  <r>
    <x v="2"/>
    <s v="Tampa Electric Company"/>
    <x v="0"/>
    <s v="Tampa Electric Company"/>
    <x v="473"/>
    <s v="Consultants-Engineer"/>
    <x v="95"/>
    <s v="OthPwr Maint Gen Eq"/>
    <m/>
    <m/>
    <n v="28100"/>
    <m/>
    <m/>
    <m/>
    <m/>
    <n v="16300"/>
    <m/>
    <m/>
    <m/>
    <n v="93541.99"/>
    <n v="137941.99"/>
  </r>
  <r>
    <x v="2"/>
    <s v="Tampa Electric Company"/>
    <x v="0"/>
    <s v="Tampa Electric Company"/>
    <x v="473"/>
    <s v="Consultants-Engineer"/>
    <x v="109"/>
    <s v="Trnsm Maint OH Lines"/>
    <n v="1267.27"/>
    <n v="-3490.17"/>
    <m/>
    <n v="4886.47"/>
    <n v="2555.15"/>
    <n v="1774.46"/>
    <n v="1958.25"/>
    <n v="1393.34"/>
    <n v="846.2"/>
    <n v="1773.44"/>
    <n v="978.71"/>
    <n v="1110.47"/>
    <n v="15053.590000000002"/>
  </r>
  <r>
    <x v="2"/>
    <s v="Tampa Electric Company"/>
    <x v="0"/>
    <s v="Tampa Electric Company"/>
    <x v="473"/>
    <s v="Consultants-Engineer"/>
    <x v="113"/>
    <s v="Distrb OH Line Exp"/>
    <n v="-72.7"/>
    <m/>
    <m/>
    <m/>
    <m/>
    <m/>
    <m/>
    <m/>
    <n v="9768.66"/>
    <n v="8416.4599999999991"/>
    <m/>
    <n v="29051.66"/>
    <n v="47164.08"/>
  </r>
  <r>
    <x v="2"/>
    <s v="Tampa Electric Company"/>
    <x v="0"/>
    <s v="Tampa Electric Company"/>
    <x v="473"/>
    <s v="Consultants-Engineer"/>
    <x v="116"/>
    <s v="Distrb Meter Exp"/>
    <m/>
    <m/>
    <m/>
    <m/>
    <m/>
    <m/>
    <m/>
    <m/>
    <m/>
    <m/>
    <m/>
    <n v="28477.09"/>
    <n v="28477.09"/>
  </r>
  <r>
    <x v="2"/>
    <s v="Tampa Electric Company"/>
    <x v="0"/>
    <s v="Tampa Electric Company"/>
    <x v="473"/>
    <s v="Consultants-Engineer"/>
    <x v="119"/>
    <s v="Distrb Maint Struct"/>
    <m/>
    <m/>
    <m/>
    <m/>
    <m/>
    <m/>
    <m/>
    <m/>
    <m/>
    <m/>
    <m/>
    <n v="10642.67"/>
    <n v="10642.67"/>
  </r>
  <r>
    <x v="2"/>
    <s v="Tampa Electric Company"/>
    <x v="0"/>
    <s v="Tampa Electric Company"/>
    <x v="473"/>
    <s v="Consultants-Engineer"/>
    <x v="121"/>
    <s v="Distrb Maint OH Line"/>
    <n v="3720.01"/>
    <n v="-11.86"/>
    <m/>
    <m/>
    <n v="97.1"/>
    <n v="11.84"/>
    <n v="53.84"/>
    <n v="4.68"/>
    <n v="87.63"/>
    <n v="77.83"/>
    <n v="2499.38"/>
    <n v="207056.4"/>
    <n v="213596.85"/>
  </r>
  <r>
    <x v="2"/>
    <s v="Tampa Electric Company"/>
    <x v="0"/>
    <s v="Tampa Electric Company"/>
    <x v="473"/>
    <s v="Consultants-Engineer"/>
    <x v="122"/>
    <s v="Distrb Maint UG Line"/>
    <n v="-31600.35"/>
    <m/>
    <m/>
    <m/>
    <m/>
    <m/>
    <m/>
    <m/>
    <m/>
    <m/>
    <m/>
    <m/>
    <n v="-31600.35"/>
  </r>
  <r>
    <x v="2"/>
    <s v="Tampa Electric Company"/>
    <x v="0"/>
    <s v="Tampa Electric Company"/>
    <x v="473"/>
    <s v="Consultants-Engineer"/>
    <x v="134"/>
    <s v="Not assigned"/>
    <n v="83471.14"/>
    <m/>
    <n v="124349.66"/>
    <n v="-213473.55"/>
    <m/>
    <m/>
    <n v="33000"/>
    <n v="-4545.99"/>
    <m/>
    <m/>
    <m/>
    <m/>
    <n v="22801.260000000002"/>
  </r>
  <r>
    <x v="2"/>
    <s v="Tampa Electric Company"/>
    <x v="0"/>
    <s v="Tampa Electric Company"/>
    <x v="474"/>
    <s v="Consultants-Environ"/>
    <x v="1"/>
    <s v="FERC B/S Clearing"/>
    <n v="83873.77"/>
    <n v="109677.7"/>
    <n v="389262.57"/>
    <n v="46852.77"/>
    <n v="43702.09"/>
    <n v="54522.35"/>
    <n v="46718.78"/>
    <n v="57515.12"/>
    <n v="110245.96"/>
    <n v="68413.320000000007"/>
    <n v="170195.64"/>
    <n v="67410.11"/>
    <n v="1248390.18"/>
  </r>
  <r>
    <x v="2"/>
    <s v="Tampa Electric Company"/>
    <x v="0"/>
    <s v="Tampa Electric Company"/>
    <x v="474"/>
    <s v="Consultants-Environ"/>
    <x v="84"/>
    <s v="Misc Steam Pwr Exp"/>
    <m/>
    <n v="14033.53"/>
    <n v="10316.5"/>
    <n v="1008"/>
    <n v="3276"/>
    <m/>
    <m/>
    <n v="4212"/>
    <n v="7153"/>
    <n v="7383"/>
    <n v="943"/>
    <m/>
    <n v="48325.03"/>
  </r>
  <r>
    <x v="2"/>
    <s v="Tampa Electric Company"/>
    <x v="0"/>
    <s v="Tampa Electric Company"/>
    <x v="474"/>
    <s v="Consultants-Environ"/>
    <x v="87"/>
    <s v="Steam Maint BoilerPl"/>
    <m/>
    <m/>
    <m/>
    <m/>
    <n v="25650"/>
    <m/>
    <m/>
    <m/>
    <m/>
    <m/>
    <m/>
    <m/>
    <n v="25650"/>
  </r>
  <r>
    <x v="2"/>
    <s v="Tampa Electric Company"/>
    <x v="0"/>
    <s v="Tampa Electric Company"/>
    <x v="474"/>
    <s v="Consultants-Environ"/>
    <x v="92"/>
    <s v="OthPwr Gen Exp"/>
    <m/>
    <m/>
    <m/>
    <n v="1891.69"/>
    <m/>
    <m/>
    <n v="26437.98"/>
    <n v="3441"/>
    <n v="580.5"/>
    <n v="4351.5"/>
    <m/>
    <m/>
    <n v="36702.67"/>
  </r>
  <r>
    <x v="2"/>
    <s v="Tampa Electric Company"/>
    <x v="0"/>
    <s v="Tampa Electric Company"/>
    <x v="474"/>
    <s v="Consultants-Environ"/>
    <x v="93"/>
    <s v="Misc OthPwr Gen Exp"/>
    <n v="20299.25"/>
    <n v="33807.65"/>
    <n v="-53686.9"/>
    <m/>
    <n v="9337.6"/>
    <n v="1840"/>
    <n v="8047"/>
    <n v="14307.5"/>
    <n v="1020"/>
    <n v="12257"/>
    <n v="592.5"/>
    <n v="6441"/>
    <n v="54262.6"/>
  </r>
  <r>
    <x v="2"/>
    <s v="Tampa Electric Company"/>
    <x v="0"/>
    <s v="Tampa Electric Company"/>
    <x v="474"/>
    <s v="Consultants-Environ"/>
    <x v="94"/>
    <s v="OthPwr Maint Struct"/>
    <m/>
    <m/>
    <m/>
    <m/>
    <m/>
    <m/>
    <m/>
    <m/>
    <m/>
    <m/>
    <m/>
    <n v="2427"/>
    <n v="2427"/>
  </r>
  <r>
    <x v="2"/>
    <s v="Tampa Electric Company"/>
    <x v="0"/>
    <s v="Tampa Electric Company"/>
    <x v="474"/>
    <s v="Consultants-Environ"/>
    <x v="95"/>
    <s v="OthPwr Maint Gen Eq"/>
    <m/>
    <m/>
    <m/>
    <m/>
    <m/>
    <n v="4945"/>
    <n v="277.5"/>
    <m/>
    <n v="13718.75"/>
    <m/>
    <n v="11582.5"/>
    <m/>
    <n v="30523.75"/>
  </r>
  <r>
    <x v="2"/>
    <s v="Tampa Electric Company"/>
    <x v="0"/>
    <s v="Tampa Electric Company"/>
    <x v="474"/>
    <s v="Consultants-Environ"/>
    <x v="104"/>
    <s v="Misc Trnsm Exp"/>
    <m/>
    <n v="811.88"/>
    <m/>
    <m/>
    <m/>
    <m/>
    <m/>
    <m/>
    <m/>
    <n v="750"/>
    <m/>
    <m/>
    <n v="1561.88"/>
  </r>
  <r>
    <x v="2"/>
    <s v="Tampa Electric Company"/>
    <x v="0"/>
    <s v="Tampa Electric Company"/>
    <x v="474"/>
    <s v="Consultants-Environ"/>
    <x v="116"/>
    <s v="Distrb Meter Exp"/>
    <m/>
    <m/>
    <m/>
    <m/>
    <m/>
    <m/>
    <n v="3600"/>
    <m/>
    <m/>
    <m/>
    <m/>
    <m/>
    <n v="3600"/>
  </r>
  <r>
    <x v="2"/>
    <s v="Tampa Electric Company"/>
    <x v="0"/>
    <s v="Tampa Electric Company"/>
    <x v="474"/>
    <s v="Consultants-Environ"/>
    <x v="129"/>
    <s v="Cust Assist Exp"/>
    <m/>
    <m/>
    <m/>
    <m/>
    <m/>
    <m/>
    <m/>
    <m/>
    <m/>
    <m/>
    <m/>
    <n v="97477.92"/>
    <n v="97477.92"/>
  </r>
  <r>
    <x v="2"/>
    <s v="Tampa Electric Company"/>
    <x v="0"/>
    <s v="Tampa Electric Company"/>
    <x v="474"/>
    <s v="Consultants-Environ"/>
    <x v="141"/>
    <s v="Outside Services"/>
    <m/>
    <n v="811.87"/>
    <m/>
    <m/>
    <m/>
    <m/>
    <m/>
    <m/>
    <n v="1079"/>
    <n v="486"/>
    <n v="280"/>
    <n v="7500"/>
    <n v="10156.869999999999"/>
  </r>
  <r>
    <x v="2"/>
    <s v="Tampa Electric Company"/>
    <x v="0"/>
    <s v="Tampa Electric Company"/>
    <x v="474"/>
    <s v="Consultants-Environ"/>
    <x v="132"/>
    <s v="Misc General Exp"/>
    <n v="10380"/>
    <m/>
    <n v="34342"/>
    <m/>
    <m/>
    <m/>
    <n v="38727.199999999997"/>
    <m/>
    <n v="58497.2"/>
    <n v="13885"/>
    <n v="36300"/>
    <n v="24950"/>
    <n v="217081.4"/>
  </r>
  <r>
    <x v="2"/>
    <s v="Tampa Electric Company"/>
    <x v="0"/>
    <s v="Tampa Electric Company"/>
    <x v="474"/>
    <s v="Consultants-Environ"/>
    <x v="134"/>
    <s v="Not assigned"/>
    <m/>
    <n v="32473.95"/>
    <m/>
    <m/>
    <m/>
    <n v="35894.83"/>
    <m/>
    <m/>
    <m/>
    <n v="552"/>
    <m/>
    <m/>
    <n v="68920.78"/>
  </r>
  <r>
    <x v="2"/>
    <s v="Tampa Electric Company"/>
    <x v="0"/>
    <s v="Tampa Electric Company"/>
    <x v="475"/>
    <s v="Consultants-Legal"/>
    <x v="1"/>
    <s v="FERC B/S Clearing"/>
    <n v="37550.76"/>
    <n v="85400.55"/>
    <n v="-45191.79"/>
    <n v="59694.25"/>
    <n v="33871.699999999997"/>
    <n v="43037.53"/>
    <n v="26161.64"/>
    <n v="64216.5"/>
    <n v="9006.24"/>
    <n v="116736.84"/>
    <n v="167510.60999999999"/>
    <n v="430386.86"/>
    <n v="1028381.69"/>
  </r>
  <r>
    <x v="2"/>
    <s v="Tampa Electric Company"/>
    <x v="0"/>
    <s v="Tampa Electric Company"/>
    <x v="475"/>
    <s v="Consultants-Legal"/>
    <x v="78"/>
    <s v="Csts Jobbing Wrk"/>
    <n v="4.43"/>
    <n v="15.79"/>
    <n v="18.87"/>
    <n v="60"/>
    <n v="6.34"/>
    <n v="8.44"/>
    <n v="5.8"/>
    <n v="1575.13"/>
    <m/>
    <n v="9.9499999999999993"/>
    <n v="402.83"/>
    <n v="1717.41"/>
    <n v="3824.9900000000007"/>
  </r>
  <r>
    <x v="2"/>
    <s v="Tampa Electric Company"/>
    <x v="0"/>
    <s v="Tampa Electric Company"/>
    <x v="475"/>
    <s v="Consultants-Legal"/>
    <x v="79"/>
    <s v="Other Deductions"/>
    <n v="0.38"/>
    <m/>
    <m/>
    <m/>
    <n v="0.24"/>
    <n v="0.08"/>
    <m/>
    <m/>
    <m/>
    <m/>
    <m/>
    <m/>
    <n v="0.7"/>
  </r>
  <r>
    <x v="2"/>
    <s v="Tampa Electric Company"/>
    <x v="0"/>
    <s v="Tampa Electric Company"/>
    <x v="475"/>
    <s v="Consultants-Legal"/>
    <x v="80"/>
    <s v="Steam Ops SupEng"/>
    <n v="47.04"/>
    <n v="183.68"/>
    <n v="184.05"/>
    <m/>
    <n v="70.98"/>
    <n v="91.91"/>
    <n v="66.12"/>
    <n v="169.43"/>
    <m/>
    <n v="113.11"/>
    <n v="145.07"/>
    <n v="194.03"/>
    <n v="1265.42"/>
  </r>
  <r>
    <x v="2"/>
    <s v="Tampa Electric Company"/>
    <x v="0"/>
    <s v="Tampa Electric Company"/>
    <x v="475"/>
    <s v="Consultants-Legal"/>
    <x v="81"/>
    <s v="Steam Fuel"/>
    <n v="12.03"/>
    <n v="11.46"/>
    <n v="11.11"/>
    <m/>
    <n v="5.78"/>
    <n v="4.5999999999999996"/>
    <n v="5.52"/>
    <n v="8.84"/>
    <m/>
    <n v="6.95"/>
    <n v="8.15"/>
    <n v="8.52"/>
    <n v="82.960000000000008"/>
  </r>
  <r>
    <x v="2"/>
    <s v="Tampa Electric Company"/>
    <x v="0"/>
    <s v="Tampa Electric Company"/>
    <x v="475"/>
    <s v="Consultants-Legal"/>
    <x v="82"/>
    <s v="Steam Expenses"/>
    <n v="38.36"/>
    <n v="120.08"/>
    <n v="132.22"/>
    <m/>
    <n v="32.53"/>
    <n v="62.48"/>
    <n v="47.48"/>
    <n v="91.99"/>
    <m/>
    <n v="65.98"/>
    <n v="92.6"/>
    <n v="134.24"/>
    <n v="817.96"/>
  </r>
  <r>
    <x v="2"/>
    <s v="Tampa Electric Company"/>
    <x v="0"/>
    <s v="Tampa Electric Company"/>
    <x v="475"/>
    <s v="Consultants-Legal"/>
    <x v="83"/>
    <s v="Steam Electric Exp"/>
    <n v="22.43"/>
    <n v="66.37"/>
    <n v="73.58"/>
    <m/>
    <n v="21.6"/>
    <n v="49.34"/>
    <n v="30.62"/>
    <n v="62.15"/>
    <m/>
    <n v="49.63"/>
    <n v="64.66"/>
    <n v="98.82"/>
    <n v="539.20000000000005"/>
  </r>
  <r>
    <x v="2"/>
    <s v="Tampa Electric Company"/>
    <x v="0"/>
    <s v="Tampa Electric Company"/>
    <x v="475"/>
    <s v="Consultants-Legal"/>
    <x v="84"/>
    <s v="Misc Steam Pwr Exp"/>
    <n v="-2988.26"/>
    <n v="40.53"/>
    <n v="2957.29"/>
    <n v="3355"/>
    <n v="14.78"/>
    <n v="19.23"/>
    <n v="2048.34"/>
    <n v="29.4"/>
    <m/>
    <n v="683.86"/>
    <n v="25.35"/>
    <n v="34.46"/>
    <n v="6219.98"/>
  </r>
  <r>
    <x v="2"/>
    <s v="Tampa Electric Company"/>
    <x v="0"/>
    <s v="Tampa Electric Company"/>
    <x v="475"/>
    <s v="Consultants-Legal"/>
    <x v="85"/>
    <s v="Steam Main SupEng"/>
    <m/>
    <m/>
    <m/>
    <m/>
    <m/>
    <m/>
    <n v="0.02"/>
    <n v="1.07"/>
    <m/>
    <m/>
    <m/>
    <m/>
    <n v="1.0900000000000001"/>
  </r>
  <r>
    <x v="2"/>
    <s v="Tampa Electric Company"/>
    <x v="0"/>
    <s v="Tampa Electric Company"/>
    <x v="475"/>
    <s v="Consultants-Legal"/>
    <x v="86"/>
    <s v="Steam Main Struct"/>
    <n v="4.4400000000000004"/>
    <n v="19.48"/>
    <n v="17.690000000000001"/>
    <m/>
    <n v="7.63"/>
    <n v="7.5"/>
    <n v="5.05"/>
    <n v="17.13"/>
    <m/>
    <n v="16.54"/>
    <n v="16.829999999999998"/>
    <n v="20.350000000000001"/>
    <n v="132.64000000000001"/>
  </r>
  <r>
    <x v="2"/>
    <s v="Tampa Electric Company"/>
    <x v="0"/>
    <s v="Tampa Electric Company"/>
    <x v="475"/>
    <s v="Consultants-Legal"/>
    <x v="87"/>
    <s v="Steam Maint BoilerPl"/>
    <n v="43.66"/>
    <n v="176.31"/>
    <n v="175.07"/>
    <m/>
    <n v="66.02"/>
    <n v="83.34"/>
    <n v="69.19"/>
    <n v="165.01"/>
    <m/>
    <n v="117.23"/>
    <n v="147.83000000000001"/>
    <n v="184.01"/>
    <n v="1227.6699999999998"/>
  </r>
  <r>
    <x v="2"/>
    <s v="Tampa Electric Company"/>
    <x v="0"/>
    <s v="Tampa Electric Company"/>
    <x v="475"/>
    <s v="Consultants-Legal"/>
    <x v="88"/>
    <s v="Steam Maint ElePlant"/>
    <n v="7.73"/>
    <n v="28.21"/>
    <n v="41.36"/>
    <m/>
    <n v="18.29"/>
    <n v="10.66"/>
    <n v="8.16"/>
    <n v="19.079999999999998"/>
    <m/>
    <n v="9.61"/>
    <n v="21.07"/>
    <n v="11.31"/>
    <n v="175.48000000000002"/>
  </r>
  <r>
    <x v="2"/>
    <s v="Tampa Electric Company"/>
    <x v="0"/>
    <s v="Tampa Electric Company"/>
    <x v="475"/>
    <s v="Consultants-Legal"/>
    <x v="89"/>
    <s v="Maint Msc Steam Plnt"/>
    <n v="6.06"/>
    <n v="43.8"/>
    <n v="28.77"/>
    <m/>
    <n v="6.56"/>
    <n v="15.51"/>
    <n v="10.94"/>
    <n v="21.88"/>
    <m/>
    <n v="18.53"/>
    <n v="27.31"/>
    <n v="19.350000000000001"/>
    <n v="198.71"/>
  </r>
  <r>
    <x v="2"/>
    <s v="Tampa Electric Company"/>
    <x v="0"/>
    <s v="Tampa Electric Company"/>
    <x v="475"/>
    <s v="Consultants-Legal"/>
    <x v="90"/>
    <s v="OthPwr Ops SupEng"/>
    <m/>
    <m/>
    <m/>
    <m/>
    <m/>
    <m/>
    <m/>
    <n v="2.75"/>
    <m/>
    <m/>
    <n v="0.62"/>
    <n v="2.16"/>
    <n v="5.53"/>
  </r>
  <r>
    <x v="2"/>
    <s v="Tampa Electric Company"/>
    <x v="0"/>
    <s v="Tampa Electric Company"/>
    <x v="475"/>
    <s v="Consultants-Legal"/>
    <x v="91"/>
    <s v="OthPwr Fuel"/>
    <n v="0.91"/>
    <n v="3.15"/>
    <n v="0.67"/>
    <m/>
    <m/>
    <m/>
    <n v="0.05"/>
    <n v="0.12"/>
    <m/>
    <n v="0.24"/>
    <n v="7.0000000000000007E-2"/>
    <m/>
    <n v="5.21"/>
  </r>
  <r>
    <x v="2"/>
    <s v="Tampa Electric Company"/>
    <x v="0"/>
    <s v="Tampa Electric Company"/>
    <x v="475"/>
    <s v="Consultants-Legal"/>
    <x v="92"/>
    <s v="OthPwr Gen Exp"/>
    <n v="147.22999999999999"/>
    <n v="471.06"/>
    <n v="495.41"/>
    <m/>
    <n v="172.84"/>
    <n v="256.98"/>
    <n v="183.47"/>
    <n v="9133.86"/>
    <m/>
    <n v="263.14"/>
    <n v="19299.66"/>
    <n v="1388.56"/>
    <n v="31812.210000000003"/>
  </r>
  <r>
    <x v="2"/>
    <s v="Tampa Electric Company"/>
    <x v="0"/>
    <s v="Tampa Electric Company"/>
    <x v="475"/>
    <s v="Consultants-Legal"/>
    <x v="93"/>
    <s v="Misc OthPwr Gen Exp"/>
    <n v="274.64999999999998"/>
    <n v="-899.24"/>
    <n v="93.24"/>
    <n v="174"/>
    <n v="250.05"/>
    <n v="35.28"/>
    <n v="28.58"/>
    <n v="54.44"/>
    <m/>
    <n v="41.98"/>
    <n v="80.010000000000005"/>
    <n v="714.26"/>
    <n v="847.25"/>
  </r>
  <r>
    <x v="2"/>
    <s v="Tampa Electric Company"/>
    <x v="0"/>
    <s v="Tampa Electric Company"/>
    <x v="475"/>
    <s v="Consultants-Legal"/>
    <x v="94"/>
    <s v="OthPwr Maint Struct"/>
    <n v="4.88"/>
    <n v="17.41"/>
    <n v="16.82"/>
    <m/>
    <n v="6.01"/>
    <n v="10.66"/>
    <n v="7.79"/>
    <n v="25.63"/>
    <m/>
    <n v="13.04"/>
    <n v="14.69"/>
    <n v="16.13"/>
    <n v="133.06"/>
  </r>
  <r>
    <x v="2"/>
    <s v="Tampa Electric Company"/>
    <x v="0"/>
    <s v="Tampa Electric Company"/>
    <x v="475"/>
    <s v="Consultants-Legal"/>
    <x v="95"/>
    <s v="OthPwr Maint Gen Eq"/>
    <n v="24.16"/>
    <n v="82.31"/>
    <n v="103.36"/>
    <m/>
    <n v="37.799999999999997"/>
    <n v="56.37"/>
    <n v="1317.35"/>
    <n v="114.44"/>
    <n v="693"/>
    <n v="100.29"/>
    <n v="97.8"/>
    <n v="416.52"/>
    <n v="3043.4"/>
  </r>
  <r>
    <x v="2"/>
    <s v="Tampa Electric Company"/>
    <x v="0"/>
    <s v="Tampa Electric Company"/>
    <x v="475"/>
    <s v="Consultants-Legal"/>
    <x v="96"/>
    <s v="Maint Msc OthPwr Plt"/>
    <n v="1.71"/>
    <n v="5.03"/>
    <n v="3.4"/>
    <m/>
    <n v="1.92"/>
    <n v="2.21"/>
    <n v="1.88"/>
    <n v="4.95"/>
    <m/>
    <n v="3.7"/>
    <n v="8.01"/>
    <n v="2.83"/>
    <n v="35.639999999999993"/>
  </r>
  <r>
    <x v="2"/>
    <s v="Tampa Electric Company"/>
    <x v="0"/>
    <s v="Tampa Electric Company"/>
    <x v="475"/>
    <s v="Consultants-Legal"/>
    <x v="97"/>
    <s v="OthSup SysCtrl Dispt"/>
    <n v="6.22"/>
    <n v="19.02"/>
    <n v="22.64"/>
    <m/>
    <n v="7.83"/>
    <n v="10.5"/>
    <n v="9.1199999999999992"/>
    <n v="19.02"/>
    <m/>
    <n v="13.63"/>
    <n v="19"/>
    <n v="24.07"/>
    <n v="151.04999999999998"/>
  </r>
  <r>
    <x v="2"/>
    <s v="Tampa Electric Company"/>
    <x v="0"/>
    <s v="Tampa Electric Company"/>
    <x v="475"/>
    <s v="Consultants-Legal"/>
    <x v="98"/>
    <s v="Trnsm Ops SupEng"/>
    <n v="13.11"/>
    <n v="67.56"/>
    <n v="28.31"/>
    <m/>
    <n v="9.0500000000000007"/>
    <n v="18.600000000000001"/>
    <n v="9.5299999999999994"/>
    <n v="24.46"/>
    <m/>
    <n v="19.12"/>
    <n v="21.74"/>
    <n v="23.64"/>
    <n v="235.12"/>
  </r>
  <r>
    <x v="2"/>
    <s v="Tampa Electric Company"/>
    <x v="0"/>
    <s v="Tampa Electric Company"/>
    <x v="475"/>
    <s v="Consultants-Legal"/>
    <x v="99"/>
    <s v="Trnsm LD Reliability"/>
    <n v="0.9"/>
    <n v="2.5099999999999998"/>
    <n v="3.1"/>
    <m/>
    <n v="1.01"/>
    <n v="1.34"/>
    <n v="1.21"/>
    <n v="2.4"/>
    <m/>
    <n v="1.67"/>
    <n v="2.44"/>
    <n v="3.71"/>
    <n v="20.290000000000003"/>
  </r>
  <r>
    <x v="2"/>
    <s v="Tampa Electric Company"/>
    <x v="0"/>
    <s v="Tampa Electric Company"/>
    <x v="475"/>
    <s v="Consultants-Legal"/>
    <x v="100"/>
    <s v="Trnsm LD Monitor"/>
    <n v="15.04"/>
    <n v="49.26"/>
    <n v="57.97"/>
    <m/>
    <n v="19.23"/>
    <n v="24.35"/>
    <n v="18.91"/>
    <n v="43.25"/>
    <m/>
    <n v="30.81"/>
    <n v="40.79"/>
    <n v="51.38"/>
    <n v="350.99"/>
  </r>
  <r>
    <x v="2"/>
    <s v="Tampa Electric Company"/>
    <x v="0"/>
    <s v="Tampa Electric Company"/>
    <x v="475"/>
    <s v="Consultants-Legal"/>
    <x v="101"/>
    <s v="Trnsm LD Svc Schld"/>
    <n v="9.66"/>
    <n v="32.08"/>
    <n v="35.17"/>
    <m/>
    <n v="12.47"/>
    <n v="16.47"/>
    <n v="13.98"/>
    <n v="30.2"/>
    <m/>
    <n v="20.56"/>
    <n v="28.88"/>
    <n v="36.07"/>
    <n v="235.54"/>
  </r>
  <r>
    <x v="2"/>
    <s v="Tampa Electric Company"/>
    <x v="0"/>
    <s v="Tampa Electric Company"/>
    <x v="475"/>
    <s v="Consultants-Legal"/>
    <x v="102"/>
    <s v="Trnsm Station Exp"/>
    <n v="10.43"/>
    <n v="29.55"/>
    <n v="28.82"/>
    <m/>
    <n v="12.93"/>
    <n v="17.82"/>
    <n v="13.55"/>
    <n v="29.36"/>
    <m/>
    <n v="20.73"/>
    <n v="15.16"/>
    <n v="20.71"/>
    <n v="199.06"/>
  </r>
  <r>
    <x v="2"/>
    <s v="Tampa Electric Company"/>
    <x v="0"/>
    <s v="Tampa Electric Company"/>
    <x v="475"/>
    <s v="Consultants-Legal"/>
    <x v="103"/>
    <s v="Trnsm OH Line Exp"/>
    <n v="1.04"/>
    <n v="2.1"/>
    <n v="3.28"/>
    <m/>
    <n v="2.42"/>
    <n v="3.91"/>
    <n v="1.52"/>
    <n v="5.55"/>
    <m/>
    <n v="3.57"/>
    <n v="4.09"/>
    <n v="7.37"/>
    <n v="34.85"/>
  </r>
  <r>
    <x v="2"/>
    <s v="Tampa Electric Company"/>
    <x v="0"/>
    <s v="Tampa Electric Company"/>
    <x v="475"/>
    <s v="Consultants-Legal"/>
    <x v="104"/>
    <s v="Misc Trnsm Exp"/>
    <n v="9.08"/>
    <n v="35.020000000000003"/>
    <n v="47.1"/>
    <m/>
    <n v="13.01"/>
    <n v="19.5"/>
    <n v="14.22"/>
    <n v="31.54"/>
    <m/>
    <n v="21.84"/>
    <n v="27.65"/>
    <n v="41.32"/>
    <n v="260.28000000000003"/>
  </r>
  <r>
    <x v="2"/>
    <s v="Tampa Electric Company"/>
    <x v="0"/>
    <s v="Tampa Electric Company"/>
    <x v="475"/>
    <s v="Consultants-Legal"/>
    <x v="105"/>
    <s v="Trnsm Maint Struct"/>
    <n v="0.03"/>
    <m/>
    <m/>
    <m/>
    <m/>
    <m/>
    <m/>
    <m/>
    <m/>
    <m/>
    <m/>
    <m/>
    <n v="0.03"/>
  </r>
  <r>
    <x v="2"/>
    <s v="Tampa Electric Company"/>
    <x v="0"/>
    <s v="Tampa Electric Company"/>
    <x v="475"/>
    <s v="Consultants-Legal"/>
    <x v="106"/>
    <s v="Trnsm Maint Comp SW"/>
    <n v="2.6"/>
    <n v="7.13"/>
    <n v="4.99"/>
    <m/>
    <n v="3.09"/>
    <n v="4.76"/>
    <n v="2.66"/>
    <n v="8.25"/>
    <m/>
    <n v="4.6399999999999997"/>
    <n v="3.72"/>
    <n v="5.0599999999999996"/>
    <n v="46.900000000000006"/>
  </r>
  <r>
    <x v="2"/>
    <s v="Tampa Electric Company"/>
    <x v="0"/>
    <s v="Tampa Electric Company"/>
    <x v="475"/>
    <s v="Consultants-Legal"/>
    <x v="107"/>
    <s v="Trnsm Maint Comm Eq"/>
    <n v="4.8099999999999996"/>
    <n v="11.13"/>
    <n v="9.34"/>
    <m/>
    <n v="2.66"/>
    <n v="3.66"/>
    <n v="2.39"/>
    <n v="4.1100000000000003"/>
    <m/>
    <n v="8.6300000000000008"/>
    <n v="3.52"/>
    <n v="4.5999999999999996"/>
    <n v="54.850000000000009"/>
  </r>
  <r>
    <x v="2"/>
    <s v="Tampa Electric Company"/>
    <x v="0"/>
    <s v="Tampa Electric Company"/>
    <x v="475"/>
    <s v="Consultants-Legal"/>
    <x v="108"/>
    <s v="Trnsm Maint Stn Equ"/>
    <n v="3.36"/>
    <n v="13.74"/>
    <n v="33.18"/>
    <m/>
    <n v="8.15"/>
    <n v="6.24"/>
    <n v="5.23"/>
    <n v="13.8"/>
    <m/>
    <n v="9.0500000000000007"/>
    <n v="15.52"/>
    <n v="17.239999999999998"/>
    <n v="125.50999999999999"/>
  </r>
  <r>
    <x v="2"/>
    <s v="Tampa Electric Company"/>
    <x v="0"/>
    <s v="Tampa Electric Company"/>
    <x v="475"/>
    <s v="Consultants-Legal"/>
    <x v="109"/>
    <s v="Trnsm Maint OH Lines"/>
    <n v="7.1"/>
    <n v="21.6"/>
    <n v="21.43"/>
    <m/>
    <n v="10.08"/>
    <n v="16.329999999999998"/>
    <n v="11.15"/>
    <n v="21.24"/>
    <m/>
    <n v="16.399999999999999"/>
    <n v="17.57"/>
    <n v="12526.43"/>
    <n v="12669.33"/>
  </r>
  <r>
    <x v="2"/>
    <s v="Tampa Electric Company"/>
    <x v="0"/>
    <s v="Tampa Electric Company"/>
    <x v="475"/>
    <s v="Consultants-Legal"/>
    <x v="110"/>
    <s v="Distrb Ops SupEng"/>
    <n v="8.89"/>
    <n v="44.31"/>
    <n v="104.25"/>
    <m/>
    <n v="14.68"/>
    <n v="23.11"/>
    <n v="14.59"/>
    <n v="39.31"/>
    <m/>
    <n v="2031.41"/>
    <n v="3358.94"/>
    <n v="25632.98"/>
    <n v="31272.47"/>
  </r>
  <r>
    <x v="2"/>
    <s v="Tampa Electric Company"/>
    <x v="0"/>
    <s v="Tampa Electric Company"/>
    <x v="475"/>
    <s v="Consultants-Legal"/>
    <x v="111"/>
    <s v="Distrb Load Dispatch"/>
    <n v="12.85"/>
    <n v="31.89"/>
    <n v="27.24"/>
    <m/>
    <n v="9.58"/>
    <n v="15.01"/>
    <n v="11.08"/>
    <n v="27.66"/>
    <m/>
    <n v="21.55"/>
    <n v="16"/>
    <n v="36.65"/>
    <n v="209.51000000000002"/>
  </r>
  <r>
    <x v="2"/>
    <s v="Tampa Electric Company"/>
    <x v="0"/>
    <s v="Tampa Electric Company"/>
    <x v="475"/>
    <s v="Consultants-Legal"/>
    <x v="112"/>
    <s v="Distrb Station Exp"/>
    <n v="9.18"/>
    <n v="40.21"/>
    <n v="46.29"/>
    <m/>
    <n v="15.95"/>
    <n v="18.21"/>
    <n v="12.63"/>
    <n v="30.99"/>
    <m/>
    <n v="24.67"/>
    <n v="28.65"/>
    <n v="39.04"/>
    <n v="265.82"/>
  </r>
  <r>
    <x v="2"/>
    <s v="Tampa Electric Company"/>
    <x v="0"/>
    <s v="Tampa Electric Company"/>
    <x v="475"/>
    <s v="Consultants-Legal"/>
    <x v="113"/>
    <s v="Distrb OH Line Exp"/>
    <n v="-656.34"/>
    <n v="161.87"/>
    <n v="144.91999999999999"/>
    <m/>
    <n v="66.599999999999994"/>
    <n v="100.36"/>
    <n v="56.81"/>
    <n v="131.57"/>
    <m/>
    <n v="96.09"/>
    <n v="117.31"/>
    <n v="157.61000000000001"/>
    <n v="376.79999999999995"/>
  </r>
  <r>
    <x v="2"/>
    <s v="Tampa Electric Company"/>
    <x v="0"/>
    <s v="Tampa Electric Company"/>
    <x v="475"/>
    <s v="Consultants-Legal"/>
    <x v="114"/>
    <s v="Distrb UG Line Exp"/>
    <n v="7.42"/>
    <n v="21.13"/>
    <n v="22.35"/>
    <m/>
    <n v="8.2899999999999991"/>
    <n v="12.25"/>
    <n v="8.59"/>
    <n v="22.76"/>
    <m/>
    <n v="14.19"/>
    <n v="16.71"/>
    <n v="23.59"/>
    <n v="157.28"/>
  </r>
  <r>
    <x v="2"/>
    <s v="Tampa Electric Company"/>
    <x v="0"/>
    <s v="Tampa Electric Company"/>
    <x v="475"/>
    <s v="Consultants-Legal"/>
    <x v="115"/>
    <s v="Distrb Sreet Lightn"/>
    <n v="22.26"/>
    <n v="70.150000000000006"/>
    <n v="60.72"/>
    <m/>
    <n v="22.24"/>
    <n v="35.54"/>
    <n v="20.95"/>
    <n v="54.82"/>
    <m/>
    <n v="34.6"/>
    <n v="39.590000000000003"/>
    <n v="351.77"/>
    <n v="712.64"/>
  </r>
  <r>
    <x v="2"/>
    <s v="Tampa Electric Company"/>
    <x v="0"/>
    <s v="Tampa Electric Company"/>
    <x v="475"/>
    <s v="Consultants-Legal"/>
    <x v="116"/>
    <s v="Distrb Meter Exp"/>
    <n v="55.65"/>
    <n v="189.83"/>
    <n v="162.69999999999999"/>
    <m/>
    <n v="61.4"/>
    <n v="84.16"/>
    <n v="56.93"/>
    <n v="150.63"/>
    <m/>
    <n v="2554.19"/>
    <n v="130.43"/>
    <n v="173.34"/>
    <n v="3619.2599999999998"/>
  </r>
  <r>
    <x v="2"/>
    <s v="Tampa Electric Company"/>
    <x v="0"/>
    <s v="Tampa Electric Company"/>
    <x v="475"/>
    <s v="Consultants-Legal"/>
    <x v="117"/>
    <s v="Distrb Cust Install"/>
    <n v="6.73"/>
    <n v="23.86"/>
    <n v="280.01"/>
    <m/>
    <n v="5.33"/>
    <n v="7.94"/>
    <n v="5.27"/>
    <n v="15.17"/>
    <m/>
    <n v="9.89"/>
    <n v="13.95"/>
    <n v="263.25"/>
    <n v="631.39999999999986"/>
  </r>
  <r>
    <x v="2"/>
    <s v="Tampa Electric Company"/>
    <x v="0"/>
    <s v="Tampa Electric Company"/>
    <x v="475"/>
    <s v="Consultants-Legal"/>
    <x v="118"/>
    <s v="Misc Distrib Exp"/>
    <n v="123.18"/>
    <n v="445.82"/>
    <n v="450.2"/>
    <m/>
    <n v="166.62"/>
    <n v="229.44"/>
    <n v="164.99"/>
    <n v="438.14"/>
    <m/>
    <n v="283.18"/>
    <n v="367.74"/>
    <n v="530.14"/>
    <n v="3199.4500000000003"/>
  </r>
  <r>
    <x v="2"/>
    <s v="Tampa Electric Company"/>
    <x v="0"/>
    <s v="Tampa Electric Company"/>
    <x v="475"/>
    <s v="Consultants-Legal"/>
    <x v="119"/>
    <s v="Distrb Maint Struct"/>
    <n v="2.89"/>
    <n v="10.53"/>
    <n v="6.13"/>
    <m/>
    <n v="2.54"/>
    <n v="5.54"/>
    <n v="3.32"/>
    <n v="11.57"/>
    <m/>
    <n v="6.99"/>
    <n v="6.19"/>
    <n v="4.58"/>
    <n v="60.279999999999994"/>
  </r>
  <r>
    <x v="2"/>
    <s v="Tampa Electric Company"/>
    <x v="0"/>
    <s v="Tampa Electric Company"/>
    <x v="475"/>
    <s v="Consultants-Legal"/>
    <x v="120"/>
    <s v="Distrb Maint Station"/>
    <n v="12.21"/>
    <n v="61.69"/>
    <n v="40.229999999999997"/>
    <m/>
    <n v="28.95"/>
    <n v="41.84"/>
    <n v="28.55"/>
    <n v="70.78"/>
    <m/>
    <n v="46"/>
    <n v="45.7"/>
    <n v="53.94"/>
    <n v="429.89"/>
  </r>
  <r>
    <x v="2"/>
    <s v="Tampa Electric Company"/>
    <x v="0"/>
    <s v="Tampa Electric Company"/>
    <x v="475"/>
    <s v="Consultants-Legal"/>
    <x v="121"/>
    <s v="Distrb Maint OH Line"/>
    <n v="68.319999999999993"/>
    <n v="230.61"/>
    <n v="251.54"/>
    <m/>
    <n v="118.98"/>
    <n v="182.95"/>
    <n v="126.83"/>
    <n v="295.45999999999998"/>
    <m/>
    <n v="182.23"/>
    <n v="220.55"/>
    <n v="338.74"/>
    <n v="2016.21"/>
  </r>
  <r>
    <x v="2"/>
    <s v="Tampa Electric Company"/>
    <x v="0"/>
    <s v="Tampa Electric Company"/>
    <x v="475"/>
    <s v="Consultants-Legal"/>
    <x v="122"/>
    <s v="Distrb Maint UG Line"/>
    <n v="19.670000000000002"/>
    <n v="58.38"/>
    <n v="96.19"/>
    <m/>
    <n v="44.65"/>
    <n v="73.69"/>
    <n v="54.15"/>
    <n v="137.54"/>
    <m/>
    <n v="72.2"/>
    <n v="97.17"/>
    <n v="151.85"/>
    <n v="805.49"/>
  </r>
  <r>
    <x v="2"/>
    <s v="Tampa Electric Company"/>
    <x v="0"/>
    <s v="Tampa Electric Company"/>
    <x v="475"/>
    <s v="Consultants-Legal"/>
    <x v="123"/>
    <s v="Distrb Maint Transf"/>
    <n v="2.35"/>
    <n v="8.5399999999999991"/>
    <n v="8.77"/>
    <m/>
    <n v="3.33"/>
    <n v="4.37"/>
    <n v="3.28"/>
    <n v="8.39"/>
    <m/>
    <n v="5.33"/>
    <n v="6.73"/>
    <n v="7.87"/>
    <n v="58.96"/>
  </r>
  <r>
    <x v="2"/>
    <s v="Tampa Electric Company"/>
    <x v="0"/>
    <s v="Tampa Electric Company"/>
    <x v="475"/>
    <s v="Consultants-Legal"/>
    <x v="124"/>
    <s v="Distrb Maint StLght"/>
    <n v="2.36"/>
    <n v="3.76"/>
    <n v="1.45"/>
    <m/>
    <n v="0.09"/>
    <n v="0.11"/>
    <n v="0.45"/>
    <n v="1.56"/>
    <m/>
    <m/>
    <n v="0.25"/>
    <n v="0.37"/>
    <n v="10.399999999999999"/>
  </r>
  <r>
    <x v="2"/>
    <s v="Tampa Electric Company"/>
    <x v="0"/>
    <s v="Tampa Electric Company"/>
    <x v="475"/>
    <s v="Consultants-Legal"/>
    <x v="125"/>
    <s v="Distrb Maint Meters"/>
    <n v="4.25"/>
    <n v="14.28"/>
    <n v="15.91"/>
    <m/>
    <n v="6.58"/>
    <n v="6.44"/>
    <n v="5.03"/>
    <n v="13.49"/>
    <m/>
    <n v="8.24"/>
    <n v="10.79"/>
    <n v="9.9700000000000006"/>
    <n v="94.97999999999999"/>
  </r>
  <r>
    <x v="2"/>
    <s v="Tampa Electric Company"/>
    <x v="0"/>
    <s v="Tampa Electric Company"/>
    <x v="475"/>
    <s v="Consultants-Legal"/>
    <x v="126"/>
    <s v="Cust Act Superv"/>
    <m/>
    <m/>
    <n v="0.15"/>
    <m/>
    <m/>
    <n v="0.02"/>
    <n v="0.02"/>
    <n v="0.06"/>
    <m/>
    <m/>
    <m/>
    <m/>
    <n v="0.24999999999999997"/>
  </r>
  <r>
    <x v="2"/>
    <s v="Tampa Electric Company"/>
    <x v="0"/>
    <s v="Tampa Electric Company"/>
    <x v="475"/>
    <s v="Consultants-Legal"/>
    <x v="127"/>
    <s v="Cust Act Meter Read"/>
    <n v="2.04"/>
    <n v="6.47"/>
    <n v="6.82"/>
    <m/>
    <n v="2.21"/>
    <n v="4.07"/>
    <n v="2.65"/>
    <n v="7.35"/>
    <m/>
    <n v="4.7699999999999996"/>
    <n v="5.58"/>
    <n v="8.5500000000000007"/>
    <n v="50.509999999999991"/>
  </r>
  <r>
    <x v="2"/>
    <s v="Tampa Electric Company"/>
    <x v="0"/>
    <s v="Tampa Electric Company"/>
    <x v="475"/>
    <s v="Consultants-Legal"/>
    <x v="128"/>
    <s v="Cust Act Rcds Cllct"/>
    <n v="293.12"/>
    <n v="83.53"/>
    <n v="1484.88"/>
    <n v="132.91999999999999"/>
    <n v="1001.99"/>
    <n v="1887.63"/>
    <n v="2325.4699999999998"/>
    <n v="1316.68"/>
    <m/>
    <n v="570.70000000000005"/>
    <n v="8695.02"/>
    <n v="11638.76"/>
    <n v="29430.700000000004"/>
  </r>
  <r>
    <x v="2"/>
    <s v="Tampa Electric Company"/>
    <x v="0"/>
    <s v="Tampa Electric Company"/>
    <x v="475"/>
    <s v="Consultants-Legal"/>
    <x v="129"/>
    <s v="Cust Assist Exp"/>
    <n v="54.26"/>
    <n v="190.56"/>
    <n v="176.48"/>
    <m/>
    <n v="65.25"/>
    <n v="82.39"/>
    <n v="60.84"/>
    <n v="154.22999999999999"/>
    <m/>
    <n v="106.78"/>
    <n v="124.8"/>
    <n v="175.88"/>
    <n v="1191.4699999999998"/>
  </r>
  <r>
    <x v="2"/>
    <s v="Tampa Electric Company"/>
    <x v="0"/>
    <s v="Tampa Electric Company"/>
    <x v="475"/>
    <s v="Consultants-Legal"/>
    <x v="130"/>
    <s v="Cust Svc Advertis"/>
    <m/>
    <m/>
    <m/>
    <m/>
    <m/>
    <m/>
    <n v="0.08"/>
    <n v="0.05"/>
    <m/>
    <m/>
    <m/>
    <m/>
    <n v="0.13"/>
  </r>
  <r>
    <x v="2"/>
    <s v="Tampa Electric Company"/>
    <x v="0"/>
    <s v="Tampa Electric Company"/>
    <x v="475"/>
    <s v="Consultants-Legal"/>
    <x v="141"/>
    <s v="Outside Services"/>
    <n v="902.7"/>
    <n v="12298.95"/>
    <n v="472287.67"/>
    <n v="1290"/>
    <n v="29551.35"/>
    <n v="-58944.639999999999"/>
    <n v="3059.74"/>
    <n v="13697.77"/>
    <n v="545315.5"/>
    <n v="8969.1"/>
    <n v="9836.7900000000009"/>
    <n v="-183628.48"/>
    <n v="854636.45000000007"/>
  </r>
  <r>
    <x v="2"/>
    <s v="Tampa Electric Company"/>
    <x v="0"/>
    <s v="Tampa Electric Company"/>
    <x v="475"/>
    <s v="Consultants-Legal"/>
    <x v="139"/>
    <s v="Regul Commission Exp"/>
    <n v="-20104.55"/>
    <n v="66890.100000000006"/>
    <n v="54829.89"/>
    <n v="59403.519999999997"/>
    <n v="164189.35"/>
    <n v="57733.62"/>
    <n v="32808.5"/>
    <n v="70698.31"/>
    <n v="85502.02"/>
    <n v="50479"/>
    <n v="127613.02"/>
    <n v="174793.05"/>
    <n v="924835.83000000007"/>
  </r>
  <r>
    <x v="2"/>
    <s v="Tampa Electric Company"/>
    <x v="0"/>
    <s v="Tampa Electric Company"/>
    <x v="475"/>
    <s v="Consultants-Legal"/>
    <x v="132"/>
    <s v="Misc General Exp"/>
    <n v="306.2"/>
    <n v="-939.9"/>
    <n v="452.74"/>
    <n v="480"/>
    <n v="87.25"/>
    <n v="145.16999999999999"/>
    <n v="255.83"/>
    <n v="40.26"/>
    <m/>
    <n v="11.91"/>
    <n v="19.059999999999999"/>
    <n v="7509.82"/>
    <n v="8368.34"/>
  </r>
  <r>
    <x v="2"/>
    <s v="Tampa Electric Company"/>
    <x v="0"/>
    <s v="Tampa Electric Company"/>
    <x v="475"/>
    <s v="Consultants-Legal"/>
    <x v="133"/>
    <s v="A&amp;G Ele Maint GenPlt"/>
    <n v="5.31"/>
    <n v="26.81"/>
    <n v="34.44"/>
    <m/>
    <n v="8.1199999999999992"/>
    <n v="13.07"/>
    <n v="8.4700000000000006"/>
    <n v="18.739999999999998"/>
    <m/>
    <n v="14.06"/>
    <n v="18.510000000000002"/>
    <n v="23.91"/>
    <n v="171.43999999999997"/>
  </r>
  <r>
    <x v="2"/>
    <s v="Tampa Electric Company"/>
    <x v="0"/>
    <s v="Tampa Electric Company"/>
    <x v="475"/>
    <s v="Consultants-Legal"/>
    <x v="134"/>
    <s v="Not assigned"/>
    <m/>
    <m/>
    <m/>
    <m/>
    <m/>
    <m/>
    <n v="-8508"/>
    <m/>
    <m/>
    <m/>
    <m/>
    <m/>
    <n v="-8508"/>
  </r>
  <r>
    <x v="2"/>
    <s v="Tampa Electric Company"/>
    <x v="0"/>
    <s v="Tampa Electric Company"/>
    <x v="476"/>
    <s v="Consultants-Mgmt"/>
    <x v="1"/>
    <s v="FERC B/S Clearing"/>
    <n v="114453.75"/>
    <n v="41517.769999999997"/>
    <n v="16055.41"/>
    <n v="54285.75"/>
    <n v="-25136.36"/>
    <n v="39877.839999999997"/>
    <n v="52438.9"/>
    <n v="385175.85"/>
    <n v="5569.08"/>
    <n v="32615.91"/>
    <n v="20597.47"/>
    <n v="290318.90000000002"/>
    <n v="1027770.2699999999"/>
  </r>
  <r>
    <x v="2"/>
    <s v="Tampa Electric Company"/>
    <x v="0"/>
    <s v="Tampa Electric Company"/>
    <x v="476"/>
    <s v="Consultants-Mgmt"/>
    <x v="78"/>
    <s v="Csts Jobbing Wrk"/>
    <n v="61.23"/>
    <n v="161.72999999999999"/>
    <n v="112.31"/>
    <n v="299.77999999999997"/>
    <n v="63.25"/>
    <n v="61.89"/>
    <n v="124.63"/>
    <n v="55.8"/>
    <n v="90.49"/>
    <n v="77.87"/>
    <n v="90.11"/>
    <n v="77.209999999999994"/>
    <n v="1276.3"/>
  </r>
  <r>
    <x v="2"/>
    <s v="Tampa Electric Company"/>
    <x v="0"/>
    <s v="Tampa Electric Company"/>
    <x v="476"/>
    <s v="Consultants-Mgmt"/>
    <x v="79"/>
    <s v="Other Deductions"/>
    <n v="5.29"/>
    <m/>
    <m/>
    <n v="6.37"/>
    <n v="2.36"/>
    <n v="0.61"/>
    <m/>
    <m/>
    <m/>
    <m/>
    <m/>
    <m/>
    <n v="14.629999999999999"/>
  </r>
  <r>
    <x v="2"/>
    <s v="Tampa Electric Company"/>
    <x v="0"/>
    <s v="Tampa Electric Company"/>
    <x v="476"/>
    <s v="Consultants-Mgmt"/>
    <x v="80"/>
    <s v="Steam Ops SupEng"/>
    <n v="650.65"/>
    <n v="1881.9"/>
    <n v="1095.43"/>
    <n v="3355.3"/>
    <n v="707.83"/>
    <n v="674.58"/>
    <n v="1420.33"/>
    <n v="624.75"/>
    <n v="961.91"/>
    <n v="885.45"/>
    <n v="1018.28"/>
    <n v="860.45"/>
    <n v="14136.860000000002"/>
  </r>
  <r>
    <x v="2"/>
    <s v="Tampa Electric Company"/>
    <x v="0"/>
    <s v="Tampa Electric Company"/>
    <x v="476"/>
    <s v="Consultants-Mgmt"/>
    <x v="81"/>
    <s v="Steam Fuel"/>
    <n v="166.48"/>
    <n v="117.36"/>
    <n v="66.11"/>
    <n v="188.61"/>
    <n v="57.68"/>
    <n v="33.74"/>
    <n v="118.76"/>
    <n v="32.590000000000003"/>
    <n v="90.1"/>
    <n v="54.37"/>
    <n v="57.2"/>
    <n v="37.79"/>
    <n v="1020.79"/>
  </r>
  <r>
    <x v="2"/>
    <s v="Tampa Electric Company"/>
    <x v="0"/>
    <s v="Tampa Electric Company"/>
    <x v="476"/>
    <s v="Consultants-Mgmt"/>
    <x v="82"/>
    <s v="Steam Expenses"/>
    <n v="530.62"/>
    <n v="1230.25"/>
    <n v="786.89"/>
    <n v="2185.23"/>
    <n v="324.37"/>
    <n v="458.67"/>
    <n v="1020.07"/>
    <n v="339.17"/>
    <n v="680.41"/>
    <n v="516.46"/>
    <n v="650.04"/>
    <n v="595.26"/>
    <n v="9317.44"/>
  </r>
  <r>
    <x v="2"/>
    <s v="Tampa Electric Company"/>
    <x v="0"/>
    <s v="Tampa Electric Company"/>
    <x v="476"/>
    <s v="Consultants-Mgmt"/>
    <x v="83"/>
    <s v="Steam Electric Exp"/>
    <n v="310.31"/>
    <n v="679.99"/>
    <n v="437.94"/>
    <n v="1133.2"/>
    <n v="215.43"/>
    <n v="362.18"/>
    <n v="657.75"/>
    <n v="229.16"/>
    <n v="456.12"/>
    <n v="388.48"/>
    <n v="453.84"/>
    <n v="438.18"/>
    <n v="5762.58"/>
  </r>
  <r>
    <x v="2"/>
    <s v="Tampa Electric Company"/>
    <x v="0"/>
    <s v="Tampa Electric Company"/>
    <x v="476"/>
    <s v="Consultants-Mgmt"/>
    <x v="84"/>
    <s v="Misc Steam Pwr Exp"/>
    <n v="162.46"/>
    <n v="415.24"/>
    <n v="251.74"/>
    <n v="712.63"/>
    <n v="147.38"/>
    <n v="141.09"/>
    <n v="286.45"/>
    <n v="108.43"/>
    <n v="334.43"/>
    <n v="186.73"/>
    <n v="177.99"/>
    <n v="152.75"/>
    <n v="3077.3199999999997"/>
  </r>
  <r>
    <x v="2"/>
    <s v="Tampa Electric Company"/>
    <x v="0"/>
    <s v="Tampa Electric Company"/>
    <x v="476"/>
    <s v="Consultants-Mgmt"/>
    <x v="85"/>
    <s v="Steam Main SupEng"/>
    <m/>
    <m/>
    <m/>
    <m/>
    <m/>
    <m/>
    <n v="0.45"/>
    <n v="3.96"/>
    <m/>
    <m/>
    <m/>
    <m/>
    <n v="4.41"/>
  </r>
  <r>
    <x v="2"/>
    <s v="Tampa Electric Company"/>
    <x v="0"/>
    <s v="Tampa Electric Company"/>
    <x v="476"/>
    <s v="Consultants-Mgmt"/>
    <x v="86"/>
    <s v="Steam Main Struct"/>
    <n v="61.44"/>
    <n v="199.69"/>
    <n v="105.25"/>
    <n v="436.16"/>
    <n v="76.06"/>
    <n v="54.99"/>
    <n v="108.33"/>
    <n v="63.18"/>
    <n v="168.09"/>
    <n v="129.53"/>
    <n v="118.14"/>
    <n v="90.22"/>
    <n v="1611.08"/>
  </r>
  <r>
    <x v="2"/>
    <s v="Tampa Electric Company"/>
    <x v="0"/>
    <s v="Tampa Electric Company"/>
    <x v="476"/>
    <s v="Consultants-Mgmt"/>
    <x v="87"/>
    <s v="Steam Maint BoilerPl"/>
    <n v="603.79"/>
    <n v="1806.42"/>
    <n v="1041.93"/>
    <n v="3642.11"/>
    <n v="658.03"/>
    <n v="611.80999999999995"/>
    <n v="1486.24"/>
    <n v="608.42999999999995"/>
    <n v="1182.06"/>
    <n v="917.71"/>
    <n v="1037.67"/>
    <n v="816.02"/>
    <n v="14412.22"/>
  </r>
  <r>
    <x v="2"/>
    <s v="Tampa Electric Company"/>
    <x v="0"/>
    <s v="Tampa Electric Company"/>
    <x v="476"/>
    <s v="Consultants-Mgmt"/>
    <x v="88"/>
    <s v="Steam Maint ElePlant"/>
    <n v="106.94"/>
    <n v="289.06"/>
    <n v="246.18"/>
    <n v="736.96"/>
    <n v="182.39"/>
    <n v="78.260000000000005"/>
    <n v="175.24"/>
    <n v="70.36"/>
    <n v="69.19"/>
    <n v="75.23"/>
    <n v="147.91"/>
    <n v="50.19"/>
    <n v="2227.9100000000003"/>
  </r>
  <r>
    <x v="2"/>
    <s v="Tampa Electric Company"/>
    <x v="0"/>
    <s v="Tampa Electric Company"/>
    <x v="476"/>
    <s v="Consultants-Mgmt"/>
    <x v="89"/>
    <s v="Maint Msc Steam Plnt"/>
    <n v="83.76"/>
    <n v="448.73"/>
    <n v="171.26"/>
    <n v="477.77"/>
    <n v="65.39"/>
    <n v="113.87"/>
    <n v="234.97"/>
    <n v="80.69"/>
    <n v="161.19999999999999"/>
    <n v="145.04"/>
    <n v="191.66"/>
    <n v="85.78"/>
    <n v="2260.1200000000003"/>
  </r>
  <r>
    <x v="2"/>
    <s v="Tampa Electric Company"/>
    <x v="0"/>
    <s v="Tampa Electric Company"/>
    <x v="476"/>
    <s v="Consultants-Mgmt"/>
    <x v="90"/>
    <s v="OthPwr Ops SupEng"/>
    <m/>
    <m/>
    <m/>
    <m/>
    <m/>
    <m/>
    <m/>
    <n v="10.16"/>
    <m/>
    <m/>
    <n v="4.34"/>
    <n v="9.6"/>
    <n v="24.1"/>
  </r>
  <r>
    <x v="2"/>
    <s v="Tampa Electric Company"/>
    <x v="0"/>
    <s v="Tampa Electric Company"/>
    <x v="476"/>
    <s v="Consultants-Mgmt"/>
    <x v="91"/>
    <s v="OthPwr Fuel"/>
    <n v="12.55"/>
    <n v="32.31"/>
    <n v="4"/>
    <n v="1.28"/>
    <m/>
    <m/>
    <n v="1.04"/>
    <n v="0.46"/>
    <m/>
    <n v="1.88"/>
    <n v="0.51"/>
    <m/>
    <n v="54.03"/>
  </r>
  <r>
    <x v="2"/>
    <s v="Tampa Electric Company"/>
    <x v="0"/>
    <s v="Tampa Electric Company"/>
    <x v="476"/>
    <s v="Consultants-Mgmt"/>
    <x v="92"/>
    <s v="OthPwr Gen Exp"/>
    <n v="2036.23"/>
    <n v="4826.28"/>
    <n v="2948.41"/>
    <n v="9429.76"/>
    <n v="1723.51"/>
    <n v="1886.43"/>
    <n v="3941.82"/>
    <n v="1594.47"/>
    <n v="3022.42"/>
    <n v="2059.7399999999998"/>
    <n v="2652.86"/>
    <n v="2229.88"/>
    <n v="38351.81"/>
  </r>
  <r>
    <x v="2"/>
    <s v="Tampa Electric Company"/>
    <x v="0"/>
    <s v="Tampa Electric Company"/>
    <x v="476"/>
    <s v="Consultants-Mgmt"/>
    <x v="93"/>
    <s v="Misc OthPwr Gen Exp"/>
    <n v="340.7"/>
    <n v="1032.52"/>
    <n v="554.82000000000005"/>
    <n v="2011.89"/>
    <n v="324.77"/>
    <n v="258.99"/>
    <n v="614.1"/>
    <n v="200.75"/>
    <n v="379.89"/>
    <n v="328.66"/>
    <n v="561.46"/>
    <n v="284.95999999999998"/>
    <n v="6893.5100000000011"/>
  </r>
  <r>
    <x v="2"/>
    <s v="Tampa Electric Company"/>
    <x v="0"/>
    <s v="Tampa Electric Company"/>
    <x v="476"/>
    <s v="Consultants-Mgmt"/>
    <x v="94"/>
    <s v="OthPwr Maint Struct"/>
    <n v="67.22"/>
    <n v="178.35"/>
    <n v="99.99"/>
    <n v="371.74"/>
    <n v="59.81"/>
    <n v="78.239999999999995"/>
    <n v="167.72"/>
    <n v="94.48"/>
    <n v="82.65"/>
    <n v="102.17"/>
    <n v="103.15"/>
    <n v="71.510000000000005"/>
    <n v="1477.0300000000002"/>
  </r>
  <r>
    <x v="2"/>
    <s v="Tampa Electric Company"/>
    <x v="0"/>
    <s v="Tampa Electric Company"/>
    <x v="476"/>
    <s v="Consultants-Mgmt"/>
    <x v="95"/>
    <s v="OthPwr Maint Gen Eq"/>
    <n v="334.06"/>
    <n v="843.14"/>
    <n v="615.08000000000004"/>
    <n v="1586.55"/>
    <n v="377.02"/>
    <n v="413.87"/>
    <n v="812.54"/>
    <n v="421.92"/>
    <n v="717.63"/>
    <n v="785.13"/>
    <n v="686.29"/>
    <n v="738.27"/>
    <n v="8331.5"/>
  </r>
  <r>
    <x v="2"/>
    <s v="Tampa Electric Company"/>
    <x v="0"/>
    <s v="Tampa Electric Company"/>
    <x v="476"/>
    <s v="Consultants-Mgmt"/>
    <x v="96"/>
    <s v="Maint Msc OthPwr Plt"/>
    <n v="23.76"/>
    <n v="51.55"/>
    <n v="20.22"/>
    <n v="95.7"/>
    <n v="19.14"/>
    <n v="16.190000000000001"/>
    <n v="40.53"/>
    <n v="18.260000000000002"/>
    <n v="77.099999999999994"/>
    <n v="28.88"/>
    <n v="56.18"/>
    <n v="12.55"/>
    <n v="460.06000000000006"/>
  </r>
  <r>
    <x v="2"/>
    <s v="Tampa Electric Company"/>
    <x v="0"/>
    <s v="Tampa Electric Company"/>
    <x v="476"/>
    <s v="Consultants-Mgmt"/>
    <x v="97"/>
    <s v="OthSup SysCtrl Dispt"/>
    <n v="86.1"/>
    <n v="194.84"/>
    <n v="134.72999999999999"/>
    <n v="392.56"/>
    <n v="78.040000000000006"/>
    <n v="77.08"/>
    <n v="195.87"/>
    <n v="70.12"/>
    <n v="115.21"/>
    <n v="106.71"/>
    <n v="133.38999999999999"/>
    <n v="106.72"/>
    <n v="1691.3700000000001"/>
  </r>
  <r>
    <x v="2"/>
    <s v="Tampa Electric Company"/>
    <x v="0"/>
    <s v="Tampa Electric Company"/>
    <x v="476"/>
    <s v="Consultants-Mgmt"/>
    <x v="98"/>
    <s v="Trnsm Ops SupEng"/>
    <n v="181.34"/>
    <n v="692.3"/>
    <n v="513.5"/>
    <n v="838.18"/>
    <n v="1695.2"/>
    <n v="136.65"/>
    <n v="204.75"/>
    <n v="90.23"/>
    <n v="202.36"/>
    <n v="149.68"/>
    <n v="152.66"/>
    <n v="104.84"/>
    <n v="4961.6899999999996"/>
  </r>
  <r>
    <x v="2"/>
    <s v="Tampa Electric Company"/>
    <x v="0"/>
    <s v="Tampa Electric Company"/>
    <x v="476"/>
    <s v="Consultants-Mgmt"/>
    <x v="99"/>
    <s v="Trnsm LD Reliability"/>
    <n v="12.39"/>
    <n v="25.71"/>
    <n v="18.440000000000001"/>
    <n v="50.38"/>
    <n v="10.050000000000001"/>
    <n v="9.8699999999999992"/>
    <n v="25.94"/>
    <n v="8.84"/>
    <n v="14.59"/>
    <n v="13.04"/>
    <n v="17.14"/>
    <n v="16.440000000000001"/>
    <n v="222.83000000000004"/>
  </r>
  <r>
    <x v="2"/>
    <s v="Tampa Electric Company"/>
    <x v="0"/>
    <s v="Tampa Electric Company"/>
    <x v="476"/>
    <s v="Consultants-Mgmt"/>
    <x v="100"/>
    <s v="Trnsm LD Monitor"/>
    <n v="208.14"/>
    <n v="504.71"/>
    <n v="345.06"/>
    <n v="851.95"/>
    <n v="191.75"/>
    <n v="178.72"/>
    <n v="406.17"/>
    <n v="159.5"/>
    <n v="257.92"/>
    <n v="241.17"/>
    <n v="286.31"/>
    <n v="227.83"/>
    <n v="3859.2299999999996"/>
  </r>
  <r>
    <x v="2"/>
    <s v="Tampa Electric Company"/>
    <x v="0"/>
    <s v="Tampa Electric Company"/>
    <x v="476"/>
    <s v="Consultants-Mgmt"/>
    <x v="101"/>
    <s v="Trnsm LD Svc Schld"/>
    <n v="133.68"/>
    <n v="328.73"/>
    <n v="209.34"/>
    <n v="618.02"/>
    <n v="124.32"/>
    <n v="120.91"/>
    <n v="300.33"/>
    <n v="111.34"/>
    <n v="171.23"/>
    <n v="160.97"/>
    <n v="202.73"/>
    <n v="159.94"/>
    <n v="2641.5399999999995"/>
  </r>
  <r>
    <x v="2"/>
    <s v="Tampa Electric Company"/>
    <x v="0"/>
    <s v="Tampa Electric Company"/>
    <x v="476"/>
    <s v="Consultants-Mgmt"/>
    <x v="102"/>
    <s v="Trnsm Station Exp"/>
    <n v="144.15"/>
    <n v="302.83999999999997"/>
    <n v="171.51"/>
    <n v="442.64"/>
    <n v="128.97999999999999"/>
    <n v="130.82"/>
    <n v="291.38"/>
    <n v="108.22"/>
    <n v="136.91999999999999"/>
    <n v="162.22999999999999"/>
    <n v="106.45"/>
    <n v="91.76"/>
    <n v="2217.9"/>
  </r>
  <r>
    <x v="2"/>
    <s v="Tampa Electric Company"/>
    <x v="0"/>
    <s v="Tampa Electric Company"/>
    <x v="476"/>
    <s v="Consultants-Mgmt"/>
    <x v="103"/>
    <s v="Trnsm OH Line Exp"/>
    <n v="14.43"/>
    <n v="21.53"/>
    <n v="19.54"/>
    <n v="121.26"/>
    <n v="24.09"/>
    <n v="28.77"/>
    <n v="32.619999999999997"/>
    <n v="20.48"/>
    <n v="476.84"/>
    <n v="27.92"/>
    <n v="28.72"/>
    <n v="32.65"/>
    <n v="848.84999999999991"/>
  </r>
  <r>
    <x v="2"/>
    <s v="Tampa Electric Company"/>
    <x v="0"/>
    <s v="Tampa Electric Company"/>
    <x v="476"/>
    <s v="Consultants-Mgmt"/>
    <x v="104"/>
    <s v="Misc Trnsm Exp"/>
    <n v="125.61"/>
    <n v="358.77"/>
    <n v="280.37"/>
    <n v="600.48"/>
    <n v="129.72"/>
    <n v="143.15"/>
    <n v="305.45999999999998"/>
    <n v="116.3"/>
    <n v="188.15"/>
    <n v="170.91"/>
    <n v="194.13"/>
    <n v="183.23"/>
    <n v="2796.28"/>
  </r>
  <r>
    <x v="2"/>
    <s v="Tampa Electric Company"/>
    <x v="0"/>
    <s v="Tampa Electric Company"/>
    <x v="476"/>
    <s v="Consultants-Mgmt"/>
    <x v="105"/>
    <s v="Trnsm Maint Struct"/>
    <n v="0.37"/>
    <m/>
    <m/>
    <m/>
    <m/>
    <m/>
    <m/>
    <m/>
    <m/>
    <m/>
    <m/>
    <m/>
    <n v="0.37"/>
  </r>
  <r>
    <x v="2"/>
    <s v="Tampa Electric Company"/>
    <x v="0"/>
    <s v="Tampa Electric Company"/>
    <x v="476"/>
    <s v="Consultants-Mgmt"/>
    <x v="106"/>
    <s v="Trnsm Maint Comp SW"/>
    <n v="35.97"/>
    <n v="73.08"/>
    <n v="29.71"/>
    <n v="150.49"/>
    <n v="30.83"/>
    <n v="34.94"/>
    <n v="57.06"/>
    <n v="30.4"/>
    <n v="38.17"/>
    <n v="36.369999999999997"/>
    <n v="26.11"/>
    <n v="22.43"/>
    <n v="565.55999999999995"/>
  </r>
  <r>
    <x v="2"/>
    <s v="Tampa Electric Company"/>
    <x v="0"/>
    <s v="Tampa Electric Company"/>
    <x v="476"/>
    <s v="Consultants-Mgmt"/>
    <x v="107"/>
    <s v="Trnsm Maint Comm Eq"/>
    <n v="66.510000000000005"/>
    <n v="113.96"/>
    <n v="55.63"/>
    <n v="92.96"/>
    <n v="26.51"/>
    <n v="26.8"/>
    <n v="51.47"/>
    <n v="15.16"/>
    <n v="25.45"/>
    <n v="67.56"/>
    <n v="24.75"/>
    <n v="20.39"/>
    <n v="587.15"/>
  </r>
  <r>
    <x v="2"/>
    <s v="Tampa Electric Company"/>
    <x v="0"/>
    <s v="Tampa Electric Company"/>
    <x v="476"/>
    <s v="Consultants-Mgmt"/>
    <x v="108"/>
    <s v="Trnsm Maint Stn Equ"/>
    <n v="46.48"/>
    <n v="140.81"/>
    <n v="197.52"/>
    <n v="196.67"/>
    <n v="81.260000000000005"/>
    <n v="45.8"/>
    <n v="112.57"/>
    <n v="50.92"/>
    <n v="110.6"/>
    <n v="70.790000000000006"/>
    <n v="108.97"/>
    <n v="76.44"/>
    <n v="1238.83"/>
  </r>
  <r>
    <x v="2"/>
    <s v="Tampa Electric Company"/>
    <x v="0"/>
    <s v="Tampa Electric Company"/>
    <x v="476"/>
    <s v="Consultants-Mgmt"/>
    <x v="109"/>
    <s v="Trnsm Maint OH Lines"/>
    <n v="98.17"/>
    <n v="221.26"/>
    <n v="127.54"/>
    <n v="530.87"/>
    <n v="100.52"/>
    <n v="119.83"/>
    <n v="239.35"/>
    <n v="78.3"/>
    <n v="136.01"/>
    <n v="128.61000000000001"/>
    <n v="123.36"/>
    <n v="117.17"/>
    <n v="2020.99"/>
  </r>
  <r>
    <x v="2"/>
    <s v="Tampa Electric Company"/>
    <x v="0"/>
    <s v="Tampa Electric Company"/>
    <x v="476"/>
    <s v="Consultants-Mgmt"/>
    <x v="110"/>
    <s v="Distrb Ops SupEng"/>
    <n v="123.07"/>
    <n v="453.93"/>
    <n v="620.42999999999995"/>
    <n v="683.68"/>
    <n v="146.37"/>
    <n v="169.62"/>
    <n v="313.64999999999998"/>
    <n v="144.96"/>
    <n v="178.03"/>
    <n v="226.36"/>
    <n v="171.59"/>
    <n v="57138.23"/>
    <n v="60369.920000000006"/>
  </r>
  <r>
    <x v="2"/>
    <s v="Tampa Electric Company"/>
    <x v="0"/>
    <s v="Tampa Electric Company"/>
    <x v="476"/>
    <s v="Consultants-Mgmt"/>
    <x v="111"/>
    <s v="Distrb Load Dispatch"/>
    <n v="177.78"/>
    <n v="326.72000000000003"/>
    <n v="162.1"/>
    <n v="581.17999999999995"/>
    <n v="95.51"/>
    <n v="110.2"/>
    <n v="238.02"/>
    <n v="102"/>
    <n v="136.96"/>
    <n v="168.66"/>
    <n v="112.31"/>
    <n v="162.52000000000001"/>
    <n v="2373.96"/>
  </r>
  <r>
    <x v="2"/>
    <s v="Tampa Electric Company"/>
    <x v="0"/>
    <s v="Tampa Electric Company"/>
    <x v="476"/>
    <s v="Consultants-Mgmt"/>
    <x v="112"/>
    <s v="Distrb Station Exp"/>
    <n v="127.19"/>
    <n v="411.82"/>
    <n v="275.57"/>
    <n v="814.73"/>
    <n v="158.94"/>
    <n v="133.66999999999999"/>
    <n v="271.42"/>
    <n v="114.26"/>
    <n v="207.87"/>
    <n v="193.12"/>
    <n v="201.12"/>
    <n v="173.1"/>
    <n v="3082.81"/>
  </r>
  <r>
    <x v="2"/>
    <s v="Tampa Electric Company"/>
    <x v="0"/>
    <s v="Tampa Electric Company"/>
    <x v="476"/>
    <s v="Consultants-Mgmt"/>
    <x v="113"/>
    <s v="Distrb OH Line Exp"/>
    <n v="548.62"/>
    <n v="1658.44"/>
    <n v="862.5"/>
    <n v="15741.46"/>
    <n v="664.12"/>
    <n v="14752.53"/>
    <n v="1220.67"/>
    <n v="14382.11"/>
    <n v="2750.77"/>
    <n v="197230.2"/>
    <n v="25823.43"/>
    <n v="698.86"/>
    <n v="276333.71000000002"/>
  </r>
  <r>
    <x v="2"/>
    <s v="Tampa Electric Company"/>
    <x v="0"/>
    <s v="Tampa Electric Company"/>
    <x v="476"/>
    <s v="Consultants-Mgmt"/>
    <x v="114"/>
    <s v="Distrb UG Line Exp"/>
    <n v="102.58"/>
    <n v="216.51"/>
    <n v="133.02000000000001"/>
    <n v="451.97"/>
    <n v="82.7"/>
    <n v="89.92"/>
    <n v="184.59"/>
    <n v="83.91"/>
    <n v="125.11"/>
    <n v="111.1"/>
    <n v="117.27"/>
    <n v="104.6"/>
    <n v="1803.2799999999997"/>
  </r>
  <r>
    <x v="2"/>
    <s v="Tampa Electric Company"/>
    <x v="0"/>
    <s v="Tampa Electric Company"/>
    <x v="476"/>
    <s v="Consultants-Mgmt"/>
    <x v="115"/>
    <s v="Distrb Sreet Lightn"/>
    <n v="308.05"/>
    <n v="718.77"/>
    <n v="361.34"/>
    <n v="1188.2"/>
    <n v="221.82"/>
    <n v="260.91000000000003"/>
    <n v="450.07"/>
    <n v="202.13"/>
    <n v="302.04000000000002"/>
    <n v="270.76"/>
    <n v="277.88"/>
    <n v="229.55"/>
    <n v="4791.5200000000004"/>
  </r>
  <r>
    <x v="2"/>
    <s v="Tampa Electric Company"/>
    <x v="0"/>
    <s v="Tampa Electric Company"/>
    <x v="476"/>
    <s v="Consultants-Mgmt"/>
    <x v="116"/>
    <s v="Distrb Meter Exp"/>
    <n v="769.86"/>
    <n v="1944.93"/>
    <n v="968.34"/>
    <n v="2929.04"/>
    <n v="612.09"/>
    <n v="617.82000000000005"/>
    <n v="1223.29"/>
    <n v="555.47"/>
    <n v="856.46"/>
    <n v="795.95"/>
    <n v="915.39"/>
    <n v="768.7"/>
    <n v="12957.34"/>
  </r>
  <r>
    <x v="2"/>
    <s v="Tampa Electric Company"/>
    <x v="0"/>
    <s v="Tampa Electric Company"/>
    <x v="476"/>
    <s v="Consultants-Mgmt"/>
    <x v="117"/>
    <s v="Distrb Cust Install"/>
    <n v="93.05"/>
    <n v="244.43"/>
    <n v="30.72"/>
    <n v="225.57"/>
    <n v="53.11"/>
    <n v="58.31"/>
    <n v="113.36"/>
    <n v="55.93"/>
    <n v="91.76"/>
    <n v="77.47"/>
    <n v="97.94"/>
    <n v="58.76"/>
    <n v="1200.4100000000001"/>
  </r>
  <r>
    <x v="2"/>
    <s v="Tampa Electric Company"/>
    <x v="0"/>
    <s v="Tampa Electric Company"/>
    <x v="476"/>
    <s v="Consultants-Mgmt"/>
    <x v="118"/>
    <s v="Misc Distrib Exp"/>
    <n v="1703.74"/>
    <n v="4567.6499999999996"/>
    <n v="2679.36"/>
    <n v="8222.4599999999991"/>
    <n v="1661.4"/>
    <n v="1684.2"/>
    <n v="3544.73"/>
    <n v="1615.56"/>
    <n v="2434.11"/>
    <n v="2216.6999999999998"/>
    <n v="2581.15"/>
    <n v="2350.8200000000002"/>
    <n v="35261.880000000005"/>
  </r>
  <r>
    <x v="2"/>
    <s v="Tampa Electric Company"/>
    <x v="0"/>
    <s v="Tampa Electric Company"/>
    <x v="476"/>
    <s v="Consultants-Mgmt"/>
    <x v="119"/>
    <s v="Distrb Maint Struct"/>
    <n v="39.99"/>
    <n v="107.93"/>
    <n v="36.5"/>
    <n v="268.2"/>
    <n v="25.37"/>
    <n v="40.68"/>
    <n v="71.319999999999993"/>
    <n v="42.66"/>
    <n v="70.290000000000006"/>
    <n v="54.74"/>
    <n v="43.42"/>
    <n v="20.309999999999999"/>
    <n v="821.40999999999985"/>
  </r>
  <r>
    <x v="2"/>
    <s v="Tampa Electric Company"/>
    <x v="0"/>
    <s v="Tampa Electric Company"/>
    <x v="476"/>
    <s v="Consultants-Mgmt"/>
    <x v="120"/>
    <s v="Distrb Maint Station"/>
    <n v="168.81"/>
    <n v="631.99"/>
    <n v="239.39"/>
    <n v="711.13"/>
    <n v="288.72000000000003"/>
    <n v="307.07"/>
    <n v="613.17999999999995"/>
    <n v="261.01"/>
    <n v="271.32"/>
    <n v="360.12"/>
    <n v="320.77"/>
    <n v="239.17"/>
    <n v="4412.68"/>
  </r>
  <r>
    <x v="2"/>
    <s v="Tampa Electric Company"/>
    <x v="0"/>
    <s v="Tampa Electric Company"/>
    <x v="476"/>
    <s v="Consultants-Mgmt"/>
    <x v="121"/>
    <s v="Distrb Maint OH Line"/>
    <n v="945.15"/>
    <n v="2362.73"/>
    <n v="1496.96"/>
    <n v="4983.1400000000003"/>
    <n v="1186.43"/>
    <n v="1343.47"/>
    <n v="2724.03"/>
    <n v="1090.6500000000001"/>
    <n v="1655.48"/>
    <n v="1425.5"/>
    <n v="1547.95"/>
    <n v="1502.22"/>
    <n v="22263.710000000003"/>
  </r>
  <r>
    <x v="2"/>
    <s v="Tampa Electric Company"/>
    <x v="0"/>
    <s v="Tampa Electric Company"/>
    <x v="476"/>
    <s v="Consultants-Mgmt"/>
    <x v="122"/>
    <s v="Distrb Maint UG Line"/>
    <n v="272.20999999999998"/>
    <n v="598.08000000000004"/>
    <n v="572.45000000000005"/>
    <n v="2701.95"/>
    <n v="445.26"/>
    <n v="540.95000000000005"/>
    <n v="1163.25"/>
    <n v="507.18"/>
    <n v="710.54"/>
    <n v="565.16999999999996"/>
    <n v="681.97"/>
    <n v="673.31"/>
    <n v="9432.32"/>
  </r>
  <r>
    <x v="2"/>
    <s v="Tampa Electric Company"/>
    <x v="0"/>
    <s v="Tampa Electric Company"/>
    <x v="476"/>
    <s v="Consultants-Mgmt"/>
    <x v="123"/>
    <s v="Distrb Maint Transf"/>
    <n v="32.56"/>
    <n v="87.45"/>
    <n v="52.2"/>
    <n v="155.26"/>
    <n v="33.18"/>
    <n v="32.08"/>
    <n v="70.400000000000006"/>
    <n v="30.93"/>
    <n v="39.64"/>
    <n v="41.74"/>
    <n v="47.27"/>
    <n v="34.880000000000003"/>
    <n v="657.59"/>
  </r>
  <r>
    <x v="2"/>
    <s v="Tampa Electric Company"/>
    <x v="0"/>
    <s v="Tampa Electric Company"/>
    <x v="476"/>
    <s v="Consultants-Mgmt"/>
    <x v="124"/>
    <s v="Distrb Maint StLght"/>
    <n v="32.520000000000003"/>
    <n v="38.54"/>
    <n v="8.59"/>
    <n v="3.16"/>
    <n v="0.91"/>
    <n v="0.77"/>
    <n v="9.5299999999999994"/>
    <n v="5.75"/>
    <n v="6.72"/>
    <m/>
    <n v="1.76"/>
    <n v="1.66"/>
    <n v="109.91"/>
  </r>
  <r>
    <x v="2"/>
    <s v="Tampa Electric Company"/>
    <x v="0"/>
    <s v="Tampa Electric Company"/>
    <x v="476"/>
    <s v="Consultants-Mgmt"/>
    <x v="125"/>
    <s v="Distrb Maint Meters"/>
    <n v="58.77"/>
    <n v="146.31"/>
    <n v="94.68"/>
    <n v="272.54000000000002"/>
    <n v="65.599999999999994"/>
    <n v="47.25"/>
    <n v="108.02"/>
    <n v="49.74"/>
    <n v="58.56"/>
    <n v="64.52"/>
    <n v="75.72"/>
    <n v="44.23"/>
    <n v="1085.94"/>
  </r>
  <r>
    <x v="2"/>
    <s v="Tampa Electric Company"/>
    <x v="0"/>
    <s v="Tampa Electric Company"/>
    <x v="476"/>
    <s v="Consultants-Mgmt"/>
    <x v="126"/>
    <s v="Cust Act Superv"/>
    <m/>
    <m/>
    <n v="0.91"/>
    <n v="0.57999999999999996"/>
    <m/>
    <n v="0.14000000000000001"/>
    <n v="0.39"/>
    <n v="0.21"/>
    <m/>
    <m/>
    <m/>
    <m/>
    <n v="2.23"/>
  </r>
  <r>
    <x v="2"/>
    <s v="Tampa Electric Company"/>
    <x v="0"/>
    <s v="Tampa Electric Company"/>
    <x v="476"/>
    <s v="Consultants-Mgmt"/>
    <x v="127"/>
    <s v="Cust Act Meter Read"/>
    <n v="28.26"/>
    <n v="66.27"/>
    <n v="40.61"/>
    <n v="148.36000000000001"/>
    <n v="22.06"/>
    <n v="29.88"/>
    <n v="56.98"/>
    <n v="27.09"/>
    <n v="40.53"/>
    <n v="37.369999999999997"/>
    <n v="39.14"/>
    <n v="37.92"/>
    <n v="574.46999999999991"/>
  </r>
  <r>
    <x v="2"/>
    <s v="Tampa Electric Company"/>
    <x v="0"/>
    <s v="Tampa Electric Company"/>
    <x v="476"/>
    <s v="Consultants-Mgmt"/>
    <x v="128"/>
    <s v="Cust Act Rcds Cllct"/>
    <n v="2258.56"/>
    <n v="5979.5"/>
    <n v="3688.06"/>
    <n v="186352.82"/>
    <n v="-1626.36"/>
    <n v="83862.070000000007"/>
    <n v="4439.43"/>
    <n v="-203803.54"/>
    <n v="20976.09"/>
    <n v="66190.95"/>
    <n v="-33094.730000000003"/>
    <n v="2457.79"/>
    <n v="137680.64000000001"/>
  </r>
  <r>
    <x v="2"/>
    <s v="Tampa Electric Company"/>
    <x v="0"/>
    <s v="Tampa Electric Company"/>
    <x v="476"/>
    <s v="Consultants-Mgmt"/>
    <x v="129"/>
    <s v="Cust Assist Exp"/>
    <n v="750.45"/>
    <n v="1952.3"/>
    <n v="1050.32"/>
    <n v="3333.57"/>
    <n v="650.66"/>
    <n v="604.79"/>
    <n v="1307.1500000000001"/>
    <n v="568.70000000000005"/>
    <n v="942.67"/>
    <n v="835.82"/>
    <n v="875.98"/>
    <n v="779.96"/>
    <n v="13652.369999999999"/>
  </r>
  <r>
    <x v="2"/>
    <s v="Tampa Electric Company"/>
    <x v="0"/>
    <s v="Tampa Electric Company"/>
    <x v="476"/>
    <s v="Consultants-Mgmt"/>
    <x v="130"/>
    <s v="Cust Svc Advertis"/>
    <m/>
    <m/>
    <m/>
    <m/>
    <m/>
    <m/>
    <n v="1.81"/>
    <n v="0.18"/>
    <m/>
    <m/>
    <m/>
    <m/>
    <n v="1.99"/>
  </r>
  <r>
    <x v="2"/>
    <s v="Tampa Electric Company"/>
    <x v="0"/>
    <s v="Tampa Electric Company"/>
    <x v="476"/>
    <s v="Consultants-Mgmt"/>
    <x v="141"/>
    <s v="Outside Services"/>
    <n v="14871.1"/>
    <n v="42050.44"/>
    <n v="19273.810000000001"/>
    <n v="49685.83"/>
    <n v="49060.67"/>
    <n v="19449.16"/>
    <n v="22500.83"/>
    <n v="37592.86"/>
    <n v="49905.51"/>
    <n v="11188.24"/>
    <n v="50539.47"/>
    <n v="180983.09"/>
    <n v="547101.01"/>
  </r>
  <r>
    <x v="2"/>
    <s v="Tampa Electric Company"/>
    <x v="0"/>
    <s v="Tampa Electric Company"/>
    <x v="476"/>
    <s v="Consultants-Mgmt"/>
    <x v="132"/>
    <s v="Misc General Exp"/>
    <n v="85.76"/>
    <n v="206.16"/>
    <n v="120.47"/>
    <n v="253.82"/>
    <n v="72.209999999999994"/>
    <n v="37.950000000000003"/>
    <n v="152.32"/>
    <n v="74.67"/>
    <n v="120.6"/>
    <n v="93.27"/>
    <n v="133.79"/>
    <n v="87.9"/>
    <n v="1438.92"/>
  </r>
  <r>
    <x v="2"/>
    <s v="Tampa Electric Company"/>
    <x v="0"/>
    <s v="Tampa Electric Company"/>
    <x v="476"/>
    <s v="Consultants-Mgmt"/>
    <x v="133"/>
    <s v="A&amp;G Ele Maint GenPlt"/>
    <n v="73.44"/>
    <n v="274.64"/>
    <n v="204.95"/>
    <n v="405.86"/>
    <n v="81.03"/>
    <n v="95.99"/>
    <n v="181.89"/>
    <n v="69.099999999999994"/>
    <n v="126.62"/>
    <n v="110.06"/>
    <n v="129.88"/>
    <n v="106.01"/>
    <n v="1859.47"/>
  </r>
  <r>
    <x v="2"/>
    <s v="Tampa Electric Company"/>
    <x v="0"/>
    <s v="Tampa Electric Company"/>
    <x v="476"/>
    <s v="Consultants-Mgmt"/>
    <x v="134"/>
    <s v="Not assigned"/>
    <m/>
    <m/>
    <n v="76000"/>
    <m/>
    <m/>
    <m/>
    <m/>
    <m/>
    <m/>
    <m/>
    <m/>
    <m/>
    <n v="76000"/>
  </r>
  <r>
    <x v="2"/>
    <s v="Tampa Electric Company"/>
    <x v="0"/>
    <s v="Tampa Electric Company"/>
    <x v="477"/>
    <s v="Consultants-Other"/>
    <x v="1"/>
    <s v="FERC B/S Clearing"/>
    <n v="-9309067.2400000002"/>
    <n v="11015155.789999999"/>
    <n v="2886383.93"/>
    <n v="2507828.6800000002"/>
    <n v="2096467.85"/>
    <n v="3071407.1"/>
    <n v="1951678.29"/>
    <n v="2028911.64"/>
    <n v="2038877.51"/>
    <n v="3080194.64"/>
    <n v="3230432.96"/>
    <n v="11446112.560000001"/>
    <n v="36044383.710000001"/>
  </r>
  <r>
    <x v="2"/>
    <s v="Tampa Electric Company"/>
    <x v="0"/>
    <s v="Tampa Electric Company"/>
    <x v="477"/>
    <s v="Consultants-Other"/>
    <x v="92"/>
    <s v="OthPwr Gen Exp"/>
    <m/>
    <m/>
    <m/>
    <n v="256"/>
    <m/>
    <n v="-256"/>
    <n v="125"/>
    <m/>
    <m/>
    <n v="3674.79"/>
    <m/>
    <n v="7650"/>
    <n v="11449.79"/>
  </r>
  <r>
    <x v="2"/>
    <s v="Tampa Electric Company"/>
    <x v="0"/>
    <s v="Tampa Electric Company"/>
    <x v="477"/>
    <s v="Consultants-Other"/>
    <x v="93"/>
    <s v="Misc OthPwr Gen Exp"/>
    <n v="24245.86"/>
    <n v="12012.03"/>
    <m/>
    <n v="2563"/>
    <n v="-2078.2399999999998"/>
    <m/>
    <m/>
    <n v="15455.16"/>
    <m/>
    <n v="7349.58"/>
    <m/>
    <n v="26759.360000000001"/>
    <n v="86306.75"/>
  </r>
  <r>
    <x v="2"/>
    <s v="Tampa Electric Company"/>
    <x v="0"/>
    <s v="Tampa Electric Company"/>
    <x v="477"/>
    <s v="Consultants-Other"/>
    <x v="95"/>
    <s v="OthPwr Maint Gen Eq"/>
    <m/>
    <m/>
    <m/>
    <m/>
    <m/>
    <n v="-5885.04"/>
    <m/>
    <m/>
    <m/>
    <m/>
    <m/>
    <m/>
    <n v="-5885.04"/>
  </r>
  <r>
    <x v="2"/>
    <s v="Tampa Electric Company"/>
    <x v="0"/>
    <s v="Tampa Electric Company"/>
    <x v="477"/>
    <s v="Consultants-Other"/>
    <x v="98"/>
    <s v="Trnsm Ops SupEng"/>
    <m/>
    <m/>
    <m/>
    <m/>
    <m/>
    <m/>
    <n v="125"/>
    <m/>
    <m/>
    <m/>
    <m/>
    <m/>
    <n v="125"/>
  </r>
  <r>
    <x v="2"/>
    <s v="Tampa Electric Company"/>
    <x v="0"/>
    <s v="Tampa Electric Company"/>
    <x v="477"/>
    <s v="Consultants-Other"/>
    <x v="109"/>
    <s v="Trnsm Maint OH Lines"/>
    <m/>
    <m/>
    <m/>
    <m/>
    <m/>
    <m/>
    <m/>
    <n v="3632.81"/>
    <m/>
    <m/>
    <m/>
    <m/>
    <n v="3632.81"/>
  </r>
  <r>
    <x v="2"/>
    <s v="Tampa Electric Company"/>
    <x v="0"/>
    <s v="Tampa Electric Company"/>
    <x v="477"/>
    <s v="Consultants-Other"/>
    <x v="110"/>
    <s v="Distrb Ops SupEng"/>
    <m/>
    <m/>
    <m/>
    <m/>
    <m/>
    <m/>
    <n v="255"/>
    <n v="680"/>
    <m/>
    <m/>
    <n v="125"/>
    <n v="625"/>
    <n v="1685"/>
  </r>
  <r>
    <x v="2"/>
    <s v="Tampa Electric Company"/>
    <x v="0"/>
    <s v="Tampa Electric Company"/>
    <x v="477"/>
    <s v="Consultants-Other"/>
    <x v="111"/>
    <s v="Distrb Load Dispatch"/>
    <m/>
    <m/>
    <m/>
    <n v="5071.6400000000003"/>
    <n v="-5071.6400000000003"/>
    <m/>
    <m/>
    <m/>
    <m/>
    <m/>
    <m/>
    <m/>
    <n v="0"/>
  </r>
  <r>
    <x v="2"/>
    <s v="Tampa Electric Company"/>
    <x v="0"/>
    <s v="Tampa Electric Company"/>
    <x v="477"/>
    <s v="Consultants-Other"/>
    <x v="112"/>
    <s v="Distrb Station Exp"/>
    <m/>
    <m/>
    <m/>
    <m/>
    <m/>
    <m/>
    <m/>
    <m/>
    <m/>
    <n v="5176"/>
    <m/>
    <m/>
    <n v="5176"/>
  </r>
  <r>
    <x v="2"/>
    <s v="Tampa Electric Company"/>
    <x v="0"/>
    <s v="Tampa Electric Company"/>
    <x v="477"/>
    <s v="Consultants-Other"/>
    <x v="113"/>
    <s v="Distrb OH Line Exp"/>
    <m/>
    <m/>
    <m/>
    <m/>
    <m/>
    <m/>
    <m/>
    <m/>
    <n v="17611.2"/>
    <n v="80178.179999999993"/>
    <n v="37997.279999999999"/>
    <n v="126606.39"/>
    <n v="262393.05"/>
  </r>
  <r>
    <x v="2"/>
    <s v="Tampa Electric Company"/>
    <x v="0"/>
    <s v="Tampa Electric Company"/>
    <x v="477"/>
    <s v="Consultants-Other"/>
    <x v="115"/>
    <s v="Distrb Sreet Lightn"/>
    <m/>
    <m/>
    <m/>
    <m/>
    <m/>
    <m/>
    <n v="75000"/>
    <n v="75000"/>
    <n v="75000"/>
    <n v="75000"/>
    <n v="32775"/>
    <m/>
    <n v="332775"/>
  </r>
  <r>
    <x v="2"/>
    <s v="Tampa Electric Company"/>
    <x v="0"/>
    <s v="Tampa Electric Company"/>
    <x v="477"/>
    <s v="Consultants-Other"/>
    <x v="116"/>
    <s v="Distrb Meter Exp"/>
    <m/>
    <m/>
    <m/>
    <m/>
    <m/>
    <m/>
    <m/>
    <n v="94931.19"/>
    <m/>
    <m/>
    <m/>
    <m/>
    <n v="94931.19"/>
  </r>
  <r>
    <x v="2"/>
    <s v="Tampa Electric Company"/>
    <x v="0"/>
    <s v="Tampa Electric Company"/>
    <x v="477"/>
    <s v="Consultants-Other"/>
    <x v="118"/>
    <s v="Misc Distrib Exp"/>
    <m/>
    <n v="550"/>
    <n v="3410"/>
    <n v="2860"/>
    <n v="7535"/>
    <n v="10450"/>
    <n v="2420"/>
    <m/>
    <m/>
    <m/>
    <m/>
    <m/>
    <n v="27225"/>
  </r>
  <r>
    <x v="2"/>
    <s v="Tampa Electric Company"/>
    <x v="0"/>
    <s v="Tampa Electric Company"/>
    <x v="477"/>
    <s v="Consultants-Other"/>
    <x v="128"/>
    <s v="Cust Act Rcds Cllct"/>
    <n v="62317.5"/>
    <n v="139448.18"/>
    <n v="60656.39"/>
    <n v="298022.57"/>
    <n v="-259789.07"/>
    <n v="137155.42000000001"/>
    <n v="478029.98"/>
    <n v="34486.42"/>
    <n v="13400"/>
    <n v="80902.509999999995"/>
    <n v="256103.19"/>
    <n v="132205.21"/>
    <n v="1432938.3"/>
  </r>
  <r>
    <x v="2"/>
    <s v="Tampa Electric Company"/>
    <x v="0"/>
    <s v="Tampa Electric Company"/>
    <x v="477"/>
    <s v="Consultants-Other"/>
    <x v="129"/>
    <s v="Cust Assist Exp"/>
    <n v="52495.55"/>
    <n v="-36793.18"/>
    <n v="18713.75"/>
    <n v="17268.740000000002"/>
    <n v="13616.08"/>
    <m/>
    <m/>
    <m/>
    <m/>
    <m/>
    <m/>
    <m/>
    <n v="65300.94"/>
  </r>
  <r>
    <x v="2"/>
    <s v="Tampa Electric Company"/>
    <x v="0"/>
    <s v="Tampa Electric Company"/>
    <x v="477"/>
    <s v="Consultants-Other"/>
    <x v="141"/>
    <s v="Outside Services"/>
    <n v="462233.36"/>
    <n v="398772.24"/>
    <n v="287615.09999999998"/>
    <n v="303364.21000000002"/>
    <n v="556681.31000000006"/>
    <n v="466912.86"/>
    <n v="269351.40999999997"/>
    <n v="177245.51"/>
    <n v="141071.26999999999"/>
    <n v="264611.21000000002"/>
    <n v="440354.57"/>
    <n v="380353.88"/>
    <n v="4148566.9299999997"/>
  </r>
  <r>
    <x v="2"/>
    <s v="Tampa Electric Company"/>
    <x v="0"/>
    <s v="Tampa Electric Company"/>
    <x v="477"/>
    <s v="Consultants-Other"/>
    <x v="139"/>
    <s v="Regul Commission Exp"/>
    <m/>
    <m/>
    <n v="32171"/>
    <m/>
    <n v="2644.29"/>
    <m/>
    <n v="57216.71"/>
    <m/>
    <m/>
    <m/>
    <m/>
    <m/>
    <n v="92032"/>
  </r>
  <r>
    <x v="2"/>
    <s v="Tampa Electric Company"/>
    <x v="0"/>
    <s v="Tampa Electric Company"/>
    <x v="477"/>
    <s v="Consultants-Other"/>
    <x v="132"/>
    <s v="Misc General Exp"/>
    <n v="7589.64"/>
    <n v="135016.29999999999"/>
    <n v="75626.899999999994"/>
    <m/>
    <n v="321000"/>
    <n v="48000"/>
    <m/>
    <m/>
    <m/>
    <n v="-81562.5"/>
    <m/>
    <m/>
    <n v="505670.33999999997"/>
  </r>
  <r>
    <x v="2"/>
    <s v="Tampa Electric Company"/>
    <x v="0"/>
    <s v="Tampa Electric Company"/>
    <x v="477"/>
    <s v="Consultants-Other"/>
    <x v="133"/>
    <s v="A&amp;G Ele Maint GenPlt"/>
    <n v="2931.06"/>
    <m/>
    <m/>
    <m/>
    <m/>
    <m/>
    <m/>
    <m/>
    <m/>
    <m/>
    <m/>
    <m/>
    <n v="2931.06"/>
  </r>
  <r>
    <x v="2"/>
    <s v="Tampa Electric Company"/>
    <x v="0"/>
    <s v="Tampa Electric Company"/>
    <x v="477"/>
    <s v="Consultants-Other"/>
    <x v="134"/>
    <s v="Not assigned"/>
    <n v="18560"/>
    <m/>
    <n v="-17580.04"/>
    <m/>
    <m/>
    <m/>
    <m/>
    <m/>
    <m/>
    <m/>
    <m/>
    <m/>
    <n v="979.95999999999913"/>
  </r>
  <r>
    <x v="2"/>
    <s v="Tampa Electric Company"/>
    <x v="0"/>
    <s v="Tampa Electric Company"/>
    <x v="478"/>
    <s v="Consultants-Taxes"/>
    <x v="1"/>
    <s v="FERC B/S Clearing"/>
    <n v="-1021.87"/>
    <n v="3168.75"/>
    <n v="-1125"/>
    <m/>
    <m/>
    <n v="337.5"/>
    <m/>
    <n v="1778.82"/>
    <n v="35000"/>
    <n v="186212.79"/>
    <m/>
    <n v="70558.8"/>
    <n v="294909.78999999998"/>
  </r>
  <r>
    <x v="2"/>
    <s v="Tampa Electric Company"/>
    <x v="0"/>
    <s v="Tampa Electric Company"/>
    <x v="478"/>
    <s v="Consultants-Taxes"/>
    <x v="93"/>
    <s v="Misc OthPwr Gen Exp"/>
    <m/>
    <m/>
    <m/>
    <m/>
    <m/>
    <m/>
    <m/>
    <n v="4694.3999999999996"/>
    <m/>
    <m/>
    <m/>
    <m/>
    <n v="4694.3999999999996"/>
  </r>
  <r>
    <x v="2"/>
    <s v="Tampa Electric Company"/>
    <x v="0"/>
    <s v="Tampa Electric Company"/>
    <x v="478"/>
    <s v="Consultants-Taxes"/>
    <x v="141"/>
    <s v="Outside Services"/>
    <n v="-2975"/>
    <n v="2975"/>
    <n v="47703.59"/>
    <n v="31500"/>
    <n v="16916.669999999998"/>
    <n v="52343.75"/>
    <n v="631.25"/>
    <n v="76031.25"/>
    <n v="6543.75"/>
    <n v="5000"/>
    <n v="21100"/>
    <n v="406.25"/>
    <n v="258176.51"/>
  </r>
  <r>
    <x v="2"/>
    <s v="Tampa Electric Company"/>
    <x v="0"/>
    <s v="Tampa Electric Company"/>
    <x v="479"/>
    <s v="Contractor Services"/>
    <x v="1"/>
    <s v="FERC B/S Clearing"/>
    <n v="49103300.079999998"/>
    <n v="25204282.609999999"/>
    <n v="61479125.329999998"/>
    <n v="57866772.770000003"/>
    <n v="68785149.689999998"/>
    <n v="64235527.630000003"/>
    <n v="80515198.909999996"/>
    <n v="116156414.39"/>
    <n v="49088776.100000001"/>
    <n v="47635370.009999998"/>
    <n v="79289985.109999999"/>
    <n v="162986002.94"/>
    <n v="862345905.56999993"/>
  </r>
  <r>
    <x v="2"/>
    <s v="Tampa Electric Company"/>
    <x v="0"/>
    <s v="Tampa Electric Company"/>
    <x v="479"/>
    <s v="Contractor Services"/>
    <x v="78"/>
    <s v="Csts Jobbing Wrk"/>
    <n v="13351.24"/>
    <n v="6778.98"/>
    <n v="28934.54"/>
    <n v="28823.56"/>
    <n v="29388.74"/>
    <n v="18031.349999999999"/>
    <n v="19706.509999999998"/>
    <n v="30080.67"/>
    <n v="7449.94"/>
    <n v="26332.11"/>
    <n v="15018.24"/>
    <n v="13358.65"/>
    <n v="237254.53"/>
  </r>
  <r>
    <x v="2"/>
    <s v="Tampa Electric Company"/>
    <x v="0"/>
    <s v="Tampa Electric Company"/>
    <x v="479"/>
    <s v="Contractor Services"/>
    <x v="79"/>
    <s v="Other Deductions"/>
    <m/>
    <n v="1929"/>
    <m/>
    <m/>
    <n v="0.3"/>
    <n v="10930.54"/>
    <m/>
    <m/>
    <m/>
    <n v="3774.45"/>
    <m/>
    <n v="8250"/>
    <n v="24884.29"/>
  </r>
  <r>
    <x v="2"/>
    <s v="Tampa Electric Company"/>
    <x v="0"/>
    <s v="Tampa Electric Company"/>
    <x v="479"/>
    <s v="Contractor Services"/>
    <x v="80"/>
    <s v="Steam Ops SupEng"/>
    <n v="-33772.89"/>
    <n v="10405.23"/>
    <n v="17388.189999999999"/>
    <n v="131477.54"/>
    <n v="9148.49"/>
    <n v="31851.33"/>
    <n v="101457.25"/>
    <n v="113910.25"/>
    <n v="90283.02"/>
    <n v="46449.83"/>
    <n v="22096.81"/>
    <n v="15860.46"/>
    <n v="556555.51"/>
  </r>
  <r>
    <x v="2"/>
    <s v="Tampa Electric Company"/>
    <x v="0"/>
    <s v="Tampa Electric Company"/>
    <x v="479"/>
    <s v="Contractor Services"/>
    <x v="81"/>
    <s v="Steam Fuel"/>
    <m/>
    <m/>
    <m/>
    <m/>
    <n v="7.22"/>
    <n v="4.76"/>
    <n v="2.85"/>
    <n v="5.46"/>
    <n v="9.0399999999999991"/>
    <n v="22.94"/>
    <n v="12.54"/>
    <n v="5.84"/>
    <n v="70.650000000000006"/>
  </r>
  <r>
    <x v="2"/>
    <s v="Tampa Electric Company"/>
    <x v="0"/>
    <s v="Tampa Electric Company"/>
    <x v="479"/>
    <s v="Contractor Services"/>
    <x v="82"/>
    <s v="Steam Expenses"/>
    <n v="130550.06"/>
    <n v="61589.64"/>
    <n v="106010.66"/>
    <n v="47251.78"/>
    <n v="121318.58"/>
    <n v="54351.89"/>
    <n v="47042.54"/>
    <n v="52538.74"/>
    <n v="117397.61"/>
    <n v="138473.97"/>
    <n v="60270.09"/>
    <n v="45274.22"/>
    <n v="982069.77999999991"/>
  </r>
  <r>
    <x v="2"/>
    <s v="Tampa Electric Company"/>
    <x v="0"/>
    <s v="Tampa Electric Company"/>
    <x v="479"/>
    <s v="Contractor Services"/>
    <x v="83"/>
    <s v="Steam Electric Exp"/>
    <m/>
    <m/>
    <m/>
    <m/>
    <n v="26.96"/>
    <n v="51.14"/>
    <n v="15.78"/>
    <n v="38.39"/>
    <n v="45.77"/>
    <n v="163.94"/>
    <n v="99.53"/>
    <n v="67.709999999999994"/>
    <n v="509.21999999999997"/>
  </r>
  <r>
    <x v="2"/>
    <s v="Tampa Electric Company"/>
    <x v="0"/>
    <s v="Tampa Electric Company"/>
    <x v="479"/>
    <s v="Contractor Services"/>
    <x v="84"/>
    <s v="Misc Steam Pwr Exp"/>
    <n v="17445.939999999999"/>
    <n v="268320.07"/>
    <n v="102748.68"/>
    <n v="56774.79"/>
    <n v="123463.53"/>
    <n v="223595.99"/>
    <n v="105423.84"/>
    <n v="68392.94"/>
    <n v="40839.800000000003"/>
    <n v="352023.39"/>
    <n v="-116278.22"/>
    <n v="-67881.39"/>
    <n v="1174869.3600000003"/>
  </r>
  <r>
    <x v="2"/>
    <s v="Tampa Electric Company"/>
    <x v="0"/>
    <s v="Tampa Electric Company"/>
    <x v="479"/>
    <s v="Contractor Services"/>
    <x v="85"/>
    <s v="Steam Main SupEng"/>
    <m/>
    <m/>
    <m/>
    <m/>
    <m/>
    <m/>
    <n v="0.01"/>
    <n v="0.66"/>
    <m/>
    <m/>
    <m/>
    <m/>
    <n v="0.67"/>
  </r>
  <r>
    <x v="2"/>
    <s v="Tampa Electric Company"/>
    <x v="0"/>
    <s v="Tampa Electric Company"/>
    <x v="479"/>
    <s v="Contractor Services"/>
    <x v="86"/>
    <s v="Steam Main Struct"/>
    <n v="-133.85"/>
    <n v="185213.41"/>
    <n v="216703.01"/>
    <n v="68822.28"/>
    <n v="371267.2"/>
    <n v="497272.16"/>
    <n v="365648.34"/>
    <n v="148269.73000000001"/>
    <n v="135514.66"/>
    <n v="168595.59"/>
    <n v="279476.49"/>
    <n v="586728.81000000006"/>
    <n v="3023377.8299999996"/>
  </r>
  <r>
    <x v="2"/>
    <s v="Tampa Electric Company"/>
    <x v="0"/>
    <s v="Tampa Electric Company"/>
    <x v="479"/>
    <s v="Contractor Services"/>
    <x v="87"/>
    <s v="Steam Maint BoilerPl"/>
    <n v="528037.76"/>
    <n v="824277.52"/>
    <n v="238813.3"/>
    <n v="1272823.8999999999"/>
    <n v="1341861.45"/>
    <n v="554675.18999999994"/>
    <n v="379350.48"/>
    <n v="558101.56000000006"/>
    <n v="818998.93"/>
    <n v="283946.92"/>
    <n v="210751.51"/>
    <n v="537048.84"/>
    <n v="7548687.3599999994"/>
  </r>
  <r>
    <x v="2"/>
    <s v="Tampa Electric Company"/>
    <x v="0"/>
    <s v="Tampa Electric Company"/>
    <x v="479"/>
    <s v="Contractor Services"/>
    <x v="88"/>
    <s v="Steam Maint ElePlant"/>
    <n v="291798.48"/>
    <n v="151725.21"/>
    <n v="156979.9"/>
    <n v="1168150.0900000001"/>
    <n v="-273254.24"/>
    <n v="56538.69"/>
    <n v="90438.83"/>
    <n v="122270.91"/>
    <n v="251998.38"/>
    <n v="-379475.38"/>
    <n v="303011.96000000002"/>
    <n v="54930.3"/>
    <n v="1995113.1300000001"/>
  </r>
  <r>
    <x v="2"/>
    <s v="Tampa Electric Company"/>
    <x v="0"/>
    <s v="Tampa Electric Company"/>
    <x v="479"/>
    <s v="Contractor Services"/>
    <x v="89"/>
    <s v="Maint Msc Steam Plnt"/>
    <n v="16258.58"/>
    <n v="124461.57"/>
    <n v="253107.28"/>
    <n v="-221731.57"/>
    <n v="102279.87"/>
    <n v="19918.400000000001"/>
    <n v="22996.06"/>
    <n v="32275.14"/>
    <n v="65969.94"/>
    <n v="231616.74"/>
    <n v="-130938.08"/>
    <n v="43132.23"/>
    <n v="559346.16"/>
  </r>
  <r>
    <x v="2"/>
    <s v="Tampa Electric Company"/>
    <x v="0"/>
    <s v="Tampa Electric Company"/>
    <x v="479"/>
    <s v="Contractor Services"/>
    <x v="90"/>
    <s v="OthPwr Ops SupEng"/>
    <m/>
    <m/>
    <m/>
    <m/>
    <m/>
    <m/>
    <m/>
    <n v="1.7"/>
    <m/>
    <m/>
    <n v="0.95"/>
    <n v="1.48"/>
    <n v="4.13"/>
  </r>
  <r>
    <x v="2"/>
    <s v="Tampa Electric Company"/>
    <x v="0"/>
    <s v="Tampa Electric Company"/>
    <x v="479"/>
    <s v="Contractor Services"/>
    <x v="91"/>
    <s v="OthPwr Fuel"/>
    <m/>
    <m/>
    <n v="469.86"/>
    <n v="0.01"/>
    <m/>
    <m/>
    <n v="195.02"/>
    <n v="7.0000000000000007E-2"/>
    <m/>
    <n v="0.8"/>
    <n v="0.11"/>
    <n v="1798.5"/>
    <n v="2464.37"/>
  </r>
  <r>
    <x v="2"/>
    <s v="Tampa Electric Company"/>
    <x v="0"/>
    <s v="Tampa Electric Company"/>
    <x v="479"/>
    <s v="Contractor Services"/>
    <x v="92"/>
    <s v="OthPwr Gen Exp"/>
    <n v="562756.31000000006"/>
    <n v="210059.7"/>
    <n v="685236.23"/>
    <n v="79759.37"/>
    <n v="192693.37"/>
    <n v="62805.85"/>
    <n v="671815.17"/>
    <n v="575040.64"/>
    <n v="984721.72"/>
    <n v="1306745.1200000001"/>
    <n v="1077022.78"/>
    <n v="-1284860.24"/>
    <n v="5123796.0200000005"/>
  </r>
  <r>
    <x v="2"/>
    <s v="Tampa Electric Company"/>
    <x v="0"/>
    <s v="Tampa Electric Company"/>
    <x v="479"/>
    <s v="Contractor Services"/>
    <x v="93"/>
    <s v="Misc OthPwr Gen Exp"/>
    <n v="129365.77"/>
    <n v="257688.35"/>
    <n v="243212.78"/>
    <n v="204822.19"/>
    <n v="236562.8"/>
    <n v="167680.25"/>
    <n v="335370.46999999997"/>
    <n v="92292.85"/>
    <n v="155908.57999999999"/>
    <n v="534626.47"/>
    <n v="2902.55"/>
    <n v="138211.41"/>
    <n v="2498644.4700000002"/>
  </r>
  <r>
    <x v="2"/>
    <s v="Tampa Electric Company"/>
    <x v="0"/>
    <s v="Tampa Electric Company"/>
    <x v="479"/>
    <s v="Contractor Services"/>
    <x v="94"/>
    <s v="OthPwr Maint Struct"/>
    <n v="213384.64"/>
    <n v="60685.78"/>
    <n v="94583.039999999994"/>
    <n v="44570.05"/>
    <n v="56477.54"/>
    <n v="63488.03"/>
    <n v="40055.61"/>
    <n v="82058.84"/>
    <n v="42672.959999999999"/>
    <n v="-32867.18"/>
    <n v="54995.6"/>
    <n v="-9898.65"/>
    <n v="710206.25999999978"/>
  </r>
  <r>
    <x v="2"/>
    <s v="Tampa Electric Company"/>
    <x v="0"/>
    <s v="Tampa Electric Company"/>
    <x v="479"/>
    <s v="Contractor Services"/>
    <x v="95"/>
    <s v="OthPwr Maint Gen Eq"/>
    <n v="986151.72"/>
    <n v="-373891.79"/>
    <n v="960169.37"/>
    <n v="1166872.8799999999"/>
    <n v="809746.26"/>
    <n v="720024.96"/>
    <n v="885307.83"/>
    <n v="576834.88"/>
    <n v="1140019.47"/>
    <n v="1145908.8999999999"/>
    <n v="1481120.41"/>
    <n v="1717843.16"/>
    <n v="11216108.049999999"/>
  </r>
  <r>
    <x v="2"/>
    <s v="Tampa Electric Company"/>
    <x v="0"/>
    <s v="Tampa Electric Company"/>
    <x v="479"/>
    <s v="Contractor Services"/>
    <x v="96"/>
    <s v="Maint Msc OthPwr Plt"/>
    <n v="70774.25"/>
    <n v="113011.02"/>
    <n v="11412.99"/>
    <n v="79665.22"/>
    <n v="19599.04"/>
    <n v="213078.44"/>
    <n v="66589.39"/>
    <n v="89002.97"/>
    <n v="20954.37"/>
    <n v="72750.289999999994"/>
    <n v="15313.88"/>
    <n v="110134.14"/>
    <n v="882286"/>
  </r>
  <r>
    <x v="2"/>
    <s v="Tampa Electric Company"/>
    <x v="0"/>
    <s v="Tampa Electric Company"/>
    <x v="479"/>
    <s v="Contractor Services"/>
    <x v="97"/>
    <s v="OthSup SysCtrl Dispt"/>
    <m/>
    <m/>
    <m/>
    <m/>
    <n v="9.77"/>
    <n v="10.88"/>
    <n v="4.7"/>
    <n v="11.75"/>
    <n v="11.56"/>
    <n v="45.04"/>
    <n v="29.25"/>
    <n v="16.489999999999998"/>
    <n v="139.44"/>
  </r>
  <r>
    <x v="2"/>
    <s v="Tampa Electric Company"/>
    <x v="0"/>
    <s v="Tampa Electric Company"/>
    <x v="479"/>
    <s v="Contractor Services"/>
    <x v="98"/>
    <s v="Trnsm Ops SupEng"/>
    <n v="9250"/>
    <n v="11565.55"/>
    <n v="-11565.55"/>
    <n v="10168.17"/>
    <n v="-188.72"/>
    <n v="19.3"/>
    <n v="4.91"/>
    <n v="15.12"/>
    <n v="20.3"/>
    <n v="2703.17"/>
    <n v="33.479999999999997"/>
    <n v="916.21"/>
    <n v="22941.939999999991"/>
  </r>
  <r>
    <x v="2"/>
    <s v="Tampa Electric Company"/>
    <x v="0"/>
    <s v="Tampa Electric Company"/>
    <x v="479"/>
    <s v="Contractor Services"/>
    <x v="99"/>
    <s v="Trnsm LD Reliability"/>
    <m/>
    <m/>
    <m/>
    <m/>
    <n v="1.26"/>
    <n v="1.39"/>
    <n v="0.62"/>
    <n v="1.48"/>
    <n v="1.46"/>
    <n v="5.5"/>
    <n v="3.76"/>
    <n v="2.54"/>
    <n v="18.010000000000002"/>
  </r>
  <r>
    <x v="2"/>
    <s v="Tampa Electric Company"/>
    <x v="0"/>
    <s v="Tampa Electric Company"/>
    <x v="479"/>
    <s v="Contractor Services"/>
    <x v="100"/>
    <s v="Trnsm LD Monitor"/>
    <m/>
    <m/>
    <n v="1056.02"/>
    <n v="13554.25"/>
    <n v="8208.85"/>
    <n v="5600.87"/>
    <n v="9.75"/>
    <n v="26.72"/>
    <n v="298.39999999999998"/>
    <n v="6982.92"/>
    <n v="23601.75"/>
    <n v="18022.63"/>
    <n v="77362.16"/>
  </r>
  <r>
    <x v="2"/>
    <s v="Tampa Electric Company"/>
    <x v="0"/>
    <s v="Tampa Electric Company"/>
    <x v="479"/>
    <s v="Contractor Services"/>
    <x v="101"/>
    <s v="Trnsm LD Svc Schld"/>
    <m/>
    <m/>
    <m/>
    <m/>
    <n v="15.56"/>
    <n v="17.07"/>
    <n v="7.2"/>
    <n v="18.649999999999999"/>
    <n v="17.18"/>
    <n v="67.930000000000007"/>
    <n v="44.46"/>
    <n v="24.72"/>
    <n v="212.77"/>
  </r>
  <r>
    <x v="2"/>
    <s v="Tampa Electric Company"/>
    <x v="0"/>
    <s v="Tampa Electric Company"/>
    <x v="479"/>
    <s v="Contractor Services"/>
    <x v="102"/>
    <s v="Trnsm Station Exp"/>
    <n v="1600.72"/>
    <n v="15002.29"/>
    <n v="21275.53"/>
    <n v="7377.88"/>
    <n v="5127.3100000000004"/>
    <n v="8677.02"/>
    <n v="30955.42"/>
    <n v="39435.14"/>
    <n v="96455.48"/>
    <n v="34484.589999999997"/>
    <n v="23330.86"/>
    <n v="43447.83"/>
    <n v="327170.07"/>
  </r>
  <r>
    <x v="2"/>
    <s v="Tampa Electric Company"/>
    <x v="0"/>
    <s v="Tampa Electric Company"/>
    <x v="479"/>
    <s v="Contractor Services"/>
    <x v="103"/>
    <s v="Trnsm OH Line Exp"/>
    <m/>
    <m/>
    <m/>
    <m/>
    <n v="3.02"/>
    <n v="128943.03"/>
    <n v="0.79"/>
    <n v="2751.61"/>
    <n v="5280.4"/>
    <n v="-1744.72"/>
    <n v="6.3"/>
    <n v="5.05"/>
    <n v="135245.47999999995"/>
  </r>
  <r>
    <x v="2"/>
    <s v="Tampa Electric Company"/>
    <x v="0"/>
    <s v="Tampa Electric Company"/>
    <x v="479"/>
    <s v="Contractor Services"/>
    <x v="104"/>
    <s v="Misc Trnsm Exp"/>
    <n v="103"/>
    <n v="6272.94"/>
    <n v="8651.81"/>
    <n v="17170.23"/>
    <n v="64012.24"/>
    <n v="-52016.160000000003"/>
    <n v="3723.3"/>
    <n v="3176.03"/>
    <n v="6114.96"/>
    <n v="5458.9"/>
    <n v="1393.62"/>
    <n v="10457.030000000001"/>
    <n v="74517.900000000009"/>
  </r>
  <r>
    <x v="2"/>
    <s v="Tampa Electric Company"/>
    <x v="0"/>
    <s v="Tampa Electric Company"/>
    <x v="479"/>
    <s v="Contractor Services"/>
    <x v="105"/>
    <s v="Trnsm Maint Struct"/>
    <m/>
    <m/>
    <m/>
    <m/>
    <m/>
    <m/>
    <m/>
    <m/>
    <n v="226557.54"/>
    <n v="-226557.54"/>
    <m/>
    <m/>
    <n v="0"/>
  </r>
  <r>
    <x v="2"/>
    <s v="Tampa Electric Company"/>
    <x v="0"/>
    <s v="Tampa Electric Company"/>
    <x v="479"/>
    <s v="Contractor Services"/>
    <x v="106"/>
    <s v="Trnsm Maint Comp SW"/>
    <m/>
    <n v="225.75"/>
    <n v="295.63"/>
    <m/>
    <n v="3.86"/>
    <n v="529.92999999999995"/>
    <n v="8601.3700000000008"/>
    <n v="4937.2700000000004"/>
    <n v="240.33"/>
    <n v="15.35"/>
    <n v="-3573.27"/>
    <n v="3.47"/>
    <n v="11279.69"/>
  </r>
  <r>
    <x v="2"/>
    <s v="Tampa Electric Company"/>
    <x v="0"/>
    <s v="Tampa Electric Company"/>
    <x v="479"/>
    <s v="Contractor Services"/>
    <x v="107"/>
    <s v="Trnsm Maint Comm Eq"/>
    <n v="7508.2"/>
    <n v="710.71"/>
    <n v="843.32"/>
    <n v="776.92"/>
    <n v="2618.19"/>
    <n v="2753.78"/>
    <n v="1.24"/>
    <n v="1552.54"/>
    <n v="3432.32"/>
    <n v="3089.98"/>
    <n v="5.43"/>
    <n v="3.15"/>
    <n v="23295.780000000002"/>
  </r>
  <r>
    <x v="2"/>
    <s v="Tampa Electric Company"/>
    <x v="0"/>
    <s v="Tampa Electric Company"/>
    <x v="479"/>
    <s v="Contractor Services"/>
    <x v="108"/>
    <s v="Trnsm Maint Stn Equ"/>
    <m/>
    <m/>
    <n v="5162.16"/>
    <n v="535.33000000000004"/>
    <n v="-27.2"/>
    <n v="5370.72"/>
    <n v="968.08"/>
    <n v="3891.44"/>
    <n v="11.1"/>
    <n v="5501.62"/>
    <n v="1289.8900000000001"/>
    <n v="1352.64"/>
    <n v="24055.78"/>
  </r>
  <r>
    <x v="2"/>
    <s v="Tampa Electric Company"/>
    <x v="0"/>
    <s v="Tampa Electric Company"/>
    <x v="479"/>
    <s v="Contractor Services"/>
    <x v="109"/>
    <s v="Trnsm Maint OH Lines"/>
    <n v="102242.74"/>
    <n v="153991.13"/>
    <n v="296086.44"/>
    <n v="59619.32"/>
    <n v="146176.04"/>
    <n v="198820.18"/>
    <n v="189557.12"/>
    <n v="328604.86"/>
    <n v="42708.7"/>
    <n v="72003.98"/>
    <n v="210855.51"/>
    <n v="139411.26"/>
    <n v="1940077.28"/>
  </r>
  <r>
    <x v="2"/>
    <s v="Tampa Electric Company"/>
    <x v="0"/>
    <s v="Tampa Electric Company"/>
    <x v="479"/>
    <s v="Contractor Services"/>
    <x v="110"/>
    <s v="Distrb Ops SupEng"/>
    <m/>
    <n v="76000"/>
    <m/>
    <n v="44175.07"/>
    <n v="5195.6400000000003"/>
    <n v="11027.06"/>
    <n v="5257.68"/>
    <n v="35098.11"/>
    <n v="5346.93"/>
    <n v="95.51"/>
    <n v="20637.62"/>
    <n v="15.95"/>
    <n v="202849.57"/>
  </r>
  <r>
    <x v="2"/>
    <s v="Tampa Electric Company"/>
    <x v="0"/>
    <s v="Tampa Electric Company"/>
    <x v="479"/>
    <s v="Contractor Services"/>
    <x v="111"/>
    <s v="Distrb Load Dispatch"/>
    <n v="18136.04"/>
    <n v="41171.360000000001"/>
    <n v="-17838.740000000002"/>
    <n v="32871.9"/>
    <n v="27076.25"/>
    <n v="39245.339999999997"/>
    <n v="35234.22"/>
    <n v="8883.0400000000009"/>
    <n v="22119.84"/>
    <n v="11138.91"/>
    <n v="25270.29"/>
    <n v="31096.49"/>
    <n v="274404.94"/>
  </r>
  <r>
    <x v="2"/>
    <s v="Tampa Electric Company"/>
    <x v="0"/>
    <s v="Tampa Electric Company"/>
    <x v="479"/>
    <s v="Contractor Services"/>
    <x v="112"/>
    <s v="Distrb Station Exp"/>
    <n v="-997.57"/>
    <n v="25453.57"/>
    <n v="50851.95"/>
    <n v="38941.199999999997"/>
    <n v="70049.94"/>
    <n v="16218.12"/>
    <n v="48911.57"/>
    <n v="100682.42"/>
    <n v="66359.100000000006"/>
    <n v="53542.879999999997"/>
    <n v="38256.82"/>
    <n v="112360.97"/>
    <n v="620630.97000000009"/>
  </r>
  <r>
    <x v="2"/>
    <s v="Tampa Electric Company"/>
    <x v="0"/>
    <s v="Tampa Electric Company"/>
    <x v="479"/>
    <s v="Contractor Services"/>
    <x v="113"/>
    <s v="Distrb OH Line Exp"/>
    <n v="175664.17"/>
    <n v="92112.18"/>
    <n v="207034.51"/>
    <n v="70281.25"/>
    <n v="421646.88"/>
    <n v="326142.48"/>
    <n v="191580.44"/>
    <n v="131933.73000000001"/>
    <n v="169453.74"/>
    <n v="251294.86"/>
    <n v="204758.03"/>
    <n v="308980.09999999998"/>
    <n v="2550882.3699999996"/>
  </r>
  <r>
    <x v="2"/>
    <s v="Tampa Electric Company"/>
    <x v="0"/>
    <s v="Tampa Electric Company"/>
    <x v="479"/>
    <s v="Contractor Services"/>
    <x v="114"/>
    <s v="Distrb UG Line Exp"/>
    <n v="8619.2000000000007"/>
    <n v="9211.35"/>
    <n v="8619.2000000000007"/>
    <n v="8619.2000000000007"/>
    <n v="8629.5499999999993"/>
    <n v="8631.9"/>
    <n v="4.43"/>
    <n v="15273.06"/>
    <n v="7642.05"/>
    <n v="7676.38"/>
    <n v="7655.22"/>
    <n v="7645.66"/>
    <n v="98227.200000000012"/>
  </r>
  <r>
    <x v="2"/>
    <s v="Tampa Electric Company"/>
    <x v="0"/>
    <s v="Tampa Electric Company"/>
    <x v="479"/>
    <s v="Contractor Services"/>
    <x v="115"/>
    <s v="Distrb Sreet Lightn"/>
    <n v="34079.040000000001"/>
    <n v="31195.4"/>
    <n v="29876.1"/>
    <n v="49154.14"/>
    <n v="32988.68"/>
    <n v="33592.76"/>
    <n v="27155.63"/>
    <n v="52786.92"/>
    <n v="21152.44"/>
    <n v="47139.73"/>
    <n v="51502.96"/>
    <n v="33410.25"/>
    <n v="444034.05"/>
  </r>
  <r>
    <x v="2"/>
    <s v="Tampa Electric Company"/>
    <x v="0"/>
    <s v="Tampa Electric Company"/>
    <x v="479"/>
    <s v="Contractor Services"/>
    <x v="116"/>
    <s v="Distrb Meter Exp"/>
    <n v="203264.05"/>
    <n v="168285.62"/>
    <n v="197009.8"/>
    <n v="143479.97"/>
    <n v="191809.1"/>
    <n v="230441.16"/>
    <n v="119881.84"/>
    <n v="102494.05"/>
    <n v="122749.69"/>
    <n v="180598.18"/>
    <n v="92380.08"/>
    <n v="23116.48"/>
    <n v="1775510.02"/>
  </r>
  <r>
    <x v="2"/>
    <s v="Tampa Electric Company"/>
    <x v="0"/>
    <s v="Tampa Electric Company"/>
    <x v="479"/>
    <s v="Contractor Services"/>
    <x v="117"/>
    <s v="Distrb Cust Install"/>
    <n v="3438.94"/>
    <n v="4395.9399999999996"/>
    <n v="5647.93"/>
    <n v="822.65"/>
    <n v="386.05"/>
    <n v="351.36"/>
    <n v="2352.08"/>
    <n v="1137.19"/>
    <n v="691.28"/>
    <n v="190.08"/>
    <n v="3462.68"/>
    <n v="1985.88"/>
    <n v="24862.059999999998"/>
  </r>
  <r>
    <x v="2"/>
    <s v="Tampa Electric Company"/>
    <x v="0"/>
    <s v="Tampa Electric Company"/>
    <x v="479"/>
    <s v="Contractor Services"/>
    <x v="118"/>
    <s v="Misc Distrib Exp"/>
    <n v="196791.86"/>
    <n v="259951.58"/>
    <n v="206183.88"/>
    <n v="299726.89"/>
    <n v="266055.25"/>
    <n v="128590.19"/>
    <n v="199665.74"/>
    <n v="488227.2"/>
    <n v="216090.76"/>
    <n v="329019.87"/>
    <n v="237265.31"/>
    <n v="571308.57999999996"/>
    <n v="3398877.11"/>
  </r>
  <r>
    <x v="2"/>
    <s v="Tampa Electric Company"/>
    <x v="0"/>
    <s v="Tampa Electric Company"/>
    <x v="479"/>
    <s v="Contractor Services"/>
    <x v="119"/>
    <s v="Distrb Maint Struct"/>
    <n v="35739.29"/>
    <n v="18327.419999999998"/>
    <n v="24110.37"/>
    <n v="9522.56"/>
    <n v="11358.89"/>
    <n v="9634.82"/>
    <n v="19553.34"/>
    <n v="16176.03"/>
    <n v="50636.19"/>
    <n v="32417.439999999999"/>
    <n v="24010.05"/>
    <n v="-1585.73"/>
    <n v="249900.66999999998"/>
  </r>
  <r>
    <x v="2"/>
    <s v="Tampa Electric Company"/>
    <x v="0"/>
    <s v="Tampa Electric Company"/>
    <x v="479"/>
    <s v="Contractor Services"/>
    <x v="120"/>
    <s v="Distrb Maint Station"/>
    <n v="48994.559999999998"/>
    <n v="8028.9"/>
    <n v="87368.88"/>
    <n v="26440.89"/>
    <n v="27400.76"/>
    <n v="34969.480000000003"/>
    <n v="2150.2199999999998"/>
    <n v="52972.89"/>
    <n v="13384.11"/>
    <n v="52919.25"/>
    <n v="713.2"/>
    <n v="3665.72"/>
    <n v="359008.86"/>
  </r>
  <r>
    <x v="2"/>
    <s v="Tampa Electric Company"/>
    <x v="0"/>
    <s v="Tampa Electric Company"/>
    <x v="479"/>
    <s v="Contractor Services"/>
    <x v="121"/>
    <s v="Distrb Maint OH Line"/>
    <n v="182834.32"/>
    <n v="158216.54"/>
    <n v="237435.33"/>
    <n v="257108.5"/>
    <n v="266745.21999999997"/>
    <n v="423938.63"/>
    <n v="317401.31"/>
    <n v="408022.03"/>
    <n v="432409.47"/>
    <n v="429780.81"/>
    <n v="281417.23"/>
    <n v="193844.82"/>
    <n v="3589154.2099999995"/>
  </r>
  <r>
    <x v="2"/>
    <s v="Tampa Electric Company"/>
    <x v="0"/>
    <s v="Tampa Electric Company"/>
    <x v="479"/>
    <s v="Contractor Services"/>
    <x v="122"/>
    <s v="Distrb Maint UG Line"/>
    <n v="100045.81"/>
    <n v="367938.03"/>
    <n v="-192378.96"/>
    <n v="-49449.2"/>
    <n v="44585.77"/>
    <n v="108938.08"/>
    <n v="102050.58"/>
    <n v="98238.76"/>
    <n v="162286.63"/>
    <n v="162875.43"/>
    <n v="152656.85999999999"/>
    <n v="73007.77"/>
    <n v="1130795.56"/>
  </r>
  <r>
    <x v="2"/>
    <s v="Tampa Electric Company"/>
    <x v="0"/>
    <s v="Tampa Electric Company"/>
    <x v="479"/>
    <s v="Contractor Services"/>
    <x v="123"/>
    <s v="Distrb Maint Transf"/>
    <n v="2802.43"/>
    <n v="6353.84"/>
    <n v="8581.5499999999993"/>
    <n v="29581.51"/>
    <n v="19141.97"/>
    <n v="1983.07"/>
    <n v="24157.39"/>
    <n v="155.18"/>
    <n v="750.45"/>
    <n v="8182.32"/>
    <n v="736.75"/>
    <n v="3980.03"/>
    <n v="106406.48999999999"/>
  </r>
  <r>
    <x v="2"/>
    <s v="Tampa Electric Company"/>
    <x v="0"/>
    <s v="Tampa Electric Company"/>
    <x v="479"/>
    <s v="Contractor Services"/>
    <x v="124"/>
    <s v="Distrb Maint StLght"/>
    <n v="110378.28"/>
    <n v="64967.59"/>
    <n v="131071.51"/>
    <n v="55810.16"/>
    <n v="184863.77"/>
    <n v="70616.160000000003"/>
    <n v="78277.33"/>
    <n v="113907.53"/>
    <n v="32365.58"/>
    <n v="46347.07"/>
    <n v="54773.37"/>
    <n v="124423.3"/>
    <n v="1067801.6499999999"/>
  </r>
  <r>
    <x v="2"/>
    <s v="Tampa Electric Company"/>
    <x v="0"/>
    <s v="Tampa Electric Company"/>
    <x v="479"/>
    <s v="Contractor Services"/>
    <x v="125"/>
    <s v="Distrb Maint Meters"/>
    <m/>
    <m/>
    <m/>
    <m/>
    <n v="8.2100000000000009"/>
    <n v="6.67"/>
    <n v="2.59"/>
    <n v="8.33"/>
    <n v="5.88"/>
    <n v="27.23"/>
    <n v="16.61"/>
    <n v="6.83"/>
    <n v="82.35"/>
  </r>
  <r>
    <x v="2"/>
    <s v="Tampa Electric Company"/>
    <x v="0"/>
    <s v="Tampa Electric Company"/>
    <x v="479"/>
    <s v="Contractor Services"/>
    <x v="126"/>
    <s v="Cust Act Superv"/>
    <n v="47040.36"/>
    <n v="55463.43"/>
    <n v="35192.410000000003"/>
    <n v="37147.46"/>
    <n v="38667.03"/>
    <n v="48289.3"/>
    <n v="28857.05"/>
    <n v="40071.74"/>
    <n v="18717.240000000002"/>
    <n v="28648.67"/>
    <n v="24254.18"/>
    <n v="25062.1"/>
    <n v="427410.96999999991"/>
  </r>
  <r>
    <x v="2"/>
    <s v="Tampa Electric Company"/>
    <x v="0"/>
    <s v="Tampa Electric Company"/>
    <x v="479"/>
    <s v="Contractor Services"/>
    <x v="127"/>
    <s v="Cust Act Meter Read"/>
    <n v="8716.2000000000007"/>
    <n v="15047.35"/>
    <n v="34674.86"/>
    <n v="17175.439999999999"/>
    <n v="21386.17"/>
    <n v="23744.02"/>
    <n v="27261.54"/>
    <n v="20012.2"/>
    <n v="27649.41"/>
    <n v="22026.41"/>
    <n v="21799.11"/>
    <n v="24393.64"/>
    <n v="263886.35000000003"/>
  </r>
  <r>
    <x v="2"/>
    <s v="Tampa Electric Company"/>
    <x v="0"/>
    <s v="Tampa Electric Company"/>
    <x v="479"/>
    <s v="Contractor Services"/>
    <x v="128"/>
    <s v="Cust Act Rcds Cllct"/>
    <n v="178101.96"/>
    <n v="370190.11"/>
    <n v="230252.3"/>
    <n v="254027.11"/>
    <n v="429819.92"/>
    <n v="227415.47"/>
    <n v="376003.87"/>
    <n v="969660.78"/>
    <n v="-527348.93000000005"/>
    <n v="1243396.8500000001"/>
    <n v="247237.75"/>
    <n v="801898.7"/>
    <n v="4800655.8899999997"/>
  </r>
  <r>
    <x v="2"/>
    <s v="Tampa Electric Company"/>
    <x v="0"/>
    <s v="Tampa Electric Company"/>
    <x v="479"/>
    <s v="Contractor Services"/>
    <x v="129"/>
    <s v="Cust Assist Exp"/>
    <n v="145176.43"/>
    <n v="159863.85"/>
    <n v="430276.63"/>
    <n v="172860.97"/>
    <n v="213496.57"/>
    <n v="200392.36"/>
    <n v="496943.94"/>
    <n v="169357.97"/>
    <n v="190980.38"/>
    <n v="135968.23000000001"/>
    <n v="131224.79999999999"/>
    <n v="240927.83"/>
    <n v="2687469.96"/>
  </r>
  <r>
    <x v="2"/>
    <s v="Tampa Electric Company"/>
    <x v="0"/>
    <s v="Tampa Electric Company"/>
    <x v="479"/>
    <s v="Contractor Services"/>
    <x v="130"/>
    <s v="Cust Svc Advertis"/>
    <n v="-474199.87"/>
    <n v="5553.49"/>
    <n v="18980.009999999998"/>
    <n v="13057.5"/>
    <n v="60731.18"/>
    <n v="20064.78"/>
    <n v="1426.29"/>
    <n v="-31862.47"/>
    <n v="1000"/>
    <n v="5352.19"/>
    <n v="5425"/>
    <n v="75"/>
    <n v="-374396.90000000008"/>
  </r>
  <r>
    <x v="2"/>
    <s v="Tampa Electric Company"/>
    <x v="0"/>
    <s v="Tampa Electric Company"/>
    <x v="479"/>
    <s v="Contractor Services"/>
    <x v="136"/>
    <s v="Sales Advertising"/>
    <m/>
    <m/>
    <m/>
    <m/>
    <m/>
    <m/>
    <m/>
    <n v="28000"/>
    <n v="2838.68"/>
    <n v="1018.68"/>
    <n v="7138.68"/>
    <n v="87298.4"/>
    <n v="126294.44"/>
  </r>
  <r>
    <x v="2"/>
    <s v="Tampa Electric Company"/>
    <x v="0"/>
    <s v="Tampa Electric Company"/>
    <x v="479"/>
    <s v="Contractor Services"/>
    <x v="141"/>
    <s v="Outside Services"/>
    <n v="980011.37"/>
    <n v="1031147.32"/>
    <n v="1229247.27"/>
    <n v="1416573.56"/>
    <n v="205569.65"/>
    <n v="1824921.23"/>
    <n v="949188.97"/>
    <n v="1077949.69"/>
    <n v="1851928.85"/>
    <n v="1542430.84"/>
    <n v="619335.94999999995"/>
    <n v="1259543.23"/>
    <n v="13987847.93"/>
  </r>
  <r>
    <x v="2"/>
    <s v="Tampa Electric Company"/>
    <x v="0"/>
    <s v="Tampa Electric Company"/>
    <x v="479"/>
    <s v="Contractor Services"/>
    <x v="139"/>
    <s v="Regul Commission Exp"/>
    <m/>
    <m/>
    <m/>
    <m/>
    <m/>
    <m/>
    <m/>
    <m/>
    <m/>
    <m/>
    <n v="-2591.4"/>
    <m/>
    <n v="-2591.4"/>
  </r>
  <r>
    <x v="2"/>
    <s v="Tampa Electric Company"/>
    <x v="0"/>
    <s v="Tampa Electric Company"/>
    <x v="479"/>
    <s v="Contractor Services"/>
    <x v="132"/>
    <s v="Misc General Exp"/>
    <n v="143580.64000000001"/>
    <n v="63571.33"/>
    <n v="64736"/>
    <n v="59378.89"/>
    <n v="47084.9"/>
    <n v="43726.18"/>
    <n v="78421.64"/>
    <n v="9416.1200000000008"/>
    <n v="3704.4"/>
    <n v="40688.78"/>
    <n v="-222022.09"/>
    <n v="30477.94"/>
    <n v="362764.73000000016"/>
  </r>
  <r>
    <x v="2"/>
    <s v="Tampa Electric Company"/>
    <x v="0"/>
    <s v="Tampa Electric Company"/>
    <x v="479"/>
    <s v="Contractor Services"/>
    <x v="133"/>
    <s v="A&amp;G Ele Maint GenPlt"/>
    <n v="72373.73"/>
    <n v="55476.11"/>
    <n v="54761.7"/>
    <n v="56981.09"/>
    <n v="452.44"/>
    <n v="28665.759999999998"/>
    <n v="20495.71"/>
    <n v="28682.41"/>
    <n v="5914.31"/>
    <n v="24873.32"/>
    <n v="-112636.52"/>
    <n v="-19401.349999999999"/>
    <n v="216638.70999999993"/>
  </r>
  <r>
    <x v="2"/>
    <s v="Tampa Electric Company"/>
    <x v="0"/>
    <s v="Tampa Electric Company"/>
    <x v="479"/>
    <s v="Contractor Services"/>
    <x v="134"/>
    <s v="Not assigned"/>
    <n v="-408164.94"/>
    <n v="-241903.89"/>
    <n v="-503155.18"/>
    <n v="209033.55"/>
    <n v="222370.32"/>
    <n v="-92014.59"/>
    <n v="22131.06"/>
    <n v="236760.2"/>
    <n v="-1511.55"/>
    <n v="-266704.95"/>
    <n v="674293.5"/>
    <n v="-618635.75"/>
    <n v="-767502.21999999974"/>
  </r>
  <r>
    <x v="2"/>
    <s v="Tampa Electric Company"/>
    <x v="0"/>
    <s v="Tampa Electric Company"/>
    <x v="480"/>
    <s v="Instrument SvcRepair"/>
    <x v="84"/>
    <s v="Misc Steam Pwr Exp"/>
    <m/>
    <m/>
    <m/>
    <m/>
    <m/>
    <m/>
    <m/>
    <m/>
    <m/>
    <m/>
    <m/>
    <n v="487.35"/>
    <n v="487.35"/>
  </r>
  <r>
    <x v="2"/>
    <s v="Tampa Electric Company"/>
    <x v="0"/>
    <s v="Tampa Electric Company"/>
    <x v="480"/>
    <s v="Instrument SvcRepair"/>
    <x v="92"/>
    <s v="OthPwr Gen Exp"/>
    <m/>
    <m/>
    <m/>
    <m/>
    <m/>
    <m/>
    <m/>
    <m/>
    <m/>
    <m/>
    <m/>
    <n v="487.31"/>
    <n v="487.31"/>
  </r>
  <r>
    <x v="2"/>
    <s v="Tampa Electric Company"/>
    <x v="0"/>
    <s v="Tampa Electric Company"/>
    <x v="480"/>
    <s v="Instrument SvcRepair"/>
    <x v="93"/>
    <s v="Misc OthPwr Gen Exp"/>
    <m/>
    <m/>
    <m/>
    <m/>
    <m/>
    <m/>
    <m/>
    <m/>
    <m/>
    <m/>
    <m/>
    <n v="487.34"/>
    <n v="487.34"/>
  </r>
  <r>
    <x v="2"/>
    <s v="Tampa Electric Company"/>
    <x v="0"/>
    <s v="Tampa Electric Company"/>
    <x v="480"/>
    <s v="Instrument SvcRepair"/>
    <x v="95"/>
    <s v="OthPwr Maint Gen Eq"/>
    <m/>
    <m/>
    <m/>
    <m/>
    <m/>
    <m/>
    <m/>
    <m/>
    <m/>
    <m/>
    <m/>
    <n v="2398"/>
    <n v="2398"/>
  </r>
  <r>
    <x v="2"/>
    <s v="Tampa Electric Company"/>
    <x v="0"/>
    <s v="Tampa Electric Company"/>
    <x v="480"/>
    <s v="Instrument SvcRepair"/>
    <x v="109"/>
    <s v="Trnsm Maint OH Lines"/>
    <m/>
    <m/>
    <m/>
    <m/>
    <m/>
    <m/>
    <m/>
    <m/>
    <m/>
    <m/>
    <m/>
    <n v="3753.9"/>
    <n v="3753.9"/>
  </r>
  <r>
    <x v="2"/>
    <s v="Tampa Electric Company"/>
    <x v="0"/>
    <s v="Tampa Electric Company"/>
    <x v="481"/>
    <s v="Tool Service/Repair"/>
    <x v="1"/>
    <s v="FERC B/S Clearing"/>
    <m/>
    <m/>
    <m/>
    <m/>
    <m/>
    <m/>
    <m/>
    <m/>
    <m/>
    <m/>
    <m/>
    <n v="29325"/>
    <n v="29325"/>
  </r>
  <r>
    <x v="2"/>
    <s v="Tampa Electric Company"/>
    <x v="0"/>
    <s v="Tampa Electric Company"/>
    <x v="481"/>
    <s v="Tool Service/Repair"/>
    <x v="93"/>
    <s v="Misc OthPwr Gen Exp"/>
    <n v="2328.29"/>
    <m/>
    <m/>
    <n v="1884.8"/>
    <n v="-1884.8"/>
    <m/>
    <m/>
    <m/>
    <m/>
    <m/>
    <m/>
    <m/>
    <n v="2328.29"/>
  </r>
  <r>
    <x v="2"/>
    <s v="Tampa Electric Company"/>
    <x v="0"/>
    <s v="Tampa Electric Company"/>
    <x v="481"/>
    <s v="Tool Service/Repair"/>
    <x v="104"/>
    <s v="Misc Trnsm Exp"/>
    <m/>
    <n v="-171.13"/>
    <n v="2386.1799999999998"/>
    <n v="126.31"/>
    <n v="1788.71"/>
    <n v="6198.38"/>
    <n v="3714.14"/>
    <n v="24.18"/>
    <n v="134.38"/>
    <n v="299.89999999999998"/>
    <n v="195.72"/>
    <n v="23.4"/>
    <n v="14720.169999999998"/>
  </r>
  <r>
    <x v="2"/>
    <s v="Tampa Electric Company"/>
    <x v="0"/>
    <s v="Tampa Electric Company"/>
    <x v="481"/>
    <s v="Tool Service/Repair"/>
    <x v="112"/>
    <s v="Distrb Station Exp"/>
    <n v="413.88"/>
    <n v="376.25"/>
    <m/>
    <m/>
    <n v="585.88"/>
    <n v="3478.09"/>
    <n v="1782.89"/>
    <m/>
    <m/>
    <m/>
    <m/>
    <m/>
    <n v="6636.9900000000007"/>
  </r>
  <r>
    <x v="2"/>
    <s v="Tampa Electric Company"/>
    <x v="0"/>
    <s v="Tampa Electric Company"/>
    <x v="481"/>
    <s v="Tool Service/Repair"/>
    <x v="113"/>
    <s v="Distrb OH Line Exp"/>
    <m/>
    <m/>
    <m/>
    <n v="465.48"/>
    <m/>
    <m/>
    <n v="80"/>
    <m/>
    <m/>
    <m/>
    <m/>
    <m/>
    <n v="545.48"/>
  </r>
  <r>
    <x v="2"/>
    <s v="Tampa Electric Company"/>
    <x v="0"/>
    <s v="Tampa Electric Company"/>
    <x v="481"/>
    <s v="Tool Service/Repair"/>
    <x v="118"/>
    <s v="Misc Distrib Exp"/>
    <n v="2266.83"/>
    <n v="645"/>
    <n v="959.77"/>
    <n v="1768.38"/>
    <n v="1505"/>
    <n v="39426.379999999997"/>
    <n v="7478.28"/>
    <n v="59.29"/>
    <n v="83317.56"/>
    <n v="2461.62"/>
    <n v="1048.99"/>
    <n v="4175.62"/>
    <n v="145112.71999999997"/>
  </r>
  <r>
    <x v="2"/>
    <s v="Tampa Electric Company"/>
    <x v="0"/>
    <s v="Tampa Electric Company"/>
    <x v="482"/>
    <s v="Line Clearance"/>
    <x v="1"/>
    <s v="FERC B/S Clearing"/>
    <n v="45923.42"/>
    <n v="162579.01999999999"/>
    <n v="818222"/>
    <n v="177319.67"/>
    <n v="453969.06"/>
    <n v="268133.09999999998"/>
    <n v="1130869.8700000001"/>
    <n v="112583.37"/>
    <n v="486105.71"/>
    <n v="776288.41"/>
    <n v="321032.28999999998"/>
    <n v="885887.45"/>
    <n v="5638913.3700000001"/>
  </r>
  <r>
    <x v="2"/>
    <s v="Tampa Electric Company"/>
    <x v="0"/>
    <s v="Tampa Electric Company"/>
    <x v="482"/>
    <s v="Line Clearance"/>
    <x v="96"/>
    <s v="Maint Msc OthPwr Plt"/>
    <m/>
    <m/>
    <m/>
    <m/>
    <m/>
    <m/>
    <n v="20356.650000000001"/>
    <n v="0.45"/>
    <n v="-0.45"/>
    <m/>
    <m/>
    <m/>
    <n v="20356.650000000001"/>
  </r>
  <r>
    <x v="2"/>
    <s v="Tampa Electric Company"/>
    <x v="0"/>
    <s v="Tampa Electric Company"/>
    <x v="482"/>
    <s v="Line Clearance"/>
    <x v="102"/>
    <s v="Trnsm Station Exp"/>
    <m/>
    <m/>
    <m/>
    <m/>
    <m/>
    <m/>
    <m/>
    <m/>
    <m/>
    <m/>
    <n v="26186.5"/>
    <n v="56008.33"/>
    <n v="82194.83"/>
  </r>
  <r>
    <x v="2"/>
    <s v="Tampa Electric Company"/>
    <x v="0"/>
    <s v="Tampa Electric Company"/>
    <x v="482"/>
    <s v="Line Clearance"/>
    <x v="109"/>
    <s v="Trnsm Maint OH Lines"/>
    <n v="220937.69"/>
    <n v="417832.11"/>
    <n v="358822.05"/>
    <n v="205925.93"/>
    <n v="255443.82"/>
    <n v="1905.07"/>
    <n v="343119.12"/>
    <n v="163645.82"/>
    <n v="421518.73"/>
    <n v="390091.83"/>
    <n v="278779.78000000003"/>
    <n v="95835.67"/>
    <n v="3153857.62"/>
  </r>
  <r>
    <x v="2"/>
    <s v="Tampa Electric Company"/>
    <x v="0"/>
    <s v="Tampa Electric Company"/>
    <x v="482"/>
    <s v="Line Clearance"/>
    <x v="111"/>
    <s v="Distrb Load Dispatch"/>
    <m/>
    <m/>
    <n v="1780"/>
    <m/>
    <n v="577.70000000000005"/>
    <m/>
    <m/>
    <m/>
    <n v="149"/>
    <m/>
    <n v="2415.16"/>
    <n v="4217.24"/>
    <n v="9139.0999999999985"/>
  </r>
  <r>
    <x v="2"/>
    <s v="Tampa Electric Company"/>
    <x v="0"/>
    <s v="Tampa Electric Company"/>
    <x v="482"/>
    <s v="Line Clearance"/>
    <x v="112"/>
    <s v="Distrb Station Exp"/>
    <m/>
    <m/>
    <m/>
    <m/>
    <n v="654.23"/>
    <n v="7725.36"/>
    <n v="4693.5"/>
    <n v="-485.11"/>
    <n v="1395.14"/>
    <n v="7295.51"/>
    <n v="10984.24"/>
    <n v="11051.39"/>
    <n v="43314.259999999995"/>
  </r>
  <r>
    <x v="2"/>
    <s v="Tampa Electric Company"/>
    <x v="0"/>
    <s v="Tampa Electric Company"/>
    <x v="482"/>
    <s v="Line Clearance"/>
    <x v="113"/>
    <s v="Distrb OH Line Exp"/>
    <m/>
    <n v="42849.29"/>
    <n v="-28278.37"/>
    <n v="59865.440000000002"/>
    <m/>
    <m/>
    <m/>
    <m/>
    <m/>
    <m/>
    <m/>
    <m/>
    <n v="74436.36"/>
  </r>
  <r>
    <x v="2"/>
    <s v="Tampa Electric Company"/>
    <x v="0"/>
    <s v="Tampa Electric Company"/>
    <x v="482"/>
    <s v="Line Clearance"/>
    <x v="116"/>
    <s v="Distrb Meter Exp"/>
    <n v="113.4"/>
    <n v="3740.51"/>
    <n v="5730.67"/>
    <n v="1725.14"/>
    <n v="637.87"/>
    <n v="858.03"/>
    <n v="1353.22"/>
    <n v="4355.66"/>
    <n v="406.85"/>
    <n v="10722.1"/>
    <n v="11283.5"/>
    <n v="7871.98"/>
    <n v="48798.929999999993"/>
  </r>
  <r>
    <x v="2"/>
    <s v="Tampa Electric Company"/>
    <x v="0"/>
    <s v="Tampa Electric Company"/>
    <x v="482"/>
    <s v="Line Clearance"/>
    <x v="117"/>
    <s v="Distrb Cust Install"/>
    <n v="449.89"/>
    <m/>
    <m/>
    <m/>
    <m/>
    <m/>
    <m/>
    <n v="388.45"/>
    <n v="216"/>
    <n v="2231.2399999999998"/>
    <m/>
    <m/>
    <n v="3285.58"/>
  </r>
  <r>
    <x v="2"/>
    <s v="Tampa Electric Company"/>
    <x v="0"/>
    <s v="Tampa Electric Company"/>
    <x v="482"/>
    <s v="Line Clearance"/>
    <x v="142"/>
    <s v="Distrb Rents"/>
    <m/>
    <m/>
    <m/>
    <m/>
    <n v="288.85000000000002"/>
    <n v="185.06"/>
    <m/>
    <m/>
    <m/>
    <m/>
    <m/>
    <m/>
    <n v="473.91"/>
  </r>
  <r>
    <x v="2"/>
    <s v="Tampa Electric Company"/>
    <x v="0"/>
    <s v="Tampa Electric Company"/>
    <x v="482"/>
    <s v="Line Clearance"/>
    <x v="119"/>
    <s v="Distrb Maint Struct"/>
    <m/>
    <m/>
    <n v="3284.65"/>
    <m/>
    <m/>
    <n v="361.23"/>
    <n v="73"/>
    <n v="222"/>
    <m/>
    <n v="389.46"/>
    <n v="566.99"/>
    <m/>
    <n v="4897.33"/>
  </r>
  <r>
    <x v="2"/>
    <s v="Tampa Electric Company"/>
    <x v="0"/>
    <s v="Tampa Electric Company"/>
    <x v="482"/>
    <s v="Line Clearance"/>
    <x v="121"/>
    <s v="Distrb Maint OH Line"/>
    <n v="1555510.59"/>
    <n v="2230544.87"/>
    <n v="2166584.7999999998"/>
    <n v="2003106.84"/>
    <n v="2240383.25"/>
    <n v="2191934.41"/>
    <n v="2391539.16"/>
    <n v="2170429.64"/>
    <n v="1540364.67"/>
    <n v="2157692.64"/>
    <n v="2575233.0099999998"/>
    <n v="2278359.48"/>
    <n v="25501683.359999996"/>
  </r>
  <r>
    <x v="2"/>
    <s v="Tampa Electric Company"/>
    <x v="0"/>
    <s v="Tampa Electric Company"/>
    <x v="482"/>
    <s v="Line Clearance"/>
    <x v="124"/>
    <s v="Distrb Maint StLght"/>
    <m/>
    <n v="52.13"/>
    <n v="552.65"/>
    <m/>
    <n v="360.69"/>
    <m/>
    <m/>
    <m/>
    <n v="541.20000000000005"/>
    <n v="432.96"/>
    <n v="2827.26"/>
    <m/>
    <n v="4766.8900000000003"/>
  </r>
  <r>
    <x v="2"/>
    <s v="Tampa Electric Company"/>
    <x v="0"/>
    <s v="Tampa Electric Company"/>
    <x v="482"/>
    <s v="Line Clearance"/>
    <x v="141"/>
    <s v="Outside Services"/>
    <m/>
    <m/>
    <m/>
    <m/>
    <m/>
    <m/>
    <n v="7673.66"/>
    <n v="141.09"/>
    <m/>
    <n v="1870.3"/>
    <n v="287.10000000000002"/>
    <m/>
    <n v="9972.15"/>
  </r>
  <r>
    <x v="2"/>
    <s v="Tampa Electric Company"/>
    <x v="0"/>
    <s v="Tampa Electric Company"/>
    <x v="483"/>
    <s v="Printing"/>
    <x v="1"/>
    <s v="FERC B/S Clearing"/>
    <n v="478.99"/>
    <n v="1481.34"/>
    <n v="805.04"/>
    <n v="764.29"/>
    <n v="896.43"/>
    <n v="11073.54"/>
    <n v="1633.49"/>
    <n v="1718.33"/>
    <n v="1209.07"/>
    <n v="1380.04"/>
    <n v="665.41"/>
    <n v="2809.98"/>
    <n v="24915.950000000004"/>
  </r>
  <r>
    <x v="2"/>
    <s v="Tampa Electric Company"/>
    <x v="0"/>
    <s v="Tampa Electric Company"/>
    <x v="483"/>
    <s v="Printing"/>
    <x v="78"/>
    <s v="Csts Jobbing Wrk"/>
    <n v="0.04"/>
    <n v="2439.34"/>
    <n v="6948.06"/>
    <m/>
    <n v="7.0000000000000007E-2"/>
    <m/>
    <n v="2.61"/>
    <n v="539.80999999999995"/>
    <n v="448.97"/>
    <n v="576.28"/>
    <n v="597.08000000000004"/>
    <n v="0"/>
    <n v="11552.26"/>
  </r>
  <r>
    <x v="2"/>
    <s v="Tampa Electric Company"/>
    <x v="0"/>
    <s v="Tampa Electric Company"/>
    <x v="483"/>
    <s v="Printing"/>
    <x v="79"/>
    <s v="Other Deductions"/>
    <n v="0"/>
    <m/>
    <m/>
    <m/>
    <n v="0"/>
    <m/>
    <m/>
    <m/>
    <m/>
    <m/>
    <m/>
    <m/>
    <n v="0"/>
  </r>
  <r>
    <x v="2"/>
    <s v="Tampa Electric Company"/>
    <x v="0"/>
    <s v="Tampa Electric Company"/>
    <x v="483"/>
    <s v="Printing"/>
    <x v="80"/>
    <s v="Steam Ops SupEng"/>
    <n v="49.06"/>
    <n v="245.06"/>
    <n v="11.9"/>
    <n v="22.05"/>
    <n v="0.86"/>
    <n v="1990.76"/>
    <n v="29.69"/>
    <n v="588.91"/>
    <n v="7.48"/>
    <n v="25.35"/>
    <n v="263.20999999999998"/>
    <n v="17.97"/>
    <n v="3252.2999999999997"/>
  </r>
  <r>
    <x v="2"/>
    <s v="Tampa Electric Company"/>
    <x v="0"/>
    <s v="Tampa Electric Company"/>
    <x v="483"/>
    <s v="Printing"/>
    <x v="81"/>
    <s v="Steam Fuel"/>
    <n v="0.1"/>
    <n v="0.02"/>
    <n v="0.72"/>
    <m/>
    <n v="0.06"/>
    <m/>
    <n v="2.48"/>
    <n v="0.08"/>
    <n v="0.7"/>
    <n v="1.56"/>
    <n v="0.98"/>
    <n v="0"/>
    <n v="6.7000000000000011"/>
  </r>
  <r>
    <x v="2"/>
    <s v="Tampa Electric Company"/>
    <x v="0"/>
    <s v="Tampa Electric Company"/>
    <x v="483"/>
    <s v="Printing"/>
    <x v="82"/>
    <s v="Steam Expenses"/>
    <n v="0.33"/>
    <n v="0.3"/>
    <n v="8.5399999999999991"/>
    <m/>
    <n v="0.4"/>
    <m/>
    <n v="21.31"/>
    <n v="0.91"/>
    <n v="5.29"/>
    <n v="14.78"/>
    <n v="11.12"/>
    <n v="0.03"/>
    <n v="63.01"/>
  </r>
  <r>
    <x v="2"/>
    <s v="Tampa Electric Company"/>
    <x v="0"/>
    <s v="Tampa Electric Company"/>
    <x v="483"/>
    <s v="Printing"/>
    <x v="83"/>
    <s v="Steam Electric Exp"/>
    <n v="0.19"/>
    <n v="0.17"/>
    <n v="4.75"/>
    <m/>
    <n v="0.26"/>
    <m/>
    <n v="13.74"/>
    <n v="0.61"/>
    <n v="3.54"/>
    <n v="11.13"/>
    <n v="7.76"/>
    <n v="0.02"/>
    <n v="42.17"/>
  </r>
  <r>
    <x v="2"/>
    <s v="Tampa Electric Company"/>
    <x v="0"/>
    <s v="Tampa Electric Company"/>
    <x v="483"/>
    <s v="Printing"/>
    <x v="84"/>
    <s v="Misc Steam Pwr Exp"/>
    <n v="6.54"/>
    <n v="12.97"/>
    <n v="9.17"/>
    <m/>
    <n v="13.04"/>
    <n v="6.44"/>
    <n v="12.42"/>
    <n v="313.10000000000002"/>
    <n v="258.32"/>
    <n v="5.35"/>
    <n v="9.48"/>
    <n v="12.88"/>
    <n v="659.71"/>
  </r>
  <r>
    <x v="2"/>
    <s v="Tampa Electric Company"/>
    <x v="0"/>
    <s v="Tampa Electric Company"/>
    <x v="483"/>
    <s v="Printing"/>
    <x v="85"/>
    <s v="Steam Main SupEng"/>
    <m/>
    <m/>
    <m/>
    <m/>
    <m/>
    <m/>
    <n v="0"/>
    <n v="0.01"/>
    <m/>
    <m/>
    <m/>
    <m/>
    <n v="0.01"/>
  </r>
  <r>
    <x v="2"/>
    <s v="Tampa Electric Company"/>
    <x v="0"/>
    <s v="Tampa Electric Company"/>
    <x v="483"/>
    <s v="Printing"/>
    <x v="86"/>
    <s v="Steam Main Struct"/>
    <n v="0.04"/>
    <n v="0.04"/>
    <n v="1.1299999999999999"/>
    <m/>
    <n v="0.08"/>
    <m/>
    <n v="2.2599999999999998"/>
    <n v="0.16"/>
    <n v="1.32"/>
    <n v="3.71"/>
    <n v="2.0099999999999998"/>
    <n v="0"/>
    <n v="10.75"/>
  </r>
  <r>
    <x v="2"/>
    <s v="Tampa Electric Company"/>
    <x v="0"/>
    <s v="Tampa Electric Company"/>
    <x v="483"/>
    <s v="Printing"/>
    <x v="87"/>
    <s v="Steam Maint BoilerPl"/>
    <n v="0.37"/>
    <n v="0.44"/>
    <n v="11.3"/>
    <m/>
    <n v="0.78"/>
    <m/>
    <n v="31.04"/>
    <n v="1.62"/>
    <n v="9.18"/>
    <n v="26.29"/>
    <n v="17.739999999999998"/>
    <n v="0.03"/>
    <n v="98.789999999999992"/>
  </r>
  <r>
    <x v="2"/>
    <s v="Tampa Electric Company"/>
    <x v="0"/>
    <s v="Tampa Electric Company"/>
    <x v="483"/>
    <s v="Printing"/>
    <x v="88"/>
    <s v="Steam Maint ElePlant"/>
    <n v="7.0000000000000007E-2"/>
    <n v="7.0000000000000007E-2"/>
    <n v="2.67"/>
    <m/>
    <n v="0.22"/>
    <m/>
    <n v="3.66"/>
    <n v="0.19"/>
    <n v="0.54"/>
    <n v="2.15"/>
    <n v="2.5299999999999998"/>
    <n v="0"/>
    <n v="12.1"/>
  </r>
  <r>
    <x v="2"/>
    <s v="Tampa Electric Company"/>
    <x v="0"/>
    <s v="Tampa Electric Company"/>
    <x v="483"/>
    <s v="Printing"/>
    <x v="89"/>
    <s v="Maint Msc Steam Plnt"/>
    <n v="0.05"/>
    <n v="0.1"/>
    <n v="1.86"/>
    <m/>
    <n v="0.08"/>
    <m/>
    <n v="4.92"/>
    <n v="0.22"/>
    <n v="1.25"/>
    <n v="4.1500000000000004"/>
    <n v="3.28"/>
    <n v="0"/>
    <n v="15.91"/>
  </r>
  <r>
    <x v="2"/>
    <s v="Tampa Electric Company"/>
    <x v="0"/>
    <s v="Tampa Electric Company"/>
    <x v="483"/>
    <s v="Printing"/>
    <x v="90"/>
    <s v="OthPwr Ops SupEng"/>
    <m/>
    <m/>
    <m/>
    <m/>
    <m/>
    <m/>
    <m/>
    <n v="0.03"/>
    <m/>
    <m/>
    <n v="7.0000000000000007E-2"/>
    <n v="0"/>
    <n v="0.1"/>
  </r>
  <r>
    <x v="2"/>
    <s v="Tampa Electric Company"/>
    <x v="0"/>
    <s v="Tampa Electric Company"/>
    <x v="483"/>
    <s v="Printing"/>
    <x v="91"/>
    <s v="OthPwr Fuel"/>
    <n v="0.01"/>
    <n v="0.01"/>
    <n v="0.04"/>
    <m/>
    <m/>
    <m/>
    <n v="0.02"/>
    <n v="0"/>
    <m/>
    <n v="0.05"/>
    <n v="0.01"/>
    <m/>
    <n v="0.14000000000000001"/>
  </r>
  <r>
    <x v="2"/>
    <s v="Tampa Electric Company"/>
    <x v="0"/>
    <s v="Tampa Electric Company"/>
    <x v="483"/>
    <s v="Printing"/>
    <x v="92"/>
    <s v="OthPwr Gen Exp"/>
    <n v="1.24"/>
    <n v="1.17"/>
    <n v="31.98"/>
    <m/>
    <n v="723.41"/>
    <m/>
    <n v="82.35"/>
    <n v="170.48"/>
    <n v="125.61"/>
    <n v="58.99"/>
    <n v="45.55"/>
    <n v="0.63"/>
    <n v="1241.4100000000001"/>
  </r>
  <r>
    <x v="2"/>
    <s v="Tampa Electric Company"/>
    <x v="0"/>
    <s v="Tampa Electric Company"/>
    <x v="483"/>
    <s v="Printing"/>
    <x v="93"/>
    <s v="Misc OthPwr Gen Exp"/>
    <n v="0.22"/>
    <n v="85.66"/>
    <n v="359.77"/>
    <n v="262.3"/>
    <n v="302.26"/>
    <m/>
    <n v="12.81"/>
    <n v="0.54"/>
    <n v="105.07"/>
    <n v="812.75"/>
    <n v="2172.1"/>
    <n v="209.26"/>
    <n v="4322.74"/>
  </r>
  <r>
    <x v="2"/>
    <s v="Tampa Electric Company"/>
    <x v="0"/>
    <s v="Tampa Electric Company"/>
    <x v="483"/>
    <s v="Printing"/>
    <x v="94"/>
    <s v="OthPwr Maint Struct"/>
    <n v="0.04"/>
    <n v="0.03"/>
    <n v="1.07"/>
    <m/>
    <n v="0.05"/>
    <m/>
    <n v="3.51"/>
    <n v="0.25"/>
    <n v="0.62"/>
    <n v="2.93"/>
    <n v="1.79"/>
    <n v="0"/>
    <n v="10.29"/>
  </r>
  <r>
    <x v="2"/>
    <s v="Tampa Electric Company"/>
    <x v="0"/>
    <s v="Tampa Electric Company"/>
    <x v="483"/>
    <s v="Printing"/>
    <x v="95"/>
    <s v="OthPwr Maint Gen Eq"/>
    <n v="0.19"/>
    <n v="0.17"/>
    <n v="6.65"/>
    <n v="100.77"/>
    <n v="0.4"/>
    <m/>
    <n v="16.97"/>
    <n v="1.1299999999999999"/>
    <n v="5.58"/>
    <n v="22.49"/>
    <n v="78.16"/>
    <n v="0.01"/>
    <n v="232.52"/>
  </r>
  <r>
    <x v="2"/>
    <s v="Tampa Electric Company"/>
    <x v="0"/>
    <s v="Tampa Electric Company"/>
    <x v="483"/>
    <s v="Printing"/>
    <x v="96"/>
    <s v="Maint Msc OthPwr Plt"/>
    <n v="0.01"/>
    <n v="0.01"/>
    <n v="0.22"/>
    <m/>
    <n v="0.01"/>
    <m/>
    <n v="0.85"/>
    <n v="0.04"/>
    <n v="0.59"/>
    <n v="0.83"/>
    <n v="0.96"/>
    <n v="0"/>
    <n v="3.52"/>
  </r>
  <r>
    <x v="2"/>
    <s v="Tampa Electric Company"/>
    <x v="0"/>
    <s v="Tampa Electric Company"/>
    <x v="483"/>
    <s v="Printing"/>
    <x v="97"/>
    <s v="OthSup SysCtrl Dispt"/>
    <n v="0.05"/>
    <n v="0.05"/>
    <n v="1.46"/>
    <m/>
    <n v="0.09"/>
    <m/>
    <n v="4.09"/>
    <n v="0.19"/>
    <n v="0.9"/>
    <n v="3.06"/>
    <n v="2.2799999999999998"/>
    <n v="0"/>
    <n v="12.17"/>
  </r>
  <r>
    <x v="2"/>
    <s v="Tampa Electric Company"/>
    <x v="0"/>
    <s v="Tampa Electric Company"/>
    <x v="483"/>
    <s v="Printing"/>
    <x v="98"/>
    <s v="Trnsm Ops SupEng"/>
    <n v="0.12"/>
    <n v="0.16"/>
    <n v="1.83"/>
    <m/>
    <n v="0.1"/>
    <m/>
    <n v="4.28"/>
    <n v="0.25"/>
    <n v="1.56"/>
    <n v="4.29"/>
    <n v="2.61"/>
    <n v="0"/>
    <n v="15.2"/>
  </r>
  <r>
    <x v="2"/>
    <s v="Tampa Electric Company"/>
    <x v="0"/>
    <s v="Tampa Electric Company"/>
    <x v="483"/>
    <s v="Printing"/>
    <x v="99"/>
    <s v="Trnsm LD Reliability"/>
    <n v="0.01"/>
    <n v="0.01"/>
    <n v="0.2"/>
    <m/>
    <n v="0.01"/>
    <m/>
    <n v="0.55000000000000004"/>
    <n v="0.02"/>
    <n v="0.11"/>
    <n v="0.37"/>
    <n v="0.28999999999999998"/>
    <n v="0"/>
    <n v="1.57"/>
  </r>
  <r>
    <x v="2"/>
    <s v="Tampa Electric Company"/>
    <x v="0"/>
    <s v="Tampa Electric Company"/>
    <x v="483"/>
    <s v="Printing"/>
    <x v="100"/>
    <s v="Trnsm LD Monitor"/>
    <n v="0.13"/>
    <n v="0.12"/>
    <n v="3.74"/>
    <m/>
    <n v="0.23"/>
    <m/>
    <n v="8.48"/>
    <n v="0.43"/>
    <n v="2.0099999999999998"/>
    <n v="6.91"/>
    <n v="4.8899999999999997"/>
    <n v="0.01"/>
    <n v="26.950000000000003"/>
  </r>
  <r>
    <x v="2"/>
    <s v="Tampa Electric Company"/>
    <x v="0"/>
    <s v="Tampa Electric Company"/>
    <x v="483"/>
    <s v="Printing"/>
    <x v="101"/>
    <s v="Trnsm LD Svc Schld"/>
    <n v="0.08"/>
    <n v="0.08"/>
    <n v="2.27"/>
    <m/>
    <n v="0.15"/>
    <m/>
    <n v="6.28"/>
    <n v="0.3"/>
    <n v="1.33"/>
    <n v="4.6100000000000003"/>
    <n v="3.46"/>
    <n v="0.01"/>
    <n v="18.570000000000004"/>
  </r>
  <r>
    <x v="2"/>
    <s v="Tampa Electric Company"/>
    <x v="0"/>
    <s v="Tampa Electric Company"/>
    <x v="483"/>
    <s v="Printing"/>
    <x v="102"/>
    <s v="Trnsm Station Exp"/>
    <n v="1255.48"/>
    <n v="29.83"/>
    <n v="1.86"/>
    <m/>
    <n v="513.08000000000004"/>
    <n v="900.94"/>
    <n v="6.08"/>
    <n v="82.42"/>
    <n v="1.05"/>
    <n v="4.66"/>
    <n v="1.83"/>
    <n v="116.1"/>
    <n v="2913.33"/>
  </r>
  <r>
    <x v="2"/>
    <s v="Tampa Electric Company"/>
    <x v="0"/>
    <s v="Tampa Electric Company"/>
    <x v="483"/>
    <s v="Printing"/>
    <x v="103"/>
    <s v="Trnsm OH Line Exp"/>
    <n v="0.01"/>
    <n v="0"/>
    <n v="0.21"/>
    <m/>
    <n v="0.03"/>
    <m/>
    <n v="0.69"/>
    <n v="0.05"/>
    <n v="3.71"/>
    <n v="0.8"/>
    <n v="0.49"/>
    <n v="0"/>
    <n v="5.99"/>
  </r>
  <r>
    <x v="2"/>
    <s v="Tampa Electric Company"/>
    <x v="0"/>
    <s v="Tampa Electric Company"/>
    <x v="483"/>
    <s v="Printing"/>
    <x v="104"/>
    <s v="Misc Trnsm Exp"/>
    <n v="3.64"/>
    <n v="0.08"/>
    <n v="330.85"/>
    <m/>
    <n v="75.14"/>
    <n v="269.76"/>
    <n v="6.38"/>
    <n v="0.31"/>
    <n v="5.21"/>
    <n v="4.9000000000000004"/>
    <n v="103.95"/>
    <n v="0.01"/>
    <n v="800.23"/>
  </r>
  <r>
    <x v="2"/>
    <s v="Tampa Electric Company"/>
    <x v="0"/>
    <s v="Tampa Electric Company"/>
    <x v="483"/>
    <s v="Printing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483"/>
    <s v="Printing"/>
    <x v="106"/>
    <s v="Trnsm Maint Comp SW"/>
    <n v="0.02"/>
    <n v="0.02"/>
    <n v="0.33"/>
    <m/>
    <n v="0.04"/>
    <m/>
    <n v="1.2"/>
    <n v="0.08"/>
    <n v="0.28999999999999998"/>
    <n v="1.04"/>
    <n v="0.44"/>
    <n v="0"/>
    <n v="3.46"/>
  </r>
  <r>
    <x v="2"/>
    <s v="Tampa Electric Company"/>
    <x v="0"/>
    <s v="Tampa Electric Company"/>
    <x v="483"/>
    <s v="Printing"/>
    <x v="107"/>
    <s v="Trnsm Maint Comm Eq"/>
    <n v="0.05"/>
    <n v="0.02"/>
    <n v="0.61"/>
    <m/>
    <n v="0.04"/>
    <m/>
    <n v="1.08"/>
    <n v="0.04"/>
    <n v="0.2"/>
    <n v="1.93"/>
    <n v="0.42"/>
    <n v="0"/>
    <n v="4.3899999999999997"/>
  </r>
  <r>
    <x v="2"/>
    <s v="Tampa Electric Company"/>
    <x v="0"/>
    <s v="Tampa Electric Company"/>
    <x v="483"/>
    <s v="Printing"/>
    <x v="108"/>
    <s v="Trnsm Maint Stn Equ"/>
    <n v="0.03"/>
    <n v="0.03"/>
    <n v="2.14"/>
    <m/>
    <n v="0.08"/>
    <m/>
    <n v="2.34"/>
    <n v="0.14000000000000001"/>
    <n v="0.87"/>
    <n v="2.0299999999999998"/>
    <n v="1.85"/>
    <n v="0"/>
    <n v="9.51"/>
  </r>
  <r>
    <x v="2"/>
    <s v="Tampa Electric Company"/>
    <x v="0"/>
    <s v="Tampa Electric Company"/>
    <x v="483"/>
    <s v="Printing"/>
    <x v="109"/>
    <s v="Trnsm Maint OH Lines"/>
    <n v="0.06"/>
    <n v="0.04"/>
    <n v="1.36"/>
    <m/>
    <n v="0.12"/>
    <m/>
    <n v="5"/>
    <n v="0.19"/>
    <n v="1.01"/>
    <n v="3.68"/>
    <n v="2.08"/>
    <n v="0"/>
    <n v="13.540000000000001"/>
  </r>
  <r>
    <x v="2"/>
    <s v="Tampa Electric Company"/>
    <x v="0"/>
    <s v="Tampa Electric Company"/>
    <x v="483"/>
    <s v="Printing"/>
    <x v="110"/>
    <s v="Distrb Ops SupEng"/>
    <n v="7.0000000000000007E-2"/>
    <n v="0.1"/>
    <n v="6.74"/>
    <m/>
    <n v="0.16"/>
    <m/>
    <n v="6.56"/>
    <n v="0.38"/>
    <n v="1.38"/>
    <n v="6.47"/>
    <n v="2.93"/>
    <n v="0"/>
    <n v="24.79"/>
  </r>
  <r>
    <x v="2"/>
    <s v="Tampa Electric Company"/>
    <x v="0"/>
    <s v="Tampa Electric Company"/>
    <x v="483"/>
    <s v="Printing"/>
    <x v="111"/>
    <s v="Distrb Load Dispatch"/>
    <n v="0.11"/>
    <n v="0.08"/>
    <n v="1.76"/>
    <m/>
    <n v="0.12"/>
    <m/>
    <n v="4.9800000000000004"/>
    <n v="0.27"/>
    <n v="1.06"/>
    <n v="4.83"/>
    <n v="1.92"/>
    <n v="0.01"/>
    <n v="15.14"/>
  </r>
  <r>
    <x v="2"/>
    <s v="Tampa Electric Company"/>
    <x v="0"/>
    <s v="Tampa Electric Company"/>
    <x v="483"/>
    <s v="Printing"/>
    <x v="112"/>
    <s v="Distrb Station Exp"/>
    <n v="46.27"/>
    <n v="20.149999999999999"/>
    <n v="2.99"/>
    <m/>
    <n v="0.19"/>
    <m/>
    <n v="5.68"/>
    <n v="0.28999999999999998"/>
    <n v="9.4600000000000009"/>
    <n v="5.53"/>
    <n v="3.44"/>
    <n v="0"/>
    <n v="94"/>
  </r>
  <r>
    <x v="2"/>
    <s v="Tampa Electric Company"/>
    <x v="0"/>
    <s v="Tampa Electric Company"/>
    <x v="483"/>
    <s v="Printing"/>
    <x v="113"/>
    <s v="Distrb OH Line Exp"/>
    <n v="591.22"/>
    <n v="356.07"/>
    <n v="9.36"/>
    <m/>
    <n v="7732.36"/>
    <n v="611.59"/>
    <n v="500.5"/>
    <n v="2057.67"/>
    <n v="466.55"/>
    <n v="21.54"/>
    <n v="946.11"/>
    <n v="18.260000000000002"/>
    <n v="13311.230000000001"/>
  </r>
  <r>
    <x v="2"/>
    <s v="Tampa Electric Company"/>
    <x v="0"/>
    <s v="Tampa Electric Company"/>
    <x v="483"/>
    <s v="Printing"/>
    <x v="114"/>
    <s v="Distrb UG Line Exp"/>
    <n v="0.06"/>
    <n v="0.05"/>
    <n v="1.45"/>
    <m/>
    <n v="0.1"/>
    <m/>
    <n v="3.86"/>
    <n v="0.22"/>
    <n v="0.97"/>
    <n v="3.18"/>
    <n v="2"/>
    <n v="0"/>
    <n v="11.889999999999999"/>
  </r>
  <r>
    <x v="2"/>
    <s v="Tampa Electric Company"/>
    <x v="0"/>
    <s v="Tampa Electric Company"/>
    <x v="483"/>
    <s v="Printing"/>
    <x v="115"/>
    <s v="Distrb Sreet Lightn"/>
    <n v="0.19"/>
    <n v="0.17"/>
    <n v="3.91"/>
    <n v="260.14999999999998"/>
    <n v="0.26"/>
    <m/>
    <n v="9.41"/>
    <n v="0.54"/>
    <n v="2.35"/>
    <n v="7.75"/>
    <n v="53.51"/>
    <n v="72.81"/>
    <n v="411.05"/>
  </r>
  <r>
    <x v="2"/>
    <s v="Tampa Electric Company"/>
    <x v="0"/>
    <s v="Tampa Electric Company"/>
    <x v="483"/>
    <s v="Printing"/>
    <x v="116"/>
    <s v="Distrb Meter Exp"/>
    <n v="0.47"/>
    <n v="128.37"/>
    <n v="1220.57"/>
    <m/>
    <n v="0.74"/>
    <n v="2504.75"/>
    <n v="25.56"/>
    <n v="1.48"/>
    <n v="6.65"/>
    <n v="22.8"/>
    <n v="279.70999999999998"/>
    <n v="0.03"/>
    <n v="4191.1299999999992"/>
  </r>
  <r>
    <x v="2"/>
    <s v="Tampa Electric Company"/>
    <x v="0"/>
    <s v="Tampa Electric Company"/>
    <x v="483"/>
    <s v="Printing"/>
    <x v="117"/>
    <s v="Distrb Cust Install"/>
    <n v="0.05"/>
    <n v="0.05"/>
    <n v="0.33"/>
    <m/>
    <n v="0.06"/>
    <m/>
    <n v="2.37"/>
    <n v="0.15"/>
    <n v="0.71"/>
    <n v="2.2200000000000002"/>
    <n v="1.67"/>
    <n v="0"/>
    <n v="7.61"/>
  </r>
  <r>
    <x v="2"/>
    <s v="Tampa Electric Company"/>
    <x v="0"/>
    <s v="Tampa Electric Company"/>
    <x v="483"/>
    <s v="Printing"/>
    <x v="118"/>
    <s v="Misc Distrib Exp"/>
    <n v="1490.08"/>
    <n v="21.11"/>
    <n v="622.92999999999995"/>
    <m/>
    <n v="2393.98"/>
    <n v="970.23"/>
    <n v="74.06"/>
    <n v="702.2"/>
    <n v="217.02"/>
    <n v="63.48"/>
    <n v="242.29"/>
    <n v="220.08"/>
    <n v="7017.46"/>
  </r>
  <r>
    <x v="2"/>
    <s v="Tampa Electric Company"/>
    <x v="0"/>
    <s v="Tampa Electric Company"/>
    <x v="483"/>
    <s v="Printing"/>
    <x v="119"/>
    <s v="Distrb Maint Struct"/>
    <n v="0.02"/>
    <n v="0.02"/>
    <n v="0.4"/>
    <m/>
    <n v="0.03"/>
    <m/>
    <n v="1.49"/>
    <n v="0.11"/>
    <n v="0.55000000000000004"/>
    <n v="1.57"/>
    <n v="0.74"/>
    <n v="0"/>
    <n v="4.9300000000000006"/>
  </r>
  <r>
    <x v="2"/>
    <s v="Tampa Electric Company"/>
    <x v="0"/>
    <s v="Tampa Electric Company"/>
    <x v="483"/>
    <s v="Printing"/>
    <x v="120"/>
    <s v="Distrb Maint Station"/>
    <n v="0.1"/>
    <n v="0.15"/>
    <n v="2.6"/>
    <m/>
    <n v="0.35"/>
    <m/>
    <n v="12.81"/>
    <n v="0.7"/>
    <n v="2.11"/>
    <n v="10.31"/>
    <n v="5.48"/>
    <n v="0.01"/>
    <n v="34.619999999999997"/>
  </r>
  <r>
    <x v="2"/>
    <s v="Tampa Electric Company"/>
    <x v="0"/>
    <s v="Tampa Electric Company"/>
    <x v="483"/>
    <s v="Printing"/>
    <x v="121"/>
    <s v="Distrb Maint OH Line"/>
    <n v="0.56000000000000005"/>
    <n v="0.55000000000000004"/>
    <n v="16.22"/>
    <m/>
    <n v="7.04"/>
    <m/>
    <n v="57.33"/>
    <n v="348.19"/>
    <n v="12.87"/>
    <n v="41.07"/>
    <n v="131.15"/>
    <n v="0.05"/>
    <n v="615.03"/>
  </r>
  <r>
    <x v="2"/>
    <s v="Tampa Electric Company"/>
    <x v="0"/>
    <s v="Tampa Electric Company"/>
    <x v="483"/>
    <s v="Printing"/>
    <x v="122"/>
    <s v="Distrb Maint UG Line"/>
    <n v="0.15"/>
    <n v="0.14000000000000001"/>
    <n v="6.2"/>
    <m/>
    <n v="0.52"/>
    <m/>
    <n v="24.3"/>
    <n v="1.36"/>
    <n v="5.53"/>
    <n v="16.190000000000001"/>
    <n v="11.65"/>
    <n v="0.03"/>
    <n v="66.070000000000007"/>
  </r>
  <r>
    <x v="2"/>
    <s v="Tampa Electric Company"/>
    <x v="0"/>
    <s v="Tampa Electric Company"/>
    <x v="483"/>
    <s v="Printing"/>
    <x v="123"/>
    <s v="Distrb Maint Transf"/>
    <n v="0.02"/>
    <n v="0.02"/>
    <n v="0.56999999999999995"/>
    <m/>
    <n v="0.04"/>
    <m/>
    <n v="1.47"/>
    <n v="0.08"/>
    <n v="0.31"/>
    <n v="1.2"/>
    <n v="0.81"/>
    <n v="0"/>
    <n v="4.5199999999999996"/>
  </r>
  <r>
    <x v="2"/>
    <s v="Tampa Electric Company"/>
    <x v="0"/>
    <s v="Tampa Electric Company"/>
    <x v="483"/>
    <s v="Printing"/>
    <x v="124"/>
    <s v="Distrb Maint StLght"/>
    <n v="0.02"/>
    <n v="0.01"/>
    <n v="0.09"/>
    <m/>
    <n v="0"/>
    <m/>
    <n v="0.2"/>
    <n v="0.01"/>
    <n v="0.05"/>
    <m/>
    <n v="0.02"/>
    <n v="0"/>
    <n v="0.4"/>
  </r>
  <r>
    <x v="2"/>
    <s v="Tampa Electric Company"/>
    <x v="0"/>
    <s v="Tampa Electric Company"/>
    <x v="483"/>
    <s v="Printing"/>
    <x v="125"/>
    <s v="Distrb Maint Meters"/>
    <n v="0.04"/>
    <n v="0.03"/>
    <n v="1.03"/>
    <m/>
    <n v="0.08"/>
    <m/>
    <n v="2.2599999999999998"/>
    <n v="0.13"/>
    <n v="0.45"/>
    <n v="1.85"/>
    <n v="1.29"/>
    <n v="0"/>
    <n v="7.1599999999999993"/>
  </r>
  <r>
    <x v="2"/>
    <s v="Tampa Electric Company"/>
    <x v="0"/>
    <s v="Tampa Electric Company"/>
    <x v="483"/>
    <s v="Printing"/>
    <x v="126"/>
    <s v="Cust Act Superv"/>
    <m/>
    <m/>
    <n v="0.01"/>
    <m/>
    <m/>
    <m/>
    <n v="0"/>
    <n v="0"/>
    <m/>
    <m/>
    <m/>
    <m/>
    <n v="0.01"/>
  </r>
  <r>
    <x v="2"/>
    <s v="Tampa Electric Company"/>
    <x v="0"/>
    <s v="Tampa Electric Company"/>
    <x v="483"/>
    <s v="Printing"/>
    <x v="127"/>
    <s v="Cust Act Meter Read"/>
    <n v="0.02"/>
    <n v="0.02"/>
    <n v="0.44"/>
    <m/>
    <n v="0.03"/>
    <m/>
    <n v="1.19"/>
    <n v="7.0000000000000007E-2"/>
    <n v="0.31"/>
    <n v="1.07"/>
    <n v="0.67"/>
    <n v="0"/>
    <n v="3.8200000000000003"/>
  </r>
  <r>
    <x v="2"/>
    <s v="Tampa Electric Company"/>
    <x v="0"/>
    <s v="Tampa Electric Company"/>
    <x v="483"/>
    <s v="Printing"/>
    <x v="128"/>
    <s v="Cust Act Rcds Cllct"/>
    <n v="139.05000000000001"/>
    <n v="757.74"/>
    <n v="445.78"/>
    <m/>
    <n v="528.22"/>
    <n v="47.97"/>
    <n v="717.63"/>
    <n v="316.19"/>
    <n v="169.05"/>
    <n v="43204.25"/>
    <n v="482.89"/>
    <n v="59.73"/>
    <n v="46868.5"/>
  </r>
  <r>
    <x v="2"/>
    <s v="Tampa Electric Company"/>
    <x v="0"/>
    <s v="Tampa Electric Company"/>
    <x v="483"/>
    <s v="Printing"/>
    <x v="129"/>
    <s v="Cust Assist Exp"/>
    <n v="0.46"/>
    <n v="371.16"/>
    <n v="31.27"/>
    <m/>
    <n v="1738.16"/>
    <n v="358.09"/>
    <n v="697.31"/>
    <n v="1799.87"/>
    <n v="7.33"/>
    <n v="23.94"/>
    <n v="170.68"/>
    <n v="329.03"/>
    <n v="5527.2999999999993"/>
  </r>
  <r>
    <x v="2"/>
    <s v="Tampa Electric Company"/>
    <x v="0"/>
    <s v="Tampa Electric Company"/>
    <x v="483"/>
    <s v="Printing"/>
    <x v="130"/>
    <s v="Cust Svc Advertis"/>
    <m/>
    <m/>
    <n v="249.8"/>
    <m/>
    <n v="-211.6"/>
    <n v="100.6"/>
    <n v="0.04"/>
    <n v="310.60000000000002"/>
    <m/>
    <m/>
    <n v="-411.95"/>
    <n v="-37.450000000000003"/>
    <n v="4.0000000000063096E-2"/>
  </r>
  <r>
    <x v="2"/>
    <s v="Tampa Electric Company"/>
    <x v="0"/>
    <s v="Tampa Electric Company"/>
    <x v="483"/>
    <s v="Printing"/>
    <x v="141"/>
    <s v="Outside Services"/>
    <n v="-6493.03"/>
    <n v="-3194.01"/>
    <n v="-3658.25"/>
    <n v="629.41999999999996"/>
    <n v="-26727.45"/>
    <n v="-9954.6"/>
    <n v="1170.98"/>
    <n v="-8773.01"/>
    <n v="-672.64"/>
    <n v="1418.96"/>
    <n v="-3434.79"/>
    <n v="-3816.72"/>
    <n v="-63505.14"/>
  </r>
  <r>
    <x v="2"/>
    <s v="Tampa Electric Company"/>
    <x v="0"/>
    <s v="Tampa Electric Company"/>
    <x v="483"/>
    <s v="Printing"/>
    <x v="139"/>
    <s v="Regul Commission Exp"/>
    <n v="14.01"/>
    <n v="17.23"/>
    <m/>
    <m/>
    <m/>
    <m/>
    <m/>
    <n v="21.31"/>
    <m/>
    <m/>
    <m/>
    <m/>
    <n v="52.55"/>
  </r>
  <r>
    <x v="2"/>
    <s v="Tampa Electric Company"/>
    <x v="0"/>
    <s v="Tampa Electric Company"/>
    <x v="483"/>
    <s v="Printing"/>
    <x v="132"/>
    <s v="Misc General Exp"/>
    <n v="92.35"/>
    <n v="0.04"/>
    <n v="156.83000000000001"/>
    <m/>
    <n v="0.08"/>
    <m/>
    <n v="3.18"/>
    <n v="21.1"/>
    <n v="0.95"/>
    <n v="2.67"/>
    <n v="2.29"/>
    <n v="0"/>
    <n v="279.49000000000007"/>
  </r>
  <r>
    <x v="2"/>
    <s v="Tampa Electric Company"/>
    <x v="0"/>
    <s v="Tampa Electric Company"/>
    <x v="483"/>
    <s v="Printing"/>
    <x v="133"/>
    <s v="A&amp;G Ele Maint GenPlt"/>
    <n v="0.05"/>
    <n v="7.0000000000000007E-2"/>
    <n v="2.23"/>
    <m/>
    <n v="0.1"/>
    <m/>
    <n v="3.8"/>
    <n v="0.18"/>
    <n v="0.98"/>
    <n v="3.15"/>
    <n v="2.23"/>
    <n v="0"/>
    <n v="12.790000000000001"/>
  </r>
  <r>
    <x v="2"/>
    <s v="Tampa Electric Company"/>
    <x v="0"/>
    <s v="Tampa Electric Company"/>
    <x v="484"/>
    <s v="Security Services"/>
    <x v="1"/>
    <s v="FERC B/S Clearing"/>
    <n v="18878.310000000001"/>
    <n v="91967.77"/>
    <n v="407614.5"/>
    <n v="191071.43"/>
    <n v="134149.57999999999"/>
    <n v="-82367.69"/>
    <n v="41191.94"/>
    <n v="65946.45"/>
    <n v="76029.850000000006"/>
    <n v="253767.73"/>
    <n v="19762.72"/>
    <n v="1327963.8600000001"/>
    <n v="2545976.4500000002"/>
  </r>
  <r>
    <x v="2"/>
    <s v="Tampa Electric Company"/>
    <x v="0"/>
    <s v="Tampa Electric Company"/>
    <x v="484"/>
    <s v="Security Services"/>
    <x v="80"/>
    <s v="Steam Ops SupEng"/>
    <m/>
    <m/>
    <m/>
    <m/>
    <m/>
    <m/>
    <m/>
    <m/>
    <n v="5321.25"/>
    <m/>
    <m/>
    <m/>
    <n v="5321.25"/>
  </r>
  <r>
    <x v="2"/>
    <s v="Tampa Electric Company"/>
    <x v="0"/>
    <s v="Tampa Electric Company"/>
    <x v="484"/>
    <s v="Security Services"/>
    <x v="84"/>
    <s v="Misc Steam Pwr Exp"/>
    <n v="70000"/>
    <n v="-6199.11"/>
    <n v="8269.02"/>
    <n v="79053.7"/>
    <n v="16232.98"/>
    <n v="124149.4"/>
    <n v="112681.35"/>
    <n v="96551"/>
    <n v="96551"/>
    <n v="-178808.36"/>
    <n v="253791.91"/>
    <n v="279596.56"/>
    <n v="951869.45"/>
  </r>
  <r>
    <x v="2"/>
    <s v="Tampa Electric Company"/>
    <x v="0"/>
    <s v="Tampa Electric Company"/>
    <x v="484"/>
    <s v="Security Services"/>
    <x v="92"/>
    <s v="OthPwr Gen Exp"/>
    <n v="50000"/>
    <n v="118473.7"/>
    <n v="-60692.08"/>
    <n v="35000"/>
    <n v="44196.29"/>
    <n v="39954.15"/>
    <n v="54333.3"/>
    <n v="69150.05"/>
    <n v="63112"/>
    <n v="-103306.75"/>
    <n v="146539.37"/>
    <n v="68046.27"/>
    <n v="524806.29999999993"/>
  </r>
  <r>
    <x v="2"/>
    <s v="Tampa Electric Company"/>
    <x v="0"/>
    <s v="Tampa Electric Company"/>
    <x v="484"/>
    <s v="Security Services"/>
    <x v="93"/>
    <s v="Misc OthPwr Gen Exp"/>
    <n v="55000"/>
    <n v="100181.61"/>
    <n v="-30000"/>
    <n v="35000"/>
    <n v="60960.1"/>
    <n v="35857.42"/>
    <n v="54972.12"/>
    <n v="64710"/>
    <n v="34710"/>
    <n v="-194893"/>
    <n v="116241.75"/>
    <n v="87029.91"/>
    <n v="419769.91000000003"/>
  </r>
  <r>
    <x v="2"/>
    <s v="Tampa Electric Company"/>
    <x v="0"/>
    <s v="Tampa Electric Company"/>
    <x v="484"/>
    <s v="Security Services"/>
    <x v="95"/>
    <s v="OthPwr Maint Gen Eq"/>
    <m/>
    <m/>
    <m/>
    <m/>
    <m/>
    <m/>
    <m/>
    <m/>
    <n v="243.56"/>
    <n v="859.99"/>
    <m/>
    <m/>
    <n v="1103.55"/>
  </r>
  <r>
    <x v="2"/>
    <s v="Tampa Electric Company"/>
    <x v="0"/>
    <s v="Tampa Electric Company"/>
    <x v="484"/>
    <s v="Security Services"/>
    <x v="113"/>
    <s v="Distrb OH Line Exp"/>
    <m/>
    <m/>
    <m/>
    <m/>
    <m/>
    <m/>
    <n v="48962.68"/>
    <m/>
    <m/>
    <m/>
    <m/>
    <m/>
    <n v="48962.68"/>
  </r>
  <r>
    <x v="2"/>
    <s v="Tampa Electric Company"/>
    <x v="0"/>
    <s v="Tampa Electric Company"/>
    <x v="484"/>
    <s v="Security Services"/>
    <x v="141"/>
    <s v="Outside Services"/>
    <n v="140000"/>
    <n v="203784.16"/>
    <n v="24111.58"/>
    <n v="96079.54"/>
    <n v="37952.19"/>
    <n v="149653.79"/>
    <n v="102760.81"/>
    <n v="144835.18"/>
    <n v="98616"/>
    <n v="-346506.07"/>
    <n v="468607.43"/>
    <n v="131124"/>
    <n v="1251018.6099999999"/>
  </r>
  <r>
    <x v="2"/>
    <s v="Tampa Electric Company"/>
    <x v="0"/>
    <s v="Tampa Electric Company"/>
    <x v="484"/>
    <s v="Security Services"/>
    <x v="132"/>
    <s v="Misc General Exp"/>
    <n v="115.24"/>
    <n v="78.459999999999994"/>
    <n v="48.82"/>
    <n v="72.989999999999995"/>
    <n v="64.489999999999995"/>
    <n v="-7"/>
    <m/>
    <n v="57.49"/>
    <n v="121.98"/>
    <n v="71.489999999999995"/>
    <m/>
    <n v="148.97999999999999"/>
    <n v="772.94"/>
  </r>
  <r>
    <x v="2"/>
    <s v="Tampa Electric Company"/>
    <x v="0"/>
    <s v="Tampa Electric Company"/>
    <x v="484"/>
    <s v="Security Services"/>
    <x v="133"/>
    <s v="A&amp;G Ele Maint GenPlt"/>
    <n v="5000"/>
    <n v="17960.11"/>
    <n v="27354.28"/>
    <n v="20171.349999999999"/>
    <n v="6661.47"/>
    <n v="13638.49"/>
    <n v="4973.96"/>
    <n v="9074.98"/>
    <n v="-126.85"/>
    <n v="-5474.18"/>
    <n v="13678.46"/>
    <m/>
    <n v="112912.06999999998"/>
  </r>
  <r>
    <x v="2"/>
    <s v="Tampa Electric Company"/>
    <x v="0"/>
    <s v="Tampa Electric Company"/>
    <x v="484"/>
    <s v="Security Services"/>
    <x v="134"/>
    <s v="Not assigned"/>
    <m/>
    <m/>
    <m/>
    <m/>
    <m/>
    <n v="-35894.83"/>
    <m/>
    <m/>
    <m/>
    <m/>
    <m/>
    <m/>
    <n v="-35894.83"/>
  </r>
  <r>
    <x v="2"/>
    <s v="Tampa Electric Company"/>
    <x v="0"/>
    <s v="Tampa Electric Company"/>
    <x v="485"/>
    <s v="Hardware Maint/Svcs"/>
    <x v="1"/>
    <s v="FERC B/S Clearing"/>
    <n v="-5122.37"/>
    <n v="127.63"/>
    <n v="127.63"/>
    <n v="127.63"/>
    <n v="127.63"/>
    <n v="-7596.79"/>
    <n v="-7596.79"/>
    <n v="-7596.79"/>
    <n v="18640.990000000002"/>
    <n v="-7596.79"/>
    <n v="-7596.79"/>
    <n v="-7591.69"/>
    <n v="-31546.5"/>
  </r>
  <r>
    <x v="2"/>
    <s v="Tampa Electric Company"/>
    <x v="0"/>
    <s v="Tampa Electric Company"/>
    <x v="485"/>
    <s v="Hardware Maint/Svcs"/>
    <x v="87"/>
    <s v="Steam Maint BoilerPl"/>
    <m/>
    <m/>
    <m/>
    <m/>
    <m/>
    <m/>
    <m/>
    <m/>
    <m/>
    <n v="16068"/>
    <m/>
    <m/>
    <n v="16068"/>
  </r>
  <r>
    <x v="2"/>
    <s v="Tampa Electric Company"/>
    <x v="0"/>
    <s v="Tampa Electric Company"/>
    <x v="485"/>
    <s v="Hardware Maint/Svcs"/>
    <x v="106"/>
    <s v="Trnsm Maint Comp SW"/>
    <n v="396.39"/>
    <n v="7199.18"/>
    <n v="397.88"/>
    <n v="397.88"/>
    <n v="4719.1400000000003"/>
    <n v="397.88"/>
    <n v="4704.59"/>
    <n v="397.88"/>
    <m/>
    <n v="795.76"/>
    <m/>
    <n v="795.76"/>
    <n v="20202.34"/>
  </r>
  <r>
    <x v="2"/>
    <s v="Tampa Electric Company"/>
    <x v="0"/>
    <s v="Tampa Electric Company"/>
    <x v="485"/>
    <s v="Hardware Maint/Svcs"/>
    <x v="141"/>
    <s v="Outside Services"/>
    <n v="6586"/>
    <n v="9112.9"/>
    <m/>
    <m/>
    <n v="10325.02"/>
    <n v="20405.89"/>
    <n v="20190.84"/>
    <n v="20553.3"/>
    <n v="20559.419999999998"/>
    <n v="20604.900000000001"/>
    <n v="14311.42"/>
    <n v="20467.98"/>
    <n v="163117.67000000001"/>
  </r>
  <r>
    <x v="2"/>
    <s v="Tampa Electric Company"/>
    <x v="0"/>
    <s v="Tampa Electric Company"/>
    <x v="486"/>
    <s v="Site Testing Service"/>
    <x v="1"/>
    <s v="FERC B/S Clearing"/>
    <n v="3991.6"/>
    <n v="647143.51"/>
    <n v="9553"/>
    <n v="3703.9"/>
    <n v="34802.01"/>
    <n v="1888.99"/>
    <n v="946.73"/>
    <n v="8882.4"/>
    <n v="13270.49"/>
    <n v="2376.66"/>
    <n v="3155.46"/>
    <n v="825.55"/>
    <n v="730540.3"/>
  </r>
  <r>
    <x v="2"/>
    <s v="Tampa Electric Company"/>
    <x v="0"/>
    <s v="Tampa Electric Company"/>
    <x v="486"/>
    <s v="Site Testing Service"/>
    <x v="84"/>
    <s v="Misc Steam Pwr Exp"/>
    <n v="14500.23"/>
    <n v="1962.5"/>
    <n v="10105.24"/>
    <n v="4850"/>
    <n v="14969.91"/>
    <n v="3330.58"/>
    <n v="16588.63"/>
    <n v="3530.3"/>
    <n v="3347.72"/>
    <n v="3089.21"/>
    <n v="6905.8"/>
    <n v="7070.69"/>
    <n v="90250.810000000027"/>
  </r>
  <r>
    <x v="2"/>
    <s v="Tampa Electric Company"/>
    <x v="0"/>
    <s v="Tampa Electric Company"/>
    <x v="486"/>
    <s v="Site Testing Service"/>
    <x v="91"/>
    <s v="OthPwr Fuel"/>
    <m/>
    <n v="4780.68"/>
    <m/>
    <m/>
    <n v="365.37"/>
    <m/>
    <m/>
    <m/>
    <n v="40.31"/>
    <m/>
    <m/>
    <m/>
    <n v="5186.3600000000006"/>
  </r>
  <r>
    <x v="2"/>
    <s v="Tampa Electric Company"/>
    <x v="0"/>
    <s v="Tampa Electric Company"/>
    <x v="486"/>
    <s v="Site Testing Service"/>
    <x v="92"/>
    <s v="OthPwr Gen Exp"/>
    <n v="6389.81"/>
    <m/>
    <n v="1224.81"/>
    <n v="20"/>
    <n v="6865.86"/>
    <n v="3263.23"/>
    <n v="860.73"/>
    <n v="106.5"/>
    <n v="3192.21"/>
    <n v="609.41"/>
    <n v="398.03"/>
    <n v="3869.09"/>
    <n v="26799.679999999997"/>
  </r>
  <r>
    <x v="2"/>
    <s v="Tampa Electric Company"/>
    <x v="0"/>
    <s v="Tampa Electric Company"/>
    <x v="486"/>
    <s v="Site Testing Service"/>
    <x v="93"/>
    <s v="Misc OthPwr Gen Exp"/>
    <n v="2945.73"/>
    <n v="1202.5999999999999"/>
    <n v="1200.45"/>
    <n v="40"/>
    <n v="7981.44"/>
    <n v="590.42999999999995"/>
    <n v="4077.13"/>
    <n v="2938.59"/>
    <n v="2498.7600000000002"/>
    <n v="609.41"/>
    <n v="917.05"/>
    <n v="303.97000000000003"/>
    <n v="25305.559999999998"/>
  </r>
  <r>
    <x v="2"/>
    <s v="Tampa Electric Company"/>
    <x v="0"/>
    <s v="Tampa Electric Company"/>
    <x v="486"/>
    <s v="Site Testing Service"/>
    <x v="109"/>
    <s v="Trnsm Maint OH Lines"/>
    <m/>
    <m/>
    <n v="2915.4"/>
    <n v="75"/>
    <n v="2687.5"/>
    <n v="91.06"/>
    <m/>
    <m/>
    <m/>
    <n v="179.66"/>
    <m/>
    <n v="60"/>
    <n v="6008.62"/>
  </r>
  <r>
    <x v="2"/>
    <s v="Tampa Electric Company"/>
    <x v="0"/>
    <s v="Tampa Electric Company"/>
    <x v="486"/>
    <s v="Site Testing Service"/>
    <x v="112"/>
    <s v="Distrb Station Exp"/>
    <m/>
    <m/>
    <n v="2840.4"/>
    <m/>
    <n v="2687.5"/>
    <m/>
    <m/>
    <n v="463.22"/>
    <m/>
    <m/>
    <m/>
    <m/>
    <n v="5991.12"/>
  </r>
  <r>
    <x v="2"/>
    <s v="Tampa Electric Company"/>
    <x v="0"/>
    <s v="Tampa Electric Company"/>
    <x v="486"/>
    <s v="Site Testing Service"/>
    <x v="141"/>
    <s v="Outside Services"/>
    <m/>
    <m/>
    <m/>
    <m/>
    <m/>
    <n v="114"/>
    <m/>
    <m/>
    <m/>
    <m/>
    <m/>
    <m/>
    <n v="114"/>
  </r>
  <r>
    <x v="2"/>
    <s v="Tampa Electric Company"/>
    <x v="0"/>
    <s v="Tampa Electric Company"/>
    <x v="486"/>
    <s v="Site Testing Service"/>
    <x v="132"/>
    <s v="Misc General Exp"/>
    <n v="2776.2"/>
    <m/>
    <n v="398.3"/>
    <n v="119.2"/>
    <n v="476.8"/>
    <n v="192.8"/>
    <m/>
    <m/>
    <n v="112.2"/>
    <n v="291"/>
    <n v="133.19999999999999"/>
    <n v="66.599999999999994"/>
    <n v="4566.3"/>
  </r>
  <r>
    <x v="2"/>
    <s v="Tampa Electric Company"/>
    <x v="0"/>
    <s v="Tampa Electric Company"/>
    <x v="487"/>
    <s v="Software Maintenance"/>
    <x v="1"/>
    <s v="FERC B/S Clearing"/>
    <n v="1333005.08"/>
    <n v="-1010506.47"/>
    <n v="1494723.48"/>
    <n v="616372.15"/>
    <n v="381494.14"/>
    <n v="-656530.5"/>
    <n v="113510.83"/>
    <n v="4706900.45"/>
    <n v="-1611003.38"/>
    <n v="1243703.93"/>
    <n v="-1219793.1100000001"/>
    <n v="1557990.8"/>
    <n v="6949867.3999999994"/>
  </r>
  <r>
    <x v="2"/>
    <s v="Tampa Electric Company"/>
    <x v="0"/>
    <s v="Tampa Electric Company"/>
    <x v="487"/>
    <s v="Software Maintenance"/>
    <x v="80"/>
    <s v="Steam Ops SupEng"/>
    <n v="10164.68"/>
    <m/>
    <m/>
    <n v="875"/>
    <m/>
    <n v="14979.55"/>
    <m/>
    <m/>
    <n v="21672.21"/>
    <m/>
    <m/>
    <m/>
    <n v="47691.44"/>
  </r>
  <r>
    <x v="2"/>
    <s v="Tampa Electric Company"/>
    <x v="0"/>
    <s v="Tampa Electric Company"/>
    <x v="487"/>
    <s v="Software Maintenance"/>
    <x v="82"/>
    <s v="Steam Expenses"/>
    <m/>
    <m/>
    <m/>
    <m/>
    <m/>
    <m/>
    <n v="10000"/>
    <m/>
    <m/>
    <m/>
    <m/>
    <m/>
    <n v="10000"/>
  </r>
  <r>
    <x v="2"/>
    <s v="Tampa Electric Company"/>
    <x v="0"/>
    <s v="Tampa Electric Company"/>
    <x v="487"/>
    <s v="Software Maintenance"/>
    <x v="84"/>
    <s v="Misc Steam Pwr Exp"/>
    <n v="2951.6"/>
    <n v="3930.45"/>
    <n v="3930.45"/>
    <n v="4055.45"/>
    <n v="3930.45"/>
    <n v="3975.45"/>
    <n v="3930.45"/>
    <n v="3930.45"/>
    <n v="3950.45"/>
    <n v="3930.45"/>
    <n v="3930.45"/>
    <n v="50290.34"/>
    <n v="92736.44"/>
  </r>
  <r>
    <x v="2"/>
    <s v="Tampa Electric Company"/>
    <x v="0"/>
    <s v="Tampa Electric Company"/>
    <x v="487"/>
    <s v="Software Maintenance"/>
    <x v="92"/>
    <s v="OthPwr Gen Exp"/>
    <n v="13518.36"/>
    <n v="17554.560000000001"/>
    <n v="17554.560000000001"/>
    <n v="17554.560000000001"/>
    <n v="17994.560000000001"/>
    <n v="17554.560000000001"/>
    <n v="27554.560000000001"/>
    <n v="17554.560000000001"/>
    <n v="21944.560000000001"/>
    <n v="17554.560000000001"/>
    <n v="17554.560000000001"/>
    <n v="51933.57"/>
    <n v="255827.53"/>
  </r>
  <r>
    <x v="2"/>
    <s v="Tampa Electric Company"/>
    <x v="0"/>
    <s v="Tampa Electric Company"/>
    <x v="487"/>
    <s v="Software Maintenance"/>
    <x v="93"/>
    <s v="Misc OthPwr Gen Exp"/>
    <n v="1102.5999999999999"/>
    <n v="3937.51"/>
    <n v="3937.51"/>
    <n v="9462.51"/>
    <n v="3937.51"/>
    <n v="4127.51"/>
    <n v="25601.26"/>
    <n v="3937.51"/>
    <n v="4302.51"/>
    <n v="3937.51"/>
    <n v="3937.51"/>
    <n v="50370"/>
    <n v="118591.45000000001"/>
  </r>
  <r>
    <x v="2"/>
    <s v="Tampa Electric Company"/>
    <x v="0"/>
    <s v="Tampa Electric Company"/>
    <x v="487"/>
    <s v="Software Maintenance"/>
    <x v="95"/>
    <s v="OthPwr Maint Gen Eq"/>
    <m/>
    <n v="3533.89"/>
    <n v="3533.89"/>
    <n v="3533.89"/>
    <n v="3533.89"/>
    <n v="16741.72"/>
    <n v="-9673.94"/>
    <n v="3533.89"/>
    <n v="3533.89"/>
    <n v="3533.89"/>
    <n v="3533.89"/>
    <n v="45810.03"/>
    <n v="81148.929999999993"/>
  </r>
  <r>
    <x v="2"/>
    <s v="Tampa Electric Company"/>
    <x v="0"/>
    <s v="Tampa Electric Company"/>
    <x v="487"/>
    <s v="Software Maintenance"/>
    <x v="98"/>
    <s v="Trnsm Ops SupEng"/>
    <n v="5"/>
    <m/>
    <m/>
    <m/>
    <m/>
    <m/>
    <m/>
    <m/>
    <m/>
    <m/>
    <m/>
    <m/>
    <n v="5"/>
  </r>
  <r>
    <x v="2"/>
    <s v="Tampa Electric Company"/>
    <x v="0"/>
    <s v="Tampa Electric Company"/>
    <x v="487"/>
    <s v="Software Maintenance"/>
    <x v="100"/>
    <s v="Trnsm LD Monitor"/>
    <n v="30"/>
    <m/>
    <m/>
    <n v="70"/>
    <m/>
    <n v="75"/>
    <m/>
    <m/>
    <n v="70"/>
    <m/>
    <m/>
    <m/>
    <n v="245"/>
  </r>
  <r>
    <x v="2"/>
    <s v="Tampa Electric Company"/>
    <x v="0"/>
    <s v="Tampa Electric Company"/>
    <x v="487"/>
    <s v="Software Maintenance"/>
    <x v="104"/>
    <s v="Misc Trnsm Exp"/>
    <m/>
    <m/>
    <m/>
    <m/>
    <m/>
    <m/>
    <m/>
    <m/>
    <n v="125"/>
    <m/>
    <m/>
    <m/>
    <n v="125"/>
  </r>
  <r>
    <x v="2"/>
    <s v="Tampa Electric Company"/>
    <x v="0"/>
    <s v="Tampa Electric Company"/>
    <x v="487"/>
    <s v="Software Maintenance"/>
    <x v="105"/>
    <s v="Trnsm Maint Struct"/>
    <m/>
    <m/>
    <m/>
    <m/>
    <m/>
    <m/>
    <m/>
    <m/>
    <m/>
    <n v="226557.54"/>
    <m/>
    <m/>
    <n v="226557.54"/>
  </r>
  <r>
    <x v="2"/>
    <s v="Tampa Electric Company"/>
    <x v="0"/>
    <s v="Tampa Electric Company"/>
    <x v="487"/>
    <s v="Software Maintenance"/>
    <x v="106"/>
    <s v="Trnsm Maint Comp SW"/>
    <n v="49650.3"/>
    <n v="58021.55"/>
    <n v="54947.94"/>
    <n v="290251.49"/>
    <n v="100487.69"/>
    <n v="104391.74"/>
    <n v="95738.32"/>
    <n v="138269.65"/>
    <n v="107100.31"/>
    <n v="134814.38"/>
    <n v="126436.84"/>
    <n v="200344.7"/>
    <n v="1460454.9100000001"/>
  </r>
  <r>
    <x v="2"/>
    <s v="Tampa Electric Company"/>
    <x v="0"/>
    <s v="Tampa Electric Company"/>
    <x v="487"/>
    <s v="Software Maintenance"/>
    <x v="112"/>
    <s v="Distrb Station Exp"/>
    <n v="4318.8"/>
    <m/>
    <m/>
    <n v="5393.8"/>
    <m/>
    <m/>
    <m/>
    <m/>
    <m/>
    <m/>
    <n v="1005.13"/>
    <m/>
    <n v="10717.73"/>
  </r>
  <r>
    <x v="2"/>
    <s v="Tampa Electric Company"/>
    <x v="0"/>
    <s v="Tampa Electric Company"/>
    <x v="487"/>
    <s v="Software Maintenance"/>
    <x v="113"/>
    <s v="Distrb OH Line Exp"/>
    <m/>
    <m/>
    <m/>
    <n v="8535"/>
    <m/>
    <n v="40"/>
    <m/>
    <m/>
    <m/>
    <m/>
    <m/>
    <m/>
    <n v="8575"/>
  </r>
  <r>
    <x v="2"/>
    <s v="Tampa Electric Company"/>
    <x v="0"/>
    <s v="Tampa Electric Company"/>
    <x v="487"/>
    <s v="Software Maintenance"/>
    <x v="115"/>
    <s v="Distrb Sreet Lightn"/>
    <n v="80"/>
    <m/>
    <m/>
    <n v="2660"/>
    <m/>
    <n v="1610"/>
    <m/>
    <m/>
    <n v="1465"/>
    <m/>
    <m/>
    <m/>
    <n v="5815"/>
  </r>
  <r>
    <x v="2"/>
    <s v="Tampa Electric Company"/>
    <x v="0"/>
    <s v="Tampa Electric Company"/>
    <x v="487"/>
    <s v="Software Maintenance"/>
    <x v="116"/>
    <s v="Distrb Meter Exp"/>
    <m/>
    <m/>
    <m/>
    <m/>
    <m/>
    <m/>
    <n v="8129.51"/>
    <m/>
    <m/>
    <m/>
    <m/>
    <m/>
    <n v="8129.51"/>
  </r>
  <r>
    <x v="2"/>
    <s v="Tampa Electric Company"/>
    <x v="0"/>
    <s v="Tampa Electric Company"/>
    <x v="487"/>
    <s v="Software Maintenance"/>
    <x v="118"/>
    <s v="Misc Distrib Exp"/>
    <n v="98694.64"/>
    <n v="100360.8"/>
    <n v="82893.62"/>
    <n v="93931.92"/>
    <n v="121223.42"/>
    <n v="94642.79"/>
    <n v="76651.320000000007"/>
    <n v="277877.44"/>
    <n v="160069.56"/>
    <n v="188961.85"/>
    <n v="334035.74"/>
    <n v="239011.53"/>
    <n v="1868354.6300000001"/>
  </r>
  <r>
    <x v="2"/>
    <s v="Tampa Electric Company"/>
    <x v="0"/>
    <s v="Tampa Electric Company"/>
    <x v="487"/>
    <s v="Software Maintenance"/>
    <x v="127"/>
    <s v="Cust Act Meter Read"/>
    <n v="243798.03"/>
    <n v="53422.37"/>
    <n v="308844.88"/>
    <n v="122802.08"/>
    <n v="401494.75"/>
    <n v="163946.70000000001"/>
    <n v="374462.27"/>
    <n v="139906"/>
    <n v="129961.58"/>
    <n v="470731.99"/>
    <n v="147371.57999999999"/>
    <n v="129961.58"/>
    <n v="2686703.81"/>
  </r>
  <r>
    <x v="2"/>
    <s v="Tampa Electric Company"/>
    <x v="0"/>
    <s v="Tampa Electric Company"/>
    <x v="487"/>
    <s v="Software Maintenance"/>
    <x v="128"/>
    <s v="Cust Act Rcds Cllct"/>
    <n v="102466.86"/>
    <n v="664852.89"/>
    <n v="61148.82"/>
    <n v="134264.75"/>
    <n v="548637.93000000005"/>
    <n v="93659.45"/>
    <n v="46006.27"/>
    <n v="192377.99"/>
    <n v="183810.84"/>
    <n v="165931.19"/>
    <n v="112748.78"/>
    <n v="137338.95000000001"/>
    <n v="2443244.7200000002"/>
  </r>
  <r>
    <x v="2"/>
    <s v="Tampa Electric Company"/>
    <x v="0"/>
    <s v="Tampa Electric Company"/>
    <x v="487"/>
    <s v="Software Maintenance"/>
    <x v="129"/>
    <s v="Cust Assist Exp"/>
    <n v="13355.73"/>
    <n v="13355.73"/>
    <n v="9153.73"/>
    <m/>
    <m/>
    <m/>
    <m/>
    <m/>
    <m/>
    <m/>
    <m/>
    <n v="13032"/>
    <n v="48897.19"/>
  </r>
  <r>
    <x v="2"/>
    <s v="Tampa Electric Company"/>
    <x v="0"/>
    <s v="Tampa Electric Company"/>
    <x v="487"/>
    <s v="Software Maintenance"/>
    <x v="141"/>
    <s v="Outside Services"/>
    <n v="938208.46"/>
    <n v="683799.18"/>
    <n v="874219.09"/>
    <n v="828586.92"/>
    <n v="752825.41"/>
    <n v="1031887.87"/>
    <n v="824221.94"/>
    <n v="1514650.02"/>
    <n v="850853.91"/>
    <n v="757279.17"/>
    <n v="963176.39"/>
    <n v="982098.64"/>
    <n v="11001807"/>
  </r>
  <r>
    <x v="2"/>
    <s v="Tampa Electric Company"/>
    <x v="0"/>
    <s v="Tampa Electric Company"/>
    <x v="487"/>
    <s v="Software Maintenance"/>
    <x v="139"/>
    <s v="Regul Commission Exp"/>
    <m/>
    <m/>
    <m/>
    <m/>
    <m/>
    <m/>
    <m/>
    <n v="-9732"/>
    <m/>
    <m/>
    <m/>
    <m/>
    <n v="-9732"/>
  </r>
  <r>
    <x v="2"/>
    <s v="Tampa Electric Company"/>
    <x v="0"/>
    <s v="Tampa Electric Company"/>
    <x v="487"/>
    <s v="Software Maintenance"/>
    <x v="132"/>
    <s v="Misc General Exp"/>
    <n v="21500"/>
    <n v="21916.67"/>
    <n v="21916.67"/>
    <n v="90592.98"/>
    <n v="21916.67"/>
    <n v="54501.67"/>
    <n v="23099.67"/>
    <n v="23706.79"/>
    <n v="21916.67"/>
    <n v="21916.67"/>
    <n v="30190.62"/>
    <n v="30190.62"/>
    <n v="383365.6999999999"/>
  </r>
  <r>
    <x v="2"/>
    <s v="Tampa Electric Company"/>
    <x v="0"/>
    <s v="Tampa Electric Company"/>
    <x v="487"/>
    <s v="Software Maintenance"/>
    <x v="133"/>
    <s v="A&amp;G Ele Maint GenPlt"/>
    <m/>
    <m/>
    <m/>
    <m/>
    <m/>
    <n v="5"/>
    <m/>
    <m/>
    <n v="15"/>
    <m/>
    <m/>
    <m/>
    <n v="20"/>
  </r>
  <r>
    <x v="2"/>
    <s v="Tampa Electric Company"/>
    <x v="0"/>
    <s v="Tampa Electric Company"/>
    <x v="487"/>
    <s v="Software Maintenance"/>
    <x v="134"/>
    <s v="Not assigned"/>
    <m/>
    <m/>
    <n v="522792"/>
    <m/>
    <m/>
    <m/>
    <m/>
    <m/>
    <m/>
    <m/>
    <m/>
    <m/>
    <n v="522792"/>
  </r>
  <r>
    <x v="2"/>
    <s v="Tampa Electric Company"/>
    <x v="0"/>
    <s v="Tampa Electric Company"/>
    <x v="488"/>
    <s v="Trust Fee"/>
    <x v="132"/>
    <s v="Misc General Exp"/>
    <m/>
    <m/>
    <m/>
    <m/>
    <m/>
    <n v="16000"/>
    <m/>
    <m/>
    <m/>
    <n v="20200"/>
    <n v="9147.02"/>
    <m/>
    <n v="45347.020000000004"/>
  </r>
  <r>
    <x v="2"/>
    <s v="Tampa Electric Company"/>
    <x v="0"/>
    <s v="Tampa Electric Company"/>
    <x v="489"/>
    <s v="OutSvc Exp Reclass"/>
    <x v="1"/>
    <s v="FERC B/S Clearing"/>
    <n v="327064.95"/>
    <n v="89563.67"/>
    <n v="547350.74"/>
    <n v="195636.3"/>
    <n v="419859.76"/>
    <n v="369612.47"/>
    <n v="-342988.7"/>
    <n v="433449.98"/>
    <n v="-334069.64"/>
    <n v="-523309.51"/>
    <n v="-872551.97"/>
    <n v="44040.09"/>
    <n v="353658.13999999978"/>
  </r>
  <r>
    <x v="2"/>
    <s v="Tampa Electric Company"/>
    <x v="0"/>
    <s v="Tampa Electric Company"/>
    <x v="489"/>
    <s v="OutSvc Exp Reclass"/>
    <x v="78"/>
    <s v="Csts Jobbing Wrk"/>
    <m/>
    <m/>
    <m/>
    <m/>
    <m/>
    <m/>
    <m/>
    <n v="65418.93"/>
    <m/>
    <m/>
    <m/>
    <m/>
    <n v="65418.93"/>
  </r>
  <r>
    <x v="2"/>
    <s v="Tampa Electric Company"/>
    <x v="0"/>
    <s v="Tampa Electric Company"/>
    <x v="489"/>
    <s v="OutSvc Exp Reclass"/>
    <x v="80"/>
    <s v="Steam Ops SupEng"/>
    <m/>
    <m/>
    <m/>
    <m/>
    <m/>
    <m/>
    <n v="0"/>
    <m/>
    <m/>
    <m/>
    <m/>
    <m/>
    <n v="0"/>
  </r>
  <r>
    <x v="2"/>
    <s v="Tampa Electric Company"/>
    <x v="0"/>
    <s v="Tampa Electric Company"/>
    <x v="489"/>
    <s v="OutSvc Exp Reclass"/>
    <x v="83"/>
    <s v="Steam Electric Exp"/>
    <m/>
    <m/>
    <m/>
    <m/>
    <m/>
    <m/>
    <n v="113320.42"/>
    <m/>
    <m/>
    <m/>
    <m/>
    <m/>
    <n v="113320.42"/>
  </r>
  <r>
    <x v="2"/>
    <s v="Tampa Electric Company"/>
    <x v="0"/>
    <s v="Tampa Electric Company"/>
    <x v="489"/>
    <s v="OutSvc Exp Reclass"/>
    <x v="86"/>
    <s v="Steam Main Struct"/>
    <n v="-123858.63"/>
    <m/>
    <m/>
    <m/>
    <n v="16522.11"/>
    <m/>
    <m/>
    <m/>
    <m/>
    <m/>
    <n v="-703.8"/>
    <m/>
    <n v="-108040.32000000001"/>
  </r>
  <r>
    <x v="2"/>
    <s v="Tampa Electric Company"/>
    <x v="0"/>
    <s v="Tampa Electric Company"/>
    <x v="489"/>
    <s v="OutSvc Exp Reclass"/>
    <x v="87"/>
    <s v="Steam Maint BoilerPl"/>
    <n v="5708.45"/>
    <m/>
    <m/>
    <m/>
    <n v="-20671.93"/>
    <m/>
    <n v="-22095.5"/>
    <m/>
    <n v="-13100.69"/>
    <n v="5280.6"/>
    <m/>
    <m/>
    <n v="-44879.07"/>
  </r>
  <r>
    <x v="2"/>
    <s v="Tampa Electric Company"/>
    <x v="0"/>
    <s v="Tampa Electric Company"/>
    <x v="489"/>
    <s v="OutSvc Exp Reclass"/>
    <x v="88"/>
    <s v="Steam Maint ElePlant"/>
    <m/>
    <m/>
    <n v="-249090.43"/>
    <n v="-189369.26"/>
    <m/>
    <m/>
    <n v="442885.19"/>
    <n v="-322495.19"/>
    <m/>
    <n v="-8048.37"/>
    <n v="-4125.42"/>
    <n v="-18291.64"/>
    <n v="-348535.12"/>
  </r>
  <r>
    <x v="2"/>
    <s v="Tampa Electric Company"/>
    <x v="0"/>
    <s v="Tampa Electric Company"/>
    <x v="489"/>
    <s v="OutSvc Exp Reclass"/>
    <x v="89"/>
    <s v="Maint Msc Steam Plnt"/>
    <m/>
    <m/>
    <m/>
    <m/>
    <n v="99.78"/>
    <n v="16276.26"/>
    <n v="96553.58"/>
    <m/>
    <n v="87823.56"/>
    <n v="-1379.73"/>
    <n v="212302.03"/>
    <n v="-5040.03"/>
    <n v="406635.44999999995"/>
  </r>
  <r>
    <x v="2"/>
    <s v="Tampa Electric Company"/>
    <x v="0"/>
    <s v="Tampa Electric Company"/>
    <x v="489"/>
    <s v="OutSvc Exp Reclass"/>
    <x v="91"/>
    <s v="OthPwr Fuel"/>
    <m/>
    <m/>
    <m/>
    <m/>
    <m/>
    <n v="-469.87"/>
    <m/>
    <m/>
    <m/>
    <m/>
    <m/>
    <m/>
    <n v="-469.87"/>
  </r>
  <r>
    <x v="2"/>
    <s v="Tampa Electric Company"/>
    <x v="0"/>
    <s v="Tampa Electric Company"/>
    <x v="489"/>
    <s v="OutSvc Exp Reclass"/>
    <x v="92"/>
    <s v="OthPwr Gen Exp"/>
    <m/>
    <n v="3882.5"/>
    <m/>
    <m/>
    <m/>
    <n v="469.87"/>
    <m/>
    <m/>
    <m/>
    <m/>
    <m/>
    <n v="76351.520000000004"/>
    <n v="80703.89"/>
  </r>
  <r>
    <x v="2"/>
    <s v="Tampa Electric Company"/>
    <x v="0"/>
    <s v="Tampa Electric Company"/>
    <x v="489"/>
    <s v="OutSvc Exp Reclass"/>
    <x v="93"/>
    <s v="Misc OthPwr Gen Exp"/>
    <m/>
    <m/>
    <n v="-9989"/>
    <m/>
    <m/>
    <m/>
    <n v="14241.68"/>
    <m/>
    <m/>
    <n v="86.1"/>
    <m/>
    <m/>
    <n v="4338.7800000000007"/>
  </r>
  <r>
    <x v="2"/>
    <s v="Tampa Electric Company"/>
    <x v="0"/>
    <s v="Tampa Electric Company"/>
    <x v="489"/>
    <s v="OutSvc Exp Reclass"/>
    <x v="95"/>
    <s v="OthPwr Maint Gen Eq"/>
    <m/>
    <n v="-137754.74"/>
    <n v="-16079.93"/>
    <m/>
    <n v="-318926.90000000002"/>
    <m/>
    <m/>
    <m/>
    <m/>
    <m/>
    <m/>
    <m/>
    <n v="-472761.57"/>
  </r>
  <r>
    <x v="2"/>
    <s v="Tampa Electric Company"/>
    <x v="0"/>
    <s v="Tampa Electric Company"/>
    <x v="489"/>
    <s v="OutSvc Exp Reclass"/>
    <x v="96"/>
    <s v="Maint Msc OthPwr Plt"/>
    <m/>
    <m/>
    <m/>
    <m/>
    <m/>
    <n v="-24278.26"/>
    <m/>
    <m/>
    <m/>
    <m/>
    <m/>
    <m/>
    <n v="-24278.26"/>
  </r>
  <r>
    <x v="2"/>
    <s v="Tampa Electric Company"/>
    <x v="0"/>
    <s v="Tampa Electric Company"/>
    <x v="489"/>
    <s v="OutSvc Exp Reclass"/>
    <x v="98"/>
    <s v="Trnsm Ops SupEng"/>
    <m/>
    <m/>
    <m/>
    <m/>
    <m/>
    <m/>
    <n v="33000"/>
    <m/>
    <m/>
    <m/>
    <m/>
    <m/>
    <n v="33000"/>
  </r>
  <r>
    <x v="2"/>
    <s v="Tampa Electric Company"/>
    <x v="0"/>
    <s v="Tampa Electric Company"/>
    <x v="489"/>
    <s v="OutSvc Exp Reclass"/>
    <x v="102"/>
    <s v="Trnsm Station Exp"/>
    <m/>
    <m/>
    <m/>
    <m/>
    <m/>
    <m/>
    <n v="25321.63"/>
    <m/>
    <m/>
    <m/>
    <m/>
    <m/>
    <n v="25321.63"/>
  </r>
  <r>
    <x v="2"/>
    <s v="Tampa Electric Company"/>
    <x v="0"/>
    <s v="Tampa Electric Company"/>
    <x v="489"/>
    <s v="OutSvc Exp Reclass"/>
    <x v="103"/>
    <s v="Trnsm OH Line Exp"/>
    <m/>
    <m/>
    <m/>
    <m/>
    <m/>
    <m/>
    <m/>
    <m/>
    <m/>
    <n v="-3291.15"/>
    <n v="-991.68"/>
    <m/>
    <n v="-4282.83"/>
  </r>
  <r>
    <x v="2"/>
    <s v="Tampa Electric Company"/>
    <x v="0"/>
    <s v="Tampa Electric Company"/>
    <x v="489"/>
    <s v="OutSvc Exp Reclass"/>
    <x v="104"/>
    <s v="Misc Trnsm Exp"/>
    <m/>
    <m/>
    <m/>
    <n v="194.7"/>
    <m/>
    <m/>
    <m/>
    <m/>
    <m/>
    <m/>
    <m/>
    <n v="84335.59"/>
    <n v="84530.29"/>
  </r>
  <r>
    <x v="2"/>
    <s v="Tampa Electric Company"/>
    <x v="0"/>
    <s v="Tampa Electric Company"/>
    <x v="489"/>
    <s v="OutSvc Exp Reclass"/>
    <x v="105"/>
    <s v="Trnsm Maint Struct"/>
    <m/>
    <m/>
    <m/>
    <m/>
    <m/>
    <m/>
    <m/>
    <m/>
    <m/>
    <n v="-226557.54"/>
    <m/>
    <m/>
    <n v="-226557.54"/>
  </r>
  <r>
    <x v="2"/>
    <s v="Tampa Electric Company"/>
    <x v="0"/>
    <s v="Tampa Electric Company"/>
    <x v="489"/>
    <s v="OutSvc Exp Reclass"/>
    <x v="109"/>
    <s v="Trnsm Maint OH Lines"/>
    <n v="-6224.87"/>
    <m/>
    <m/>
    <m/>
    <m/>
    <m/>
    <m/>
    <m/>
    <m/>
    <m/>
    <n v="-2636.45"/>
    <m/>
    <n v="-8861.32"/>
  </r>
  <r>
    <x v="2"/>
    <s v="Tampa Electric Company"/>
    <x v="0"/>
    <s v="Tampa Electric Company"/>
    <x v="489"/>
    <s v="OutSvc Exp Reclass"/>
    <x v="110"/>
    <s v="Distrb Ops SupEng"/>
    <m/>
    <m/>
    <m/>
    <m/>
    <m/>
    <m/>
    <m/>
    <m/>
    <m/>
    <m/>
    <n v="151478.01999999999"/>
    <m/>
    <n v="151478.01999999999"/>
  </r>
  <r>
    <x v="2"/>
    <s v="Tampa Electric Company"/>
    <x v="0"/>
    <s v="Tampa Electric Company"/>
    <x v="489"/>
    <s v="OutSvc Exp Reclass"/>
    <x v="112"/>
    <s v="Distrb Station Exp"/>
    <m/>
    <m/>
    <n v="-125"/>
    <m/>
    <m/>
    <m/>
    <n v="10852.12"/>
    <m/>
    <m/>
    <m/>
    <m/>
    <m/>
    <n v="10727.12"/>
  </r>
  <r>
    <x v="2"/>
    <s v="Tampa Electric Company"/>
    <x v="0"/>
    <s v="Tampa Electric Company"/>
    <x v="489"/>
    <s v="OutSvc Exp Reclass"/>
    <x v="113"/>
    <s v="Distrb OH Line Exp"/>
    <n v="-71.73"/>
    <n v="4880.5"/>
    <m/>
    <n v="-84296.2"/>
    <m/>
    <n v="-343004.76"/>
    <m/>
    <m/>
    <m/>
    <n v="-108716.46"/>
    <n v="-204183.02"/>
    <m/>
    <n v="-735391.67"/>
  </r>
  <r>
    <x v="2"/>
    <s v="Tampa Electric Company"/>
    <x v="0"/>
    <s v="Tampa Electric Company"/>
    <x v="489"/>
    <s v="OutSvc Exp Reclass"/>
    <x v="115"/>
    <s v="Distrb Sreet Lightn"/>
    <m/>
    <n v="-24538.58"/>
    <n v="-7069.7"/>
    <n v="-18782.939999999999"/>
    <n v="-24005.49"/>
    <n v="-17466.45"/>
    <n v="-19294.060000000001"/>
    <n v="-28364.04"/>
    <n v="-69765.039999999994"/>
    <n v="-19886.66"/>
    <n v="-18138.45"/>
    <n v="-61709.18"/>
    <n v="-309020.59000000003"/>
  </r>
  <r>
    <x v="2"/>
    <s v="Tampa Electric Company"/>
    <x v="0"/>
    <s v="Tampa Electric Company"/>
    <x v="489"/>
    <s v="OutSvc Exp Reclass"/>
    <x v="116"/>
    <s v="Distrb Meter Exp"/>
    <n v="-175410.74"/>
    <n v="150895.26"/>
    <n v="-10608"/>
    <n v="-11481.6"/>
    <n v="-10347.879999999999"/>
    <n v="-12278.4"/>
    <n v="-250040.11"/>
    <n v="-15694.59"/>
    <n v="-30988.19"/>
    <n v="-110428.78"/>
    <n v="-21367.759999999998"/>
    <n v="-18268.8"/>
    <n v="-516019.59"/>
  </r>
  <r>
    <x v="2"/>
    <s v="Tampa Electric Company"/>
    <x v="0"/>
    <s v="Tampa Electric Company"/>
    <x v="489"/>
    <s v="OutSvc Exp Reclass"/>
    <x v="118"/>
    <s v="Misc Distrib Exp"/>
    <m/>
    <m/>
    <m/>
    <m/>
    <m/>
    <n v="13170"/>
    <m/>
    <m/>
    <m/>
    <n v="152968.57"/>
    <m/>
    <m/>
    <n v="166138.57"/>
  </r>
  <r>
    <x v="2"/>
    <s v="Tampa Electric Company"/>
    <x v="0"/>
    <s v="Tampa Electric Company"/>
    <x v="489"/>
    <s v="OutSvc Exp Reclass"/>
    <x v="119"/>
    <s v="Distrb Maint Struct"/>
    <m/>
    <n v="0"/>
    <m/>
    <m/>
    <m/>
    <m/>
    <n v="0"/>
    <m/>
    <m/>
    <m/>
    <m/>
    <m/>
    <n v="0"/>
  </r>
  <r>
    <x v="2"/>
    <s v="Tampa Electric Company"/>
    <x v="0"/>
    <s v="Tampa Electric Company"/>
    <x v="489"/>
    <s v="OutSvc Exp Reclass"/>
    <x v="120"/>
    <s v="Distrb Maint Station"/>
    <m/>
    <m/>
    <m/>
    <m/>
    <m/>
    <m/>
    <n v="-36173.75"/>
    <m/>
    <m/>
    <m/>
    <m/>
    <m/>
    <n v="-36173.75"/>
  </r>
  <r>
    <x v="2"/>
    <s v="Tampa Electric Company"/>
    <x v="0"/>
    <s v="Tampa Electric Company"/>
    <x v="489"/>
    <s v="OutSvc Exp Reclass"/>
    <x v="121"/>
    <s v="Distrb Maint OH Line"/>
    <m/>
    <m/>
    <m/>
    <n v="574.26"/>
    <n v="-1032"/>
    <n v="72.92"/>
    <m/>
    <m/>
    <m/>
    <m/>
    <m/>
    <n v="0"/>
    <n v="-384.82"/>
  </r>
  <r>
    <x v="2"/>
    <s v="Tampa Electric Company"/>
    <x v="0"/>
    <s v="Tampa Electric Company"/>
    <x v="489"/>
    <s v="OutSvc Exp Reclass"/>
    <x v="122"/>
    <s v="Distrb Maint UG Line"/>
    <n v="36907.57"/>
    <m/>
    <n v="2156.4"/>
    <m/>
    <m/>
    <m/>
    <m/>
    <m/>
    <m/>
    <m/>
    <n v="840864.18"/>
    <n v="-2404.87"/>
    <n v="877523.28"/>
  </r>
  <r>
    <x v="2"/>
    <s v="Tampa Electric Company"/>
    <x v="0"/>
    <s v="Tampa Electric Company"/>
    <x v="489"/>
    <s v="OutSvc Exp Reclass"/>
    <x v="124"/>
    <s v="Distrb Maint StLght"/>
    <m/>
    <m/>
    <m/>
    <m/>
    <m/>
    <n v="77877.72"/>
    <m/>
    <m/>
    <m/>
    <m/>
    <m/>
    <m/>
    <n v="77877.72"/>
  </r>
  <r>
    <x v="2"/>
    <s v="Tampa Electric Company"/>
    <x v="0"/>
    <s v="Tampa Electric Company"/>
    <x v="489"/>
    <s v="OutSvc Exp Reclass"/>
    <x v="128"/>
    <s v="Cust Act Rcds Cllct"/>
    <m/>
    <m/>
    <m/>
    <n v="1.4"/>
    <m/>
    <m/>
    <m/>
    <n v="-450000"/>
    <m/>
    <m/>
    <m/>
    <n v="-297453.45"/>
    <n v="-747452.05"/>
  </r>
  <r>
    <x v="2"/>
    <s v="Tampa Electric Company"/>
    <x v="0"/>
    <s v="Tampa Electric Company"/>
    <x v="489"/>
    <s v="OutSvc Exp Reclass"/>
    <x v="129"/>
    <s v="Cust Assist Exp"/>
    <m/>
    <n v="998"/>
    <m/>
    <m/>
    <m/>
    <m/>
    <m/>
    <m/>
    <m/>
    <m/>
    <m/>
    <m/>
    <n v="998"/>
  </r>
  <r>
    <x v="2"/>
    <s v="Tampa Electric Company"/>
    <x v="0"/>
    <s v="Tampa Electric Company"/>
    <x v="489"/>
    <s v="OutSvc Exp Reclass"/>
    <x v="141"/>
    <s v="Outside Services"/>
    <m/>
    <n v="-201471.19"/>
    <n v="-8774.48"/>
    <m/>
    <n v="-23689"/>
    <n v="-106363.38"/>
    <n v="-18560"/>
    <n v="-106448.79"/>
    <m/>
    <m/>
    <m/>
    <m/>
    <n v="-465306.84"/>
  </r>
  <r>
    <x v="2"/>
    <s v="Tampa Electric Company"/>
    <x v="0"/>
    <s v="Tampa Electric Company"/>
    <x v="489"/>
    <s v="OutSvc Exp Reclass"/>
    <x v="132"/>
    <s v="Misc General Exp"/>
    <m/>
    <m/>
    <m/>
    <m/>
    <m/>
    <n v="-77648.09"/>
    <n v="77648.09"/>
    <m/>
    <m/>
    <m/>
    <m/>
    <m/>
    <n v="0"/>
  </r>
  <r>
    <x v="2"/>
    <s v="Tampa Electric Company"/>
    <x v="0"/>
    <s v="Tampa Electric Company"/>
    <x v="489"/>
    <s v="OutSvc Exp Reclass"/>
    <x v="134"/>
    <s v="Not assigned"/>
    <n v="-64115"/>
    <n v="2138.75"/>
    <n v="-247770.44"/>
    <n v="-40.619999999999997"/>
    <n v="-66023.45"/>
    <m/>
    <n v="-35220.559999999998"/>
    <n v="-69047.100000000006"/>
    <m/>
    <n v="-42910.49"/>
    <n v="-58724.24"/>
    <m/>
    <n v="-581713.15"/>
  </r>
  <r>
    <x v="2"/>
    <s v="Tampa Electric Company"/>
    <x v="0"/>
    <s v="Tampa Electric Company"/>
    <x v="490"/>
    <s v="OutSvc to BalSheet"/>
    <x v="1"/>
    <s v="FERC B/S Clearing"/>
    <n v="-45984399.57"/>
    <n v="-40435308.520000003"/>
    <n v="-76689368.359999999"/>
    <n v="-64033198.509999998"/>
    <n v="-77860999.450000003"/>
    <n v="-69796230.790000007"/>
    <n v="-87257334.549999997"/>
    <n v="-125581673.73"/>
    <n v="-52428065.659999996"/>
    <n v="-54962246.100000001"/>
    <n v="-84036356.290000007"/>
    <n v="-181741056.15000001"/>
    <n v="-960806237.67999995"/>
  </r>
  <r>
    <x v="2"/>
    <s v="Tampa Electric Company"/>
    <x v="0"/>
    <s v="Tampa Electric Company"/>
    <x v="491"/>
    <s v="Fuel Coal Recov"/>
    <x v="81"/>
    <s v="Steam Fuel"/>
    <n v="1506126.7"/>
    <n v="1597333.3"/>
    <n v="6841588.2699999996"/>
    <n v="1539012.42"/>
    <n v="-9795.4500000000007"/>
    <n v="92061.63"/>
    <n v="1297696.78"/>
    <n v="3239759.61"/>
    <n v="3101748.24"/>
    <n v="5652751.6600000001"/>
    <n v="5231939.22"/>
    <n v="6317385.8300000001"/>
    <n v="36407608.210000001"/>
  </r>
  <r>
    <x v="2"/>
    <s v="Tampa Electric Company"/>
    <x v="0"/>
    <s v="Tampa Electric Company"/>
    <x v="492"/>
    <s v="Fuel Natural Gas"/>
    <x v="81"/>
    <s v="Steam Fuel"/>
    <n v="6101325.1900000004"/>
    <n v="6544244.6399999997"/>
    <n v="1403180.79"/>
    <n v="1517939.56"/>
    <n v="131518.44"/>
    <n v="26766.19"/>
    <n v="4102216.95"/>
    <n v="1237049.46"/>
    <n v="462864.82"/>
    <n v="1182110.3700000001"/>
    <n v="889586.77"/>
    <n v="1159921.8999999999"/>
    <n v="24758725.080000002"/>
  </r>
  <r>
    <x v="2"/>
    <s v="Tampa Electric Company"/>
    <x v="0"/>
    <s v="Tampa Electric Company"/>
    <x v="492"/>
    <s v="Fuel Natural Gas"/>
    <x v="91"/>
    <s v="OthPwr Fuel"/>
    <n v="50168228.969999999"/>
    <n v="32618975.010000002"/>
    <n v="33350833.960000001"/>
    <n v="32765639.969999999"/>
    <n v="40395240.020000003"/>
    <n v="42637461.759999998"/>
    <n v="51045906.789999999"/>
    <n v="51757975.200000003"/>
    <n v="41300896.159999996"/>
    <n v="39006318.539999999"/>
    <n v="35119462.840000004"/>
    <n v="34341865.979999997"/>
    <n v="484508805.20000005"/>
  </r>
  <r>
    <x v="2"/>
    <s v="Tampa Electric Company"/>
    <x v="0"/>
    <s v="Tampa Electric Company"/>
    <x v="493"/>
    <s v="Fuel Oil burn Gen"/>
    <x v="91"/>
    <s v="OthPwr Fuel"/>
    <n v="53790.9"/>
    <n v="30731.91"/>
    <n v="70407.839999999997"/>
    <n v="85619.6"/>
    <n v="59782.76"/>
    <n v="67059.149999999994"/>
    <n v="57013.1"/>
    <n v="66445.66"/>
    <n v="45017.66"/>
    <n v="85834.45"/>
    <n v="140693.85999999999"/>
    <n v="88584.15"/>
    <n v="850981.04"/>
  </r>
  <r>
    <x v="2"/>
    <s v="Tampa Electric Company"/>
    <x v="0"/>
    <s v="Tampa Electric Company"/>
    <x v="494"/>
    <s v="Fuel SO2 Cr, Nox"/>
    <x v="143"/>
    <s v="Steam Allowances"/>
    <n v="-4.4000000000000004"/>
    <m/>
    <m/>
    <n v="-5.83"/>
    <m/>
    <m/>
    <n v="-1.37"/>
    <m/>
    <m/>
    <n v="-4.8"/>
    <m/>
    <m/>
    <n v="-16.400000000000002"/>
  </r>
  <r>
    <x v="2"/>
    <s v="Tampa Electric Company"/>
    <x v="0"/>
    <s v="Tampa Electric Company"/>
    <x v="495"/>
    <s v="Fuel Renew Enrgy CRs"/>
    <x v="143"/>
    <s v="Steam Allowances"/>
    <m/>
    <m/>
    <m/>
    <m/>
    <m/>
    <m/>
    <m/>
    <m/>
    <m/>
    <m/>
    <n v="48100.41"/>
    <m/>
    <n v="48100.41"/>
  </r>
  <r>
    <x v="2"/>
    <s v="Tampa Electric Company"/>
    <x v="0"/>
    <s v="Tampa Electric Company"/>
    <x v="496"/>
    <s v="Purchased Power"/>
    <x v="144"/>
    <s v="OthSup Purch Pwr"/>
    <n v="2489910.41"/>
    <n v="2765893.8"/>
    <n v="4009525.67"/>
    <n v="11199479.76"/>
    <n v="8733450.5099999998"/>
    <n v="4928107.9000000004"/>
    <n v="7064061.2000000002"/>
    <n v="7736922.2300000004"/>
    <n v="16248431.810000001"/>
    <n v="6423163.1799999997"/>
    <n v="3968945.4"/>
    <n v="2207516.41"/>
    <n v="77775408.280000001"/>
  </r>
  <r>
    <x v="2"/>
    <s v="Tampa Electric Company"/>
    <x v="0"/>
    <s v="Tampa Electric Company"/>
    <x v="497"/>
    <s v="M&amp;S FurnOffEquip"/>
    <x v="1"/>
    <s v="FERC B/S Clearing"/>
    <n v="2009256.11"/>
    <n v="394820.79"/>
    <n v="423439.76"/>
    <n v="208339.84"/>
    <n v="856042.97"/>
    <n v="2597165.81"/>
    <n v="30012.83"/>
    <n v="887731.85"/>
    <n v="1141756.95"/>
    <n v="361790.09"/>
    <n v="1090071.8899999999"/>
    <n v="6826773.96"/>
    <n v="16827202.849999998"/>
  </r>
  <r>
    <x v="2"/>
    <s v="Tampa Electric Company"/>
    <x v="0"/>
    <s v="Tampa Electric Company"/>
    <x v="497"/>
    <s v="M&amp;S FurnOffEquip"/>
    <x v="78"/>
    <s v="Csts Jobbing Wrk"/>
    <m/>
    <n v="488.09"/>
    <m/>
    <m/>
    <m/>
    <m/>
    <m/>
    <m/>
    <m/>
    <m/>
    <m/>
    <m/>
    <n v="488.09"/>
  </r>
  <r>
    <x v="2"/>
    <s v="Tampa Electric Company"/>
    <x v="0"/>
    <s v="Tampa Electric Company"/>
    <x v="497"/>
    <s v="M&amp;S FurnOffEquip"/>
    <x v="80"/>
    <s v="Steam Ops SupEng"/>
    <n v="83.03"/>
    <n v="6118.18"/>
    <n v="6084.4"/>
    <n v="3422.45"/>
    <n v="566.92999999999995"/>
    <n v="2168.4699999999998"/>
    <m/>
    <n v="2131.75"/>
    <n v="2777.21"/>
    <n v="4670.1000000000004"/>
    <n v="1872.49"/>
    <n v="5422.13"/>
    <n v="35317.140000000007"/>
  </r>
  <r>
    <x v="2"/>
    <s v="Tampa Electric Company"/>
    <x v="0"/>
    <s v="Tampa Electric Company"/>
    <x v="497"/>
    <s v="M&amp;S FurnOffEquip"/>
    <x v="84"/>
    <s v="Misc Steam Pwr Exp"/>
    <m/>
    <n v="2384.35"/>
    <n v="9145.7900000000009"/>
    <n v="8987.42"/>
    <n v="125.76"/>
    <n v="4411.25"/>
    <n v="262.39999999999998"/>
    <n v="76.08"/>
    <n v="3064.76"/>
    <n v="745.01"/>
    <n v="6091.11"/>
    <n v="15414.85"/>
    <n v="50708.78"/>
  </r>
  <r>
    <x v="2"/>
    <s v="Tampa Electric Company"/>
    <x v="0"/>
    <s v="Tampa Electric Company"/>
    <x v="497"/>
    <s v="M&amp;S FurnOffEquip"/>
    <x v="88"/>
    <s v="Steam Maint ElePlant"/>
    <m/>
    <m/>
    <m/>
    <m/>
    <m/>
    <m/>
    <m/>
    <m/>
    <m/>
    <m/>
    <m/>
    <n v="393.31"/>
    <n v="393.31"/>
  </r>
  <r>
    <x v="2"/>
    <s v="Tampa Electric Company"/>
    <x v="0"/>
    <s v="Tampa Electric Company"/>
    <x v="497"/>
    <s v="M&amp;S FurnOffEquip"/>
    <x v="92"/>
    <s v="OthPwr Gen Exp"/>
    <m/>
    <n v="3949.75"/>
    <n v="267.49"/>
    <n v="94.73"/>
    <n v="426.73"/>
    <n v="794.4"/>
    <n v="234.16"/>
    <n v="5081.83"/>
    <m/>
    <n v="722.31"/>
    <n v="1145.95"/>
    <n v="524.39"/>
    <n v="13241.739999999998"/>
  </r>
  <r>
    <x v="2"/>
    <s v="Tampa Electric Company"/>
    <x v="0"/>
    <s v="Tampa Electric Company"/>
    <x v="497"/>
    <s v="M&amp;S FurnOffEquip"/>
    <x v="93"/>
    <s v="Misc OthPwr Gen Exp"/>
    <n v="1220.47"/>
    <n v="5424.26"/>
    <n v="1415.21"/>
    <n v="3164.11"/>
    <n v="-538.20000000000005"/>
    <n v="709.12"/>
    <n v="527.38"/>
    <n v="915.92"/>
    <n v="4280.76"/>
    <n v="2824.05"/>
    <n v="522.01"/>
    <n v="3168.7"/>
    <n v="23633.789999999997"/>
  </r>
  <r>
    <x v="2"/>
    <s v="Tampa Electric Company"/>
    <x v="0"/>
    <s v="Tampa Electric Company"/>
    <x v="497"/>
    <s v="M&amp;S FurnOffEquip"/>
    <x v="95"/>
    <s v="OthPwr Maint Gen Eq"/>
    <m/>
    <m/>
    <m/>
    <m/>
    <m/>
    <m/>
    <m/>
    <m/>
    <n v="1994.85"/>
    <m/>
    <m/>
    <m/>
    <n v="1994.85"/>
  </r>
  <r>
    <x v="2"/>
    <s v="Tampa Electric Company"/>
    <x v="0"/>
    <s v="Tampa Electric Company"/>
    <x v="497"/>
    <s v="M&amp;S FurnOffEquip"/>
    <x v="102"/>
    <s v="Trnsm Station Exp"/>
    <m/>
    <n v="947.59"/>
    <n v="297.39999999999998"/>
    <m/>
    <m/>
    <m/>
    <m/>
    <m/>
    <n v="427.98"/>
    <n v="214.99"/>
    <m/>
    <n v="7041.08"/>
    <n v="8929.0400000000009"/>
  </r>
  <r>
    <x v="2"/>
    <s v="Tampa Electric Company"/>
    <x v="0"/>
    <s v="Tampa Electric Company"/>
    <x v="497"/>
    <s v="M&amp;S FurnOffEquip"/>
    <x v="104"/>
    <s v="Misc Trnsm Exp"/>
    <n v="8.8699999999999992"/>
    <n v="1041.08"/>
    <m/>
    <n v="11031.47"/>
    <n v="263.26"/>
    <n v="436.16"/>
    <n v="72.44"/>
    <n v="53.93"/>
    <n v="92.45"/>
    <n v="55.41"/>
    <n v="1408.06"/>
    <n v="2980.38"/>
    <n v="17443.509999999998"/>
  </r>
  <r>
    <x v="2"/>
    <s v="Tampa Electric Company"/>
    <x v="0"/>
    <s v="Tampa Electric Company"/>
    <x v="497"/>
    <s v="M&amp;S FurnOffEquip"/>
    <x v="106"/>
    <s v="Trnsm Maint Comp SW"/>
    <m/>
    <n v="-169818.55"/>
    <n v="227.52"/>
    <m/>
    <m/>
    <n v="143.49"/>
    <n v="239.99"/>
    <m/>
    <m/>
    <m/>
    <m/>
    <m/>
    <n v="-169207.55000000002"/>
  </r>
  <r>
    <x v="2"/>
    <s v="Tampa Electric Company"/>
    <x v="0"/>
    <s v="Tampa Electric Company"/>
    <x v="497"/>
    <s v="M&amp;S FurnOffEquip"/>
    <x v="107"/>
    <s v="Trnsm Maint Comm Eq"/>
    <m/>
    <n v="1323.28"/>
    <m/>
    <m/>
    <m/>
    <m/>
    <m/>
    <m/>
    <m/>
    <m/>
    <m/>
    <m/>
    <n v="1323.28"/>
  </r>
  <r>
    <x v="2"/>
    <s v="Tampa Electric Company"/>
    <x v="0"/>
    <s v="Tampa Electric Company"/>
    <x v="497"/>
    <s v="M&amp;S FurnOffEquip"/>
    <x v="108"/>
    <s v="Trnsm Maint Stn Equ"/>
    <m/>
    <m/>
    <m/>
    <m/>
    <m/>
    <m/>
    <n v="348.92"/>
    <m/>
    <n v="96.79"/>
    <m/>
    <m/>
    <m/>
    <n v="445.71000000000004"/>
  </r>
  <r>
    <x v="2"/>
    <s v="Tampa Electric Company"/>
    <x v="0"/>
    <s v="Tampa Electric Company"/>
    <x v="497"/>
    <s v="M&amp;S FurnOffEquip"/>
    <x v="112"/>
    <s v="Distrb Station Exp"/>
    <n v="76.540000000000006"/>
    <m/>
    <n v="566.92999999999995"/>
    <n v="3402.2"/>
    <n v="566.92999999999995"/>
    <n v="82.6"/>
    <n v="1133.8599999999999"/>
    <n v="566.92999999999995"/>
    <n v="1577.45"/>
    <m/>
    <m/>
    <m/>
    <n v="7973.44"/>
  </r>
  <r>
    <x v="2"/>
    <s v="Tampa Electric Company"/>
    <x v="0"/>
    <s v="Tampa Electric Company"/>
    <x v="497"/>
    <s v="M&amp;S FurnOffEquip"/>
    <x v="113"/>
    <s v="Distrb OH Line Exp"/>
    <n v="459.56"/>
    <n v="6429.31"/>
    <n v="1048.23"/>
    <n v="2438.7600000000002"/>
    <n v="1093.17"/>
    <n v="2885.34"/>
    <n v="810.71"/>
    <n v="5936.96"/>
    <n v="5862.82"/>
    <n v="6727.73"/>
    <n v="4689.2"/>
    <n v="3452.99"/>
    <n v="41834.779999999992"/>
  </r>
  <r>
    <x v="2"/>
    <s v="Tampa Electric Company"/>
    <x v="0"/>
    <s v="Tampa Electric Company"/>
    <x v="497"/>
    <s v="M&amp;S FurnOffEquip"/>
    <x v="115"/>
    <s v="Distrb Sreet Lightn"/>
    <m/>
    <n v="950.16"/>
    <n v="2269.81"/>
    <n v="1431.25"/>
    <m/>
    <m/>
    <n v="566.92999999999995"/>
    <n v="844.57"/>
    <n v="2936.58"/>
    <m/>
    <m/>
    <n v="4467.58"/>
    <n v="13466.88"/>
  </r>
  <r>
    <x v="2"/>
    <s v="Tampa Electric Company"/>
    <x v="0"/>
    <s v="Tampa Electric Company"/>
    <x v="497"/>
    <s v="M&amp;S FurnOffEquip"/>
    <x v="116"/>
    <s v="Distrb Meter Exp"/>
    <m/>
    <n v="1021.52"/>
    <m/>
    <m/>
    <m/>
    <n v="2101.42"/>
    <m/>
    <m/>
    <m/>
    <n v="32.659999999999997"/>
    <n v="39.75"/>
    <n v="69.7"/>
    <n v="3265.0499999999997"/>
  </r>
  <r>
    <x v="2"/>
    <s v="Tampa Electric Company"/>
    <x v="0"/>
    <s v="Tampa Electric Company"/>
    <x v="497"/>
    <s v="M&amp;S FurnOffEquip"/>
    <x v="118"/>
    <s v="Misc Distrib Exp"/>
    <m/>
    <n v="1895.97"/>
    <n v="58.62"/>
    <n v="4278.16"/>
    <n v="5516.13"/>
    <n v="5978.56"/>
    <n v="5402.26"/>
    <n v="10900.27"/>
    <n v="11724.9"/>
    <n v="11831.02"/>
    <n v="254.6"/>
    <n v="3686.55"/>
    <n v="61527.040000000001"/>
  </r>
  <r>
    <x v="2"/>
    <s v="Tampa Electric Company"/>
    <x v="0"/>
    <s v="Tampa Electric Company"/>
    <x v="497"/>
    <s v="M&amp;S FurnOffEquip"/>
    <x v="128"/>
    <s v="Cust Act Rcds Cllct"/>
    <n v="6136.27"/>
    <n v="-2368.34"/>
    <n v="772.21"/>
    <n v="1243.8699999999999"/>
    <n v="811.66"/>
    <n v="3142.96"/>
    <n v="64.09"/>
    <n v="555.70000000000005"/>
    <n v="2606.08"/>
    <n v="15665.99"/>
    <n v="4777.0600000000004"/>
    <n v="6642.88"/>
    <n v="40050.43"/>
  </r>
  <r>
    <x v="2"/>
    <s v="Tampa Electric Company"/>
    <x v="0"/>
    <s v="Tampa Electric Company"/>
    <x v="497"/>
    <s v="M&amp;S FurnOffEquip"/>
    <x v="129"/>
    <s v="Cust Assist Exp"/>
    <m/>
    <n v="791.57"/>
    <n v="27.18"/>
    <m/>
    <n v="1165.31"/>
    <n v="5590.68"/>
    <m/>
    <m/>
    <n v="208.01"/>
    <n v="143.6"/>
    <m/>
    <n v="1662.48"/>
    <n v="9588.83"/>
  </r>
  <r>
    <x v="2"/>
    <s v="Tampa Electric Company"/>
    <x v="0"/>
    <s v="Tampa Electric Company"/>
    <x v="497"/>
    <s v="M&amp;S FurnOffEquip"/>
    <x v="136"/>
    <s v="Sales Advertising"/>
    <m/>
    <m/>
    <m/>
    <m/>
    <m/>
    <m/>
    <m/>
    <m/>
    <n v="1643.19"/>
    <n v="1938.39"/>
    <m/>
    <m/>
    <n v="3581.58"/>
  </r>
  <r>
    <x v="2"/>
    <s v="Tampa Electric Company"/>
    <x v="0"/>
    <s v="Tampa Electric Company"/>
    <x v="497"/>
    <s v="M&amp;S FurnOffEquip"/>
    <x v="137"/>
    <s v="Office Suppl Exp"/>
    <n v="13238.57"/>
    <n v="32053.57"/>
    <n v="10729.16"/>
    <n v="20212.79"/>
    <n v="19857.95"/>
    <n v="6643.38"/>
    <n v="5552.78"/>
    <n v="3673.04"/>
    <n v="22783.66"/>
    <n v="25965.27"/>
    <n v="8671.4500000000007"/>
    <n v="28411.99"/>
    <n v="197793.61"/>
  </r>
  <r>
    <x v="2"/>
    <s v="Tampa Electric Company"/>
    <x v="0"/>
    <s v="Tampa Electric Company"/>
    <x v="497"/>
    <s v="M&amp;S FurnOffEquip"/>
    <x v="132"/>
    <s v="Misc General Exp"/>
    <m/>
    <n v="292.57"/>
    <m/>
    <m/>
    <n v="5669.33"/>
    <m/>
    <m/>
    <m/>
    <m/>
    <m/>
    <m/>
    <m/>
    <n v="5961.9"/>
  </r>
  <r>
    <x v="2"/>
    <s v="Tampa Electric Company"/>
    <x v="0"/>
    <s v="Tampa Electric Company"/>
    <x v="497"/>
    <s v="M&amp;S FurnOffEquip"/>
    <x v="133"/>
    <s v="A&amp;G Ele Maint GenPlt"/>
    <m/>
    <n v="23.31"/>
    <m/>
    <m/>
    <n v="2170.62"/>
    <m/>
    <m/>
    <m/>
    <m/>
    <m/>
    <m/>
    <n v="1483.21"/>
    <n v="3677.14"/>
  </r>
  <r>
    <x v="2"/>
    <s v="Tampa Electric Company"/>
    <x v="0"/>
    <s v="Tampa Electric Company"/>
    <x v="497"/>
    <s v="M&amp;S FurnOffEquip"/>
    <x v="134"/>
    <s v="Not assigned"/>
    <m/>
    <m/>
    <m/>
    <m/>
    <m/>
    <m/>
    <n v="27642.32"/>
    <n v="25096.12"/>
    <m/>
    <m/>
    <n v="498167.19"/>
    <m/>
    <n v="550905.63"/>
  </r>
  <r>
    <x v="2"/>
    <s v="Tampa Electric Company"/>
    <x v="0"/>
    <s v="Tampa Electric Company"/>
    <x v="498"/>
    <s v="M&amp;S Gen Office"/>
    <x v="1"/>
    <s v="FERC B/S Clearing"/>
    <n v="5656.89"/>
    <n v="6863.25"/>
    <n v="17081.39"/>
    <n v="8111.4"/>
    <n v="5374.35"/>
    <n v="1210.1300000000001"/>
    <n v="6836.92"/>
    <n v="4845.55"/>
    <n v="2559.87"/>
    <n v="10327.99"/>
    <n v="2505.63"/>
    <n v="2094.62"/>
    <n v="73467.990000000005"/>
  </r>
  <r>
    <x v="2"/>
    <s v="Tampa Electric Company"/>
    <x v="0"/>
    <s v="Tampa Electric Company"/>
    <x v="498"/>
    <s v="M&amp;S Gen Office"/>
    <x v="78"/>
    <s v="Csts Jobbing Wrk"/>
    <m/>
    <n v="381.37"/>
    <n v="12.11"/>
    <n v="0.03"/>
    <n v="139.66"/>
    <m/>
    <m/>
    <m/>
    <n v="24.78"/>
    <m/>
    <m/>
    <n v="70.400000000000006"/>
    <n v="628.34999999999991"/>
  </r>
  <r>
    <x v="2"/>
    <s v="Tampa Electric Company"/>
    <x v="0"/>
    <s v="Tampa Electric Company"/>
    <x v="498"/>
    <s v="M&amp;S Gen Office"/>
    <x v="145"/>
    <s v="Oth Exp Donations"/>
    <m/>
    <m/>
    <m/>
    <m/>
    <n v="5000"/>
    <m/>
    <m/>
    <m/>
    <m/>
    <m/>
    <m/>
    <m/>
    <n v="5000"/>
  </r>
  <r>
    <x v="2"/>
    <s v="Tampa Electric Company"/>
    <x v="0"/>
    <s v="Tampa Electric Company"/>
    <x v="498"/>
    <s v="M&amp;S Gen Office"/>
    <x v="79"/>
    <s v="Other Deductions"/>
    <m/>
    <n v="74.95"/>
    <m/>
    <n v="29.98"/>
    <m/>
    <m/>
    <m/>
    <m/>
    <m/>
    <m/>
    <m/>
    <m/>
    <n v="104.93"/>
  </r>
  <r>
    <x v="2"/>
    <s v="Tampa Electric Company"/>
    <x v="0"/>
    <s v="Tampa Electric Company"/>
    <x v="498"/>
    <s v="M&amp;S Gen Office"/>
    <x v="80"/>
    <s v="Steam Ops SupEng"/>
    <n v="899.85"/>
    <n v="3433.34"/>
    <n v="1156.1300000000001"/>
    <n v="3597.84"/>
    <n v="10183.549999999999"/>
    <n v="4348.5"/>
    <n v="4097.75"/>
    <n v="5783.32"/>
    <n v="5560.22"/>
    <n v="6947.48"/>
    <n v="5320.47"/>
    <n v="4044.7"/>
    <n v="55373.149999999994"/>
  </r>
  <r>
    <x v="2"/>
    <s v="Tampa Electric Company"/>
    <x v="0"/>
    <s v="Tampa Electric Company"/>
    <x v="498"/>
    <s v="M&amp;S Gen Office"/>
    <x v="81"/>
    <s v="Steam Fuel"/>
    <m/>
    <m/>
    <m/>
    <n v="0.02"/>
    <m/>
    <m/>
    <m/>
    <m/>
    <n v="0.08"/>
    <m/>
    <m/>
    <m/>
    <n v="0.1"/>
  </r>
  <r>
    <x v="2"/>
    <s v="Tampa Electric Company"/>
    <x v="0"/>
    <s v="Tampa Electric Company"/>
    <x v="498"/>
    <s v="M&amp;S Gen Office"/>
    <x v="82"/>
    <s v="Steam Expenses"/>
    <m/>
    <m/>
    <m/>
    <n v="0.22"/>
    <m/>
    <m/>
    <n v="2954.6"/>
    <m/>
    <n v="0.57999999999999996"/>
    <m/>
    <m/>
    <m/>
    <n v="2955.3999999999996"/>
  </r>
  <r>
    <x v="2"/>
    <s v="Tampa Electric Company"/>
    <x v="0"/>
    <s v="Tampa Electric Company"/>
    <x v="498"/>
    <s v="M&amp;S Gen Office"/>
    <x v="83"/>
    <s v="Steam Electric Exp"/>
    <m/>
    <m/>
    <m/>
    <n v="0.11"/>
    <m/>
    <m/>
    <m/>
    <m/>
    <n v="0.39"/>
    <m/>
    <m/>
    <m/>
    <n v="0.5"/>
  </r>
  <r>
    <x v="2"/>
    <s v="Tampa Electric Company"/>
    <x v="0"/>
    <s v="Tampa Electric Company"/>
    <x v="498"/>
    <s v="M&amp;S Gen Office"/>
    <x v="84"/>
    <s v="Misc Steam Pwr Exp"/>
    <n v="3254.56"/>
    <n v="3246.59"/>
    <n v="6912.92"/>
    <n v="1567.89"/>
    <n v="4733.22"/>
    <n v="2920.38"/>
    <n v="2273.89"/>
    <n v="1377.9"/>
    <n v="845.69"/>
    <n v="631.58000000000004"/>
    <n v="920.98"/>
    <n v="1908.94"/>
    <n v="30594.54"/>
  </r>
  <r>
    <x v="2"/>
    <s v="Tampa Electric Company"/>
    <x v="0"/>
    <s v="Tampa Electric Company"/>
    <x v="498"/>
    <s v="M&amp;S Gen Office"/>
    <x v="86"/>
    <s v="Steam Main Struct"/>
    <m/>
    <m/>
    <m/>
    <n v="0.04"/>
    <m/>
    <m/>
    <m/>
    <m/>
    <n v="0.14000000000000001"/>
    <m/>
    <m/>
    <m/>
    <n v="0.18000000000000002"/>
  </r>
  <r>
    <x v="2"/>
    <s v="Tampa Electric Company"/>
    <x v="0"/>
    <s v="Tampa Electric Company"/>
    <x v="498"/>
    <s v="M&amp;S Gen Office"/>
    <x v="87"/>
    <s v="Steam Maint BoilerPl"/>
    <m/>
    <m/>
    <m/>
    <n v="0.36"/>
    <m/>
    <m/>
    <m/>
    <m/>
    <n v="0.99"/>
    <m/>
    <m/>
    <m/>
    <n v="1.35"/>
  </r>
  <r>
    <x v="2"/>
    <s v="Tampa Electric Company"/>
    <x v="0"/>
    <s v="Tampa Electric Company"/>
    <x v="498"/>
    <s v="M&amp;S Gen Office"/>
    <x v="88"/>
    <s v="Steam Maint ElePlant"/>
    <m/>
    <m/>
    <m/>
    <n v="7.0000000000000007E-2"/>
    <n v="99"/>
    <m/>
    <m/>
    <m/>
    <n v="0.06"/>
    <m/>
    <m/>
    <n v="1189.48"/>
    <n v="1288.6100000000001"/>
  </r>
  <r>
    <x v="2"/>
    <s v="Tampa Electric Company"/>
    <x v="0"/>
    <s v="Tampa Electric Company"/>
    <x v="498"/>
    <s v="M&amp;S Gen Office"/>
    <x v="89"/>
    <s v="Maint Msc Steam Plnt"/>
    <m/>
    <m/>
    <m/>
    <n v="0.05"/>
    <m/>
    <m/>
    <m/>
    <m/>
    <n v="0.14000000000000001"/>
    <m/>
    <m/>
    <m/>
    <n v="0.19"/>
  </r>
  <r>
    <x v="2"/>
    <s v="Tampa Electric Company"/>
    <x v="0"/>
    <s v="Tampa Electric Company"/>
    <x v="498"/>
    <s v="M&amp;S Gen Office"/>
    <x v="91"/>
    <s v="OthPwr Fuel"/>
    <m/>
    <m/>
    <m/>
    <n v="0"/>
    <m/>
    <m/>
    <m/>
    <m/>
    <m/>
    <m/>
    <m/>
    <m/>
    <n v="0"/>
  </r>
  <r>
    <x v="2"/>
    <s v="Tampa Electric Company"/>
    <x v="0"/>
    <s v="Tampa Electric Company"/>
    <x v="498"/>
    <s v="M&amp;S Gen Office"/>
    <x v="92"/>
    <s v="OthPwr Gen Exp"/>
    <n v="374.6"/>
    <n v="124.68"/>
    <n v="602.80999999999995"/>
    <n v="3311.74"/>
    <n v="2922.28"/>
    <n v="767.42"/>
    <n v="807"/>
    <n v="2697.78"/>
    <n v="705.54"/>
    <n v="398.9"/>
    <n v="3694.21"/>
    <n v="1786.79"/>
    <n v="18193.750000000004"/>
  </r>
  <r>
    <x v="2"/>
    <s v="Tampa Electric Company"/>
    <x v="0"/>
    <s v="Tampa Electric Company"/>
    <x v="498"/>
    <s v="M&amp;S Gen Office"/>
    <x v="93"/>
    <s v="Misc OthPwr Gen Exp"/>
    <n v="14511.06"/>
    <n v="5912.81"/>
    <n v="13943.57"/>
    <n v="12416.55"/>
    <n v="-182"/>
    <n v="9006.64"/>
    <n v="4739.68"/>
    <n v="10128.799999999999"/>
    <n v="10091.25"/>
    <n v="10032.67"/>
    <n v="12204.58"/>
    <n v="29206.49"/>
    <n v="132012.1"/>
  </r>
  <r>
    <x v="2"/>
    <s v="Tampa Electric Company"/>
    <x v="0"/>
    <s v="Tampa Electric Company"/>
    <x v="498"/>
    <s v="M&amp;S Gen Office"/>
    <x v="94"/>
    <s v="OthPwr Maint Struct"/>
    <m/>
    <m/>
    <m/>
    <n v="0.04"/>
    <m/>
    <m/>
    <m/>
    <m/>
    <n v="0.06"/>
    <m/>
    <m/>
    <m/>
    <n v="0.1"/>
  </r>
  <r>
    <x v="2"/>
    <s v="Tampa Electric Company"/>
    <x v="0"/>
    <s v="Tampa Electric Company"/>
    <x v="498"/>
    <s v="M&amp;S Gen Office"/>
    <x v="95"/>
    <s v="OthPwr Maint Gen Eq"/>
    <m/>
    <m/>
    <n v="68.760000000000005"/>
    <n v="161.38"/>
    <m/>
    <m/>
    <m/>
    <n v="1831.91"/>
    <n v="1116.46"/>
    <m/>
    <m/>
    <n v="283.87"/>
    <n v="3462.38"/>
  </r>
  <r>
    <x v="2"/>
    <s v="Tampa Electric Company"/>
    <x v="0"/>
    <s v="Tampa Electric Company"/>
    <x v="498"/>
    <s v="M&amp;S Gen Office"/>
    <x v="96"/>
    <s v="Maint Msc OthPwr Plt"/>
    <m/>
    <m/>
    <m/>
    <n v="0.01"/>
    <m/>
    <m/>
    <m/>
    <m/>
    <n v="7.0000000000000007E-2"/>
    <m/>
    <m/>
    <m/>
    <n v="0.08"/>
  </r>
  <r>
    <x v="2"/>
    <s v="Tampa Electric Company"/>
    <x v="0"/>
    <s v="Tampa Electric Company"/>
    <x v="498"/>
    <s v="M&amp;S Gen Office"/>
    <x v="97"/>
    <s v="OthSup SysCtrl Dispt"/>
    <m/>
    <m/>
    <m/>
    <n v="0.04"/>
    <m/>
    <m/>
    <m/>
    <m/>
    <n v="0.1"/>
    <m/>
    <m/>
    <m/>
    <n v="0.14000000000000001"/>
  </r>
  <r>
    <x v="2"/>
    <s v="Tampa Electric Company"/>
    <x v="0"/>
    <s v="Tampa Electric Company"/>
    <x v="498"/>
    <s v="M&amp;S Gen Office"/>
    <x v="98"/>
    <s v="Trnsm Ops SupEng"/>
    <m/>
    <m/>
    <m/>
    <n v="0.08"/>
    <m/>
    <m/>
    <m/>
    <m/>
    <n v="178.98"/>
    <m/>
    <m/>
    <m/>
    <n v="179.06"/>
  </r>
  <r>
    <x v="2"/>
    <s v="Tampa Electric Company"/>
    <x v="0"/>
    <s v="Tampa Electric Company"/>
    <x v="498"/>
    <s v="M&amp;S Gen Office"/>
    <x v="99"/>
    <s v="Trnsm LD Reliability"/>
    <m/>
    <m/>
    <m/>
    <n v="0.01"/>
    <m/>
    <m/>
    <m/>
    <m/>
    <n v="0.01"/>
    <m/>
    <m/>
    <m/>
    <n v="0.02"/>
  </r>
  <r>
    <x v="2"/>
    <s v="Tampa Electric Company"/>
    <x v="0"/>
    <s v="Tampa Electric Company"/>
    <x v="498"/>
    <s v="M&amp;S Gen Office"/>
    <x v="100"/>
    <s v="Trnsm LD Monitor"/>
    <m/>
    <m/>
    <m/>
    <n v="0.09"/>
    <m/>
    <m/>
    <m/>
    <m/>
    <n v="0.22"/>
    <m/>
    <m/>
    <m/>
    <n v="0.31"/>
  </r>
  <r>
    <x v="2"/>
    <s v="Tampa Electric Company"/>
    <x v="0"/>
    <s v="Tampa Electric Company"/>
    <x v="498"/>
    <s v="M&amp;S Gen Office"/>
    <x v="101"/>
    <s v="Trnsm LD Svc Schld"/>
    <m/>
    <m/>
    <m/>
    <n v="0.06"/>
    <m/>
    <m/>
    <m/>
    <m/>
    <n v="0.15"/>
    <m/>
    <m/>
    <m/>
    <n v="0.21"/>
  </r>
  <r>
    <x v="2"/>
    <s v="Tampa Electric Company"/>
    <x v="0"/>
    <s v="Tampa Electric Company"/>
    <x v="498"/>
    <s v="M&amp;S Gen Office"/>
    <x v="102"/>
    <s v="Trnsm Station Exp"/>
    <n v="453.67"/>
    <n v="488.16"/>
    <n v="568.16"/>
    <n v="481.54"/>
    <n v="1478.72"/>
    <n v="1283.92"/>
    <n v="1423.71"/>
    <n v="717.83"/>
    <n v="881.02"/>
    <n v="890.79"/>
    <n v="483.99"/>
    <n v="603.09"/>
    <n v="9754.6"/>
  </r>
  <r>
    <x v="2"/>
    <s v="Tampa Electric Company"/>
    <x v="0"/>
    <s v="Tampa Electric Company"/>
    <x v="498"/>
    <s v="M&amp;S Gen Office"/>
    <x v="103"/>
    <s v="Trnsm OH Line Exp"/>
    <m/>
    <m/>
    <m/>
    <n v="0.01"/>
    <m/>
    <m/>
    <m/>
    <m/>
    <n v="136.63999999999999"/>
    <m/>
    <m/>
    <m/>
    <n v="136.64999999999998"/>
  </r>
  <r>
    <x v="2"/>
    <s v="Tampa Electric Company"/>
    <x v="0"/>
    <s v="Tampa Electric Company"/>
    <x v="498"/>
    <s v="M&amp;S Gen Office"/>
    <x v="104"/>
    <s v="Misc Trnsm Exp"/>
    <n v="616.29"/>
    <n v="1161.6500000000001"/>
    <n v="1780.4"/>
    <n v="3166.89"/>
    <n v="1585.5"/>
    <n v="1797.19"/>
    <n v="989.2"/>
    <n v="1103.97"/>
    <n v="2876.27"/>
    <n v="214.49"/>
    <n v="1423.38"/>
    <n v="1471.47"/>
    <n v="18186.7"/>
  </r>
  <r>
    <x v="2"/>
    <s v="Tampa Electric Company"/>
    <x v="0"/>
    <s v="Tampa Electric Company"/>
    <x v="498"/>
    <s v="M&amp;S Gen Office"/>
    <x v="106"/>
    <s v="Trnsm Maint Comp SW"/>
    <m/>
    <m/>
    <m/>
    <n v="0.02"/>
    <m/>
    <m/>
    <m/>
    <m/>
    <n v="0.03"/>
    <m/>
    <m/>
    <m/>
    <n v="0.05"/>
  </r>
  <r>
    <x v="2"/>
    <s v="Tampa Electric Company"/>
    <x v="0"/>
    <s v="Tampa Electric Company"/>
    <x v="498"/>
    <s v="M&amp;S Gen Office"/>
    <x v="107"/>
    <s v="Trnsm Maint Comm Eq"/>
    <m/>
    <m/>
    <m/>
    <n v="0.01"/>
    <n v="893.45"/>
    <m/>
    <m/>
    <n v="63.42"/>
    <n v="0.02"/>
    <m/>
    <n v="20.100000000000001"/>
    <m/>
    <n v="977"/>
  </r>
  <r>
    <x v="2"/>
    <s v="Tampa Electric Company"/>
    <x v="0"/>
    <s v="Tampa Electric Company"/>
    <x v="498"/>
    <s v="M&amp;S Gen Office"/>
    <x v="108"/>
    <s v="Trnsm Maint Stn Equ"/>
    <m/>
    <m/>
    <m/>
    <n v="144.01"/>
    <m/>
    <m/>
    <m/>
    <m/>
    <n v="0.09"/>
    <m/>
    <m/>
    <m/>
    <n v="144.1"/>
  </r>
  <r>
    <x v="2"/>
    <s v="Tampa Electric Company"/>
    <x v="0"/>
    <s v="Tampa Electric Company"/>
    <x v="498"/>
    <s v="M&amp;S Gen Office"/>
    <x v="109"/>
    <s v="Trnsm Maint OH Lines"/>
    <m/>
    <m/>
    <m/>
    <n v="0.05"/>
    <m/>
    <m/>
    <m/>
    <m/>
    <n v="0.11"/>
    <m/>
    <m/>
    <m/>
    <n v="0.16"/>
  </r>
  <r>
    <x v="2"/>
    <s v="Tampa Electric Company"/>
    <x v="0"/>
    <s v="Tampa Electric Company"/>
    <x v="498"/>
    <s v="M&amp;S Gen Office"/>
    <x v="110"/>
    <s v="Distrb Ops SupEng"/>
    <m/>
    <m/>
    <m/>
    <n v="7.0000000000000007E-2"/>
    <m/>
    <m/>
    <m/>
    <m/>
    <n v="0.15"/>
    <m/>
    <m/>
    <m/>
    <n v="0.22"/>
  </r>
  <r>
    <x v="2"/>
    <s v="Tampa Electric Company"/>
    <x v="0"/>
    <s v="Tampa Electric Company"/>
    <x v="498"/>
    <s v="M&amp;S Gen Office"/>
    <x v="111"/>
    <s v="Distrb Load Dispatch"/>
    <m/>
    <m/>
    <m/>
    <n v="0.06"/>
    <m/>
    <m/>
    <m/>
    <m/>
    <n v="0.12"/>
    <m/>
    <m/>
    <m/>
    <n v="0.18"/>
  </r>
  <r>
    <x v="2"/>
    <s v="Tampa Electric Company"/>
    <x v="0"/>
    <s v="Tampa Electric Company"/>
    <x v="498"/>
    <s v="M&amp;S Gen Office"/>
    <x v="112"/>
    <s v="Distrb Station Exp"/>
    <n v="319.42"/>
    <m/>
    <n v="237"/>
    <n v="19.43"/>
    <n v="178.26"/>
    <n v="43.42"/>
    <n v="236.25"/>
    <n v="111.28"/>
    <n v="205.84"/>
    <n v="408.17"/>
    <n v="347.82"/>
    <n v="215.91"/>
    <n v="2322.7999999999997"/>
  </r>
  <r>
    <x v="2"/>
    <s v="Tampa Electric Company"/>
    <x v="0"/>
    <s v="Tampa Electric Company"/>
    <x v="498"/>
    <s v="M&amp;S Gen Office"/>
    <x v="113"/>
    <s v="Distrb OH Line Exp"/>
    <n v="4849.4399999999996"/>
    <n v="5831.62"/>
    <n v="3704.61"/>
    <n v="1191.6099999999999"/>
    <n v="3084.18"/>
    <n v="2557.35"/>
    <n v="2419.67"/>
    <n v="4199.09"/>
    <n v="6887.64"/>
    <n v="2558.92"/>
    <n v="5146.92"/>
    <n v="4915.97"/>
    <n v="47347.02"/>
  </r>
  <r>
    <x v="2"/>
    <s v="Tampa Electric Company"/>
    <x v="0"/>
    <s v="Tampa Electric Company"/>
    <x v="498"/>
    <s v="M&amp;S Gen Office"/>
    <x v="114"/>
    <s v="Distrb UG Line Exp"/>
    <m/>
    <m/>
    <m/>
    <n v="0.05"/>
    <m/>
    <m/>
    <m/>
    <m/>
    <n v="0.11"/>
    <m/>
    <m/>
    <m/>
    <n v="0.16"/>
  </r>
  <r>
    <x v="2"/>
    <s v="Tampa Electric Company"/>
    <x v="0"/>
    <s v="Tampa Electric Company"/>
    <x v="498"/>
    <s v="M&amp;S Gen Office"/>
    <x v="115"/>
    <s v="Distrb Sreet Lightn"/>
    <n v="349.8"/>
    <m/>
    <n v="279.31"/>
    <n v="107.51"/>
    <n v="190.98"/>
    <m/>
    <n v="427.34"/>
    <n v="121.57"/>
    <n v="590.15"/>
    <n v="714.45"/>
    <n v="627.91"/>
    <n v="1067.21"/>
    <n v="4476.2299999999996"/>
  </r>
  <r>
    <x v="2"/>
    <s v="Tampa Electric Company"/>
    <x v="0"/>
    <s v="Tampa Electric Company"/>
    <x v="498"/>
    <s v="M&amp;S Gen Office"/>
    <x v="116"/>
    <s v="Distrb Meter Exp"/>
    <n v="155.65"/>
    <n v="285.31"/>
    <n v="215.24"/>
    <n v="172.3"/>
    <n v="26.37"/>
    <n v="115.73"/>
    <n v="159.26"/>
    <n v="50.37"/>
    <n v="235.45"/>
    <n v="337.99"/>
    <n v="335.58"/>
    <n v="469.98"/>
    <n v="2559.23"/>
  </r>
  <r>
    <x v="2"/>
    <s v="Tampa Electric Company"/>
    <x v="0"/>
    <s v="Tampa Electric Company"/>
    <x v="498"/>
    <s v="M&amp;S Gen Office"/>
    <x v="117"/>
    <s v="Distrb Cust Install"/>
    <m/>
    <m/>
    <m/>
    <n v="0.02"/>
    <m/>
    <m/>
    <m/>
    <m/>
    <n v="0.08"/>
    <m/>
    <m/>
    <m/>
    <n v="0.1"/>
  </r>
  <r>
    <x v="2"/>
    <s v="Tampa Electric Company"/>
    <x v="0"/>
    <s v="Tampa Electric Company"/>
    <x v="498"/>
    <s v="M&amp;S Gen Office"/>
    <x v="118"/>
    <s v="Misc Distrib Exp"/>
    <n v="2346.59"/>
    <n v="5577.84"/>
    <n v="3369.89"/>
    <n v="3651.8"/>
    <n v="5952.33"/>
    <n v="5163.5600000000004"/>
    <n v="3387.8"/>
    <n v="5094.1099999999997"/>
    <n v="4815.95"/>
    <n v="2477.19"/>
    <n v="3474.04"/>
    <n v="9325.2099999999991"/>
    <n v="54636.31"/>
  </r>
  <r>
    <x v="2"/>
    <s v="Tampa Electric Company"/>
    <x v="0"/>
    <s v="Tampa Electric Company"/>
    <x v="498"/>
    <s v="M&amp;S Gen Office"/>
    <x v="119"/>
    <s v="Distrb Maint Struct"/>
    <m/>
    <m/>
    <m/>
    <n v="0.03"/>
    <m/>
    <m/>
    <m/>
    <m/>
    <n v="0.06"/>
    <m/>
    <m/>
    <m/>
    <n v="0.09"/>
  </r>
  <r>
    <x v="2"/>
    <s v="Tampa Electric Company"/>
    <x v="0"/>
    <s v="Tampa Electric Company"/>
    <x v="498"/>
    <s v="M&amp;S Gen Office"/>
    <x v="120"/>
    <s v="Distrb Maint Station"/>
    <m/>
    <m/>
    <m/>
    <n v="2723.13"/>
    <m/>
    <n v="674.04"/>
    <m/>
    <m/>
    <n v="0.23"/>
    <m/>
    <m/>
    <m/>
    <n v="3397.4"/>
  </r>
  <r>
    <x v="2"/>
    <s v="Tampa Electric Company"/>
    <x v="0"/>
    <s v="Tampa Electric Company"/>
    <x v="498"/>
    <s v="M&amp;S Gen Office"/>
    <x v="121"/>
    <s v="Distrb Maint OH Line"/>
    <m/>
    <m/>
    <m/>
    <n v="0.48"/>
    <m/>
    <m/>
    <m/>
    <m/>
    <n v="77.930000000000007"/>
    <m/>
    <m/>
    <m/>
    <n v="78.410000000000011"/>
  </r>
  <r>
    <x v="2"/>
    <s v="Tampa Electric Company"/>
    <x v="0"/>
    <s v="Tampa Electric Company"/>
    <x v="498"/>
    <s v="M&amp;S Gen Office"/>
    <x v="122"/>
    <s v="Distrb Maint UG Line"/>
    <m/>
    <m/>
    <m/>
    <n v="0.26"/>
    <m/>
    <m/>
    <m/>
    <m/>
    <n v="0.61"/>
    <m/>
    <m/>
    <m/>
    <n v="0.87"/>
  </r>
  <r>
    <x v="2"/>
    <s v="Tampa Electric Company"/>
    <x v="0"/>
    <s v="Tampa Electric Company"/>
    <x v="498"/>
    <s v="M&amp;S Gen Office"/>
    <x v="123"/>
    <s v="Distrb Maint Transf"/>
    <m/>
    <m/>
    <m/>
    <n v="0.02"/>
    <m/>
    <m/>
    <m/>
    <m/>
    <n v="0.03"/>
    <m/>
    <m/>
    <m/>
    <n v="0.05"/>
  </r>
  <r>
    <x v="2"/>
    <s v="Tampa Electric Company"/>
    <x v="0"/>
    <s v="Tampa Electric Company"/>
    <x v="498"/>
    <s v="M&amp;S Gen Office"/>
    <x v="124"/>
    <s v="Distrb Maint StLght"/>
    <m/>
    <m/>
    <m/>
    <n v="0"/>
    <m/>
    <m/>
    <m/>
    <m/>
    <n v="0"/>
    <m/>
    <m/>
    <m/>
    <n v="0"/>
  </r>
  <r>
    <x v="2"/>
    <s v="Tampa Electric Company"/>
    <x v="0"/>
    <s v="Tampa Electric Company"/>
    <x v="498"/>
    <s v="M&amp;S Gen Office"/>
    <x v="125"/>
    <s v="Distrb Maint Meters"/>
    <m/>
    <m/>
    <m/>
    <n v="0.03"/>
    <m/>
    <m/>
    <m/>
    <m/>
    <n v="0.05"/>
    <m/>
    <m/>
    <m/>
    <n v="0.08"/>
  </r>
  <r>
    <x v="2"/>
    <s v="Tampa Electric Company"/>
    <x v="0"/>
    <s v="Tampa Electric Company"/>
    <x v="498"/>
    <s v="M&amp;S Gen Office"/>
    <x v="126"/>
    <s v="Cust Act Superv"/>
    <m/>
    <m/>
    <m/>
    <n v="0"/>
    <m/>
    <m/>
    <m/>
    <m/>
    <m/>
    <m/>
    <m/>
    <m/>
    <n v="0"/>
  </r>
  <r>
    <x v="2"/>
    <s v="Tampa Electric Company"/>
    <x v="0"/>
    <s v="Tampa Electric Company"/>
    <x v="498"/>
    <s v="M&amp;S Gen Office"/>
    <x v="127"/>
    <s v="Cust Act Meter Read"/>
    <m/>
    <m/>
    <m/>
    <n v="0.01"/>
    <m/>
    <m/>
    <m/>
    <m/>
    <n v="0.04"/>
    <m/>
    <m/>
    <m/>
    <n v="0.05"/>
  </r>
  <r>
    <x v="2"/>
    <s v="Tampa Electric Company"/>
    <x v="0"/>
    <s v="Tampa Electric Company"/>
    <x v="498"/>
    <s v="M&amp;S Gen Office"/>
    <x v="128"/>
    <s v="Cust Act Rcds Cllct"/>
    <n v="27783.11"/>
    <n v="24586.04"/>
    <n v="31926.76"/>
    <n v="32268.32"/>
    <n v="34752.339999999997"/>
    <n v="31389.599999999999"/>
    <n v="33642.78"/>
    <n v="32350.93"/>
    <n v="25561.64"/>
    <n v="31877.35"/>
    <n v="27023.18"/>
    <n v="23735.16"/>
    <n v="356897.20999999996"/>
  </r>
  <r>
    <x v="2"/>
    <s v="Tampa Electric Company"/>
    <x v="0"/>
    <s v="Tampa Electric Company"/>
    <x v="498"/>
    <s v="M&amp;S Gen Office"/>
    <x v="129"/>
    <s v="Cust Assist Exp"/>
    <n v="26.82"/>
    <n v="352.32"/>
    <n v="96.04"/>
    <n v="0.33"/>
    <n v="45.53"/>
    <n v="14.28"/>
    <n v="389.53"/>
    <n v="99.98"/>
    <n v="133.08000000000001"/>
    <n v="82.39"/>
    <n v="77.88"/>
    <m/>
    <n v="1318.1799999999998"/>
  </r>
  <r>
    <x v="2"/>
    <s v="Tampa Electric Company"/>
    <x v="0"/>
    <s v="Tampa Electric Company"/>
    <x v="498"/>
    <s v="M&amp;S Gen Office"/>
    <x v="136"/>
    <s v="Sales Advertising"/>
    <m/>
    <m/>
    <m/>
    <m/>
    <m/>
    <m/>
    <m/>
    <m/>
    <n v="155"/>
    <n v="877.49"/>
    <m/>
    <n v="389.99"/>
    <n v="1422.48"/>
  </r>
  <r>
    <x v="2"/>
    <s v="Tampa Electric Company"/>
    <x v="0"/>
    <s v="Tampa Electric Company"/>
    <x v="498"/>
    <s v="M&amp;S Gen Office"/>
    <x v="137"/>
    <s v="Office Suppl Exp"/>
    <n v="4178.3999999999996"/>
    <n v="9004.16"/>
    <n v="6961.9"/>
    <n v="8041.5"/>
    <n v="9261.3700000000008"/>
    <n v="13321.16"/>
    <n v="6971.85"/>
    <n v="8432.0400000000009"/>
    <n v="7055.57"/>
    <n v="9904.42"/>
    <n v="7310.65"/>
    <n v="20825.48"/>
    <n v="111268.5"/>
  </r>
  <r>
    <x v="2"/>
    <s v="Tampa Electric Company"/>
    <x v="0"/>
    <s v="Tampa Electric Company"/>
    <x v="498"/>
    <s v="M&amp;S Gen Office"/>
    <x v="132"/>
    <s v="Misc General Exp"/>
    <n v="1947.9"/>
    <n v="2505.2399999999998"/>
    <m/>
    <n v="0.02"/>
    <m/>
    <n v="27.84"/>
    <m/>
    <n v="2625"/>
    <n v="0.11"/>
    <m/>
    <m/>
    <n v="101.59"/>
    <n v="7207.7"/>
  </r>
  <r>
    <x v="2"/>
    <s v="Tampa Electric Company"/>
    <x v="0"/>
    <s v="Tampa Electric Company"/>
    <x v="498"/>
    <s v="M&amp;S Gen Office"/>
    <x v="133"/>
    <s v="A&amp;G Ele Maint GenPlt"/>
    <m/>
    <m/>
    <n v="134.28"/>
    <n v="0.04"/>
    <n v="4.5"/>
    <n v="26.98"/>
    <n v="29.36"/>
    <m/>
    <n v="40.630000000000003"/>
    <n v="44.99"/>
    <n v="469.44"/>
    <n v="25.79"/>
    <n v="776.01"/>
  </r>
  <r>
    <x v="2"/>
    <s v="Tampa Electric Company"/>
    <x v="0"/>
    <s v="Tampa Electric Company"/>
    <x v="499"/>
    <s v="M&amp;S Chemicals"/>
    <x v="1"/>
    <s v="FERC B/S Clearing"/>
    <m/>
    <n v="60630.98"/>
    <m/>
    <m/>
    <n v="-60630.98"/>
    <m/>
    <m/>
    <n v="380.25"/>
    <n v="20117.25"/>
    <n v="-22009.05"/>
    <m/>
    <m/>
    <n v="-1511.5499999999993"/>
  </r>
  <r>
    <x v="2"/>
    <s v="Tampa Electric Company"/>
    <x v="0"/>
    <s v="Tampa Electric Company"/>
    <x v="499"/>
    <s v="M&amp;S Chemicals"/>
    <x v="81"/>
    <s v="Steam Fuel"/>
    <n v="21039.55"/>
    <n v="47124.93"/>
    <n v="48800.1"/>
    <n v="45997.54"/>
    <n v="35198.910000000003"/>
    <n v="69025.3"/>
    <n v="14982.05"/>
    <n v="36998.39"/>
    <n v="36903.29"/>
    <n v="32994.31"/>
    <n v="37495.699999999997"/>
    <n v="15251.27"/>
    <n v="441811.34"/>
  </r>
  <r>
    <x v="2"/>
    <s v="Tampa Electric Company"/>
    <x v="0"/>
    <s v="Tampa Electric Company"/>
    <x v="499"/>
    <s v="M&amp;S Chemicals"/>
    <x v="82"/>
    <s v="Steam Expenses"/>
    <n v="221330.9"/>
    <n v="132561.17000000001"/>
    <n v="309550.58"/>
    <n v="371931.96"/>
    <n v="12634.14"/>
    <n v="37654.26"/>
    <n v="53344.29"/>
    <n v="130372.07"/>
    <n v="453804.28"/>
    <n v="311358.88"/>
    <n v="417456.08"/>
    <n v="309699.71000000002"/>
    <n v="2761698.3200000003"/>
  </r>
  <r>
    <x v="2"/>
    <s v="Tampa Electric Company"/>
    <x v="0"/>
    <s v="Tampa Electric Company"/>
    <x v="499"/>
    <s v="M&amp;S Chemicals"/>
    <x v="84"/>
    <s v="Misc Steam Pwr Exp"/>
    <n v="38430.589999999997"/>
    <n v="41977.01"/>
    <n v="25640.63"/>
    <n v="36367.19"/>
    <n v="82237.509999999995"/>
    <n v="10188.91"/>
    <n v="28153.5"/>
    <n v="53267.96"/>
    <n v="101293.05"/>
    <n v="57682.05"/>
    <n v="29417.759999999998"/>
    <n v="9737.17"/>
    <n v="514393.32999999996"/>
  </r>
  <r>
    <x v="2"/>
    <s v="Tampa Electric Company"/>
    <x v="0"/>
    <s v="Tampa Electric Company"/>
    <x v="499"/>
    <s v="M&amp;S Chemicals"/>
    <x v="87"/>
    <s v="Steam Maint BoilerPl"/>
    <n v="-19293.3"/>
    <n v="-19526.400000000001"/>
    <m/>
    <m/>
    <m/>
    <n v="19315.3"/>
    <m/>
    <m/>
    <m/>
    <m/>
    <m/>
    <m/>
    <n v="-19504.399999999998"/>
  </r>
  <r>
    <x v="2"/>
    <s v="Tampa Electric Company"/>
    <x v="0"/>
    <s v="Tampa Electric Company"/>
    <x v="499"/>
    <s v="M&amp;S Chemicals"/>
    <x v="88"/>
    <s v="Steam Maint ElePlant"/>
    <m/>
    <m/>
    <m/>
    <m/>
    <m/>
    <m/>
    <n v="14512.5"/>
    <n v="14512.5"/>
    <m/>
    <m/>
    <m/>
    <m/>
    <n v="29025"/>
  </r>
  <r>
    <x v="2"/>
    <s v="Tampa Electric Company"/>
    <x v="0"/>
    <s v="Tampa Electric Company"/>
    <x v="499"/>
    <s v="M&amp;S Chemicals"/>
    <x v="92"/>
    <s v="OthPwr Gen Exp"/>
    <n v="272371.28000000003"/>
    <n v="188957.07"/>
    <n v="280770"/>
    <n v="424389.28"/>
    <n v="226127.85"/>
    <n v="152477.96"/>
    <n v="165685.07999999999"/>
    <n v="225374.59"/>
    <n v="197390.49"/>
    <n v="402220.02"/>
    <n v="153328.20000000001"/>
    <n v="95020.58"/>
    <n v="2784112.4000000008"/>
  </r>
  <r>
    <x v="2"/>
    <s v="Tampa Electric Company"/>
    <x v="0"/>
    <s v="Tampa Electric Company"/>
    <x v="499"/>
    <s v="M&amp;S Chemicals"/>
    <x v="93"/>
    <s v="Misc OthPwr Gen Exp"/>
    <n v="36744.980000000003"/>
    <n v="2187.2800000000002"/>
    <n v="14934.38"/>
    <n v="5293.3"/>
    <n v="6657.6"/>
    <n v="3426.53"/>
    <n v="29171.279999999999"/>
    <n v="30361.11"/>
    <n v="26853.52"/>
    <n v="24772.3"/>
    <n v="3000"/>
    <n v="22214.23"/>
    <n v="205616.51"/>
  </r>
  <r>
    <x v="2"/>
    <s v="Tampa Electric Company"/>
    <x v="0"/>
    <s v="Tampa Electric Company"/>
    <x v="499"/>
    <s v="M&amp;S Chemicals"/>
    <x v="95"/>
    <s v="OthPwr Maint Gen Eq"/>
    <n v="9562.42"/>
    <m/>
    <n v="13533.73"/>
    <m/>
    <m/>
    <n v="132341.53"/>
    <m/>
    <m/>
    <m/>
    <n v="3944.45"/>
    <n v="9947.43"/>
    <n v="1505.73"/>
    <n v="170835.29"/>
  </r>
  <r>
    <x v="2"/>
    <s v="Tampa Electric Company"/>
    <x v="0"/>
    <s v="Tampa Electric Company"/>
    <x v="499"/>
    <s v="M&amp;S Chemicals"/>
    <x v="134"/>
    <s v="Not assigned"/>
    <m/>
    <n v="125428.89"/>
    <n v="-4440"/>
    <n v="4440"/>
    <n v="-125428.89"/>
    <n v="125428.89"/>
    <n v="-4440"/>
    <n v="-120988.89"/>
    <n v="1511.55"/>
    <m/>
    <m/>
    <m/>
    <n v="1511.55"/>
  </r>
  <r>
    <x v="2"/>
    <s v="Tampa Electric Company"/>
    <x v="0"/>
    <s v="Tampa Electric Company"/>
    <x v="500"/>
    <s v="M&amp;S Lab"/>
    <x v="1"/>
    <s v="FERC B/S Clearing"/>
    <n v="2695.22"/>
    <n v="2204.2199999999998"/>
    <n v="653.28"/>
    <n v="643.1"/>
    <n v="5317.34"/>
    <n v="1661.45"/>
    <n v="971.56"/>
    <n v="1727.26"/>
    <n v="12.32"/>
    <n v="773.8"/>
    <n v="877.39"/>
    <n v="1260.22"/>
    <n v="18797.16"/>
  </r>
  <r>
    <x v="2"/>
    <s v="Tampa Electric Company"/>
    <x v="0"/>
    <s v="Tampa Electric Company"/>
    <x v="500"/>
    <s v="M&amp;S Lab"/>
    <x v="81"/>
    <s v="Steam Fuel"/>
    <n v="61.07"/>
    <n v="3228.02"/>
    <n v="4483.74"/>
    <n v="661.93"/>
    <n v="1170.03"/>
    <n v="633.46"/>
    <n v="196.42"/>
    <n v="2103.4"/>
    <n v="81.58"/>
    <n v="1288.43"/>
    <n v="391.49"/>
    <n v="975.81"/>
    <n v="15275.38"/>
  </r>
  <r>
    <x v="2"/>
    <s v="Tampa Electric Company"/>
    <x v="0"/>
    <s v="Tampa Electric Company"/>
    <x v="500"/>
    <s v="M&amp;S Lab"/>
    <x v="84"/>
    <s v="Misc Steam Pwr Exp"/>
    <n v="9194.25"/>
    <n v="6919.45"/>
    <n v="3230.71"/>
    <n v="509.57"/>
    <n v="16073.82"/>
    <n v="5980.89"/>
    <n v="3246.94"/>
    <n v="3729.54"/>
    <n v="2134.29"/>
    <n v="2251.2800000000002"/>
    <n v="2932.35"/>
    <n v="2976.58"/>
    <n v="59179.670000000006"/>
  </r>
  <r>
    <x v="2"/>
    <s v="Tampa Electric Company"/>
    <x v="0"/>
    <s v="Tampa Electric Company"/>
    <x v="500"/>
    <s v="M&amp;S Lab"/>
    <x v="91"/>
    <s v="OthPwr Fuel"/>
    <n v="169.77"/>
    <n v="1385.35"/>
    <n v="373.08"/>
    <n v="1333.08"/>
    <n v="2457.42"/>
    <n v="1266.92"/>
    <n v="392.83"/>
    <n v="960.53"/>
    <m/>
    <n v="782.98"/>
    <n v="782.98"/>
    <n v="3193.36"/>
    <n v="13098.3"/>
  </r>
  <r>
    <x v="2"/>
    <s v="Tampa Electric Company"/>
    <x v="0"/>
    <s v="Tampa Electric Company"/>
    <x v="500"/>
    <s v="M&amp;S Lab"/>
    <x v="92"/>
    <s v="OthPwr Gen Exp"/>
    <n v="9054.17"/>
    <n v="6914"/>
    <n v="12198.42"/>
    <n v="496.69"/>
    <n v="13822.69"/>
    <n v="5953.34"/>
    <n v="3246.89"/>
    <n v="3735.44"/>
    <n v="2134.31"/>
    <n v="2251.25"/>
    <n v="2848.53"/>
    <n v="3958.11"/>
    <n v="66613.84"/>
  </r>
  <r>
    <x v="2"/>
    <s v="Tampa Electric Company"/>
    <x v="0"/>
    <s v="Tampa Electric Company"/>
    <x v="500"/>
    <s v="M&amp;S Lab"/>
    <x v="93"/>
    <s v="Misc OthPwr Gen Exp"/>
    <n v="9174.57"/>
    <n v="6904.87"/>
    <n v="3102.5"/>
    <n v="494.4"/>
    <n v="15516.92"/>
    <n v="6586.42"/>
    <n v="3246.9"/>
    <n v="3728.26"/>
    <n v="2134.3000000000002"/>
    <n v="2251.3000000000002"/>
    <n v="2847.8"/>
    <n v="1835.27"/>
    <n v="57823.510000000009"/>
  </r>
  <r>
    <x v="2"/>
    <s v="Tampa Electric Company"/>
    <x v="0"/>
    <s v="Tampa Electric Company"/>
    <x v="500"/>
    <s v="M&amp;S Lab"/>
    <x v="109"/>
    <s v="Trnsm Maint OH Lines"/>
    <n v="1990.14"/>
    <n v="1126.79"/>
    <n v="1672.56"/>
    <n v="1032.1300000000001"/>
    <n v="4062.33"/>
    <n v="1617.31"/>
    <n v="3181.46"/>
    <n v="349.15"/>
    <n v="331.07"/>
    <n v="178.34"/>
    <n v="244.44"/>
    <n v="922.96"/>
    <n v="16708.68"/>
  </r>
  <r>
    <x v="2"/>
    <s v="Tampa Electric Company"/>
    <x v="0"/>
    <s v="Tampa Electric Company"/>
    <x v="500"/>
    <s v="M&amp;S Lab"/>
    <x v="112"/>
    <s v="Distrb Station Exp"/>
    <n v="2033.62"/>
    <n v="1524.75"/>
    <n v="1912.44"/>
    <n v="1032.18"/>
    <n v="4342.04"/>
    <n v="1617.32"/>
    <n v="3286.9"/>
    <n v="349.2"/>
    <n v="331.05"/>
    <n v="178.36"/>
    <n v="244.44"/>
    <n v="894.11"/>
    <n v="17746.41"/>
  </r>
  <r>
    <x v="2"/>
    <s v="Tampa Electric Company"/>
    <x v="0"/>
    <s v="Tampa Electric Company"/>
    <x v="500"/>
    <s v="M&amp;S Lab"/>
    <x v="137"/>
    <s v="Office Suppl Exp"/>
    <n v="433.73"/>
    <m/>
    <m/>
    <m/>
    <m/>
    <m/>
    <m/>
    <m/>
    <m/>
    <m/>
    <m/>
    <m/>
    <n v="433.73"/>
  </r>
  <r>
    <x v="2"/>
    <s v="Tampa Electric Company"/>
    <x v="0"/>
    <s v="Tampa Electric Company"/>
    <x v="501"/>
    <s v="M&amp;S Lubricants"/>
    <x v="1"/>
    <s v="FERC B/S Clearing"/>
    <m/>
    <n v="2101.13"/>
    <n v="1731.12"/>
    <n v="25.11"/>
    <n v="1844.95"/>
    <m/>
    <m/>
    <n v="3582.85"/>
    <n v="55292.36"/>
    <m/>
    <n v="11064.58"/>
    <m/>
    <n v="75642.100000000006"/>
  </r>
  <r>
    <x v="2"/>
    <s v="Tampa Electric Company"/>
    <x v="0"/>
    <s v="Tampa Electric Company"/>
    <x v="501"/>
    <s v="M&amp;S Lubricants"/>
    <x v="93"/>
    <s v="Misc OthPwr Gen Exp"/>
    <m/>
    <m/>
    <m/>
    <m/>
    <m/>
    <n v="7538.2"/>
    <n v="3573.22"/>
    <n v="1417.02"/>
    <n v="1345.52"/>
    <n v="3463"/>
    <n v="6642.16"/>
    <n v="8874.77"/>
    <n v="32853.89"/>
  </r>
  <r>
    <x v="2"/>
    <s v="Tampa Electric Company"/>
    <x v="0"/>
    <s v="Tampa Electric Company"/>
    <x v="501"/>
    <s v="M&amp;S Lubricants"/>
    <x v="118"/>
    <s v="Misc Distrib Exp"/>
    <n v="36427.379999999997"/>
    <n v="5332.99"/>
    <n v="23625.24"/>
    <n v="10869.56"/>
    <n v="3027.46"/>
    <n v="25306.54"/>
    <n v="6326.21"/>
    <n v="-3751.97"/>
    <n v="12595.19"/>
    <n v="9554.52"/>
    <n v="18647.3"/>
    <n v="12930.71"/>
    <n v="160891.13"/>
  </r>
  <r>
    <x v="2"/>
    <s v="Tampa Electric Company"/>
    <x v="0"/>
    <s v="Tampa Electric Company"/>
    <x v="502"/>
    <s v="M&amp;S Ops Consum"/>
    <x v="1"/>
    <s v="FERC B/S Clearing"/>
    <n v="776.53"/>
    <n v="774.69"/>
    <m/>
    <n v="251.89"/>
    <m/>
    <n v="819.65"/>
    <m/>
    <n v="559.65"/>
    <m/>
    <n v="1962.39"/>
    <n v="95.13"/>
    <n v="695.33"/>
    <n v="5935.26"/>
  </r>
  <r>
    <x v="2"/>
    <s v="Tampa Electric Company"/>
    <x v="0"/>
    <s v="Tampa Electric Company"/>
    <x v="502"/>
    <s v="M&amp;S Ops Consum"/>
    <x v="84"/>
    <s v="Misc Steam Pwr Exp"/>
    <m/>
    <m/>
    <m/>
    <m/>
    <m/>
    <n v="7819.14"/>
    <n v="6532.14"/>
    <m/>
    <m/>
    <m/>
    <m/>
    <m/>
    <n v="14351.28"/>
  </r>
  <r>
    <x v="2"/>
    <s v="Tampa Electric Company"/>
    <x v="0"/>
    <s v="Tampa Electric Company"/>
    <x v="502"/>
    <s v="M&amp;S Ops Consum"/>
    <x v="89"/>
    <s v="Maint Msc Steam Plnt"/>
    <m/>
    <m/>
    <m/>
    <m/>
    <m/>
    <m/>
    <m/>
    <m/>
    <m/>
    <n v="46.16"/>
    <m/>
    <m/>
    <n v="46.16"/>
  </r>
  <r>
    <x v="2"/>
    <s v="Tampa Electric Company"/>
    <x v="0"/>
    <s v="Tampa Electric Company"/>
    <x v="502"/>
    <s v="M&amp;S Ops Consum"/>
    <x v="92"/>
    <s v="OthPwr Gen Exp"/>
    <n v="3444.44"/>
    <n v="239.01"/>
    <n v="10371.32"/>
    <n v="17603.419999999998"/>
    <n v="5945.09"/>
    <m/>
    <m/>
    <m/>
    <m/>
    <m/>
    <n v="5954.45"/>
    <m/>
    <n v="43557.729999999996"/>
  </r>
  <r>
    <x v="2"/>
    <s v="Tampa Electric Company"/>
    <x v="0"/>
    <s v="Tampa Electric Company"/>
    <x v="502"/>
    <s v="M&amp;S Ops Consum"/>
    <x v="93"/>
    <s v="Misc OthPwr Gen Exp"/>
    <n v="34168.699999999997"/>
    <n v="14709.54"/>
    <n v="27793.39"/>
    <n v="15182.73"/>
    <n v="19745.689999999999"/>
    <n v="22285.56"/>
    <n v="25804.54"/>
    <n v="32702.560000000001"/>
    <n v="29021.119999999999"/>
    <n v="37320.85"/>
    <n v="29277.7"/>
    <n v="8715.48"/>
    <n v="296727.86"/>
  </r>
  <r>
    <x v="2"/>
    <s v="Tampa Electric Company"/>
    <x v="0"/>
    <s v="Tampa Electric Company"/>
    <x v="503"/>
    <s v="M&amp;S Safety"/>
    <x v="1"/>
    <s v="FERC B/S Clearing"/>
    <m/>
    <m/>
    <m/>
    <n v="1760"/>
    <n v="41.89"/>
    <n v="403"/>
    <n v="49.83"/>
    <m/>
    <n v="16824.71"/>
    <n v="3566.19"/>
    <m/>
    <n v="20973.5"/>
    <n v="43619.119999999995"/>
  </r>
  <r>
    <x v="2"/>
    <s v="Tampa Electric Company"/>
    <x v="0"/>
    <s v="Tampa Electric Company"/>
    <x v="503"/>
    <s v="M&amp;S Safety"/>
    <x v="80"/>
    <s v="Steam Ops SupEng"/>
    <m/>
    <n v="119.39"/>
    <m/>
    <m/>
    <m/>
    <n v="296.64"/>
    <n v="1554.15"/>
    <m/>
    <m/>
    <n v="878.37"/>
    <n v="878.37"/>
    <m/>
    <n v="3726.92"/>
  </r>
  <r>
    <x v="2"/>
    <s v="Tampa Electric Company"/>
    <x v="0"/>
    <s v="Tampa Electric Company"/>
    <x v="503"/>
    <s v="M&amp;S Safety"/>
    <x v="84"/>
    <s v="Misc Steam Pwr Exp"/>
    <n v="1480.44"/>
    <n v="1358.69"/>
    <n v="2606.0100000000002"/>
    <n v="474"/>
    <m/>
    <m/>
    <m/>
    <m/>
    <m/>
    <n v="25"/>
    <n v="95.41"/>
    <n v="1285.29"/>
    <n v="7324.84"/>
  </r>
  <r>
    <x v="2"/>
    <s v="Tampa Electric Company"/>
    <x v="0"/>
    <s v="Tampa Electric Company"/>
    <x v="503"/>
    <s v="M&amp;S Safety"/>
    <x v="92"/>
    <s v="OthPwr Gen Exp"/>
    <m/>
    <n v="83.82"/>
    <n v="4057.14"/>
    <m/>
    <m/>
    <m/>
    <m/>
    <n v="7587.54"/>
    <m/>
    <m/>
    <m/>
    <m/>
    <n v="11728.5"/>
  </r>
  <r>
    <x v="2"/>
    <s v="Tampa Electric Company"/>
    <x v="0"/>
    <s v="Tampa Electric Company"/>
    <x v="503"/>
    <s v="M&amp;S Safety"/>
    <x v="93"/>
    <s v="Misc OthPwr Gen Exp"/>
    <m/>
    <m/>
    <m/>
    <m/>
    <m/>
    <n v="845.01"/>
    <m/>
    <m/>
    <m/>
    <m/>
    <n v="192.05"/>
    <n v="2760.89"/>
    <n v="3797.95"/>
  </r>
  <r>
    <x v="2"/>
    <s v="Tampa Electric Company"/>
    <x v="0"/>
    <s v="Tampa Electric Company"/>
    <x v="503"/>
    <s v="M&amp;S Safety"/>
    <x v="94"/>
    <s v="OthPwr Maint Struct"/>
    <m/>
    <m/>
    <m/>
    <n v="1779.02"/>
    <n v="4.07"/>
    <m/>
    <m/>
    <m/>
    <m/>
    <n v="-1783.09"/>
    <m/>
    <m/>
    <n v="0"/>
  </r>
  <r>
    <x v="2"/>
    <s v="Tampa Electric Company"/>
    <x v="0"/>
    <s v="Tampa Electric Company"/>
    <x v="503"/>
    <s v="M&amp;S Safety"/>
    <x v="95"/>
    <s v="OthPwr Maint Gen Eq"/>
    <m/>
    <m/>
    <m/>
    <m/>
    <m/>
    <m/>
    <m/>
    <m/>
    <m/>
    <n v="-1783.09"/>
    <m/>
    <m/>
    <n v="-1783.09"/>
  </r>
  <r>
    <x v="2"/>
    <s v="Tampa Electric Company"/>
    <x v="0"/>
    <s v="Tampa Electric Company"/>
    <x v="503"/>
    <s v="M&amp;S Safety"/>
    <x v="104"/>
    <s v="Misc Trnsm Exp"/>
    <m/>
    <m/>
    <n v="288.89"/>
    <m/>
    <m/>
    <m/>
    <m/>
    <m/>
    <n v="558.6"/>
    <n v="835.21"/>
    <m/>
    <m/>
    <n v="1682.7"/>
  </r>
  <r>
    <x v="2"/>
    <s v="Tampa Electric Company"/>
    <x v="0"/>
    <s v="Tampa Electric Company"/>
    <x v="503"/>
    <s v="M&amp;S Safety"/>
    <x v="113"/>
    <s v="Distrb OH Line Exp"/>
    <m/>
    <n v="776.32"/>
    <n v="317.23"/>
    <n v="4590.68"/>
    <n v="1286.04"/>
    <m/>
    <n v="1660"/>
    <m/>
    <m/>
    <m/>
    <m/>
    <m/>
    <n v="8630.27"/>
  </r>
  <r>
    <x v="2"/>
    <s v="Tampa Electric Company"/>
    <x v="0"/>
    <s v="Tampa Electric Company"/>
    <x v="503"/>
    <s v="M&amp;S Safety"/>
    <x v="115"/>
    <s v="Distrb Sreet Lightn"/>
    <m/>
    <m/>
    <m/>
    <m/>
    <m/>
    <m/>
    <n v="160"/>
    <m/>
    <m/>
    <m/>
    <m/>
    <m/>
    <n v="160"/>
  </r>
  <r>
    <x v="2"/>
    <s v="Tampa Electric Company"/>
    <x v="0"/>
    <s v="Tampa Electric Company"/>
    <x v="503"/>
    <s v="M&amp;S Safety"/>
    <x v="118"/>
    <s v="Misc Distrib Exp"/>
    <n v="35938.800000000003"/>
    <n v="4331.5"/>
    <n v="2793"/>
    <n v="207"/>
    <n v="1821.57"/>
    <n v="2399.9699999999998"/>
    <n v="500"/>
    <n v="2502.91"/>
    <n v="3258.95"/>
    <n v="4245.9799999999996"/>
    <n v="2645.91"/>
    <n v="2370.6999999999998"/>
    <n v="63016.289999999994"/>
  </r>
  <r>
    <x v="2"/>
    <s v="Tampa Electric Company"/>
    <x v="0"/>
    <s v="Tampa Electric Company"/>
    <x v="503"/>
    <s v="M&amp;S Safety"/>
    <x v="128"/>
    <s v="Cust Act Rcds Cllct"/>
    <n v="209.2"/>
    <n v="17.05"/>
    <m/>
    <m/>
    <m/>
    <m/>
    <m/>
    <n v="1540.34"/>
    <m/>
    <m/>
    <m/>
    <m/>
    <n v="1766.59"/>
  </r>
  <r>
    <x v="2"/>
    <s v="Tampa Electric Company"/>
    <x v="0"/>
    <s v="Tampa Electric Company"/>
    <x v="503"/>
    <s v="M&amp;S Safety"/>
    <x v="137"/>
    <s v="Office Suppl Exp"/>
    <n v="3271.3"/>
    <n v="625.86"/>
    <n v="500"/>
    <n v="234.75"/>
    <m/>
    <n v="1675"/>
    <n v="513.85"/>
    <n v="500"/>
    <n v="1281.83"/>
    <n v="511.56"/>
    <n v="-21.44"/>
    <n v="1035.75"/>
    <n v="10128.459999999999"/>
  </r>
  <r>
    <x v="2"/>
    <s v="Tampa Electric Company"/>
    <x v="0"/>
    <s v="Tampa Electric Company"/>
    <x v="503"/>
    <s v="M&amp;S Safety"/>
    <x v="132"/>
    <s v="Misc General Exp"/>
    <m/>
    <n v="1036.0999999999999"/>
    <m/>
    <m/>
    <m/>
    <m/>
    <m/>
    <m/>
    <m/>
    <m/>
    <m/>
    <m/>
    <n v="1036.0999999999999"/>
  </r>
  <r>
    <x v="2"/>
    <s v="Tampa Electric Company"/>
    <x v="0"/>
    <s v="Tampa Electric Company"/>
    <x v="503"/>
    <s v="M&amp;S Safety"/>
    <x v="133"/>
    <s v="A&amp;G Ele Maint GenPlt"/>
    <m/>
    <m/>
    <m/>
    <m/>
    <m/>
    <m/>
    <m/>
    <m/>
    <m/>
    <m/>
    <n v="644.94000000000005"/>
    <m/>
    <n v="644.94000000000005"/>
  </r>
  <r>
    <x v="2"/>
    <s v="Tampa Electric Company"/>
    <x v="0"/>
    <s v="Tampa Electric Company"/>
    <x v="504"/>
    <s v="M&amp;S Vehicle Fuel"/>
    <x v="1"/>
    <s v="FERC B/S Clearing"/>
    <n v="11377.62"/>
    <n v="7184.78"/>
    <n v="1432.87"/>
    <n v="1341.5"/>
    <n v="36641.35"/>
    <n v="18331.099999999999"/>
    <n v="5979.28"/>
    <n v="24457.95"/>
    <n v="242777.5"/>
    <n v="46080.959999999999"/>
    <n v="49062.79"/>
    <n v="45257.15"/>
    <n v="489924.85000000003"/>
  </r>
  <r>
    <x v="2"/>
    <s v="Tampa Electric Company"/>
    <x v="0"/>
    <s v="Tampa Electric Company"/>
    <x v="504"/>
    <s v="M&amp;S Vehicle Fuel"/>
    <x v="80"/>
    <s v="Steam Ops SupEng"/>
    <m/>
    <m/>
    <m/>
    <m/>
    <m/>
    <m/>
    <m/>
    <m/>
    <m/>
    <m/>
    <m/>
    <n v="47.74"/>
    <n v="47.74"/>
  </r>
  <r>
    <x v="2"/>
    <s v="Tampa Electric Company"/>
    <x v="0"/>
    <s v="Tampa Electric Company"/>
    <x v="504"/>
    <s v="M&amp;S Vehicle Fuel"/>
    <x v="84"/>
    <s v="Misc Steam Pwr Exp"/>
    <m/>
    <m/>
    <m/>
    <m/>
    <n v="143.21"/>
    <m/>
    <m/>
    <m/>
    <m/>
    <m/>
    <m/>
    <n v="12.31"/>
    <n v="155.52000000000001"/>
  </r>
  <r>
    <x v="2"/>
    <s v="Tampa Electric Company"/>
    <x v="0"/>
    <s v="Tampa Electric Company"/>
    <x v="504"/>
    <s v="M&amp;S Vehicle Fuel"/>
    <x v="91"/>
    <s v="OthPwr Fuel"/>
    <n v="209"/>
    <m/>
    <m/>
    <m/>
    <n v="66.53"/>
    <n v="166.54"/>
    <m/>
    <m/>
    <n v="57.73"/>
    <n v="121.77"/>
    <n v="223.62"/>
    <n v="685.38"/>
    <n v="1530.57"/>
  </r>
  <r>
    <x v="2"/>
    <s v="Tampa Electric Company"/>
    <x v="0"/>
    <s v="Tampa Electric Company"/>
    <x v="504"/>
    <s v="M&amp;S Vehicle Fuel"/>
    <x v="92"/>
    <s v="OthPwr Gen Exp"/>
    <n v="2828.75"/>
    <n v="3928.55"/>
    <n v="4360.22"/>
    <n v="25122.62"/>
    <n v="12031.6"/>
    <n v="19614.71"/>
    <n v="12721.23"/>
    <n v="12654.56"/>
    <n v="8491.48"/>
    <n v="8008.38"/>
    <n v="7968.25"/>
    <n v="12830.19"/>
    <n v="130560.54"/>
  </r>
  <r>
    <x v="2"/>
    <s v="Tampa Electric Company"/>
    <x v="0"/>
    <s v="Tampa Electric Company"/>
    <x v="504"/>
    <s v="M&amp;S Vehicle Fuel"/>
    <x v="93"/>
    <s v="Misc OthPwr Gen Exp"/>
    <m/>
    <m/>
    <m/>
    <m/>
    <n v="51.01"/>
    <m/>
    <m/>
    <m/>
    <m/>
    <m/>
    <m/>
    <n v="24.62"/>
    <n v="75.63"/>
  </r>
  <r>
    <x v="2"/>
    <s v="Tampa Electric Company"/>
    <x v="0"/>
    <s v="Tampa Electric Company"/>
    <x v="504"/>
    <s v="M&amp;S Vehicle Fuel"/>
    <x v="104"/>
    <s v="Misc Trnsm Exp"/>
    <n v="75"/>
    <m/>
    <n v="483.13"/>
    <m/>
    <m/>
    <m/>
    <n v="233.62"/>
    <n v="341.34"/>
    <n v="350"/>
    <n v="200"/>
    <n v="384.64"/>
    <m/>
    <n v="2067.73"/>
  </r>
  <r>
    <x v="2"/>
    <s v="Tampa Electric Company"/>
    <x v="0"/>
    <s v="Tampa Electric Company"/>
    <x v="504"/>
    <s v="M&amp;S Vehicle Fuel"/>
    <x v="109"/>
    <s v="Trnsm Maint OH Lines"/>
    <m/>
    <m/>
    <n v="0.01"/>
    <m/>
    <m/>
    <m/>
    <m/>
    <m/>
    <m/>
    <m/>
    <m/>
    <n v="473.24"/>
    <n v="473.25"/>
  </r>
  <r>
    <x v="2"/>
    <s v="Tampa Electric Company"/>
    <x v="0"/>
    <s v="Tampa Electric Company"/>
    <x v="504"/>
    <s v="M&amp;S Vehicle Fuel"/>
    <x v="112"/>
    <s v="Distrb Station Exp"/>
    <m/>
    <m/>
    <m/>
    <m/>
    <m/>
    <m/>
    <m/>
    <m/>
    <m/>
    <m/>
    <m/>
    <n v="946.47"/>
    <n v="946.47"/>
  </r>
  <r>
    <x v="2"/>
    <s v="Tampa Electric Company"/>
    <x v="0"/>
    <s v="Tampa Electric Company"/>
    <x v="504"/>
    <s v="M&amp;S Vehicle Fuel"/>
    <x v="113"/>
    <s v="Distrb OH Line Exp"/>
    <m/>
    <n v="80.12"/>
    <n v="55.04"/>
    <m/>
    <n v="58.54"/>
    <n v="41.91"/>
    <m/>
    <n v="39.58"/>
    <n v="2725.1"/>
    <n v="2826.17"/>
    <n v="103.45"/>
    <n v="21"/>
    <n v="5950.91"/>
  </r>
  <r>
    <x v="2"/>
    <s v="Tampa Electric Company"/>
    <x v="0"/>
    <s v="Tampa Electric Company"/>
    <x v="504"/>
    <s v="M&amp;S Vehicle Fuel"/>
    <x v="115"/>
    <s v="Distrb Sreet Lightn"/>
    <m/>
    <m/>
    <m/>
    <n v="50.92"/>
    <n v="40"/>
    <m/>
    <m/>
    <m/>
    <m/>
    <m/>
    <m/>
    <m/>
    <n v="90.92"/>
  </r>
  <r>
    <x v="2"/>
    <s v="Tampa Electric Company"/>
    <x v="0"/>
    <s v="Tampa Electric Company"/>
    <x v="504"/>
    <s v="M&amp;S Vehicle Fuel"/>
    <x v="118"/>
    <s v="Misc Distrib Exp"/>
    <n v="296561.48"/>
    <n v="166374.34"/>
    <n v="403480.93"/>
    <n v="285593.48"/>
    <n v="227770"/>
    <n v="270826.52"/>
    <n v="193851.73"/>
    <n v="621513.25"/>
    <n v="331784.51"/>
    <n v="244998.65"/>
    <n v="381621.19"/>
    <n v="-8630.08"/>
    <n v="3415746"/>
  </r>
  <r>
    <x v="2"/>
    <s v="Tampa Electric Company"/>
    <x v="0"/>
    <s v="Tampa Electric Company"/>
    <x v="504"/>
    <s v="M&amp;S Vehicle Fuel"/>
    <x v="128"/>
    <s v="Cust Act Rcds Cllct"/>
    <m/>
    <m/>
    <m/>
    <m/>
    <n v="92.82"/>
    <m/>
    <m/>
    <m/>
    <m/>
    <n v="62.59"/>
    <m/>
    <m/>
    <n v="155.41"/>
  </r>
  <r>
    <x v="2"/>
    <s v="Tampa Electric Company"/>
    <x v="0"/>
    <s v="Tampa Electric Company"/>
    <x v="504"/>
    <s v="M&amp;S Vehicle Fuel"/>
    <x v="129"/>
    <s v="Cust Assist Exp"/>
    <m/>
    <m/>
    <m/>
    <m/>
    <m/>
    <n v="15"/>
    <m/>
    <n v="18"/>
    <m/>
    <m/>
    <n v="20.010000000000002"/>
    <m/>
    <n v="53.010000000000005"/>
  </r>
  <r>
    <x v="2"/>
    <s v="Tampa Electric Company"/>
    <x v="0"/>
    <s v="Tampa Electric Company"/>
    <x v="504"/>
    <s v="M&amp;S Vehicle Fuel"/>
    <x v="137"/>
    <s v="Office Suppl Exp"/>
    <n v="0"/>
    <n v="50.2"/>
    <n v="60.06"/>
    <m/>
    <m/>
    <n v="16.12"/>
    <m/>
    <n v="2714.96"/>
    <n v="5.29"/>
    <n v="3291.81"/>
    <n v="109.87"/>
    <m/>
    <n v="6248.31"/>
  </r>
  <r>
    <x v="2"/>
    <s v="Tampa Electric Company"/>
    <x v="0"/>
    <s v="Tampa Electric Company"/>
    <x v="504"/>
    <s v="M&amp;S Vehicle Fuel"/>
    <x v="133"/>
    <s v="A&amp;G Ele Maint GenPlt"/>
    <m/>
    <m/>
    <m/>
    <m/>
    <m/>
    <n v="2.84"/>
    <m/>
    <m/>
    <m/>
    <m/>
    <n v="6.15"/>
    <m/>
    <n v="8.99"/>
  </r>
  <r>
    <x v="2"/>
    <s v="Tampa Electric Company"/>
    <x v="0"/>
    <s v="Tampa Electric Company"/>
    <x v="505"/>
    <s v="M&amp;S OS Purchases"/>
    <x v="1"/>
    <s v="FERC B/S Clearing"/>
    <n v="2223296.04"/>
    <n v="2708836.83"/>
    <n v="4685891.1500000004"/>
    <n v="8177196.7199999997"/>
    <n v="3561440.9"/>
    <n v="4875972.6500000004"/>
    <n v="1504783.82"/>
    <n v="6522417.0700000003"/>
    <n v="5526121.9500000002"/>
    <n v="6577951.3099999996"/>
    <n v="6381076.7699999996"/>
    <n v="32474391.829999998"/>
    <n v="85219377.040000007"/>
  </r>
  <r>
    <x v="2"/>
    <s v="Tampa Electric Company"/>
    <x v="0"/>
    <s v="Tampa Electric Company"/>
    <x v="505"/>
    <s v="M&amp;S OS Purchases"/>
    <x v="78"/>
    <s v="Csts Jobbing Wrk"/>
    <n v="-89.68"/>
    <n v="409.1"/>
    <n v="235.16"/>
    <n v="507.85"/>
    <n v="160.91"/>
    <n v="465"/>
    <n v="432.48"/>
    <n v="424.88"/>
    <n v="106.43"/>
    <n v="113.12"/>
    <n v="2647.76"/>
    <n v="96.27"/>
    <n v="5509.2800000000007"/>
  </r>
  <r>
    <x v="2"/>
    <s v="Tampa Electric Company"/>
    <x v="0"/>
    <s v="Tampa Electric Company"/>
    <x v="505"/>
    <s v="M&amp;S OS Purchases"/>
    <x v="80"/>
    <s v="Steam Ops SupEng"/>
    <n v="6477.34"/>
    <n v="18538.2"/>
    <n v="12567.39"/>
    <n v="16576.41"/>
    <n v="37557.68"/>
    <n v="10479.870000000001"/>
    <n v="7394.06"/>
    <n v="19304.57"/>
    <n v="4792.8500000000004"/>
    <n v="16738.25"/>
    <n v="4823.66"/>
    <n v="1333.27"/>
    <n v="156583.54999999999"/>
  </r>
  <r>
    <x v="2"/>
    <s v="Tampa Electric Company"/>
    <x v="0"/>
    <s v="Tampa Electric Company"/>
    <x v="505"/>
    <s v="M&amp;S OS Purchases"/>
    <x v="81"/>
    <s v="Steam Fuel"/>
    <m/>
    <m/>
    <n v="0.02"/>
    <m/>
    <m/>
    <m/>
    <m/>
    <m/>
    <m/>
    <n v="3.49"/>
    <n v="4.41"/>
    <m/>
    <n v="7.92"/>
  </r>
  <r>
    <x v="2"/>
    <s v="Tampa Electric Company"/>
    <x v="0"/>
    <s v="Tampa Electric Company"/>
    <x v="505"/>
    <s v="M&amp;S OS Purchases"/>
    <x v="82"/>
    <s v="Steam Expenses"/>
    <n v="9712.75"/>
    <n v="5383.95"/>
    <n v="7246.83"/>
    <n v="9124.2199999999993"/>
    <n v="2513.4899999999998"/>
    <n v="4370.8500000000004"/>
    <n v="3330.36"/>
    <n v="1528.87"/>
    <n v="-1260.1099999999999"/>
    <n v="33.11"/>
    <n v="50.08"/>
    <n v="2662.04"/>
    <n v="44696.44"/>
  </r>
  <r>
    <x v="2"/>
    <s v="Tampa Electric Company"/>
    <x v="0"/>
    <s v="Tampa Electric Company"/>
    <x v="505"/>
    <s v="M&amp;S OS Purchases"/>
    <x v="83"/>
    <s v="Steam Electric Exp"/>
    <m/>
    <m/>
    <n v="0.17"/>
    <m/>
    <m/>
    <m/>
    <m/>
    <m/>
    <m/>
    <n v="24.91"/>
    <n v="34.97"/>
    <m/>
    <n v="60.05"/>
  </r>
  <r>
    <x v="2"/>
    <s v="Tampa Electric Company"/>
    <x v="0"/>
    <s v="Tampa Electric Company"/>
    <x v="505"/>
    <s v="M&amp;S OS Purchases"/>
    <x v="84"/>
    <s v="Misc Steam Pwr Exp"/>
    <n v="-3143.71"/>
    <n v="20912.57"/>
    <n v="9558.31"/>
    <n v="7744.57"/>
    <n v="21100.92"/>
    <n v="4220.47"/>
    <n v="3739.23"/>
    <n v="12360.76"/>
    <n v="10300.23"/>
    <n v="4345.68"/>
    <n v="17078.490000000002"/>
    <n v="9832.9599999999991"/>
    <n v="118050.48000000001"/>
  </r>
  <r>
    <x v="2"/>
    <s v="Tampa Electric Company"/>
    <x v="0"/>
    <s v="Tampa Electric Company"/>
    <x v="505"/>
    <s v="M&amp;S OS Purchases"/>
    <x v="146"/>
    <s v="Steam Rents"/>
    <m/>
    <n v="26948.12"/>
    <m/>
    <m/>
    <m/>
    <m/>
    <m/>
    <m/>
    <m/>
    <m/>
    <m/>
    <m/>
    <n v="26948.12"/>
  </r>
  <r>
    <x v="2"/>
    <s v="Tampa Electric Company"/>
    <x v="0"/>
    <s v="Tampa Electric Company"/>
    <x v="505"/>
    <s v="M&amp;S OS Purchases"/>
    <x v="86"/>
    <s v="Steam Main Struct"/>
    <n v="5121.55"/>
    <n v="3932.47"/>
    <n v="45532.39"/>
    <n v="8262.26"/>
    <n v="22375.13"/>
    <n v="6839.73"/>
    <n v="38032.07"/>
    <n v="9086.68"/>
    <n v="43394.400000000001"/>
    <n v="46684.04"/>
    <n v="1226.77"/>
    <n v="8825.2099999999991"/>
    <n v="239312.69999999998"/>
  </r>
  <r>
    <x v="2"/>
    <s v="Tampa Electric Company"/>
    <x v="0"/>
    <s v="Tampa Electric Company"/>
    <x v="505"/>
    <s v="M&amp;S OS Purchases"/>
    <x v="87"/>
    <s v="Steam Maint BoilerPl"/>
    <n v="50257.81"/>
    <n v="32299.29"/>
    <n v="124526.53"/>
    <n v="41463.629999999997"/>
    <n v="74805.41"/>
    <n v="50311.68"/>
    <n v="21451.35"/>
    <n v="7492.6"/>
    <n v="22661.040000000001"/>
    <n v="28835.69"/>
    <n v="20336.310000000001"/>
    <n v="66745"/>
    <n v="541186.34"/>
  </r>
  <r>
    <x v="2"/>
    <s v="Tampa Electric Company"/>
    <x v="0"/>
    <s v="Tampa Electric Company"/>
    <x v="505"/>
    <s v="M&amp;S OS Purchases"/>
    <x v="88"/>
    <s v="Steam Maint ElePlant"/>
    <n v="20483.099999999999"/>
    <n v="13583.47"/>
    <n v="6366.35"/>
    <n v="8945.6299999999992"/>
    <n v="599.04"/>
    <n v="30338.33"/>
    <n v="13757.63"/>
    <n v="3102.43"/>
    <n v="1742.73"/>
    <n v="1536.7"/>
    <n v="42441.17"/>
    <n v="8754.5300000000007"/>
    <n v="151651.10999999999"/>
  </r>
  <r>
    <x v="2"/>
    <s v="Tampa Electric Company"/>
    <x v="0"/>
    <s v="Tampa Electric Company"/>
    <x v="505"/>
    <s v="M&amp;S OS Purchases"/>
    <x v="89"/>
    <s v="Maint Msc Steam Plnt"/>
    <n v="7555.36"/>
    <n v="3215.31"/>
    <n v="2870.4"/>
    <n v="6413.28"/>
    <n v="8131.59"/>
    <n v="6417.81"/>
    <n v="3901.63"/>
    <n v="23514.37"/>
    <n v="24553.69"/>
    <n v="11242.98"/>
    <n v="24850.13"/>
    <n v="155799.35"/>
    <n v="278465.90000000002"/>
  </r>
  <r>
    <x v="2"/>
    <s v="Tampa Electric Company"/>
    <x v="0"/>
    <s v="Tampa Electric Company"/>
    <x v="505"/>
    <s v="M&amp;S OS Purchases"/>
    <x v="90"/>
    <s v="OthPwr Ops SupEng"/>
    <m/>
    <m/>
    <m/>
    <m/>
    <m/>
    <m/>
    <m/>
    <m/>
    <m/>
    <m/>
    <n v="0.33"/>
    <m/>
    <n v="0.33"/>
  </r>
  <r>
    <x v="2"/>
    <s v="Tampa Electric Company"/>
    <x v="0"/>
    <s v="Tampa Electric Company"/>
    <x v="505"/>
    <s v="M&amp;S OS Purchases"/>
    <x v="91"/>
    <s v="OthPwr Fuel"/>
    <m/>
    <n v="103.33"/>
    <n v="28.25"/>
    <m/>
    <n v="33.33"/>
    <n v="211.17"/>
    <m/>
    <n v="33.33"/>
    <n v="373.31"/>
    <n v="281.32"/>
    <n v="33.369999999999997"/>
    <n v="824.61"/>
    <n v="1922.02"/>
  </r>
  <r>
    <x v="2"/>
    <s v="Tampa Electric Company"/>
    <x v="0"/>
    <s v="Tampa Electric Company"/>
    <x v="505"/>
    <s v="M&amp;S OS Purchases"/>
    <x v="92"/>
    <s v="OthPwr Gen Exp"/>
    <n v="15434.78"/>
    <n v="31232.76"/>
    <n v="24872.91"/>
    <n v="97324.79"/>
    <n v="55450.57"/>
    <n v="61268.62"/>
    <n v="28726.880000000001"/>
    <n v="38486.9"/>
    <n v="5404.08"/>
    <n v="5186.76"/>
    <n v="34833.620000000003"/>
    <n v="33755.83"/>
    <n v="431978.50000000006"/>
  </r>
  <r>
    <x v="2"/>
    <s v="Tampa Electric Company"/>
    <x v="0"/>
    <s v="Tampa Electric Company"/>
    <x v="505"/>
    <s v="M&amp;S OS Purchases"/>
    <x v="93"/>
    <s v="Misc OthPwr Gen Exp"/>
    <n v="16745.43"/>
    <n v="18289.21"/>
    <n v="12842.64"/>
    <n v="9552.91"/>
    <n v="25921.08"/>
    <n v="10422.4"/>
    <n v="20875.14"/>
    <n v="11465.28"/>
    <n v="21399.11"/>
    <n v="22618.58"/>
    <n v="17395.98"/>
    <n v="49809.67"/>
    <n v="237337.43000000005"/>
  </r>
  <r>
    <x v="2"/>
    <s v="Tampa Electric Company"/>
    <x v="0"/>
    <s v="Tampa Electric Company"/>
    <x v="505"/>
    <s v="M&amp;S OS Purchases"/>
    <x v="94"/>
    <s v="OthPwr Maint Struct"/>
    <n v="160.99"/>
    <m/>
    <n v="521.45000000000005"/>
    <n v="1991.06"/>
    <n v="11041.44"/>
    <n v="388.69"/>
    <n v="4484.3599999999997"/>
    <n v="10085.89"/>
    <n v="763.62"/>
    <n v="28024.3"/>
    <n v="7812.26"/>
    <n v="5100.26"/>
    <n v="70374.320000000007"/>
  </r>
  <r>
    <x v="2"/>
    <s v="Tampa Electric Company"/>
    <x v="0"/>
    <s v="Tampa Electric Company"/>
    <x v="505"/>
    <s v="M&amp;S OS Purchases"/>
    <x v="95"/>
    <s v="OthPwr Maint Gen Eq"/>
    <n v="221067.71"/>
    <n v="266190.89"/>
    <n v="381701.67"/>
    <n v="110509.59"/>
    <n v="335692.56"/>
    <n v="529743.84"/>
    <n v="-214705.29"/>
    <n v="120257.43"/>
    <n v="184686.63"/>
    <n v="188509.11"/>
    <n v="130357.73"/>
    <n v="-48535.17"/>
    <n v="2205476.6999999997"/>
  </r>
  <r>
    <x v="2"/>
    <s v="Tampa Electric Company"/>
    <x v="0"/>
    <s v="Tampa Electric Company"/>
    <x v="505"/>
    <s v="M&amp;S OS Purchases"/>
    <x v="96"/>
    <s v="Maint Msc OthPwr Plt"/>
    <n v="655.19000000000005"/>
    <n v="41.92"/>
    <n v="2231.9699999999998"/>
    <n v="5495.17"/>
    <n v="5557.97"/>
    <n v="22387.54"/>
    <n v="184.56"/>
    <n v="29441.14"/>
    <n v="19011.48"/>
    <n v="6291.17"/>
    <n v="7525.33"/>
    <n v="10833.62"/>
    <n v="109657.05999999998"/>
  </r>
  <r>
    <x v="2"/>
    <s v="Tampa Electric Company"/>
    <x v="0"/>
    <s v="Tampa Electric Company"/>
    <x v="505"/>
    <s v="M&amp;S OS Purchases"/>
    <x v="97"/>
    <s v="OthSup SysCtrl Dispt"/>
    <m/>
    <m/>
    <n v="0.05"/>
    <m/>
    <m/>
    <m/>
    <m/>
    <m/>
    <m/>
    <n v="6.84"/>
    <n v="10.28"/>
    <m/>
    <n v="17.169999999999998"/>
  </r>
  <r>
    <x v="2"/>
    <s v="Tampa Electric Company"/>
    <x v="0"/>
    <s v="Tampa Electric Company"/>
    <x v="505"/>
    <s v="M&amp;S OS Purchases"/>
    <x v="98"/>
    <s v="Trnsm Ops SupEng"/>
    <m/>
    <m/>
    <n v="0.06"/>
    <m/>
    <m/>
    <m/>
    <m/>
    <m/>
    <m/>
    <n v="9.6"/>
    <n v="11.77"/>
    <m/>
    <n v="21.43"/>
  </r>
  <r>
    <x v="2"/>
    <s v="Tampa Electric Company"/>
    <x v="0"/>
    <s v="Tampa Electric Company"/>
    <x v="505"/>
    <s v="M&amp;S OS Purchases"/>
    <x v="99"/>
    <s v="Trnsm LD Reliability"/>
    <m/>
    <m/>
    <n v="0.01"/>
    <m/>
    <m/>
    <m/>
    <m/>
    <m/>
    <m/>
    <n v="0.84"/>
    <n v="1.32"/>
    <m/>
    <n v="2.17"/>
  </r>
  <r>
    <x v="2"/>
    <s v="Tampa Electric Company"/>
    <x v="0"/>
    <s v="Tampa Electric Company"/>
    <x v="505"/>
    <s v="M&amp;S OS Purchases"/>
    <x v="100"/>
    <s v="Trnsm LD Monitor"/>
    <m/>
    <m/>
    <n v="0.13"/>
    <m/>
    <m/>
    <m/>
    <m/>
    <m/>
    <m/>
    <n v="15.46"/>
    <n v="22.06"/>
    <m/>
    <n v="37.65"/>
  </r>
  <r>
    <x v="2"/>
    <s v="Tampa Electric Company"/>
    <x v="0"/>
    <s v="Tampa Electric Company"/>
    <x v="505"/>
    <s v="M&amp;S OS Purchases"/>
    <x v="101"/>
    <s v="Trnsm LD Svc Schld"/>
    <m/>
    <m/>
    <n v="0.08"/>
    <m/>
    <m/>
    <m/>
    <m/>
    <m/>
    <m/>
    <n v="10.32"/>
    <n v="15.62"/>
    <m/>
    <n v="26.02"/>
  </r>
  <r>
    <x v="2"/>
    <s v="Tampa Electric Company"/>
    <x v="0"/>
    <s v="Tampa Electric Company"/>
    <x v="505"/>
    <s v="M&amp;S OS Purchases"/>
    <x v="102"/>
    <s v="Trnsm Station Exp"/>
    <n v="1881.03"/>
    <n v="8980.5400000000009"/>
    <n v="1344.98"/>
    <n v="2558.64"/>
    <n v="1960.91"/>
    <n v="6310.72"/>
    <n v="1504.16"/>
    <n v="300.10000000000002"/>
    <n v="9124.8700000000008"/>
    <n v="3422.47"/>
    <n v="12886.53"/>
    <n v="1495.93"/>
    <n v="51770.880000000005"/>
  </r>
  <r>
    <x v="2"/>
    <s v="Tampa Electric Company"/>
    <x v="0"/>
    <s v="Tampa Electric Company"/>
    <x v="505"/>
    <s v="M&amp;S OS Purchases"/>
    <x v="103"/>
    <s v="Trnsm OH Line Exp"/>
    <m/>
    <m/>
    <n v="0.01"/>
    <m/>
    <m/>
    <m/>
    <m/>
    <m/>
    <n v="1089.5"/>
    <n v="47.46"/>
    <n v="2.2200000000000002"/>
    <m/>
    <n v="1139.19"/>
  </r>
  <r>
    <x v="2"/>
    <s v="Tampa Electric Company"/>
    <x v="0"/>
    <s v="Tampa Electric Company"/>
    <x v="505"/>
    <s v="M&amp;S OS Purchases"/>
    <x v="104"/>
    <s v="Misc Trnsm Exp"/>
    <n v="1478.5"/>
    <n v="2423.7800000000002"/>
    <n v="1515.9"/>
    <n v="497.97"/>
    <n v="1588.28"/>
    <n v="8055.92"/>
    <n v="1252.0999999999999"/>
    <n v="1466.5"/>
    <n v="2415.7399999999998"/>
    <n v="2684.68"/>
    <n v="6225.82"/>
    <n v="34125.94"/>
    <n v="63731.130000000005"/>
  </r>
  <r>
    <x v="2"/>
    <s v="Tampa Electric Company"/>
    <x v="0"/>
    <s v="Tampa Electric Company"/>
    <x v="505"/>
    <s v="M&amp;S OS Purchases"/>
    <x v="106"/>
    <s v="Trnsm Maint Comp SW"/>
    <m/>
    <m/>
    <n v="0.01"/>
    <m/>
    <n v="5610.24"/>
    <m/>
    <m/>
    <m/>
    <m/>
    <n v="2.33"/>
    <n v="2.0099999999999998"/>
    <m/>
    <n v="5614.59"/>
  </r>
  <r>
    <x v="2"/>
    <s v="Tampa Electric Company"/>
    <x v="0"/>
    <s v="Tampa Electric Company"/>
    <x v="505"/>
    <s v="M&amp;S OS Purchases"/>
    <x v="107"/>
    <s v="Trnsm Maint Comm Eq"/>
    <n v="5962.87"/>
    <n v="174.43"/>
    <n v="2729.19"/>
    <n v="1506.17"/>
    <n v="447.39"/>
    <n v="92.34"/>
    <n v="1631.53"/>
    <n v="883.26"/>
    <n v="2827.55"/>
    <n v="1995.38"/>
    <n v="847.74"/>
    <n v="1042.1600000000001"/>
    <n v="20140.010000000002"/>
  </r>
  <r>
    <x v="2"/>
    <s v="Tampa Electric Company"/>
    <x v="0"/>
    <s v="Tampa Electric Company"/>
    <x v="505"/>
    <s v="M&amp;S OS Purchases"/>
    <x v="108"/>
    <s v="Trnsm Maint Stn Equ"/>
    <n v="12625.11"/>
    <n v="17346.919999999998"/>
    <n v="26823.64"/>
    <n v="16887.099999999999"/>
    <n v="25451.57"/>
    <n v="25944.95"/>
    <n v="17670.259999999998"/>
    <n v="28582.39"/>
    <n v="13673.31"/>
    <n v="21511.03"/>
    <n v="58148.32"/>
    <n v="-14977.4"/>
    <n v="249687.19999999998"/>
  </r>
  <r>
    <x v="2"/>
    <s v="Tampa Electric Company"/>
    <x v="0"/>
    <s v="Tampa Electric Company"/>
    <x v="505"/>
    <s v="M&amp;S OS Purchases"/>
    <x v="109"/>
    <s v="Trnsm Maint OH Lines"/>
    <n v="86.36"/>
    <m/>
    <n v="874.61"/>
    <n v="737.37"/>
    <n v="1408.69"/>
    <n v="600.05999999999995"/>
    <n v="2070.33"/>
    <n v="470.6"/>
    <n v="4120.58"/>
    <n v="26122.84"/>
    <n v="928.31"/>
    <n v="487.17"/>
    <n v="37906.92"/>
  </r>
  <r>
    <x v="2"/>
    <s v="Tampa Electric Company"/>
    <x v="0"/>
    <s v="Tampa Electric Company"/>
    <x v="505"/>
    <s v="M&amp;S OS Purchases"/>
    <x v="110"/>
    <s v="Distrb Ops SupEng"/>
    <m/>
    <m/>
    <n v="0.24"/>
    <m/>
    <m/>
    <m/>
    <m/>
    <m/>
    <m/>
    <n v="14.52"/>
    <n v="13.22"/>
    <m/>
    <n v="27.98"/>
  </r>
  <r>
    <x v="2"/>
    <s v="Tampa Electric Company"/>
    <x v="0"/>
    <s v="Tampa Electric Company"/>
    <x v="505"/>
    <s v="M&amp;S OS Purchases"/>
    <x v="111"/>
    <s v="Distrb Load Dispatch"/>
    <m/>
    <m/>
    <n v="0.06"/>
    <m/>
    <m/>
    <m/>
    <m/>
    <m/>
    <m/>
    <n v="10.81"/>
    <n v="8.65"/>
    <m/>
    <n v="19.520000000000003"/>
  </r>
  <r>
    <x v="2"/>
    <s v="Tampa Electric Company"/>
    <x v="0"/>
    <s v="Tampa Electric Company"/>
    <x v="505"/>
    <s v="M&amp;S OS Purchases"/>
    <x v="112"/>
    <s v="Distrb Station Exp"/>
    <n v="299.60000000000002"/>
    <n v="719.15"/>
    <n v="2930.75"/>
    <n v="1874.55"/>
    <n v="1506.57"/>
    <n v="2822.19"/>
    <n v="2057.0500000000002"/>
    <n v="3068.8"/>
    <n v="5750.17"/>
    <n v="2341.4499999999998"/>
    <n v="4120.59"/>
    <n v="12828.88"/>
    <n v="40319.75"/>
  </r>
  <r>
    <x v="2"/>
    <s v="Tampa Electric Company"/>
    <x v="0"/>
    <s v="Tampa Electric Company"/>
    <x v="505"/>
    <s v="M&amp;S OS Purchases"/>
    <x v="113"/>
    <s v="Distrb OH Line Exp"/>
    <n v="17635.05"/>
    <n v="16030.82"/>
    <n v="8787.48"/>
    <n v="13845.78"/>
    <n v="10429.530000000001"/>
    <n v="11713.28"/>
    <n v="12209.08"/>
    <n v="15660.19"/>
    <n v="25125.51"/>
    <n v="23044.06"/>
    <n v="11874.33"/>
    <n v="10257.280000000001"/>
    <n v="176612.38999999998"/>
  </r>
  <r>
    <x v="2"/>
    <s v="Tampa Electric Company"/>
    <x v="0"/>
    <s v="Tampa Electric Company"/>
    <x v="505"/>
    <s v="M&amp;S OS Purchases"/>
    <x v="114"/>
    <s v="Distrb UG Line Exp"/>
    <m/>
    <m/>
    <n v="0.05"/>
    <m/>
    <m/>
    <m/>
    <m/>
    <m/>
    <m/>
    <n v="7.12"/>
    <n v="9.0299999999999994"/>
    <m/>
    <n v="16.2"/>
  </r>
  <r>
    <x v="2"/>
    <s v="Tampa Electric Company"/>
    <x v="0"/>
    <s v="Tampa Electric Company"/>
    <x v="505"/>
    <s v="M&amp;S OS Purchases"/>
    <x v="115"/>
    <s v="Distrb Sreet Lightn"/>
    <n v="211.73"/>
    <n v="878.38"/>
    <n v="0.15"/>
    <n v="317.07"/>
    <n v="289.23"/>
    <n v="1619.01"/>
    <n v="24.71"/>
    <n v="394.16"/>
    <n v="1548.18"/>
    <n v="681.45"/>
    <n v="1701.19"/>
    <n v="1407.06"/>
    <n v="9072.32"/>
  </r>
  <r>
    <x v="2"/>
    <s v="Tampa Electric Company"/>
    <x v="0"/>
    <s v="Tampa Electric Company"/>
    <x v="505"/>
    <s v="M&amp;S OS Purchases"/>
    <x v="116"/>
    <s v="Distrb Meter Exp"/>
    <n v="818.4"/>
    <n v="813.14"/>
    <n v="2653.21"/>
    <n v="4391.83"/>
    <n v="2685.52"/>
    <n v="2756.52"/>
    <n v="5445.83"/>
    <n v="759.34"/>
    <n v="2884.08"/>
    <n v="1014.89"/>
    <n v="4665.78"/>
    <n v="1101.8399999999999"/>
    <n v="29990.38"/>
  </r>
  <r>
    <x v="2"/>
    <s v="Tampa Electric Company"/>
    <x v="0"/>
    <s v="Tampa Electric Company"/>
    <x v="505"/>
    <s v="M&amp;S OS Purchases"/>
    <x v="117"/>
    <s v="Distrb Cust Install"/>
    <m/>
    <m/>
    <n v="0.02"/>
    <m/>
    <m/>
    <m/>
    <m/>
    <m/>
    <m/>
    <n v="4.97"/>
    <n v="7.54"/>
    <m/>
    <n v="12.53"/>
  </r>
  <r>
    <x v="2"/>
    <s v="Tampa Electric Company"/>
    <x v="0"/>
    <s v="Tampa Electric Company"/>
    <x v="505"/>
    <s v="M&amp;S OS Purchases"/>
    <x v="118"/>
    <s v="Misc Distrib Exp"/>
    <n v="83664.78"/>
    <n v="58043.06"/>
    <n v="90108.43"/>
    <n v="63263.65"/>
    <n v="74973.08"/>
    <n v="72652.13"/>
    <n v="81279.820000000007"/>
    <n v="76833.53"/>
    <n v="93324.45"/>
    <n v="115441.17"/>
    <n v="88793.7"/>
    <n v="143066.47"/>
    <n v="1041444.2699999999"/>
  </r>
  <r>
    <x v="2"/>
    <s v="Tampa Electric Company"/>
    <x v="0"/>
    <s v="Tampa Electric Company"/>
    <x v="505"/>
    <s v="M&amp;S OS Purchases"/>
    <x v="119"/>
    <s v="Distrb Maint Struct"/>
    <m/>
    <m/>
    <n v="0.01"/>
    <m/>
    <m/>
    <m/>
    <m/>
    <m/>
    <m/>
    <n v="3.51"/>
    <n v="3.34"/>
    <m/>
    <n v="6.8599999999999994"/>
  </r>
  <r>
    <x v="2"/>
    <s v="Tampa Electric Company"/>
    <x v="0"/>
    <s v="Tampa Electric Company"/>
    <x v="505"/>
    <s v="M&amp;S OS Purchases"/>
    <x v="120"/>
    <s v="Distrb Maint Station"/>
    <n v="758.6"/>
    <n v="5201.8500000000004"/>
    <n v="41307.660000000003"/>
    <n v="7379.01"/>
    <n v="12473.69"/>
    <n v="5022.42"/>
    <n v="9336.1"/>
    <n v="1628.83"/>
    <n v="41654.57"/>
    <n v="4562.9399999999996"/>
    <n v="3860.43"/>
    <n v="3019.67"/>
    <n v="136205.77000000002"/>
  </r>
  <r>
    <x v="2"/>
    <s v="Tampa Electric Company"/>
    <x v="0"/>
    <s v="Tampa Electric Company"/>
    <x v="505"/>
    <s v="M&amp;S OS Purchases"/>
    <x v="121"/>
    <s v="Distrb Maint OH Line"/>
    <n v="-214.32"/>
    <n v="-168.55"/>
    <n v="155602.99"/>
    <n v="3454.95"/>
    <n v="7596.85"/>
    <n v="3889.77"/>
    <n v="-330.03"/>
    <n v="-0.98"/>
    <n v="-7976.73"/>
    <n v="826.33"/>
    <n v="109.31"/>
    <m/>
    <n v="162789.58999999997"/>
  </r>
  <r>
    <x v="2"/>
    <s v="Tampa Electric Company"/>
    <x v="0"/>
    <s v="Tampa Electric Company"/>
    <x v="505"/>
    <s v="M&amp;S OS Purchases"/>
    <x v="122"/>
    <s v="Distrb Maint UG Line"/>
    <n v="-99.09"/>
    <m/>
    <n v="0.22"/>
    <n v="-52380.88"/>
    <n v="-2371.5"/>
    <m/>
    <m/>
    <m/>
    <m/>
    <n v="36.229999999999997"/>
    <n v="52.53"/>
    <m/>
    <n v="-54762.49"/>
  </r>
  <r>
    <x v="2"/>
    <s v="Tampa Electric Company"/>
    <x v="0"/>
    <s v="Tampa Electric Company"/>
    <x v="505"/>
    <s v="M&amp;S OS Purchases"/>
    <x v="123"/>
    <s v="Distrb Maint Transf"/>
    <m/>
    <m/>
    <n v="0.02"/>
    <m/>
    <m/>
    <m/>
    <m/>
    <m/>
    <m/>
    <n v="2.68"/>
    <n v="3.64"/>
    <m/>
    <n v="6.34"/>
  </r>
  <r>
    <x v="2"/>
    <s v="Tampa Electric Company"/>
    <x v="0"/>
    <s v="Tampa Electric Company"/>
    <x v="505"/>
    <s v="M&amp;S OS Purchases"/>
    <x v="124"/>
    <s v="Distrb Maint StLght"/>
    <m/>
    <m/>
    <n v="0"/>
    <m/>
    <m/>
    <m/>
    <m/>
    <m/>
    <m/>
    <m/>
    <n v="0.14000000000000001"/>
    <m/>
    <n v="0.14000000000000001"/>
  </r>
  <r>
    <x v="2"/>
    <s v="Tampa Electric Company"/>
    <x v="0"/>
    <s v="Tampa Electric Company"/>
    <x v="505"/>
    <s v="M&amp;S OS Purchases"/>
    <x v="125"/>
    <s v="Distrb Maint Meters"/>
    <m/>
    <m/>
    <n v="0.04"/>
    <m/>
    <n v="212.85"/>
    <n v="330.05"/>
    <n v="915.9"/>
    <m/>
    <n v="158.03"/>
    <n v="4.1399999999999997"/>
    <n v="5.83"/>
    <m/>
    <n v="1626.8400000000001"/>
  </r>
  <r>
    <x v="2"/>
    <s v="Tampa Electric Company"/>
    <x v="0"/>
    <s v="Tampa Electric Company"/>
    <x v="505"/>
    <s v="M&amp;S OS Purchases"/>
    <x v="126"/>
    <s v="Cust Act Superv"/>
    <m/>
    <m/>
    <n v="0"/>
    <m/>
    <m/>
    <m/>
    <m/>
    <m/>
    <m/>
    <m/>
    <m/>
    <m/>
    <n v="0"/>
  </r>
  <r>
    <x v="2"/>
    <s v="Tampa Electric Company"/>
    <x v="0"/>
    <s v="Tampa Electric Company"/>
    <x v="505"/>
    <s v="M&amp;S OS Purchases"/>
    <x v="127"/>
    <s v="Cust Act Meter Read"/>
    <m/>
    <n v="11957.77"/>
    <n v="0.02"/>
    <m/>
    <m/>
    <m/>
    <m/>
    <m/>
    <n v="953.06"/>
    <n v="2.4"/>
    <n v="3.02"/>
    <m/>
    <n v="12916.27"/>
  </r>
  <r>
    <x v="2"/>
    <s v="Tampa Electric Company"/>
    <x v="0"/>
    <s v="Tampa Electric Company"/>
    <x v="505"/>
    <s v="M&amp;S OS Purchases"/>
    <x v="128"/>
    <s v="Cust Act Rcds Cllct"/>
    <n v="8803.11"/>
    <n v="90574.61"/>
    <n v="84664.06"/>
    <n v="468.6"/>
    <n v="21244.7"/>
    <n v="3685.19"/>
    <n v="1053.68"/>
    <n v="23803.41"/>
    <n v="157012.44"/>
    <n v="129587.16"/>
    <n v="3833.75"/>
    <n v="8770.27"/>
    <n v="533500.9800000001"/>
  </r>
  <r>
    <x v="2"/>
    <s v="Tampa Electric Company"/>
    <x v="0"/>
    <s v="Tampa Electric Company"/>
    <x v="505"/>
    <s v="M&amp;S OS Purchases"/>
    <x v="129"/>
    <s v="Cust Assist Exp"/>
    <n v="31080.67"/>
    <n v="-2610.75"/>
    <n v="-49203.95"/>
    <n v="22585.8"/>
    <n v="35406.67"/>
    <n v="7499.7"/>
    <n v="67709.75"/>
    <n v="26823.15"/>
    <n v="85806.02"/>
    <n v="12824.26"/>
    <n v="8311.92"/>
    <n v="19993.89"/>
    <n v="266227.13"/>
  </r>
  <r>
    <x v="2"/>
    <s v="Tampa Electric Company"/>
    <x v="0"/>
    <s v="Tampa Electric Company"/>
    <x v="505"/>
    <s v="M&amp;S OS Purchases"/>
    <x v="130"/>
    <s v="Cust Svc Advertis"/>
    <m/>
    <m/>
    <m/>
    <n v="5182.3500000000004"/>
    <n v="-5182.3500000000004"/>
    <n v="5515.5"/>
    <m/>
    <n v="-5515.5"/>
    <n v="8197.1200000000008"/>
    <n v="560.27"/>
    <n v="-8757.39"/>
    <m/>
    <n v="0"/>
  </r>
  <r>
    <x v="2"/>
    <s v="Tampa Electric Company"/>
    <x v="0"/>
    <s v="Tampa Electric Company"/>
    <x v="505"/>
    <s v="M&amp;S OS Purchases"/>
    <x v="137"/>
    <s v="Office Suppl Exp"/>
    <n v="27994.68"/>
    <n v="73284.03"/>
    <n v="161697.88"/>
    <n v="88342.55"/>
    <n v="74456.23"/>
    <n v="243108.61"/>
    <n v="88578.57"/>
    <n v="117963.74"/>
    <n v="156074.46"/>
    <n v="144340.14000000001"/>
    <n v="155237.79999999999"/>
    <n v="132187.18"/>
    <n v="1463265.87"/>
  </r>
  <r>
    <x v="2"/>
    <s v="Tampa Electric Company"/>
    <x v="0"/>
    <s v="Tampa Electric Company"/>
    <x v="505"/>
    <s v="M&amp;S OS Purchases"/>
    <x v="139"/>
    <s v="Regul Commission Exp"/>
    <m/>
    <m/>
    <m/>
    <m/>
    <m/>
    <m/>
    <m/>
    <m/>
    <m/>
    <n v="30.74"/>
    <m/>
    <m/>
    <n v="30.74"/>
  </r>
  <r>
    <x v="2"/>
    <s v="Tampa Electric Company"/>
    <x v="0"/>
    <s v="Tampa Electric Company"/>
    <x v="505"/>
    <s v="M&amp;S OS Purchases"/>
    <x v="132"/>
    <s v="Misc General Exp"/>
    <m/>
    <n v="14432.01"/>
    <n v="0.03"/>
    <n v="28.18"/>
    <m/>
    <n v="348.28"/>
    <n v="67.09"/>
    <n v="128.72999999999999"/>
    <m/>
    <n v="2129.6"/>
    <n v="577.38"/>
    <n v="37.78"/>
    <n v="17749.080000000002"/>
  </r>
  <r>
    <x v="2"/>
    <s v="Tampa Electric Company"/>
    <x v="0"/>
    <s v="Tampa Electric Company"/>
    <x v="505"/>
    <s v="M&amp;S OS Purchases"/>
    <x v="133"/>
    <s v="A&amp;G Ele Maint GenPlt"/>
    <n v="54.51"/>
    <n v="116.8"/>
    <n v="153.38999999999999"/>
    <n v="945.38"/>
    <n v="115.11"/>
    <n v="485.75"/>
    <n v="539.55999999999995"/>
    <m/>
    <n v="2677.8"/>
    <n v="1156.49"/>
    <n v="6425.58"/>
    <n v="1562.38"/>
    <n v="14232.75"/>
  </r>
  <r>
    <x v="2"/>
    <s v="Tampa Electric Company"/>
    <x v="0"/>
    <s v="Tampa Electric Company"/>
    <x v="505"/>
    <s v="M&amp;S OS Purchases"/>
    <x v="134"/>
    <s v="Not assigned"/>
    <n v="376802.46"/>
    <n v="98610"/>
    <n v="49804"/>
    <m/>
    <n v="-30917.98"/>
    <n v="24258.45"/>
    <n v="-34604.82"/>
    <n v="-42178.22"/>
    <m/>
    <n v="339184.44"/>
    <n v="-1113736.45"/>
    <n v="619241.68999999994"/>
    <n v="286463.57000000007"/>
  </r>
  <r>
    <x v="2"/>
    <s v="Tampa Electric Company"/>
    <x v="0"/>
    <s v="Tampa Electric Company"/>
    <x v="506"/>
    <s v="M&amp;S Parts"/>
    <x v="1"/>
    <s v="FERC B/S Clearing"/>
    <n v="47544.35"/>
    <n v="59141.16"/>
    <n v="66259.06"/>
    <n v="40393.81"/>
    <n v="57558.44"/>
    <n v="25959.33"/>
    <n v="18788.849999999999"/>
    <n v="33353.94"/>
    <n v="35129.410000000003"/>
    <n v="42711.519999999997"/>
    <n v="28768.99"/>
    <n v="29292.7"/>
    <n v="484901.56"/>
  </r>
  <r>
    <x v="2"/>
    <s v="Tampa Electric Company"/>
    <x v="0"/>
    <s v="Tampa Electric Company"/>
    <x v="506"/>
    <s v="M&amp;S Parts"/>
    <x v="80"/>
    <s v="Steam Ops SupEng"/>
    <m/>
    <m/>
    <m/>
    <m/>
    <m/>
    <m/>
    <m/>
    <n v="28.42"/>
    <m/>
    <m/>
    <m/>
    <m/>
    <n v="28.42"/>
  </r>
  <r>
    <x v="2"/>
    <s v="Tampa Electric Company"/>
    <x v="0"/>
    <s v="Tampa Electric Company"/>
    <x v="506"/>
    <s v="M&amp;S Parts"/>
    <x v="84"/>
    <s v="Misc Steam Pwr Exp"/>
    <m/>
    <m/>
    <m/>
    <m/>
    <m/>
    <m/>
    <m/>
    <n v="163.05000000000001"/>
    <m/>
    <m/>
    <n v="190"/>
    <m/>
    <n v="353.05"/>
  </r>
  <r>
    <x v="2"/>
    <s v="Tampa Electric Company"/>
    <x v="0"/>
    <s v="Tampa Electric Company"/>
    <x v="506"/>
    <s v="M&amp;S Parts"/>
    <x v="86"/>
    <s v="Steam Main Struct"/>
    <m/>
    <m/>
    <m/>
    <n v="229.05"/>
    <m/>
    <m/>
    <m/>
    <n v="24776.1"/>
    <n v="499.32"/>
    <n v="718.37"/>
    <n v="-12.07"/>
    <m/>
    <n v="26210.769999999997"/>
  </r>
  <r>
    <x v="2"/>
    <s v="Tampa Electric Company"/>
    <x v="0"/>
    <s v="Tampa Electric Company"/>
    <x v="506"/>
    <s v="M&amp;S Parts"/>
    <x v="87"/>
    <s v="Steam Maint BoilerPl"/>
    <m/>
    <m/>
    <m/>
    <m/>
    <m/>
    <m/>
    <n v="288.31"/>
    <m/>
    <m/>
    <n v="1965.04"/>
    <n v="687.79"/>
    <m/>
    <n v="2941.14"/>
  </r>
  <r>
    <x v="2"/>
    <s v="Tampa Electric Company"/>
    <x v="0"/>
    <s v="Tampa Electric Company"/>
    <x v="506"/>
    <s v="M&amp;S Parts"/>
    <x v="92"/>
    <s v="OthPwr Gen Exp"/>
    <n v="125.68"/>
    <m/>
    <n v="781.13"/>
    <m/>
    <m/>
    <m/>
    <n v="9.7100000000000009"/>
    <m/>
    <n v="1251.04"/>
    <m/>
    <m/>
    <n v="148.82"/>
    <n v="2316.38"/>
  </r>
  <r>
    <x v="2"/>
    <s v="Tampa Electric Company"/>
    <x v="0"/>
    <s v="Tampa Electric Company"/>
    <x v="506"/>
    <s v="M&amp;S Parts"/>
    <x v="93"/>
    <s v="Misc OthPwr Gen Exp"/>
    <m/>
    <n v="869.67"/>
    <n v="474.33"/>
    <m/>
    <m/>
    <m/>
    <m/>
    <m/>
    <m/>
    <n v="1968.93"/>
    <m/>
    <m/>
    <n v="3312.9300000000003"/>
  </r>
  <r>
    <x v="2"/>
    <s v="Tampa Electric Company"/>
    <x v="0"/>
    <s v="Tampa Electric Company"/>
    <x v="506"/>
    <s v="M&amp;S Parts"/>
    <x v="94"/>
    <s v="OthPwr Maint Struct"/>
    <m/>
    <m/>
    <n v="293.76"/>
    <m/>
    <m/>
    <n v="31.14"/>
    <n v="2767.28"/>
    <m/>
    <m/>
    <n v="45.15"/>
    <m/>
    <n v="275.61"/>
    <n v="3412.9400000000005"/>
  </r>
  <r>
    <x v="2"/>
    <s v="Tampa Electric Company"/>
    <x v="0"/>
    <s v="Tampa Electric Company"/>
    <x v="506"/>
    <s v="M&amp;S Parts"/>
    <x v="95"/>
    <s v="OthPwr Maint Gen Eq"/>
    <m/>
    <m/>
    <n v="75.22"/>
    <m/>
    <m/>
    <n v="841.38"/>
    <m/>
    <n v="32.229999999999997"/>
    <n v="1664.79"/>
    <n v="6302.13"/>
    <n v="3001.37"/>
    <n v="3696.57"/>
    <n v="15613.689999999999"/>
  </r>
  <r>
    <x v="2"/>
    <s v="Tampa Electric Company"/>
    <x v="0"/>
    <s v="Tampa Electric Company"/>
    <x v="506"/>
    <s v="M&amp;S Parts"/>
    <x v="96"/>
    <s v="Maint Msc OthPwr Plt"/>
    <n v="208.67"/>
    <m/>
    <m/>
    <n v="40.19"/>
    <m/>
    <n v="96.27"/>
    <n v="120.9"/>
    <n v="50.75"/>
    <n v="614.38"/>
    <n v="278.73"/>
    <m/>
    <m/>
    <n v="1409.8899999999999"/>
  </r>
  <r>
    <x v="2"/>
    <s v="Tampa Electric Company"/>
    <x v="0"/>
    <s v="Tampa Electric Company"/>
    <x v="506"/>
    <s v="M&amp;S Parts"/>
    <x v="102"/>
    <s v="Trnsm Station Exp"/>
    <m/>
    <m/>
    <m/>
    <m/>
    <n v="292.91000000000003"/>
    <m/>
    <m/>
    <m/>
    <m/>
    <m/>
    <m/>
    <m/>
    <n v="292.91000000000003"/>
  </r>
  <r>
    <x v="2"/>
    <s v="Tampa Electric Company"/>
    <x v="0"/>
    <s v="Tampa Electric Company"/>
    <x v="506"/>
    <s v="M&amp;S Parts"/>
    <x v="107"/>
    <s v="Trnsm Maint Comm Eq"/>
    <m/>
    <m/>
    <m/>
    <m/>
    <m/>
    <n v="6.98"/>
    <m/>
    <n v="23.09"/>
    <m/>
    <m/>
    <n v="170.28"/>
    <n v="848.72"/>
    <n v="1049.07"/>
  </r>
  <r>
    <x v="2"/>
    <s v="Tampa Electric Company"/>
    <x v="0"/>
    <s v="Tampa Electric Company"/>
    <x v="506"/>
    <s v="M&amp;S Parts"/>
    <x v="108"/>
    <s v="Trnsm Maint Stn Equ"/>
    <n v="5157.8500000000004"/>
    <n v="4000.21"/>
    <n v="278.11"/>
    <n v="5746.16"/>
    <n v="2477.79"/>
    <n v="5046.9799999999996"/>
    <n v="2556.25"/>
    <n v="2744.67"/>
    <n v="1230.0999999999999"/>
    <n v="292.35000000000002"/>
    <m/>
    <n v="132.16"/>
    <n v="29662.63"/>
  </r>
  <r>
    <x v="2"/>
    <s v="Tampa Electric Company"/>
    <x v="0"/>
    <s v="Tampa Electric Company"/>
    <x v="506"/>
    <s v="M&amp;S Parts"/>
    <x v="113"/>
    <s v="Distrb OH Line Exp"/>
    <n v="32.25"/>
    <m/>
    <n v="111.02"/>
    <m/>
    <m/>
    <m/>
    <m/>
    <m/>
    <m/>
    <m/>
    <m/>
    <m/>
    <n v="143.26999999999998"/>
  </r>
  <r>
    <x v="2"/>
    <s v="Tampa Electric Company"/>
    <x v="0"/>
    <s v="Tampa Electric Company"/>
    <x v="506"/>
    <s v="M&amp;S Parts"/>
    <x v="115"/>
    <s v="Distrb Sreet Lightn"/>
    <m/>
    <m/>
    <n v="11.81"/>
    <m/>
    <m/>
    <m/>
    <m/>
    <m/>
    <m/>
    <m/>
    <m/>
    <n v="139.75"/>
    <n v="151.56"/>
  </r>
  <r>
    <x v="2"/>
    <s v="Tampa Electric Company"/>
    <x v="0"/>
    <s v="Tampa Electric Company"/>
    <x v="506"/>
    <s v="M&amp;S Parts"/>
    <x v="116"/>
    <s v="Distrb Meter Exp"/>
    <m/>
    <m/>
    <m/>
    <m/>
    <m/>
    <m/>
    <m/>
    <m/>
    <m/>
    <m/>
    <m/>
    <n v="439.01"/>
    <n v="439.01"/>
  </r>
  <r>
    <x v="2"/>
    <s v="Tampa Electric Company"/>
    <x v="0"/>
    <s v="Tampa Electric Company"/>
    <x v="506"/>
    <s v="M&amp;S Parts"/>
    <x v="118"/>
    <s v="Misc Distrib Exp"/>
    <n v="117396.71"/>
    <n v="117381.45"/>
    <n v="156193.29999999999"/>
    <n v="118943.53"/>
    <n v="165779.79999999999"/>
    <n v="95901.81"/>
    <n v="130388.68"/>
    <n v="170009.27"/>
    <n v="195047.77"/>
    <n v="213830.87"/>
    <n v="171033.37"/>
    <n v="100766.9"/>
    <n v="1752673.46"/>
  </r>
  <r>
    <x v="2"/>
    <s v="Tampa Electric Company"/>
    <x v="0"/>
    <s v="Tampa Electric Company"/>
    <x v="506"/>
    <s v="M&amp;S Parts"/>
    <x v="120"/>
    <s v="Distrb Maint Station"/>
    <m/>
    <m/>
    <m/>
    <m/>
    <m/>
    <m/>
    <n v="748.71"/>
    <n v="714.99"/>
    <m/>
    <m/>
    <m/>
    <m/>
    <n v="1463.7"/>
  </r>
  <r>
    <x v="2"/>
    <s v="Tampa Electric Company"/>
    <x v="0"/>
    <s v="Tampa Electric Company"/>
    <x v="506"/>
    <s v="M&amp;S Parts"/>
    <x v="128"/>
    <s v="Cust Act Rcds Cllct"/>
    <m/>
    <m/>
    <m/>
    <m/>
    <m/>
    <m/>
    <m/>
    <m/>
    <n v="-67.650000000000006"/>
    <m/>
    <m/>
    <n v="2944.03"/>
    <n v="2876.38"/>
  </r>
  <r>
    <x v="2"/>
    <s v="Tampa Electric Company"/>
    <x v="0"/>
    <s v="Tampa Electric Company"/>
    <x v="506"/>
    <s v="M&amp;S Parts"/>
    <x v="137"/>
    <s v="Office Suppl Exp"/>
    <m/>
    <n v="2645.07"/>
    <n v="3180.5"/>
    <n v="367.87"/>
    <n v="96.54"/>
    <n v="1500.2"/>
    <n v="330.4"/>
    <n v="1267.32"/>
    <n v="509.53"/>
    <n v="694.79"/>
    <n v="2306.46"/>
    <n v="2674"/>
    <n v="15572.68"/>
  </r>
  <r>
    <x v="2"/>
    <s v="Tampa Electric Company"/>
    <x v="0"/>
    <s v="Tampa Electric Company"/>
    <x v="506"/>
    <s v="M&amp;S Parts"/>
    <x v="133"/>
    <s v="A&amp;G Ele Maint GenPlt"/>
    <m/>
    <m/>
    <m/>
    <m/>
    <m/>
    <m/>
    <m/>
    <n v="8.5299999999999994"/>
    <m/>
    <m/>
    <m/>
    <m/>
    <n v="8.5299999999999994"/>
  </r>
  <r>
    <x v="2"/>
    <s v="Tampa Electric Company"/>
    <x v="0"/>
    <s v="Tampa Electric Company"/>
    <x v="507"/>
    <s v="M&amp;S Part Repairs"/>
    <x v="1"/>
    <s v="FERC B/S Clearing"/>
    <m/>
    <m/>
    <m/>
    <m/>
    <m/>
    <n v="10923.2"/>
    <m/>
    <n v="822.24"/>
    <m/>
    <m/>
    <m/>
    <m/>
    <n v="11745.44"/>
  </r>
  <r>
    <x v="2"/>
    <s v="Tampa Electric Company"/>
    <x v="0"/>
    <s v="Tampa Electric Company"/>
    <x v="507"/>
    <s v="M&amp;S Part Repairs"/>
    <x v="84"/>
    <s v="Misc Steam Pwr Exp"/>
    <m/>
    <m/>
    <m/>
    <m/>
    <m/>
    <n v="5837.4"/>
    <m/>
    <n v="439.37"/>
    <m/>
    <m/>
    <m/>
    <m/>
    <n v="6276.7699999999995"/>
  </r>
  <r>
    <x v="2"/>
    <s v="Tampa Electric Company"/>
    <x v="0"/>
    <s v="Tampa Electric Company"/>
    <x v="507"/>
    <s v="M&amp;S Part Repairs"/>
    <x v="92"/>
    <s v="OthPwr Gen Exp"/>
    <m/>
    <m/>
    <m/>
    <m/>
    <m/>
    <n v="5462.4"/>
    <m/>
    <n v="411.19"/>
    <m/>
    <m/>
    <m/>
    <m/>
    <n v="5873.5899999999992"/>
  </r>
  <r>
    <x v="2"/>
    <s v="Tampa Electric Company"/>
    <x v="0"/>
    <s v="Tampa Electric Company"/>
    <x v="507"/>
    <s v="M&amp;S Part Repairs"/>
    <x v="93"/>
    <s v="Misc OthPwr Gen Exp"/>
    <m/>
    <m/>
    <m/>
    <m/>
    <m/>
    <n v="5461.6"/>
    <m/>
    <n v="406.13"/>
    <m/>
    <m/>
    <m/>
    <m/>
    <n v="5867.7300000000005"/>
  </r>
  <r>
    <x v="2"/>
    <s v="Tampa Electric Company"/>
    <x v="0"/>
    <s v="Tampa Electric Company"/>
    <x v="508"/>
    <s v="M&amp;S Small Tools"/>
    <x v="1"/>
    <s v="FERC B/S Clearing"/>
    <n v="226099.54"/>
    <n v="219470.07"/>
    <n v="223262.67"/>
    <n v="345488.86"/>
    <n v="287951.78999999998"/>
    <n v="269205.73"/>
    <n v="242096.71"/>
    <n v="268851.08"/>
    <n v="235901.05"/>
    <n v="272212.83"/>
    <n v="346164.43"/>
    <n v="263256.42"/>
    <n v="3199961.18"/>
  </r>
  <r>
    <x v="2"/>
    <s v="Tampa Electric Company"/>
    <x v="0"/>
    <s v="Tampa Electric Company"/>
    <x v="508"/>
    <s v="M&amp;S Small Tools"/>
    <x v="80"/>
    <s v="Steam Ops SupEng"/>
    <m/>
    <n v="649.29"/>
    <m/>
    <m/>
    <m/>
    <m/>
    <m/>
    <n v="568.77"/>
    <m/>
    <n v="335.04"/>
    <m/>
    <m/>
    <n v="1553.1"/>
  </r>
  <r>
    <x v="2"/>
    <s v="Tampa Electric Company"/>
    <x v="0"/>
    <s v="Tampa Electric Company"/>
    <x v="508"/>
    <s v="M&amp;S Small Tools"/>
    <x v="82"/>
    <s v="Steam Expenses"/>
    <n v="562.65"/>
    <m/>
    <n v="2839.87"/>
    <m/>
    <m/>
    <n v="142.27000000000001"/>
    <n v="95.91"/>
    <m/>
    <n v="996.24"/>
    <m/>
    <n v="311.19"/>
    <n v="288.69"/>
    <n v="5236.8199999999988"/>
  </r>
  <r>
    <x v="2"/>
    <s v="Tampa Electric Company"/>
    <x v="0"/>
    <s v="Tampa Electric Company"/>
    <x v="508"/>
    <s v="M&amp;S Small Tools"/>
    <x v="84"/>
    <s v="Misc Steam Pwr Exp"/>
    <m/>
    <m/>
    <m/>
    <n v="799.76"/>
    <m/>
    <n v="179.91"/>
    <m/>
    <n v="74.89"/>
    <n v="156.21"/>
    <n v="308.51"/>
    <n v="665.06"/>
    <n v="57.25"/>
    <n v="2241.59"/>
  </r>
  <r>
    <x v="2"/>
    <s v="Tampa Electric Company"/>
    <x v="0"/>
    <s v="Tampa Electric Company"/>
    <x v="508"/>
    <s v="M&amp;S Small Tools"/>
    <x v="86"/>
    <s v="Steam Main Struct"/>
    <n v="243.13"/>
    <m/>
    <m/>
    <n v="4.08"/>
    <m/>
    <m/>
    <m/>
    <m/>
    <n v="126.4"/>
    <m/>
    <m/>
    <m/>
    <n v="373.61"/>
  </r>
  <r>
    <x v="2"/>
    <s v="Tampa Electric Company"/>
    <x v="0"/>
    <s v="Tampa Electric Company"/>
    <x v="508"/>
    <s v="M&amp;S Small Tools"/>
    <x v="88"/>
    <s v="Steam Maint ElePlant"/>
    <m/>
    <m/>
    <m/>
    <m/>
    <m/>
    <m/>
    <m/>
    <m/>
    <m/>
    <m/>
    <m/>
    <n v="8287.6299999999992"/>
    <n v="8287.6299999999992"/>
  </r>
  <r>
    <x v="2"/>
    <s v="Tampa Electric Company"/>
    <x v="0"/>
    <s v="Tampa Electric Company"/>
    <x v="508"/>
    <s v="M&amp;S Small Tools"/>
    <x v="92"/>
    <s v="OthPwr Gen Exp"/>
    <m/>
    <n v="80.989999999999995"/>
    <m/>
    <n v="1771.36"/>
    <n v="1015.01"/>
    <n v="2.84"/>
    <m/>
    <n v="189.63"/>
    <n v="123.71"/>
    <m/>
    <m/>
    <n v="249.38"/>
    <n v="3432.92"/>
  </r>
  <r>
    <x v="2"/>
    <s v="Tampa Electric Company"/>
    <x v="0"/>
    <s v="Tampa Electric Company"/>
    <x v="508"/>
    <s v="M&amp;S Small Tools"/>
    <x v="93"/>
    <s v="Misc OthPwr Gen Exp"/>
    <n v="160.37"/>
    <n v="484.84"/>
    <n v="88.5"/>
    <n v="1271.45"/>
    <m/>
    <n v="135.87"/>
    <n v="623.46"/>
    <n v="15.58"/>
    <m/>
    <m/>
    <n v="152.65"/>
    <m/>
    <n v="2932.7200000000003"/>
  </r>
  <r>
    <x v="2"/>
    <s v="Tampa Electric Company"/>
    <x v="0"/>
    <s v="Tampa Electric Company"/>
    <x v="508"/>
    <s v="M&amp;S Small Tools"/>
    <x v="95"/>
    <s v="OthPwr Maint Gen Eq"/>
    <n v="1000.64"/>
    <m/>
    <m/>
    <n v="720.15"/>
    <n v="425.53"/>
    <n v="2220.89"/>
    <m/>
    <n v="1245.6400000000001"/>
    <m/>
    <n v="68.349999999999994"/>
    <n v="1013.79"/>
    <n v="571.41999999999996"/>
    <n v="7266.41"/>
  </r>
  <r>
    <x v="2"/>
    <s v="Tampa Electric Company"/>
    <x v="0"/>
    <s v="Tampa Electric Company"/>
    <x v="508"/>
    <s v="M&amp;S Small Tools"/>
    <x v="104"/>
    <s v="Misc Trnsm Exp"/>
    <n v="3976.78"/>
    <n v="144.94"/>
    <n v="950.09"/>
    <n v="319.39999999999998"/>
    <n v="403.97"/>
    <n v="10.73"/>
    <n v="1167.3399999999999"/>
    <n v="7317.91"/>
    <n v="2472.44"/>
    <n v="94.92"/>
    <n v="1032.56"/>
    <n v="2223.61"/>
    <n v="20114.689999999999"/>
  </r>
  <r>
    <x v="2"/>
    <s v="Tampa Electric Company"/>
    <x v="0"/>
    <s v="Tampa Electric Company"/>
    <x v="508"/>
    <s v="M&amp;S Small Tools"/>
    <x v="107"/>
    <s v="Trnsm Maint Comm Eq"/>
    <m/>
    <m/>
    <m/>
    <n v="468.96"/>
    <m/>
    <m/>
    <n v="90.84"/>
    <n v="24.96"/>
    <m/>
    <n v="10.74"/>
    <m/>
    <m/>
    <n v="595.5"/>
  </r>
  <r>
    <x v="2"/>
    <s v="Tampa Electric Company"/>
    <x v="0"/>
    <s v="Tampa Electric Company"/>
    <x v="508"/>
    <s v="M&amp;S Small Tools"/>
    <x v="108"/>
    <s v="Trnsm Maint Stn Equ"/>
    <n v="7934.6"/>
    <n v="7869.22"/>
    <n v="8481.82"/>
    <n v="12497.18"/>
    <n v="10787.89"/>
    <n v="9579.7999999999993"/>
    <n v="8438.26"/>
    <n v="10336.26"/>
    <n v="8409.14"/>
    <n v="8978.76"/>
    <n v="12286.12"/>
    <n v="8028.19"/>
    <n v="113627.23999999998"/>
  </r>
  <r>
    <x v="2"/>
    <s v="Tampa Electric Company"/>
    <x v="0"/>
    <s v="Tampa Electric Company"/>
    <x v="508"/>
    <s v="M&amp;S Small Tools"/>
    <x v="109"/>
    <s v="Trnsm Maint OH Lines"/>
    <n v="2774.22"/>
    <n v="2580.64"/>
    <n v="2613.1"/>
    <n v="4352.07"/>
    <n v="3178"/>
    <n v="3248.82"/>
    <n v="2836.09"/>
    <n v="3210.99"/>
    <n v="2747.28"/>
    <n v="3149.4"/>
    <n v="4159.17"/>
    <n v="2702.4"/>
    <n v="37552.18"/>
  </r>
  <r>
    <x v="2"/>
    <s v="Tampa Electric Company"/>
    <x v="0"/>
    <s v="Tampa Electric Company"/>
    <x v="508"/>
    <s v="M&amp;S Small Tools"/>
    <x v="112"/>
    <s v="Distrb Station Exp"/>
    <n v="31.68"/>
    <n v="641"/>
    <m/>
    <m/>
    <n v="278.2"/>
    <n v="91.38"/>
    <m/>
    <m/>
    <n v="426.13"/>
    <m/>
    <m/>
    <m/>
    <n v="1468.3899999999999"/>
  </r>
  <r>
    <x v="2"/>
    <s v="Tampa Electric Company"/>
    <x v="0"/>
    <s v="Tampa Electric Company"/>
    <x v="508"/>
    <s v="M&amp;S Small Tools"/>
    <x v="113"/>
    <s v="Distrb OH Line Exp"/>
    <m/>
    <n v="3938.14"/>
    <n v="5606.17"/>
    <n v="4025.24"/>
    <n v="1212.5999999999999"/>
    <n v="2968.04"/>
    <n v="6531.32"/>
    <n v="3025"/>
    <n v="8543.7199999999993"/>
    <n v="3789.47"/>
    <n v="6003.46"/>
    <n v="4663.51"/>
    <n v="50306.67"/>
  </r>
  <r>
    <x v="2"/>
    <s v="Tampa Electric Company"/>
    <x v="0"/>
    <s v="Tampa Electric Company"/>
    <x v="508"/>
    <s v="M&amp;S Small Tools"/>
    <x v="115"/>
    <s v="Distrb Sreet Lightn"/>
    <m/>
    <m/>
    <n v="59.1"/>
    <m/>
    <n v="61.25"/>
    <m/>
    <m/>
    <m/>
    <m/>
    <m/>
    <m/>
    <m/>
    <n v="120.35"/>
  </r>
  <r>
    <x v="2"/>
    <s v="Tampa Electric Company"/>
    <x v="0"/>
    <s v="Tampa Electric Company"/>
    <x v="508"/>
    <s v="M&amp;S Small Tools"/>
    <x v="116"/>
    <s v="Distrb Meter Exp"/>
    <n v="-4012.77"/>
    <n v="23628.5"/>
    <n v="10042.94"/>
    <n v="14805.16"/>
    <n v="12091.87"/>
    <n v="11800"/>
    <n v="10262.530000000001"/>
    <n v="11635.16"/>
    <n v="8569.84"/>
    <n v="12929.57"/>
    <n v="14648.21"/>
    <n v="8754.0499999999993"/>
    <n v="135155.06"/>
  </r>
  <r>
    <x v="2"/>
    <s v="Tampa Electric Company"/>
    <x v="0"/>
    <s v="Tampa Electric Company"/>
    <x v="508"/>
    <s v="M&amp;S Small Tools"/>
    <x v="118"/>
    <s v="Misc Distrib Exp"/>
    <n v="-312498.01"/>
    <n v="-302191.71999999997"/>
    <n v="-282806.38"/>
    <n v="-446064.7"/>
    <n v="-373186.85"/>
    <n v="-370223.6"/>
    <n v="-323304.21999999997"/>
    <n v="-374037.41"/>
    <n v="-309124.57"/>
    <n v="-324031.74"/>
    <n v="-478281.49"/>
    <n v="-289962.05"/>
    <n v="-4185712.74"/>
  </r>
  <r>
    <x v="2"/>
    <s v="Tampa Electric Company"/>
    <x v="0"/>
    <s v="Tampa Electric Company"/>
    <x v="508"/>
    <s v="M&amp;S Small Tools"/>
    <x v="120"/>
    <s v="Distrb Maint Station"/>
    <n v="6731.35"/>
    <n v="6731.35"/>
    <n v="6896.87"/>
    <n v="10012.64"/>
    <n v="8267.6"/>
    <n v="8225.73"/>
    <n v="7325.58"/>
    <n v="8243.9599999999991"/>
    <n v="7385.63"/>
    <n v="7680.46"/>
    <n v="10509.58"/>
    <n v="6576.9"/>
    <n v="94587.65"/>
  </r>
  <r>
    <x v="2"/>
    <s v="Tampa Electric Company"/>
    <x v="0"/>
    <s v="Tampa Electric Company"/>
    <x v="508"/>
    <s v="M&amp;S Small Tools"/>
    <x v="121"/>
    <s v="Distrb Maint OH Line"/>
    <n v="55750.04"/>
    <n v="55756.959999999999"/>
    <n v="55848.61"/>
    <n v="83105.72"/>
    <n v="68548.149999999994"/>
    <n v="67992.73"/>
    <n v="59970.6"/>
    <n v="68329.259999999995"/>
    <n v="59728.62"/>
    <n v="63871.08"/>
    <n v="87156.479999999996"/>
    <n v="54603.68"/>
    <n v="780661.92999999993"/>
  </r>
  <r>
    <x v="2"/>
    <s v="Tampa Electric Company"/>
    <x v="0"/>
    <s v="Tampa Electric Company"/>
    <x v="508"/>
    <s v="M&amp;S Small Tools"/>
    <x v="122"/>
    <s v="Distrb Maint UG Line"/>
    <n v="13735.09"/>
    <n v="13719.19"/>
    <n v="13709.38"/>
    <n v="20392.189999999999"/>
    <n v="16847.240000000002"/>
    <n v="16695.03"/>
    <n v="14712.17"/>
    <n v="16812.599999999999"/>
    <n v="14656.83"/>
    <n v="15655.63"/>
    <n v="21423.96"/>
    <n v="13420.78"/>
    <n v="191780.08999999997"/>
  </r>
  <r>
    <x v="2"/>
    <s v="Tampa Electric Company"/>
    <x v="0"/>
    <s v="Tampa Electric Company"/>
    <x v="508"/>
    <s v="M&amp;S Small Tools"/>
    <x v="124"/>
    <s v="Distrb Maint StLght"/>
    <n v="4837.6400000000003"/>
    <n v="4837.6400000000003"/>
    <n v="4837.6400000000003"/>
    <n v="7195.81"/>
    <n v="5941.69"/>
    <n v="5889.22"/>
    <n v="5187.45"/>
    <n v="5924.7"/>
    <n v="5250.34"/>
    <n v="5519.73"/>
    <n v="7552.94"/>
    <n v="4726.6400000000003"/>
    <n v="67701.439999999988"/>
  </r>
  <r>
    <x v="2"/>
    <s v="Tampa Electric Company"/>
    <x v="0"/>
    <s v="Tampa Electric Company"/>
    <x v="508"/>
    <s v="M&amp;S Small Tools"/>
    <x v="127"/>
    <s v="Cust Act Meter Read"/>
    <n v="757.56"/>
    <n v="757.56"/>
    <n v="757.56"/>
    <n v="1126.8399999999999"/>
    <n v="930.45"/>
    <n v="922.23"/>
    <n v="812.34"/>
    <n v="927.79"/>
    <n v="809.54"/>
    <n v="864.37"/>
    <n v="1182.77"/>
    <n v="740.18"/>
    <n v="10589.19"/>
  </r>
  <r>
    <x v="2"/>
    <s v="Tampa Electric Company"/>
    <x v="0"/>
    <s v="Tampa Electric Company"/>
    <x v="508"/>
    <s v="M&amp;S Small Tools"/>
    <x v="128"/>
    <s v="Cust Act Rcds Cllct"/>
    <m/>
    <m/>
    <m/>
    <m/>
    <m/>
    <m/>
    <m/>
    <m/>
    <m/>
    <m/>
    <m/>
    <n v="17.989999999999998"/>
    <n v="17.989999999999998"/>
  </r>
  <r>
    <x v="2"/>
    <s v="Tampa Electric Company"/>
    <x v="0"/>
    <s v="Tampa Electric Company"/>
    <x v="508"/>
    <s v="M&amp;S Small Tools"/>
    <x v="129"/>
    <s v="Cust Assist Exp"/>
    <m/>
    <m/>
    <n v="44.91"/>
    <m/>
    <m/>
    <m/>
    <m/>
    <m/>
    <m/>
    <n v="85.97"/>
    <n v="11.58"/>
    <n v="32.200000000000003"/>
    <n v="174.66000000000003"/>
  </r>
  <r>
    <x v="2"/>
    <s v="Tampa Electric Company"/>
    <x v="0"/>
    <s v="Tampa Electric Company"/>
    <x v="508"/>
    <s v="M&amp;S Small Tools"/>
    <x v="137"/>
    <s v="Office Suppl Exp"/>
    <m/>
    <n v="81.319999999999993"/>
    <n v="1617.9"/>
    <m/>
    <n v="1222.6300000000001"/>
    <m/>
    <n v="336.48"/>
    <n v="247.28"/>
    <n v="25.45"/>
    <n v="231.92"/>
    <m/>
    <n v="4392.75"/>
    <n v="8155.7300000000005"/>
  </r>
  <r>
    <x v="2"/>
    <s v="Tampa Electric Company"/>
    <x v="0"/>
    <s v="Tampa Electric Company"/>
    <x v="508"/>
    <s v="M&amp;S Small Tools"/>
    <x v="133"/>
    <s v="A&amp;G Ele Maint GenPlt"/>
    <m/>
    <m/>
    <m/>
    <m/>
    <n v="35.299999999999997"/>
    <m/>
    <m/>
    <m/>
    <n v="4.49"/>
    <n v="205.45"/>
    <m/>
    <m/>
    <n v="245.23999999999998"/>
  </r>
  <r>
    <x v="2"/>
    <s v="Tampa Electric Company"/>
    <x v="0"/>
    <s v="Tampa Electric Company"/>
    <x v="508"/>
    <s v="M&amp;S Small Tools"/>
    <x v="134"/>
    <s v="Not assigned"/>
    <n v="6099.49"/>
    <m/>
    <m/>
    <m/>
    <m/>
    <m/>
    <m/>
    <m/>
    <m/>
    <m/>
    <m/>
    <m/>
    <n v="6099.49"/>
  </r>
  <r>
    <x v="2"/>
    <s v="Tampa Electric Company"/>
    <x v="0"/>
    <s v="Tampa Electric Company"/>
    <x v="509"/>
    <s v="M&amp;S Obsolete Inven"/>
    <x v="129"/>
    <s v="Cust Assist Exp"/>
    <m/>
    <m/>
    <m/>
    <m/>
    <m/>
    <m/>
    <m/>
    <m/>
    <m/>
    <m/>
    <m/>
    <n v="118037.51"/>
    <n v="118037.51"/>
  </r>
  <r>
    <x v="2"/>
    <s v="Tampa Electric Company"/>
    <x v="0"/>
    <s v="Tampa Electric Company"/>
    <x v="509"/>
    <s v="M&amp;S Obsolete Inven"/>
    <x v="137"/>
    <s v="Office Suppl Exp"/>
    <n v="-5117.63"/>
    <m/>
    <m/>
    <m/>
    <m/>
    <m/>
    <m/>
    <m/>
    <m/>
    <m/>
    <m/>
    <m/>
    <n v="-5117.63"/>
  </r>
  <r>
    <x v="2"/>
    <s v="Tampa Electric Company"/>
    <x v="0"/>
    <s v="Tampa Electric Company"/>
    <x v="510"/>
    <s v="M&amp;S Inven Other"/>
    <x v="1"/>
    <s v="FERC B/S Clearing"/>
    <n v="577377.81999999995"/>
    <n v="577361.04"/>
    <n v="577122.55000000005"/>
    <n v="418947.71"/>
    <n v="612483.06000000006"/>
    <n v="511817.35"/>
    <n v="612058.13"/>
    <n v="651264.57999999996"/>
    <n v="-1842468.83"/>
    <n v="3026144.34"/>
    <n v="543216.41"/>
    <n v="614744.5"/>
    <n v="6880068.6600000001"/>
  </r>
  <r>
    <x v="2"/>
    <s v="Tampa Electric Company"/>
    <x v="0"/>
    <s v="Tampa Electric Company"/>
    <x v="510"/>
    <s v="M&amp;S Inven Other"/>
    <x v="108"/>
    <s v="Trnsm Maint Stn Equ"/>
    <n v="3604.15"/>
    <n v="3604.15"/>
    <n v="3604.15"/>
    <n v="2616.21"/>
    <n v="3816.82"/>
    <n v="3194.39"/>
    <n v="3613"/>
    <n v="4090.99"/>
    <n v="-11497.92"/>
    <n v="18886.82"/>
    <n v="3396.75"/>
    <n v="3837.59"/>
    <n v="42767.100000000006"/>
  </r>
  <r>
    <x v="2"/>
    <s v="Tampa Electric Company"/>
    <x v="0"/>
    <s v="Tampa Electric Company"/>
    <x v="510"/>
    <s v="M&amp;S Inven Other"/>
    <x v="109"/>
    <s v="Trnsm Maint OH Lines"/>
    <n v="254.39"/>
    <n v="181.83"/>
    <n v="255.84"/>
    <n v="166.7"/>
    <n v="286.23"/>
    <n v="199.18"/>
    <n v="240.54"/>
    <n v="223.47"/>
    <n v="-654.97"/>
    <n v="988.93"/>
    <n v="195.66"/>
    <n v="210.27"/>
    <n v="2548.0699999999997"/>
  </r>
  <r>
    <x v="2"/>
    <s v="Tampa Electric Company"/>
    <x v="0"/>
    <s v="Tampa Electric Company"/>
    <x v="510"/>
    <s v="M&amp;S Inven Other"/>
    <x v="113"/>
    <s v="Distrb OH Line Exp"/>
    <n v="-23.66"/>
    <m/>
    <m/>
    <m/>
    <m/>
    <m/>
    <m/>
    <m/>
    <m/>
    <m/>
    <m/>
    <m/>
    <n v="-23.66"/>
  </r>
  <r>
    <x v="2"/>
    <s v="Tampa Electric Company"/>
    <x v="0"/>
    <s v="Tampa Electric Company"/>
    <x v="510"/>
    <s v="M&amp;S Inven Other"/>
    <x v="116"/>
    <s v="Distrb Meter Exp"/>
    <n v="-5762.29"/>
    <n v="7840.94"/>
    <n v="1105.67"/>
    <n v="651.04999999999995"/>
    <n v="1210.6199999999999"/>
    <n v="862.53"/>
    <n v="362.48"/>
    <n v="1172.6500000000001"/>
    <n v="-6231.84"/>
    <n v="7453.3"/>
    <n v="564.03"/>
    <n v="884.15"/>
    <n v="10113.290000000001"/>
  </r>
  <r>
    <x v="2"/>
    <s v="Tampa Electric Company"/>
    <x v="0"/>
    <s v="Tampa Electric Company"/>
    <x v="510"/>
    <s v="M&amp;S Inven Other"/>
    <x v="118"/>
    <s v="Misc Distrib Exp"/>
    <n v="-523287.89"/>
    <n v="-523287.89"/>
    <n v="-523287.89"/>
    <n v="-360921.31"/>
    <n v="-558240.14"/>
    <n v="-455944.71"/>
    <n v="-524741.9"/>
    <n v="-603299.94999999995"/>
    <n v="1958711.02"/>
    <n v="-3005536.9"/>
    <n v="-489202.55"/>
    <n v="-551739.30000000005"/>
    <n v="-6160779.4099999992"/>
  </r>
  <r>
    <x v="2"/>
    <s v="Tampa Electric Company"/>
    <x v="0"/>
    <s v="Tampa Electric Company"/>
    <x v="510"/>
    <s v="M&amp;S Inven Other"/>
    <x v="119"/>
    <s v="Distrb Maint Struct"/>
    <m/>
    <m/>
    <n v="89.21"/>
    <m/>
    <m/>
    <m/>
    <m/>
    <m/>
    <m/>
    <n v="10.67"/>
    <m/>
    <m/>
    <n v="99.88"/>
  </r>
  <r>
    <x v="2"/>
    <s v="Tampa Electric Company"/>
    <x v="0"/>
    <s v="Tampa Electric Company"/>
    <x v="510"/>
    <s v="M&amp;S Inven Other"/>
    <x v="120"/>
    <s v="Distrb Maint Station"/>
    <n v="5457.06"/>
    <n v="5457.06"/>
    <n v="5457.06"/>
    <n v="3961.22"/>
    <n v="5779.07"/>
    <n v="4836.6400000000003"/>
    <n v="5470.45"/>
    <n v="6194.19"/>
    <n v="-17409.05"/>
    <n v="28596.61"/>
    <n v="5143.04"/>
    <n v="5810.51"/>
    <n v="64753.86"/>
  </r>
  <r>
    <x v="2"/>
    <s v="Tampa Electric Company"/>
    <x v="0"/>
    <s v="Tampa Electric Company"/>
    <x v="510"/>
    <s v="M&amp;S Inven Other"/>
    <x v="121"/>
    <s v="Distrb Maint OH Line"/>
    <n v="1408.74"/>
    <n v="1453.03"/>
    <n v="1417.78"/>
    <n v="1055.3499999999999"/>
    <n v="1508.77"/>
    <n v="1217.47"/>
    <n v="-14021.93"/>
    <n v="3742.41"/>
    <n v="-3290.7"/>
    <n v="7232.96"/>
    <n v="1242"/>
    <n v="1557.91"/>
    <n v="4523.79"/>
  </r>
  <r>
    <x v="2"/>
    <s v="Tampa Electric Company"/>
    <x v="0"/>
    <s v="Tampa Electric Company"/>
    <x v="510"/>
    <s v="M&amp;S Inven Other"/>
    <x v="122"/>
    <s v="Distrb Maint UG Line"/>
    <n v="1646.94"/>
    <n v="1662.36"/>
    <n v="1774.58"/>
    <n v="1318.59"/>
    <n v="646.1"/>
    <n v="1396.37"/>
    <n v="-15546.16"/>
    <n v="3788.56"/>
    <n v="-5293.89"/>
    <n v="8447.4699999999993"/>
    <n v="1374.42"/>
    <n v="1758.76"/>
    <n v="2974.1000000000004"/>
  </r>
  <r>
    <x v="2"/>
    <s v="Tampa Electric Company"/>
    <x v="0"/>
    <s v="Tampa Electric Company"/>
    <x v="510"/>
    <s v="M&amp;S Inven Other"/>
    <x v="123"/>
    <s v="Distrb Maint Transf"/>
    <m/>
    <m/>
    <m/>
    <n v="0.88"/>
    <m/>
    <m/>
    <m/>
    <m/>
    <m/>
    <m/>
    <m/>
    <m/>
    <n v="0.88"/>
  </r>
  <r>
    <x v="2"/>
    <s v="Tampa Electric Company"/>
    <x v="0"/>
    <s v="Tampa Electric Company"/>
    <x v="510"/>
    <s v="M&amp;S Inven Other"/>
    <x v="124"/>
    <s v="Distrb Maint StLght"/>
    <n v="678.34"/>
    <n v="678.34"/>
    <n v="680.25"/>
    <n v="492.4"/>
    <n v="719.06"/>
    <n v="614.34"/>
    <n v="683.23"/>
    <n v="791.11"/>
    <n v="-2210.31"/>
    <n v="3586.36"/>
    <n v="662.68"/>
    <n v="724.58"/>
    <n v="8100.38"/>
  </r>
  <r>
    <x v="2"/>
    <s v="Tampa Electric Company"/>
    <x v="0"/>
    <s v="Tampa Electric Company"/>
    <x v="510"/>
    <s v="M&amp;S Inven Other"/>
    <x v="127"/>
    <s v="Cust Act Meter Read"/>
    <n v="45.96"/>
    <n v="45.96"/>
    <n v="45.96"/>
    <n v="33.369999999999997"/>
    <n v="48.68"/>
    <n v="40.74"/>
    <n v="46.08"/>
    <n v="52.17"/>
    <n v="-146.63"/>
    <n v="240.86"/>
    <n v="43.32"/>
    <n v="48.94"/>
    <n v="545.41000000000008"/>
  </r>
  <r>
    <x v="2"/>
    <s v="Tampa Electric Company"/>
    <x v="0"/>
    <s v="Tampa Electric Company"/>
    <x v="510"/>
    <s v="M&amp;S Inven Other"/>
    <x v="128"/>
    <s v="Cust Act Rcds Cllct"/>
    <n v="340.77"/>
    <n v="340.77"/>
    <n v="340.77"/>
    <n v="247.36"/>
    <n v="360.88"/>
    <n v="302.02999999999997"/>
    <n v="341.61"/>
    <n v="386.8"/>
    <n v="-1087.1199999999999"/>
    <n v="1785.73"/>
    <n v="321.16000000000003"/>
    <n v="362.84"/>
    <n v="4043.6000000000004"/>
  </r>
  <r>
    <x v="2"/>
    <s v="Tampa Electric Company"/>
    <x v="0"/>
    <s v="Tampa Electric Company"/>
    <x v="511"/>
    <s v="M&amp;S Inven Issue"/>
    <x v="1"/>
    <s v="FERC B/S Clearing"/>
    <n v="12864971.810000001"/>
    <n v="10754127.890000001"/>
    <n v="12166061.189999999"/>
    <n v="12606689.109999999"/>
    <n v="12952988.869999999"/>
    <n v="13167605.439999999"/>
    <n v="3636988"/>
    <n v="14692287.550000001"/>
    <n v="15141529.630000001"/>
    <n v="11311795.52"/>
    <n v="9063508.7699999996"/>
    <n v="7145146.4400000004"/>
    <n v="135503700.22"/>
  </r>
  <r>
    <x v="2"/>
    <s v="Tampa Electric Company"/>
    <x v="0"/>
    <s v="Tampa Electric Company"/>
    <x v="511"/>
    <s v="M&amp;S Inven Issue"/>
    <x v="78"/>
    <s v="Csts Jobbing Wrk"/>
    <m/>
    <m/>
    <m/>
    <m/>
    <n v="1.37"/>
    <m/>
    <m/>
    <m/>
    <m/>
    <m/>
    <m/>
    <m/>
    <n v="1.37"/>
  </r>
  <r>
    <x v="2"/>
    <s v="Tampa Electric Company"/>
    <x v="0"/>
    <s v="Tampa Electric Company"/>
    <x v="511"/>
    <s v="M&amp;S Inven Issue"/>
    <x v="79"/>
    <s v="Other Deductions"/>
    <m/>
    <m/>
    <m/>
    <m/>
    <n v="0.05"/>
    <m/>
    <m/>
    <m/>
    <m/>
    <m/>
    <m/>
    <m/>
    <n v="0.05"/>
  </r>
  <r>
    <x v="2"/>
    <s v="Tampa Electric Company"/>
    <x v="0"/>
    <s v="Tampa Electric Company"/>
    <x v="511"/>
    <s v="M&amp;S Inven Issue"/>
    <x v="80"/>
    <s v="Steam Ops SupEng"/>
    <n v="132.66"/>
    <m/>
    <n v="357.46"/>
    <n v="3.05"/>
    <n v="231.69"/>
    <n v="1654.66"/>
    <n v="29.76"/>
    <n v="823.47"/>
    <n v="412.66"/>
    <n v="56.35"/>
    <m/>
    <n v="2455.48"/>
    <n v="6157.24"/>
  </r>
  <r>
    <x v="2"/>
    <s v="Tampa Electric Company"/>
    <x v="0"/>
    <s v="Tampa Electric Company"/>
    <x v="511"/>
    <s v="M&amp;S Inven Issue"/>
    <x v="81"/>
    <s v="Steam Fuel"/>
    <m/>
    <m/>
    <m/>
    <m/>
    <n v="1.25"/>
    <m/>
    <m/>
    <m/>
    <m/>
    <m/>
    <m/>
    <m/>
    <n v="1.25"/>
  </r>
  <r>
    <x v="2"/>
    <s v="Tampa Electric Company"/>
    <x v="0"/>
    <s v="Tampa Electric Company"/>
    <x v="511"/>
    <s v="M&amp;S Inven Issue"/>
    <x v="82"/>
    <s v="Steam Expenses"/>
    <m/>
    <m/>
    <n v="584.88"/>
    <m/>
    <n v="7.05"/>
    <m/>
    <n v="48.55"/>
    <m/>
    <m/>
    <m/>
    <m/>
    <m/>
    <n v="640.4799999999999"/>
  </r>
  <r>
    <x v="2"/>
    <s v="Tampa Electric Company"/>
    <x v="0"/>
    <s v="Tampa Electric Company"/>
    <x v="511"/>
    <s v="M&amp;S Inven Issue"/>
    <x v="83"/>
    <s v="Steam Electric Exp"/>
    <m/>
    <m/>
    <m/>
    <m/>
    <n v="4.68"/>
    <m/>
    <m/>
    <m/>
    <m/>
    <m/>
    <m/>
    <m/>
    <n v="4.68"/>
  </r>
  <r>
    <x v="2"/>
    <s v="Tampa Electric Company"/>
    <x v="0"/>
    <s v="Tampa Electric Company"/>
    <x v="511"/>
    <s v="M&amp;S Inven Issue"/>
    <x v="84"/>
    <s v="Misc Steam Pwr Exp"/>
    <n v="3799.15"/>
    <n v="4688.4799999999996"/>
    <n v="-508.61"/>
    <n v="1679.63"/>
    <n v="1903.71"/>
    <n v="4703.5200000000004"/>
    <n v="11329.52"/>
    <n v="12864.35"/>
    <n v="100121.72"/>
    <n v="16676.98"/>
    <n v="2528.29"/>
    <n v="7075.09"/>
    <n v="166861.83000000002"/>
  </r>
  <r>
    <x v="2"/>
    <s v="Tampa Electric Company"/>
    <x v="0"/>
    <s v="Tampa Electric Company"/>
    <x v="511"/>
    <s v="M&amp;S Inven Issue"/>
    <x v="86"/>
    <s v="Steam Main Struct"/>
    <n v="21392.27"/>
    <n v="5734.83"/>
    <n v="10094.879999999999"/>
    <n v="8440.3799999999992"/>
    <n v="28927.59"/>
    <n v="3033.31"/>
    <n v="11373.17"/>
    <n v="15644.55"/>
    <n v="39073.949999999997"/>
    <n v="8616.82"/>
    <n v="9691.5300000000007"/>
    <n v="4669.87"/>
    <n v="166693.15"/>
  </r>
  <r>
    <x v="2"/>
    <s v="Tampa Electric Company"/>
    <x v="0"/>
    <s v="Tampa Electric Company"/>
    <x v="511"/>
    <s v="M&amp;S Inven Issue"/>
    <x v="87"/>
    <s v="Steam Maint BoilerPl"/>
    <n v="103849.5"/>
    <n v="52664.24"/>
    <n v="-431852.08"/>
    <n v="129777.95"/>
    <n v="129067.77"/>
    <n v="89202.880000000005"/>
    <n v="66007.75"/>
    <n v="533457.73"/>
    <n v="-303449.87"/>
    <n v="13508.76"/>
    <n v="85004.21"/>
    <n v="36574.97"/>
    <n v="503813.81000000006"/>
  </r>
  <r>
    <x v="2"/>
    <s v="Tampa Electric Company"/>
    <x v="0"/>
    <s v="Tampa Electric Company"/>
    <x v="511"/>
    <s v="M&amp;S Inven Issue"/>
    <x v="88"/>
    <s v="Steam Maint ElePlant"/>
    <n v="6075.45"/>
    <n v="9849.52"/>
    <n v="9137.89"/>
    <n v="29163.89"/>
    <n v="32510.15"/>
    <n v="-4038.86"/>
    <n v="4358.08"/>
    <n v="7478.95"/>
    <n v="-4436.07"/>
    <n v="57296.31"/>
    <n v="3856.61"/>
    <n v="4478.3999999999996"/>
    <n v="155730.31999999998"/>
  </r>
  <r>
    <x v="2"/>
    <s v="Tampa Electric Company"/>
    <x v="0"/>
    <s v="Tampa Electric Company"/>
    <x v="511"/>
    <s v="M&amp;S Inven Issue"/>
    <x v="89"/>
    <s v="Maint Msc Steam Plnt"/>
    <n v="21052.15"/>
    <n v="22479.25"/>
    <n v="33537.4"/>
    <n v="36540.660000000003"/>
    <n v="23572.63"/>
    <n v="34058.68"/>
    <n v="30580.91"/>
    <n v="20718.349999999999"/>
    <n v="35560.74"/>
    <n v="30979.56"/>
    <n v="23487.21"/>
    <n v="28445.89"/>
    <n v="341013.43000000005"/>
  </r>
  <r>
    <x v="2"/>
    <s v="Tampa Electric Company"/>
    <x v="0"/>
    <s v="Tampa Electric Company"/>
    <x v="511"/>
    <s v="M&amp;S Inven Issue"/>
    <x v="92"/>
    <s v="OthPwr Gen Exp"/>
    <n v="22152.79"/>
    <n v="25289.95"/>
    <n v="10166.07"/>
    <n v="27555.23"/>
    <n v="58063.22"/>
    <n v="19091.509999999998"/>
    <n v="48240.11"/>
    <n v="33955.629999999997"/>
    <n v="30753.26"/>
    <n v="64078.79"/>
    <n v="31942.86"/>
    <n v="14436.78"/>
    <n v="385726.2"/>
  </r>
  <r>
    <x v="2"/>
    <s v="Tampa Electric Company"/>
    <x v="0"/>
    <s v="Tampa Electric Company"/>
    <x v="511"/>
    <s v="M&amp;S Inven Issue"/>
    <x v="93"/>
    <s v="Misc OthPwr Gen Exp"/>
    <n v="4762.8500000000004"/>
    <n v="-2633.16"/>
    <n v="23691.68"/>
    <n v="-10161.32"/>
    <n v="-9498.84"/>
    <n v="10218.459999999999"/>
    <n v="1638.64"/>
    <n v="18796.41"/>
    <n v="8040.43"/>
    <n v="6745.08"/>
    <n v="5750.32"/>
    <n v="1399.12"/>
    <n v="58749.670000000006"/>
  </r>
  <r>
    <x v="2"/>
    <s v="Tampa Electric Company"/>
    <x v="0"/>
    <s v="Tampa Electric Company"/>
    <x v="511"/>
    <s v="M&amp;S Inven Issue"/>
    <x v="94"/>
    <s v="OthPwr Maint Struct"/>
    <n v="11409.87"/>
    <n v="14322.17"/>
    <n v="11493.51"/>
    <n v="10414.74"/>
    <n v="3762.07"/>
    <n v="12131.42"/>
    <n v="13315.25"/>
    <n v="6702.24"/>
    <n v="7490.08"/>
    <n v="-2040.81"/>
    <n v="7578.48"/>
    <n v="4282.54"/>
    <n v="100861.56"/>
  </r>
  <r>
    <x v="2"/>
    <s v="Tampa Electric Company"/>
    <x v="0"/>
    <s v="Tampa Electric Company"/>
    <x v="511"/>
    <s v="M&amp;S Inven Issue"/>
    <x v="95"/>
    <s v="OthPwr Maint Gen Eq"/>
    <n v="68944.83"/>
    <n v="183826.97"/>
    <n v="126376.64"/>
    <n v="102344.2"/>
    <n v="88409.77"/>
    <n v="134127.67999999999"/>
    <n v="109777.81"/>
    <n v="108739.69"/>
    <n v="202500"/>
    <n v="122913.68"/>
    <n v="141795.73000000001"/>
    <n v="43172.32"/>
    <n v="1432929.32"/>
  </r>
  <r>
    <x v="2"/>
    <s v="Tampa Electric Company"/>
    <x v="0"/>
    <s v="Tampa Electric Company"/>
    <x v="511"/>
    <s v="M&amp;S Inven Issue"/>
    <x v="96"/>
    <s v="Maint Msc OthPwr Plt"/>
    <n v="10681.62"/>
    <n v="12615.74"/>
    <n v="2907.66"/>
    <n v="15373.24"/>
    <n v="7440.89"/>
    <n v="2929.31"/>
    <n v="17399.68"/>
    <m/>
    <n v="1335.62"/>
    <n v="6009.35"/>
    <m/>
    <n v="92.18"/>
    <n v="76785.289999999994"/>
  </r>
  <r>
    <x v="2"/>
    <s v="Tampa Electric Company"/>
    <x v="0"/>
    <s v="Tampa Electric Company"/>
    <x v="511"/>
    <s v="M&amp;S Inven Issue"/>
    <x v="97"/>
    <s v="OthSup SysCtrl Dispt"/>
    <m/>
    <m/>
    <m/>
    <m/>
    <n v="1.7"/>
    <m/>
    <m/>
    <m/>
    <m/>
    <m/>
    <m/>
    <m/>
    <n v="1.7"/>
  </r>
  <r>
    <x v="2"/>
    <s v="Tampa Electric Company"/>
    <x v="0"/>
    <s v="Tampa Electric Company"/>
    <x v="511"/>
    <s v="M&amp;S Inven Issue"/>
    <x v="98"/>
    <s v="Trnsm Ops SupEng"/>
    <m/>
    <m/>
    <m/>
    <m/>
    <n v="1.97"/>
    <m/>
    <m/>
    <m/>
    <m/>
    <m/>
    <m/>
    <m/>
    <n v="1.97"/>
  </r>
  <r>
    <x v="2"/>
    <s v="Tampa Electric Company"/>
    <x v="0"/>
    <s v="Tampa Electric Company"/>
    <x v="511"/>
    <s v="M&amp;S Inven Issue"/>
    <x v="99"/>
    <s v="Trnsm LD Reliability"/>
    <m/>
    <m/>
    <m/>
    <m/>
    <n v="0.22"/>
    <m/>
    <m/>
    <m/>
    <m/>
    <m/>
    <m/>
    <m/>
    <n v="0.22"/>
  </r>
  <r>
    <x v="2"/>
    <s v="Tampa Electric Company"/>
    <x v="0"/>
    <s v="Tampa Electric Company"/>
    <x v="511"/>
    <s v="M&amp;S Inven Issue"/>
    <x v="100"/>
    <s v="Trnsm LD Monitor"/>
    <m/>
    <m/>
    <m/>
    <m/>
    <n v="4.17"/>
    <m/>
    <m/>
    <m/>
    <m/>
    <m/>
    <m/>
    <m/>
    <n v="4.17"/>
  </r>
  <r>
    <x v="2"/>
    <s v="Tampa Electric Company"/>
    <x v="0"/>
    <s v="Tampa Electric Company"/>
    <x v="511"/>
    <s v="M&amp;S Inven Issue"/>
    <x v="101"/>
    <s v="Trnsm LD Svc Schld"/>
    <m/>
    <m/>
    <m/>
    <m/>
    <n v="2.7"/>
    <m/>
    <m/>
    <m/>
    <m/>
    <m/>
    <m/>
    <m/>
    <n v="2.7"/>
  </r>
  <r>
    <x v="2"/>
    <s v="Tampa Electric Company"/>
    <x v="0"/>
    <s v="Tampa Electric Company"/>
    <x v="511"/>
    <s v="M&amp;S Inven Issue"/>
    <x v="102"/>
    <s v="Trnsm Station Exp"/>
    <m/>
    <m/>
    <m/>
    <m/>
    <n v="2.81"/>
    <m/>
    <m/>
    <m/>
    <m/>
    <m/>
    <m/>
    <m/>
    <n v="2.81"/>
  </r>
  <r>
    <x v="2"/>
    <s v="Tampa Electric Company"/>
    <x v="0"/>
    <s v="Tampa Electric Company"/>
    <x v="511"/>
    <s v="M&amp;S Inven Issue"/>
    <x v="103"/>
    <s v="Trnsm OH Line Exp"/>
    <m/>
    <m/>
    <m/>
    <m/>
    <n v="0.52"/>
    <m/>
    <m/>
    <n v="15528.06"/>
    <n v="6259.68"/>
    <m/>
    <m/>
    <m/>
    <n v="21788.260000000002"/>
  </r>
  <r>
    <x v="2"/>
    <s v="Tampa Electric Company"/>
    <x v="0"/>
    <s v="Tampa Electric Company"/>
    <x v="511"/>
    <s v="M&amp;S Inven Issue"/>
    <x v="104"/>
    <s v="Misc Trnsm Exp"/>
    <n v="1902.87"/>
    <n v="2171.75"/>
    <n v="4009.95"/>
    <n v="1202.29"/>
    <n v="5286.53"/>
    <n v="4765.8500000000004"/>
    <n v="1441.07"/>
    <n v="1284.1400000000001"/>
    <n v="2127.3000000000002"/>
    <n v="2651.97"/>
    <n v="3280.69"/>
    <n v="5199.32"/>
    <n v="35323.729999999996"/>
  </r>
  <r>
    <x v="2"/>
    <s v="Tampa Electric Company"/>
    <x v="0"/>
    <s v="Tampa Electric Company"/>
    <x v="511"/>
    <s v="M&amp;S Inven Issue"/>
    <x v="106"/>
    <s v="Trnsm Maint Comp SW"/>
    <m/>
    <m/>
    <m/>
    <m/>
    <n v="0.67"/>
    <m/>
    <m/>
    <m/>
    <m/>
    <m/>
    <m/>
    <m/>
    <n v="0.67"/>
  </r>
  <r>
    <x v="2"/>
    <s v="Tampa Electric Company"/>
    <x v="0"/>
    <s v="Tampa Electric Company"/>
    <x v="511"/>
    <s v="M&amp;S Inven Issue"/>
    <x v="107"/>
    <s v="Trnsm Maint Comm Eq"/>
    <n v="5355.88"/>
    <n v="1220.1300000000001"/>
    <n v="1062.32"/>
    <m/>
    <n v="0.57999999999999996"/>
    <m/>
    <n v="2252.75"/>
    <m/>
    <n v="3463.15"/>
    <n v="-424.96"/>
    <n v="543.70000000000005"/>
    <m/>
    <n v="13473.550000000001"/>
  </r>
  <r>
    <x v="2"/>
    <s v="Tampa Electric Company"/>
    <x v="0"/>
    <s v="Tampa Electric Company"/>
    <x v="511"/>
    <s v="M&amp;S Inven Issue"/>
    <x v="108"/>
    <s v="Trnsm Maint Stn Equ"/>
    <n v="10622.4"/>
    <n v="5506.38"/>
    <n v="2871.96"/>
    <n v="8176.19"/>
    <n v="7415.82"/>
    <n v="2456.11"/>
    <n v="10036.1"/>
    <n v="-11110.88"/>
    <n v="3209.56"/>
    <n v="5121.7"/>
    <n v="1325.8"/>
    <n v="5291.27"/>
    <n v="50922.41"/>
  </r>
  <r>
    <x v="2"/>
    <s v="Tampa Electric Company"/>
    <x v="0"/>
    <s v="Tampa Electric Company"/>
    <x v="511"/>
    <s v="M&amp;S Inven Issue"/>
    <x v="109"/>
    <s v="Trnsm Maint OH Lines"/>
    <n v="2548.5"/>
    <n v="1208.4100000000001"/>
    <n v="6665.69"/>
    <n v="6113.76"/>
    <n v="4002.48"/>
    <n v="7224.23"/>
    <n v="4365.47"/>
    <n v="1491.62"/>
    <n v="3405.79"/>
    <n v="1871.04"/>
    <n v="2434.4"/>
    <n v="1232.3900000000001"/>
    <n v="42563.780000000006"/>
  </r>
  <r>
    <x v="2"/>
    <s v="Tampa Electric Company"/>
    <x v="0"/>
    <s v="Tampa Electric Company"/>
    <x v="511"/>
    <s v="M&amp;S Inven Issue"/>
    <x v="110"/>
    <s v="Distrb Ops SupEng"/>
    <m/>
    <n v="496084.36"/>
    <n v="515010.98"/>
    <n v="304824.95"/>
    <n v="27445.98"/>
    <m/>
    <m/>
    <m/>
    <m/>
    <m/>
    <m/>
    <m/>
    <n v="1343366.27"/>
  </r>
  <r>
    <x v="2"/>
    <s v="Tampa Electric Company"/>
    <x v="0"/>
    <s v="Tampa Electric Company"/>
    <x v="511"/>
    <s v="M&amp;S Inven Issue"/>
    <x v="111"/>
    <s v="Distrb Load Dispatch"/>
    <n v="8965.5499999999993"/>
    <m/>
    <n v="818.13"/>
    <n v="8695.35"/>
    <n v="-3931.21"/>
    <n v="22660.01"/>
    <n v="9820.35"/>
    <n v="1483.72"/>
    <n v="1730.12"/>
    <n v="3118.23"/>
    <n v="-40524.699999999997"/>
    <m/>
    <n v="12835.55000000001"/>
  </r>
  <r>
    <x v="2"/>
    <s v="Tampa Electric Company"/>
    <x v="0"/>
    <s v="Tampa Electric Company"/>
    <x v="511"/>
    <s v="M&amp;S Inven Issue"/>
    <x v="112"/>
    <s v="Distrb Station Exp"/>
    <m/>
    <m/>
    <m/>
    <m/>
    <n v="3718.51"/>
    <n v="-3087.09"/>
    <m/>
    <m/>
    <m/>
    <m/>
    <m/>
    <m/>
    <n v="631.42000000000007"/>
  </r>
  <r>
    <x v="2"/>
    <s v="Tampa Electric Company"/>
    <x v="0"/>
    <s v="Tampa Electric Company"/>
    <x v="511"/>
    <s v="M&amp;S Inven Issue"/>
    <x v="113"/>
    <s v="Distrb OH Line Exp"/>
    <n v="-116105.64"/>
    <n v="-1339.25"/>
    <n v="8105.52"/>
    <n v="2917.51"/>
    <n v="2489.13"/>
    <n v="6792.02"/>
    <n v="6155.73"/>
    <n v="3192.49"/>
    <n v="9453.2000000000007"/>
    <n v="6684.08"/>
    <n v="6401.62"/>
    <n v="5103.1899999999996"/>
    <n v="-60150.399999999987"/>
  </r>
  <r>
    <x v="2"/>
    <s v="Tampa Electric Company"/>
    <x v="0"/>
    <s v="Tampa Electric Company"/>
    <x v="511"/>
    <s v="M&amp;S Inven Issue"/>
    <x v="114"/>
    <s v="Distrb UG Line Exp"/>
    <m/>
    <m/>
    <m/>
    <m/>
    <n v="1.8"/>
    <m/>
    <m/>
    <m/>
    <m/>
    <m/>
    <m/>
    <m/>
    <n v="1.8"/>
  </r>
  <r>
    <x v="2"/>
    <s v="Tampa Electric Company"/>
    <x v="0"/>
    <s v="Tampa Electric Company"/>
    <x v="511"/>
    <s v="M&amp;S Inven Issue"/>
    <x v="115"/>
    <s v="Distrb Sreet Lightn"/>
    <m/>
    <m/>
    <m/>
    <m/>
    <n v="4.83"/>
    <m/>
    <m/>
    <m/>
    <m/>
    <m/>
    <m/>
    <m/>
    <n v="4.83"/>
  </r>
  <r>
    <x v="2"/>
    <s v="Tampa Electric Company"/>
    <x v="0"/>
    <s v="Tampa Electric Company"/>
    <x v="511"/>
    <s v="M&amp;S Inven Issue"/>
    <x v="116"/>
    <s v="Distrb Meter Exp"/>
    <n v="-6714.21"/>
    <n v="12740.9"/>
    <n v="1328.92"/>
    <n v="-1639.31"/>
    <n v="-4817.1899999999996"/>
    <n v="4455.47"/>
    <n v="6864.06"/>
    <n v="14209.47"/>
    <n v="4880.2700000000004"/>
    <n v="12952.81"/>
    <n v="32971.94"/>
    <n v="-29251.83"/>
    <n v="47981.3"/>
  </r>
  <r>
    <x v="2"/>
    <s v="Tampa Electric Company"/>
    <x v="0"/>
    <s v="Tampa Electric Company"/>
    <x v="511"/>
    <s v="M&amp;S Inven Issue"/>
    <x v="117"/>
    <s v="Distrb Cust Install"/>
    <m/>
    <m/>
    <m/>
    <m/>
    <n v="1.1499999999999999"/>
    <m/>
    <m/>
    <m/>
    <m/>
    <m/>
    <m/>
    <m/>
    <n v="1.1499999999999999"/>
  </r>
  <r>
    <x v="2"/>
    <s v="Tampa Electric Company"/>
    <x v="0"/>
    <s v="Tampa Electric Company"/>
    <x v="511"/>
    <s v="M&amp;S Inven Issue"/>
    <x v="118"/>
    <s v="Misc Distrib Exp"/>
    <n v="620856.64"/>
    <n v="446111.58"/>
    <n v="482729.31"/>
    <n v="-107013.63"/>
    <n v="430803.37"/>
    <n v="410363.77"/>
    <n v="369628.95"/>
    <n v="428700.95"/>
    <n v="356950.35"/>
    <n v="369358.48"/>
    <n v="413185.91"/>
    <n v="302759.84000000003"/>
    <n v="4524435.5200000005"/>
  </r>
  <r>
    <x v="2"/>
    <s v="Tampa Electric Company"/>
    <x v="0"/>
    <s v="Tampa Electric Company"/>
    <x v="511"/>
    <s v="M&amp;S Inven Issue"/>
    <x v="119"/>
    <s v="Distrb Maint Struct"/>
    <n v="6852.14"/>
    <n v="18305.939999999999"/>
    <n v="4922.03"/>
    <n v="17848.57"/>
    <n v="6850.68"/>
    <n v="5501.82"/>
    <n v="5998.66"/>
    <n v="24340.84"/>
    <n v="26816.86"/>
    <n v="6671.85"/>
    <n v="31546.080000000002"/>
    <n v="16.670000000000002"/>
    <n v="155672.14000000001"/>
  </r>
  <r>
    <x v="2"/>
    <s v="Tampa Electric Company"/>
    <x v="0"/>
    <s v="Tampa Electric Company"/>
    <x v="511"/>
    <s v="M&amp;S Inven Issue"/>
    <x v="120"/>
    <s v="Distrb Maint Station"/>
    <n v="45564.97"/>
    <n v="-3840.66"/>
    <n v="26521.54"/>
    <n v="40917.96"/>
    <n v="19104.32"/>
    <n v="13822.31"/>
    <n v="11298.35"/>
    <n v="14306.73"/>
    <n v="34399"/>
    <n v="29938.89"/>
    <n v="11560.74"/>
    <n v="16134.35"/>
    <n v="259728.50000000003"/>
  </r>
  <r>
    <x v="2"/>
    <s v="Tampa Electric Company"/>
    <x v="0"/>
    <s v="Tampa Electric Company"/>
    <x v="511"/>
    <s v="M&amp;S Inven Issue"/>
    <x v="121"/>
    <s v="Distrb Maint OH Line"/>
    <n v="18281.87"/>
    <n v="2093.06"/>
    <n v="41879.26"/>
    <n v="-4488"/>
    <n v="-25284.13"/>
    <n v="8746.14"/>
    <n v="-129.66"/>
    <n v="15983.38"/>
    <n v="9446.1"/>
    <n v="24909.78"/>
    <n v="-12823.65"/>
    <n v="45680.1"/>
    <n v="124294.25"/>
  </r>
  <r>
    <x v="2"/>
    <s v="Tampa Electric Company"/>
    <x v="0"/>
    <s v="Tampa Electric Company"/>
    <x v="511"/>
    <s v="M&amp;S Inven Issue"/>
    <x v="122"/>
    <s v="Distrb Maint UG Line"/>
    <n v="15164.13"/>
    <n v="5392.28"/>
    <n v="12835.46"/>
    <n v="54756.03"/>
    <n v="16284.57"/>
    <n v="-19062.3"/>
    <n v="968.25"/>
    <n v="12071.08"/>
    <n v="6822.71"/>
    <n v="12762.03"/>
    <n v="15157.83"/>
    <n v="-59.27"/>
    <n v="133092.80000000002"/>
  </r>
  <r>
    <x v="2"/>
    <s v="Tampa Electric Company"/>
    <x v="0"/>
    <s v="Tampa Electric Company"/>
    <x v="511"/>
    <s v="M&amp;S Inven Issue"/>
    <x v="123"/>
    <s v="Distrb Maint Transf"/>
    <m/>
    <m/>
    <m/>
    <n v="23.71"/>
    <n v="0.72"/>
    <m/>
    <m/>
    <m/>
    <m/>
    <m/>
    <m/>
    <m/>
    <n v="24.43"/>
  </r>
  <r>
    <x v="2"/>
    <s v="Tampa Electric Company"/>
    <x v="0"/>
    <s v="Tampa Electric Company"/>
    <x v="511"/>
    <s v="M&amp;S Inven Issue"/>
    <x v="124"/>
    <s v="Distrb Maint StLght"/>
    <n v="16312.71"/>
    <n v="19226.09"/>
    <n v="92370.38"/>
    <n v="66832.98"/>
    <n v="46254.7"/>
    <n v="9798.5300000000007"/>
    <n v="2001.01"/>
    <n v="2124.1799999999998"/>
    <n v="1818.81"/>
    <n v="1758.73"/>
    <n v="2182.85"/>
    <n v="5569.42"/>
    <n v="266250.39"/>
  </r>
  <r>
    <x v="2"/>
    <s v="Tampa Electric Company"/>
    <x v="0"/>
    <s v="Tampa Electric Company"/>
    <x v="511"/>
    <s v="M&amp;S Inven Issue"/>
    <x v="125"/>
    <s v="Distrb Maint Meters"/>
    <n v="3055.72"/>
    <n v="1170.28"/>
    <n v="6156.8"/>
    <n v="8207.5400000000009"/>
    <n v="4354.24"/>
    <n v="-2367.42"/>
    <n v="4706.5600000000004"/>
    <n v="7095.12"/>
    <n v="3555.84"/>
    <n v="3701.65"/>
    <n v="8939.18"/>
    <n v="5721.48"/>
    <n v="54296.990000000005"/>
  </r>
  <r>
    <x v="2"/>
    <s v="Tampa Electric Company"/>
    <x v="0"/>
    <s v="Tampa Electric Company"/>
    <x v="511"/>
    <s v="M&amp;S Inven Issue"/>
    <x v="127"/>
    <s v="Cust Act Meter Read"/>
    <n v="5.6"/>
    <n v="5.6"/>
    <n v="5.6"/>
    <n v="11.12"/>
    <n v="7.01"/>
    <n v="6.12"/>
    <n v="5.86"/>
    <n v="6.74"/>
    <n v="5.58"/>
    <n v="7.13"/>
    <n v="4.2300000000000004"/>
    <n v="3.91"/>
    <n v="74.499999999999986"/>
  </r>
  <r>
    <x v="2"/>
    <s v="Tampa Electric Company"/>
    <x v="0"/>
    <s v="Tampa Electric Company"/>
    <x v="511"/>
    <s v="M&amp;S Inven Issue"/>
    <x v="128"/>
    <s v="Cust Act Rcds Cllct"/>
    <n v="41.52"/>
    <n v="68.62"/>
    <n v="41.52"/>
    <n v="82.46"/>
    <n v="95.28"/>
    <n v="45.4"/>
    <n v="43.44"/>
    <n v="49.93"/>
    <n v="41.37"/>
    <n v="52.89"/>
    <n v="31.38"/>
    <n v="29.01"/>
    <n v="622.81999999999994"/>
  </r>
  <r>
    <x v="2"/>
    <s v="Tampa Electric Company"/>
    <x v="0"/>
    <s v="Tampa Electric Company"/>
    <x v="511"/>
    <s v="M&amp;S Inven Issue"/>
    <x v="129"/>
    <s v="Cust Assist Exp"/>
    <n v="7939.68"/>
    <n v="13395.27"/>
    <n v="12311.68"/>
    <n v="10910.51"/>
    <n v="5909.79"/>
    <n v="3206.3"/>
    <n v="10143.11"/>
    <n v="8653.23"/>
    <n v="7937.64"/>
    <n v="12625.51"/>
    <n v="5024.95"/>
    <n v="1633.9"/>
    <n v="99691.569999999992"/>
  </r>
  <r>
    <x v="2"/>
    <s v="Tampa Electric Company"/>
    <x v="0"/>
    <s v="Tampa Electric Company"/>
    <x v="511"/>
    <s v="M&amp;S Inven Issue"/>
    <x v="137"/>
    <s v="Office Suppl Exp"/>
    <n v="31639.47"/>
    <n v="8501.65"/>
    <n v="19126.7"/>
    <n v="267.62"/>
    <n v="6427.02"/>
    <n v="7691.57"/>
    <n v="27350.34"/>
    <n v="6209.18"/>
    <n v="4569.96"/>
    <n v="4724.7700000000004"/>
    <n v="10191.27"/>
    <n v="2198.75"/>
    <n v="128898.3"/>
  </r>
  <r>
    <x v="2"/>
    <s v="Tampa Electric Company"/>
    <x v="0"/>
    <s v="Tampa Electric Company"/>
    <x v="511"/>
    <s v="M&amp;S Inven Issue"/>
    <x v="132"/>
    <s v="Misc General Exp"/>
    <m/>
    <m/>
    <m/>
    <m/>
    <n v="1.57"/>
    <m/>
    <m/>
    <m/>
    <m/>
    <m/>
    <m/>
    <m/>
    <n v="1.57"/>
  </r>
  <r>
    <x v="2"/>
    <s v="Tampa Electric Company"/>
    <x v="0"/>
    <s v="Tampa Electric Company"/>
    <x v="511"/>
    <s v="M&amp;S Inven Issue"/>
    <x v="133"/>
    <s v="A&amp;G Ele Maint GenPlt"/>
    <m/>
    <m/>
    <n v="163.79"/>
    <m/>
    <n v="1.76"/>
    <n v="361.21"/>
    <m/>
    <m/>
    <m/>
    <n v="2408.54"/>
    <n v="813.17"/>
    <n v="1902.75"/>
    <n v="5651.22"/>
  </r>
  <r>
    <x v="2"/>
    <s v="Tampa Electric Company"/>
    <x v="0"/>
    <s v="Tampa Electric Company"/>
    <x v="511"/>
    <s v="M&amp;S Inven Issue"/>
    <x v="134"/>
    <s v="Not assigned"/>
    <n v="-9282.73"/>
    <n v="17865"/>
    <m/>
    <m/>
    <m/>
    <m/>
    <m/>
    <n v="1602.73"/>
    <m/>
    <m/>
    <m/>
    <m/>
    <n v="10185"/>
  </r>
  <r>
    <x v="2"/>
    <s v="Tampa Electric Company"/>
    <x v="0"/>
    <s v="Tampa Electric Company"/>
    <x v="512"/>
    <s v="Phy Inven Difference"/>
    <x v="1"/>
    <s v="FERC B/S Clearing"/>
    <m/>
    <m/>
    <n v="-128.74"/>
    <m/>
    <m/>
    <m/>
    <m/>
    <m/>
    <n v="-2420483.9300000002"/>
    <n v="2691.89"/>
    <m/>
    <m/>
    <n v="-2417920.7800000003"/>
  </r>
  <r>
    <x v="2"/>
    <s v="Tampa Electric Company"/>
    <x v="0"/>
    <s v="Tampa Electric Company"/>
    <x v="512"/>
    <s v="Phy Inven Difference"/>
    <x v="118"/>
    <s v="Misc Distrib Exp"/>
    <m/>
    <n v="158.63"/>
    <m/>
    <m/>
    <n v="-11000.06"/>
    <m/>
    <n v="1846.23"/>
    <n v="2539.36"/>
    <n v="-1171.6400000000001"/>
    <n v="2613.91"/>
    <n v="5681.61"/>
    <n v="3776.92"/>
    <n v="4444.9599999999991"/>
  </r>
  <r>
    <x v="2"/>
    <s v="Tampa Electric Company"/>
    <x v="0"/>
    <s v="Tampa Electric Company"/>
    <x v="513"/>
    <s v="Matls Price Diff"/>
    <x v="1"/>
    <s v="FERC B/S Clearing"/>
    <n v="2337.7800000000002"/>
    <n v="1647.95"/>
    <n v="3215.69"/>
    <n v="4257.01"/>
    <n v="-511.61"/>
    <n v="-473.77"/>
    <n v="90.31"/>
    <n v="-2842.32"/>
    <n v="465.14"/>
    <n v="33.57"/>
    <n v="72.760000000000005"/>
    <n v="-29.95"/>
    <n v="8262.56"/>
  </r>
  <r>
    <x v="2"/>
    <s v="Tampa Electric Company"/>
    <x v="0"/>
    <s v="Tampa Electric Company"/>
    <x v="513"/>
    <s v="Matls Price Diff"/>
    <x v="118"/>
    <s v="Misc Distrib Exp"/>
    <n v="-27523.83"/>
    <n v="-9905.16"/>
    <n v="-2155.84"/>
    <n v="768.74"/>
    <n v="25645.63"/>
    <n v="416.43"/>
    <n v="27437.11"/>
    <n v="-7078.03"/>
    <n v="15320.84"/>
    <n v="863.72"/>
    <n v="2639.67"/>
    <n v="-5211.54"/>
    <n v="21217.739999999998"/>
  </r>
  <r>
    <x v="2"/>
    <s v="Tampa Electric Company"/>
    <x v="0"/>
    <s v="Tampa Electric Company"/>
    <x v="513"/>
    <s v="Matls Price Diff"/>
    <x v="137"/>
    <s v="Office Suppl Exp"/>
    <n v="0.52"/>
    <n v="-0.1"/>
    <n v="-4594.1899999999996"/>
    <n v="7.21"/>
    <n v="1.21"/>
    <n v="1.33"/>
    <n v="0.31"/>
    <n v="52.68"/>
    <n v="3.7"/>
    <n v="197.45"/>
    <n v="0.27"/>
    <n v="0.04"/>
    <n v="-4329.5699999999988"/>
  </r>
  <r>
    <x v="2"/>
    <s v="Tampa Electric Company"/>
    <x v="0"/>
    <s v="Tampa Electric Company"/>
    <x v="514"/>
    <s v="Re-Stock Salvage"/>
    <x v="1"/>
    <s v="FERC B/S Clearing"/>
    <n v="-296819.31"/>
    <n v="-50445.95"/>
    <n v="13895.88"/>
    <n v="-117159.2"/>
    <n v="-69642.42"/>
    <n v="-830227.38"/>
    <n v="-187650.78"/>
    <n v="-334828.02"/>
    <n v="222508.2"/>
    <n v="-238085"/>
    <n v="-44436.15"/>
    <n v="10408.61"/>
    <n v="-1922481.5199999998"/>
  </r>
  <r>
    <x v="2"/>
    <s v="Tampa Electric Company"/>
    <x v="0"/>
    <s v="Tampa Electric Company"/>
    <x v="514"/>
    <s v="Re-Stock Salvage"/>
    <x v="118"/>
    <s v="Misc Distrib Exp"/>
    <m/>
    <m/>
    <m/>
    <m/>
    <m/>
    <n v="-22168.92"/>
    <m/>
    <m/>
    <m/>
    <m/>
    <n v="-3408.06"/>
    <m/>
    <n v="-25576.98"/>
  </r>
  <r>
    <x v="2"/>
    <s v="Tampa Electric Company"/>
    <x v="0"/>
    <s v="Tampa Electric Company"/>
    <x v="514"/>
    <s v="Re-Stock Salvage"/>
    <x v="121"/>
    <s v="Distrb Maint OH Line"/>
    <m/>
    <m/>
    <m/>
    <m/>
    <m/>
    <m/>
    <m/>
    <m/>
    <m/>
    <n v="0.15"/>
    <m/>
    <m/>
    <n v="0.15"/>
  </r>
  <r>
    <x v="2"/>
    <s v="Tampa Electric Company"/>
    <x v="0"/>
    <s v="Tampa Electric Company"/>
    <x v="515"/>
    <s v="M&amp;S Exp Reclass"/>
    <x v="1"/>
    <s v="FERC B/S Clearing"/>
    <n v="73441.679999999993"/>
    <n v="28096.51"/>
    <n v="252634.02"/>
    <n v="2233922.33"/>
    <n v="1033160.34"/>
    <n v="-1910836.91"/>
    <n v="375347.97"/>
    <n v="-1231318.58"/>
    <n v="2678883.58"/>
    <n v="-2026402.05"/>
    <n v="70075.179999999993"/>
    <n v="375388.2"/>
    <n v="1952392.2699999998"/>
  </r>
  <r>
    <x v="2"/>
    <s v="Tampa Electric Company"/>
    <x v="0"/>
    <s v="Tampa Electric Company"/>
    <x v="515"/>
    <s v="M&amp;S Exp Reclass"/>
    <x v="78"/>
    <s v="Csts Jobbing Wrk"/>
    <m/>
    <m/>
    <m/>
    <m/>
    <m/>
    <m/>
    <m/>
    <n v="1249560"/>
    <m/>
    <m/>
    <m/>
    <m/>
    <n v="1249560"/>
  </r>
  <r>
    <x v="2"/>
    <s v="Tampa Electric Company"/>
    <x v="0"/>
    <s v="Tampa Electric Company"/>
    <x v="515"/>
    <s v="M&amp;S Exp Reclass"/>
    <x v="80"/>
    <s v="Steam Ops SupEng"/>
    <m/>
    <m/>
    <n v="-14036.54"/>
    <n v="-15777.44"/>
    <m/>
    <m/>
    <m/>
    <m/>
    <m/>
    <m/>
    <m/>
    <m/>
    <n v="-29813.980000000003"/>
  </r>
  <r>
    <x v="2"/>
    <s v="Tampa Electric Company"/>
    <x v="0"/>
    <s v="Tampa Electric Company"/>
    <x v="515"/>
    <s v="M&amp;S Exp Reclass"/>
    <x v="86"/>
    <s v="Steam Main Struct"/>
    <m/>
    <m/>
    <m/>
    <m/>
    <m/>
    <m/>
    <m/>
    <m/>
    <m/>
    <m/>
    <n v="-41374.6"/>
    <m/>
    <n v="-41374.6"/>
  </r>
  <r>
    <x v="2"/>
    <s v="Tampa Electric Company"/>
    <x v="0"/>
    <s v="Tampa Electric Company"/>
    <x v="515"/>
    <s v="M&amp;S Exp Reclass"/>
    <x v="87"/>
    <s v="Steam Maint BoilerPl"/>
    <n v="4690.7"/>
    <n v="-27837.68"/>
    <m/>
    <m/>
    <n v="-16559.68"/>
    <n v="-5357.02"/>
    <n v="69292.61"/>
    <m/>
    <n v="-28396.17"/>
    <m/>
    <m/>
    <n v="-47188.74"/>
    <n v="-51355.98"/>
  </r>
  <r>
    <x v="2"/>
    <s v="Tampa Electric Company"/>
    <x v="0"/>
    <s v="Tampa Electric Company"/>
    <x v="515"/>
    <s v="M&amp;S Exp Reclass"/>
    <x v="88"/>
    <s v="Steam Maint ElePlant"/>
    <m/>
    <m/>
    <n v="-69.209999999999994"/>
    <n v="-181300.9"/>
    <n v="-52.83"/>
    <m/>
    <m/>
    <n v="12042.79"/>
    <m/>
    <n v="-12121.39"/>
    <n v="-22842.89"/>
    <n v="-39545"/>
    <n v="-243889.43"/>
  </r>
  <r>
    <x v="2"/>
    <s v="Tampa Electric Company"/>
    <x v="0"/>
    <s v="Tampa Electric Company"/>
    <x v="515"/>
    <s v="M&amp;S Exp Reclass"/>
    <x v="89"/>
    <s v="Maint Msc Steam Plnt"/>
    <m/>
    <m/>
    <m/>
    <m/>
    <n v="4615.78"/>
    <m/>
    <n v="2318.42"/>
    <m/>
    <m/>
    <n v="13231.32"/>
    <n v="41375.33"/>
    <m/>
    <n v="61540.850000000006"/>
  </r>
  <r>
    <x v="2"/>
    <s v="Tampa Electric Company"/>
    <x v="0"/>
    <s v="Tampa Electric Company"/>
    <x v="515"/>
    <s v="M&amp;S Exp Reclass"/>
    <x v="91"/>
    <s v="OthPwr Fuel"/>
    <m/>
    <m/>
    <m/>
    <m/>
    <m/>
    <n v="-128.57"/>
    <m/>
    <m/>
    <m/>
    <m/>
    <m/>
    <m/>
    <n v="-128.57"/>
  </r>
  <r>
    <x v="2"/>
    <s v="Tampa Electric Company"/>
    <x v="0"/>
    <s v="Tampa Electric Company"/>
    <x v="515"/>
    <s v="M&amp;S Exp Reclass"/>
    <x v="92"/>
    <s v="OthPwr Gen Exp"/>
    <m/>
    <m/>
    <n v="11306.23"/>
    <m/>
    <m/>
    <n v="128.57"/>
    <m/>
    <m/>
    <m/>
    <m/>
    <m/>
    <m/>
    <n v="11434.8"/>
  </r>
  <r>
    <x v="2"/>
    <s v="Tampa Electric Company"/>
    <x v="0"/>
    <s v="Tampa Electric Company"/>
    <x v="515"/>
    <s v="M&amp;S Exp Reclass"/>
    <x v="95"/>
    <s v="OthPwr Maint Gen Eq"/>
    <n v="8783.93"/>
    <n v="-3300.96"/>
    <n v="-256027.82"/>
    <n v="-59553.91"/>
    <m/>
    <m/>
    <m/>
    <m/>
    <m/>
    <n v="-2090.3200000000002"/>
    <m/>
    <m/>
    <n v="-312189.08"/>
  </r>
  <r>
    <x v="2"/>
    <s v="Tampa Electric Company"/>
    <x v="0"/>
    <s v="Tampa Electric Company"/>
    <x v="515"/>
    <s v="M&amp;S Exp Reclass"/>
    <x v="96"/>
    <s v="Maint Msc OthPwr Plt"/>
    <m/>
    <m/>
    <m/>
    <m/>
    <m/>
    <n v="-152.72"/>
    <m/>
    <m/>
    <m/>
    <m/>
    <m/>
    <m/>
    <n v="-152.72"/>
  </r>
  <r>
    <x v="2"/>
    <s v="Tampa Electric Company"/>
    <x v="0"/>
    <s v="Tampa Electric Company"/>
    <x v="515"/>
    <s v="M&amp;S Exp Reclass"/>
    <x v="104"/>
    <s v="Misc Trnsm Exp"/>
    <m/>
    <m/>
    <m/>
    <m/>
    <m/>
    <m/>
    <m/>
    <m/>
    <m/>
    <m/>
    <m/>
    <n v="36.03"/>
    <n v="36.03"/>
  </r>
  <r>
    <x v="2"/>
    <s v="Tampa Electric Company"/>
    <x v="0"/>
    <s v="Tampa Electric Company"/>
    <x v="515"/>
    <s v="M&amp;S Exp Reclass"/>
    <x v="109"/>
    <s v="Trnsm Maint OH Lines"/>
    <n v="-103.9"/>
    <m/>
    <m/>
    <m/>
    <m/>
    <m/>
    <m/>
    <m/>
    <m/>
    <m/>
    <m/>
    <m/>
    <n v="-103.9"/>
  </r>
  <r>
    <x v="2"/>
    <s v="Tampa Electric Company"/>
    <x v="0"/>
    <s v="Tampa Electric Company"/>
    <x v="515"/>
    <s v="M&amp;S Exp Reclass"/>
    <x v="110"/>
    <s v="Distrb Ops SupEng"/>
    <m/>
    <m/>
    <m/>
    <n v="-1000361.58"/>
    <n v="-299485.31"/>
    <n v="-27253.83"/>
    <m/>
    <m/>
    <m/>
    <m/>
    <m/>
    <m/>
    <n v="-1327100.72"/>
  </r>
  <r>
    <x v="2"/>
    <s v="Tampa Electric Company"/>
    <x v="0"/>
    <s v="Tampa Electric Company"/>
    <x v="515"/>
    <s v="M&amp;S Exp Reclass"/>
    <x v="112"/>
    <s v="Distrb Station Exp"/>
    <m/>
    <m/>
    <m/>
    <n v="347.03"/>
    <m/>
    <m/>
    <m/>
    <m/>
    <m/>
    <m/>
    <m/>
    <m/>
    <n v="347.03"/>
  </r>
  <r>
    <x v="2"/>
    <s v="Tampa Electric Company"/>
    <x v="0"/>
    <s v="Tampa Electric Company"/>
    <x v="515"/>
    <s v="M&amp;S Exp Reclass"/>
    <x v="113"/>
    <s v="Distrb OH Line Exp"/>
    <n v="2393.2199999999998"/>
    <m/>
    <n v="-6729.96"/>
    <n v="169"/>
    <n v="-16.05"/>
    <m/>
    <m/>
    <m/>
    <m/>
    <m/>
    <n v="-32302.799999999999"/>
    <m/>
    <n v="-36486.589999999997"/>
  </r>
  <r>
    <x v="2"/>
    <s v="Tampa Electric Company"/>
    <x v="0"/>
    <s v="Tampa Electric Company"/>
    <x v="515"/>
    <s v="M&amp;S Exp Reclass"/>
    <x v="116"/>
    <s v="Distrb Meter Exp"/>
    <n v="-58460.800000000003"/>
    <n v="50317.31"/>
    <n v="-3536"/>
    <n v="-3827.2"/>
    <n v="-3430.4"/>
    <n v="-4092.8"/>
    <n v="-4339.2"/>
    <n v="-5127.62"/>
    <n v="-10324.67"/>
    <n v="-5132.8"/>
    <n v="-7084.8"/>
    <n v="-6089.6"/>
    <n v="-61128.580000000009"/>
  </r>
  <r>
    <x v="2"/>
    <s v="Tampa Electric Company"/>
    <x v="0"/>
    <s v="Tampa Electric Company"/>
    <x v="515"/>
    <s v="M&amp;S Exp Reclass"/>
    <x v="118"/>
    <s v="Misc Distrib Exp"/>
    <m/>
    <m/>
    <m/>
    <m/>
    <n v="16.05"/>
    <m/>
    <m/>
    <m/>
    <n v="-2360757.2000000002"/>
    <n v="2360757.2000000002"/>
    <m/>
    <n v="-14902.8"/>
    <n v="-14886.750000000186"/>
  </r>
  <r>
    <x v="2"/>
    <s v="Tampa Electric Company"/>
    <x v="0"/>
    <s v="Tampa Electric Company"/>
    <x v="515"/>
    <s v="M&amp;S Exp Reclass"/>
    <x v="121"/>
    <s v="Distrb Maint OH Line"/>
    <m/>
    <m/>
    <m/>
    <n v="-30589.45"/>
    <n v="30589.45"/>
    <n v="-4321.78"/>
    <m/>
    <m/>
    <m/>
    <m/>
    <m/>
    <m/>
    <n v="-4321.78"/>
  </r>
  <r>
    <x v="2"/>
    <s v="Tampa Electric Company"/>
    <x v="0"/>
    <s v="Tampa Electric Company"/>
    <x v="515"/>
    <s v="M&amp;S Exp Reclass"/>
    <x v="122"/>
    <s v="Distrb Maint UG Line"/>
    <m/>
    <m/>
    <n v="706.76"/>
    <m/>
    <m/>
    <m/>
    <m/>
    <m/>
    <m/>
    <m/>
    <n v="6987.53"/>
    <m/>
    <n v="7694.29"/>
  </r>
  <r>
    <x v="2"/>
    <s v="Tampa Electric Company"/>
    <x v="0"/>
    <s v="Tampa Electric Company"/>
    <x v="515"/>
    <s v="M&amp;S Exp Reclass"/>
    <x v="124"/>
    <s v="Distrb Maint StLght"/>
    <m/>
    <m/>
    <m/>
    <n v="-101823.75"/>
    <n v="-52982.31"/>
    <n v="-44372.41"/>
    <m/>
    <m/>
    <m/>
    <m/>
    <m/>
    <m/>
    <n v="-199178.47"/>
  </r>
  <r>
    <x v="2"/>
    <s v="Tampa Electric Company"/>
    <x v="0"/>
    <s v="Tampa Electric Company"/>
    <x v="515"/>
    <s v="M&amp;S Exp Reclass"/>
    <x v="137"/>
    <s v="Office Suppl Exp"/>
    <n v="-2656.08"/>
    <m/>
    <n v="9753.2900000000009"/>
    <n v="-33634.230000000003"/>
    <m/>
    <m/>
    <m/>
    <m/>
    <m/>
    <m/>
    <m/>
    <m/>
    <n v="-26537.020000000004"/>
  </r>
  <r>
    <x v="2"/>
    <s v="Tampa Electric Company"/>
    <x v="0"/>
    <s v="Tampa Electric Company"/>
    <x v="515"/>
    <s v="M&amp;S Exp Reclass"/>
    <x v="132"/>
    <s v="Misc General Exp"/>
    <m/>
    <m/>
    <n v="2022"/>
    <m/>
    <m/>
    <m/>
    <m/>
    <m/>
    <m/>
    <m/>
    <n v="-2500"/>
    <m/>
    <n v="-478"/>
  </r>
  <r>
    <x v="2"/>
    <s v="Tampa Electric Company"/>
    <x v="0"/>
    <s v="Tampa Electric Company"/>
    <x v="515"/>
    <s v="M&amp;S Exp Reclass"/>
    <x v="134"/>
    <s v="Not assigned"/>
    <n v="-8201.66"/>
    <m/>
    <m/>
    <m/>
    <m/>
    <n v="-57672.75"/>
    <m/>
    <n v="-26698.85"/>
    <m/>
    <m/>
    <n v="2222.0700000000002"/>
    <n v="-605.94000000000005"/>
    <n v="-90957.13"/>
  </r>
  <r>
    <x v="2"/>
    <s v="Tampa Electric Company"/>
    <x v="0"/>
    <s v="Tampa Electric Company"/>
    <x v="516"/>
    <s v="M&amp;S to BalSheet"/>
    <x v="1"/>
    <s v="FERC B/S Clearing"/>
    <n v="-17556681.93"/>
    <n v="-14371068.84"/>
    <n v="-18110570.66"/>
    <n v="-23627784.190000001"/>
    <n v="-18844031"/>
    <n v="-18469259.039999999"/>
    <n v="-6021590.0700000003"/>
    <n v="-21230677.350000001"/>
    <n v="-22956708.300000001"/>
    <n v="-19362133.66"/>
    <n v="-16647159.34"/>
    <n v="-48278773"/>
    <n v="-245476437.38"/>
  </r>
  <r>
    <x v="2"/>
    <s v="Tampa Electric Company"/>
    <x v="0"/>
    <s v="Tampa Electric Company"/>
    <x v="517"/>
    <s v="Transport-Vehicle"/>
    <x v="1"/>
    <s v="FERC B/S Clearing"/>
    <n v="1563001.96"/>
    <n v="1564676.35"/>
    <n v="1563549.77"/>
    <n v="1516054.73"/>
    <n v="1561336.81"/>
    <n v="1590206.26"/>
    <n v="1558275.12"/>
    <n v="1565891.94"/>
    <n v="1563446.7"/>
    <n v="2235640.86"/>
    <n v="1563105.79"/>
    <n v="1782215.31"/>
    <n v="19627401.599999998"/>
  </r>
  <r>
    <x v="2"/>
    <s v="Tampa Electric Company"/>
    <x v="0"/>
    <s v="Tampa Electric Company"/>
    <x v="517"/>
    <s v="Transport-Vehicle"/>
    <x v="78"/>
    <s v="Csts Jobbing Wrk"/>
    <n v="1113.28"/>
    <n v="1113.28"/>
    <n v="1113.28"/>
    <n v="1113.28"/>
    <n v="1113.28"/>
    <n v="1113.28"/>
    <n v="1113.28"/>
    <n v="1113.28"/>
    <n v="1113.28"/>
    <n v="1587.81"/>
    <n v="1113.28"/>
    <n v="1273.1300000000001"/>
    <n v="13993.740000000002"/>
  </r>
  <r>
    <x v="2"/>
    <s v="Tampa Electric Company"/>
    <x v="0"/>
    <s v="Tampa Electric Company"/>
    <x v="517"/>
    <s v="Transport-Vehicle"/>
    <x v="79"/>
    <s v="Other Deductions"/>
    <m/>
    <n v="97.12"/>
    <m/>
    <m/>
    <m/>
    <m/>
    <m/>
    <m/>
    <m/>
    <m/>
    <m/>
    <m/>
    <n v="97.12"/>
  </r>
  <r>
    <x v="2"/>
    <s v="Tampa Electric Company"/>
    <x v="0"/>
    <s v="Tampa Electric Company"/>
    <x v="517"/>
    <s v="Transport-Vehicle"/>
    <x v="84"/>
    <s v="Misc Steam Pwr Exp"/>
    <n v="66.930000000000007"/>
    <m/>
    <m/>
    <m/>
    <n v="192"/>
    <m/>
    <m/>
    <m/>
    <m/>
    <n v="750.96"/>
    <m/>
    <m/>
    <n v="1009.8900000000001"/>
  </r>
  <r>
    <x v="2"/>
    <s v="Tampa Electric Company"/>
    <x v="0"/>
    <s v="Tampa Electric Company"/>
    <x v="517"/>
    <s v="Transport-Vehicle"/>
    <x v="92"/>
    <s v="OthPwr Gen Exp"/>
    <m/>
    <n v="20"/>
    <m/>
    <m/>
    <n v="2.99"/>
    <n v="100"/>
    <m/>
    <m/>
    <m/>
    <m/>
    <m/>
    <n v="-100"/>
    <n v="22.990000000000009"/>
  </r>
  <r>
    <x v="2"/>
    <s v="Tampa Electric Company"/>
    <x v="0"/>
    <s v="Tampa Electric Company"/>
    <x v="517"/>
    <s v="Transport-Vehicle"/>
    <x v="93"/>
    <s v="Misc OthPwr Gen Exp"/>
    <m/>
    <m/>
    <m/>
    <n v="96"/>
    <m/>
    <m/>
    <m/>
    <m/>
    <m/>
    <m/>
    <m/>
    <m/>
    <n v="96"/>
  </r>
  <r>
    <x v="2"/>
    <s v="Tampa Electric Company"/>
    <x v="0"/>
    <s v="Tampa Electric Company"/>
    <x v="517"/>
    <s v="Transport-Vehicle"/>
    <x v="102"/>
    <s v="Trnsm Station Exp"/>
    <n v="53.85"/>
    <m/>
    <m/>
    <m/>
    <m/>
    <m/>
    <m/>
    <m/>
    <m/>
    <m/>
    <m/>
    <m/>
    <n v="53.85"/>
  </r>
  <r>
    <x v="2"/>
    <s v="Tampa Electric Company"/>
    <x v="0"/>
    <s v="Tampa Electric Company"/>
    <x v="517"/>
    <s v="Transport-Vehicle"/>
    <x v="104"/>
    <s v="Misc Trnsm Exp"/>
    <m/>
    <m/>
    <m/>
    <n v="24491.07"/>
    <m/>
    <n v="-24491.07"/>
    <m/>
    <m/>
    <m/>
    <n v="1225.02"/>
    <m/>
    <m/>
    <n v="1225.02"/>
  </r>
  <r>
    <x v="2"/>
    <s v="Tampa Electric Company"/>
    <x v="0"/>
    <s v="Tampa Electric Company"/>
    <x v="517"/>
    <s v="Transport-Vehicle"/>
    <x v="108"/>
    <s v="Trnsm Maint Stn Equ"/>
    <n v="17124.560000000001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16909.169999999998"/>
    <n v="203125.42999999993"/>
  </r>
  <r>
    <x v="2"/>
    <s v="Tampa Electric Company"/>
    <x v="0"/>
    <s v="Tampa Electric Company"/>
    <x v="517"/>
    <s v="Transport-Vehicle"/>
    <x v="109"/>
    <s v="Trnsm Maint OH Lines"/>
    <n v="5292.61"/>
    <n v="5550.8"/>
    <n v="4391.3"/>
    <n v="4939.8500000000004"/>
    <n v="4282.04"/>
    <n v="4362.32"/>
    <n v="4310.6899999999996"/>
    <n v="4304.95"/>
    <n v="4229.6499999999996"/>
    <n v="4277.79"/>
    <n v="4260.53"/>
    <n v="4918.7299999999996"/>
    <n v="55121.259999999995"/>
  </r>
  <r>
    <x v="2"/>
    <s v="Tampa Electric Company"/>
    <x v="0"/>
    <s v="Tampa Electric Company"/>
    <x v="517"/>
    <s v="Transport-Vehicle"/>
    <x v="113"/>
    <s v="Distrb OH Line Exp"/>
    <m/>
    <n v="11"/>
    <n v="10"/>
    <m/>
    <n v="1943.07"/>
    <m/>
    <m/>
    <m/>
    <m/>
    <n v="10"/>
    <m/>
    <n v="62.37"/>
    <n v="2036.4399999999998"/>
  </r>
  <r>
    <x v="2"/>
    <s v="Tampa Electric Company"/>
    <x v="0"/>
    <s v="Tampa Electric Company"/>
    <x v="517"/>
    <s v="Transport-Vehicle"/>
    <x v="115"/>
    <s v="Distrb Sreet Lightn"/>
    <m/>
    <m/>
    <m/>
    <m/>
    <n v="65.849999999999994"/>
    <m/>
    <m/>
    <m/>
    <m/>
    <m/>
    <n v="63.86"/>
    <m/>
    <n v="129.70999999999998"/>
  </r>
  <r>
    <x v="2"/>
    <s v="Tampa Electric Company"/>
    <x v="0"/>
    <s v="Tampa Electric Company"/>
    <x v="517"/>
    <s v="Transport-Vehicle"/>
    <x v="116"/>
    <s v="Distrb Meter Exp"/>
    <n v="39797.89"/>
    <n v="39640.589999999997"/>
    <n v="40057.199999999997"/>
    <n v="40278.78"/>
    <n v="40004.019999999997"/>
    <n v="39950.29"/>
    <n v="40248.53"/>
    <n v="39967.26"/>
    <n v="39459.4"/>
    <n v="39596.120000000003"/>
    <n v="39973.760000000002"/>
    <n v="40490.639999999999"/>
    <n v="479464.48000000004"/>
  </r>
  <r>
    <x v="2"/>
    <s v="Tampa Electric Company"/>
    <x v="0"/>
    <s v="Tampa Electric Company"/>
    <x v="517"/>
    <s v="Transport-Vehicle"/>
    <x v="117"/>
    <s v="Distrb Cust Install"/>
    <n v="712.83"/>
    <n v="712.83"/>
    <n v="712.83"/>
    <n v="712.83"/>
    <n v="712.83"/>
    <n v="712.83"/>
    <n v="712.83"/>
    <n v="712.83"/>
    <n v="712.83"/>
    <n v="712.83"/>
    <n v="712.83"/>
    <n v="712.83"/>
    <n v="8553.9600000000009"/>
  </r>
  <r>
    <x v="2"/>
    <s v="Tampa Electric Company"/>
    <x v="0"/>
    <s v="Tampa Electric Company"/>
    <x v="517"/>
    <s v="Transport-Vehicle"/>
    <x v="118"/>
    <s v="Misc Distrib Exp"/>
    <n v="-1917780.83"/>
    <n v="-1917762.32"/>
    <n v="-1917778.81"/>
    <n v="-1917752.81"/>
    <n v="-1917797.81"/>
    <n v="-1917763.83"/>
    <n v="-1917675.54"/>
    <n v="-1917797.81"/>
    <n v="-1917695.72"/>
    <n v="-2621131.0499999998"/>
    <n v="-1917797.81"/>
    <n v="-2154091.58"/>
    <n v="-23952825.920000002"/>
  </r>
  <r>
    <x v="2"/>
    <s v="Tampa Electric Company"/>
    <x v="0"/>
    <s v="Tampa Electric Company"/>
    <x v="517"/>
    <s v="Transport-Vehicle"/>
    <x v="120"/>
    <s v="Distrb Maint Station"/>
    <n v="12942.86"/>
    <n v="12531.61"/>
    <n v="12531.61"/>
    <n v="12531.61"/>
    <n v="12531.61"/>
    <n v="12531.61"/>
    <n v="12531.61"/>
    <n v="12531.61"/>
    <n v="12531.61"/>
    <n v="12531.61"/>
    <n v="12531.61"/>
    <n v="12531.61"/>
    <n v="150790.57"/>
  </r>
  <r>
    <x v="2"/>
    <s v="Tampa Electric Company"/>
    <x v="0"/>
    <s v="Tampa Electric Company"/>
    <x v="517"/>
    <s v="Transport-Vehicle"/>
    <x v="121"/>
    <s v="Distrb Maint OH Line"/>
    <n v="138267.34"/>
    <n v="138435.73000000001"/>
    <n v="139563.6"/>
    <n v="139829.54999999999"/>
    <n v="138410.79999999999"/>
    <n v="139154.49"/>
    <n v="142058.78"/>
    <n v="138510.38"/>
    <n v="140822.78"/>
    <n v="137421.39000000001"/>
    <n v="139996.70000000001"/>
    <n v="144521.15"/>
    <n v="1676992.6899999997"/>
  </r>
  <r>
    <x v="2"/>
    <s v="Tampa Electric Company"/>
    <x v="0"/>
    <s v="Tampa Electric Company"/>
    <x v="517"/>
    <s v="Transport-Vehicle"/>
    <x v="122"/>
    <s v="Distrb Maint UG Line"/>
    <n v="16386.53"/>
    <n v="16188.1"/>
    <n v="16929.7"/>
    <n v="39040.239999999998"/>
    <n v="20442.34"/>
    <n v="15309.28"/>
    <n v="19951.400000000001"/>
    <n v="15817.04"/>
    <n v="16471.28"/>
    <n v="16219"/>
    <n v="17154.79"/>
    <n v="18109.84"/>
    <n v="228019.54"/>
  </r>
  <r>
    <x v="2"/>
    <s v="Tampa Electric Company"/>
    <x v="0"/>
    <s v="Tampa Electric Company"/>
    <x v="517"/>
    <s v="Transport-Vehicle"/>
    <x v="123"/>
    <s v="Distrb Maint Transf"/>
    <m/>
    <m/>
    <m/>
    <n v="11.08"/>
    <n v="15.56"/>
    <m/>
    <m/>
    <m/>
    <m/>
    <m/>
    <m/>
    <m/>
    <n v="26.64"/>
  </r>
  <r>
    <x v="2"/>
    <s v="Tampa Electric Company"/>
    <x v="0"/>
    <s v="Tampa Electric Company"/>
    <x v="517"/>
    <s v="Transport-Vehicle"/>
    <x v="124"/>
    <s v="Distrb Maint StLght"/>
    <n v="6257.21"/>
    <n v="6257.21"/>
    <n v="6257.21"/>
    <n v="6257.21"/>
    <n v="6257.21"/>
    <n v="6257.21"/>
    <n v="6257.21"/>
    <n v="6257.21"/>
    <n v="6318.97"/>
    <n v="6257.21"/>
    <n v="6257.21"/>
    <n v="6257.21"/>
    <n v="75148.280000000013"/>
  </r>
  <r>
    <x v="2"/>
    <s v="Tampa Electric Company"/>
    <x v="0"/>
    <s v="Tampa Electric Company"/>
    <x v="517"/>
    <s v="Transport-Vehicle"/>
    <x v="127"/>
    <s v="Cust Act Meter Read"/>
    <n v="8315.85"/>
    <n v="8315.85"/>
    <n v="8315.85"/>
    <n v="8315.85"/>
    <n v="8315.85"/>
    <n v="8315.85"/>
    <n v="8315.85"/>
    <n v="8315.85"/>
    <n v="8315.85"/>
    <n v="8315.85"/>
    <n v="8315.85"/>
    <n v="8315.85"/>
    <n v="99790.200000000026"/>
  </r>
  <r>
    <x v="2"/>
    <s v="Tampa Electric Company"/>
    <x v="0"/>
    <s v="Tampa Electric Company"/>
    <x v="517"/>
    <s v="Transport-Vehicle"/>
    <x v="128"/>
    <s v="Cust Act Rcds Cllct"/>
    <n v="28845.25"/>
    <n v="28845.25"/>
    <n v="28845.25"/>
    <n v="29018.93"/>
    <n v="29417.14"/>
    <n v="28845.25"/>
    <n v="28923.49"/>
    <n v="28925.48"/>
    <n v="28970.57"/>
    <n v="28957.72"/>
    <n v="28976.66"/>
    <n v="29056.19"/>
    <n v="347627.18"/>
  </r>
  <r>
    <x v="2"/>
    <s v="Tampa Electric Company"/>
    <x v="0"/>
    <s v="Tampa Electric Company"/>
    <x v="517"/>
    <s v="Transport-Vehicle"/>
    <x v="129"/>
    <s v="Cust Assist Exp"/>
    <n v="9573.11"/>
    <n v="9573.11"/>
    <n v="9573.11"/>
    <n v="9573.11"/>
    <n v="9573.11"/>
    <n v="9573.11"/>
    <n v="9573.11"/>
    <n v="9573.11"/>
    <n v="9573.11"/>
    <n v="13653.53"/>
    <n v="9573.11"/>
    <n v="10947.63"/>
    <n v="120332.26000000001"/>
  </r>
  <r>
    <x v="2"/>
    <s v="Tampa Electric Company"/>
    <x v="0"/>
    <s v="Tampa Electric Company"/>
    <x v="517"/>
    <s v="Transport-Vehicle"/>
    <x v="137"/>
    <s v="Office Suppl Exp"/>
    <m/>
    <m/>
    <m/>
    <n v="217.17"/>
    <n v="61.18"/>
    <m/>
    <n v="39.090000000000003"/>
    <n v="11"/>
    <n v="92.58"/>
    <n v="156.76"/>
    <m/>
    <n v="91.25"/>
    <n v="669.03"/>
  </r>
  <r>
    <x v="2"/>
    <s v="Tampa Electric Company"/>
    <x v="0"/>
    <s v="Tampa Electric Company"/>
    <x v="517"/>
    <s v="Transport-Vehicle"/>
    <x v="132"/>
    <s v="Misc General Exp"/>
    <m/>
    <m/>
    <m/>
    <n v="96"/>
    <m/>
    <m/>
    <m/>
    <m/>
    <m/>
    <m/>
    <m/>
    <m/>
    <n v="96"/>
  </r>
  <r>
    <x v="2"/>
    <s v="Tampa Electric Company"/>
    <x v="0"/>
    <s v="Tampa Electric Company"/>
    <x v="517"/>
    <s v="Transport-Vehicle"/>
    <x v="133"/>
    <s v="A&amp;G Ele Maint GenPlt"/>
    <m/>
    <m/>
    <m/>
    <m/>
    <n v="10.79"/>
    <n v="8"/>
    <m/>
    <m/>
    <m/>
    <m/>
    <m/>
    <m/>
    <n v="18.79"/>
  </r>
  <r>
    <x v="2"/>
    <s v="Tampa Electric Company"/>
    <x v="0"/>
    <s v="Tampa Electric Company"/>
    <x v="517"/>
    <s v="Transport-Vehicle"/>
    <x v="134"/>
    <s v="Not assigned"/>
    <n v="1142.5999999999999"/>
    <m/>
    <m/>
    <m/>
    <m/>
    <m/>
    <m/>
    <m/>
    <m/>
    <m/>
    <m/>
    <m/>
    <n v="1142.5999999999999"/>
  </r>
  <r>
    <x v="2"/>
    <s v="Tampa Electric Company"/>
    <x v="0"/>
    <s v="Tampa Electric Company"/>
    <x v="518"/>
    <s v="Transp Veh Depr Oth"/>
    <x v="118"/>
    <s v="Misc Distrib Exp"/>
    <n v="472239.28"/>
    <n v="472468.67"/>
    <n v="472405.52"/>
    <n v="472320.92"/>
    <n v="481251.59"/>
    <n v="481485.29"/>
    <n v="486125.51"/>
    <n v="491202.39"/>
    <n v="503572.63"/>
    <n v="503370.39"/>
    <n v="509890.63"/>
    <n v="510527.91"/>
    <n v="5856860.7300000004"/>
  </r>
  <r>
    <x v="2"/>
    <s v="Tampa Electric Company"/>
    <x v="0"/>
    <s v="Tampa Electric Company"/>
    <x v="519"/>
    <s v="Transprt Exp Reclass"/>
    <x v="1"/>
    <s v="FERC B/S Clearing"/>
    <n v="58476.24"/>
    <n v="-50317.31"/>
    <n v="853.1"/>
    <n v="3827.2"/>
    <n v="3430.4"/>
    <n v="4092.8"/>
    <n v="4339.2"/>
    <n v="5127.62"/>
    <n v="367197.84"/>
    <n v="-351802.19"/>
    <n v="6655.94"/>
    <n v="-17629.11"/>
    <n v="34251.730000000025"/>
  </r>
  <r>
    <x v="2"/>
    <s v="Tampa Electric Company"/>
    <x v="0"/>
    <s v="Tampa Electric Company"/>
    <x v="519"/>
    <s v="Transprt Exp Reclass"/>
    <x v="104"/>
    <s v="Misc Trnsm Exp"/>
    <m/>
    <m/>
    <m/>
    <m/>
    <m/>
    <m/>
    <m/>
    <m/>
    <m/>
    <m/>
    <m/>
    <n v="6757.9"/>
    <n v="6757.9"/>
  </r>
  <r>
    <x v="2"/>
    <s v="Tampa Electric Company"/>
    <x v="0"/>
    <s v="Tampa Electric Company"/>
    <x v="519"/>
    <s v="Transprt Exp Reclass"/>
    <x v="109"/>
    <s v="Trnsm Maint OH Lines"/>
    <n v="-15.44"/>
    <m/>
    <m/>
    <m/>
    <m/>
    <m/>
    <m/>
    <m/>
    <m/>
    <m/>
    <m/>
    <n v="-8.16"/>
    <n v="-23.6"/>
  </r>
  <r>
    <x v="2"/>
    <s v="Tampa Electric Company"/>
    <x v="0"/>
    <s v="Tampa Electric Company"/>
    <x v="519"/>
    <s v="Transprt Exp Reclass"/>
    <x v="112"/>
    <s v="Distrb Station Exp"/>
    <m/>
    <m/>
    <n v="0.3"/>
    <m/>
    <m/>
    <m/>
    <m/>
    <m/>
    <m/>
    <m/>
    <m/>
    <m/>
    <n v="0.3"/>
  </r>
  <r>
    <x v="2"/>
    <s v="Tampa Electric Company"/>
    <x v="0"/>
    <s v="Tampa Electric Company"/>
    <x v="519"/>
    <s v="Transprt Exp Reclass"/>
    <x v="115"/>
    <s v="Distrb Sreet Lightn"/>
    <m/>
    <m/>
    <m/>
    <m/>
    <m/>
    <m/>
    <m/>
    <m/>
    <n v="61.83"/>
    <m/>
    <m/>
    <m/>
    <n v="61.83"/>
  </r>
  <r>
    <x v="2"/>
    <s v="Tampa Electric Company"/>
    <x v="0"/>
    <s v="Tampa Electric Company"/>
    <x v="519"/>
    <s v="Transprt Exp Reclass"/>
    <x v="116"/>
    <s v="Distrb Meter Exp"/>
    <n v="-58460.800000000003"/>
    <n v="50317.31"/>
    <n v="-3536"/>
    <n v="-3827.2"/>
    <n v="-3430.4"/>
    <n v="-4092.8"/>
    <n v="-4339.2"/>
    <n v="-5127.62"/>
    <n v="-10324.67"/>
    <n v="-5132.8"/>
    <n v="-7084.8"/>
    <n v="-6089.6"/>
    <n v="-61128.580000000009"/>
  </r>
  <r>
    <x v="2"/>
    <s v="Tampa Electric Company"/>
    <x v="0"/>
    <s v="Tampa Electric Company"/>
    <x v="519"/>
    <s v="Transprt Exp Reclass"/>
    <x v="118"/>
    <s v="Misc Distrib Exp"/>
    <m/>
    <m/>
    <m/>
    <m/>
    <m/>
    <m/>
    <m/>
    <m/>
    <n v="-356935"/>
    <n v="356935"/>
    <m/>
    <m/>
    <n v="0"/>
  </r>
  <r>
    <x v="2"/>
    <s v="Tampa Electric Company"/>
    <x v="0"/>
    <s v="Tampa Electric Company"/>
    <x v="519"/>
    <s v="Transprt Exp Reclass"/>
    <x v="122"/>
    <s v="Distrb Maint UG Line"/>
    <m/>
    <m/>
    <n v="2682.6"/>
    <m/>
    <m/>
    <m/>
    <m/>
    <m/>
    <m/>
    <m/>
    <n v="428.86"/>
    <m/>
    <n v="3111.46"/>
  </r>
  <r>
    <x v="2"/>
    <s v="Tampa Electric Company"/>
    <x v="0"/>
    <s v="Tampa Electric Company"/>
    <x v="520"/>
    <s v="Transport to BalSht"/>
    <x v="1"/>
    <s v="FERC B/S Clearing"/>
    <n v="-1628082.36"/>
    <n v="-1519552.99"/>
    <n v="-1572340.29"/>
    <n v="-1550940.53"/>
    <n v="-1573500.7"/>
    <n v="-1599819.96"/>
    <n v="-1576069.27"/>
    <n v="-1576378.02"/>
    <n v="-1938709"/>
    <n v="-1888353.05"/>
    <n v="-1578187.8"/>
    <n v="-1779555"/>
    <n v="-19781488.970000003"/>
  </r>
  <r>
    <x v="2"/>
    <s v="Tampa Electric Company"/>
    <x v="0"/>
    <s v="Tampa Electric Company"/>
    <x v="521"/>
    <s v="Ins-FPSC Storm Rsv"/>
    <x v="147"/>
    <s v="Property Insurance"/>
    <m/>
    <m/>
    <m/>
    <n v="10173889.029999999"/>
    <n v="10884439.75"/>
    <n v="12212305.859999999"/>
    <n v="14268793.24"/>
    <n v="14350919.439999999"/>
    <n v="14820223.710000001"/>
    <n v="12007175.73"/>
    <n v="9425966.4900000002"/>
    <n v="9023297.5800000001"/>
    <n v="107167010.83"/>
  </r>
  <r>
    <x v="2"/>
    <s v="Tampa Electric Company"/>
    <x v="0"/>
    <s v="Tampa Electric Company"/>
    <x v="522"/>
    <s v="Ins-Brokerage Fees"/>
    <x v="148"/>
    <s v="Injuries and Damages"/>
    <n v="-146418.26999999999"/>
    <m/>
    <m/>
    <n v="916.67"/>
    <m/>
    <m/>
    <n v="917"/>
    <m/>
    <m/>
    <m/>
    <m/>
    <n v="547000"/>
    <n v="402415.4"/>
  </r>
  <r>
    <x v="2"/>
    <s v="Tampa Electric Company"/>
    <x v="0"/>
    <s v="Tampa Electric Company"/>
    <x v="523"/>
    <s v="Ins-Crime &amp; Fidelity"/>
    <x v="147"/>
    <s v="Property Insurance"/>
    <n v="2771.96"/>
    <n v="2771.96"/>
    <n v="2771.96"/>
    <n v="2771.96"/>
    <n v="2771.96"/>
    <n v="2771.96"/>
    <n v="2771.96"/>
    <n v="2771.96"/>
    <n v="2771.96"/>
    <n v="2771.96"/>
    <n v="2771.96"/>
    <n v="2771.96"/>
    <n v="33263.519999999997"/>
  </r>
  <r>
    <x v="2"/>
    <s v="Tampa Electric Company"/>
    <x v="0"/>
    <s v="Tampa Electric Company"/>
    <x v="524"/>
    <s v="Ins-Director&amp;Officer"/>
    <x v="148"/>
    <s v="Injuries and Damages"/>
    <n v="25765.87"/>
    <n v="25765.83"/>
    <n v="25765.83"/>
    <n v="25765.83"/>
    <n v="25765.83"/>
    <n v="25765.83"/>
    <n v="25765.83"/>
    <n v="25765.83"/>
    <n v="25765.83"/>
    <n v="25765.83"/>
    <n v="25765.83"/>
    <n v="25765.83"/>
    <n v="309190.00000000012"/>
  </r>
  <r>
    <x v="2"/>
    <s v="Tampa Electric Company"/>
    <x v="0"/>
    <s v="Tampa Electric Company"/>
    <x v="525"/>
    <s v="Ins-Errors&amp;Omissions"/>
    <x v="148"/>
    <s v="Injuries and Damages"/>
    <n v="3599.12"/>
    <n v="3599.12"/>
    <n v="3599.12"/>
    <n v="3599.12"/>
    <n v="3599.12"/>
    <n v="4336.5"/>
    <n v="4336.5"/>
    <n v="4336.5"/>
    <n v="4336.5"/>
    <n v="4336.5"/>
    <n v="4336.5"/>
    <n v="4336.5"/>
    <n v="48351.1"/>
  </r>
  <r>
    <x v="2"/>
    <s v="Tampa Electric Company"/>
    <x v="0"/>
    <s v="Tampa Electric Company"/>
    <x v="526"/>
    <s v="Ins-Excess Auto"/>
    <x v="118"/>
    <s v="Misc Distrib Exp"/>
    <n v="47253"/>
    <n v="47253"/>
    <n v="47253"/>
    <n v="47253"/>
    <n v="47253"/>
    <n v="74000"/>
    <n v="73693.98"/>
    <n v="73847.009999999995"/>
    <n v="73847.009999999995"/>
    <n v="73847.009999999995"/>
    <n v="73847.009999999995"/>
    <n v="73847.009999999995"/>
    <n v="753194.03"/>
  </r>
  <r>
    <x v="2"/>
    <s v="Tampa Electric Company"/>
    <x v="0"/>
    <s v="Tampa Electric Company"/>
    <x v="527"/>
    <s v="Ins-Excess Gen Liab"/>
    <x v="148"/>
    <s v="Injuries and Damages"/>
    <n v="1245396.22"/>
    <n v="1246102.3700000001"/>
    <n v="1246102.3700000001"/>
    <n v="1246102.3700000001"/>
    <n v="1246102.3700000001"/>
    <n v="1284971.6299999999"/>
    <n v="1284788.04"/>
    <n v="1336763.67"/>
    <n v="1302174.46"/>
    <n v="1317544"/>
    <n v="1184501.3799999999"/>
    <n v="1285123.8500000001"/>
    <n v="15225672.729999999"/>
  </r>
  <r>
    <x v="2"/>
    <s v="Tampa Electric Company"/>
    <x v="0"/>
    <s v="Tampa Electric Company"/>
    <x v="528"/>
    <s v="Ins-Fiduciary"/>
    <x v="148"/>
    <s v="Injuries and Damages"/>
    <n v="3574.25"/>
    <n v="3574.25"/>
    <n v="3574.25"/>
    <n v="3574.25"/>
    <n v="3574.25"/>
    <n v="3574.25"/>
    <n v="3574.25"/>
    <n v="3574.25"/>
    <n v="3574.25"/>
    <n v="3574.25"/>
    <n v="3574.25"/>
    <n v="3574.25"/>
    <n v="42891"/>
  </r>
  <r>
    <x v="2"/>
    <s v="Tampa Electric Company"/>
    <x v="0"/>
    <s v="Tampa Electric Company"/>
    <x v="529"/>
    <s v="Ins-I&amp;D Reserves"/>
    <x v="148"/>
    <s v="Injuries and Damages"/>
    <n v="327473"/>
    <n v="327473"/>
    <n v="-221502.31"/>
    <n v="327473"/>
    <n v="327473"/>
    <n v="222341.15"/>
    <n v="327473"/>
    <n v="327473"/>
    <n v="109611.45"/>
    <n v="327473"/>
    <n v="327473"/>
    <n v="260398.85"/>
    <n v="2990633.14"/>
  </r>
  <r>
    <x v="2"/>
    <s v="Tampa Electric Company"/>
    <x v="0"/>
    <s v="Tampa Electric Company"/>
    <x v="530"/>
    <s v="Ins-Longshore Comp"/>
    <x v="1"/>
    <s v="FERC B/S Clearing"/>
    <n v="1533.11"/>
    <n v="1600.21"/>
    <n v="1626.49"/>
    <n v="1630.93"/>
    <n v="1730.85"/>
    <n v="1861.89"/>
    <n v="2032.57"/>
    <n v="2048.7399999999998"/>
    <n v="1806.91"/>
    <n v="2006.06"/>
    <n v="10323.02"/>
    <n v="1889.24"/>
    <n v="30090.02"/>
  </r>
  <r>
    <x v="2"/>
    <s v="Tampa Electric Company"/>
    <x v="0"/>
    <s v="Tampa Electric Company"/>
    <x v="530"/>
    <s v="Ins-Longshore Comp"/>
    <x v="79"/>
    <s v="Other Deductions"/>
    <n v="0.73"/>
    <m/>
    <m/>
    <n v="0.18"/>
    <n v="0.33"/>
    <n v="0.09"/>
    <m/>
    <m/>
    <m/>
    <m/>
    <m/>
    <m/>
    <n v="1.33"/>
  </r>
  <r>
    <x v="2"/>
    <s v="Tampa Electric Company"/>
    <x v="0"/>
    <s v="Tampa Electric Company"/>
    <x v="530"/>
    <s v="Ins-Longshore Comp"/>
    <x v="148"/>
    <s v="Injuries and Damages"/>
    <n v="3134.24"/>
    <n v="3073.94"/>
    <n v="3049.39"/>
    <n v="3047.81"/>
    <n v="2942.19"/>
    <n v="3299.39"/>
    <n v="3730.15"/>
    <n v="3494.08"/>
    <n v="3691"/>
    <n v="3513.45"/>
    <n v="18672.41"/>
    <n v="3261.15"/>
    <n v="54909.200000000004"/>
  </r>
  <r>
    <x v="2"/>
    <s v="Tampa Electric Company"/>
    <x v="0"/>
    <s v="Tampa Electric Company"/>
    <x v="531"/>
    <s v="Ins-Property"/>
    <x v="147"/>
    <s v="Property Insurance"/>
    <n v="781934.9"/>
    <n v="849147.52"/>
    <n v="893461.74"/>
    <n v="950333.87"/>
    <n v="1464403.68"/>
    <n v="780834.23"/>
    <n v="878558.29"/>
    <n v="655154.79"/>
    <n v="878222.96"/>
    <n v="878222.96"/>
    <n v="878222.96"/>
    <n v="878222.96"/>
    <n v="10766720.859999999"/>
  </r>
  <r>
    <x v="2"/>
    <s v="Tampa Electric Company"/>
    <x v="0"/>
    <s v="Tampa Electric Company"/>
    <x v="532"/>
    <s v="Ins-Punitive Damages"/>
    <x v="148"/>
    <s v="Injuries and Damages"/>
    <n v="20124.490000000002"/>
    <n v="20124.490000000002"/>
    <n v="20124.490000000002"/>
    <n v="20124.490000000002"/>
    <n v="20124.490000000002"/>
    <n v="22150"/>
    <n v="18152"/>
    <n v="20153"/>
    <n v="20152"/>
    <n v="-80607"/>
    <n v="120746.96"/>
    <n v="20124.490000000002"/>
    <n v="241493.90000000002"/>
  </r>
  <r>
    <x v="2"/>
    <s v="Tampa Electric Company"/>
    <x v="0"/>
    <s v="Tampa Electric Company"/>
    <x v="533"/>
    <s v="Ins-Special Risk"/>
    <x v="148"/>
    <s v="Injuries and Damages"/>
    <n v="357.4"/>
    <n v="357.42"/>
    <n v="357.42"/>
    <n v="357.42"/>
    <n v="357.42"/>
    <n v="357.42"/>
    <n v="357.42"/>
    <n v="357.42"/>
    <n v="357.42"/>
    <n v="357.42"/>
    <n v="357.42"/>
    <n v="357.42"/>
    <n v="4289.0200000000004"/>
  </r>
  <r>
    <x v="2"/>
    <s v="Tampa Electric Company"/>
    <x v="0"/>
    <s v="Tampa Electric Company"/>
    <x v="534"/>
    <s v="Ins-Surety Bonds"/>
    <x v="148"/>
    <s v="Injuries and Damages"/>
    <m/>
    <m/>
    <m/>
    <n v="100"/>
    <n v="-700"/>
    <m/>
    <m/>
    <m/>
    <m/>
    <m/>
    <m/>
    <n v="700"/>
    <n v="100"/>
  </r>
  <r>
    <x v="2"/>
    <s v="Tampa Electric Company"/>
    <x v="0"/>
    <s v="Tampa Electric Company"/>
    <x v="535"/>
    <s v="Ins-Travel Accident"/>
    <x v="148"/>
    <s v="Injuries and Damages"/>
    <m/>
    <m/>
    <n v="272.60000000000002"/>
    <n v="154.41"/>
    <n v="106.72"/>
    <n v="106.72"/>
    <n v="106.72"/>
    <n v="106.72"/>
    <n v="106.72"/>
    <n v="106.72"/>
    <n v="106.72"/>
    <n v="106.72"/>
    <n v="1280.7700000000002"/>
  </r>
  <r>
    <x v="2"/>
    <s v="Tampa Electric Company"/>
    <x v="0"/>
    <s v="Tampa Electric Company"/>
    <x v="536"/>
    <s v="Ins-WC Excess"/>
    <x v="1"/>
    <s v="FERC B/S Clearing"/>
    <n v="13712.83"/>
    <n v="14312.65"/>
    <n v="14548.1"/>
    <n v="19505.669999999998"/>
    <n v="15480.13"/>
    <n v="16619.169999999998"/>
    <n v="11617.77"/>
    <n v="15831.4"/>
    <n v="14110.66"/>
    <n v="15666.98"/>
    <n v="15365.25"/>
    <n v="15837.55"/>
    <n v="182608.16"/>
  </r>
  <r>
    <x v="2"/>
    <s v="Tampa Electric Company"/>
    <x v="0"/>
    <s v="Tampa Electric Company"/>
    <x v="536"/>
    <s v="Ins-WC Excess"/>
    <x v="79"/>
    <s v="Other Deductions"/>
    <n v="6.55"/>
    <m/>
    <m/>
    <n v="2.17"/>
    <n v="2.92"/>
    <n v="0.81"/>
    <m/>
    <m/>
    <m/>
    <m/>
    <m/>
    <m/>
    <n v="12.45"/>
  </r>
  <r>
    <x v="2"/>
    <s v="Tampa Electric Company"/>
    <x v="0"/>
    <s v="Tampa Electric Company"/>
    <x v="536"/>
    <s v="Ins-WC Excess"/>
    <x v="148"/>
    <s v="Injuries and Damages"/>
    <n v="28033.63"/>
    <n v="27495.09"/>
    <n v="27274.42"/>
    <n v="36448.82"/>
    <n v="26317.41"/>
    <n v="29450.23"/>
    <n v="21321.55"/>
    <n v="27001.38"/>
    <n v="28824.85"/>
    <n v="27437.32"/>
    <n v="27793.040000000001"/>
    <n v="27341.39"/>
    <n v="334739.13"/>
  </r>
  <r>
    <x v="2"/>
    <s v="Tampa Electric Company"/>
    <x v="0"/>
    <s v="Tampa Electric Company"/>
    <x v="537"/>
    <s v="Ins-Solar"/>
    <x v="147"/>
    <s v="Property Insurance"/>
    <n v="200551.26"/>
    <n v="200551.26"/>
    <n v="258333.37"/>
    <n v="441666.63"/>
    <n v="200000"/>
    <n v="92094.05"/>
    <n v="248023.51"/>
    <n v="216335.14"/>
    <n v="248023.51"/>
    <n v="248023.51"/>
    <n v="248023.51"/>
    <n v="248023.51"/>
    <n v="2849649.26"/>
  </r>
  <r>
    <x v="2"/>
    <s v="Tampa Electric Company"/>
    <x v="0"/>
    <s v="Tampa Electric Company"/>
    <x v="538"/>
    <s v="Ins-Other"/>
    <x v="1"/>
    <s v="FERC B/S Clearing"/>
    <m/>
    <m/>
    <m/>
    <m/>
    <m/>
    <m/>
    <n v="33374.75"/>
    <n v="0"/>
    <n v="5000"/>
    <m/>
    <m/>
    <m/>
    <n v="38374.75"/>
  </r>
  <r>
    <x v="2"/>
    <s v="Tampa Electric Company"/>
    <x v="0"/>
    <s v="Tampa Electric Company"/>
    <x v="538"/>
    <s v="Ins-Other"/>
    <x v="148"/>
    <s v="Injuries and Damages"/>
    <n v="29627.13"/>
    <n v="41550.42"/>
    <n v="36393.82"/>
    <n v="35857.120000000003"/>
    <n v="34713.379999999997"/>
    <n v="38483.379999999997"/>
    <n v="35114.69"/>
    <n v="53022.49"/>
    <n v="40858.230000000003"/>
    <n v="46735.6"/>
    <n v="46872.1"/>
    <n v="46940.02"/>
    <n v="486168.37999999995"/>
  </r>
  <r>
    <x v="2"/>
    <s v="Tampa Electric Company"/>
    <x v="0"/>
    <s v="Tampa Electric Company"/>
    <x v="539"/>
    <s v="Ins to BalSheet"/>
    <x v="1"/>
    <s v="FERC B/S Clearing"/>
    <m/>
    <m/>
    <m/>
    <m/>
    <m/>
    <m/>
    <n v="-33374.75"/>
    <n v="0"/>
    <n v="-5000"/>
    <m/>
    <m/>
    <m/>
    <n v="-38374.75"/>
  </r>
  <r>
    <x v="2"/>
    <s v="Tampa Electric Company"/>
    <x v="0"/>
    <s v="Tampa Electric Company"/>
    <x v="540"/>
    <s v="ST Rent-NonOff Equip"/>
    <x v="1"/>
    <s v="FERC B/S Clearing"/>
    <n v="44511.15"/>
    <n v="91825.18"/>
    <n v="57578.98"/>
    <n v="41382.32"/>
    <n v="91343.21"/>
    <n v="60885.88"/>
    <n v="53551.28"/>
    <n v="71579.520000000004"/>
    <n v="76577.59"/>
    <n v="63630.400000000001"/>
    <n v="136190.76999999999"/>
    <n v="92627.39"/>
    <n v="881683.67"/>
  </r>
  <r>
    <x v="2"/>
    <s v="Tampa Electric Company"/>
    <x v="0"/>
    <s v="Tampa Electric Company"/>
    <x v="540"/>
    <s v="ST Rent-NonOff Equip"/>
    <x v="93"/>
    <s v="Misc OthPwr Gen Exp"/>
    <m/>
    <m/>
    <m/>
    <m/>
    <m/>
    <m/>
    <m/>
    <n v="3248.18"/>
    <n v="5896.9"/>
    <n v="2841.88"/>
    <n v="2841.88"/>
    <n v="2628.74"/>
    <n v="17457.580000000002"/>
  </r>
  <r>
    <x v="2"/>
    <s v="Tampa Electric Company"/>
    <x v="0"/>
    <s v="Tampa Electric Company"/>
    <x v="540"/>
    <s v="ST Rent-NonOff Equip"/>
    <x v="95"/>
    <s v="OthPwr Maint Gen Eq"/>
    <m/>
    <m/>
    <m/>
    <m/>
    <n v="4816.2"/>
    <m/>
    <m/>
    <m/>
    <m/>
    <n v="7144.66"/>
    <m/>
    <n v="4710.03"/>
    <n v="16670.89"/>
  </r>
  <r>
    <x v="2"/>
    <s v="Tampa Electric Company"/>
    <x v="0"/>
    <s v="Tampa Electric Company"/>
    <x v="540"/>
    <s v="ST Rent-NonOff Equip"/>
    <x v="98"/>
    <s v="Trnsm Ops SupEng"/>
    <m/>
    <m/>
    <m/>
    <m/>
    <m/>
    <m/>
    <m/>
    <m/>
    <m/>
    <m/>
    <m/>
    <n v="3401.08"/>
    <n v="3401.08"/>
  </r>
  <r>
    <x v="2"/>
    <s v="Tampa Electric Company"/>
    <x v="0"/>
    <s v="Tampa Electric Company"/>
    <x v="540"/>
    <s v="ST Rent-NonOff Equip"/>
    <x v="102"/>
    <s v="Trnsm Station Exp"/>
    <m/>
    <m/>
    <m/>
    <m/>
    <n v="4529.7299999999996"/>
    <m/>
    <m/>
    <m/>
    <m/>
    <m/>
    <m/>
    <m/>
    <n v="4529.7299999999996"/>
  </r>
  <r>
    <x v="2"/>
    <s v="Tampa Electric Company"/>
    <x v="0"/>
    <s v="Tampa Electric Company"/>
    <x v="540"/>
    <s v="ST Rent-NonOff Equip"/>
    <x v="108"/>
    <s v="Trnsm Maint Stn Equ"/>
    <m/>
    <m/>
    <n v="544.29"/>
    <m/>
    <n v="800"/>
    <m/>
    <m/>
    <m/>
    <m/>
    <m/>
    <m/>
    <m/>
    <n v="1344.29"/>
  </r>
  <r>
    <x v="2"/>
    <s v="Tampa Electric Company"/>
    <x v="0"/>
    <s v="Tampa Electric Company"/>
    <x v="540"/>
    <s v="ST Rent-NonOff Equip"/>
    <x v="112"/>
    <s v="Distrb Station Exp"/>
    <m/>
    <m/>
    <m/>
    <m/>
    <m/>
    <m/>
    <m/>
    <m/>
    <m/>
    <n v="4716.51"/>
    <m/>
    <m/>
    <n v="4716.51"/>
  </r>
  <r>
    <x v="2"/>
    <s v="Tampa Electric Company"/>
    <x v="0"/>
    <s v="Tampa Electric Company"/>
    <x v="540"/>
    <s v="ST Rent-NonOff Equip"/>
    <x v="120"/>
    <s v="Distrb Maint Station"/>
    <m/>
    <m/>
    <m/>
    <n v="16499.36"/>
    <m/>
    <m/>
    <m/>
    <m/>
    <m/>
    <n v="3738.86"/>
    <m/>
    <m/>
    <n v="20238.22"/>
  </r>
  <r>
    <x v="2"/>
    <s v="Tampa Electric Company"/>
    <x v="0"/>
    <s v="Tampa Electric Company"/>
    <x v="540"/>
    <s v="ST Rent-NonOff Equip"/>
    <x v="149"/>
    <s v="A&amp;G Rents"/>
    <m/>
    <m/>
    <m/>
    <m/>
    <m/>
    <m/>
    <m/>
    <m/>
    <n v="1240.06"/>
    <m/>
    <m/>
    <m/>
    <n v="1240.06"/>
  </r>
  <r>
    <x v="2"/>
    <s v="Tampa Electric Company"/>
    <x v="0"/>
    <s v="Tampa Electric Company"/>
    <x v="541"/>
    <s v="ST Rent-Office Equip"/>
    <x v="1"/>
    <s v="FERC B/S Clearing"/>
    <m/>
    <m/>
    <m/>
    <m/>
    <m/>
    <m/>
    <m/>
    <m/>
    <m/>
    <m/>
    <m/>
    <n v="2442.14"/>
    <n v="2442.14"/>
  </r>
  <r>
    <x v="2"/>
    <s v="Tampa Electric Company"/>
    <x v="0"/>
    <s v="Tampa Electric Company"/>
    <x v="542"/>
    <s v="ST Rent-Office Space"/>
    <x v="92"/>
    <s v="OthPwr Gen Exp"/>
    <n v="-943.43"/>
    <n v="960.17"/>
    <n v="931.58"/>
    <n v="1015.85"/>
    <m/>
    <m/>
    <n v="2005.05"/>
    <n v="1954.75"/>
    <n v="883.18"/>
    <n v="850"/>
    <n v="99.42"/>
    <n v="1950.71"/>
    <n v="9707.2800000000007"/>
  </r>
  <r>
    <x v="2"/>
    <s v="Tampa Electric Company"/>
    <x v="0"/>
    <s v="Tampa Electric Company"/>
    <x v="542"/>
    <s v="ST Rent-Office Space"/>
    <x v="149"/>
    <s v="A&amp;G Rents"/>
    <n v="-2131.1999999999998"/>
    <n v="-2131.1999999999998"/>
    <n v="-2131.1999999999998"/>
    <n v="-2131.1999999999998"/>
    <n v="-2131.1999999999998"/>
    <n v="-2131.1999999999998"/>
    <n v="2668.81"/>
    <n v="-2131.19"/>
    <n v="-2131.1999999999998"/>
    <n v="-2131.19"/>
    <n v="-2131.19"/>
    <n v="-2131.1999999999998"/>
    <n v="-20774.36"/>
  </r>
  <r>
    <x v="2"/>
    <s v="Tampa Electric Company"/>
    <x v="0"/>
    <s v="Tampa Electric Company"/>
    <x v="543"/>
    <s v="ST Rent-Right of Way"/>
    <x v="1"/>
    <s v="FERC B/S Clearing"/>
    <n v="3088.95"/>
    <m/>
    <n v="1880.15"/>
    <n v="1936.1"/>
    <m/>
    <m/>
    <n v="4906.8999999999996"/>
    <n v="1561.75"/>
    <n v="1395.95"/>
    <n v="1178.8499999999999"/>
    <n v="1802.8"/>
    <n v="1480.65"/>
    <n v="19232.100000000002"/>
  </r>
  <r>
    <x v="2"/>
    <s v="Tampa Electric Company"/>
    <x v="0"/>
    <s v="Tampa Electric Company"/>
    <x v="544"/>
    <s v="ST Rent-Vehicle"/>
    <x v="1"/>
    <s v="FERC B/S Clearing"/>
    <n v="4448.93"/>
    <n v="-26679.51"/>
    <n v="69.64"/>
    <m/>
    <n v="1110.8"/>
    <n v="19192.009999999998"/>
    <n v="10273.89"/>
    <n v="13365.52"/>
    <n v="1669.23"/>
    <n v="13708.75"/>
    <n v="155.28"/>
    <m/>
    <n v="37314.539999999994"/>
  </r>
  <r>
    <x v="2"/>
    <s v="Tampa Electric Company"/>
    <x v="0"/>
    <s v="Tampa Electric Company"/>
    <x v="544"/>
    <s v="ST Rent-Vehicle"/>
    <x v="108"/>
    <s v="Trnsm Maint Stn Equ"/>
    <m/>
    <n v="80"/>
    <m/>
    <m/>
    <m/>
    <m/>
    <m/>
    <m/>
    <m/>
    <m/>
    <m/>
    <m/>
    <n v="80"/>
  </r>
  <r>
    <x v="2"/>
    <s v="Tampa Electric Company"/>
    <x v="0"/>
    <s v="Tampa Electric Company"/>
    <x v="544"/>
    <s v="ST Rent-Vehicle"/>
    <x v="109"/>
    <s v="Trnsm Maint OH Lines"/>
    <n v="156.19"/>
    <n v="479.3"/>
    <n v="4.84"/>
    <m/>
    <n v="62.54"/>
    <m/>
    <m/>
    <m/>
    <m/>
    <m/>
    <m/>
    <m/>
    <n v="702.87"/>
  </r>
  <r>
    <x v="2"/>
    <s v="Tampa Electric Company"/>
    <x v="0"/>
    <s v="Tampa Electric Company"/>
    <x v="544"/>
    <s v="ST Rent-Vehicle"/>
    <x v="113"/>
    <s v="Distrb OH Line Exp"/>
    <m/>
    <m/>
    <m/>
    <m/>
    <m/>
    <m/>
    <n v="147.99"/>
    <m/>
    <n v="107.14"/>
    <m/>
    <m/>
    <m/>
    <n v="255.13"/>
  </r>
  <r>
    <x v="2"/>
    <s v="Tampa Electric Company"/>
    <x v="0"/>
    <s v="Tampa Electric Company"/>
    <x v="544"/>
    <s v="ST Rent-Vehicle"/>
    <x v="118"/>
    <s v="Misc Distrib Exp"/>
    <n v="7517.17"/>
    <n v="-4200"/>
    <n v="55.48"/>
    <m/>
    <m/>
    <m/>
    <m/>
    <n v="76187.53"/>
    <n v="4739.8500000000004"/>
    <n v="258837.2"/>
    <n v="64335.46"/>
    <n v="30236.09"/>
    <n v="437708.78"/>
  </r>
  <r>
    <x v="2"/>
    <s v="Tampa Electric Company"/>
    <x v="0"/>
    <s v="Tampa Electric Company"/>
    <x v="544"/>
    <s v="ST Rent-Vehicle"/>
    <x v="149"/>
    <s v="A&amp;G Rents"/>
    <m/>
    <m/>
    <m/>
    <m/>
    <m/>
    <m/>
    <m/>
    <m/>
    <n v="84.91"/>
    <m/>
    <m/>
    <m/>
    <n v="84.91"/>
  </r>
  <r>
    <x v="2"/>
    <s v="Tampa Electric Company"/>
    <x v="0"/>
    <s v="Tampa Electric Company"/>
    <x v="545"/>
    <s v="ST Rent-Other"/>
    <x v="1"/>
    <s v="FERC B/S Clearing"/>
    <m/>
    <m/>
    <m/>
    <m/>
    <m/>
    <m/>
    <m/>
    <n v="7728.33"/>
    <n v="1681.95"/>
    <m/>
    <m/>
    <n v="593.33000000000004"/>
    <n v="10003.61"/>
  </r>
  <r>
    <x v="2"/>
    <s v="Tampa Electric Company"/>
    <x v="0"/>
    <s v="Tampa Electric Company"/>
    <x v="545"/>
    <s v="ST Rent-Other"/>
    <x v="80"/>
    <s v="Steam Ops SupEng"/>
    <m/>
    <n v="780"/>
    <n v="-780"/>
    <m/>
    <m/>
    <m/>
    <m/>
    <m/>
    <m/>
    <m/>
    <m/>
    <m/>
    <n v="0"/>
  </r>
  <r>
    <x v="2"/>
    <s v="Tampa Electric Company"/>
    <x v="0"/>
    <s v="Tampa Electric Company"/>
    <x v="545"/>
    <s v="ST Rent-Other"/>
    <x v="92"/>
    <s v="OthPwr Gen Exp"/>
    <m/>
    <m/>
    <m/>
    <m/>
    <m/>
    <m/>
    <m/>
    <m/>
    <m/>
    <m/>
    <m/>
    <n v="16626.330000000002"/>
    <n v="16626.330000000002"/>
  </r>
  <r>
    <x v="2"/>
    <s v="Tampa Electric Company"/>
    <x v="0"/>
    <s v="Tampa Electric Company"/>
    <x v="545"/>
    <s v="ST Rent-Other"/>
    <x v="103"/>
    <s v="Trnsm OH Line Exp"/>
    <m/>
    <m/>
    <m/>
    <m/>
    <m/>
    <m/>
    <m/>
    <m/>
    <m/>
    <n v="1118.28"/>
    <m/>
    <m/>
    <n v="1118.28"/>
  </r>
  <r>
    <x v="2"/>
    <s v="Tampa Electric Company"/>
    <x v="0"/>
    <s v="Tampa Electric Company"/>
    <x v="545"/>
    <s v="ST Rent-Other"/>
    <x v="113"/>
    <s v="Distrb OH Line Exp"/>
    <m/>
    <m/>
    <m/>
    <m/>
    <m/>
    <m/>
    <m/>
    <m/>
    <n v="778.96"/>
    <m/>
    <m/>
    <m/>
    <n v="778.96"/>
  </r>
  <r>
    <x v="2"/>
    <s v="Tampa Electric Company"/>
    <x v="0"/>
    <s v="Tampa Electric Company"/>
    <x v="545"/>
    <s v="ST Rent-Other"/>
    <x v="118"/>
    <s v="Misc Distrib Exp"/>
    <m/>
    <n v="1641"/>
    <n v="346.2"/>
    <m/>
    <n v="2829"/>
    <n v="17304.62"/>
    <m/>
    <m/>
    <n v="2353.1799999999998"/>
    <m/>
    <m/>
    <m/>
    <n v="24474"/>
  </r>
  <r>
    <x v="2"/>
    <s v="Tampa Electric Company"/>
    <x v="0"/>
    <s v="Tampa Electric Company"/>
    <x v="545"/>
    <s v="ST Rent-Other"/>
    <x v="142"/>
    <s v="Distrb Rents"/>
    <n v="29509.01"/>
    <n v="29509.01"/>
    <n v="30091.3"/>
    <n v="30091.3"/>
    <n v="30091.3"/>
    <n v="30091.3"/>
    <n v="30091.3"/>
    <n v="30091.3"/>
    <n v="30091.3"/>
    <n v="30091.3"/>
    <n v="30091.3"/>
    <n v="30091.3"/>
    <n v="359931.0199999999"/>
  </r>
  <r>
    <x v="2"/>
    <s v="Tampa Electric Company"/>
    <x v="0"/>
    <s v="Tampa Electric Company"/>
    <x v="545"/>
    <s v="ST Rent-Other"/>
    <x v="149"/>
    <s v="A&amp;G Rents"/>
    <m/>
    <m/>
    <n v="780"/>
    <m/>
    <m/>
    <m/>
    <m/>
    <m/>
    <m/>
    <m/>
    <m/>
    <m/>
    <n v="780"/>
  </r>
  <r>
    <x v="2"/>
    <s v="Tampa Electric Company"/>
    <x v="0"/>
    <s v="Tampa Electric Company"/>
    <x v="546"/>
    <s v="ST Rent to BalSheet"/>
    <x v="1"/>
    <s v="FERC B/S Clearing"/>
    <n v="-52049.03"/>
    <n v="-65145.67"/>
    <n v="-59528.77"/>
    <n v="-43318.42"/>
    <n v="-92454.01"/>
    <n v="-80077.89"/>
    <n v="-68732.070000000007"/>
    <n v="-94235.12"/>
    <n v="-81324.72"/>
    <n v="-78518"/>
    <n v="-137993.57"/>
    <n v="-97143.51"/>
    <n v="-950520.78"/>
  </r>
  <r>
    <x v="2"/>
    <s v="Tampa Electric Company"/>
    <x v="0"/>
    <s v="Tampa Electric Company"/>
    <x v="547"/>
    <s v="LT Lease-Building"/>
    <x v="1"/>
    <s v="FERC B/S Clearing"/>
    <n v="-50999.96"/>
    <n v="-50999.96"/>
    <n v="-50999.96"/>
    <n v="-50999.96"/>
    <n v="-50999.96"/>
    <n v="-50999.96"/>
    <n v="-51917.96"/>
    <n v="-51917.96"/>
    <n v="-51917.96"/>
    <n v="-51917.96"/>
    <n v="-51917.96"/>
    <n v="-51917.96"/>
    <n v="-617507.52"/>
  </r>
  <r>
    <x v="2"/>
    <s v="Tampa Electric Company"/>
    <x v="0"/>
    <s v="Tampa Electric Company"/>
    <x v="547"/>
    <s v="LT Lease-Building"/>
    <x v="92"/>
    <s v="OthPwr Gen Exp"/>
    <n v="59030.879999999997"/>
    <n v="59030.879999999997"/>
    <n v="59030.879999999997"/>
    <n v="59030.89"/>
    <n v="59030.879999999997"/>
    <n v="59030.879999999997"/>
    <n v="59030.879999999997"/>
    <n v="59030.879999999997"/>
    <n v="59030.879999999997"/>
    <n v="59030.879999999997"/>
    <n v="59030.879999999997"/>
    <n v="59030.879999999997"/>
    <n v="708370.57"/>
  </r>
  <r>
    <x v="2"/>
    <s v="Tampa Electric Company"/>
    <x v="0"/>
    <s v="Tampa Electric Company"/>
    <x v="547"/>
    <s v="LT Lease-Building"/>
    <x v="122"/>
    <s v="Distrb Maint UG Line"/>
    <n v="-80"/>
    <n v="-80"/>
    <n v="-80"/>
    <n v="-80"/>
    <n v="-80"/>
    <n v="-80"/>
    <n v="-80"/>
    <n v="-80"/>
    <n v="-80"/>
    <n v="-80"/>
    <n v="-80"/>
    <n v="-80"/>
    <n v="-960"/>
  </r>
  <r>
    <x v="2"/>
    <s v="Tampa Electric Company"/>
    <x v="0"/>
    <s v="Tampa Electric Company"/>
    <x v="547"/>
    <s v="LT Lease-Building"/>
    <x v="149"/>
    <s v="A&amp;G Rents"/>
    <n v="120991.27"/>
    <n v="120991.27"/>
    <n v="114662.14"/>
    <n v="120991.27"/>
    <n v="120991.27"/>
    <n v="114662.12"/>
    <n v="120991.28"/>
    <n v="120991.27"/>
    <n v="114662.12"/>
    <n v="120991.28"/>
    <n v="120991.28"/>
    <n v="114662.13"/>
    <n v="1426578.7000000002"/>
  </r>
  <r>
    <x v="2"/>
    <s v="Tampa Electric Company"/>
    <x v="0"/>
    <s v="Tampa Electric Company"/>
    <x v="548"/>
    <s v="LTLease-VariableExp"/>
    <x v="92"/>
    <s v="OthPwr Gen Exp"/>
    <n v="3865.06"/>
    <n v="3865.06"/>
    <n v="3865.06"/>
    <n v="3865.06"/>
    <n v="3865.06"/>
    <n v="3865.06"/>
    <n v="3934.63"/>
    <n v="3934.63"/>
    <n v="3934.63"/>
    <n v="3934.63"/>
    <n v="3934.63"/>
    <n v="3934.63"/>
    <n v="46798.139999999992"/>
  </r>
  <r>
    <x v="2"/>
    <s v="Tampa Electric Company"/>
    <x v="0"/>
    <s v="Tampa Electric Company"/>
    <x v="548"/>
    <s v="LTLease-VariableExp"/>
    <x v="122"/>
    <s v="Distrb Maint UG Line"/>
    <n v="1835.26"/>
    <n v="1835.26"/>
    <n v="3023.17"/>
    <n v="1835.26"/>
    <n v="3063.79"/>
    <n v="3063.79"/>
    <n v="3063.79"/>
    <n v="3063.79"/>
    <n v="3063.79"/>
    <n v="3063.79"/>
    <n v="3063.79"/>
    <n v="2626.11"/>
    <n v="32601.590000000007"/>
  </r>
  <r>
    <x v="2"/>
    <s v="Tampa Electric Company"/>
    <x v="0"/>
    <s v="Tampa Electric Company"/>
    <x v="548"/>
    <s v="LTLease-VariableExp"/>
    <x v="149"/>
    <s v="A&amp;G Rents"/>
    <n v="6054.59"/>
    <n v="6054.59"/>
    <n v="6054.59"/>
    <n v="6054.59"/>
    <n v="6054.59"/>
    <n v="6054.59"/>
    <n v="6054.59"/>
    <n v="6054.59"/>
    <n v="8454.59"/>
    <n v="11022.59"/>
    <n v="7114.44"/>
    <n v="8622.59"/>
    <n v="83650.929999999993"/>
  </r>
  <r>
    <x v="2"/>
    <s v="Tampa Electric Company"/>
    <x v="0"/>
    <s v="Tampa Electric Company"/>
    <x v="549"/>
    <s v="LTLease--Other"/>
    <x v="149"/>
    <s v="A&amp;G Rents"/>
    <n v="15140.65"/>
    <n v="15140.65"/>
    <n v="15140.65"/>
    <n v="15140.65"/>
    <n v="15140.65"/>
    <n v="15140.65"/>
    <n v="15140.65"/>
    <n v="15140.65"/>
    <n v="15140.65"/>
    <n v="15140.65"/>
    <n v="30281.3"/>
    <n v="15140.65"/>
    <n v="196828.44999999995"/>
  </r>
  <r>
    <x v="2"/>
    <s v="Tampa Electric Company"/>
    <x v="0"/>
    <s v="Tampa Electric Company"/>
    <x v="549"/>
    <s v="LTLease--Other"/>
    <x v="133"/>
    <s v="A&amp;G Ele Maint GenPlt"/>
    <n v="41114.5"/>
    <m/>
    <m/>
    <m/>
    <m/>
    <m/>
    <m/>
    <m/>
    <m/>
    <m/>
    <m/>
    <m/>
    <n v="41114.5"/>
  </r>
  <r>
    <x v="2"/>
    <s v="Tampa Electric Company"/>
    <x v="0"/>
    <s v="Tampa Electric Company"/>
    <x v="550"/>
    <s v="LTLease to BalSheet"/>
    <x v="1"/>
    <s v="FERC B/S Clearing"/>
    <n v="50999.96"/>
    <n v="50999.96"/>
    <n v="50999.96"/>
    <n v="50999.96"/>
    <n v="50999.96"/>
    <n v="50999.96"/>
    <n v="51917.96"/>
    <n v="51917.96"/>
    <n v="51917.96"/>
    <n v="51917.96"/>
    <n v="51917.96"/>
    <n v="51917.96"/>
    <n v="617507.52"/>
  </r>
  <r>
    <x v="2"/>
    <s v="Tampa Electric Company"/>
    <x v="0"/>
    <s v="Tampa Electric Company"/>
    <x v="551"/>
    <s v="Utilities-Electricty"/>
    <x v="92"/>
    <s v="OthPwr Gen Exp"/>
    <n v="484.83"/>
    <m/>
    <n v="927.81"/>
    <m/>
    <n v="524.55999999999995"/>
    <n v="421.07"/>
    <n v="671.98"/>
    <n v="1067.8"/>
    <n v="1058.43"/>
    <n v="2662.44"/>
    <m/>
    <n v="1466.57"/>
    <n v="9285.49"/>
  </r>
  <r>
    <x v="2"/>
    <s v="Tampa Electric Company"/>
    <x v="0"/>
    <s v="Tampa Electric Company"/>
    <x v="551"/>
    <s v="Utilities-Electricty"/>
    <x v="100"/>
    <s v="Trnsm LD Monitor"/>
    <m/>
    <m/>
    <m/>
    <m/>
    <m/>
    <m/>
    <n v="2009.87"/>
    <m/>
    <m/>
    <m/>
    <m/>
    <m/>
    <n v="2009.87"/>
  </r>
  <r>
    <x v="2"/>
    <s v="Tampa Electric Company"/>
    <x v="0"/>
    <s v="Tampa Electric Company"/>
    <x v="552"/>
    <s v="Utilities-Gas"/>
    <x v="137"/>
    <s v="Office Suppl Exp"/>
    <n v="459.58"/>
    <m/>
    <n v="175.2"/>
    <n v="90.18"/>
    <n v="87.68"/>
    <n v="86.52"/>
    <n v="86.52"/>
    <n v="85.85"/>
    <n v="92.41"/>
    <n v="85.31"/>
    <n v="85.51"/>
    <m/>
    <n v="1334.76"/>
  </r>
  <r>
    <x v="2"/>
    <s v="Tampa Electric Company"/>
    <x v="0"/>
    <s v="Tampa Electric Company"/>
    <x v="553"/>
    <s v="Utilities-Telecom"/>
    <x v="1"/>
    <s v="FERC B/S Clearing"/>
    <n v="8185.95"/>
    <n v="14212.34"/>
    <n v="15594.97"/>
    <n v="21415.54"/>
    <n v="16621.349999999999"/>
    <n v="15830.65"/>
    <n v="-10500.92"/>
    <n v="7989.99"/>
    <n v="14025.7"/>
    <n v="7901.16"/>
    <n v="5837.39"/>
    <n v="6434.87"/>
    <n v="123548.98999999999"/>
  </r>
  <r>
    <x v="2"/>
    <s v="Tampa Electric Company"/>
    <x v="0"/>
    <s v="Tampa Electric Company"/>
    <x v="553"/>
    <s v="Utilities-Telecom"/>
    <x v="78"/>
    <s v="Csts Jobbing Wrk"/>
    <n v="183.96"/>
    <n v="183.02"/>
    <n v="373.25"/>
    <n v="308.77999999999997"/>
    <n v="300.5"/>
    <n v="302.27"/>
    <n v="301.58999999999997"/>
    <n v="301.8"/>
    <n v="301.58"/>
    <n v="300.60000000000002"/>
    <n v="300.73"/>
    <n v="295.89"/>
    <n v="3453.97"/>
  </r>
  <r>
    <x v="2"/>
    <s v="Tampa Electric Company"/>
    <x v="0"/>
    <s v="Tampa Electric Company"/>
    <x v="553"/>
    <s v="Utilities-Telecom"/>
    <x v="79"/>
    <s v="Other Deductions"/>
    <n v="0.16"/>
    <m/>
    <m/>
    <m/>
    <m/>
    <m/>
    <m/>
    <m/>
    <m/>
    <m/>
    <m/>
    <m/>
    <n v="0.16"/>
  </r>
  <r>
    <x v="2"/>
    <s v="Tampa Electric Company"/>
    <x v="0"/>
    <s v="Tampa Electric Company"/>
    <x v="553"/>
    <s v="Utilities-Telecom"/>
    <x v="80"/>
    <s v="Steam Ops SupEng"/>
    <n v="6856.33"/>
    <n v="8728.5"/>
    <n v="10475.48"/>
    <n v="16121.98"/>
    <n v="8030.69"/>
    <n v="9757.67"/>
    <n v="8283.16"/>
    <n v="8633.6"/>
    <n v="8290.7199999999993"/>
    <n v="9428.01"/>
    <n v="8387.7999999999993"/>
    <n v="5250.52"/>
    <n v="108244.46"/>
  </r>
  <r>
    <x v="2"/>
    <s v="Tampa Electric Company"/>
    <x v="0"/>
    <s v="Tampa Electric Company"/>
    <x v="553"/>
    <s v="Utilities-Telecom"/>
    <x v="82"/>
    <s v="Steam Expenses"/>
    <n v="0.02"/>
    <m/>
    <m/>
    <m/>
    <m/>
    <m/>
    <m/>
    <m/>
    <m/>
    <m/>
    <m/>
    <m/>
    <n v="0.02"/>
  </r>
  <r>
    <x v="2"/>
    <s v="Tampa Electric Company"/>
    <x v="0"/>
    <s v="Tampa Electric Company"/>
    <x v="553"/>
    <s v="Utilities-Telecom"/>
    <x v="84"/>
    <s v="Misc Steam Pwr Exp"/>
    <n v="756.98"/>
    <n v="732.32"/>
    <n v="805.9"/>
    <n v="614.62"/>
    <n v="813.16"/>
    <n v="381.71"/>
    <n v="658.65"/>
    <n v="640.12"/>
    <n v="625.47"/>
    <n v="630.53"/>
    <n v="845.54"/>
    <n v="564.41"/>
    <n v="8069.4099999999989"/>
  </r>
  <r>
    <x v="2"/>
    <s v="Tampa Electric Company"/>
    <x v="0"/>
    <s v="Tampa Electric Company"/>
    <x v="553"/>
    <s v="Utilities-Telecom"/>
    <x v="86"/>
    <s v="Steam Main Struct"/>
    <m/>
    <m/>
    <m/>
    <m/>
    <m/>
    <m/>
    <m/>
    <m/>
    <n v="2.85"/>
    <m/>
    <m/>
    <m/>
    <n v="2.85"/>
  </r>
  <r>
    <x v="2"/>
    <s v="Tampa Electric Company"/>
    <x v="0"/>
    <s v="Tampa Electric Company"/>
    <x v="553"/>
    <s v="Utilities-Telecom"/>
    <x v="87"/>
    <s v="Steam Maint BoilerPl"/>
    <n v="416.14"/>
    <n v="319.19"/>
    <n v="445.94"/>
    <n v="432.96"/>
    <n v="429.73"/>
    <n v="344.51"/>
    <n v="475.87"/>
    <n v="471.76"/>
    <n v="366.76"/>
    <n v="387.45"/>
    <n v="378.54"/>
    <n v="202.85"/>
    <n v="4671.7000000000007"/>
  </r>
  <r>
    <x v="2"/>
    <s v="Tampa Electric Company"/>
    <x v="0"/>
    <s v="Tampa Electric Company"/>
    <x v="553"/>
    <s v="Utilities-Telecom"/>
    <x v="92"/>
    <s v="OthPwr Gen Exp"/>
    <n v="3336.27"/>
    <n v="3558.87"/>
    <n v="4356.6499999999996"/>
    <n v="3706.96"/>
    <n v="5726.82"/>
    <n v="4051.42"/>
    <n v="5168.08"/>
    <n v="4720.21"/>
    <n v="5426.22"/>
    <n v="11200.92"/>
    <n v="4667.4399999999996"/>
    <n v="1773.3"/>
    <n v="57693.16"/>
  </r>
  <r>
    <x v="2"/>
    <s v="Tampa Electric Company"/>
    <x v="0"/>
    <s v="Tampa Electric Company"/>
    <x v="553"/>
    <s v="Utilities-Telecom"/>
    <x v="93"/>
    <s v="Misc OthPwr Gen Exp"/>
    <n v="3806.66"/>
    <n v="4609.3100000000004"/>
    <n v="4852.26"/>
    <n v="6000.17"/>
    <n v="3827.02"/>
    <n v="3843.25"/>
    <n v="4895.8"/>
    <n v="4577.3"/>
    <n v="4346.68"/>
    <n v="4416.96"/>
    <n v="5261.22"/>
    <n v="2676.07"/>
    <n v="53112.700000000004"/>
  </r>
  <r>
    <x v="2"/>
    <s v="Tampa Electric Company"/>
    <x v="0"/>
    <s v="Tampa Electric Company"/>
    <x v="553"/>
    <s v="Utilities-Telecom"/>
    <x v="94"/>
    <s v="OthPwr Maint Struct"/>
    <n v="8.31"/>
    <n v="5.89"/>
    <n v="6.24"/>
    <n v="3.27"/>
    <n v="1.97"/>
    <n v="4.95"/>
    <n v="5.68"/>
    <n v="7.5"/>
    <n v="4.42"/>
    <n v="5.24"/>
    <n v="4.96"/>
    <m/>
    <n v="58.43"/>
  </r>
  <r>
    <x v="2"/>
    <s v="Tampa Electric Company"/>
    <x v="0"/>
    <s v="Tampa Electric Company"/>
    <x v="553"/>
    <s v="Utilities-Telecom"/>
    <x v="95"/>
    <s v="OthPwr Maint Gen Eq"/>
    <n v="16.25"/>
    <n v="16.96"/>
    <n v="20.76"/>
    <n v="11"/>
    <n v="11.99"/>
    <n v="21.86"/>
    <n v="23.46"/>
    <n v="25.91"/>
    <n v="437.65"/>
    <n v="1048.93"/>
    <n v="25.47"/>
    <n v="207.39"/>
    <n v="1867.63"/>
  </r>
  <r>
    <x v="2"/>
    <s v="Tampa Electric Company"/>
    <x v="0"/>
    <s v="Tampa Electric Company"/>
    <x v="553"/>
    <s v="Utilities-Telecom"/>
    <x v="96"/>
    <s v="Maint Msc OthPwr Plt"/>
    <n v="0.71"/>
    <m/>
    <m/>
    <m/>
    <m/>
    <m/>
    <m/>
    <m/>
    <m/>
    <m/>
    <m/>
    <m/>
    <n v="0.71"/>
  </r>
  <r>
    <x v="2"/>
    <s v="Tampa Electric Company"/>
    <x v="0"/>
    <s v="Tampa Electric Company"/>
    <x v="553"/>
    <s v="Utilities-Telecom"/>
    <x v="98"/>
    <s v="Trnsm Ops SupEng"/>
    <n v="1808.26"/>
    <n v="1842.17"/>
    <n v="1872.9"/>
    <n v="1968.43"/>
    <n v="1873.57"/>
    <n v="1906.7"/>
    <n v="2144.58"/>
    <n v="2010.54"/>
    <n v="2007.95"/>
    <n v="3206.1"/>
    <n v="2016.28"/>
    <n v="1496.66"/>
    <n v="24154.14"/>
  </r>
  <r>
    <x v="2"/>
    <s v="Tampa Electric Company"/>
    <x v="0"/>
    <s v="Tampa Electric Company"/>
    <x v="553"/>
    <s v="Utilities-Telecom"/>
    <x v="100"/>
    <s v="Trnsm LD Monitor"/>
    <n v="1055.07"/>
    <n v="-5342.31"/>
    <n v="2587.85"/>
    <n v="1102.8"/>
    <n v="1101.7"/>
    <n v="1108.81"/>
    <n v="1195.3699999999999"/>
    <n v="2986.2"/>
    <n v="2984.76"/>
    <n v="3403.32"/>
    <n v="3166.13"/>
    <n v="2874.22"/>
    <n v="18223.920000000002"/>
  </r>
  <r>
    <x v="2"/>
    <s v="Tampa Electric Company"/>
    <x v="0"/>
    <s v="Tampa Electric Company"/>
    <x v="553"/>
    <s v="Utilities-Telecom"/>
    <x v="102"/>
    <s v="Trnsm Station Exp"/>
    <n v="9147.66"/>
    <n v="9972.0400000000009"/>
    <n v="9837.1"/>
    <n v="9830.31"/>
    <n v="9769.67"/>
    <n v="9963.19"/>
    <n v="10251.83"/>
    <n v="11519.86"/>
    <n v="9932.84"/>
    <n v="12707.74"/>
    <n v="10141.57"/>
    <n v="9558.2800000000007"/>
    <n v="122632.09"/>
  </r>
  <r>
    <x v="2"/>
    <s v="Tampa Electric Company"/>
    <x v="0"/>
    <s v="Tampa Electric Company"/>
    <x v="553"/>
    <s v="Utilities-Telecom"/>
    <x v="104"/>
    <s v="Misc Trnsm Exp"/>
    <n v="3260.99"/>
    <n v="3735.51"/>
    <n v="3413.01"/>
    <n v="3260.01"/>
    <n v="3167.24"/>
    <n v="3382.71"/>
    <n v="3372.67"/>
    <n v="3774.23"/>
    <n v="4217.78"/>
    <n v="4375.13"/>
    <n v="4309.93"/>
    <n v="1545.53"/>
    <n v="41814.74"/>
  </r>
  <r>
    <x v="2"/>
    <s v="Tampa Electric Company"/>
    <x v="0"/>
    <s v="Tampa Electric Company"/>
    <x v="553"/>
    <s v="Utilities-Telecom"/>
    <x v="105"/>
    <s v="Trnsm Maint Struct"/>
    <n v="200.47"/>
    <n v="200.47"/>
    <n v="200.47"/>
    <n v="221.39"/>
    <n v="221.39"/>
    <n v="162.22"/>
    <n v="280.56"/>
    <n v="221.39"/>
    <n v="221.39"/>
    <n v="221.39"/>
    <n v="221.39"/>
    <n v="161.86000000000001"/>
    <n v="2534.39"/>
  </r>
  <r>
    <x v="2"/>
    <s v="Tampa Electric Company"/>
    <x v="0"/>
    <s v="Tampa Electric Company"/>
    <x v="553"/>
    <s v="Utilities-Telecom"/>
    <x v="106"/>
    <s v="Trnsm Maint Comp SW"/>
    <n v="1424.59"/>
    <n v="1424.59"/>
    <n v="1424.57"/>
    <n v="1401.92"/>
    <n v="1602.02"/>
    <n v="1402.02"/>
    <n v="1403.27"/>
    <n v="1322.26"/>
    <n v="1403.28"/>
    <n v="1407.96"/>
    <n v="1448.98"/>
    <n v="1448.98"/>
    <n v="17114.440000000002"/>
  </r>
  <r>
    <x v="2"/>
    <s v="Tampa Electric Company"/>
    <x v="0"/>
    <s v="Tampa Electric Company"/>
    <x v="553"/>
    <s v="Utilities-Telecom"/>
    <x v="107"/>
    <s v="Trnsm Maint Comm Eq"/>
    <m/>
    <m/>
    <m/>
    <m/>
    <n v="3257.4"/>
    <n v="92.87"/>
    <n v="92.87"/>
    <n v="92.87"/>
    <n v="92.87"/>
    <n v="4813.25"/>
    <n v="8527.4500000000007"/>
    <m/>
    <n v="16969.580000000002"/>
  </r>
  <r>
    <x v="2"/>
    <s v="Tampa Electric Company"/>
    <x v="0"/>
    <s v="Tampa Electric Company"/>
    <x v="553"/>
    <s v="Utilities-Telecom"/>
    <x v="108"/>
    <s v="Trnsm Maint Stn Equ"/>
    <m/>
    <n v="223.5"/>
    <m/>
    <n v="871.16"/>
    <n v="943.2"/>
    <m/>
    <m/>
    <n v="2104.4499999999998"/>
    <m/>
    <m/>
    <m/>
    <m/>
    <n v="4142.3099999999995"/>
  </r>
  <r>
    <x v="2"/>
    <s v="Tampa Electric Company"/>
    <x v="0"/>
    <s v="Tampa Electric Company"/>
    <x v="553"/>
    <s v="Utilities-Telecom"/>
    <x v="110"/>
    <s v="Distrb Ops SupEng"/>
    <n v="5001.3500000000004"/>
    <n v="5097.3999999999996"/>
    <n v="5147.37"/>
    <n v="5215.67"/>
    <n v="5228.8999999999996"/>
    <n v="5257.95"/>
    <n v="5712.36"/>
    <n v="5185.1000000000004"/>
    <n v="5174.47"/>
    <n v="6181.55"/>
    <n v="5201.6000000000004"/>
    <n v="3636.39"/>
    <n v="62040.11"/>
  </r>
  <r>
    <x v="2"/>
    <s v="Tampa Electric Company"/>
    <x v="0"/>
    <s v="Tampa Electric Company"/>
    <x v="553"/>
    <s v="Utilities-Telecom"/>
    <x v="112"/>
    <s v="Distrb Station Exp"/>
    <n v="2175.73"/>
    <n v="2202.88"/>
    <n v="2217.16"/>
    <n v="2262.27"/>
    <n v="2246.16"/>
    <n v="2276.92"/>
    <n v="2384.63"/>
    <n v="3007.36"/>
    <n v="2792.76"/>
    <n v="3061.32"/>
    <n v="2823.3"/>
    <n v="1369.23"/>
    <n v="28819.72"/>
  </r>
  <r>
    <x v="2"/>
    <s v="Tampa Electric Company"/>
    <x v="0"/>
    <s v="Tampa Electric Company"/>
    <x v="553"/>
    <s v="Utilities-Telecom"/>
    <x v="113"/>
    <s v="Distrb OH Line Exp"/>
    <n v="33426.42"/>
    <n v="33339.019999999997"/>
    <n v="32466.880000000001"/>
    <n v="30698.03"/>
    <n v="29559.67"/>
    <n v="27416.7"/>
    <n v="30552.02"/>
    <n v="28765.54"/>
    <n v="29701.919999999998"/>
    <n v="34613.480000000003"/>
    <n v="32197.66"/>
    <n v="31420.17"/>
    <n v="374157.50999999995"/>
  </r>
  <r>
    <x v="2"/>
    <s v="Tampa Electric Company"/>
    <x v="0"/>
    <s v="Tampa Electric Company"/>
    <x v="553"/>
    <s v="Utilities-Telecom"/>
    <x v="115"/>
    <s v="Distrb Sreet Lightn"/>
    <n v="4554.72"/>
    <n v="4987.99"/>
    <n v="5760.51"/>
    <n v="5097.99"/>
    <n v="5009.96"/>
    <n v="4878.01"/>
    <n v="5975.29"/>
    <n v="5765.52"/>
    <n v="5560.22"/>
    <n v="6887.09"/>
    <n v="5589.04"/>
    <n v="5145.16"/>
    <n v="65211.5"/>
  </r>
  <r>
    <x v="2"/>
    <s v="Tampa Electric Company"/>
    <x v="0"/>
    <s v="Tampa Electric Company"/>
    <x v="553"/>
    <s v="Utilities-Telecom"/>
    <x v="116"/>
    <s v="Distrb Meter Exp"/>
    <n v="3872.4"/>
    <n v="3694.56"/>
    <n v="3894.35"/>
    <n v="4068.19"/>
    <n v="4806.5200000000004"/>
    <n v="4034.82"/>
    <n v="4201.8500000000004"/>
    <n v="4205.32"/>
    <n v="4086.2"/>
    <n v="5454.51"/>
    <n v="4565.38"/>
    <n v="6313.67"/>
    <n v="53197.77"/>
  </r>
  <r>
    <x v="2"/>
    <s v="Tampa Electric Company"/>
    <x v="0"/>
    <s v="Tampa Electric Company"/>
    <x v="553"/>
    <s v="Utilities-Telecom"/>
    <x v="117"/>
    <s v="Distrb Cust Install"/>
    <n v="748.59"/>
    <n v="761.27"/>
    <n v="762.23"/>
    <n v="911.08"/>
    <n v="658.66"/>
    <n v="664.65"/>
    <n v="690.75"/>
    <n v="695.82"/>
    <n v="695.82"/>
    <n v="795.79"/>
    <n v="687.31"/>
    <n v="687.31"/>
    <n v="8759.2799999999988"/>
  </r>
  <r>
    <x v="2"/>
    <s v="Tampa Electric Company"/>
    <x v="0"/>
    <s v="Tampa Electric Company"/>
    <x v="553"/>
    <s v="Utilities-Telecom"/>
    <x v="118"/>
    <s v="Misc Distrib Exp"/>
    <n v="10259.81"/>
    <n v="10790.99"/>
    <n v="11488.92"/>
    <n v="11234.88"/>
    <n v="11537.93"/>
    <n v="14885.2"/>
    <n v="12233.57"/>
    <n v="11681.89"/>
    <n v="12908.3"/>
    <n v="18279.02"/>
    <n v="12906.84"/>
    <n v="9526.91"/>
    <n v="147734.26"/>
  </r>
  <r>
    <x v="2"/>
    <s v="Tampa Electric Company"/>
    <x v="0"/>
    <s v="Tampa Electric Company"/>
    <x v="553"/>
    <s v="Utilities-Telecom"/>
    <x v="121"/>
    <s v="Distrb Maint OH Line"/>
    <n v="25.06"/>
    <n v="25.06"/>
    <n v="25.06"/>
    <m/>
    <n v="30.29"/>
    <m/>
    <n v="30.29"/>
    <n v="30.29"/>
    <n v="30.29"/>
    <n v="30.29"/>
    <n v="30.29"/>
    <n v="32.29"/>
    <n v="289.20999999999998"/>
  </r>
  <r>
    <x v="2"/>
    <s v="Tampa Electric Company"/>
    <x v="0"/>
    <s v="Tampa Electric Company"/>
    <x v="553"/>
    <s v="Utilities-Telecom"/>
    <x v="122"/>
    <s v="Distrb Maint UG Line"/>
    <n v="991.74"/>
    <n v="995.72"/>
    <n v="1815.51"/>
    <n v="887.31"/>
    <n v="887.19"/>
    <n v="890.17"/>
    <n v="830.17"/>
    <n v="830.19"/>
    <n v="830.19"/>
    <n v="887.04"/>
    <n v="3231.95"/>
    <n v="1448.54"/>
    <n v="14525.720000000005"/>
  </r>
  <r>
    <x v="2"/>
    <s v="Tampa Electric Company"/>
    <x v="0"/>
    <s v="Tampa Electric Company"/>
    <x v="553"/>
    <s v="Utilities-Telecom"/>
    <x v="124"/>
    <s v="Distrb Maint StLght"/>
    <n v="5.4"/>
    <n v="0.24"/>
    <m/>
    <n v="0.06"/>
    <m/>
    <m/>
    <m/>
    <n v="0.35"/>
    <n v="7.0000000000000007E-2"/>
    <m/>
    <n v="0.26"/>
    <m/>
    <n v="6.38"/>
  </r>
  <r>
    <x v="2"/>
    <s v="Tampa Electric Company"/>
    <x v="0"/>
    <s v="Tampa Electric Company"/>
    <x v="553"/>
    <s v="Utilities-Telecom"/>
    <x v="128"/>
    <s v="Cust Act Rcds Cllct"/>
    <n v="49687.21"/>
    <n v="54907.34"/>
    <n v="60807.92"/>
    <n v="53079.07"/>
    <n v="54340.95"/>
    <n v="60257.06"/>
    <n v="67705.22"/>
    <n v="94205.58"/>
    <n v="56149.29"/>
    <n v="66145.23"/>
    <n v="64149.11"/>
    <n v="52444.04"/>
    <n v="733878.02"/>
  </r>
  <r>
    <x v="2"/>
    <s v="Tampa Electric Company"/>
    <x v="0"/>
    <s v="Tampa Electric Company"/>
    <x v="553"/>
    <s v="Utilities-Telecom"/>
    <x v="129"/>
    <s v="Cust Assist Exp"/>
    <n v="6348.4"/>
    <n v="6411.45"/>
    <n v="7500.51"/>
    <n v="7150.02"/>
    <n v="6483.39"/>
    <n v="6585.45"/>
    <n v="6552.33"/>
    <n v="6726.91"/>
    <n v="9394.66"/>
    <n v="7347.65"/>
    <n v="6780.14"/>
    <n v="6401.75"/>
    <n v="83682.66"/>
  </r>
  <r>
    <x v="2"/>
    <s v="Tampa Electric Company"/>
    <x v="0"/>
    <s v="Tampa Electric Company"/>
    <x v="553"/>
    <s v="Utilities-Telecom"/>
    <x v="136"/>
    <s v="Sales Advertising"/>
    <m/>
    <m/>
    <m/>
    <m/>
    <m/>
    <m/>
    <m/>
    <m/>
    <m/>
    <n v="1302.98"/>
    <n v="332.76"/>
    <n v="611.25"/>
    <n v="2246.9899999999998"/>
  </r>
  <r>
    <x v="2"/>
    <s v="Tampa Electric Company"/>
    <x v="0"/>
    <s v="Tampa Electric Company"/>
    <x v="553"/>
    <s v="Utilities-Telecom"/>
    <x v="137"/>
    <s v="Office Suppl Exp"/>
    <n v="67916.679999999993"/>
    <n v="68107.75"/>
    <n v="73414.09"/>
    <n v="76180.289999999994"/>
    <n v="72778.5"/>
    <n v="62001.58"/>
    <n v="88680.47"/>
    <n v="50032.39"/>
    <n v="97364.31"/>
    <n v="64956.91"/>
    <n v="75591.179999999993"/>
    <n v="62318.41"/>
    <n v="859342.56000000017"/>
  </r>
  <r>
    <x v="2"/>
    <s v="Tampa Electric Company"/>
    <x v="0"/>
    <s v="Tampa Electric Company"/>
    <x v="553"/>
    <s v="Utilities-Telecom"/>
    <x v="139"/>
    <s v="Regul Commission Exp"/>
    <n v="306.04000000000002"/>
    <n v="306.04000000000002"/>
    <n v="306.04000000000002"/>
    <n v="307.39999999999998"/>
    <n v="484.84"/>
    <n v="129.96"/>
    <n v="307.39999999999998"/>
    <n v="307.39999999999998"/>
    <n v="307.39999999999998"/>
    <n v="297.2"/>
    <n v="307.39999999999998"/>
    <n v="307.39999999999998"/>
    <n v="3674.52"/>
  </r>
  <r>
    <x v="2"/>
    <s v="Tampa Electric Company"/>
    <x v="0"/>
    <s v="Tampa Electric Company"/>
    <x v="553"/>
    <s v="Utilities-Telecom"/>
    <x v="132"/>
    <s v="Misc General Exp"/>
    <n v="219.15"/>
    <n v="167.95"/>
    <n v="273.55"/>
    <n v="196.29"/>
    <n v="177.84"/>
    <n v="184.67"/>
    <n v="216.74"/>
    <n v="208.95"/>
    <n v="163.95"/>
    <n v="255.08"/>
    <n v="540.70000000000005"/>
    <n v="189.38"/>
    <n v="2794.25"/>
  </r>
  <r>
    <x v="2"/>
    <s v="Tampa Electric Company"/>
    <x v="0"/>
    <s v="Tampa Electric Company"/>
    <x v="553"/>
    <s v="Utilities-Telecom"/>
    <x v="133"/>
    <s v="A&amp;G Ele Maint GenPlt"/>
    <n v="819.4"/>
    <n v="396.63"/>
    <n v="407.85"/>
    <n v="382.86"/>
    <n v="380.78"/>
    <n v="579.80999999999995"/>
    <n v="454.28"/>
    <n v="454.59"/>
    <n v="467.74"/>
    <n v="625.59"/>
    <n v="521.67999999999995"/>
    <n v="462.82"/>
    <n v="5954.0300000000007"/>
  </r>
  <r>
    <x v="2"/>
    <s v="Tampa Electric Company"/>
    <x v="0"/>
    <s v="Tampa Electric Company"/>
    <x v="554"/>
    <s v="Utilities-WasteTrash"/>
    <x v="1"/>
    <s v="FERC B/S Clearing"/>
    <m/>
    <n v="18560.64"/>
    <n v="723.02"/>
    <n v="694.89"/>
    <m/>
    <m/>
    <m/>
    <m/>
    <m/>
    <m/>
    <m/>
    <m/>
    <n v="19978.55"/>
  </r>
  <r>
    <x v="2"/>
    <s v="Tampa Electric Company"/>
    <x v="0"/>
    <s v="Tampa Electric Company"/>
    <x v="554"/>
    <s v="Utilities-WasteTrash"/>
    <x v="82"/>
    <s v="Steam Expenses"/>
    <n v="113.3"/>
    <n v="56.6"/>
    <n v="56.65"/>
    <n v="52.65"/>
    <n v="57.65"/>
    <n v="115.3"/>
    <n v="61.65"/>
    <n v="61.65"/>
    <m/>
    <n v="119.3"/>
    <n v="62.92"/>
    <n v="62.92"/>
    <n v="820.5899999999998"/>
  </r>
  <r>
    <x v="2"/>
    <s v="Tampa Electric Company"/>
    <x v="0"/>
    <s v="Tampa Electric Company"/>
    <x v="554"/>
    <s v="Utilities-WasteTrash"/>
    <x v="137"/>
    <s v="Office Suppl Exp"/>
    <n v="42365.89"/>
    <n v="26319.82"/>
    <n v="28877.47"/>
    <n v="22716.95"/>
    <n v="16043.81"/>
    <n v="41753.46"/>
    <n v="28869.57"/>
    <n v="23198.240000000002"/>
    <n v="26349.48"/>
    <n v="15427.7"/>
    <n v="63535.54"/>
    <n v="23208.39"/>
    <n v="358666.32"/>
  </r>
  <r>
    <x v="2"/>
    <s v="Tampa Electric Company"/>
    <x v="0"/>
    <s v="Tampa Electric Company"/>
    <x v="555"/>
    <s v="Utilities-Water"/>
    <x v="1"/>
    <s v="FERC B/S Clearing"/>
    <n v="19.27"/>
    <n v="20.96"/>
    <n v="154013.26"/>
    <n v="23.32"/>
    <n v="16.649999999999999"/>
    <n v="28.8"/>
    <n v="17.440000000000001"/>
    <n v="25.67"/>
    <n v="28.41"/>
    <n v="26.06"/>
    <n v="24.89"/>
    <n v="20.91"/>
    <n v="154265.64000000004"/>
  </r>
  <r>
    <x v="2"/>
    <s v="Tampa Electric Company"/>
    <x v="0"/>
    <s v="Tampa Electric Company"/>
    <x v="555"/>
    <s v="Utilities-Water"/>
    <x v="82"/>
    <s v="Steam Expenses"/>
    <n v="156101.39000000001"/>
    <n v="79230.210000000006"/>
    <n v="110982.14"/>
    <m/>
    <n v="4846.8999999999996"/>
    <m/>
    <n v="49135.21"/>
    <n v="202.51"/>
    <n v="17438.29"/>
    <n v="123553.32"/>
    <m/>
    <n v="23216.78"/>
    <n v="564706.75000000012"/>
  </r>
  <r>
    <x v="2"/>
    <s v="Tampa Electric Company"/>
    <x v="0"/>
    <s v="Tampa Electric Company"/>
    <x v="555"/>
    <s v="Utilities-Water"/>
    <x v="84"/>
    <s v="Misc Steam Pwr Exp"/>
    <n v="1783.59"/>
    <n v="2142.35"/>
    <n v="1346.02"/>
    <m/>
    <n v="1246.23"/>
    <m/>
    <n v="3528.36"/>
    <n v="17.510000000000002"/>
    <n v="888.17"/>
    <n v="1260.1300000000001"/>
    <m/>
    <n v="1057.06"/>
    <n v="13269.42"/>
  </r>
  <r>
    <x v="2"/>
    <s v="Tampa Electric Company"/>
    <x v="0"/>
    <s v="Tampa Electric Company"/>
    <x v="555"/>
    <s v="Utilities-Water"/>
    <x v="93"/>
    <s v="Misc OthPwr Gen Exp"/>
    <n v="70114.95"/>
    <n v="69881.64"/>
    <n v="80545.5"/>
    <n v="70827.5"/>
    <n v="143511.25"/>
    <n v="124067"/>
    <n v="85874.6"/>
    <n v="96525.25"/>
    <n v="123791.2"/>
    <n v="93878.67"/>
    <n v="-896538.57"/>
    <n v="100710.71"/>
    <n v="163189.70000000001"/>
  </r>
  <r>
    <x v="2"/>
    <s v="Tampa Electric Company"/>
    <x v="0"/>
    <s v="Tampa Electric Company"/>
    <x v="555"/>
    <s v="Utilities-Water"/>
    <x v="95"/>
    <s v="OthPwr Maint Gen Eq"/>
    <n v="-348.14"/>
    <m/>
    <m/>
    <m/>
    <m/>
    <m/>
    <m/>
    <m/>
    <m/>
    <m/>
    <m/>
    <m/>
    <n v="-348.14"/>
  </r>
  <r>
    <x v="2"/>
    <s v="Tampa Electric Company"/>
    <x v="0"/>
    <s v="Tampa Electric Company"/>
    <x v="555"/>
    <s v="Utilities-Water"/>
    <x v="102"/>
    <s v="Trnsm Station Exp"/>
    <n v="759.47"/>
    <n v="334.13"/>
    <n v="560.4"/>
    <n v="212.21"/>
    <n v="406.21"/>
    <n v="373.21"/>
    <n v="704.42"/>
    <n v="227.26"/>
    <n v="600.21"/>
    <n v="283.47000000000003"/>
    <n v="189.48"/>
    <n v="419.06"/>
    <n v="5069.5300000000007"/>
  </r>
  <r>
    <x v="2"/>
    <s v="Tampa Electric Company"/>
    <x v="0"/>
    <s v="Tampa Electric Company"/>
    <x v="555"/>
    <s v="Utilities-Water"/>
    <x v="112"/>
    <s v="Distrb Station Exp"/>
    <n v="445.73"/>
    <n v="242.5"/>
    <n v="515.84"/>
    <n v="181.76"/>
    <n v="738.68"/>
    <n v="447.38"/>
    <n v="588.21"/>
    <n v="277.66000000000003"/>
    <n v="382.67"/>
    <n v="523.09"/>
    <n v="433.05"/>
    <n v="500.17"/>
    <n v="5276.7400000000007"/>
  </r>
  <r>
    <x v="2"/>
    <s v="Tampa Electric Company"/>
    <x v="0"/>
    <s v="Tampa Electric Company"/>
    <x v="555"/>
    <s v="Utilities-Water"/>
    <x v="137"/>
    <s v="Office Suppl Exp"/>
    <n v="10843.32"/>
    <n v="6226.13"/>
    <n v="7965.83"/>
    <n v="9448.83"/>
    <n v="9300.02"/>
    <n v="10631.04"/>
    <n v="12564.29"/>
    <n v="8345.34"/>
    <n v="7626.02"/>
    <n v="13659.93"/>
    <n v="9127.6299999999992"/>
    <n v="8955.56"/>
    <n v="114693.94"/>
  </r>
  <r>
    <x v="2"/>
    <s v="Tampa Electric Company"/>
    <x v="0"/>
    <s v="Tampa Electric Company"/>
    <x v="555"/>
    <s v="Utilities-Water"/>
    <x v="132"/>
    <s v="Misc General Exp"/>
    <n v="383.99"/>
    <m/>
    <n v="299.14999999999998"/>
    <n v="3541.46"/>
    <n v="429.52"/>
    <n v="623.62"/>
    <n v="924.44"/>
    <n v="405.05"/>
    <n v="313.77999999999997"/>
    <n v="570.25"/>
    <n v="925.99"/>
    <n v="956.88"/>
    <n v="9374.1299999999992"/>
  </r>
  <r>
    <x v="2"/>
    <s v="Tampa Electric Company"/>
    <x v="0"/>
    <s v="Tampa Electric Company"/>
    <x v="556"/>
    <s v="Utilities-Other"/>
    <x v="1"/>
    <s v="FERC B/S Clearing"/>
    <m/>
    <m/>
    <m/>
    <m/>
    <m/>
    <m/>
    <n v="166.09"/>
    <m/>
    <n v="0"/>
    <n v="98.01"/>
    <m/>
    <n v="3775"/>
    <n v="4039.1"/>
  </r>
  <r>
    <x v="2"/>
    <s v="Tampa Electric Company"/>
    <x v="0"/>
    <s v="Tampa Electric Company"/>
    <x v="556"/>
    <s v="Utilities-Other"/>
    <x v="93"/>
    <s v="Misc OthPwr Gen Exp"/>
    <m/>
    <m/>
    <m/>
    <m/>
    <n v="-399.9"/>
    <m/>
    <m/>
    <m/>
    <n v="42.69"/>
    <m/>
    <m/>
    <m/>
    <n v="-357.21"/>
  </r>
  <r>
    <x v="2"/>
    <s v="Tampa Electric Company"/>
    <x v="0"/>
    <s v="Tampa Electric Company"/>
    <x v="556"/>
    <s v="Utilities-Other"/>
    <x v="95"/>
    <s v="OthPwr Maint Gen Eq"/>
    <m/>
    <m/>
    <m/>
    <m/>
    <m/>
    <m/>
    <m/>
    <m/>
    <m/>
    <n v="2435.42"/>
    <m/>
    <n v="580.30999999999995"/>
    <n v="3015.73"/>
  </r>
  <r>
    <x v="2"/>
    <s v="Tampa Electric Company"/>
    <x v="0"/>
    <s v="Tampa Electric Company"/>
    <x v="556"/>
    <s v="Utilities-Other"/>
    <x v="96"/>
    <s v="Maint Msc OthPwr Plt"/>
    <m/>
    <m/>
    <m/>
    <m/>
    <m/>
    <m/>
    <m/>
    <m/>
    <n v="1250"/>
    <m/>
    <m/>
    <m/>
    <n v="1250"/>
  </r>
  <r>
    <x v="2"/>
    <s v="Tampa Electric Company"/>
    <x v="0"/>
    <s v="Tampa Electric Company"/>
    <x v="556"/>
    <s v="Utilities-Other"/>
    <x v="108"/>
    <s v="Trnsm Maint Stn Equ"/>
    <m/>
    <n v="507.4"/>
    <m/>
    <n v="1387.39"/>
    <m/>
    <n v="611.21"/>
    <n v="647.05999999999995"/>
    <n v="409.22"/>
    <m/>
    <m/>
    <m/>
    <m/>
    <n v="3562.2799999999997"/>
  </r>
  <r>
    <x v="2"/>
    <s v="Tampa Electric Company"/>
    <x v="0"/>
    <s v="Tampa Electric Company"/>
    <x v="556"/>
    <s v="Utilities-Other"/>
    <x v="115"/>
    <s v="Distrb Sreet Lightn"/>
    <m/>
    <m/>
    <m/>
    <m/>
    <n v="13"/>
    <m/>
    <n v="50.59"/>
    <m/>
    <m/>
    <m/>
    <m/>
    <m/>
    <n v="63.59"/>
  </r>
  <r>
    <x v="2"/>
    <s v="Tampa Electric Company"/>
    <x v="0"/>
    <s v="Tampa Electric Company"/>
    <x v="556"/>
    <s v="Utilities-Other"/>
    <x v="118"/>
    <s v="Misc Distrib Exp"/>
    <m/>
    <m/>
    <m/>
    <n v="53.71"/>
    <m/>
    <m/>
    <m/>
    <m/>
    <m/>
    <m/>
    <m/>
    <m/>
    <n v="53.71"/>
  </r>
  <r>
    <x v="2"/>
    <s v="Tampa Electric Company"/>
    <x v="0"/>
    <s v="Tampa Electric Company"/>
    <x v="556"/>
    <s v="Utilities-Other"/>
    <x v="128"/>
    <s v="Cust Act Rcds Cllct"/>
    <m/>
    <m/>
    <n v="76.989999999999995"/>
    <m/>
    <m/>
    <m/>
    <m/>
    <m/>
    <m/>
    <m/>
    <m/>
    <m/>
    <n v="76.989999999999995"/>
  </r>
  <r>
    <x v="2"/>
    <s v="Tampa Electric Company"/>
    <x v="0"/>
    <s v="Tampa Electric Company"/>
    <x v="556"/>
    <s v="Utilities-Other"/>
    <x v="137"/>
    <s v="Office Suppl Exp"/>
    <n v="7331.98"/>
    <n v="8742.14"/>
    <n v="6039.77"/>
    <n v="7269.89"/>
    <n v="6333.83"/>
    <n v="6233.97"/>
    <n v="5376.89"/>
    <n v="6658.83"/>
    <n v="6376.41"/>
    <n v="9236.16"/>
    <n v="4291.6499999999996"/>
    <n v="2057.54"/>
    <n v="75949.06"/>
  </r>
  <r>
    <x v="2"/>
    <s v="Tampa Electric Company"/>
    <x v="0"/>
    <s v="Tampa Electric Company"/>
    <x v="557"/>
    <s v="Utilities to BalSht"/>
    <x v="1"/>
    <s v="FERC B/S Clearing"/>
    <n v="-7706.25"/>
    <n v="-32321.66"/>
    <n v="-169857.38"/>
    <n v="-21549.88"/>
    <n v="-15618.35"/>
    <n v="-13973.6"/>
    <n v="10960.38"/>
    <n v="-7487.65"/>
    <n v="-13506.53"/>
    <n v="-7469.53"/>
    <n v="-7453.11"/>
    <n v="-8847.74"/>
    <n v="-294831.30000000005"/>
  </r>
  <r>
    <x v="2"/>
    <s v="Tampa Electric Company"/>
    <x v="0"/>
    <s v="Tampa Electric Company"/>
    <x v="558"/>
    <s v="Misc Bill Ex MtlSale"/>
    <x v="1"/>
    <s v="FERC B/S Clearing"/>
    <n v="-93421.21"/>
    <n v="-157227.85"/>
    <n v="-97202.32"/>
    <n v="-173240.23"/>
    <n v="-205088.76"/>
    <n v="-116769.96"/>
    <n v="-168918.01"/>
    <n v="-255942.68"/>
    <n v="-226003.06"/>
    <n v="-44483.57"/>
    <n v="-101613.95"/>
    <n v="-119815.5"/>
    <n v="-1759727.1"/>
  </r>
  <r>
    <x v="2"/>
    <s v="Tampa Electric Company"/>
    <x v="0"/>
    <s v="Tampa Electric Company"/>
    <x v="558"/>
    <s v="Misc Bill Ex MtlSale"/>
    <x v="89"/>
    <s v="Maint Msc Steam Plnt"/>
    <m/>
    <n v="-1995.71"/>
    <m/>
    <m/>
    <n v="-6140.97"/>
    <n v="-17332.39"/>
    <m/>
    <n v="-7828.77"/>
    <m/>
    <n v="-19647.830000000002"/>
    <m/>
    <n v="-4184.08"/>
    <n v="-57129.75"/>
  </r>
  <r>
    <x v="2"/>
    <s v="Tampa Electric Company"/>
    <x v="0"/>
    <s v="Tampa Electric Company"/>
    <x v="558"/>
    <s v="Misc Bill Ex MtlSale"/>
    <x v="95"/>
    <s v="OthPwr Maint Gen Eq"/>
    <m/>
    <n v="-13560.98"/>
    <n v="-7428.21"/>
    <m/>
    <n v="-3547.17"/>
    <n v="-579.77"/>
    <m/>
    <n v="-2193.04"/>
    <m/>
    <n v="-1839.94"/>
    <n v="-3017.86"/>
    <n v="-7306.5"/>
    <n v="-39473.47"/>
  </r>
  <r>
    <x v="2"/>
    <s v="Tampa Electric Company"/>
    <x v="0"/>
    <s v="Tampa Electric Company"/>
    <x v="558"/>
    <s v="Misc Bill Ex MtlSale"/>
    <x v="96"/>
    <s v="Maint Msc OthPwr Plt"/>
    <m/>
    <m/>
    <n v="-1344.74"/>
    <m/>
    <n v="-11109.41"/>
    <n v="-297.72000000000003"/>
    <m/>
    <m/>
    <m/>
    <n v="-644.20000000000005"/>
    <n v="-379.08"/>
    <n v="-593.41"/>
    <n v="-14368.56"/>
  </r>
  <r>
    <x v="2"/>
    <s v="Tampa Electric Company"/>
    <x v="0"/>
    <s v="Tampa Electric Company"/>
    <x v="558"/>
    <s v="Misc Bill Ex MtlSale"/>
    <x v="137"/>
    <s v="Office Suppl Exp"/>
    <m/>
    <n v="-10"/>
    <n v="-10"/>
    <m/>
    <n v="-50"/>
    <n v="-15"/>
    <n v="-120"/>
    <n v="-75"/>
    <n v="-219.3"/>
    <n v="-260"/>
    <n v="-70"/>
    <m/>
    <n v="-829.3"/>
  </r>
  <r>
    <x v="2"/>
    <s v="Tampa Electric Company"/>
    <x v="0"/>
    <s v="Tampa Electric Company"/>
    <x v="558"/>
    <s v="Misc Bill Ex MtlSale"/>
    <x v="134"/>
    <s v="Not assigned"/>
    <m/>
    <m/>
    <m/>
    <m/>
    <m/>
    <m/>
    <m/>
    <m/>
    <m/>
    <m/>
    <m/>
    <n v="38792.78"/>
    <n v="38792.78"/>
  </r>
  <r>
    <x v="2"/>
    <s v="Tampa Electric Company"/>
    <x v="0"/>
    <s v="Tampa Electric Company"/>
    <x v="559"/>
    <s v="Misc Bill Ex Chg Prj"/>
    <x v="1"/>
    <s v="FERC B/S Clearing"/>
    <n v="-91630.47"/>
    <n v="-472286.61"/>
    <n v="-364628.62"/>
    <n v="-355587.89"/>
    <n v="-108961.36"/>
    <n v="-821494.55"/>
    <n v="-322934.84999999998"/>
    <n v="-162252.07999999999"/>
    <n v="-733534.7"/>
    <n v="-435535.31"/>
    <n v="-607313.77"/>
    <n v="-212868.39"/>
    <n v="-4689028.5999999996"/>
  </r>
  <r>
    <x v="2"/>
    <s v="Tampa Electric Company"/>
    <x v="0"/>
    <s v="Tampa Electric Company"/>
    <x v="559"/>
    <s v="Misc Bill Ex Chg Prj"/>
    <x v="109"/>
    <s v="Trnsm Maint OH Lines"/>
    <n v="-1500"/>
    <n v="-2090"/>
    <m/>
    <n v="-1500"/>
    <n v="-225500"/>
    <n v="-1500"/>
    <n v="-3000"/>
    <n v="-3590"/>
    <m/>
    <n v="-3000"/>
    <m/>
    <n v="-1500"/>
    <n v="-243180"/>
  </r>
  <r>
    <x v="2"/>
    <s v="Tampa Electric Company"/>
    <x v="0"/>
    <s v="Tampa Electric Company"/>
    <x v="559"/>
    <s v="Misc Bill Ex Chg Prj"/>
    <x v="111"/>
    <s v="Distrb Load Dispatch"/>
    <n v="-14964.91"/>
    <n v="-7220.28"/>
    <n v="-18263.22"/>
    <n v="-4001.05"/>
    <n v="-14706.59"/>
    <n v="-10766.19"/>
    <n v="-4423.8599999999997"/>
    <n v="-8703.73"/>
    <n v="-22405.15"/>
    <n v="-21808.5"/>
    <n v="-9050.31"/>
    <n v="-5368.13"/>
    <n v="-141681.92000000001"/>
  </r>
  <r>
    <x v="2"/>
    <s v="Tampa Electric Company"/>
    <x v="0"/>
    <s v="Tampa Electric Company"/>
    <x v="559"/>
    <s v="Misc Bill Ex Chg Prj"/>
    <x v="116"/>
    <s v="Distrb Meter Exp"/>
    <n v="-10988.57"/>
    <m/>
    <m/>
    <n v="-4896.3999999999996"/>
    <n v="-184.3"/>
    <m/>
    <n v="-687.18"/>
    <n v="-742.25"/>
    <n v="-1555.97"/>
    <n v="-1995.86"/>
    <n v="-614.22"/>
    <n v="-2261.8200000000002"/>
    <n v="-23926.57"/>
  </r>
  <r>
    <x v="2"/>
    <s v="Tampa Electric Company"/>
    <x v="0"/>
    <s v="Tampa Electric Company"/>
    <x v="559"/>
    <s v="Misc Bill Ex Chg Prj"/>
    <x v="117"/>
    <s v="Distrb Cust Install"/>
    <m/>
    <m/>
    <m/>
    <m/>
    <m/>
    <m/>
    <m/>
    <n v="-5.62"/>
    <m/>
    <m/>
    <m/>
    <m/>
    <n v="-5.62"/>
  </r>
  <r>
    <x v="2"/>
    <s v="Tampa Electric Company"/>
    <x v="0"/>
    <s v="Tampa Electric Company"/>
    <x v="559"/>
    <s v="Misc Bill Ex Chg Prj"/>
    <x v="119"/>
    <s v="Distrb Maint Struct"/>
    <n v="-14751.82"/>
    <n v="-16954.41"/>
    <n v="-14455.31"/>
    <n v="-4111.9799999999996"/>
    <n v="-4768.63"/>
    <n v="-28021.48"/>
    <n v="-19984.080000000002"/>
    <n v="-28562.75"/>
    <n v="-15268.72"/>
    <n v="-61249.91"/>
    <n v="-1688.22"/>
    <n v="-1634.08"/>
    <n v="-211451.39"/>
  </r>
  <r>
    <x v="2"/>
    <s v="Tampa Electric Company"/>
    <x v="0"/>
    <s v="Tampa Electric Company"/>
    <x v="559"/>
    <s v="Misc Bill Ex Chg Prj"/>
    <x v="121"/>
    <s v="Distrb Maint OH Line"/>
    <n v="-1070.78"/>
    <n v="-3272.52"/>
    <n v="-7460.55"/>
    <n v="-1057.06"/>
    <n v="-8051.71"/>
    <n v="-1397.92"/>
    <n v="-50573.96"/>
    <n v="-4692.12"/>
    <n v="-4431.72"/>
    <m/>
    <n v="-2891.94"/>
    <n v="-9879.27"/>
    <n v="-94779.55"/>
  </r>
  <r>
    <x v="2"/>
    <s v="Tampa Electric Company"/>
    <x v="0"/>
    <s v="Tampa Electric Company"/>
    <x v="559"/>
    <s v="Misc Bill Ex Chg Prj"/>
    <x v="122"/>
    <s v="Distrb Maint UG Line"/>
    <n v="-3995.91"/>
    <m/>
    <m/>
    <m/>
    <m/>
    <m/>
    <n v="-4.68"/>
    <n v="-1852.28"/>
    <m/>
    <m/>
    <n v="-1182.7"/>
    <m/>
    <n v="-7035.57"/>
  </r>
  <r>
    <x v="2"/>
    <s v="Tampa Electric Company"/>
    <x v="0"/>
    <s v="Tampa Electric Company"/>
    <x v="559"/>
    <s v="Misc Bill Ex Chg Prj"/>
    <x v="124"/>
    <s v="Distrb Maint StLght"/>
    <n v="-4775.32"/>
    <n v="-4489.08"/>
    <n v="-627.28"/>
    <n v="-6434.23"/>
    <n v="-317.63"/>
    <m/>
    <n v="-877.37"/>
    <n v="-751.99"/>
    <n v="-2387.46"/>
    <n v="-2770.27"/>
    <m/>
    <m/>
    <n v="-23430.63"/>
  </r>
  <r>
    <x v="2"/>
    <s v="Tampa Electric Company"/>
    <x v="0"/>
    <s v="Tampa Electric Company"/>
    <x v="559"/>
    <s v="Misc Bill Ex Chg Prj"/>
    <x v="125"/>
    <s v="Distrb Maint Meters"/>
    <m/>
    <m/>
    <m/>
    <m/>
    <m/>
    <n v="-530.12"/>
    <m/>
    <m/>
    <m/>
    <m/>
    <m/>
    <m/>
    <n v="-530.12"/>
  </r>
  <r>
    <x v="2"/>
    <s v="Tampa Electric Company"/>
    <x v="0"/>
    <s v="Tampa Electric Company"/>
    <x v="560"/>
    <s v="Dmgd Faclty Billing"/>
    <x v="1"/>
    <s v="FERC B/S Clearing"/>
    <n v="-7484.29"/>
    <n v="-66611.399999999994"/>
    <n v="-17930.29"/>
    <n v="-65014.1"/>
    <n v="-143779.9"/>
    <n v="-36415.949999999997"/>
    <n v="-6729.97"/>
    <n v="-57441.25"/>
    <n v="-181474.96"/>
    <m/>
    <n v="-40298.93"/>
    <n v="-216581.25"/>
    <n v="-839762.29"/>
  </r>
  <r>
    <x v="2"/>
    <s v="Tampa Electric Company"/>
    <x v="0"/>
    <s v="Tampa Electric Company"/>
    <x v="560"/>
    <s v="Dmgd Faclty Billing"/>
    <x v="92"/>
    <s v="OthPwr Gen Exp"/>
    <m/>
    <m/>
    <m/>
    <m/>
    <m/>
    <m/>
    <m/>
    <m/>
    <m/>
    <m/>
    <n v="-1193.25"/>
    <n v="202.85"/>
    <n v="-990.4"/>
  </r>
  <r>
    <x v="2"/>
    <s v="Tampa Electric Company"/>
    <x v="0"/>
    <s v="Tampa Electric Company"/>
    <x v="560"/>
    <s v="Dmgd Faclty Billing"/>
    <x v="118"/>
    <s v="Misc Distrib Exp"/>
    <m/>
    <m/>
    <m/>
    <m/>
    <m/>
    <m/>
    <n v="-13053.69"/>
    <m/>
    <m/>
    <m/>
    <m/>
    <m/>
    <n v="-13053.69"/>
  </r>
  <r>
    <x v="2"/>
    <s v="Tampa Electric Company"/>
    <x v="0"/>
    <s v="Tampa Electric Company"/>
    <x v="560"/>
    <s v="Dmgd Faclty Billing"/>
    <x v="121"/>
    <s v="Distrb Maint OH Line"/>
    <m/>
    <n v="-572.87"/>
    <m/>
    <n v="-2576.61"/>
    <n v="-2610.81"/>
    <n v="-3066.39"/>
    <n v="-340.52"/>
    <n v="-3611.79"/>
    <n v="-3802.57"/>
    <m/>
    <m/>
    <n v="-9211.75"/>
    <n v="-25793.31"/>
  </r>
  <r>
    <x v="2"/>
    <s v="Tampa Electric Company"/>
    <x v="0"/>
    <s v="Tampa Electric Company"/>
    <x v="560"/>
    <s v="Dmgd Faclty Billing"/>
    <x v="122"/>
    <s v="Distrb Maint UG Line"/>
    <m/>
    <m/>
    <m/>
    <n v="-7845.17"/>
    <n v="-584.66"/>
    <m/>
    <m/>
    <m/>
    <n v="-2130.37"/>
    <m/>
    <m/>
    <n v="-30728.04"/>
    <n v="-41288.240000000005"/>
  </r>
  <r>
    <x v="2"/>
    <s v="Tampa Electric Company"/>
    <x v="0"/>
    <s v="Tampa Electric Company"/>
    <x v="561"/>
    <s v="Misc Bill Ex General"/>
    <x v="1"/>
    <s v="FERC B/S Clearing"/>
    <n v="-258326.8"/>
    <n v="-506521.37"/>
    <n v="-739079.16"/>
    <n v="-59635.19"/>
    <n v="-143391.34"/>
    <n v="38832.25"/>
    <n v="-13075.54"/>
    <n v="-122526.6"/>
    <n v="-76934.62"/>
    <n v="-19164.54"/>
    <n v="-172600.87"/>
    <n v="-457406.67"/>
    <n v="-2529830.4500000002"/>
  </r>
  <r>
    <x v="2"/>
    <s v="Tampa Electric Company"/>
    <x v="0"/>
    <s v="Tampa Electric Company"/>
    <x v="561"/>
    <s v="Misc Bill Ex General"/>
    <x v="89"/>
    <s v="Maint Msc Steam Plnt"/>
    <m/>
    <m/>
    <m/>
    <n v="-79496"/>
    <m/>
    <m/>
    <m/>
    <n v="-28760"/>
    <n v="-11020"/>
    <m/>
    <m/>
    <n v="-27800"/>
    <n v="-147076"/>
  </r>
  <r>
    <x v="2"/>
    <s v="Tampa Electric Company"/>
    <x v="0"/>
    <s v="Tampa Electric Company"/>
    <x v="561"/>
    <s v="Misc Bill Ex General"/>
    <x v="104"/>
    <s v="Misc Trnsm Exp"/>
    <m/>
    <m/>
    <m/>
    <m/>
    <m/>
    <m/>
    <m/>
    <n v="935.12"/>
    <n v="-935.12"/>
    <n v="5443.03"/>
    <m/>
    <m/>
    <n v="5443.03"/>
  </r>
  <r>
    <x v="2"/>
    <s v="Tampa Electric Company"/>
    <x v="0"/>
    <s v="Tampa Electric Company"/>
    <x v="561"/>
    <s v="Misc Bill Ex General"/>
    <x v="116"/>
    <s v="Distrb Meter Exp"/>
    <m/>
    <m/>
    <m/>
    <m/>
    <n v="-1200"/>
    <n v="-1200"/>
    <m/>
    <m/>
    <m/>
    <m/>
    <m/>
    <m/>
    <n v="-2400"/>
  </r>
  <r>
    <x v="2"/>
    <s v="Tampa Electric Company"/>
    <x v="0"/>
    <s v="Tampa Electric Company"/>
    <x v="561"/>
    <s v="Misc Bill Ex General"/>
    <x v="137"/>
    <s v="Office Suppl Exp"/>
    <m/>
    <m/>
    <n v="-198.18"/>
    <m/>
    <m/>
    <m/>
    <m/>
    <n v="-65196.97"/>
    <m/>
    <m/>
    <m/>
    <m/>
    <n v="-65395.15"/>
  </r>
  <r>
    <x v="2"/>
    <s v="Tampa Electric Company"/>
    <x v="0"/>
    <s v="Tampa Electric Company"/>
    <x v="561"/>
    <s v="Misc Bill Ex General"/>
    <x v="132"/>
    <s v="Misc General Exp"/>
    <n v="-4739"/>
    <m/>
    <m/>
    <m/>
    <m/>
    <m/>
    <n v="-1850"/>
    <n v="-1560"/>
    <n v="-595"/>
    <n v="-2181"/>
    <n v="-4515"/>
    <n v="-3640"/>
    <n v="-19080"/>
  </r>
  <r>
    <x v="2"/>
    <s v="Tampa Electric Company"/>
    <x v="0"/>
    <s v="Tampa Electric Company"/>
    <x v="561"/>
    <s v="Misc Bill Ex General"/>
    <x v="134"/>
    <s v="Not assigned"/>
    <m/>
    <m/>
    <m/>
    <m/>
    <m/>
    <m/>
    <m/>
    <m/>
    <m/>
    <m/>
    <m/>
    <n v="-46981.06"/>
    <n v="-46981.06"/>
  </r>
  <r>
    <x v="2"/>
    <s v="Tampa Electric Company"/>
    <x v="0"/>
    <s v="Tampa Electric Company"/>
    <x v="562"/>
    <s v="Misc Bill Bal Sheet"/>
    <x v="1"/>
    <s v="FERC B/S Clearing"/>
    <n v="450944.5"/>
    <n v="1202647.23"/>
    <n v="1218000.3500000001"/>
    <n v="652653.59"/>
    <n v="623259.56000000006"/>
    <n v="963744.15"/>
    <n v="518572.25"/>
    <n v="600463.56999999995"/>
    <n v="1276033.6499999999"/>
    <n v="651588.63"/>
    <n v="1026848.29"/>
    <n v="1044393.99"/>
    <n v="10229149.76"/>
  </r>
  <r>
    <x v="2"/>
    <s v="Tampa Electric Company"/>
    <x v="0"/>
    <s v="Tampa Electric Company"/>
    <x v="563"/>
    <s v="Bad Debt Exp CIS"/>
    <x v="150"/>
    <s v="Cust Uncollect Act"/>
    <n v="850403"/>
    <n v="539632"/>
    <n v="393999"/>
    <n v="420739"/>
    <n v="562769"/>
    <n v="538663"/>
    <n v="571550"/>
    <n v="953143"/>
    <n v="689304"/>
    <n v="816301"/>
    <n v="1061952"/>
    <n v="1565228"/>
    <n v="8963683"/>
  </r>
  <r>
    <x v="2"/>
    <s v="Tampa Electric Company"/>
    <x v="0"/>
    <s v="Tampa Electric Company"/>
    <x v="564"/>
    <s v="Bad Debt Exp ARM"/>
    <x v="150"/>
    <s v="Cust Uncollect Act"/>
    <n v="107"/>
    <n v="107"/>
    <n v="70.73"/>
    <n v="35.159999999999997"/>
    <n v="107"/>
    <n v="-427"/>
    <n v="107"/>
    <n v="-106.89"/>
    <m/>
    <m/>
    <m/>
    <m/>
    <n v="0"/>
  </r>
  <r>
    <x v="2"/>
    <s v="Tampa Electric Company"/>
    <x v="0"/>
    <s v="Tampa Electric Company"/>
    <x v="565"/>
    <s v="Director's Expenses"/>
    <x v="132"/>
    <s v="Misc General Exp"/>
    <m/>
    <m/>
    <n v="151206.35999999999"/>
    <n v="2659.72"/>
    <n v="1337.74"/>
    <n v="127499.52"/>
    <n v="31875"/>
    <n v="1549.81"/>
    <n v="125070.5"/>
    <m/>
    <n v="2035.39"/>
    <n v="130273.32"/>
    <n v="573507.36"/>
  </r>
  <r>
    <x v="2"/>
    <s v="Tampa Electric Company"/>
    <x v="0"/>
    <s v="Tampa Electric Company"/>
    <x v="566"/>
    <s v="Director RestrStk Ex"/>
    <x v="132"/>
    <s v="Misc General Exp"/>
    <m/>
    <m/>
    <n v="42.81"/>
    <n v="75.2"/>
    <m/>
    <n v="-118"/>
    <m/>
    <m/>
    <m/>
    <m/>
    <m/>
    <m/>
    <n v="1.0000000000005116E-2"/>
  </r>
  <r>
    <x v="2"/>
    <s v="Tampa Electric Company"/>
    <x v="0"/>
    <s v="Tampa Electric Company"/>
    <x v="567"/>
    <s v="Defd Compensation"/>
    <x v="132"/>
    <s v="Misc General Exp"/>
    <m/>
    <m/>
    <n v="119315.91"/>
    <m/>
    <m/>
    <n v="223427.86"/>
    <m/>
    <m/>
    <n v="-239685.63"/>
    <m/>
    <m/>
    <n v="-106572.97"/>
    <n v="-3514.8299999999872"/>
  </r>
  <r>
    <x v="2"/>
    <s v="Tampa Electric Company"/>
    <x v="0"/>
    <s v="Tampa Electric Company"/>
    <x v="568"/>
    <s v="Economic Development"/>
    <x v="151"/>
    <s v="Sales Demo Sell Exp"/>
    <n v="-3665.6"/>
    <n v="600"/>
    <n v="20030"/>
    <n v="32695"/>
    <n v="-2445"/>
    <n v="95231"/>
    <n v="32500"/>
    <n v="237.17"/>
    <n v="58809.46"/>
    <n v="10145"/>
    <n v="85405"/>
    <n v="26535"/>
    <n v="356077.03"/>
  </r>
  <r>
    <x v="2"/>
    <s v="Tampa Electric Company"/>
    <x v="0"/>
    <s v="Tampa Electric Company"/>
    <x v="569"/>
    <s v="Industry Dues"/>
    <x v="1"/>
    <s v="FERC B/S Clearing"/>
    <m/>
    <m/>
    <m/>
    <m/>
    <m/>
    <m/>
    <m/>
    <m/>
    <m/>
    <m/>
    <m/>
    <n v="-253.94"/>
    <n v="-253.94"/>
  </r>
  <r>
    <x v="2"/>
    <s v="Tampa Electric Company"/>
    <x v="0"/>
    <s v="Tampa Electric Company"/>
    <x v="569"/>
    <s v="Industry Dues"/>
    <x v="79"/>
    <s v="Other Deductions"/>
    <m/>
    <m/>
    <m/>
    <m/>
    <n v="12000"/>
    <n v="25000"/>
    <m/>
    <m/>
    <m/>
    <m/>
    <m/>
    <n v="-1250"/>
    <n v="35750"/>
  </r>
  <r>
    <x v="2"/>
    <s v="Tampa Electric Company"/>
    <x v="0"/>
    <s v="Tampa Electric Company"/>
    <x v="569"/>
    <s v="Industry Dues"/>
    <x v="92"/>
    <s v="OthPwr Gen Exp"/>
    <m/>
    <m/>
    <m/>
    <m/>
    <m/>
    <m/>
    <m/>
    <m/>
    <n v="1200"/>
    <m/>
    <m/>
    <m/>
    <n v="1200"/>
  </r>
  <r>
    <x v="2"/>
    <s v="Tampa Electric Company"/>
    <x v="0"/>
    <s v="Tampa Electric Company"/>
    <x v="569"/>
    <s v="Industry Dues"/>
    <x v="98"/>
    <s v="Trnsm Ops SupEng"/>
    <n v="65622"/>
    <m/>
    <m/>
    <m/>
    <m/>
    <m/>
    <m/>
    <m/>
    <m/>
    <m/>
    <m/>
    <m/>
    <n v="65622"/>
  </r>
  <r>
    <x v="2"/>
    <s v="Tampa Electric Company"/>
    <x v="0"/>
    <s v="Tampa Electric Company"/>
    <x v="569"/>
    <s v="Industry Dues"/>
    <x v="152"/>
    <s v="Trnsm Billed Rel P&amp;S"/>
    <n v="207873.91"/>
    <m/>
    <n v="207873.91"/>
    <m/>
    <m/>
    <n v="207873.91"/>
    <m/>
    <m/>
    <n v="207873.91"/>
    <m/>
    <m/>
    <m/>
    <n v="831495.64"/>
  </r>
  <r>
    <x v="2"/>
    <s v="Tampa Electric Company"/>
    <x v="0"/>
    <s v="Tampa Electric Company"/>
    <x v="569"/>
    <s v="Industry Dues"/>
    <x v="112"/>
    <s v="Distrb Station Exp"/>
    <n v="7500"/>
    <m/>
    <m/>
    <m/>
    <m/>
    <m/>
    <m/>
    <m/>
    <m/>
    <m/>
    <m/>
    <m/>
    <n v="7500"/>
  </r>
  <r>
    <x v="2"/>
    <s v="Tampa Electric Company"/>
    <x v="0"/>
    <s v="Tampa Electric Company"/>
    <x v="569"/>
    <s v="Industry Dues"/>
    <x v="113"/>
    <s v="Distrb OH Line Exp"/>
    <m/>
    <m/>
    <m/>
    <n v="2616.31"/>
    <m/>
    <m/>
    <n v="11083.27"/>
    <m/>
    <m/>
    <m/>
    <m/>
    <n v="-130.82"/>
    <n v="13568.76"/>
  </r>
  <r>
    <x v="2"/>
    <s v="Tampa Electric Company"/>
    <x v="0"/>
    <s v="Tampa Electric Company"/>
    <x v="569"/>
    <s v="Industry Dues"/>
    <x v="128"/>
    <s v="Cust Act Rcds Cllct"/>
    <m/>
    <m/>
    <m/>
    <m/>
    <m/>
    <m/>
    <m/>
    <n v="24460"/>
    <n v="2000"/>
    <m/>
    <m/>
    <n v="-3759.2"/>
    <n v="22700.799999999999"/>
  </r>
  <r>
    <x v="2"/>
    <s v="Tampa Electric Company"/>
    <x v="0"/>
    <s v="Tampa Electric Company"/>
    <x v="569"/>
    <s v="Industry Dues"/>
    <x v="132"/>
    <s v="Misc General Exp"/>
    <n v="452227.07"/>
    <n v="45995"/>
    <n v="496546.82"/>
    <n v="10157.44"/>
    <n v="36365"/>
    <n v="486131.07"/>
    <n v="39465.75"/>
    <n v="1038.8900000000001"/>
    <n v="482828.84"/>
    <n v="31500"/>
    <n v="54550"/>
    <n v="131487.81"/>
    <n v="2268293.69"/>
  </r>
  <r>
    <x v="2"/>
    <s v="Tampa Electric Company"/>
    <x v="0"/>
    <s v="Tampa Electric Company"/>
    <x v="569"/>
    <s v="Industry Dues"/>
    <x v="133"/>
    <s v="A&amp;G Ele Maint GenPlt"/>
    <m/>
    <m/>
    <n v="2500"/>
    <n v="2616.31"/>
    <m/>
    <m/>
    <m/>
    <m/>
    <m/>
    <m/>
    <m/>
    <n v="-130.82"/>
    <n v="4985.49"/>
  </r>
  <r>
    <x v="2"/>
    <s v="Tampa Electric Company"/>
    <x v="0"/>
    <s v="Tampa Electric Company"/>
    <x v="570"/>
    <s v="Donations (501c)"/>
    <x v="145"/>
    <s v="Oth Exp Donations"/>
    <n v="78044.33"/>
    <n v="95826.48"/>
    <n v="138750"/>
    <n v="128010.31"/>
    <n v="232262.5"/>
    <n v="672127.44"/>
    <n v="224566.97"/>
    <n v="1405661.95"/>
    <n v="154191.34"/>
    <n v="215985.77"/>
    <n v="192238.42"/>
    <n v="196846.29"/>
    <n v="3734511.8"/>
  </r>
  <r>
    <x v="2"/>
    <s v="Tampa Electric Company"/>
    <x v="0"/>
    <s v="Tampa Electric Company"/>
    <x v="571"/>
    <s v="Donations NonDed"/>
    <x v="145"/>
    <s v="Oth Exp Donations"/>
    <n v="163784.79999999999"/>
    <n v="192178.32"/>
    <n v="27739.9"/>
    <n v="66285.899999999994"/>
    <n v="179002.71"/>
    <n v="-463633.5"/>
    <n v="13057.58"/>
    <n v="133326.16"/>
    <n v="114764.83"/>
    <n v="413534.73"/>
    <n v="49541.05"/>
    <n v="-36574.47"/>
    <n v="853008.01"/>
  </r>
  <r>
    <x v="2"/>
    <s v="Tampa Electric Company"/>
    <x v="0"/>
    <s v="Tampa Electric Company"/>
    <x v="572"/>
    <s v="Donations Other"/>
    <x v="145"/>
    <s v="Oth Exp Donations"/>
    <n v="52582.5"/>
    <n v="22233.33"/>
    <n v="27588.33"/>
    <n v="50833.33"/>
    <n v="49034.66"/>
    <n v="-52855"/>
    <n v="96833.33"/>
    <n v="67453.33"/>
    <n v="24833.33"/>
    <n v="21833.33"/>
    <n v="20833.330000000002"/>
    <n v="38333.33"/>
    <n v="419537.13000000006"/>
  </r>
  <r>
    <x v="2"/>
    <s v="Tampa Electric Company"/>
    <x v="0"/>
    <s v="Tampa Electric Company"/>
    <x v="573"/>
    <s v="Fees-Bank"/>
    <x v="1"/>
    <s v="FERC B/S Clearing"/>
    <n v="37.24"/>
    <n v="95.53"/>
    <n v="36.159999999999997"/>
    <n v="36.520000000000003"/>
    <n v="33.9"/>
    <n v="36.159999999999997"/>
    <n v="519.99"/>
    <n v="36.200000000000003"/>
    <n v="36"/>
    <n v="36"/>
    <n v="41"/>
    <n v="4171.3599999999997"/>
    <n v="5116.0599999999995"/>
  </r>
  <r>
    <x v="2"/>
    <s v="Tampa Electric Company"/>
    <x v="0"/>
    <s v="Tampa Electric Company"/>
    <x v="573"/>
    <s v="Fees-Bank"/>
    <x v="153"/>
    <s v="Oth Interest Exp"/>
    <n v="193104.18"/>
    <m/>
    <m/>
    <n v="251784.25"/>
    <n v="2083.33"/>
    <m/>
    <n v="322706.92"/>
    <m/>
    <n v="-144006.76999999999"/>
    <n v="245812.5"/>
    <m/>
    <n v="25000"/>
    <n v="896484.40999999992"/>
  </r>
  <r>
    <x v="2"/>
    <s v="Tampa Electric Company"/>
    <x v="0"/>
    <s v="Tampa Electric Company"/>
    <x v="573"/>
    <s v="Fees-Bank"/>
    <x v="111"/>
    <s v="Distrb Load Dispatch"/>
    <m/>
    <m/>
    <m/>
    <m/>
    <m/>
    <m/>
    <n v="32.39"/>
    <m/>
    <m/>
    <m/>
    <m/>
    <m/>
    <n v="32.39"/>
  </r>
  <r>
    <x v="2"/>
    <s v="Tampa Electric Company"/>
    <x v="0"/>
    <s v="Tampa Electric Company"/>
    <x v="573"/>
    <s v="Fees-Bank"/>
    <x v="121"/>
    <s v="Distrb Maint OH Line"/>
    <m/>
    <m/>
    <m/>
    <m/>
    <m/>
    <m/>
    <n v="1.49"/>
    <m/>
    <m/>
    <m/>
    <m/>
    <m/>
    <n v="1.49"/>
  </r>
  <r>
    <x v="2"/>
    <s v="Tampa Electric Company"/>
    <x v="0"/>
    <s v="Tampa Electric Company"/>
    <x v="573"/>
    <s v="Fees-Bank"/>
    <x v="137"/>
    <s v="Office Suppl Exp"/>
    <n v="56633.48"/>
    <n v="49123.91"/>
    <n v="47977.75"/>
    <n v="52346.46"/>
    <n v="43066.71"/>
    <n v="52018.85"/>
    <n v="53783.8"/>
    <n v="49682.81"/>
    <n v="57162.33"/>
    <n v="44037.54"/>
    <n v="46435.14"/>
    <n v="9448.94"/>
    <n v="561717.71999999986"/>
  </r>
  <r>
    <x v="2"/>
    <s v="Tampa Electric Company"/>
    <x v="0"/>
    <s v="Tampa Electric Company"/>
    <x v="574"/>
    <s v="Fees-Report Filing"/>
    <x v="132"/>
    <s v="Misc General Exp"/>
    <n v="350"/>
    <n v="495.4"/>
    <m/>
    <m/>
    <n v="887.5"/>
    <m/>
    <m/>
    <m/>
    <n v="3008"/>
    <m/>
    <m/>
    <n v="71000"/>
    <n v="75740.899999999994"/>
  </r>
  <r>
    <x v="2"/>
    <s v="Tampa Electric Company"/>
    <x v="0"/>
    <s v="Tampa Electric Company"/>
    <x v="575"/>
    <s v="Fees-Registration"/>
    <x v="81"/>
    <s v="Steam Fuel"/>
    <m/>
    <m/>
    <m/>
    <m/>
    <m/>
    <m/>
    <m/>
    <m/>
    <m/>
    <m/>
    <n v="47"/>
    <m/>
    <n v="47"/>
  </r>
  <r>
    <x v="2"/>
    <s v="Tampa Electric Company"/>
    <x v="0"/>
    <s v="Tampa Electric Company"/>
    <x v="575"/>
    <s v="Fees-Registration"/>
    <x v="82"/>
    <s v="Steam Expenses"/>
    <m/>
    <m/>
    <m/>
    <m/>
    <m/>
    <m/>
    <m/>
    <m/>
    <m/>
    <m/>
    <n v="310"/>
    <m/>
    <n v="310"/>
  </r>
  <r>
    <x v="2"/>
    <s v="Tampa Electric Company"/>
    <x v="0"/>
    <s v="Tampa Electric Company"/>
    <x v="575"/>
    <s v="Fees-Registration"/>
    <x v="84"/>
    <s v="Misc Steam Pwr Exp"/>
    <n v="11500"/>
    <m/>
    <m/>
    <m/>
    <m/>
    <m/>
    <m/>
    <m/>
    <m/>
    <m/>
    <n v="117"/>
    <m/>
    <n v="11617"/>
  </r>
  <r>
    <x v="2"/>
    <s v="Tampa Electric Company"/>
    <x v="0"/>
    <s v="Tampa Electric Company"/>
    <x v="575"/>
    <s v="Fees-Registration"/>
    <x v="93"/>
    <s v="Misc OthPwr Gen Exp"/>
    <n v="23000"/>
    <m/>
    <m/>
    <m/>
    <m/>
    <m/>
    <m/>
    <m/>
    <m/>
    <m/>
    <m/>
    <m/>
    <n v="23000"/>
  </r>
  <r>
    <x v="2"/>
    <s v="Tampa Electric Company"/>
    <x v="0"/>
    <s v="Tampa Electric Company"/>
    <x v="575"/>
    <s v="Fees-Registration"/>
    <x v="95"/>
    <s v="OthPwr Maint Gen Eq"/>
    <m/>
    <n v="100"/>
    <m/>
    <m/>
    <m/>
    <m/>
    <m/>
    <m/>
    <m/>
    <m/>
    <n v="310"/>
    <m/>
    <n v="410"/>
  </r>
  <r>
    <x v="2"/>
    <s v="Tampa Electric Company"/>
    <x v="0"/>
    <s v="Tampa Electric Company"/>
    <x v="575"/>
    <s v="Fees-Registration"/>
    <x v="115"/>
    <s v="Distrb Sreet Lightn"/>
    <m/>
    <m/>
    <m/>
    <m/>
    <m/>
    <m/>
    <m/>
    <m/>
    <m/>
    <m/>
    <n v="396.5"/>
    <m/>
    <n v="396.5"/>
  </r>
  <r>
    <x v="2"/>
    <s v="Tampa Electric Company"/>
    <x v="0"/>
    <s v="Tampa Electric Company"/>
    <x v="576"/>
    <s v="Fees-Miscellaneous"/>
    <x v="1"/>
    <s v="FERC B/S Clearing"/>
    <n v="931.58"/>
    <n v="8160.06"/>
    <n v="161.55000000000001"/>
    <n v="314.56"/>
    <n v="485.91"/>
    <n v="591.52"/>
    <n v="-670.9"/>
    <n v="1226.2"/>
    <n v="2093.6999999999998"/>
    <n v="7776.33"/>
    <n v="1567.36"/>
    <n v="-661.27"/>
    <n v="21976.600000000002"/>
  </r>
  <r>
    <x v="2"/>
    <s v="Tampa Electric Company"/>
    <x v="0"/>
    <s v="Tampa Electric Company"/>
    <x v="576"/>
    <s v="Fees-Miscellaneous"/>
    <x v="78"/>
    <s v="Csts Jobbing Wrk"/>
    <m/>
    <m/>
    <m/>
    <m/>
    <m/>
    <m/>
    <m/>
    <m/>
    <m/>
    <n v="107.5"/>
    <n v="0.08"/>
    <n v="0.11"/>
    <n v="107.69"/>
  </r>
  <r>
    <x v="2"/>
    <s v="Tampa Electric Company"/>
    <x v="0"/>
    <s v="Tampa Electric Company"/>
    <x v="576"/>
    <s v="Fees-Miscellaneous"/>
    <x v="80"/>
    <s v="Steam Ops SupEng"/>
    <m/>
    <n v="495.03"/>
    <m/>
    <n v="93.07"/>
    <m/>
    <n v="60"/>
    <n v="160"/>
    <m/>
    <m/>
    <m/>
    <n v="1391.96"/>
    <n v="570.38"/>
    <n v="2770.44"/>
  </r>
  <r>
    <x v="2"/>
    <s v="Tampa Electric Company"/>
    <x v="0"/>
    <s v="Tampa Electric Company"/>
    <x v="576"/>
    <s v="Fees-Miscellaneous"/>
    <x v="81"/>
    <s v="Steam Fuel"/>
    <m/>
    <m/>
    <m/>
    <m/>
    <m/>
    <m/>
    <m/>
    <m/>
    <m/>
    <m/>
    <n v="0.05"/>
    <n v="0.06"/>
    <n v="0.11"/>
  </r>
  <r>
    <x v="2"/>
    <s v="Tampa Electric Company"/>
    <x v="0"/>
    <s v="Tampa Electric Company"/>
    <x v="576"/>
    <s v="Fees-Miscellaneous"/>
    <x v="82"/>
    <s v="Steam Expenses"/>
    <m/>
    <m/>
    <m/>
    <m/>
    <n v="375"/>
    <m/>
    <m/>
    <m/>
    <m/>
    <m/>
    <n v="0.57999999999999996"/>
    <n v="0.9"/>
    <n v="376.47999999999996"/>
  </r>
  <r>
    <x v="2"/>
    <s v="Tampa Electric Company"/>
    <x v="0"/>
    <s v="Tampa Electric Company"/>
    <x v="576"/>
    <s v="Fees-Miscellaneous"/>
    <x v="83"/>
    <s v="Steam Electric Exp"/>
    <m/>
    <m/>
    <m/>
    <m/>
    <m/>
    <m/>
    <m/>
    <m/>
    <m/>
    <m/>
    <n v="0.41"/>
    <n v="0.66"/>
    <n v="1.07"/>
  </r>
  <r>
    <x v="2"/>
    <s v="Tampa Electric Company"/>
    <x v="0"/>
    <s v="Tampa Electric Company"/>
    <x v="576"/>
    <s v="Fees-Miscellaneous"/>
    <x v="84"/>
    <s v="Misc Steam Pwr Exp"/>
    <m/>
    <m/>
    <m/>
    <m/>
    <n v="25"/>
    <m/>
    <m/>
    <m/>
    <m/>
    <m/>
    <n v="0.17"/>
    <n v="28.04"/>
    <n v="53.21"/>
  </r>
  <r>
    <x v="2"/>
    <s v="Tampa Electric Company"/>
    <x v="0"/>
    <s v="Tampa Electric Company"/>
    <x v="576"/>
    <s v="Fees-Miscellaneous"/>
    <x v="86"/>
    <s v="Steam Main Struct"/>
    <m/>
    <m/>
    <m/>
    <m/>
    <m/>
    <m/>
    <m/>
    <m/>
    <m/>
    <m/>
    <n v="0.1"/>
    <n v="0.13"/>
    <n v="0.23"/>
  </r>
  <r>
    <x v="2"/>
    <s v="Tampa Electric Company"/>
    <x v="0"/>
    <s v="Tampa Electric Company"/>
    <x v="576"/>
    <s v="Fees-Miscellaneous"/>
    <x v="87"/>
    <s v="Steam Maint BoilerPl"/>
    <m/>
    <m/>
    <m/>
    <m/>
    <m/>
    <m/>
    <m/>
    <m/>
    <m/>
    <m/>
    <n v="0.94"/>
    <n v="1.23"/>
    <n v="2.17"/>
  </r>
  <r>
    <x v="2"/>
    <s v="Tampa Electric Company"/>
    <x v="0"/>
    <s v="Tampa Electric Company"/>
    <x v="576"/>
    <s v="Fees-Miscellaneous"/>
    <x v="88"/>
    <s v="Steam Maint ElePlant"/>
    <m/>
    <m/>
    <m/>
    <m/>
    <m/>
    <n v="72"/>
    <m/>
    <m/>
    <m/>
    <m/>
    <n v="0.13"/>
    <n v="7.0000000000000007E-2"/>
    <n v="72.199999999999989"/>
  </r>
  <r>
    <x v="2"/>
    <s v="Tampa Electric Company"/>
    <x v="0"/>
    <s v="Tampa Electric Company"/>
    <x v="576"/>
    <s v="Fees-Miscellaneous"/>
    <x v="89"/>
    <s v="Maint Msc Steam Plnt"/>
    <m/>
    <m/>
    <m/>
    <m/>
    <m/>
    <m/>
    <m/>
    <m/>
    <m/>
    <m/>
    <n v="0.17"/>
    <n v="0.13"/>
    <n v="0.30000000000000004"/>
  </r>
  <r>
    <x v="2"/>
    <s v="Tampa Electric Company"/>
    <x v="0"/>
    <s v="Tampa Electric Company"/>
    <x v="576"/>
    <s v="Fees-Miscellaneous"/>
    <x v="90"/>
    <s v="OthPwr Ops SupEng"/>
    <m/>
    <m/>
    <m/>
    <m/>
    <m/>
    <m/>
    <m/>
    <m/>
    <m/>
    <m/>
    <n v="0"/>
    <n v="0.01"/>
    <n v="0.01"/>
  </r>
  <r>
    <x v="2"/>
    <s v="Tampa Electric Company"/>
    <x v="0"/>
    <s v="Tampa Electric Company"/>
    <x v="576"/>
    <s v="Fees-Miscellaneous"/>
    <x v="91"/>
    <s v="OthPwr Fuel"/>
    <m/>
    <m/>
    <m/>
    <m/>
    <m/>
    <m/>
    <m/>
    <m/>
    <m/>
    <m/>
    <n v="0"/>
    <m/>
    <n v="0"/>
  </r>
  <r>
    <x v="2"/>
    <s v="Tampa Electric Company"/>
    <x v="0"/>
    <s v="Tampa Electric Company"/>
    <x v="576"/>
    <s v="Fees-Miscellaneous"/>
    <x v="92"/>
    <s v="OthPwr Gen Exp"/>
    <m/>
    <m/>
    <m/>
    <n v="37.950000000000003"/>
    <n v="5.47"/>
    <n v="81.25"/>
    <n v="15"/>
    <n v="30.92"/>
    <m/>
    <m/>
    <n v="2.67"/>
    <n v="-11.22"/>
    <n v="162.04000000000002"/>
  </r>
  <r>
    <x v="2"/>
    <s v="Tampa Electric Company"/>
    <x v="0"/>
    <s v="Tampa Electric Company"/>
    <x v="576"/>
    <s v="Fees-Miscellaneous"/>
    <x v="93"/>
    <s v="Misc OthPwr Gen Exp"/>
    <m/>
    <n v="0.25"/>
    <m/>
    <m/>
    <n v="-30"/>
    <m/>
    <n v="92.88"/>
    <m/>
    <m/>
    <m/>
    <n v="16.54"/>
    <n v="226.35"/>
    <n v="306.02"/>
  </r>
  <r>
    <x v="2"/>
    <s v="Tampa Electric Company"/>
    <x v="0"/>
    <s v="Tampa Electric Company"/>
    <x v="576"/>
    <s v="Fees-Miscellaneous"/>
    <x v="94"/>
    <s v="OthPwr Maint Struct"/>
    <m/>
    <m/>
    <m/>
    <m/>
    <m/>
    <m/>
    <m/>
    <m/>
    <m/>
    <m/>
    <n v="0.09"/>
    <n v="0.11"/>
    <n v="0.2"/>
  </r>
  <r>
    <x v="2"/>
    <s v="Tampa Electric Company"/>
    <x v="0"/>
    <s v="Tampa Electric Company"/>
    <x v="576"/>
    <s v="Fees-Miscellaneous"/>
    <x v="95"/>
    <s v="OthPwr Maint Gen Eq"/>
    <m/>
    <m/>
    <m/>
    <m/>
    <m/>
    <n v="15"/>
    <m/>
    <n v="114.2"/>
    <m/>
    <n v="24.79"/>
    <n v="0.6"/>
    <n v="1.1299999999999999"/>
    <n v="155.71999999999997"/>
  </r>
  <r>
    <x v="2"/>
    <s v="Tampa Electric Company"/>
    <x v="0"/>
    <s v="Tampa Electric Company"/>
    <x v="576"/>
    <s v="Fees-Miscellaneous"/>
    <x v="96"/>
    <s v="Maint Msc OthPwr Plt"/>
    <m/>
    <m/>
    <m/>
    <m/>
    <m/>
    <m/>
    <m/>
    <m/>
    <m/>
    <m/>
    <n v="0.06"/>
    <n v="0.01"/>
    <n v="6.9999999999999993E-2"/>
  </r>
  <r>
    <x v="2"/>
    <s v="Tampa Electric Company"/>
    <x v="0"/>
    <s v="Tampa Electric Company"/>
    <x v="576"/>
    <s v="Fees-Miscellaneous"/>
    <x v="97"/>
    <s v="OthSup SysCtrl Dispt"/>
    <m/>
    <m/>
    <m/>
    <m/>
    <m/>
    <m/>
    <m/>
    <m/>
    <m/>
    <m/>
    <n v="0.12"/>
    <n v="0.16"/>
    <n v="0.28000000000000003"/>
  </r>
  <r>
    <x v="2"/>
    <s v="Tampa Electric Company"/>
    <x v="0"/>
    <s v="Tampa Electric Company"/>
    <x v="576"/>
    <s v="Fees-Miscellaneous"/>
    <x v="98"/>
    <s v="Trnsm Ops SupEng"/>
    <m/>
    <m/>
    <m/>
    <m/>
    <m/>
    <m/>
    <m/>
    <m/>
    <m/>
    <m/>
    <n v="0.15"/>
    <n v="0.16"/>
    <n v="0.31"/>
  </r>
  <r>
    <x v="2"/>
    <s v="Tampa Electric Company"/>
    <x v="0"/>
    <s v="Tampa Electric Company"/>
    <x v="576"/>
    <s v="Fees-Miscellaneous"/>
    <x v="99"/>
    <s v="Trnsm LD Reliability"/>
    <m/>
    <m/>
    <m/>
    <m/>
    <m/>
    <m/>
    <m/>
    <m/>
    <m/>
    <m/>
    <n v="0.02"/>
    <n v="0.02"/>
    <n v="0.04"/>
  </r>
  <r>
    <x v="2"/>
    <s v="Tampa Electric Company"/>
    <x v="0"/>
    <s v="Tampa Electric Company"/>
    <x v="576"/>
    <s v="Fees-Miscellaneous"/>
    <x v="100"/>
    <s v="Trnsm LD Monitor"/>
    <m/>
    <m/>
    <m/>
    <m/>
    <m/>
    <m/>
    <m/>
    <m/>
    <m/>
    <m/>
    <n v="0.26"/>
    <n v="0.34"/>
    <n v="0.60000000000000009"/>
  </r>
  <r>
    <x v="2"/>
    <s v="Tampa Electric Company"/>
    <x v="0"/>
    <s v="Tampa Electric Company"/>
    <x v="576"/>
    <s v="Fees-Miscellaneous"/>
    <x v="101"/>
    <s v="Trnsm LD Svc Schld"/>
    <m/>
    <m/>
    <m/>
    <m/>
    <m/>
    <m/>
    <m/>
    <m/>
    <m/>
    <m/>
    <n v="0.18"/>
    <n v="0.24"/>
    <n v="0.42"/>
  </r>
  <r>
    <x v="2"/>
    <s v="Tampa Electric Company"/>
    <x v="0"/>
    <s v="Tampa Electric Company"/>
    <x v="576"/>
    <s v="Fees-Miscellaneous"/>
    <x v="102"/>
    <s v="Trnsm Station Exp"/>
    <m/>
    <m/>
    <n v="299"/>
    <m/>
    <n v="33.19"/>
    <m/>
    <m/>
    <m/>
    <m/>
    <m/>
    <n v="0.09"/>
    <n v="0.12"/>
    <n v="332.4"/>
  </r>
  <r>
    <x v="2"/>
    <s v="Tampa Electric Company"/>
    <x v="0"/>
    <s v="Tampa Electric Company"/>
    <x v="576"/>
    <s v="Fees-Miscellaneous"/>
    <x v="103"/>
    <s v="Trnsm OH Line Exp"/>
    <m/>
    <m/>
    <m/>
    <m/>
    <m/>
    <m/>
    <m/>
    <m/>
    <m/>
    <m/>
    <n v="0.02"/>
    <n v="0.05"/>
    <n v="7.0000000000000007E-2"/>
  </r>
  <r>
    <x v="2"/>
    <s v="Tampa Electric Company"/>
    <x v="0"/>
    <s v="Tampa Electric Company"/>
    <x v="576"/>
    <s v="Fees-Miscellaneous"/>
    <x v="104"/>
    <s v="Misc Trnsm Exp"/>
    <m/>
    <m/>
    <m/>
    <m/>
    <m/>
    <m/>
    <m/>
    <n v="5"/>
    <n v="5"/>
    <n v="82.62"/>
    <n v="0.17"/>
    <n v="26.63"/>
    <n v="119.42"/>
  </r>
  <r>
    <x v="2"/>
    <s v="Tampa Electric Company"/>
    <x v="0"/>
    <s v="Tampa Electric Company"/>
    <x v="576"/>
    <s v="Fees-Miscellaneous"/>
    <x v="106"/>
    <s v="Trnsm Maint Comp SW"/>
    <m/>
    <m/>
    <m/>
    <m/>
    <m/>
    <m/>
    <m/>
    <m/>
    <m/>
    <m/>
    <n v="0.02"/>
    <n v="0.03"/>
    <n v="0.05"/>
  </r>
  <r>
    <x v="2"/>
    <s v="Tampa Electric Company"/>
    <x v="0"/>
    <s v="Tampa Electric Company"/>
    <x v="576"/>
    <s v="Fees-Miscellaneous"/>
    <x v="107"/>
    <s v="Trnsm Maint Comm Eq"/>
    <m/>
    <m/>
    <m/>
    <m/>
    <m/>
    <m/>
    <m/>
    <n v="5"/>
    <m/>
    <m/>
    <n v="0.03"/>
    <n v="377.53"/>
    <n v="382.55999999999995"/>
  </r>
  <r>
    <x v="2"/>
    <s v="Tampa Electric Company"/>
    <x v="0"/>
    <s v="Tampa Electric Company"/>
    <x v="576"/>
    <s v="Fees-Miscellaneous"/>
    <x v="108"/>
    <s v="Trnsm Maint Stn Equ"/>
    <m/>
    <m/>
    <n v="354.59"/>
    <m/>
    <m/>
    <m/>
    <m/>
    <m/>
    <m/>
    <m/>
    <n v="0.09"/>
    <n v="0.12"/>
    <n v="354.79999999999995"/>
  </r>
  <r>
    <x v="2"/>
    <s v="Tampa Electric Company"/>
    <x v="0"/>
    <s v="Tampa Electric Company"/>
    <x v="576"/>
    <s v="Fees-Miscellaneous"/>
    <x v="109"/>
    <s v="Trnsm Maint OH Lines"/>
    <m/>
    <m/>
    <m/>
    <m/>
    <m/>
    <m/>
    <m/>
    <m/>
    <m/>
    <m/>
    <n v="0.1"/>
    <n v="0.18"/>
    <n v="0.28000000000000003"/>
  </r>
  <r>
    <x v="2"/>
    <s v="Tampa Electric Company"/>
    <x v="0"/>
    <s v="Tampa Electric Company"/>
    <x v="576"/>
    <s v="Fees-Miscellaneous"/>
    <x v="110"/>
    <s v="Distrb Ops SupEng"/>
    <m/>
    <n v="992.16"/>
    <n v="117.3"/>
    <n v="-992.16"/>
    <m/>
    <m/>
    <m/>
    <m/>
    <m/>
    <m/>
    <n v="0.15"/>
    <n v="0.15"/>
    <n v="117.60000000000008"/>
  </r>
  <r>
    <x v="2"/>
    <s v="Tampa Electric Company"/>
    <x v="0"/>
    <s v="Tampa Electric Company"/>
    <x v="576"/>
    <s v="Fees-Miscellaneous"/>
    <x v="111"/>
    <s v="Distrb Load Dispatch"/>
    <m/>
    <m/>
    <m/>
    <m/>
    <m/>
    <m/>
    <m/>
    <m/>
    <m/>
    <m/>
    <n v="0.1"/>
    <n v="0.25"/>
    <n v="0.35"/>
  </r>
  <r>
    <x v="2"/>
    <s v="Tampa Electric Company"/>
    <x v="0"/>
    <s v="Tampa Electric Company"/>
    <x v="576"/>
    <s v="Fees-Miscellaneous"/>
    <x v="112"/>
    <s v="Distrb Station Exp"/>
    <m/>
    <m/>
    <m/>
    <m/>
    <m/>
    <m/>
    <m/>
    <m/>
    <m/>
    <m/>
    <n v="0.17"/>
    <n v="0.26"/>
    <n v="0.43000000000000005"/>
  </r>
  <r>
    <x v="2"/>
    <s v="Tampa Electric Company"/>
    <x v="0"/>
    <s v="Tampa Electric Company"/>
    <x v="576"/>
    <s v="Fees-Miscellaneous"/>
    <x v="113"/>
    <s v="Distrb OH Line Exp"/>
    <n v="-139.63999999999999"/>
    <n v="90.75"/>
    <n v="293.20999999999998"/>
    <m/>
    <n v="731.28"/>
    <n v="2658.54"/>
    <n v="0.48"/>
    <n v="182.88"/>
    <n v="27"/>
    <n v="27.99"/>
    <n v="2310.4499999999998"/>
    <n v="5.04"/>
    <n v="6187.98"/>
  </r>
  <r>
    <x v="2"/>
    <s v="Tampa Electric Company"/>
    <x v="0"/>
    <s v="Tampa Electric Company"/>
    <x v="576"/>
    <s v="Fees-Miscellaneous"/>
    <x v="114"/>
    <s v="Distrb UG Line Exp"/>
    <m/>
    <m/>
    <m/>
    <m/>
    <m/>
    <m/>
    <m/>
    <m/>
    <m/>
    <m/>
    <n v="0.1"/>
    <n v="0.16"/>
    <n v="0.26"/>
  </r>
  <r>
    <x v="2"/>
    <s v="Tampa Electric Company"/>
    <x v="0"/>
    <s v="Tampa Electric Company"/>
    <x v="576"/>
    <s v="Fees-Miscellaneous"/>
    <x v="115"/>
    <s v="Distrb Sreet Lightn"/>
    <m/>
    <m/>
    <m/>
    <m/>
    <m/>
    <m/>
    <m/>
    <n v="20"/>
    <n v="114.55"/>
    <m/>
    <n v="50.24"/>
    <n v="0.34"/>
    <n v="185.13000000000002"/>
  </r>
  <r>
    <x v="2"/>
    <s v="Tampa Electric Company"/>
    <x v="0"/>
    <s v="Tampa Electric Company"/>
    <x v="576"/>
    <s v="Fees-Miscellaneous"/>
    <x v="116"/>
    <s v="Distrb Meter Exp"/>
    <m/>
    <m/>
    <n v="5.95"/>
    <m/>
    <m/>
    <m/>
    <m/>
    <m/>
    <m/>
    <m/>
    <n v="600.80999999999995"/>
    <n v="1.1599999999999999"/>
    <n v="607.91999999999996"/>
  </r>
  <r>
    <x v="2"/>
    <s v="Tampa Electric Company"/>
    <x v="0"/>
    <s v="Tampa Electric Company"/>
    <x v="576"/>
    <s v="Fees-Miscellaneous"/>
    <x v="117"/>
    <s v="Distrb Cust Install"/>
    <m/>
    <m/>
    <m/>
    <m/>
    <m/>
    <m/>
    <m/>
    <m/>
    <m/>
    <m/>
    <n v="0.09"/>
    <n v="0.09"/>
    <n v="0.18"/>
  </r>
  <r>
    <x v="2"/>
    <s v="Tampa Electric Company"/>
    <x v="0"/>
    <s v="Tampa Electric Company"/>
    <x v="576"/>
    <s v="Fees-Miscellaneous"/>
    <x v="118"/>
    <s v="Misc Distrib Exp"/>
    <m/>
    <m/>
    <n v="23"/>
    <m/>
    <n v="22.2"/>
    <n v="20"/>
    <n v="127.51"/>
    <n v="19.73"/>
    <n v="167.87"/>
    <m/>
    <n v="22.31"/>
    <n v="3.56"/>
    <n v="406.18"/>
  </r>
  <r>
    <x v="2"/>
    <s v="Tampa Electric Company"/>
    <x v="0"/>
    <s v="Tampa Electric Company"/>
    <x v="576"/>
    <s v="Fees-Miscellaneous"/>
    <x v="119"/>
    <s v="Distrb Maint Struct"/>
    <m/>
    <m/>
    <m/>
    <m/>
    <m/>
    <m/>
    <m/>
    <m/>
    <m/>
    <m/>
    <n v="0.04"/>
    <n v="0.03"/>
    <n v="7.0000000000000007E-2"/>
  </r>
  <r>
    <x v="2"/>
    <s v="Tampa Electric Company"/>
    <x v="0"/>
    <s v="Tampa Electric Company"/>
    <x v="576"/>
    <s v="Fees-Miscellaneous"/>
    <x v="120"/>
    <s v="Distrb Maint Station"/>
    <m/>
    <m/>
    <m/>
    <m/>
    <m/>
    <n v="1247"/>
    <m/>
    <m/>
    <m/>
    <m/>
    <n v="0.28999999999999998"/>
    <n v="0.36"/>
    <n v="1247.6499999999999"/>
  </r>
  <r>
    <x v="2"/>
    <s v="Tampa Electric Company"/>
    <x v="0"/>
    <s v="Tampa Electric Company"/>
    <x v="576"/>
    <s v="Fees-Miscellaneous"/>
    <x v="121"/>
    <s v="Distrb Maint OH Line"/>
    <m/>
    <m/>
    <m/>
    <m/>
    <m/>
    <m/>
    <m/>
    <m/>
    <m/>
    <m/>
    <n v="2662.14"/>
    <n v="2.2599999999999998"/>
    <n v="2664.4"/>
  </r>
  <r>
    <x v="2"/>
    <s v="Tampa Electric Company"/>
    <x v="0"/>
    <s v="Tampa Electric Company"/>
    <x v="576"/>
    <s v="Fees-Miscellaneous"/>
    <x v="122"/>
    <s v="Distrb Maint UG Line"/>
    <m/>
    <m/>
    <m/>
    <m/>
    <m/>
    <m/>
    <m/>
    <m/>
    <m/>
    <m/>
    <n v="0.61"/>
    <n v="1.02"/>
    <n v="1.63"/>
  </r>
  <r>
    <x v="2"/>
    <s v="Tampa Electric Company"/>
    <x v="0"/>
    <s v="Tampa Electric Company"/>
    <x v="576"/>
    <s v="Fees-Miscellaneous"/>
    <x v="123"/>
    <s v="Distrb Maint Transf"/>
    <m/>
    <m/>
    <m/>
    <m/>
    <m/>
    <m/>
    <m/>
    <m/>
    <m/>
    <m/>
    <n v="0.04"/>
    <n v="0.05"/>
    <n v="0.09"/>
  </r>
  <r>
    <x v="2"/>
    <s v="Tampa Electric Company"/>
    <x v="0"/>
    <s v="Tampa Electric Company"/>
    <x v="576"/>
    <s v="Fees-Miscellaneous"/>
    <x v="124"/>
    <s v="Distrb Maint StLght"/>
    <m/>
    <m/>
    <m/>
    <m/>
    <m/>
    <m/>
    <m/>
    <m/>
    <m/>
    <m/>
    <n v="0"/>
    <n v="0"/>
    <n v="0"/>
  </r>
  <r>
    <x v="2"/>
    <s v="Tampa Electric Company"/>
    <x v="0"/>
    <s v="Tampa Electric Company"/>
    <x v="576"/>
    <s v="Fees-Miscellaneous"/>
    <x v="125"/>
    <s v="Distrb Maint Meters"/>
    <m/>
    <m/>
    <m/>
    <m/>
    <m/>
    <m/>
    <m/>
    <m/>
    <m/>
    <m/>
    <n v="7.0000000000000007E-2"/>
    <n v="7.0000000000000007E-2"/>
    <n v="0.14000000000000001"/>
  </r>
  <r>
    <x v="2"/>
    <s v="Tampa Electric Company"/>
    <x v="0"/>
    <s v="Tampa Electric Company"/>
    <x v="576"/>
    <s v="Fees-Miscellaneous"/>
    <x v="127"/>
    <s v="Cust Act Meter Read"/>
    <m/>
    <m/>
    <m/>
    <m/>
    <m/>
    <m/>
    <m/>
    <m/>
    <m/>
    <m/>
    <n v="0.04"/>
    <n v="0.06"/>
    <n v="0.1"/>
  </r>
  <r>
    <x v="2"/>
    <s v="Tampa Electric Company"/>
    <x v="0"/>
    <s v="Tampa Electric Company"/>
    <x v="576"/>
    <s v="Fees-Miscellaneous"/>
    <x v="128"/>
    <s v="Cust Act Rcds Cllct"/>
    <m/>
    <n v="27.88"/>
    <m/>
    <m/>
    <n v="120.3"/>
    <n v="50.57"/>
    <n v="153.4"/>
    <n v="46.45"/>
    <n v="426.66"/>
    <n v="480.26"/>
    <n v="124.85"/>
    <n v="30.68"/>
    <n v="1461.05"/>
  </r>
  <r>
    <x v="2"/>
    <s v="Tampa Electric Company"/>
    <x v="0"/>
    <s v="Tampa Electric Company"/>
    <x v="576"/>
    <s v="Fees-Miscellaneous"/>
    <x v="129"/>
    <s v="Cust Assist Exp"/>
    <m/>
    <m/>
    <m/>
    <n v="12"/>
    <m/>
    <m/>
    <m/>
    <m/>
    <m/>
    <m/>
    <n v="1833.78"/>
    <n v="20.420000000000002"/>
    <n v="1866.2"/>
  </r>
  <r>
    <x v="2"/>
    <s v="Tampa Electric Company"/>
    <x v="0"/>
    <s v="Tampa Electric Company"/>
    <x v="576"/>
    <s v="Fees-Miscellaneous"/>
    <x v="136"/>
    <s v="Sales Advertising"/>
    <m/>
    <m/>
    <m/>
    <m/>
    <m/>
    <m/>
    <m/>
    <m/>
    <m/>
    <m/>
    <n v="334.49"/>
    <n v="1484.89"/>
    <n v="1819.38"/>
  </r>
  <r>
    <x v="2"/>
    <s v="Tampa Electric Company"/>
    <x v="0"/>
    <s v="Tampa Electric Company"/>
    <x v="576"/>
    <s v="Fees-Miscellaneous"/>
    <x v="131"/>
    <s v="A&amp;G Salaries"/>
    <n v="1509.75"/>
    <n v="1499.69"/>
    <n v="11279.03"/>
    <n v="2890.82"/>
    <n v="159.94999999999999"/>
    <n v="2556.2199999999998"/>
    <n v="796.76"/>
    <n v="1323.69"/>
    <n v="3468.07"/>
    <n v="6369.83"/>
    <n v="1328.89"/>
    <n v="2044.23"/>
    <n v="35226.93"/>
  </r>
  <r>
    <x v="2"/>
    <s v="Tampa Electric Company"/>
    <x v="0"/>
    <s v="Tampa Electric Company"/>
    <x v="576"/>
    <s v="Fees-Miscellaneous"/>
    <x v="137"/>
    <s v="Office Suppl Exp"/>
    <m/>
    <m/>
    <m/>
    <m/>
    <n v="2800"/>
    <m/>
    <m/>
    <n v="230.12"/>
    <n v="694.47"/>
    <m/>
    <n v="0.02"/>
    <n v="43.46"/>
    <n v="3768.07"/>
  </r>
  <r>
    <x v="2"/>
    <s v="Tampa Electric Company"/>
    <x v="0"/>
    <s v="Tampa Electric Company"/>
    <x v="576"/>
    <s v="Fees-Miscellaneous"/>
    <x v="132"/>
    <s v="Misc General Exp"/>
    <m/>
    <m/>
    <m/>
    <m/>
    <n v="9075"/>
    <m/>
    <m/>
    <m/>
    <n v="13785.06"/>
    <n v="-7973.11"/>
    <n v="-1047.99"/>
    <n v="42.16"/>
    <n v="13881.119999999997"/>
  </r>
  <r>
    <x v="2"/>
    <s v="Tampa Electric Company"/>
    <x v="0"/>
    <s v="Tampa Electric Company"/>
    <x v="576"/>
    <s v="Fees-Miscellaneous"/>
    <x v="133"/>
    <s v="A&amp;G Ele Maint GenPlt"/>
    <m/>
    <m/>
    <m/>
    <m/>
    <m/>
    <m/>
    <m/>
    <m/>
    <n v="30.96"/>
    <m/>
    <n v="148.09"/>
    <n v="0.16"/>
    <n v="179.21"/>
  </r>
  <r>
    <x v="2"/>
    <s v="Tampa Electric Company"/>
    <x v="0"/>
    <s v="Tampa Electric Company"/>
    <x v="576"/>
    <s v="Fees-Miscellaneous"/>
    <x v="134"/>
    <s v="Not assigned"/>
    <m/>
    <m/>
    <m/>
    <m/>
    <m/>
    <m/>
    <m/>
    <m/>
    <m/>
    <n v="15.99"/>
    <m/>
    <m/>
    <n v="15.99"/>
  </r>
  <r>
    <x v="2"/>
    <s v="Tampa Electric Company"/>
    <x v="0"/>
    <s v="Tampa Electric Company"/>
    <x v="577"/>
    <s v="Penalties"/>
    <x v="154"/>
    <s v="Oth Exp Penalties"/>
    <m/>
    <n v="-17999.57"/>
    <m/>
    <m/>
    <m/>
    <n v="5077.54"/>
    <n v="5000"/>
    <n v="2107.5700000000002"/>
    <n v="1856.64"/>
    <n v="59.55"/>
    <n v="344.06"/>
    <n v="85683"/>
    <n v="82128.790000000008"/>
  </r>
  <r>
    <x v="2"/>
    <s v="Tampa Electric Company"/>
    <x v="0"/>
    <s v="Tampa Electric Company"/>
    <x v="578"/>
    <s v="Permitting"/>
    <x v="1"/>
    <s v="FERC B/S Clearing"/>
    <n v="104338.11"/>
    <n v="107727.81"/>
    <n v="119354.48"/>
    <n v="119745.65"/>
    <n v="60548.28"/>
    <n v="31600.12"/>
    <n v="60551"/>
    <n v="69751.179999999993"/>
    <n v="61987.29"/>
    <n v="91968.24"/>
    <n v="50415.74"/>
    <n v="467500.88"/>
    <n v="1345488.7799999998"/>
  </r>
  <r>
    <x v="2"/>
    <s v="Tampa Electric Company"/>
    <x v="0"/>
    <s v="Tampa Electric Company"/>
    <x v="578"/>
    <s v="Permitting"/>
    <x v="82"/>
    <s v="Steam Expenses"/>
    <n v="7601.54"/>
    <n v="7601.54"/>
    <n v="1679.13"/>
    <n v="5627.42"/>
    <n v="5627.42"/>
    <n v="5627.42"/>
    <n v="5627.42"/>
    <n v="5627.42"/>
    <n v="5627.42"/>
    <n v="5627.42"/>
    <n v="5627.42"/>
    <n v="5627.42"/>
    <n v="67528.989999999991"/>
  </r>
  <r>
    <x v="2"/>
    <s v="Tampa Electric Company"/>
    <x v="0"/>
    <s v="Tampa Electric Company"/>
    <x v="578"/>
    <s v="Permitting"/>
    <x v="84"/>
    <s v="Misc Steam Pwr Exp"/>
    <m/>
    <m/>
    <m/>
    <m/>
    <m/>
    <m/>
    <m/>
    <m/>
    <m/>
    <m/>
    <n v="525"/>
    <m/>
    <n v="525"/>
  </r>
  <r>
    <x v="2"/>
    <s v="Tampa Electric Company"/>
    <x v="0"/>
    <s v="Tampa Electric Company"/>
    <x v="578"/>
    <s v="Permitting"/>
    <x v="87"/>
    <s v="Steam Maint BoilerPl"/>
    <m/>
    <m/>
    <m/>
    <m/>
    <m/>
    <m/>
    <m/>
    <m/>
    <m/>
    <m/>
    <m/>
    <n v="10000"/>
    <n v="10000"/>
  </r>
  <r>
    <x v="2"/>
    <s v="Tampa Electric Company"/>
    <x v="0"/>
    <s v="Tampa Electric Company"/>
    <x v="578"/>
    <s v="Permitting"/>
    <x v="92"/>
    <s v="OthPwr Gen Exp"/>
    <m/>
    <m/>
    <m/>
    <m/>
    <m/>
    <m/>
    <m/>
    <m/>
    <m/>
    <n v="70"/>
    <m/>
    <m/>
    <n v="70"/>
  </r>
  <r>
    <x v="2"/>
    <s v="Tampa Electric Company"/>
    <x v="0"/>
    <s v="Tampa Electric Company"/>
    <x v="578"/>
    <s v="Permitting"/>
    <x v="93"/>
    <s v="Misc OthPwr Gen Exp"/>
    <m/>
    <n v="10527.94"/>
    <m/>
    <m/>
    <n v="30"/>
    <m/>
    <n v="3350.15"/>
    <n v="3350.15"/>
    <n v="3700.15"/>
    <n v="3350.15"/>
    <n v="3350.15"/>
    <n v="3350.15"/>
    <n v="31008.840000000007"/>
  </r>
  <r>
    <x v="2"/>
    <s v="Tampa Electric Company"/>
    <x v="0"/>
    <s v="Tampa Electric Company"/>
    <x v="578"/>
    <s v="Permitting"/>
    <x v="155"/>
    <s v="Trnsm Rents"/>
    <m/>
    <m/>
    <m/>
    <m/>
    <n v="2308.92"/>
    <m/>
    <n v="19204"/>
    <m/>
    <m/>
    <m/>
    <m/>
    <m/>
    <n v="21512.92"/>
  </r>
  <r>
    <x v="2"/>
    <s v="Tampa Electric Company"/>
    <x v="0"/>
    <s v="Tampa Electric Company"/>
    <x v="578"/>
    <s v="Permitting"/>
    <x v="109"/>
    <s v="Trnsm Maint OH Lines"/>
    <m/>
    <n v="71.22"/>
    <n v="28.36"/>
    <n v="291.61"/>
    <m/>
    <n v="669.35"/>
    <n v="723.03"/>
    <n v="840.56"/>
    <n v="476.76"/>
    <n v="513.54"/>
    <n v="814.64"/>
    <m/>
    <n v="4429.0700000000006"/>
  </r>
  <r>
    <x v="2"/>
    <s v="Tampa Electric Company"/>
    <x v="0"/>
    <s v="Tampa Electric Company"/>
    <x v="578"/>
    <s v="Permitting"/>
    <x v="111"/>
    <s v="Distrb Load Dispatch"/>
    <m/>
    <m/>
    <m/>
    <m/>
    <m/>
    <m/>
    <m/>
    <m/>
    <m/>
    <n v="81.650000000000006"/>
    <m/>
    <m/>
    <n v="81.650000000000006"/>
  </r>
  <r>
    <x v="2"/>
    <s v="Tampa Electric Company"/>
    <x v="0"/>
    <s v="Tampa Electric Company"/>
    <x v="578"/>
    <s v="Permitting"/>
    <x v="112"/>
    <s v="Distrb Station Exp"/>
    <n v="3245"/>
    <m/>
    <m/>
    <m/>
    <m/>
    <m/>
    <m/>
    <m/>
    <m/>
    <m/>
    <m/>
    <m/>
    <n v="3245"/>
  </r>
  <r>
    <x v="2"/>
    <s v="Tampa Electric Company"/>
    <x v="0"/>
    <s v="Tampa Electric Company"/>
    <x v="578"/>
    <s v="Permitting"/>
    <x v="113"/>
    <s v="Distrb OH Line Exp"/>
    <m/>
    <n v="25150"/>
    <m/>
    <m/>
    <m/>
    <m/>
    <m/>
    <m/>
    <m/>
    <m/>
    <m/>
    <n v="-85.89"/>
    <n v="25064.11"/>
  </r>
  <r>
    <x v="2"/>
    <s v="Tampa Electric Company"/>
    <x v="0"/>
    <s v="Tampa Electric Company"/>
    <x v="578"/>
    <s v="Permitting"/>
    <x v="116"/>
    <s v="Distrb Meter Exp"/>
    <m/>
    <m/>
    <m/>
    <m/>
    <m/>
    <n v="100"/>
    <n v="375"/>
    <m/>
    <n v="250"/>
    <m/>
    <n v="50"/>
    <m/>
    <n v="775"/>
  </r>
  <r>
    <x v="2"/>
    <s v="Tampa Electric Company"/>
    <x v="0"/>
    <s v="Tampa Electric Company"/>
    <x v="578"/>
    <s v="Permitting"/>
    <x v="118"/>
    <s v="Misc Distrib Exp"/>
    <n v="280"/>
    <m/>
    <m/>
    <m/>
    <m/>
    <n v="20"/>
    <n v="2760"/>
    <m/>
    <m/>
    <m/>
    <m/>
    <m/>
    <n v="3060"/>
  </r>
  <r>
    <x v="2"/>
    <s v="Tampa Electric Company"/>
    <x v="0"/>
    <s v="Tampa Electric Company"/>
    <x v="578"/>
    <s v="Permitting"/>
    <x v="119"/>
    <s v="Distrb Maint Struct"/>
    <n v="-2.19"/>
    <m/>
    <m/>
    <m/>
    <m/>
    <m/>
    <m/>
    <m/>
    <m/>
    <m/>
    <n v="-0.65"/>
    <n v="-3.38"/>
    <n v="-6.22"/>
  </r>
  <r>
    <x v="2"/>
    <s v="Tampa Electric Company"/>
    <x v="0"/>
    <s v="Tampa Electric Company"/>
    <x v="578"/>
    <s v="Permitting"/>
    <x v="121"/>
    <s v="Distrb Maint OH Line"/>
    <n v="901.12"/>
    <n v="899.97"/>
    <n v="901.98"/>
    <n v="905.32"/>
    <n v="897.33"/>
    <n v="896.45"/>
    <n v="997.5"/>
    <n v="892.62"/>
    <n v="918.36"/>
    <n v="9002.2800000000007"/>
    <n v="3422.61"/>
    <n v="216"/>
    <n v="20851.54"/>
  </r>
  <r>
    <x v="2"/>
    <s v="Tampa Electric Company"/>
    <x v="0"/>
    <s v="Tampa Electric Company"/>
    <x v="578"/>
    <s v="Permitting"/>
    <x v="122"/>
    <s v="Distrb Maint UG Line"/>
    <m/>
    <m/>
    <m/>
    <m/>
    <m/>
    <m/>
    <m/>
    <m/>
    <n v="100"/>
    <m/>
    <m/>
    <m/>
    <n v="100"/>
  </r>
  <r>
    <x v="2"/>
    <s v="Tampa Electric Company"/>
    <x v="0"/>
    <s v="Tampa Electric Company"/>
    <x v="578"/>
    <s v="Permitting"/>
    <x v="124"/>
    <s v="Distrb Maint StLght"/>
    <m/>
    <m/>
    <n v="50"/>
    <n v="550"/>
    <m/>
    <n v="595"/>
    <n v="320"/>
    <m/>
    <m/>
    <n v="50"/>
    <n v="364.65"/>
    <m/>
    <n v="1929.65"/>
  </r>
  <r>
    <x v="2"/>
    <s v="Tampa Electric Company"/>
    <x v="0"/>
    <s v="Tampa Electric Company"/>
    <x v="578"/>
    <s v="Permitting"/>
    <x v="132"/>
    <s v="Misc General Exp"/>
    <n v="-2250"/>
    <n v="250"/>
    <n v="4132.25"/>
    <n v="948.75"/>
    <n v="1342"/>
    <n v="1428"/>
    <m/>
    <n v="420"/>
    <n v="300"/>
    <m/>
    <n v="234"/>
    <n v="9410.98"/>
    <n v="16215.98"/>
  </r>
  <r>
    <x v="2"/>
    <s v="Tampa Electric Company"/>
    <x v="0"/>
    <s v="Tampa Electric Company"/>
    <x v="578"/>
    <s v="Permitting"/>
    <x v="133"/>
    <s v="A&amp;G Ele Maint GenPlt"/>
    <m/>
    <m/>
    <m/>
    <n v="63.29"/>
    <n v="114.8"/>
    <m/>
    <m/>
    <m/>
    <m/>
    <m/>
    <m/>
    <m/>
    <n v="178.09"/>
  </r>
  <r>
    <x v="2"/>
    <s v="Tampa Electric Company"/>
    <x v="0"/>
    <s v="Tampa Electric Company"/>
    <x v="578"/>
    <s v="Permitting"/>
    <x v="134"/>
    <s v="Not assigned"/>
    <m/>
    <n v="-34612.699999999997"/>
    <m/>
    <m/>
    <m/>
    <m/>
    <m/>
    <m/>
    <m/>
    <m/>
    <m/>
    <m/>
    <n v="-34612.699999999997"/>
  </r>
  <r>
    <x v="2"/>
    <s v="Tampa Electric Company"/>
    <x v="0"/>
    <s v="Tampa Electric Company"/>
    <x v="579"/>
    <s v="Political Contrib"/>
    <x v="138"/>
    <s v="Civic Political Exp"/>
    <n v="115021"/>
    <m/>
    <m/>
    <m/>
    <m/>
    <m/>
    <m/>
    <m/>
    <m/>
    <m/>
    <m/>
    <n v="70153.72"/>
    <n v="185174.72"/>
  </r>
  <r>
    <x v="2"/>
    <s v="Tampa Electric Company"/>
    <x v="0"/>
    <s v="Tampa Electric Company"/>
    <x v="580"/>
    <s v="Postage Ship Courier"/>
    <x v="1"/>
    <s v="FERC B/S Clearing"/>
    <n v="4663.12"/>
    <n v="807.05"/>
    <n v="533.47"/>
    <n v="7126.23"/>
    <n v="3073.28"/>
    <n v="4775"/>
    <n v="12144.52"/>
    <n v="7555.91"/>
    <n v="1731.8"/>
    <n v="4261.3500000000004"/>
    <n v="1521.88"/>
    <n v="4156.41"/>
    <n v="52350.020000000004"/>
  </r>
  <r>
    <x v="2"/>
    <s v="Tampa Electric Company"/>
    <x v="0"/>
    <s v="Tampa Electric Company"/>
    <x v="580"/>
    <s v="Postage Ship Courier"/>
    <x v="78"/>
    <s v="Csts Jobbing Wrk"/>
    <n v="2426.5700000000002"/>
    <n v="3803.84"/>
    <n v="3251.38"/>
    <n v="2387.13"/>
    <n v="6038.85"/>
    <n v="4332.7700000000004"/>
    <n v="9708.0499999999993"/>
    <n v="2539.12"/>
    <n v="5298.32"/>
    <n v="3447.38"/>
    <n v="1341.77"/>
    <n v="4210.8"/>
    <n v="48785.98"/>
  </r>
  <r>
    <x v="2"/>
    <s v="Tampa Electric Company"/>
    <x v="0"/>
    <s v="Tampa Electric Company"/>
    <x v="580"/>
    <s v="Postage Ship Courier"/>
    <x v="79"/>
    <s v="Other Deductions"/>
    <m/>
    <m/>
    <m/>
    <m/>
    <n v="0"/>
    <n v="0.02"/>
    <m/>
    <m/>
    <m/>
    <m/>
    <m/>
    <m/>
    <n v="0.02"/>
  </r>
  <r>
    <x v="2"/>
    <s v="Tampa Electric Company"/>
    <x v="0"/>
    <s v="Tampa Electric Company"/>
    <x v="580"/>
    <s v="Postage Ship Courier"/>
    <x v="80"/>
    <s v="Steam Ops SupEng"/>
    <m/>
    <n v="63.16"/>
    <m/>
    <m/>
    <n v="0.57999999999999996"/>
    <n v="22.11"/>
    <n v="14.36"/>
    <n v="24.72"/>
    <m/>
    <m/>
    <n v="0.09"/>
    <m/>
    <n v="125.02"/>
  </r>
  <r>
    <x v="2"/>
    <s v="Tampa Electric Company"/>
    <x v="0"/>
    <s v="Tampa Electric Company"/>
    <x v="580"/>
    <s v="Postage Ship Courier"/>
    <x v="81"/>
    <s v="Steam Fuel"/>
    <m/>
    <n v="34.130000000000003"/>
    <m/>
    <m/>
    <n v="0.04"/>
    <n v="1.1000000000000001"/>
    <n v="25.67"/>
    <n v="198.9"/>
    <n v="16.12"/>
    <n v="21.97"/>
    <n v="0"/>
    <m/>
    <n v="297.93000000000006"/>
  </r>
  <r>
    <x v="2"/>
    <s v="Tampa Electric Company"/>
    <x v="0"/>
    <s v="Tampa Electric Company"/>
    <x v="580"/>
    <s v="Postage Ship Courier"/>
    <x v="82"/>
    <s v="Steam Expenses"/>
    <m/>
    <m/>
    <m/>
    <m/>
    <n v="0.27"/>
    <n v="15.02"/>
    <n v="10.31"/>
    <n v="13.42"/>
    <m/>
    <m/>
    <n v="0.06"/>
    <m/>
    <n v="39.080000000000005"/>
  </r>
  <r>
    <x v="2"/>
    <s v="Tampa Electric Company"/>
    <x v="0"/>
    <s v="Tampa Electric Company"/>
    <x v="580"/>
    <s v="Postage Ship Courier"/>
    <x v="83"/>
    <s v="Steam Electric Exp"/>
    <m/>
    <m/>
    <m/>
    <m/>
    <n v="0.18"/>
    <n v="11.87"/>
    <n v="6.65"/>
    <n v="9.06"/>
    <m/>
    <m/>
    <n v="0.04"/>
    <m/>
    <n v="27.799999999999997"/>
  </r>
  <r>
    <x v="2"/>
    <s v="Tampa Electric Company"/>
    <x v="0"/>
    <s v="Tampa Electric Company"/>
    <x v="580"/>
    <s v="Postage Ship Courier"/>
    <x v="84"/>
    <s v="Misc Steam Pwr Exp"/>
    <n v="679.47"/>
    <n v="2318.42"/>
    <n v="1763.79"/>
    <n v="204.56"/>
    <n v="-371.27"/>
    <n v="133.9"/>
    <n v="647.5"/>
    <n v="5016.12"/>
    <n v="315.58999999999997"/>
    <n v="1583.51"/>
    <n v="529.5"/>
    <n v="844.02"/>
    <n v="13665.110000000002"/>
  </r>
  <r>
    <x v="2"/>
    <s v="Tampa Electric Company"/>
    <x v="0"/>
    <s v="Tampa Electric Company"/>
    <x v="580"/>
    <s v="Postage Ship Courier"/>
    <x v="85"/>
    <s v="Steam Main SupEng"/>
    <m/>
    <m/>
    <m/>
    <m/>
    <m/>
    <m/>
    <n v="0"/>
    <n v="0.16"/>
    <m/>
    <m/>
    <m/>
    <m/>
    <n v="0.16"/>
  </r>
  <r>
    <x v="2"/>
    <s v="Tampa Electric Company"/>
    <x v="0"/>
    <s v="Tampa Electric Company"/>
    <x v="580"/>
    <s v="Postage Ship Courier"/>
    <x v="86"/>
    <s v="Steam Main Struct"/>
    <m/>
    <m/>
    <m/>
    <m/>
    <n v="0.05"/>
    <n v="1.81"/>
    <n v="1.1000000000000001"/>
    <n v="2.4900000000000002"/>
    <m/>
    <m/>
    <n v="0.01"/>
    <m/>
    <n v="5.46"/>
  </r>
  <r>
    <x v="2"/>
    <s v="Tampa Electric Company"/>
    <x v="0"/>
    <s v="Tampa Electric Company"/>
    <x v="580"/>
    <s v="Postage Ship Courier"/>
    <x v="87"/>
    <s v="Steam Maint BoilerPl"/>
    <n v="685"/>
    <m/>
    <n v="370.99"/>
    <n v="6842.76"/>
    <n v="5410.53"/>
    <n v="20.05"/>
    <n v="15.03"/>
    <n v="24.07"/>
    <n v="-685"/>
    <m/>
    <n v="7.0000000000000007E-2"/>
    <m/>
    <n v="12683.499999999998"/>
  </r>
  <r>
    <x v="2"/>
    <s v="Tampa Electric Company"/>
    <x v="0"/>
    <s v="Tampa Electric Company"/>
    <x v="580"/>
    <s v="Postage Ship Courier"/>
    <x v="88"/>
    <s v="Steam Maint ElePlant"/>
    <m/>
    <m/>
    <m/>
    <m/>
    <n v="0.15"/>
    <n v="334.1"/>
    <n v="1.77"/>
    <n v="2.79"/>
    <m/>
    <m/>
    <n v="0.01"/>
    <m/>
    <n v="338.82"/>
  </r>
  <r>
    <x v="2"/>
    <s v="Tampa Electric Company"/>
    <x v="0"/>
    <s v="Tampa Electric Company"/>
    <x v="580"/>
    <s v="Postage Ship Courier"/>
    <x v="89"/>
    <s v="Maint Msc Steam Plnt"/>
    <m/>
    <m/>
    <m/>
    <m/>
    <n v="0.05"/>
    <n v="3.73"/>
    <n v="2.38"/>
    <n v="3.19"/>
    <m/>
    <m/>
    <n v="0.02"/>
    <m/>
    <n v="9.3699999999999992"/>
  </r>
  <r>
    <x v="2"/>
    <s v="Tampa Electric Company"/>
    <x v="0"/>
    <s v="Tampa Electric Company"/>
    <x v="580"/>
    <s v="Postage Ship Courier"/>
    <x v="90"/>
    <s v="OthPwr Ops SupEng"/>
    <m/>
    <m/>
    <m/>
    <m/>
    <m/>
    <m/>
    <m/>
    <n v="0.4"/>
    <m/>
    <m/>
    <n v="0"/>
    <m/>
    <n v="0.4"/>
  </r>
  <r>
    <x v="2"/>
    <s v="Tampa Electric Company"/>
    <x v="0"/>
    <s v="Tampa Electric Company"/>
    <x v="580"/>
    <s v="Postage Ship Courier"/>
    <x v="91"/>
    <s v="OthPwr Fuel"/>
    <m/>
    <m/>
    <m/>
    <m/>
    <m/>
    <m/>
    <n v="0.01"/>
    <n v="0.02"/>
    <m/>
    <m/>
    <n v="0"/>
    <m/>
    <n v="0.03"/>
  </r>
  <r>
    <x v="2"/>
    <s v="Tampa Electric Company"/>
    <x v="0"/>
    <s v="Tampa Electric Company"/>
    <x v="580"/>
    <s v="Postage Ship Courier"/>
    <x v="92"/>
    <s v="OthPwr Gen Exp"/>
    <n v="257.60000000000002"/>
    <n v="96.53"/>
    <m/>
    <n v="188.29"/>
    <n v="1.41"/>
    <n v="191.19"/>
    <n v="272.47000000000003"/>
    <n v="162.29"/>
    <n v="63.02"/>
    <n v="29.53"/>
    <n v="0.88"/>
    <n v="883.14"/>
    <n v="2146.35"/>
  </r>
  <r>
    <x v="2"/>
    <s v="Tampa Electric Company"/>
    <x v="0"/>
    <s v="Tampa Electric Company"/>
    <x v="580"/>
    <s v="Postage Ship Courier"/>
    <x v="93"/>
    <s v="Misc OthPwr Gen Exp"/>
    <n v="1730.27"/>
    <n v="427.78"/>
    <n v="1645.45"/>
    <n v="297.60000000000002"/>
    <n v="1886.94"/>
    <n v="477.95"/>
    <n v="2977.73"/>
    <n v="579.07000000000005"/>
    <n v="557.98"/>
    <n v="707.94"/>
    <n v="2861.04"/>
    <n v="352.66"/>
    <n v="14502.41"/>
  </r>
  <r>
    <x v="2"/>
    <s v="Tampa Electric Company"/>
    <x v="0"/>
    <s v="Tampa Electric Company"/>
    <x v="580"/>
    <s v="Postage Ship Courier"/>
    <x v="94"/>
    <s v="OthPwr Maint Struct"/>
    <m/>
    <m/>
    <m/>
    <m/>
    <n v="0.05"/>
    <n v="2.54"/>
    <n v="1.72"/>
    <n v="3.73"/>
    <m/>
    <m/>
    <n v="0"/>
    <m/>
    <n v="8.0399999999999991"/>
  </r>
  <r>
    <x v="2"/>
    <s v="Tampa Electric Company"/>
    <x v="0"/>
    <s v="Tampa Electric Company"/>
    <x v="580"/>
    <s v="Postage Ship Courier"/>
    <x v="95"/>
    <s v="OthPwr Maint Gen Eq"/>
    <m/>
    <n v="0.12"/>
    <m/>
    <m/>
    <n v="0.28000000000000003"/>
    <n v="13.58"/>
    <n v="8.1999999999999993"/>
    <n v="485.42"/>
    <m/>
    <m/>
    <n v="0.03"/>
    <m/>
    <n v="507.63"/>
  </r>
  <r>
    <x v="2"/>
    <s v="Tampa Electric Company"/>
    <x v="0"/>
    <s v="Tampa Electric Company"/>
    <x v="580"/>
    <s v="Postage Ship Courier"/>
    <x v="96"/>
    <s v="Maint Msc OthPwr Plt"/>
    <m/>
    <m/>
    <m/>
    <m/>
    <n v="0.01"/>
    <n v="0.53"/>
    <n v="0.41"/>
    <n v="0.72"/>
    <m/>
    <m/>
    <n v="0"/>
    <m/>
    <n v="1.67"/>
  </r>
  <r>
    <x v="2"/>
    <s v="Tampa Electric Company"/>
    <x v="0"/>
    <s v="Tampa Electric Company"/>
    <x v="580"/>
    <s v="Postage Ship Courier"/>
    <x v="97"/>
    <s v="OthSup SysCtrl Dispt"/>
    <m/>
    <m/>
    <m/>
    <m/>
    <n v="0.06"/>
    <n v="2.5299999999999998"/>
    <n v="1.98"/>
    <n v="2.77"/>
    <m/>
    <m/>
    <n v="0.01"/>
    <m/>
    <n v="7.35"/>
  </r>
  <r>
    <x v="2"/>
    <s v="Tampa Electric Company"/>
    <x v="0"/>
    <s v="Tampa Electric Company"/>
    <x v="580"/>
    <s v="Postage Ship Courier"/>
    <x v="98"/>
    <s v="Trnsm Ops SupEng"/>
    <m/>
    <n v="7.0000000000000007E-2"/>
    <m/>
    <m/>
    <n v="7.0000000000000007E-2"/>
    <n v="4.47"/>
    <n v="2.0699999999999998"/>
    <n v="3.57"/>
    <n v="75.290000000000006"/>
    <m/>
    <n v="0.01"/>
    <m/>
    <n v="85.550000000000011"/>
  </r>
  <r>
    <x v="2"/>
    <s v="Tampa Electric Company"/>
    <x v="0"/>
    <s v="Tampa Electric Company"/>
    <x v="580"/>
    <s v="Postage Ship Courier"/>
    <x v="99"/>
    <s v="Trnsm LD Reliability"/>
    <m/>
    <m/>
    <m/>
    <m/>
    <n v="0.01"/>
    <n v="0.32"/>
    <n v="0.26"/>
    <n v="0.35"/>
    <m/>
    <m/>
    <n v="0"/>
    <m/>
    <n v="0.94000000000000006"/>
  </r>
  <r>
    <x v="2"/>
    <s v="Tampa Electric Company"/>
    <x v="0"/>
    <s v="Tampa Electric Company"/>
    <x v="580"/>
    <s v="Postage Ship Courier"/>
    <x v="100"/>
    <s v="Trnsm LD Monitor"/>
    <m/>
    <m/>
    <m/>
    <m/>
    <n v="0.15"/>
    <n v="5.86"/>
    <n v="4.0999999999999996"/>
    <n v="6.31"/>
    <m/>
    <m/>
    <n v="0.03"/>
    <m/>
    <n v="16.45"/>
  </r>
  <r>
    <x v="2"/>
    <s v="Tampa Electric Company"/>
    <x v="0"/>
    <s v="Tampa Electric Company"/>
    <x v="580"/>
    <s v="Postage Ship Courier"/>
    <x v="101"/>
    <s v="Trnsm LD Svc Schld"/>
    <m/>
    <m/>
    <m/>
    <m/>
    <n v="0.1"/>
    <n v="3.96"/>
    <n v="3.04"/>
    <n v="4.4000000000000004"/>
    <m/>
    <m/>
    <n v="0.02"/>
    <m/>
    <n v="11.52"/>
  </r>
  <r>
    <x v="2"/>
    <s v="Tampa Electric Company"/>
    <x v="0"/>
    <s v="Tampa Electric Company"/>
    <x v="580"/>
    <s v="Postage Ship Courier"/>
    <x v="102"/>
    <s v="Trnsm Station Exp"/>
    <m/>
    <n v="0.23"/>
    <m/>
    <n v="15.75"/>
    <n v="0.1"/>
    <n v="46.38"/>
    <n v="2.93"/>
    <n v="4.28"/>
    <m/>
    <m/>
    <n v="0"/>
    <m/>
    <n v="69.670000000000016"/>
  </r>
  <r>
    <x v="2"/>
    <s v="Tampa Electric Company"/>
    <x v="0"/>
    <s v="Tampa Electric Company"/>
    <x v="580"/>
    <s v="Postage Ship Courier"/>
    <x v="103"/>
    <s v="Trnsm OH Line Exp"/>
    <m/>
    <m/>
    <m/>
    <m/>
    <n v="0.02"/>
    <n v="0.95"/>
    <n v="0.33"/>
    <n v="0.81"/>
    <m/>
    <m/>
    <n v="0"/>
    <m/>
    <n v="2.1100000000000003"/>
  </r>
  <r>
    <x v="2"/>
    <s v="Tampa Electric Company"/>
    <x v="0"/>
    <s v="Tampa Electric Company"/>
    <x v="580"/>
    <s v="Postage Ship Courier"/>
    <x v="104"/>
    <s v="Misc Trnsm Exp"/>
    <m/>
    <m/>
    <m/>
    <m/>
    <n v="0.1"/>
    <n v="4.7"/>
    <n v="3.09"/>
    <n v="4.5999999999999996"/>
    <m/>
    <n v="98.08"/>
    <n v="66.010000000000005"/>
    <m/>
    <n v="176.57999999999998"/>
  </r>
  <r>
    <x v="2"/>
    <s v="Tampa Electric Company"/>
    <x v="0"/>
    <s v="Tampa Electric Company"/>
    <x v="580"/>
    <s v="Postage Ship Courier"/>
    <x v="106"/>
    <s v="Trnsm Maint Comp SW"/>
    <m/>
    <m/>
    <m/>
    <m/>
    <n v="0.03"/>
    <n v="1.1399999999999999"/>
    <n v="0.57999999999999996"/>
    <n v="1.2"/>
    <m/>
    <m/>
    <n v="0"/>
    <m/>
    <n v="2.95"/>
  </r>
  <r>
    <x v="2"/>
    <s v="Tampa Electric Company"/>
    <x v="0"/>
    <s v="Tampa Electric Company"/>
    <x v="580"/>
    <s v="Postage Ship Courier"/>
    <x v="107"/>
    <s v="Trnsm Maint Comm Eq"/>
    <m/>
    <n v="0.25"/>
    <m/>
    <n v="10.93"/>
    <n v="0.03"/>
    <n v="0.88"/>
    <n v="0.53"/>
    <n v="283.56"/>
    <n v="81.86"/>
    <n v="377.36"/>
    <n v="0"/>
    <m/>
    <n v="755.40000000000009"/>
  </r>
  <r>
    <x v="2"/>
    <s v="Tampa Electric Company"/>
    <x v="0"/>
    <s v="Tampa Electric Company"/>
    <x v="580"/>
    <s v="Postage Ship Courier"/>
    <x v="108"/>
    <s v="Trnsm Maint Stn Equ"/>
    <m/>
    <n v="0.26"/>
    <m/>
    <m/>
    <n v="0.06"/>
    <n v="1.51"/>
    <n v="1.1399999999999999"/>
    <n v="2.0099999999999998"/>
    <m/>
    <m/>
    <n v="0.01"/>
    <n v="855.37"/>
    <n v="860.36"/>
  </r>
  <r>
    <x v="2"/>
    <s v="Tampa Electric Company"/>
    <x v="0"/>
    <s v="Tampa Electric Company"/>
    <x v="580"/>
    <s v="Postage Ship Courier"/>
    <x v="109"/>
    <s v="Trnsm Maint OH Lines"/>
    <m/>
    <n v="0"/>
    <m/>
    <n v="132.57"/>
    <n v="0.08"/>
    <n v="3.92"/>
    <n v="2.42"/>
    <n v="3.08"/>
    <n v="8.1199999999999992"/>
    <m/>
    <n v="3060.14"/>
    <m/>
    <n v="3210.33"/>
  </r>
  <r>
    <x v="2"/>
    <s v="Tampa Electric Company"/>
    <x v="0"/>
    <s v="Tampa Electric Company"/>
    <x v="580"/>
    <s v="Postage Ship Courier"/>
    <x v="110"/>
    <s v="Distrb Ops SupEng"/>
    <m/>
    <m/>
    <m/>
    <m/>
    <n v="0.11"/>
    <n v="5.56"/>
    <n v="3.16"/>
    <n v="5.73"/>
    <m/>
    <m/>
    <n v="0.01"/>
    <m/>
    <n v="14.57"/>
  </r>
  <r>
    <x v="2"/>
    <s v="Tampa Electric Company"/>
    <x v="0"/>
    <s v="Tampa Electric Company"/>
    <x v="580"/>
    <s v="Postage Ship Courier"/>
    <x v="111"/>
    <s v="Distrb Load Dispatch"/>
    <m/>
    <n v="0.02"/>
    <m/>
    <m/>
    <n v="0.08"/>
    <n v="3.61"/>
    <n v="2.41"/>
    <n v="4.03"/>
    <m/>
    <m/>
    <n v="0.01"/>
    <m/>
    <n v="10.16"/>
  </r>
  <r>
    <x v="2"/>
    <s v="Tampa Electric Company"/>
    <x v="0"/>
    <s v="Tampa Electric Company"/>
    <x v="580"/>
    <s v="Postage Ship Courier"/>
    <x v="112"/>
    <s v="Distrb Station Exp"/>
    <m/>
    <n v="0.14000000000000001"/>
    <m/>
    <m/>
    <n v="0.13"/>
    <n v="4.41"/>
    <n v="2.75"/>
    <n v="4.51"/>
    <n v="8.14"/>
    <m/>
    <n v="0.01"/>
    <m/>
    <n v="20.09"/>
  </r>
  <r>
    <x v="2"/>
    <s v="Tampa Electric Company"/>
    <x v="0"/>
    <s v="Tampa Electric Company"/>
    <x v="580"/>
    <s v="Postage Ship Courier"/>
    <x v="113"/>
    <s v="Distrb OH Line Exp"/>
    <n v="50"/>
    <n v="38.700000000000003"/>
    <n v="142.59"/>
    <m/>
    <n v="0.53"/>
    <n v="218.11"/>
    <n v="12.33"/>
    <n v="57.29"/>
    <n v="30.19"/>
    <m/>
    <n v="192.82"/>
    <n v="41.41"/>
    <n v="783.97000000000014"/>
  </r>
  <r>
    <x v="2"/>
    <s v="Tampa Electric Company"/>
    <x v="0"/>
    <s v="Tampa Electric Company"/>
    <x v="580"/>
    <s v="Postage Ship Courier"/>
    <x v="114"/>
    <s v="Distrb UG Line Exp"/>
    <m/>
    <m/>
    <m/>
    <m/>
    <n v="7.0000000000000007E-2"/>
    <n v="2.95"/>
    <n v="1.87"/>
    <n v="3.32"/>
    <m/>
    <m/>
    <n v="0.01"/>
    <m/>
    <n v="8.2200000000000006"/>
  </r>
  <r>
    <x v="2"/>
    <s v="Tampa Electric Company"/>
    <x v="0"/>
    <s v="Tampa Electric Company"/>
    <x v="580"/>
    <s v="Postage Ship Courier"/>
    <x v="115"/>
    <s v="Distrb Sreet Lightn"/>
    <m/>
    <m/>
    <m/>
    <m/>
    <n v="0.18"/>
    <n v="8.5500000000000007"/>
    <n v="4.55"/>
    <n v="8"/>
    <m/>
    <n v="48"/>
    <n v="0.02"/>
    <n v="58.76"/>
    <n v="128.06"/>
  </r>
  <r>
    <x v="2"/>
    <s v="Tampa Electric Company"/>
    <x v="0"/>
    <s v="Tampa Electric Company"/>
    <x v="580"/>
    <s v="Postage Ship Courier"/>
    <x v="116"/>
    <s v="Distrb Meter Exp"/>
    <m/>
    <n v="0"/>
    <n v="244.63"/>
    <m/>
    <n v="0.5"/>
    <n v="20.239999999999998"/>
    <n v="255.28"/>
    <n v="21.98"/>
    <m/>
    <n v="1547.42"/>
    <n v="7.0000000000000007E-2"/>
    <m/>
    <n v="2090.1200000000003"/>
  </r>
  <r>
    <x v="2"/>
    <s v="Tampa Electric Company"/>
    <x v="0"/>
    <s v="Tampa Electric Company"/>
    <x v="580"/>
    <s v="Postage Ship Courier"/>
    <x v="117"/>
    <s v="Distrb Cust Install"/>
    <m/>
    <m/>
    <m/>
    <m/>
    <n v="0.04"/>
    <n v="1.91"/>
    <n v="1.1499999999999999"/>
    <n v="2.21"/>
    <m/>
    <m/>
    <n v="0.01"/>
    <m/>
    <n v="5.3199999999999994"/>
  </r>
  <r>
    <x v="2"/>
    <s v="Tampa Electric Company"/>
    <x v="0"/>
    <s v="Tampa Electric Company"/>
    <x v="580"/>
    <s v="Postage Ship Courier"/>
    <x v="118"/>
    <s v="Misc Distrib Exp"/>
    <n v="3527.6"/>
    <n v="1853.57"/>
    <n v="1536.8"/>
    <n v="3323.5"/>
    <n v="6541.04"/>
    <n v="2529.44"/>
    <n v="2903.58"/>
    <n v="4264.22"/>
    <n v="4706.0600000000004"/>
    <n v="5096.67"/>
    <n v="3290.81"/>
    <n v="3006.35"/>
    <n v="42579.64"/>
  </r>
  <r>
    <x v="2"/>
    <s v="Tampa Electric Company"/>
    <x v="0"/>
    <s v="Tampa Electric Company"/>
    <x v="580"/>
    <s v="Postage Ship Courier"/>
    <x v="119"/>
    <s v="Distrb Maint Struct"/>
    <m/>
    <m/>
    <m/>
    <m/>
    <n v="0.02"/>
    <n v="1.33"/>
    <n v="0.72"/>
    <n v="1.69"/>
    <m/>
    <m/>
    <n v="0"/>
    <m/>
    <n v="3.7600000000000002"/>
  </r>
  <r>
    <x v="2"/>
    <s v="Tampa Electric Company"/>
    <x v="0"/>
    <s v="Tampa Electric Company"/>
    <x v="580"/>
    <s v="Postage Ship Courier"/>
    <x v="120"/>
    <s v="Distrb Maint Station"/>
    <m/>
    <n v="1.26"/>
    <m/>
    <m/>
    <n v="0.23"/>
    <n v="760.04"/>
    <n v="6.19"/>
    <n v="10.32"/>
    <m/>
    <m/>
    <n v="0.03"/>
    <m/>
    <n v="778.07"/>
  </r>
  <r>
    <x v="2"/>
    <s v="Tampa Electric Company"/>
    <x v="0"/>
    <s v="Tampa Electric Company"/>
    <x v="580"/>
    <s v="Postage Ship Courier"/>
    <x v="121"/>
    <s v="Distrb Maint OH Line"/>
    <m/>
    <n v="0"/>
    <m/>
    <n v="134.36000000000001"/>
    <n v="0.96"/>
    <n v="111.37"/>
    <n v="27.71"/>
    <n v="43.36"/>
    <m/>
    <m/>
    <n v="0.14000000000000001"/>
    <m/>
    <n v="317.90000000000003"/>
  </r>
  <r>
    <x v="2"/>
    <s v="Tampa Electric Company"/>
    <x v="0"/>
    <s v="Tampa Electric Company"/>
    <x v="580"/>
    <s v="Postage Ship Courier"/>
    <x v="122"/>
    <s v="Distrb Maint UG Line"/>
    <m/>
    <n v="0"/>
    <m/>
    <m/>
    <n v="0.35"/>
    <n v="17.72"/>
    <n v="11.76"/>
    <n v="20.05"/>
    <m/>
    <m/>
    <n v="0.06"/>
    <m/>
    <n v="49.94"/>
  </r>
  <r>
    <x v="2"/>
    <s v="Tampa Electric Company"/>
    <x v="0"/>
    <s v="Tampa Electric Company"/>
    <x v="580"/>
    <s v="Postage Ship Courier"/>
    <x v="123"/>
    <s v="Distrb Maint Transf"/>
    <m/>
    <m/>
    <m/>
    <m/>
    <n v="0.03"/>
    <n v="1.05"/>
    <n v="0.71"/>
    <n v="1.22"/>
    <m/>
    <m/>
    <n v="0"/>
    <m/>
    <n v="3.01"/>
  </r>
  <r>
    <x v="2"/>
    <s v="Tampa Electric Company"/>
    <x v="0"/>
    <s v="Tampa Electric Company"/>
    <x v="580"/>
    <s v="Postage Ship Courier"/>
    <x v="124"/>
    <s v="Distrb Maint StLght"/>
    <m/>
    <m/>
    <m/>
    <m/>
    <n v="0"/>
    <n v="0.02"/>
    <n v="0.1"/>
    <n v="0.23"/>
    <m/>
    <m/>
    <n v="0"/>
    <m/>
    <n v="0.35000000000000003"/>
  </r>
  <r>
    <x v="2"/>
    <s v="Tampa Electric Company"/>
    <x v="0"/>
    <s v="Tampa Electric Company"/>
    <x v="580"/>
    <s v="Postage Ship Courier"/>
    <x v="125"/>
    <s v="Distrb Maint Meters"/>
    <m/>
    <m/>
    <m/>
    <m/>
    <n v="0.05"/>
    <n v="1.55"/>
    <n v="1.0900000000000001"/>
    <n v="1.97"/>
    <m/>
    <m/>
    <n v="0.01"/>
    <m/>
    <n v="4.67"/>
  </r>
  <r>
    <x v="2"/>
    <s v="Tampa Electric Company"/>
    <x v="0"/>
    <s v="Tampa Electric Company"/>
    <x v="580"/>
    <s v="Postage Ship Courier"/>
    <x v="126"/>
    <s v="Cust Act Superv"/>
    <m/>
    <m/>
    <m/>
    <m/>
    <m/>
    <n v="0"/>
    <n v="0"/>
    <n v="0.01"/>
    <m/>
    <m/>
    <m/>
    <m/>
    <n v="0.01"/>
  </r>
  <r>
    <x v="2"/>
    <s v="Tampa Electric Company"/>
    <x v="0"/>
    <s v="Tampa Electric Company"/>
    <x v="580"/>
    <s v="Postage Ship Courier"/>
    <x v="127"/>
    <s v="Cust Act Meter Read"/>
    <m/>
    <m/>
    <m/>
    <m/>
    <n v="0.02"/>
    <n v="0.98"/>
    <n v="0.57999999999999996"/>
    <n v="1.07"/>
    <m/>
    <m/>
    <n v="0"/>
    <m/>
    <n v="2.6500000000000004"/>
  </r>
  <r>
    <x v="2"/>
    <s v="Tampa Electric Company"/>
    <x v="0"/>
    <s v="Tampa Electric Company"/>
    <x v="580"/>
    <s v="Postage Ship Courier"/>
    <x v="128"/>
    <s v="Cust Act Rcds Cllct"/>
    <n v="209014.1"/>
    <n v="211433.68"/>
    <n v="284202.90999999997"/>
    <n v="216485.76000000001"/>
    <n v="173918.29"/>
    <n v="327536.59999999998"/>
    <n v="218068.12"/>
    <n v="224618.23"/>
    <n v="193637.53"/>
    <n v="312690.57"/>
    <n v="229823.35"/>
    <n v="210306.32"/>
    <n v="2811735.46"/>
  </r>
  <r>
    <x v="2"/>
    <s v="Tampa Electric Company"/>
    <x v="0"/>
    <s v="Tampa Electric Company"/>
    <x v="580"/>
    <s v="Postage Ship Courier"/>
    <x v="129"/>
    <s v="Cust Assist Exp"/>
    <m/>
    <m/>
    <n v="138.16"/>
    <n v="73.319999999999993"/>
    <n v="70.53"/>
    <n v="19.82"/>
    <n v="180.38"/>
    <n v="22.49"/>
    <n v="1500.06"/>
    <n v="29.61"/>
    <n v="0.08"/>
    <m/>
    <n v="2034.4499999999998"/>
  </r>
  <r>
    <x v="2"/>
    <s v="Tampa Electric Company"/>
    <x v="0"/>
    <s v="Tampa Electric Company"/>
    <x v="580"/>
    <s v="Postage Ship Courier"/>
    <x v="130"/>
    <s v="Cust Svc Advertis"/>
    <m/>
    <m/>
    <n v="70"/>
    <m/>
    <n v="-70"/>
    <m/>
    <n v="105.83"/>
    <n v="-71.33"/>
    <m/>
    <n v="1555.4"/>
    <n v="-1555.4"/>
    <m/>
    <n v="34.5"/>
  </r>
  <r>
    <x v="2"/>
    <s v="Tampa Electric Company"/>
    <x v="0"/>
    <s v="Tampa Electric Company"/>
    <x v="580"/>
    <s v="Postage Ship Courier"/>
    <x v="137"/>
    <s v="Office Suppl Exp"/>
    <n v="8442.36"/>
    <n v="5918.23"/>
    <n v="9135.65"/>
    <n v="7100.45"/>
    <n v="6387.11"/>
    <n v="1231.26"/>
    <n v="13176.54"/>
    <n v="4930.43"/>
    <n v="3262.37"/>
    <n v="11286.3"/>
    <n v="2608.89"/>
    <n v="11497.56"/>
    <n v="84977.15"/>
  </r>
  <r>
    <x v="2"/>
    <s v="Tampa Electric Company"/>
    <x v="0"/>
    <s v="Tampa Electric Company"/>
    <x v="580"/>
    <s v="Postage Ship Courier"/>
    <x v="139"/>
    <s v="Regul Commission Exp"/>
    <m/>
    <m/>
    <n v="53.14"/>
    <n v="116.3"/>
    <m/>
    <m/>
    <m/>
    <m/>
    <m/>
    <m/>
    <m/>
    <m/>
    <n v="169.44"/>
  </r>
  <r>
    <x v="2"/>
    <s v="Tampa Electric Company"/>
    <x v="0"/>
    <s v="Tampa Electric Company"/>
    <x v="580"/>
    <s v="Postage Ship Courier"/>
    <x v="132"/>
    <s v="Misc General Exp"/>
    <n v="94.9"/>
    <n v="174.93"/>
    <n v="90.16"/>
    <n v="27.59"/>
    <n v="250.4"/>
    <n v="1.24"/>
    <n v="112.53"/>
    <n v="56.07"/>
    <m/>
    <n v="85.53"/>
    <n v="159.19"/>
    <n v="38.28"/>
    <n v="1090.82"/>
  </r>
  <r>
    <x v="2"/>
    <s v="Tampa Electric Company"/>
    <x v="0"/>
    <s v="Tampa Electric Company"/>
    <x v="580"/>
    <s v="Postage Ship Courier"/>
    <x v="133"/>
    <s v="A&amp;G Ele Maint GenPlt"/>
    <m/>
    <m/>
    <m/>
    <m/>
    <n v="7.0000000000000007E-2"/>
    <n v="3.15"/>
    <n v="1.84"/>
    <n v="2.74"/>
    <m/>
    <m/>
    <n v="0.01"/>
    <m/>
    <n v="7.81"/>
  </r>
  <r>
    <x v="2"/>
    <s v="Tampa Electric Company"/>
    <x v="0"/>
    <s v="Tampa Electric Company"/>
    <x v="580"/>
    <s v="Postage Ship Courier"/>
    <x v="134"/>
    <s v="Not assigned"/>
    <m/>
    <m/>
    <m/>
    <m/>
    <m/>
    <m/>
    <m/>
    <n v="-34.47"/>
    <m/>
    <m/>
    <m/>
    <m/>
    <n v="-34.47"/>
  </r>
  <r>
    <x v="2"/>
    <s v="Tampa Electric Company"/>
    <x v="0"/>
    <s v="Tampa Electric Company"/>
    <x v="581"/>
    <s v="Ene Conserv Allow"/>
    <x v="128"/>
    <s v="Cust Act Rcds Cllct"/>
    <n v="-100"/>
    <m/>
    <m/>
    <m/>
    <m/>
    <m/>
    <m/>
    <n v="350"/>
    <m/>
    <m/>
    <m/>
    <m/>
    <n v="250"/>
  </r>
  <r>
    <x v="2"/>
    <s v="Tampa Electric Company"/>
    <x v="0"/>
    <s v="Tampa Electric Company"/>
    <x v="581"/>
    <s v="Ene Conserv Allow"/>
    <x v="129"/>
    <s v="Cust Assist Exp"/>
    <n v="2784495.63"/>
    <n v="2910392.44"/>
    <n v="2845307.74"/>
    <n v="2927050.94"/>
    <n v="2789539.49"/>
    <n v="3103807.82"/>
    <n v="2874123.96"/>
    <n v="3473741.76"/>
    <n v="2787304.38"/>
    <n v="3005149.22"/>
    <n v="2724154.27"/>
    <n v="2942592.81"/>
    <n v="35167660.460000001"/>
  </r>
  <r>
    <x v="2"/>
    <s v="Tampa Electric Company"/>
    <x v="0"/>
    <s v="Tampa Electric Company"/>
    <x v="582"/>
    <s v="Selling Mktg Exp"/>
    <x v="78"/>
    <s v="Csts Jobbing Wrk"/>
    <n v="9500"/>
    <n v="4100"/>
    <n v="3900"/>
    <n v="9285.3799999999992"/>
    <n v="15086.51"/>
    <n v="5025"/>
    <n v="6682.38"/>
    <n v="3750"/>
    <n v="5150"/>
    <n v="2175"/>
    <n v="4250"/>
    <n v="4275"/>
    <n v="73179.26999999999"/>
  </r>
  <r>
    <x v="2"/>
    <s v="Tampa Electric Company"/>
    <x v="0"/>
    <s v="Tampa Electric Company"/>
    <x v="583"/>
    <s v="Settlement/Claim Exp"/>
    <x v="78"/>
    <s v="Csts Jobbing Wrk"/>
    <n v="2471.38"/>
    <n v="3883.52"/>
    <n v="5199.05"/>
    <n v="2224.5"/>
    <n v="4216.71"/>
    <n v="4527"/>
    <n v="5748.26"/>
    <n v="5994.7"/>
    <n v="8248.44"/>
    <n v="12119.33"/>
    <n v="7704.28"/>
    <n v="5124.78"/>
    <n v="67461.95"/>
  </r>
  <r>
    <x v="2"/>
    <s v="Tampa Electric Company"/>
    <x v="0"/>
    <s v="Tampa Electric Company"/>
    <x v="583"/>
    <s v="Settlement/Claim Exp"/>
    <x v="128"/>
    <s v="Cust Act Rcds Cllct"/>
    <n v="100"/>
    <m/>
    <m/>
    <m/>
    <m/>
    <m/>
    <m/>
    <m/>
    <m/>
    <m/>
    <m/>
    <m/>
    <n v="100"/>
  </r>
  <r>
    <x v="2"/>
    <s v="Tampa Electric Company"/>
    <x v="0"/>
    <s v="Tampa Electric Company"/>
    <x v="584"/>
    <s v="Cash Discounts Taken"/>
    <x v="137"/>
    <s v="Office Suppl Exp"/>
    <n v="-8088.1"/>
    <n v="-7010.31"/>
    <n v="-19047.939999999999"/>
    <n v="-10958.1"/>
    <n v="-15701.24"/>
    <n v="-18483.02"/>
    <n v="-8478.7999999999993"/>
    <n v="-22223.66"/>
    <n v="-12051.2"/>
    <n v="-9892.52"/>
    <n v="-15176.3"/>
    <n v="-10029.9"/>
    <n v="-157141.08999999997"/>
  </r>
  <r>
    <x v="2"/>
    <s v="Tampa Electric Company"/>
    <x v="0"/>
    <s v="Tampa Electric Company"/>
    <x v="585"/>
    <s v="A&amp;G Allocation"/>
    <x v="1"/>
    <s v="FERC B/S Clearing"/>
    <n v="2906580.7"/>
    <n v="2907613.91"/>
    <n v="2904300.31"/>
    <n v="2784872.14"/>
    <n v="2904545.77"/>
    <n v="3003356.74"/>
    <n v="2889842.42"/>
    <n v="2909108.01"/>
    <n v="2906961.84"/>
    <n v="2883660.15"/>
    <n v="2897522.78"/>
    <n v="2907224.31"/>
    <n v="34805589.079999998"/>
  </r>
  <r>
    <x v="2"/>
    <s v="Tampa Electric Company"/>
    <x v="0"/>
    <s v="Tampa Electric Company"/>
    <x v="585"/>
    <s v="A&amp;G Allocation"/>
    <x v="92"/>
    <s v="OthPwr Gen Exp"/>
    <m/>
    <m/>
    <m/>
    <m/>
    <m/>
    <m/>
    <m/>
    <m/>
    <m/>
    <n v="17190.89"/>
    <n v="8175.98"/>
    <m/>
    <n v="25366.87"/>
  </r>
  <r>
    <x v="2"/>
    <s v="Tampa Electric Company"/>
    <x v="0"/>
    <s v="Tampa Electric Company"/>
    <x v="585"/>
    <s v="A&amp;G Allocation"/>
    <x v="93"/>
    <s v="Misc OthPwr Gen Exp"/>
    <m/>
    <m/>
    <m/>
    <m/>
    <m/>
    <m/>
    <m/>
    <m/>
    <m/>
    <n v="5716.2"/>
    <m/>
    <m/>
    <n v="5716.2"/>
  </r>
  <r>
    <x v="2"/>
    <s v="Tampa Electric Company"/>
    <x v="0"/>
    <s v="Tampa Electric Company"/>
    <x v="585"/>
    <s v="A&amp;G Allocation"/>
    <x v="95"/>
    <s v="OthPwr Maint Gen Eq"/>
    <m/>
    <m/>
    <n v="400.24"/>
    <m/>
    <m/>
    <m/>
    <m/>
    <m/>
    <m/>
    <m/>
    <m/>
    <m/>
    <n v="400.24"/>
  </r>
  <r>
    <x v="2"/>
    <s v="Tampa Electric Company"/>
    <x v="0"/>
    <s v="Tampa Electric Company"/>
    <x v="585"/>
    <s v="A&amp;G Allocation"/>
    <x v="104"/>
    <s v="Misc Trnsm Exp"/>
    <m/>
    <m/>
    <m/>
    <n v="94652.94"/>
    <m/>
    <n v="-94652.94"/>
    <m/>
    <m/>
    <m/>
    <n v="1836.32"/>
    <m/>
    <m/>
    <n v="1836.32"/>
  </r>
  <r>
    <x v="2"/>
    <s v="Tampa Electric Company"/>
    <x v="0"/>
    <s v="Tampa Electric Company"/>
    <x v="585"/>
    <s v="A&amp;G Allocation"/>
    <x v="106"/>
    <s v="Trnsm Maint Comp SW"/>
    <n v="452.22"/>
    <m/>
    <m/>
    <m/>
    <m/>
    <m/>
    <m/>
    <m/>
    <m/>
    <m/>
    <m/>
    <m/>
    <n v="452.22"/>
  </r>
  <r>
    <x v="2"/>
    <s v="Tampa Electric Company"/>
    <x v="0"/>
    <s v="Tampa Electric Company"/>
    <x v="585"/>
    <s v="A&amp;G Allocation"/>
    <x v="109"/>
    <s v="Trnsm Maint OH Lines"/>
    <n v="1887.29"/>
    <n v="2431.46"/>
    <n v="1434.25"/>
    <n v="2891.03"/>
    <n v="1339.39"/>
    <n v="1591.87"/>
    <n v="1633.73"/>
    <n v="1718.3"/>
    <n v="812.74"/>
    <n v="2242.94"/>
    <n v="1822.52"/>
    <n v="1904.4"/>
    <n v="21709.920000000002"/>
  </r>
  <r>
    <x v="2"/>
    <s v="Tampa Electric Company"/>
    <x v="0"/>
    <s v="Tampa Electric Company"/>
    <x v="585"/>
    <s v="A&amp;G Allocation"/>
    <x v="113"/>
    <s v="Distrb OH Line Exp"/>
    <n v="-133.9"/>
    <m/>
    <m/>
    <m/>
    <m/>
    <m/>
    <m/>
    <m/>
    <m/>
    <m/>
    <m/>
    <m/>
    <n v="-133.9"/>
  </r>
  <r>
    <x v="2"/>
    <s v="Tampa Electric Company"/>
    <x v="0"/>
    <s v="Tampa Electric Company"/>
    <x v="585"/>
    <s v="A&amp;G Allocation"/>
    <x v="131"/>
    <s v="A&amp;G Salaries"/>
    <m/>
    <m/>
    <m/>
    <m/>
    <m/>
    <m/>
    <m/>
    <m/>
    <m/>
    <m/>
    <n v="73.52"/>
    <m/>
    <n v="73.52"/>
  </r>
  <r>
    <x v="2"/>
    <s v="Tampa Electric Company"/>
    <x v="0"/>
    <s v="Tampa Electric Company"/>
    <x v="585"/>
    <s v="A&amp;G Allocation"/>
    <x v="156"/>
    <s v="Admin Exp Transf Cr"/>
    <n v="7438.66"/>
    <n v="6621.3"/>
    <n v="8445.34"/>
    <n v="34250.559999999998"/>
    <n v="10781.51"/>
    <n v="6371"/>
    <n v="15264.76"/>
    <n v="5840.36"/>
    <n v="8892.09"/>
    <n v="8825.11"/>
    <n v="9071.8700000000008"/>
    <n v="7537.96"/>
    <n v="129340.51999999999"/>
  </r>
  <r>
    <x v="2"/>
    <s v="Tampa Electric Company"/>
    <x v="0"/>
    <s v="Tampa Electric Company"/>
    <x v="585"/>
    <s v="A&amp;G Allocation"/>
    <x v="134"/>
    <s v="Not assigned"/>
    <n v="133.9"/>
    <m/>
    <m/>
    <m/>
    <m/>
    <m/>
    <m/>
    <m/>
    <m/>
    <m/>
    <m/>
    <m/>
    <n v="133.9"/>
  </r>
  <r>
    <x v="2"/>
    <s v="Tampa Electric Company"/>
    <x v="0"/>
    <s v="Tampa Electric Company"/>
    <x v="586"/>
    <s v="A&amp;G Alloc to Capital"/>
    <x v="156"/>
    <s v="Admin Exp Transf Cr"/>
    <n v="-2916666.67"/>
    <n v="-2916666.67"/>
    <n v="-2916666.67"/>
    <n v="-2916666.67"/>
    <n v="-2916666.67"/>
    <n v="-2916666.67"/>
    <n v="-2916666.67"/>
    <n v="-2916666.67"/>
    <n v="-2916666.67"/>
    <n v="-2916666.67"/>
    <n v="-2916666.67"/>
    <n v="-2916666.67"/>
    <n v="-35000000.040000007"/>
  </r>
  <r>
    <x v="2"/>
    <s v="Tampa Electric Company"/>
    <x v="0"/>
    <s v="Tampa Electric Company"/>
    <x v="587"/>
    <s v="Fleet Allocation"/>
    <x v="1"/>
    <s v="FERC B/S Clearing"/>
    <n v="-102667.27"/>
    <n v="-130158.96"/>
    <n v="-190495"/>
    <n v="-168173.61"/>
    <n v="-148348.12"/>
    <n v="-115109.64"/>
    <n v="-52246.720000000001"/>
    <n v="-173477.57"/>
    <n v="-386163.20000000001"/>
    <n v="-115793.14"/>
    <n v="-132441.85999999999"/>
    <n v="-87403.22"/>
    <n v="-1802478.3099999998"/>
  </r>
  <r>
    <x v="2"/>
    <s v="Tampa Electric Company"/>
    <x v="0"/>
    <s v="Tampa Electric Company"/>
    <x v="587"/>
    <s v="Fleet Allocation"/>
    <x v="79"/>
    <s v="Other Deductions"/>
    <n v="58.69"/>
    <m/>
    <m/>
    <n v="6.2"/>
    <n v="13.88"/>
    <n v="11.2"/>
    <m/>
    <m/>
    <m/>
    <m/>
    <m/>
    <m/>
    <n v="89.97"/>
  </r>
  <r>
    <x v="2"/>
    <s v="Tampa Electric Company"/>
    <x v="0"/>
    <s v="Tampa Electric Company"/>
    <x v="587"/>
    <s v="Fleet Allocation"/>
    <x v="80"/>
    <s v="Steam Ops SupEng"/>
    <n v="6.26"/>
    <m/>
    <m/>
    <m/>
    <m/>
    <m/>
    <m/>
    <m/>
    <m/>
    <m/>
    <m/>
    <m/>
    <n v="6.26"/>
  </r>
  <r>
    <x v="2"/>
    <s v="Tampa Electric Company"/>
    <x v="0"/>
    <s v="Tampa Electric Company"/>
    <x v="587"/>
    <s v="Fleet Allocation"/>
    <x v="81"/>
    <s v="Steam Fuel"/>
    <n v="9827.41"/>
    <n v="3393.27"/>
    <n v="4564.57"/>
    <n v="3670.79"/>
    <n v="4584.8999999999996"/>
    <n v="1891.11"/>
    <n v="1839.1"/>
    <n v="2956.44"/>
    <n v="12123.16"/>
    <n v="2437.25"/>
    <n v="2832.23"/>
    <n v="1391.74"/>
    <n v="51511.97"/>
  </r>
  <r>
    <x v="2"/>
    <s v="Tampa Electric Company"/>
    <x v="0"/>
    <s v="Tampa Electric Company"/>
    <x v="587"/>
    <s v="Fleet Allocation"/>
    <x v="82"/>
    <s v="Steam Expenses"/>
    <n v="26515.29"/>
    <n v="29746.17"/>
    <n v="50638.21"/>
    <n v="36549.85"/>
    <n v="19506.09"/>
    <n v="21404.38"/>
    <n v="13353.41"/>
    <n v="28775.01"/>
    <n v="78050.509999999995"/>
    <n v="23190.03"/>
    <n v="28961.54"/>
    <n v="19850.25"/>
    <n v="376540.73999999993"/>
  </r>
  <r>
    <x v="2"/>
    <s v="Tampa Electric Company"/>
    <x v="0"/>
    <s v="Tampa Electric Company"/>
    <x v="587"/>
    <s v="Fleet Allocation"/>
    <x v="83"/>
    <s v="Steam Electric Exp"/>
    <n v="17401.740000000002"/>
    <n v="20759.150000000001"/>
    <n v="31821.279999999999"/>
    <n v="23257.18"/>
    <n v="17136.52"/>
    <n v="21362.07"/>
    <n v="10246.86"/>
    <n v="22484.59"/>
    <n v="58994.34"/>
    <n v="19971.03"/>
    <n v="22503.96"/>
    <n v="16745.48"/>
    <n v="282684.19999999995"/>
  </r>
  <r>
    <x v="2"/>
    <s v="Tampa Electric Company"/>
    <x v="0"/>
    <s v="Tampa Electric Company"/>
    <x v="587"/>
    <s v="Fleet Allocation"/>
    <x v="84"/>
    <s v="Misc Steam Pwr Exp"/>
    <n v="4.3"/>
    <n v="371.71"/>
    <n v="10.99"/>
    <n v="6.19"/>
    <n v="6.77"/>
    <n v="31.82"/>
    <n v="2.48"/>
    <n v="57.44"/>
    <n v="64.08"/>
    <n v="255.6"/>
    <n v="518.05999999999995"/>
    <n v="5.12"/>
    <n v="1334.56"/>
  </r>
  <r>
    <x v="2"/>
    <s v="Tampa Electric Company"/>
    <x v="0"/>
    <s v="Tampa Electric Company"/>
    <x v="587"/>
    <s v="Fleet Allocation"/>
    <x v="86"/>
    <s v="Steam Main Struct"/>
    <n v="3760.95"/>
    <n v="6442.14"/>
    <n v="8289.4"/>
    <n v="9561.08"/>
    <n v="6513.03"/>
    <n v="3467.37"/>
    <n v="1817.44"/>
    <n v="6667.06"/>
    <n v="18771.009999999998"/>
    <n v="7356.01"/>
    <n v="6447.22"/>
    <n v="3678.68"/>
    <n v="82771.389999999985"/>
  </r>
  <r>
    <x v="2"/>
    <s v="Tampa Electric Company"/>
    <x v="0"/>
    <s v="Tampa Electric Company"/>
    <x v="587"/>
    <s v="Fleet Allocation"/>
    <x v="87"/>
    <s v="Steam Maint BoilerPl"/>
    <n v="20274.04"/>
    <n v="31985.040000000001"/>
    <n v="50679.86"/>
    <n v="47515.18"/>
    <n v="30086.15"/>
    <n v="22342.71"/>
    <n v="16240.34"/>
    <n v="38527.279999999999"/>
    <n v="111858.04"/>
    <n v="31927.07"/>
    <n v="36314.57"/>
    <n v="19592.41"/>
    <n v="457342.68999999994"/>
  </r>
  <r>
    <x v="2"/>
    <s v="Tampa Electric Company"/>
    <x v="0"/>
    <s v="Tampa Electric Company"/>
    <x v="587"/>
    <s v="Fleet Allocation"/>
    <x v="88"/>
    <s v="Steam Maint ElePlant"/>
    <n v="6541.84"/>
    <n v="7659.42"/>
    <n v="12114.64"/>
    <n v="14485.15"/>
    <n v="14022.88"/>
    <n v="4597.63"/>
    <n v="2717.62"/>
    <n v="6629.23"/>
    <n v="9556.4599999999991"/>
    <n v="4175.7299999999996"/>
    <n v="7649.41"/>
    <n v="1939.28"/>
    <n v="92089.29"/>
  </r>
  <r>
    <x v="2"/>
    <s v="Tampa Electric Company"/>
    <x v="0"/>
    <s v="Tampa Electric Company"/>
    <x v="587"/>
    <s v="Fleet Allocation"/>
    <x v="89"/>
    <s v="Maint Msc Steam Plnt"/>
    <n v="4921.6499999999996"/>
    <n v="13728.17"/>
    <n v="12816.97"/>
    <n v="10242.39"/>
    <n v="5234.17"/>
    <n v="7100.63"/>
    <n v="3099.03"/>
    <n v="7196.18"/>
    <n v="21160.91"/>
    <n v="7483.49"/>
    <n v="9514.23"/>
    <n v="2969.81"/>
    <n v="105467.62999999999"/>
  </r>
  <r>
    <x v="2"/>
    <s v="Tampa Electric Company"/>
    <x v="0"/>
    <s v="Tampa Electric Company"/>
    <x v="587"/>
    <s v="Fleet Allocation"/>
    <x v="92"/>
    <s v="OthPwr Gen Exp"/>
    <n v="9102.24"/>
    <n v="9110.2999999999993"/>
    <n v="9321.94"/>
    <n v="14089.62"/>
    <n v="35911.870000000003"/>
    <n v="23908.560000000001"/>
    <n v="1350.18"/>
    <n v="45022.93"/>
    <n v="42548.27"/>
    <n v="8934.02"/>
    <n v="9899.1"/>
    <n v="9638.91"/>
    <n v="218837.93999999997"/>
  </r>
  <r>
    <x v="2"/>
    <s v="Tampa Electric Company"/>
    <x v="0"/>
    <s v="Tampa Electric Company"/>
    <x v="587"/>
    <s v="Fleet Allocation"/>
    <x v="93"/>
    <s v="Misc OthPwr Gen Exp"/>
    <n v="847.45"/>
    <n v="1449.12"/>
    <n v="855.14"/>
    <n v="1380.65"/>
    <n v="1970.09"/>
    <n v="807.33"/>
    <n v="36.93"/>
    <n v="2716.07"/>
    <n v="1416.91"/>
    <n v="-1395.59"/>
    <n v="1737.78"/>
    <n v="245.26"/>
    <n v="12067.140000000001"/>
  </r>
  <r>
    <x v="2"/>
    <s v="Tampa Electric Company"/>
    <x v="0"/>
    <s v="Tampa Electric Company"/>
    <x v="587"/>
    <s v="Fleet Allocation"/>
    <x v="94"/>
    <s v="OthPwr Maint Struct"/>
    <n v="214.67"/>
    <n v="168.44"/>
    <n v="142.30000000000001"/>
    <n v="120.03"/>
    <n v="154.29"/>
    <n v="426.28"/>
    <m/>
    <n v="1516.93"/>
    <n v="392.55"/>
    <n v="-341.92"/>
    <n v="143.02000000000001"/>
    <n v="8.42"/>
    <n v="2945.01"/>
  </r>
  <r>
    <x v="2"/>
    <s v="Tampa Electric Company"/>
    <x v="0"/>
    <s v="Tampa Electric Company"/>
    <x v="587"/>
    <s v="Fleet Allocation"/>
    <x v="95"/>
    <s v="OthPwr Maint Gen Eq"/>
    <n v="2868.77"/>
    <n v="5054.88"/>
    <n v="9118.8700000000008"/>
    <n v="7196.3"/>
    <n v="12878.82"/>
    <n v="7452.16"/>
    <n v="1543.33"/>
    <n v="9331.5300000000007"/>
    <n v="24454.1"/>
    <n v="12123.55"/>
    <n v="5148.04"/>
    <n v="11334.64"/>
    <n v="108504.99"/>
  </r>
  <r>
    <x v="2"/>
    <s v="Tampa Electric Company"/>
    <x v="0"/>
    <s v="Tampa Electric Company"/>
    <x v="587"/>
    <s v="Fleet Allocation"/>
    <x v="96"/>
    <s v="Maint Msc OthPwr Plt"/>
    <n v="321.97000000000003"/>
    <n v="291.14999999999998"/>
    <n v="120.83"/>
    <n v="93"/>
    <n v="328.66"/>
    <n v="306.39"/>
    <m/>
    <n v="1596.88"/>
    <n v="6772.86"/>
    <n v="-323.13"/>
    <n v="772.7"/>
    <n v="3.22"/>
    <n v="10284.530000000001"/>
  </r>
  <r>
    <x v="2"/>
    <s v="Tampa Electric Company"/>
    <x v="0"/>
    <s v="Tampa Electric Company"/>
    <x v="587"/>
    <s v="Fleet Allocation"/>
    <x v="118"/>
    <s v="Misc Distrib Exp"/>
    <m/>
    <m/>
    <m/>
    <m/>
    <n v="16.13"/>
    <m/>
    <m/>
    <m/>
    <m/>
    <m/>
    <m/>
    <m/>
    <n v="16.13"/>
  </r>
  <r>
    <x v="2"/>
    <s v="Tampa Electric Company"/>
    <x v="0"/>
    <s v="Tampa Electric Company"/>
    <x v="588"/>
    <s v="Stores Allocation"/>
    <x v="1"/>
    <s v="FERC B/S Clearing"/>
    <n v="-193962.33"/>
    <n v="-202275.52"/>
    <n v="-255346.41"/>
    <n v="-256689.88"/>
    <n v="-241571.16"/>
    <n v="-222010.12"/>
    <n v="-232758.43"/>
    <n v="-260659.84"/>
    <n v="-180884.24"/>
    <n v="-164199.34"/>
    <n v="-248511.95"/>
    <n v="-249602.58"/>
    <n v="-2708471.8000000003"/>
  </r>
  <r>
    <x v="2"/>
    <s v="Tampa Electric Company"/>
    <x v="0"/>
    <s v="Tampa Electric Company"/>
    <x v="588"/>
    <s v="Stores Allocation"/>
    <x v="82"/>
    <s v="Steam Expenses"/>
    <m/>
    <m/>
    <n v="645.67999999999995"/>
    <m/>
    <m/>
    <m/>
    <n v="63.56"/>
    <m/>
    <m/>
    <m/>
    <m/>
    <m/>
    <n v="709.24"/>
  </r>
  <r>
    <x v="2"/>
    <s v="Tampa Electric Company"/>
    <x v="0"/>
    <s v="Tampa Electric Company"/>
    <x v="588"/>
    <s v="Stores Allocation"/>
    <x v="84"/>
    <s v="Misc Steam Pwr Exp"/>
    <n v="1917.69"/>
    <n v="2909.5"/>
    <n v="3524.06"/>
    <n v="1038.43"/>
    <n v="1800.47"/>
    <n v="9654.08"/>
    <n v="20794.689999999999"/>
    <n v="3661.5"/>
    <n v="6907.51"/>
    <n v="9471.16"/>
    <n v="7619.53"/>
    <n v="8442.56"/>
    <n v="77741.179999999993"/>
  </r>
  <r>
    <x v="2"/>
    <s v="Tampa Electric Company"/>
    <x v="0"/>
    <s v="Tampa Electric Company"/>
    <x v="588"/>
    <s v="Stores Allocation"/>
    <x v="86"/>
    <s v="Steam Main Struct"/>
    <n v="10798.11"/>
    <n v="3558.82"/>
    <n v="13181.79"/>
    <n v="5218.22"/>
    <n v="14903.93"/>
    <n v="2559.35"/>
    <n v="14889.37"/>
    <n v="4973.9399999999996"/>
    <n v="31089.54"/>
    <n v="4893.6400000000003"/>
    <n v="11062.51"/>
    <n v="5572.45"/>
    <n v="122701.67"/>
  </r>
  <r>
    <x v="2"/>
    <s v="Tampa Electric Company"/>
    <x v="0"/>
    <s v="Tampa Electric Company"/>
    <x v="588"/>
    <s v="Stores Allocation"/>
    <x v="87"/>
    <s v="Steam Maint BoilerPl"/>
    <n v="52419.82"/>
    <n v="43655.13"/>
    <n v="55766.17"/>
    <n v="80577.91"/>
    <n v="66600.11"/>
    <n v="75264.740000000005"/>
    <n v="64019"/>
    <n v="170819.78"/>
    <n v="88036.9"/>
    <n v="26048"/>
    <n v="96963.64"/>
    <n v="43644.14"/>
    <n v="863815.34000000008"/>
  </r>
  <r>
    <x v="2"/>
    <s v="Tampa Electric Company"/>
    <x v="0"/>
    <s v="Tampa Electric Company"/>
    <x v="588"/>
    <s v="Stores Allocation"/>
    <x v="88"/>
    <s v="Steam Maint ElePlant"/>
    <n v="3066.7"/>
    <n v="6112.25"/>
    <n v="10583.56"/>
    <n v="18030.47"/>
    <n v="36329.949999999997"/>
    <n v="6245.56"/>
    <n v="7706.16"/>
    <n v="2370.9499999999998"/>
    <n v="2060.0100000000002"/>
    <n v="32539.62"/>
    <n v="4402.17"/>
    <n v="5343.97"/>
    <n v="134791.36999999997"/>
  </r>
  <r>
    <x v="2"/>
    <s v="Tampa Electric Company"/>
    <x v="0"/>
    <s v="Tampa Electric Company"/>
    <x v="588"/>
    <s v="Stores Allocation"/>
    <x v="89"/>
    <s v="Maint Msc Steam Plnt"/>
    <n v="10355.99"/>
    <n v="13949.79"/>
    <n v="37012.870000000003"/>
    <n v="22591.11"/>
    <n v="11818.28"/>
    <n v="28736.959999999999"/>
    <n v="38595.58"/>
    <n v="6587.1"/>
    <n v="27724.799999999999"/>
    <n v="17593.88"/>
    <n v="26809.75"/>
    <n v="33943.94"/>
    <n v="275720.05000000005"/>
  </r>
  <r>
    <x v="2"/>
    <s v="Tampa Electric Company"/>
    <x v="0"/>
    <s v="Tampa Electric Company"/>
    <x v="588"/>
    <s v="Stores Allocation"/>
    <x v="92"/>
    <s v="OthPwr Gen Exp"/>
    <n v="6588.03"/>
    <n v="6224.01"/>
    <n v="5669.8"/>
    <n v="12482.2"/>
    <n v="6452.55"/>
    <n v="7416.98"/>
    <n v="7036.18"/>
    <n v="7988.02"/>
    <n v="601.34"/>
    <n v="6835.87"/>
    <n v="7874.53"/>
    <n v="7910.25"/>
    <n v="83079.759999999995"/>
  </r>
  <r>
    <x v="2"/>
    <s v="Tampa Electric Company"/>
    <x v="0"/>
    <s v="Tampa Electric Company"/>
    <x v="588"/>
    <s v="Stores Allocation"/>
    <x v="93"/>
    <s v="Misc OthPwr Gen Exp"/>
    <n v="4052.71"/>
    <n v="977.62"/>
    <n v="15620.39"/>
    <n v="557.62"/>
    <n v="2656.93"/>
    <n v="5232.2"/>
    <n v="1030.81"/>
    <n v="8561.98"/>
    <n v="359.01"/>
    <n v="2304.59"/>
    <n v="2316.21"/>
    <n v="1633.35"/>
    <n v="45303.42"/>
  </r>
  <r>
    <x v="2"/>
    <s v="Tampa Electric Company"/>
    <x v="0"/>
    <s v="Tampa Electric Company"/>
    <x v="588"/>
    <s v="Stores Allocation"/>
    <x v="94"/>
    <s v="OthPwr Maint Struct"/>
    <n v="6047.01"/>
    <n v="7469.63"/>
    <n v="4460.45"/>
    <n v="5818.69"/>
    <n v="320.33"/>
    <n v="3778.93"/>
    <n v="4250.2700000000004"/>
    <n v="73.17"/>
    <n v="1468.21"/>
    <n v="323.8"/>
    <n v="365.79"/>
    <n v="3028.14"/>
    <n v="37404.420000000006"/>
  </r>
  <r>
    <x v="2"/>
    <s v="Tampa Electric Company"/>
    <x v="0"/>
    <s v="Tampa Electric Company"/>
    <x v="588"/>
    <s v="Stores Allocation"/>
    <x v="95"/>
    <s v="OthPwr Maint Gen Eq"/>
    <n v="88594.9"/>
    <n v="107641.34"/>
    <n v="106677.61"/>
    <n v="100835.55"/>
    <n v="94436.22"/>
    <n v="80551.27"/>
    <n v="64386.42"/>
    <n v="55317.93"/>
    <n v="22003.45"/>
    <n v="59503.17"/>
    <n v="91371.46"/>
    <n v="139976.35999999999"/>
    <n v="1011295.68"/>
  </r>
  <r>
    <x v="2"/>
    <s v="Tampa Electric Company"/>
    <x v="0"/>
    <s v="Tampa Electric Company"/>
    <x v="588"/>
    <s v="Stores Allocation"/>
    <x v="96"/>
    <s v="Maint Msc OthPwr Plt"/>
    <n v="9995.5400000000009"/>
    <n v="9546.82"/>
    <n v="2190.59"/>
    <n v="9161.0300000000007"/>
    <n v="6244.74"/>
    <n v="2512.9"/>
    <n v="9494.25"/>
    <m/>
    <n v="624.46"/>
    <n v="4528.3999999999996"/>
    <m/>
    <n v="73.25"/>
    <n v="54371.98"/>
  </r>
  <r>
    <x v="2"/>
    <s v="Tampa Electric Company"/>
    <x v="0"/>
    <s v="Tampa Electric Company"/>
    <x v="588"/>
    <s v="Stores Allocation"/>
    <x v="102"/>
    <s v="Trnsm Station Exp"/>
    <n v="-30.37"/>
    <m/>
    <m/>
    <m/>
    <m/>
    <m/>
    <m/>
    <m/>
    <m/>
    <m/>
    <m/>
    <m/>
    <n v="-30.37"/>
  </r>
  <r>
    <x v="2"/>
    <s v="Tampa Electric Company"/>
    <x v="0"/>
    <s v="Tampa Electric Company"/>
    <x v="588"/>
    <s v="Stores Allocation"/>
    <x v="113"/>
    <s v="Distrb OH Line Exp"/>
    <n v="-22.82"/>
    <m/>
    <m/>
    <m/>
    <m/>
    <m/>
    <m/>
    <m/>
    <m/>
    <m/>
    <m/>
    <m/>
    <n v="-22.82"/>
  </r>
  <r>
    <x v="2"/>
    <s v="Tampa Electric Company"/>
    <x v="0"/>
    <s v="Tampa Electric Company"/>
    <x v="588"/>
    <s v="Stores Allocation"/>
    <x v="121"/>
    <s v="Distrb Maint OH Line"/>
    <n v="234.48"/>
    <n v="230.61"/>
    <n v="13.44"/>
    <n v="9.8800000000000008"/>
    <n v="7.65"/>
    <n v="57.15"/>
    <n v="492.14"/>
    <n v="18.38"/>
    <n v="-255.67"/>
    <n v="157.21"/>
    <n v="-273.64"/>
    <n v="34.17"/>
    <n v="725.80000000000007"/>
  </r>
  <r>
    <x v="2"/>
    <s v="Tampa Electric Company"/>
    <x v="0"/>
    <s v="Tampa Electric Company"/>
    <x v="588"/>
    <s v="Stores Allocation"/>
    <x v="122"/>
    <s v="Distrb Maint UG Line"/>
    <n v="-52.06"/>
    <m/>
    <m/>
    <m/>
    <m/>
    <m/>
    <m/>
    <m/>
    <m/>
    <m/>
    <m/>
    <m/>
    <n v="-52.06"/>
  </r>
  <r>
    <x v="2"/>
    <s v="Tampa Electric Company"/>
    <x v="0"/>
    <s v="Tampa Electric Company"/>
    <x v="588"/>
    <s v="Stores Allocation"/>
    <x v="137"/>
    <s v="Office Suppl Exp"/>
    <m/>
    <m/>
    <m/>
    <n v="368.77"/>
    <m/>
    <m/>
    <m/>
    <n v="287.08999999999997"/>
    <n v="264.68"/>
    <m/>
    <m/>
    <m/>
    <n v="920.54"/>
  </r>
  <r>
    <x v="2"/>
    <s v="Tampa Electric Company"/>
    <x v="0"/>
    <s v="Tampa Electric Company"/>
    <x v="588"/>
    <s v="Stores Allocation"/>
    <x v="134"/>
    <s v="Not assigned"/>
    <n v="-3.4"/>
    <m/>
    <m/>
    <m/>
    <m/>
    <m/>
    <m/>
    <m/>
    <m/>
    <m/>
    <m/>
    <m/>
    <n v="-3.4"/>
  </r>
  <r>
    <x v="2"/>
    <s v="Tampa Electric Company"/>
    <x v="0"/>
    <s v="Tampa Electric Company"/>
    <x v="589"/>
    <s v="Small Tools Alloc"/>
    <x v="1"/>
    <s v="FERC B/S Clearing"/>
    <n v="-46536.63"/>
    <n v="-64563.199999999997"/>
    <n v="-52953.78"/>
    <n v="-26356.78"/>
    <n v="-17476.509999999998"/>
    <n v="-24455.99"/>
    <n v="-17546.810000000001"/>
    <n v="-26406.02"/>
    <n v="-30695.89"/>
    <n v="-29547.85"/>
    <n v="-34969.46"/>
    <n v="-39197.300000000003"/>
    <n v="-410706.22"/>
  </r>
  <r>
    <x v="2"/>
    <s v="Tampa Electric Company"/>
    <x v="0"/>
    <s v="Tampa Electric Company"/>
    <x v="589"/>
    <s v="Small Tools Alloc"/>
    <x v="79"/>
    <s v="Other Deductions"/>
    <n v="219.25"/>
    <m/>
    <m/>
    <n v="23.83"/>
    <n v="11.67"/>
    <n v="4.43"/>
    <m/>
    <m/>
    <m/>
    <m/>
    <m/>
    <m/>
    <n v="259.17999999999995"/>
  </r>
  <r>
    <x v="2"/>
    <s v="Tampa Electric Company"/>
    <x v="0"/>
    <s v="Tampa Electric Company"/>
    <x v="589"/>
    <s v="Small Tools Alloc"/>
    <x v="80"/>
    <s v="Steam Ops SupEng"/>
    <n v="0.92"/>
    <m/>
    <m/>
    <m/>
    <m/>
    <m/>
    <m/>
    <m/>
    <m/>
    <m/>
    <m/>
    <m/>
    <n v="0.92"/>
  </r>
  <r>
    <x v="2"/>
    <s v="Tampa Electric Company"/>
    <x v="0"/>
    <s v="Tampa Electric Company"/>
    <x v="589"/>
    <s v="Small Tools Alloc"/>
    <x v="81"/>
    <s v="Steam Fuel"/>
    <n v="1442.66"/>
    <n v="2022.57"/>
    <n v="1162.68"/>
    <n v="264.06"/>
    <n v="645.78"/>
    <n v="427.35"/>
    <n v="254.97"/>
    <n v="229.12"/>
    <n v="757.75"/>
    <n v="553.26"/>
    <n v="640.13"/>
    <n v="565.05999999999995"/>
    <n v="8965.39"/>
  </r>
  <r>
    <x v="2"/>
    <s v="Tampa Electric Company"/>
    <x v="0"/>
    <s v="Tampa Electric Company"/>
    <x v="589"/>
    <s v="Small Tools Alloc"/>
    <x v="82"/>
    <s v="Steam Expenses"/>
    <n v="3892.62"/>
    <n v="17730.45"/>
    <n v="12898.41"/>
    <n v="2629.23"/>
    <n v="2747.44"/>
    <n v="4836.8999999999996"/>
    <n v="1851.33"/>
    <n v="2229.98"/>
    <n v="4878.5"/>
    <n v="5264.18"/>
    <n v="6545.77"/>
    <n v="8059.4"/>
    <n v="73564.210000000006"/>
  </r>
  <r>
    <x v="2"/>
    <s v="Tampa Electric Company"/>
    <x v="0"/>
    <s v="Tampa Electric Company"/>
    <x v="589"/>
    <s v="Small Tools Alloc"/>
    <x v="83"/>
    <s v="Steam Electric Exp"/>
    <n v="2554.58"/>
    <n v="12373.57"/>
    <n v="8105.46"/>
    <n v="1673.06"/>
    <n v="2413.7600000000002"/>
    <n v="4827.59"/>
    <n v="1420.65"/>
    <n v="1742.63"/>
    <n v="3687.41"/>
    <n v="4533.78"/>
    <n v="5085.97"/>
    <n v="6798.63"/>
    <n v="55217.089999999989"/>
  </r>
  <r>
    <x v="2"/>
    <s v="Tampa Electric Company"/>
    <x v="0"/>
    <s v="Tampa Electric Company"/>
    <x v="589"/>
    <s v="Small Tools Alloc"/>
    <x v="84"/>
    <s v="Misc Steam Pwr Exp"/>
    <n v="0.63"/>
    <n v="221.56"/>
    <n v="2.8"/>
    <n v="0.45"/>
    <n v="0.95"/>
    <n v="7.19"/>
    <n v="0.34"/>
    <n v="4.45"/>
    <n v="4.01"/>
    <n v="58.02"/>
    <n v="117.09"/>
    <n v="2.08"/>
    <n v="419.57"/>
  </r>
  <r>
    <x v="2"/>
    <s v="Tampa Electric Company"/>
    <x v="0"/>
    <s v="Tampa Electric Company"/>
    <x v="589"/>
    <s v="Small Tools Alloc"/>
    <x v="85"/>
    <s v="Steam Main SupEng"/>
    <m/>
    <m/>
    <m/>
    <m/>
    <m/>
    <m/>
    <n v="3.13"/>
    <m/>
    <m/>
    <m/>
    <m/>
    <m/>
    <n v="3.13"/>
  </r>
  <r>
    <x v="2"/>
    <s v="Tampa Electric Company"/>
    <x v="0"/>
    <s v="Tampa Electric Company"/>
    <x v="589"/>
    <s v="Small Tools Alloc"/>
    <x v="86"/>
    <s v="Steam Main Struct"/>
    <n v="552.13"/>
    <n v="3839.84"/>
    <n v="2111.4499999999998"/>
    <n v="687.76"/>
    <n v="917.36"/>
    <n v="777.85"/>
    <n v="251.93"/>
    <n v="516.66999999999996"/>
    <n v="1173.27"/>
    <n v="1669.79"/>
    <n v="1457.29"/>
    <n v="1493.59"/>
    <n v="15448.93"/>
  </r>
  <r>
    <x v="2"/>
    <s v="Tampa Electric Company"/>
    <x v="0"/>
    <s v="Tampa Electric Company"/>
    <x v="589"/>
    <s v="Small Tools Alloc"/>
    <x v="87"/>
    <s v="Steam Maint BoilerPl"/>
    <n v="2976.17"/>
    <n v="19064.689999999999"/>
    <n v="12909.1"/>
    <n v="3417.98"/>
    <n v="4237.6099999999997"/>
    <n v="5048.8500000000004"/>
    <n v="2251.59"/>
    <n v="2985.67"/>
    <n v="6991.65"/>
    <n v="7247.39"/>
    <n v="8207.7800000000007"/>
    <n v="7954.78"/>
    <n v="83293.260000000009"/>
  </r>
  <r>
    <x v="2"/>
    <s v="Tampa Electric Company"/>
    <x v="0"/>
    <s v="Tampa Electric Company"/>
    <x v="589"/>
    <s v="Small Tools Alloc"/>
    <x v="88"/>
    <s v="Steam Maint ElePlant"/>
    <n v="960.29"/>
    <n v="4565.4399999999996"/>
    <n v="3085.84"/>
    <n v="1041.99"/>
    <n v="1975.1"/>
    <n v="1038.97"/>
    <n v="376.79"/>
    <n v="513.71"/>
    <n v="597.29"/>
    <n v="947.86"/>
    <n v="1728.85"/>
    <n v="787.42"/>
    <n v="17619.55"/>
  </r>
  <r>
    <x v="2"/>
    <s v="Tampa Electric Company"/>
    <x v="0"/>
    <s v="Tampa Electric Company"/>
    <x v="589"/>
    <s v="Small Tools Alloc"/>
    <x v="89"/>
    <s v="Maint Msc Steam Plnt"/>
    <n v="722.52"/>
    <n v="8182.73"/>
    <n v="3264.73"/>
    <n v="736.77"/>
    <n v="737.24"/>
    <n v="1604.54"/>
    <n v="429.65"/>
    <n v="557.66999999999996"/>
    <n v="1322.64"/>
    <n v="1698.76"/>
    <n v="2150.41"/>
    <n v="1205.79"/>
    <n v="22613.449999999997"/>
  </r>
  <r>
    <x v="2"/>
    <s v="Tampa Electric Company"/>
    <x v="0"/>
    <s v="Tampa Electric Company"/>
    <x v="589"/>
    <s v="Small Tools Alloc"/>
    <x v="92"/>
    <s v="OthPwr Gen Exp"/>
    <n v="26613.53"/>
    <n v="-4153.6099999999997"/>
    <n v="5592.58"/>
    <n v="10724.78"/>
    <n v="2442.3000000000002"/>
    <n v="4037.93"/>
    <n v="8060.57"/>
    <n v="14190.02"/>
    <n v="7651.03"/>
    <n v="4997.66"/>
    <n v="5544.93"/>
    <n v="6795.73"/>
    <n v="92497.45"/>
  </r>
  <r>
    <x v="2"/>
    <s v="Tampa Electric Company"/>
    <x v="0"/>
    <s v="Tampa Electric Company"/>
    <x v="589"/>
    <s v="Small Tools Alloc"/>
    <x v="93"/>
    <s v="Misc OthPwr Gen Exp"/>
    <n v="2596.7600000000002"/>
    <n v="-660.12"/>
    <n v="1000.28"/>
    <n v="2753.1"/>
    <n v="395.17"/>
    <n v="272.62"/>
    <n v="1198.6099999999999"/>
    <n v="953.52"/>
    <n v="314.18"/>
    <n v="767.33"/>
    <n v="1454.77"/>
    <n v="337.7"/>
    <n v="11383.920000000002"/>
  </r>
  <r>
    <x v="2"/>
    <s v="Tampa Electric Company"/>
    <x v="0"/>
    <s v="Tampa Electric Company"/>
    <x v="589"/>
    <s v="Small Tools Alloc"/>
    <x v="94"/>
    <s v="OthPwr Maint Struct"/>
    <n v="782.17"/>
    <n v="-215.77"/>
    <n v="211.42"/>
    <n v="422.73"/>
    <n v="120.31"/>
    <n v="168.51"/>
    <n v="383.09"/>
    <n v="381.22"/>
    <n v="131.72"/>
    <n v="125.43"/>
    <n v="175.02"/>
    <n v="107.13"/>
    <n v="2792.9799999999996"/>
  </r>
  <r>
    <x v="2"/>
    <s v="Tampa Electric Company"/>
    <x v="0"/>
    <s v="Tampa Electric Company"/>
    <x v="589"/>
    <s v="Small Tools Alloc"/>
    <x v="95"/>
    <s v="OthPwr Maint Gen Eq"/>
    <n v="2274.2199999999998"/>
    <n v="1613.71"/>
    <n v="2461.7600000000002"/>
    <n v="1623.21"/>
    <n v="717.81"/>
    <n v="1284.28"/>
    <n v="779.85"/>
    <n v="1520.87"/>
    <n v="2579.6799999999998"/>
    <n v="1424.47"/>
    <n v="1400.29"/>
    <n v="4971.67"/>
    <n v="22651.82"/>
  </r>
  <r>
    <x v="2"/>
    <s v="Tampa Electric Company"/>
    <x v="0"/>
    <s v="Tampa Electric Company"/>
    <x v="589"/>
    <s v="Small Tools Alloc"/>
    <x v="96"/>
    <s v="Maint Msc OthPwr Plt"/>
    <n v="948.18"/>
    <n v="-21.86"/>
    <n v="147.27000000000001"/>
    <n v="357.83"/>
    <n v="114.01"/>
    <n v="118.98"/>
    <n v="284.31"/>
    <n v="580.49"/>
    <n v="606.76"/>
    <n v="259.92"/>
    <n v="461.16"/>
    <n v="118.32"/>
    <n v="3975.3700000000003"/>
  </r>
  <r>
    <x v="2"/>
    <s v="Tampa Electric Company"/>
    <x v="0"/>
    <s v="Tampa Electric Company"/>
    <x v="590"/>
    <s v="Self Help Allocation"/>
    <x v="1"/>
    <s v="FERC B/S Clearing"/>
    <n v="-34228.94"/>
    <n v="-26780.880000000001"/>
    <n v="-57021.99"/>
    <n v="-36261.4"/>
    <n v="-37236.379999999997"/>
    <n v="-28848.14"/>
    <n v="-23716.17"/>
    <n v="-9546.33"/>
    <n v="-8502.58"/>
    <n v="-49542.13"/>
    <n v="-32624.15"/>
    <n v="-12198.43"/>
    <n v="-356507.51999999996"/>
  </r>
  <r>
    <x v="2"/>
    <s v="Tampa Electric Company"/>
    <x v="0"/>
    <s v="Tampa Electric Company"/>
    <x v="590"/>
    <s v="Self Help Allocation"/>
    <x v="92"/>
    <s v="OthPwr Gen Exp"/>
    <n v="2045.04"/>
    <n v="1631.38"/>
    <n v="2695.88"/>
    <n v="2997.26"/>
    <n v="2275.84"/>
    <n v="3029.69"/>
    <n v="2079.8000000000002"/>
    <n v="971.26"/>
    <n v="233.33"/>
    <n v="4489.55"/>
    <n v="2456.2600000000002"/>
    <n v="709.58"/>
    <n v="25614.870000000003"/>
  </r>
  <r>
    <x v="2"/>
    <s v="Tampa Electric Company"/>
    <x v="0"/>
    <s v="Tampa Electric Company"/>
    <x v="590"/>
    <s v="Self Help Allocation"/>
    <x v="93"/>
    <s v="Misc OthPwr Gen Exp"/>
    <n v="1050.55"/>
    <n v="178.94"/>
    <n v="6035.86"/>
    <n v="200.12"/>
    <n v="1343.51"/>
    <n v="1805.23"/>
    <n v="330.42"/>
    <n v="1214.02"/>
    <n v="168.19"/>
    <n v="1584.12"/>
    <n v="871.6"/>
    <n v="255.65"/>
    <n v="15038.21"/>
  </r>
  <r>
    <x v="2"/>
    <s v="Tampa Electric Company"/>
    <x v="0"/>
    <s v="Tampa Electric Company"/>
    <x v="590"/>
    <s v="Self Help Allocation"/>
    <x v="94"/>
    <s v="OthPwr Maint Struct"/>
    <n v="1481.07"/>
    <n v="1215.81"/>
    <n v="2744.62"/>
    <n v="2952.39"/>
    <n v="166.57"/>
    <n v="1654.58"/>
    <n v="1697.35"/>
    <n v="7.58"/>
    <n v="488.27"/>
    <n v="195.3"/>
    <n v="107.13"/>
    <n v="42.32"/>
    <n v="12752.989999999998"/>
  </r>
  <r>
    <x v="2"/>
    <s v="Tampa Electric Company"/>
    <x v="0"/>
    <s v="Tampa Electric Company"/>
    <x v="590"/>
    <s v="Self Help Allocation"/>
    <x v="95"/>
    <s v="OthPwr Maint Gen Eq"/>
    <n v="27204.1"/>
    <n v="22200.83"/>
    <n v="44210.85"/>
    <n v="25645.61"/>
    <n v="30203.13"/>
    <n v="21258.38"/>
    <n v="15817.05"/>
    <n v="7353.47"/>
    <n v="7559"/>
    <n v="40541.839999999997"/>
    <n v="29189.16"/>
    <n v="10542.08"/>
    <n v="281725.5"/>
  </r>
  <r>
    <x v="2"/>
    <s v="Tampa Electric Company"/>
    <x v="0"/>
    <s v="Tampa Electric Company"/>
    <x v="590"/>
    <s v="Self Help Allocation"/>
    <x v="96"/>
    <s v="Maint Msc OthPwr Plt"/>
    <n v="2448.1799999999998"/>
    <n v="1553.92"/>
    <n v="1334.78"/>
    <n v="4466.0200000000004"/>
    <n v="3247.33"/>
    <n v="1100.26"/>
    <n v="3791.55"/>
    <m/>
    <n v="53.79"/>
    <n v="2731.32"/>
    <m/>
    <n v="1.02"/>
    <n v="20728.170000000002"/>
  </r>
  <r>
    <x v="2"/>
    <s v="Tampa Electric Company"/>
    <x v="0"/>
    <s v="Tampa Electric Company"/>
    <x v="591"/>
    <s v="E&amp;S Allocation"/>
    <x v="1"/>
    <s v="FERC B/S Clearing"/>
    <n v="-114.27"/>
    <n v="-94.09"/>
    <n v="-85.25"/>
    <n v="-272.19"/>
    <n v="-121.59"/>
    <n v="-74.09"/>
    <n v="-291.94"/>
    <n v="-217.77"/>
    <n v="-134.77000000000001"/>
    <n v="-2840.99"/>
    <n v="-179.01"/>
    <n v="-165.68"/>
    <n v="-4591.6400000000003"/>
  </r>
  <r>
    <x v="2"/>
    <s v="Tampa Electric Company"/>
    <x v="0"/>
    <s v="Tampa Electric Company"/>
    <x v="591"/>
    <s v="E&amp;S Allocation"/>
    <x v="92"/>
    <s v="OthPwr Gen Exp"/>
    <m/>
    <m/>
    <m/>
    <m/>
    <m/>
    <m/>
    <m/>
    <m/>
    <m/>
    <n v="238.75"/>
    <m/>
    <m/>
    <n v="238.75"/>
  </r>
  <r>
    <x v="2"/>
    <s v="Tampa Electric Company"/>
    <x v="0"/>
    <s v="Tampa Electric Company"/>
    <x v="591"/>
    <s v="E&amp;S Allocation"/>
    <x v="93"/>
    <s v="Misc OthPwr Gen Exp"/>
    <m/>
    <m/>
    <m/>
    <m/>
    <m/>
    <m/>
    <m/>
    <m/>
    <m/>
    <n v="79.39"/>
    <m/>
    <m/>
    <n v="79.39"/>
  </r>
  <r>
    <x v="2"/>
    <s v="Tampa Electric Company"/>
    <x v="0"/>
    <s v="Tampa Electric Company"/>
    <x v="591"/>
    <s v="E&amp;S Allocation"/>
    <x v="95"/>
    <s v="OthPwr Maint Gen Eq"/>
    <m/>
    <m/>
    <n v="4.55"/>
    <m/>
    <m/>
    <m/>
    <m/>
    <m/>
    <m/>
    <m/>
    <m/>
    <m/>
    <n v="4.55"/>
  </r>
  <r>
    <x v="2"/>
    <s v="Tampa Electric Company"/>
    <x v="0"/>
    <s v="Tampa Electric Company"/>
    <x v="591"/>
    <s v="E&amp;S Allocation"/>
    <x v="104"/>
    <s v="Misc Trnsm Exp"/>
    <m/>
    <m/>
    <m/>
    <m/>
    <m/>
    <m/>
    <m/>
    <m/>
    <m/>
    <n v="1.92"/>
    <m/>
    <m/>
    <n v="1.92"/>
  </r>
  <r>
    <x v="2"/>
    <s v="Tampa Electric Company"/>
    <x v="0"/>
    <s v="Tampa Electric Company"/>
    <x v="591"/>
    <s v="E&amp;S Allocation"/>
    <x v="106"/>
    <s v="Trnsm Maint Comp SW"/>
    <n v="4.2300000000000004"/>
    <m/>
    <m/>
    <m/>
    <m/>
    <m/>
    <m/>
    <m/>
    <m/>
    <m/>
    <m/>
    <m/>
    <n v="4.2300000000000004"/>
  </r>
  <r>
    <x v="2"/>
    <s v="Tampa Electric Company"/>
    <x v="0"/>
    <s v="Tampa Electric Company"/>
    <x v="591"/>
    <s v="E&amp;S Allocation"/>
    <x v="109"/>
    <s v="Trnsm Maint OH Lines"/>
    <n v="22.24"/>
    <n v="25.32"/>
    <n v="11.72"/>
    <n v="21.17"/>
    <n v="13.42"/>
    <n v="14.2"/>
    <n v="16.86"/>
    <n v="49.5"/>
    <n v="11.28"/>
    <n v="36.840000000000003"/>
    <n v="29.94"/>
    <n v="33.409999999999997"/>
    <n v="285.89999999999998"/>
  </r>
  <r>
    <x v="2"/>
    <s v="Tampa Electric Company"/>
    <x v="0"/>
    <s v="Tampa Electric Company"/>
    <x v="591"/>
    <s v="E&amp;S Allocation"/>
    <x v="116"/>
    <s v="Distrb Meter Exp"/>
    <n v="11.51"/>
    <n v="7.33"/>
    <n v="8.9"/>
    <n v="10.15"/>
    <n v="10.210000000000001"/>
    <n v="9.0299999999999994"/>
    <n v="14"/>
    <n v="27.73"/>
    <n v="6.27"/>
    <n v="17.59"/>
    <n v="16.440000000000001"/>
    <n v="13.24"/>
    <n v="152.4"/>
  </r>
  <r>
    <x v="2"/>
    <s v="Tampa Electric Company"/>
    <x v="0"/>
    <s v="Tampa Electric Company"/>
    <x v="591"/>
    <s v="E&amp;S Allocation"/>
    <x v="121"/>
    <s v="Distrb Maint OH Line"/>
    <n v="56.77"/>
    <n v="48.07"/>
    <n v="44.07"/>
    <n v="43.5"/>
    <n v="41.04"/>
    <n v="45.92"/>
    <n v="87.36"/>
    <n v="119.22"/>
    <n v="95.68"/>
    <n v="91.91"/>
    <n v="96.41"/>
    <n v="91.55"/>
    <n v="861.5"/>
  </r>
  <r>
    <x v="2"/>
    <s v="Tampa Electric Company"/>
    <x v="0"/>
    <s v="Tampa Electric Company"/>
    <x v="591"/>
    <s v="E&amp;S Allocation"/>
    <x v="122"/>
    <s v="Distrb Maint UG Line"/>
    <n v="19.52"/>
    <n v="13.37"/>
    <n v="16.010000000000002"/>
    <n v="197.28"/>
    <n v="56.76"/>
    <n v="2"/>
    <n v="56.37"/>
    <n v="21.32"/>
    <n v="20.79"/>
    <n v="35.56"/>
    <n v="36.22"/>
    <n v="27.48"/>
    <n v="502.68000000000006"/>
  </r>
  <r>
    <x v="2"/>
    <s v="Tampa Electric Company"/>
    <x v="0"/>
    <s v="Tampa Electric Company"/>
    <x v="591"/>
    <s v="E&amp;S Allocation"/>
    <x v="123"/>
    <s v="Distrb Maint Transf"/>
    <m/>
    <m/>
    <m/>
    <n v="0.09"/>
    <n v="0.16"/>
    <m/>
    <m/>
    <m/>
    <m/>
    <m/>
    <m/>
    <m/>
    <n v="0.25"/>
  </r>
  <r>
    <x v="2"/>
    <s v="Tampa Electric Company"/>
    <x v="0"/>
    <s v="Tampa Electric Company"/>
    <x v="591"/>
    <s v="E&amp;S Allocation"/>
    <x v="124"/>
    <s v="Distrb Maint StLght"/>
    <m/>
    <m/>
    <m/>
    <m/>
    <m/>
    <m/>
    <m/>
    <m/>
    <n v="0.75"/>
    <m/>
    <m/>
    <m/>
    <n v="0.75"/>
  </r>
  <r>
    <x v="2"/>
    <s v="Tampa Electric Company"/>
    <x v="0"/>
    <s v="Tampa Electric Company"/>
    <x v="591"/>
    <s v="E&amp;S Allocation"/>
    <x v="131"/>
    <s v="A&amp;G Salaries"/>
    <m/>
    <m/>
    <m/>
    <m/>
    <m/>
    <n v="2.94"/>
    <m/>
    <m/>
    <m/>
    <m/>
    <m/>
    <m/>
    <n v="2.94"/>
  </r>
  <r>
    <x v="2"/>
    <s v="Tampa Electric Company"/>
    <x v="0"/>
    <s v="Tampa Electric Company"/>
    <x v="592"/>
    <s v="Intercompany Charges"/>
    <x v="1"/>
    <s v="FERC B/S Clearing"/>
    <m/>
    <n v="-21589.61"/>
    <n v="-16560.21"/>
    <n v="-23809.01"/>
    <n v="-17547.47"/>
    <n v="-19908.46"/>
    <m/>
    <n v="8192.2199999999993"/>
    <n v="6129.83"/>
    <m/>
    <m/>
    <n v="7556.87"/>
    <n v="-77535.840000000011"/>
  </r>
  <r>
    <x v="2"/>
    <s v="Tampa Electric Company"/>
    <x v="0"/>
    <s v="Tampa Electric Company"/>
    <x v="592"/>
    <s v="Intercompany Charges"/>
    <x v="132"/>
    <s v="Misc General Exp"/>
    <n v="16945.599999999999"/>
    <n v="782.99"/>
    <n v="1429.87"/>
    <n v="8864.2900000000009"/>
    <n v="8864.2900000000009"/>
    <n v="8864.2900000000009"/>
    <n v="8864.2900000000009"/>
    <n v="672.07"/>
    <n v="2734.46"/>
    <n v="8864.2900000000009"/>
    <n v="8864.2900000000009"/>
    <n v="1307.42"/>
    <n v="77058.150000000009"/>
  </r>
  <r>
    <x v="2"/>
    <s v="Tampa Electric Company"/>
    <x v="0"/>
    <s v="Tampa Electric Company"/>
    <x v="593"/>
    <s v="IC Corp Services"/>
    <x v="132"/>
    <s v="Misc General Exp"/>
    <n v="751502.41"/>
    <n v="1071294.68"/>
    <n v="1638463.33"/>
    <n v="986628.4"/>
    <n v="954331.68"/>
    <n v="1467410.29"/>
    <n v="800838.9"/>
    <n v="811917.57"/>
    <n v="1219214.1299999999"/>
    <n v="689050.19"/>
    <n v="875747.59"/>
    <n v="1447562.4"/>
    <n v="12713961.57"/>
  </r>
  <r>
    <x v="2"/>
    <s v="Tampa Electric Company"/>
    <x v="0"/>
    <s v="Tampa Electric Company"/>
    <x v="594"/>
    <s v="IC Indirect fr SvcCo"/>
    <x v="1"/>
    <s v="FERC B/S Clearing"/>
    <m/>
    <m/>
    <m/>
    <n v="0"/>
    <m/>
    <m/>
    <m/>
    <m/>
    <m/>
    <m/>
    <m/>
    <m/>
    <n v="0"/>
  </r>
  <r>
    <x v="2"/>
    <s v="Tampa Electric Company"/>
    <x v="0"/>
    <s v="Tampa Electric Company"/>
    <x v="595"/>
    <s v="IC Asset Usage Fee"/>
    <x v="132"/>
    <s v="Misc General Exp"/>
    <n v="0"/>
    <n v="0"/>
    <n v="0"/>
    <n v="0"/>
    <n v="0"/>
    <n v="0"/>
    <n v="0"/>
    <n v="0"/>
    <n v="0"/>
    <n v="0"/>
    <n v="0"/>
    <n v="0"/>
    <n v="0"/>
  </r>
  <r>
    <x v="2"/>
    <s v="Tampa Electric Company"/>
    <x v="0"/>
    <s v="Tampa Electric Company"/>
    <x v="596"/>
    <s v="Other Oper-Misc"/>
    <x v="1"/>
    <s v="FERC B/S Clearing"/>
    <n v="228301.65"/>
    <n v="-69100.2"/>
    <n v="-332771.34000000003"/>
    <n v="33057.65"/>
    <n v="30696.63"/>
    <n v="28589.78"/>
    <n v="15642.5"/>
    <n v="260342.54"/>
    <n v="-153648.32999999999"/>
    <n v="3220645.8"/>
    <n v="54319.040000000001"/>
    <n v="47834.62"/>
    <n v="3363910.34"/>
  </r>
  <r>
    <x v="2"/>
    <s v="Tampa Electric Company"/>
    <x v="0"/>
    <s v="Tampa Electric Company"/>
    <x v="596"/>
    <s v="Other Oper-Misc"/>
    <x v="157"/>
    <s v="TOTI Utility OperInc"/>
    <m/>
    <m/>
    <n v="-153037.53"/>
    <m/>
    <m/>
    <n v="-26657.82"/>
    <m/>
    <m/>
    <n v="-26332.49"/>
    <m/>
    <m/>
    <n v="-59202.19"/>
    <n v="-265230.03000000003"/>
  </r>
  <r>
    <x v="2"/>
    <s v="Tampa Electric Company"/>
    <x v="0"/>
    <s v="Tampa Electric Company"/>
    <x v="596"/>
    <s v="Other Oper-Misc"/>
    <x v="158"/>
    <s v="TOTI OID"/>
    <m/>
    <m/>
    <m/>
    <m/>
    <m/>
    <m/>
    <m/>
    <m/>
    <m/>
    <m/>
    <m/>
    <n v="24247.31"/>
    <n v="24247.31"/>
  </r>
  <r>
    <x v="2"/>
    <s v="Tampa Electric Company"/>
    <x v="0"/>
    <s v="Tampa Electric Company"/>
    <x v="596"/>
    <s v="Other Oper-Misc"/>
    <x v="78"/>
    <s v="Csts Jobbing Wrk"/>
    <m/>
    <m/>
    <m/>
    <m/>
    <m/>
    <m/>
    <n v="16363.93"/>
    <m/>
    <m/>
    <m/>
    <m/>
    <n v="100186.05"/>
    <n v="116549.98000000001"/>
  </r>
  <r>
    <x v="2"/>
    <s v="Tampa Electric Company"/>
    <x v="0"/>
    <s v="Tampa Electric Company"/>
    <x v="596"/>
    <s v="Other Oper-Misc"/>
    <x v="79"/>
    <s v="Other Deductions"/>
    <m/>
    <n v="1200"/>
    <n v="500"/>
    <n v="5000"/>
    <m/>
    <m/>
    <m/>
    <m/>
    <m/>
    <m/>
    <m/>
    <n v="2165.89"/>
    <n v="8865.89"/>
  </r>
  <r>
    <x v="2"/>
    <s v="Tampa Electric Company"/>
    <x v="0"/>
    <s v="Tampa Electric Company"/>
    <x v="596"/>
    <s v="Other Oper-Misc"/>
    <x v="95"/>
    <s v="OthPwr Maint Gen Eq"/>
    <n v="7.1"/>
    <m/>
    <m/>
    <m/>
    <m/>
    <m/>
    <m/>
    <m/>
    <m/>
    <m/>
    <m/>
    <m/>
    <n v="7.1"/>
  </r>
  <r>
    <x v="2"/>
    <s v="Tampa Electric Company"/>
    <x v="0"/>
    <s v="Tampa Electric Company"/>
    <x v="596"/>
    <s v="Other Oper-Misc"/>
    <x v="98"/>
    <s v="Trnsm Ops SupEng"/>
    <n v="0.12"/>
    <m/>
    <m/>
    <m/>
    <m/>
    <m/>
    <m/>
    <m/>
    <m/>
    <m/>
    <m/>
    <m/>
    <n v="0.12"/>
  </r>
  <r>
    <x v="2"/>
    <s v="Tampa Electric Company"/>
    <x v="0"/>
    <s v="Tampa Electric Company"/>
    <x v="596"/>
    <s v="Other Oper-Misc"/>
    <x v="102"/>
    <s v="Trnsm Station Exp"/>
    <n v="6.18"/>
    <m/>
    <m/>
    <n v="268.3"/>
    <m/>
    <m/>
    <m/>
    <m/>
    <m/>
    <m/>
    <m/>
    <m/>
    <n v="274.48"/>
  </r>
  <r>
    <x v="2"/>
    <s v="Tampa Electric Company"/>
    <x v="0"/>
    <s v="Tampa Electric Company"/>
    <x v="596"/>
    <s v="Other Oper-Misc"/>
    <x v="104"/>
    <s v="Misc Trnsm Exp"/>
    <m/>
    <m/>
    <m/>
    <m/>
    <m/>
    <m/>
    <m/>
    <m/>
    <n v="184874.5"/>
    <m/>
    <m/>
    <m/>
    <n v="184874.5"/>
  </r>
  <r>
    <x v="2"/>
    <s v="Tampa Electric Company"/>
    <x v="0"/>
    <s v="Tampa Electric Company"/>
    <x v="596"/>
    <s v="Other Oper-Misc"/>
    <x v="105"/>
    <s v="Trnsm Maint Struct"/>
    <n v="0.04"/>
    <m/>
    <m/>
    <m/>
    <m/>
    <m/>
    <m/>
    <m/>
    <m/>
    <m/>
    <m/>
    <m/>
    <n v="0.04"/>
  </r>
  <r>
    <x v="2"/>
    <s v="Tampa Electric Company"/>
    <x v="0"/>
    <s v="Tampa Electric Company"/>
    <x v="596"/>
    <s v="Other Oper-Misc"/>
    <x v="107"/>
    <s v="Trnsm Maint Comm Eq"/>
    <n v="7.4"/>
    <n v="544.6"/>
    <n v="134.38"/>
    <m/>
    <n v="268.76"/>
    <m/>
    <n v="1.08"/>
    <m/>
    <m/>
    <m/>
    <m/>
    <m/>
    <n v="956.22"/>
  </r>
  <r>
    <x v="2"/>
    <s v="Tampa Electric Company"/>
    <x v="0"/>
    <s v="Tampa Electric Company"/>
    <x v="596"/>
    <s v="Other Oper-Misc"/>
    <x v="108"/>
    <s v="Trnsm Maint Stn Equ"/>
    <n v="4.54"/>
    <m/>
    <m/>
    <m/>
    <m/>
    <m/>
    <m/>
    <m/>
    <m/>
    <m/>
    <m/>
    <m/>
    <n v="4.54"/>
  </r>
  <r>
    <x v="2"/>
    <s v="Tampa Electric Company"/>
    <x v="0"/>
    <s v="Tampa Electric Company"/>
    <x v="596"/>
    <s v="Other Oper-Misc"/>
    <x v="109"/>
    <s v="Trnsm Maint OH Lines"/>
    <n v="0.13"/>
    <m/>
    <m/>
    <m/>
    <m/>
    <m/>
    <m/>
    <m/>
    <m/>
    <m/>
    <m/>
    <m/>
    <n v="0.13"/>
  </r>
  <r>
    <x v="2"/>
    <s v="Tampa Electric Company"/>
    <x v="0"/>
    <s v="Tampa Electric Company"/>
    <x v="596"/>
    <s v="Other Oper-Misc"/>
    <x v="112"/>
    <s v="Distrb Station Exp"/>
    <n v="2.04"/>
    <m/>
    <m/>
    <m/>
    <m/>
    <m/>
    <m/>
    <m/>
    <m/>
    <m/>
    <m/>
    <m/>
    <n v="2.04"/>
  </r>
  <r>
    <x v="2"/>
    <s v="Tampa Electric Company"/>
    <x v="0"/>
    <s v="Tampa Electric Company"/>
    <x v="596"/>
    <s v="Other Oper-Misc"/>
    <x v="116"/>
    <s v="Distrb Meter Exp"/>
    <n v="0.19"/>
    <m/>
    <m/>
    <m/>
    <m/>
    <m/>
    <m/>
    <m/>
    <m/>
    <m/>
    <m/>
    <m/>
    <n v="0.19"/>
  </r>
  <r>
    <x v="2"/>
    <s v="Tampa Electric Company"/>
    <x v="0"/>
    <s v="Tampa Electric Company"/>
    <x v="596"/>
    <s v="Other Oper-Misc"/>
    <x v="118"/>
    <s v="Misc Distrib Exp"/>
    <n v="124361"/>
    <n v="124361"/>
    <n v="124361"/>
    <n v="124361"/>
    <n v="124361"/>
    <n v="124361"/>
    <n v="124361"/>
    <n v="124361"/>
    <n v="124361"/>
    <n v="124361"/>
    <n v="89229"/>
    <n v="124361"/>
    <n v="1457200"/>
  </r>
  <r>
    <x v="2"/>
    <s v="Tampa Electric Company"/>
    <x v="0"/>
    <s v="Tampa Electric Company"/>
    <x v="596"/>
    <s v="Other Oper-Misc"/>
    <x v="120"/>
    <s v="Distrb Maint Station"/>
    <n v="16.850000000000001"/>
    <m/>
    <m/>
    <n v="707.4"/>
    <m/>
    <m/>
    <m/>
    <m/>
    <m/>
    <m/>
    <m/>
    <m/>
    <n v="724.25"/>
  </r>
  <r>
    <x v="2"/>
    <s v="Tampa Electric Company"/>
    <x v="0"/>
    <s v="Tampa Electric Company"/>
    <x v="596"/>
    <s v="Other Oper-Misc"/>
    <x v="121"/>
    <s v="Distrb Maint OH Line"/>
    <n v="0"/>
    <m/>
    <m/>
    <m/>
    <m/>
    <m/>
    <n v="-17600"/>
    <m/>
    <m/>
    <m/>
    <m/>
    <m/>
    <n v="-17600"/>
  </r>
  <r>
    <x v="2"/>
    <s v="Tampa Electric Company"/>
    <x v="0"/>
    <s v="Tampa Electric Company"/>
    <x v="596"/>
    <s v="Other Oper-Misc"/>
    <x v="128"/>
    <s v="Cust Act Rcds Cllct"/>
    <m/>
    <n v="9115.33"/>
    <n v="-9115.33"/>
    <n v="2424.61"/>
    <n v="11967.08"/>
    <n v="-14939.47"/>
    <n v="36857.24"/>
    <n v="-32112.77"/>
    <n v="-8344.02"/>
    <n v="4525.2"/>
    <n v="227.39"/>
    <n v="994.89"/>
    <n v="1600.149999999998"/>
  </r>
  <r>
    <x v="2"/>
    <s v="Tampa Electric Company"/>
    <x v="0"/>
    <s v="Tampa Electric Company"/>
    <x v="596"/>
    <s v="Other Oper-Misc"/>
    <x v="129"/>
    <s v="Cust Assist Exp"/>
    <n v="59399.19"/>
    <n v="59564.54"/>
    <n v="59898.37"/>
    <n v="60858.99"/>
    <n v="61700.29"/>
    <n v="62665.9"/>
    <n v="63544.37"/>
    <n v="64322.92"/>
    <n v="65409.52"/>
    <n v="65559.19"/>
    <n v="65499.61"/>
    <n v="66496.25"/>
    <n v="754919.14"/>
  </r>
  <r>
    <x v="2"/>
    <s v="Tampa Electric Company"/>
    <x v="0"/>
    <s v="Tampa Electric Company"/>
    <x v="596"/>
    <s v="Other Oper-Misc"/>
    <x v="131"/>
    <s v="A&amp;G Salaries"/>
    <n v="-159771.26999999999"/>
    <n v="-159657.35"/>
    <n v="-284917.13"/>
    <n v="-202507.79"/>
    <n v="-195703.1"/>
    <n v="-202628.89"/>
    <n v="-219164.2"/>
    <n v="-159771.26999999999"/>
    <n v="-154161.71"/>
    <n v="-141880.32999999999"/>
    <n v="-218135.09"/>
    <n v="-159775.12"/>
    <n v="-2258073.25"/>
  </r>
  <r>
    <x v="2"/>
    <s v="Tampa Electric Company"/>
    <x v="0"/>
    <s v="Tampa Electric Company"/>
    <x v="596"/>
    <s v="Other Oper-Misc"/>
    <x v="137"/>
    <s v="Office Suppl Exp"/>
    <n v="47"/>
    <m/>
    <m/>
    <m/>
    <m/>
    <m/>
    <m/>
    <m/>
    <m/>
    <m/>
    <m/>
    <m/>
    <n v="47"/>
  </r>
  <r>
    <x v="2"/>
    <s v="Tampa Electric Company"/>
    <x v="0"/>
    <s v="Tampa Electric Company"/>
    <x v="596"/>
    <s v="Other Oper-Misc"/>
    <x v="156"/>
    <s v="Admin Exp Transf Cr"/>
    <n v="-3395.51"/>
    <n v="-3535.79"/>
    <n v="-3949.16"/>
    <n v="-3240.97"/>
    <n v="-2504.63"/>
    <n v="-3377.78"/>
    <n v="-3375.31"/>
    <n v="-7048.67"/>
    <n v="-6284.87"/>
    <n v="-5133.1400000000003"/>
    <n v="-4915.04"/>
    <n v="-5345.7"/>
    <n v="-52106.57"/>
  </r>
  <r>
    <x v="2"/>
    <s v="Tampa Electric Company"/>
    <x v="0"/>
    <s v="Tampa Electric Company"/>
    <x v="596"/>
    <s v="Other Oper-Misc"/>
    <x v="135"/>
    <s v="Emp Pension Benefits"/>
    <m/>
    <m/>
    <n v="-62932.54"/>
    <m/>
    <m/>
    <n v="-96156.67"/>
    <m/>
    <m/>
    <n v="-94957.9"/>
    <m/>
    <m/>
    <n v="-226332.3"/>
    <n v="-480379.41"/>
  </r>
  <r>
    <x v="2"/>
    <s v="Tampa Electric Company"/>
    <x v="0"/>
    <s v="Tampa Electric Company"/>
    <x v="596"/>
    <s v="Other Oper-Misc"/>
    <x v="139"/>
    <s v="Regul Commission Exp"/>
    <m/>
    <m/>
    <m/>
    <m/>
    <m/>
    <m/>
    <n v="41833.160000000003"/>
    <m/>
    <m/>
    <m/>
    <m/>
    <m/>
    <n v="41833.160000000003"/>
  </r>
  <r>
    <x v="2"/>
    <s v="Tampa Electric Company"/>
    <x v="0"/>
    <s v="Tampa Electric Company"/>
    <x v="596"/>
    <s v="Other Oper-Misc"/>
    <x v="132"/>
    <s v="Misc General Exp"/>
    <m/>
    <m/>
    <n v="80377.759999999995"/>
    <m/>
    <m/>
    <n v="122814.49"/>
    <n v="-16363.93"/>
    <m/>
    <n v="121290.39"/>
    <m/>
    <m/>
    <n v="158935.24"/>
    <n v="467053.95"/>
  </r>
  <r>
    <x v="2"/>
    <s v="Tampa Electric Company"/>
    <x v="0"/>
    <s v="Tampa Electric Company"/>
    <x v="596"/>
    <s v="Other Oper-Misc"/>
    <x v="133"/>
    <s v="A&amp;G Ele Maint GenPlt"/>
    <n v="-8300"/>
    <m/>
    <m/>
    <m/>
    <m/>
    <m/>
    <m/>
    <m/>
    <m/>
    <m/>
    <m/>
    <m/>
    <n v="-8300"/>
  </r>
  <r>
    <x v="2"/>
    <s v="Tampa Electric Company"/>
    <x v="0"/>
    <s v="Tampa Electric Company"/>
    <x v="597"/>
    <s v="Rate Case Expense"/>
    <x v="139"/>
    <s v="Regul Commission Exp"/>
    <n v="38343"/>
    <n v="38343"/>
    <n v="38343"/>
    <n v="38343"/>
    <n v="38343"/>
    <n v="38343"/>
    <n v="38343"/>
    <n v="38343"/>
    <n v="38343"/>
    <n v="38343"/>
    <n v="38343"/>
    <n v="38343"/>
    <n v="460116"/>
  </r>
  <r>
    <x v="2"/>
    <s v="Tampa Electric Company"/>
    <x v="0"/>
    <s v="Tampa Electric Company"/>
    <x v="598"/>
    <s v="Restruct Charges"/>
    <x v="131"/>
    <s v="A&amp;G Salaries"/>
    <m/>
    <m/>
    <m/>
    <m/>
    <m/>
    <m/>
    <m/>
    <n v="-4588.05"/>
    <m/>
    <m/>
    <m/>
    <m/>
    <n v="-4588.05"/>
  </r>
  <r>
    <x v="2"/>
    <s v="Tampa Electric Company"/>
    <x v="0"/>
    <s v="Tampa Electric Company"/>
    <x v="599"/>
    <s v="Oth Oper Exp Reclass"/>
    <x v="1"/>
    <s v="FERC B/S Clearing"/>
    <n v="-14721.98"/>
    <n v="9418.0499999999993"/>
    <n v="-10072.64"/>
    <n v="-38339.86"/>
    <n v="-213285.93"/>
    <n v="-80912.86"/>
    <n v="-18283.37"/>
    <n v="-31950.82"/>
    <n v="-37406.31"/>
    <n v="-37312.11"/>
    <n v="-70412.5"/>
    <n v="-112560.18"/>
    <n v="-655840.51"/>
  </r>
  <r>
    <x v="2"/>
    <s v="Tampa Electric Company"/>
    <x v="0"/>
    <s v="Tampa Electric Company"/>
    <x v="599"/>
    <s v="Oth Oper Exp Reclass"/>
    <x v="78"/>
    <s v="Csts Jobbing Wrk"/>
    <m/>
    <m/>
    <m/>
    <m/>
    <m/>
    <m/>
    <m/>
    <n v="1254.01"/>
    <n v="22.56"/>
    <m/>
    <m/>
    <m/>
    <n v="1276.57"/>
  </r>
  <r>
    <x v="2"/>
    <s v="Tampa Electric Company"/>
    <x v="0"/>
    <s v="Tampa Electric Company"/>
    <x v="599"/>
    <s v="Oth Oper Exp Reclass"/>
    <x v="80"/>
    <s v="Steam Ops SupEng"/>
    <m/>
    <m/>
    <m/>
    <n v="-1718.11"/>
    <m/>
    <n v="73.739999999999995"/>
    <m/>
    <m/>
    <m/>
    <n v="5500"/>
    <m/>
    <m/>
    <n v="3855.63"/>
  </r>
  <r>
    <x v="2"/>
    <s v="Tampa Electric Company"/>
    <x v="0"/>
    <s v="Tampa Electric Company"/>
    <x v="599"/>
    <s v="Oth Oper Exp Reclass"/>
    <x v="81"/>
    <s v="Steam Fuel"/>
    <n v="-10416.67"/>
    <n v="-10416.67"/>
    <n v="-10416.67"/>
    <n v="-10416.67"/>
    <n v="-10416.67"/>
    <n v="-10416.67"/>
    <n v="-10416.67"/>
    <n v="-10416.67"/>
    <n v="-10416.67"/>
    <n v="-10416.67"/>
    <n v="-10416.67"/>
    <n v="-10416.67"/>
    <n v="-125000.04"/>
  </r>
  <r>
    <x v="2"/>
    <s v="Tampa Electric Company"/>
    <x v="0"/>
    <s v="Tampa Electric Company"/>
    <x v="599"/>
    <s v="Oth Oper Exp Reclass"/>
    <x v="82"/>
    <s v="Steam Expenses"/>
    <m/>
    <m/>
    <n v="36"/>
    <m/>
    <m/>
    <m/>
    <m/>
    <m/>
    <m/>
    <m/>
    <m/>
    <m/>
    <n v="36"/>
  </r>
  <r>
    <x v="2"/>
    <s v="Tampa Electric Company"/>
    <x v="0"/>
    <s v="Tampa Electric Company"/>
    <x v="599"/>
    <s v="Oth Oper Exp Reclass"/>
    <x v="91"/>
    <s v="OthPwr Fuel"/>
    <n v="10416.67"/>
    <n v="10416.67"/>
    <n v="10416.67"/>
    <n v="10416.67"/>
    <n v="10416.67"/>
    <n v="10416.67"/>
    <n v="10416.67"/>
    <n v="10416.67"/>
    <n v="10416.67"/>
    <n v="10416.67"/>
    <n v="10416.67"/>
    <n v="10416.67"/>
    <n v="125000.04"/>
  </r>
  <r>
    <x v="2"/>
    <s v="Tampa Electric Company"/>
    <x v="0"/>
    <s v="Tampa Electric Company"/>
    <x v="599"/>
    <s v="Oth Oper Exp Reclass"/>
    <x v="92"/>
    <s v="OthPwr Gen Exp"/>
    <m/>
    <n v="130693"/>
    <m/>
    <m/>
    <m/>
    <m/>
    <m/>
    <m/>
    <m/>
    <m/>
    <n v="81.19"/>
    <m/>
    <n v="130774.19"/>
  </r>
  <r>
    <x v="2"/>
    <s v="Tampa Electric Company"/>
    <x v="0"/>
    <s v="Tampa Electric Company"/>
    <x v="599"/>
    <s v="Oth Oper Exp Reclass"/>
    <x v="93"/>
    <s v="Misc OthPwr Gen Exp"/>
    <m/>
    <n v="527.76"/>
    <n v="1294.8"/>
    <n v="363.38"/>
    <m/>
    <n v="42166.080000000002"/>
    <n v="-21083.040000000001"/>
    <m/>
    <m/>
    <m/>
    <m/>
    <m/>
    <n v="23268.980000000003"/>
  </r>
  <r>
    <x v="2"/>
    <s v="Tampa Electric Company"/>
    <x v="0"/>
    <s v="Tampa Electric Company"/>
    <x v="599"/>
    <s v="Oth Oper Exp Reclass"/>
    <x v="95"/>
    <s v="OthPwr Maint Gen Eq"/>
    <m/>
    <n v="-46.87"/>
    <n v="-34764.720000000001"/>
    <m/>
    <m/>
    <m/>
    <m/>
    <m/>
    <m/>
    <m/>
    <m/>
    <m/>
    <n v="-34811.590000000004"/>
  </r>
  <r>
    <x v="2"/>
    <s v="Tampa Electric Company"/>
    <x v="0"/>
    <s v="Tampa Electric Company"/>
    <x v="599"/>
    <s v="Oth Oper Exp Reclass"/>
    <x v="96"/>
    <s v="Maint Msc OthPwr Plt"/>
    <m/>
    <m/>
    <m/>
    <m/>
    <m/>
    <n v="-136.99"/>
    <m/>
    <m/>
    <m/>
    <m/>
    <m/>
    <m/>
    <n v="-136.99"/>
  </r>
  <r>
    <x v="2"/>
    <s v="Tampa Electric Company"/>
    <x v="0"/>
    <s v="Tampa Electric Company"/>
    <x v="599"/>
    <s v="Oth Oper Exp Reclass"/>
    <x v="102"/>
    <s v="Trnsm Station Exp"/>
    <m/>
    <m/>
    <m/>
    <m/>
    <m/>
    <m/>
    <n v="-4529.7299999999996"/>
    <m/>
    <m/>
    <m/>
    <m/>
    <m/>
    <n v="-4529.7299999999996"/>
  </r>
  <r>
    <x v="2"/>
    <s v="Tampa Electric Company"/>
    <x v="0"/>
    <s v="Tampa Electric Company"/>
    <x v="599"/>
    <s v="Oth Oper Exp Reclass"/>
    <x v="104"/>
    <s v="Misc Trnsm Exp"/>
    <m/>
    <m/>
    <m/>
    <n v="2089.29"/>
    <n v="175619.43"/>
    <m/>
    <m/>
    <m/>
    <m/>
    <m/>
    <n v="2116.0300000000002"/>
    <n v="2941.65"/>
    <n v="182766.4"/>
  </r>
  <r>
    <x v="2"/>
    <s v="Tampa Electric Company"/>
    <x v="0"/>
    <s v="Tampa Electric Company"/>
    <x v="599"/>
    <s v="Oth Oper Exp Reclass"/>
    <x v="109"/>
    <s v="Trnsm Maint OH Lines"/>
    <n v="-633.66999999999996"/>
    <m/>
    <n v="8954.91"/>
    <n v="2984.97"/>
    <n v="2984.97"/>
    <n v="2984.97"/>
    <n v="2984.97"/>
    <n v="2984.97"/>
    <n v="2984.97"/>
    <n v="2984.97"/>
    <n v="2984.97"/>
    <n v="2592.27"/>
    <n v="34793.270000000004"/>
  </r>
  <r>
    <x v="2"/>
    <s v="Tampa Electric Company"/>
    <x v="0"/>
    <s v="Tampa Electric Company"/>
    <x v="599"/>
    <s v="Oth Oper Exp Reclass"/>
    <x v="112"/>
    <s v="Distrb Station Exp"/>
    <m/>
    <m/>
    <n v="7.79"/>
    <m/>
    <m/>
    <m/>
    <n v="2803.23"/>
    <m/>
    <m/>
    <m/>
    <m/>
    <m/>
    <n v="2811.02"/>
  </r>
  <r>
    <x v="2"/>
    <s v="Tampa Electric Company"/>
    <x v="0"/>
    <s v="Tampa Electric Company"/>
    <x v="599"/>
    <s v="Oth Oper Exp Reclass"/>
    <x v="113"/>
    <s v="Distrb OH Line Exp"/>
    <n v="24965.919999999998"/>
    <n v="25537.31"/>
    <n v="10490.39"/>
    <n v="20521.669999999998"/>
    <n v="20521.669999999998"/>
    <n v="20521.669999999998"/>
    <n v="20521.669999999998"/>
    <n v="21263.34"/>
    <n v="20521.669999999998"/>
    <n v="20521.669999999998"/>
    <n v="20521.669999999998"/>
    <n v="60093.58"/>
    <n v="286002.23"/>
  </r>
  <r>
    <x v="2"/>
    <s v="Tampa Electric Company"/>
    <x v="0"/>
    <s v="Tampa Electric Company"/>
    <x v="599"/>
    <s v="Oth Oper Exp Reclass"/>
    <x v="115"/>
    <s v="Distrb Sreet Lightn"/>
    <m/>
    <m/>
    <m/>
    <m/>
    <m/>
    <m/>
    <m/>
    <m/>
    <n v="71.62"/>
    <m/>
    <m/>
    <m/>
    <n v="71.62"/>
  </r>
  <r>
    <x v="2"/>
    <s v="Tampa Electric Company"/>
    <x v="0"/>
    <s v="Tampa Electric Company"/>
    <x v="599"/>
    <s v="Oth Oper Exp Reclass"/>
    <x v="120"/>
    <s v="Distrb Maint Station"/>
    <m/>
    <m/>
    <m/>
    <m/>
    <m/>
    <m/>
    <n v="4529.7299999999996"/>
    <m/>
    <m/>
    <m/>
    <m/>
    <m/>
    <n v="4529.7299999999996"/>
  </r>
  <r>
    <x v="2"/>
    <s v="Tampa Electric Company"/>
    <x v="0"/>
    <s v="Tampa Electric Company"/>
    <x v="599"/>
    <s v="Oth Oper Exp Reclass"/>
    <x v="121"/>
    <s v="Distrb Maint OH Line"/>
    <n v="7316.87"/>
    <n v="7316.87"/>
    <n v="11111.63"/>
    <n v="8581.7900000000009"/>
    <n v="8581.7900000000009"/>
    <n v="8581.7900000000009"/>
    <n v="8581.7900000000009"/>
    <n v="8632.2800000000007"/>
    <n v="8581.7900000000009"/>
    <n v="8581.7900000000009"/>
    <n v="8581.7900000000009"/>
    <n v="8581.7900000000009"/>
    <n v="103031.97000000003"/>
  </r>
  <r>
    <x v="2"/>
    <s v="Tampa Electric Company"/>
    <x v="0"/>
    <s v="Tampa Electric Company"/>
    <x v="599"/>
    <s v="Oth Oper Exp Reclass"/>
    <x v="122"/>
    <s v="Distrb Maint UG Line"/>
    <n v="-828.78"/>
    <n v="1005.91"/>
    <n v="3231.68"/>
    <m/>
    <m/>
    <m/>
    <m/>
    <n v="9.18"/>
    <m/>
    <m/>
    <n v="29963.3"/>
    <m/>
    <n v="33381.29"/>
  </r>
  <r>
    <x v="2"/>
    <s v="Tampa Electric Company"/>
    <x v="0"/>
    <s v="Tampa Electric Company"/>
    <x v="599"/>
    <s v="Oth Oper Exp Reclass"/>
    <x v="124"/>
    <s v="Distrb Maint StLght"/>
    <n v="2315.08"/>
    <n v="2315.08"/>
    <n v="11040.94"/>
    <n v="5223.7"/>
    <n v="5223.7"/>
    <n v="5223.7"/>
    <n v="5223.7"/>
    <n v="5223.7"/>
    <n v="5223.7"/>
    <n v="5223.7"/>
    <n v="5223.7"/>
    <n v="5223.7"/>
    <n v="62684.399999999987"/>
  </r>
  <r>
    <x v="2"/>
    <s v="Tampa Electric Company"/>
    <x v="0"/>
    <s v="Tampa Electric Company"/>
    <x v="599"/>
    <s v="Oth Oper Exp Reclass"/>
    <x v="131"/>
    <s v="A&amp;G Salaries"/>
    <m/>
    <n v="-130693"/>
    <m/>
    <n v="605.12"/>
    <m/>
    <n v="1497.9"/>
    <n v="-748.95"/>
    <n v="-7416.66"/>
    <m/>
    <n v="-5500"/>
    <n v="1.82"/>
    <m/>
    <n v="-142253.76999999999"/>
  </r>
  <r>
    <x v="2"/>
    <s v="Tampa Electric Company"/>
    <x v="0"/>
    <s v="Tampa Electric Company"/>
    <x v="599"/>
    <s v="Oth Oper Exp Reclass"/>
    <x v="133"/>
    <s v="A&amp;G Ele Maint GenPlt"/>
    <n v="-18131.36"/>
    <m/>
    <m/>
    <m/>
    <m/>
    <m/>
    <m/>
    <m/>
    <m/>
    <m/>
    <m/>
    <m/>
    <n v="-18131.36"/>
  </r>
  <r>
    <x v="2"/>
    <s v="Tampa Electric Company"/>
    <x v="0"/>
    <s v="Tampa Electric Company"/>
    <x v="599"/>
    <s v="Oth Oper Exp Reclass"/>
    <x v="134"/>
    <s v="Not assigned"/>
    <n v="25.72"/>
    <m/>
    <m/>
    <m/>
    <m/>
    <m/>
    <m/>
    <m/>
    <m/>
    <m/>
    <n v="0"/>
    <n v="8188.28"/>
    <n v="8214"/>
  </r>
  <r>
    <x v="2"/>
    <s v="Tampa Electric Company"/>
    <x v="0"/>
    <s v="Tampa Electric Company"/>
    <x v="600"/>
    <s v="Other Oper to BalSht"/>
    <x v="1"/>
    <s v="FERC B/S Clearing"/>
    <n v="-3030361.7"/>
    <n v="-2433368.09"/>
    <n v="-1280175.05"/>
    <n v="-1913136.89"/>
    <n v="-1370220.41"/>
    <n v="-1362471.07"/>
    <n v="-2326922.0699999998"/>
    <n v="-2196414.64"/>
    <n v="-1778022.86"/>
    <n v="-5737464.0499999998"/>
    <n v="-2435591.0499999998"/>
    <n v="-1689512.04"/>
    <n v="-27553659.920000002"/>
  </r>
  <r>
    <x v="2"/>
    <s v="Tampa Electric Company"/>
    <x v="0"/>
    <s v="Tampa Electric Company"/>
    <x v="601"/>
    <s v="Make Ready Chg BlSht"/>
    <x v="1"/>
    <s v="FERC B/S Clearing"/>
    <n v="-11786.12"/>
    <n v="-11625.21"/>
    <n v="-12930.01"/>
    <n v="-10515.68"/>
    <n v="-12605.28"/>
    <n v="-6869.5"/>
    <n v="-9421.9599999999991"/>
    <n v="-10449.61"/>
    <n v="-9845.1200000000008"/>
    <n v="-10397.51"/>
    <n v="-11688.04"/>
    <n v="-10950.92"/>
    <n v="-129084.96"/>
  </r>
  <r>
    <x v="2"/>
    <s v="Tampa Electric Company"/>
    <x v="0"/>
    <s v="Tampa Electric Company"/>
    <x v="602"/>
    <s v="Fleet Chgs BalSht"/>
    <x v="1"/>
    <s v="FERC B/S Clearing"/>
    <n v="-467.65"/>
    <n v="-753.97"/>
    <n v="-10256.530000000001"/>
    <n v="-22991.61"/>
    <n v="-14682.16"/>
    <n v="-4080.96"/>
    <n v="-477.3"/>
    <n v="-2625.69"/>
    <n v="-1339.44"/>
    <n v="-1642.21"/>
    <n v="-3855.3"/>
    <n v="-683.01"/>
    <n v="-63855.830000000009"/>
  </r>
  <r>
    <x v="2"/>
    <s v="Tampa Electric Company"/>
    <x v="0"/>
    <s v="Tampa Electric Company"/>
    <x v="603"/>
    <s v="Small Tools BalSht"/>
    <x v="1"/>
    <s v="FERC B/S Clearing"/>
    <n v="-107.6"/>
    <n v="-359.01"/>
    <n v="-2585.7399999999998"/>
    <n v="-1648.26"/>
    <n v="-2044.65"/>
    <n v="-918.11"/>
    <n v="-66.17"/>
    <n v="-273.77999999999997"/>
    <n v="-81.58"/>
    <n v="-237.89"/>
    <n v="-859.73"/>
    <n v="-1040.04"/>
    <n v="-10222.559999999998"/>
  </r>
  <r>
    <x v="2"/>
    <s v="Tampa Electric Company"/>
    <x v="0"/>
    <s v="Tampa Electric Company"/>
    <x v="604"/>
    <s v="Stores Clrg BalSht"/>
    <x v="1"/>
    <s v="FERC B/S Clearing"/>
    <n v="-208621.54"/>
    <n v="-387805.09"/>
    <n v="-189574.13"/>
    <n v="-206534.45"/>
    <n v="-286147.03000000003"/>
    <n v="-208922.07"/>
    <n v="-142415.03"/>
    <n v="-187504.35"/>
    <n v="2125495.9300000002"/>
    <n v="-378409.98"/>
    <n v="-368682.81"/>
    <n v="-94854.41"/>
    <n v="-533974.96"/>
  </r>
  <r>
    <x v="2"/>
    <s v="Tampa Electric Company"/>
    <x v="0"/>
    <s v="Tampa Electric Company"/>
    <x v="605"/>
    <s v="Self Help Chgs BlSht"/>
    <x v="1"/>
    <s v="FERC B/S Clearing"/>
    <n v="-681.7"/>
    <n v="-557.14"/>
    <n v="-763.59"/>
    <n v="-677.77"/>
    <n v="-299.66000000000003"/>
    <n v="-3114.25"/>
    <n v="-8315.5499999999993"/>
    <n v="-9685.3700000000008"/>
    <n v="-37018.25"/>
    <n v="-4803.21"/>
    <n v="-2902.24"/>
    <n v="-76.83"/>
    <n v="-68895.560000000012"/>
  </r>
  <r>
    <x v="2"/>
    <s v="Tampa Electric Company"/>
    <x v="0"/>
    <s v="Tampa Electric Company"/>
    <x v="606"/>
    <s v="SupMgmt Chgs BalSht"/>
    <x v="1"/>
    <s v="FERC B/S Clearing"/>
    <n v="-1448189.37"/>
    <n v="-1552542.01"/>
    <n v="-2608478.7599999998"/>
    <n v="-2171873.16"/>
    <n v="-2896393.94"/>
    <n v="-2955394.93"/>
    <n v="-1859314.27"/>
    <n v="-2435567.21"/>
    <n v="-2266213.46"/>
    <n v="-1855694.12"/>
    <n v="-1945747.47"/>
    <n v="-2925301.48"/>
    <n v="-26920710.18"/>
  </r>
  <r>
    <x v="2"/>
    <s v="Tampa Electric Company"/>
    <x v="0"/>
    <s v="Tampa Electric Company"/>
    <x v="607"/>
    <s v="Amtz-Utility Plant"/>
    <x v="159"/>
    <s v="Amtz LimitTerm Plant"/>
    <n v="2566016.11"/>
    <n v="2572938.34"/>
    <n v="2581201.52"/>
    <n v="2641333.3199999998"/>
    <n v="2641053.6"/>
    <n v="2661486.12"/>
    <n v="2688145.63"/>
    <n v="2712690.46"/>
    <n v="2739364.7"/>
    <n v="2723081.58"/>
    <n v="2728790.01"/>
    <n v="2727633.87"/>
    <n v="31983735.259999994"/>
  </r>
  <r>
    <x v="2"/>
    <s v="Tampa Electric Company"/>
    <x v="0"/>
    <s v="Tampa Electric Company"/>
    <x v="608"/>
    <s v="Amtz-Acqu Adj ATL"/>
    <x v="160"/>
    <s v="Amtz Plant Aquis Adj"/>
    <n v="15479.1"/>
    <n v="15479.11"/>
    <n v="15479.1"/>
    <n v="15479.11"/>
    <n v="15479.1"/>
    <n v="15479.11"/>
    <n v="15479.1"/>
    <n v="15479.11"/>
    <n v="15479.1"/>
    <n v="15479.11"/>
    <n v="15479.1"/>
    <n v="15479.11"/>
    <n v="185749.26"/>
  </r>
  <r>
    <x v="2"/>
    <s v="Tampa Electric Company"/>
    <x v="0"/>
    <s v="Tampa Electric Company"/>
    <x v="609"/>
    <s v="Amtz-Acqu Adj BTL"/>
    <x v="161"/>
    <s v="Misc Amortization"/>
    <n v="4246.6099999999997"/>
    <n v="4246.63"/>
    <n v="4246.6099999999997"/>
    <n v="4246.63"/>
    <n v="4246.6099999999997"/>
    <n v="4246.63"/>
    <n v="4246.6099999999997"/>
    <n v="4246.63"/>
    <n v="4246.6099999999997"/>
    <n v="4246.62"/>
    <n v="4246.62"/>
    <n v="4246.63"/>
    <n v="50959.44"/>
  </r>
  <r>
    <x v="2"/>
    <s v="Tampa Electric Company"/>
    <x v="0"/>
    <s v="Tampa Electric Company"/>
    <x v="610"/>
    <s v="Amtz-Financing Lease"/>
    <x v="159"/>
    <s v="Amtz LimitTerm Plant"/>
    <n v="27547.99"/>
    <n v="37826.33"/>
    <n v="20856.04"/>
    <n v="37826.33"/>
    <n v="37826.33"/>
    <n v="20978.44"/>
    <n v="37826.33"/>
    <n v="37826.33"/>
    <n v="37826.33"/>
    <n v="37826.33"/>
    <n v="37826.33"/>
    <n v="38193.43"/>
    <n v="410186.5400000001"/>
  </r>
  <r>
    <x v="2"/>
    <s v="Tampa Electric Company"/>
    <x v="0"/>
    <s v="Tampa Electric Company"/>
    <x v="611"/>
    <s v="Depr-Utility Plant"/>
    <x v="162"/>
    <s v="Depreciation Expense"/>
    <n v="30403369.190000001"/>
    <n v="30494588.199999999"/>
    <n v="30637246.02"/>
    <n v="30849106.920000002"/>
    <n v="30840033.719999999"/>
    <n v="30857396.390000001"/>
    <n v="31052572.75"/>
    <n v="31062083.82"/>
    <n v="31073815.68"/>
    <n v="31219486.109999999"/>
    <n v="31359240.440000001"/>
    <n v="31288969.07"/>
    <n v="371137908.31"/>
  </r>
  <r>
    <x v="2"/>
    <s v="Tampa Electric Company"/>
    <x v="0"/>
    <s v="Tampa Electric Company"/>
    <x v="612"/>
    <s v="Depr-NonUtil Prp BTL"/>
    <x v="78"/>
    <s v="Csts Jobbing Wrk"/>
    <n v="98723.53"/>
    <n v="100359.8"/>
    <n v="101049.94"/>
    <n v="105435.06"/>
    <n v="102362.99"/>
    <n v="110686"/>
    <n v="105293.1"/>
    <n v="104625.38"/>
    <n v="105705.21"/>
    <n v="106018.61"/>
    <n v="133075.76999999999"/>
    <n v="-1402841.66"/>
    <n v="-229506.27000000002"/>
  </r>
  <r>
    <x v="2"/>
    <s v="Tampa Electric Company"/>
    <x v="0"/>
    <s v="Tampa Electric Company"/>
    <x v="613"/>
    <s v="Depr-Environmental"/>
    <x v="162"/>
    <s v="Depreciation Expense"/>
    <n v="549566"/>
    <n v="549571"/>
    <n v="549571"/>
    <n v="595613"/>
    <n v="596018"/>
    <n v="596018"/>
    <n v="616525"/>
    <n v="622388"/>
    <n v="622388"/>
    <n v="622407"/>
    <n v="633244"/>
    <n v="618243"/>
    <n v="7171552"/>
  </r>
  <r>
    <x v="2"/>
    <s v="Tampa Electric Company"/>
    <x v="0"/>
    <s v="Tampa Electric Company"/>
    <x v="614"/>
    <s v="Depr-Dismantling Acr"/>
    <x v="162"/>
    <s v="Depreciation Expense"/>
    <n v="667895.25"/>
    <n v="667895.25"/>
    <n v="667895.25"/>
    <n v="667895.25"/>
    <n v="667895.25"/>
    <n v="667895.25"/>
    <n v="667895.25"/>
    <n v="667895.25"/>
    <n v="667895.25"/>
    <n v="667895.25"/>
    <n v="667895.25"/>
    <n v="667895.25"/>
    <n v="8014743"/>
  </r>
  <r>
    <x v="2"/>
    <s v="Tampa Electric Company"/>
    <x v="0"/>
    <s v="Tampa Electric Company"/>
    <x v="615"/>
    <s v="Depr-Storm Protect"/>
    <x v="162"/>
    <s v="Depreciation Expense"/>
    <n v="131566.32"/>
    <n v="130947.69"/>
    <n v="151469.31"/>
    <n v="179141.54"/>
    <n v="190506.45"/>
    <n v="200329.92"/>
    <n v="214876.88"/>
    <n v="227889.4"/>
    <n v="289552.46000000002"/>
    <n v="300110.03000000003"/>
    <n v="359045.73"/>
    <n v="375621.55"/>
    <n v="2751057.28"/>
  </r>
  <r>
    <x v="2"/>
    <s v="Tampa Electric Company"/>
    <x v="0"/>
    <s v="Tampa Electric Company"/>
    <x v="616"/>
    <s v="Depr-Conservation"/>
    <x v="162"/>
    <s v="Depreciation Expense"/>
    <n v="80292.14"/>
    <n v="71953.490000000005"/>
    <n v="69808.89"/>
    <n v="69808.89"/>
    <n v="69808.89"/>
    <n v="69808.89"/>
    <n v="69808.89"/>
    <n v="69808.89"/>
    <n v="69808.89"/>
    <n v="69808.89"/>
    <n v="69808.89"/>
    <n v="69808.89"/>
    <n v="850334.53000000014"/>
  </r>
  <r>
    <x v="2"/>
    <s v="Tampa Electric Company"/>
    <x v="0"/>
    <s v="Tampa Electric Company"/>
    <x v="617"/>
    <s v="TOTI-Franchise Fees"/>
    <x v="157"/>
    <s v="TOTI Utility OperInc"/>
    <n v="4791177.3099999996"/>
    <n v="4428281.03"/>
    <n v="4521765.38"/>
    <n v="5289998.8"/>
    <n v="5562286.5999999996"/>
    <n v="5948601.9000000004"/>
    <n v="6851767.5499999998"/>
    <n v="6834657.96"/>
    <n v="7033743.0700000003"/>
    <n v="6020121.7000000002"/>
    <n v="5132565.2699999996"/>
    <n v="5054472.76"/>
    <n v="67469439.329999998"/>
  </r>
  <r>
    <x v="2"/>
    <s v="Tampa Electric Company"/>
    <x v="0"/>
    <s v="Tampa Electric Company"/>
    <x v="618"/>
    <s v="TOTI-Gross Receipts"/>
    <x v="157"/>
    <s v="TOTI Utility OperInc"/>
    <n v="5083567.6100000003"/>
    <n v="4519339.7300000004"/>
    <n v="4693489.9000000004"/>
    <n v="5570240.3399999999"/>
    <n v="5877160.2599999998"/>
    <n v="6427757.5999999996"/>
    <n v="7359871.3499999996"/>
    <n v="7396247.8600000003"/>
    <n v="7661994.2699999996"/>
    <n v="6410259.6900000004"/>
    <n v="5298329.9800000004"/>
    <n v="5098883.93"/>
    <n v="71397142.520000011"/>
  </r>
  <r>
    <x v="2"/>
    <s v="Tampa Electric Company"/>
    <x v="0"/>
    <s v="Tampa Electric Company"/>
    <x v="11"/>
    <s v="TOTI-Payroll Tax"/>
    <x v="1"/>
    <s v="FERC B/S Clearing"/>
    <n v="495101.98"/>
    <n v="485619.57"/>
    <n v="1329811.8400000001"/>
    <n v="481881.8"/>
    <n v="531540.68999999994"/>
    <n v="625296.17000000004"/>
    <n v="-363685.57"/>
    <n v="518535.84"/>
    <n v="466281.93"/>
    <n v="495459.57"/>
    <n v="629711.39"/>
    <n v="454578.64"/>
    <n v="6150133.8499999996"/>
  </r>
  <r>
    <x v="2"/>
    <s v="Tampa Electric Company"/>
    <x v="0"/>
    <s v="Tampa Electric Company"/>
    <x v="11"/>
    <s v="TOTI-Payroll Tax"/>
    <x v="157"/>
    <s v="TOTI Utility OperInc"/>
    <n v="1015820.44"/>
    <n v="932303.74"/>
    <n v="2485997.5299999998"/>
    <n v="901121.67"/>
    <n v="903496.24"/>
    <n v="1566600.17"/>
    <n v="-663689"/>
    <n v="875741.2"/>
    <n v="946760.3"/>
    <n v="862524.57"/>
    <n v="1369788.22"/>
    <n v="781055.4"/>
    <n v="11977520.480000002"/>
  </r>
  <r>
    <x v="2"/>
    <s v="Tampa Electric Company"/>
    <x v="0"/>
    <s v="Tampa Electric Company"/>
    <x v="11"/>
    <s v="TOTI-Payroll Tax"/>
    <x v="158"/>
    <s v="TOTI OID"/>
    <m/>
    <m/>
    <m/>
    <m/>
    <m/>
    <m/>
    <m/>
    <m/>
    <m/>
    <n v="2443.71"/>
    <n v="3247.56"/>
    <n v="2296.17"/>
    <n v="7987.4400000000005"/>
  </r>
  <r>
    <x v="2"/>
    <s v="Tampa Electric Company"/>
    <x v="0"/>
    <s v="Tampa Electric Company"/>
    <x v="11"/>
    <s v="TOTI-Payroll Tax"/>
    <x v="134"/>
    <s v="Not assigned"/>
    <n v="1421.67"/>
    <m/>
    <m/>
    <m/>
    <m/>
    <m/>
    <m/>
    <m/>
    <m/>
    <m/>
    <m/>
    <m/>
    <n v="1421.67"/>
  </r>
  <r>
    <x v="2"/>
    <s v="Tampa Electric Company"/>
    <x v="0"/>
    <s v="Tampa Electric Company"/>
    <x v="619"/>
    <s v="TOTI-PayrolTax Incen"/>
    <x v="1"/>
    <s v="FERC B/S Clearing"/>
    <m/>
    <m/>
    <n v="-843822.86"/>
    <m/>
    <m/>
    <m/>
    <n v="860833.25"/>
    <m/>
    <m/>
    <m/>
    <m/>
    <m/>
    <n v="17010.390000000014"/>
  </r>
  <r>
    <x v="2"/>
    <s v="Tampa Electric Company"/>
    <x v="0"/>
    <s v="Tampa Electric Company"/>
    <x v="619"/>
    <s v="TOTI-PayrolTax Incen"/>
    <x v="157"/>
    <s v="TOTI Utility OperInc"/>
    <n v="173967"/>
    <n v="173967"/>
    <n v="-1125197.49"/>
    <n v="173966.67"/>
    <n v="173966.67"/>
    <n v="258709.34"/>
    <n v="1744253.93"/>
    <n v="164096.29"/>
    <n v="324053"/>
    <n v="180175"/>
    <n v="180175"/>
    <n v="184619.96"/>
    <n v="2606752.37"/>
  </r>
  <r>
    <x v="2"/>
    <s v="Tampa Electric Company"/>
    <x v="0"/>
    <s v="Tampa Electric Company"/>
    <x v="620"/>
    <s v="TOTI-PayrollTax Rcls"/>
    <x v="1"/>
    <s v="FERC B/S Clearing"/>
    <m/>
    <n v="16451.46"/>
    <n v="8826.39"/>
    <n v="7673.96"/>
    <n v="12069.61"/>
    <n v="12642.95"/>
    <n v="3736.48"/>
    <n v="1053.25"/>
    <n v="81010.759999999995"/>
    <n v="-5834.16"/>
    <n v="31971.17"/>
    <n v="2741.02"/>
    <n v="172342.88999999998"/>
  </r>
  <r>
    <x v="2"/>
    <s v="Tampa Electric Company"/>
    <x v="0"/>
    <s v="Tampa Electric Company"/>
    <x v="620"/>
    <s v="TOTI-PayrollTax Rcls"/>
    <x v="157"/>
    <s v="TOTI Utility OperInc"/>
    <m/>
    <n v="-16722.36"/>
    <n v="-8826.39"/>
    <n v="-7673.96"/>
    <n v="-4804.29"/>
    <n v="-13850.07"/>
    <n v="-3736.48"/>
    <n v="-1053.25"/>
    <n v="-81010.759999999995"/>
    <n v="5834.16"/>
    <n v="-31972.85"/>
    <n v="-10496.92"/>
    <n v="-174313.17"/>
  </r>
  <r>
    <x v="2"/>
    <s v="Tampa Electric Company"/>
    <x v="0"/>
    <s v="Tampa Electric Company"/>
    <x v="621"/>
    <s v="TOTI-Prop Tax ATL"/>
    <x v="157"/>
    <s v="TOTI Utility OperInc"/>
    <n v="6607000"/>
    <n v="6607000"/>
    <n v="6607000"/>
    <n v="6607000"/>
    <n v="6607000"/>
    <n v="6607000"/>
    <n v="6607000"/>
    <n v="6607000"/>
    <n v="6607000"/>
    <n v="6607000"/>
    <n v="6621636.0199999996"/>
    <n v="6597231.7800000003"/>
    <n v="79288867.799999997"/>
  </r>
  <r>
    <x v="2"/>
    <s v="Tampa Electric Company"/>
    <x v="0"/>
    <s v="Tampa Electric Company"/>
    <x v="622"/>
    <s v="TOTI-Prop Tax BTL"/>
    <x v="158"/>
    <s v="TOTI OID"/>
    <n v="9000"/>
    <n v="9000"/>
    <n v="9000"/>
    <n v="9000"/>
    <n v="9000"/>
    <n v="9000"/>
    <n v="9000"/>
    <n v="9000"/>
    <n v="9000"/>
    <n v="9000"/>
    <n v="9000"/>
    <n v="9000"/>
    <n v="108000"/>
  </r>
  <r>
    <x v="2"/>
    <s v="Tampa Electric Company"/>
    <x v="0"/>
    <s v="Tampa Electric Company"/>
    <x v="623"/>
    <s v="TOTI-Reg Assess Fee"/>
    <x v="157"/>
    <s v="TOTI Utility OperInc"/>
    <n v="140629.26999999999"/>
    <n v="128096.11"/>
    <n v="124866.58"/>
    <n v="156349.49"/>
    <n v="156543.17000000001"/>
    <n v="164066.93"/>
    <n v="189685.42"/>
    <n v="195785.07"/>
    <n v="178701.5"/>
    <n v="193873.68"/>
    <n v="105496.87"/>
    <n v="135570.76999999999"/>
    <n v="1869664.8599999999"/>
  </r>
  <r>
    <x v="2"/>
    <s v="Tampa Electric Company"/>
    <x v="0"/>
    <s v="Tampa Electric Company"/>
    <x v="624"/>
    <s v="TOTI-Sales and Use"/>
    <x v="157"/>
    <s v="TOTI Utility OperInc"/>
    <n v="21342.73"/>
    <n v="16883.05"/>
    <n v="14912.79"/>
    <n v="14076.1"/>
    <n v="13603.17"/>
    <n v="13410.65"/>
    <n v="13105.69"/>
    <n v="14236.29"/>
    <n v="13855.08"/>
    <n v="13116.12"/>
    <n v="15644.83"/>
    <n v="14880.79"/>
    <n v="179067.28999999998"/>
  </r>
  <r>
    <x v="2"/>
    <s v="Tampa Electric Company"/>
    <x v="0"/>
    <s v="Tampa Electric Company"/>
    <x v="625"/>
    <s v="TOTI-St Intan Lease"/>
    <x v="157"/>
    <s v="TOTI Utility OperInc"/>
    <m/>
    <n v="1534.11"/>
    <m/>
    <m/>
    <m/>
    <m/>
    <m/>
    <m/>
    <m/>
    <m/>
    <m/>
    <m/>
    <n v="1534.11"/>
  </r>
  <r>
    <x v="2"/>
    <s v="Tampa Electric Company"/>
    <x v="0"/>
    <s v="Tampa Electric Company"/>
    <x v="626"/>
    <s v="TOTI-Fed Excise Tax"/>
    <x v="157"/>
    <s v="TOTI Utility OperInc"/>
    <m/>
    <m/>
    <n v="412.5"/>
    <m/>
    <m/>
    <m/>
    <n v="35175"/>
    <n v="20177.5"/>
    <n v="601"/>
    <m/>
    <m/>
    <m/>
    <n v="56366"/>
  </r>
  <r>
    <x v="2"/>
    <s v="Tampa Electric Company"/>
    <x v="0"/>
    <s v="Tampa Electric Company"/>
    <x v="627"/>
    <s v="TOTI-CntyCityBusiLic"/>
    <x v="157"/>
    <s v="TOTI Utility OperInc"/>
    <m/>
    <m/>
    <m/>
    <m/>
    <m/>
    <m/>
    <m/>
    <m/>
    <n v="10530.23"/>
    <m/>
    <m/>
    <m/>
    <n v="10530.23"/>
  </r>
  <r>
    <x v="2"/>
    <s v="Tampa Electric Company"/>
    <x v="0"/>
    <s v="Tampa Electric Company"/>
    <x v="628"/>
    <s v="TOTI-Other"/>
    <x v="157"/>
    <s v="TOTI Utility OperInc"/>
    <m/>
    <m/>
    <m/>
    <m/>
    <m/>
    <n v="-707096.21"/>
    <m/>
    <m/>
    <m/>
    <m/>
    <m/>
    <m/>
    <n v="-707096.21"/>
  </r>
  <r>
    <x v="2"/>
    <s v="Tampa Electric Company"/>
    <x v="0"/>
    <s v="Tampa Electric Company"/>
    <x v="629"/>
    <s v="TOTI to BalSheet"/>
    <x v="1"/>
    <s v="FERC B/S Clearing"/>
    <n v="-453248.45"/>
    <n v="-459735.46"/>
    <n v="-529892.54"/>
    <n v="-477555.43"/>
    <n v="-571256.02"/>
    <n v="-547535.4"/>
    <n v="-506321.04"/>
    <n v="-571029.31000000006"/>
    <n v="-552171.27"/>
    <n v="-528974.63"/>
    <n v="-554680.18000000005"/>
    <n v="-534404.98"/>
    <n v="-6286804.709999999"/>
  </r>
  <r>
    <x v="2"/>
    <s v="Tampa Electric Company"/>
    <x v="0"/>
    <s v="Tampa Electric Company"/>
    <x v="630"/>
    <s v="IntInc-Dfd Fuel"/>
    <x v="163"/>
    <s v="Misc NonOper Inc"/>
    <n v="-1906385"/>
    <n v="-1895060"/>
    <n v="-1864074"/>
    <n v="-1789487"/>
    <n v="-1689853"/>
    <n v="-1557631"/>
    <n v="-1383993"/>
    <n v="-1198905"/>
    <n v="-975662"/>
    <n v="-760132"/>
    <n v="-589762"/>
    <n v="-438777"/>
    <n v="-16049721"/>
  </r>
  <r>
    <x v="2"/>
    <s v="Tampa Electric Company"/>
    <x v="0"/>
    <s v="Tampa Electric Company"/>
    <x v="631"/>
    <s v="IntInc-Dfd Capacity"/>
    <x v="163"/>
    <s v="Misc NonOper Inc"/>
    <m/>
    <n v="-5419"/>
    <n v="-10729"/>
    <n v="-15636"/>
    <n v="-21001"/>
    <n v="-23757"/>
    <n v="-25758"/>
    <n v="-27985"/>
    <n v="-30235"/>
    <n v="-32299"/>
    <n v="-34146"/>
    <n v="-38110"/>
    <n v="-265075"/>
  </r>
  <r>
    <x v="2"/>
    <s v="Tampa Electric Company"/>
    <x v="0"/>
    <s v="Tampa Electric Company"/>
    <x v="632"/>
    <s v="IntInc-Dfd Storm Pro"/>
    <x v="163"/>
    <s v="Misc NonOper Inc"/>
    <m/>
    <m/>
    <m/>
    <m/>
    <m/>
    <m/>
    <m/>
    <m/>
    <m/>
    <m/>
    <m/>
    <n v="-3554"/>
    <n v="-3554"/>
  </r>
  <r>
    <x v="2"/>
    <s v="Tampa Electric Company"/>
    <x v="0"/>
    <s v="Tampa Electric Company"/>
    <x v="633"/>
    <s v="IntInc-Dfd CETM"/>
    <x v="164"/>
    <s v="Int Divid Income"/>
    <n v="-427251.45"/>
    <n v="-427251.45"/>
    <n v="-427251.45"/>
    <n v="-427251.45"/>
    <n v="-427251.45"/>
    <n v="-427251.45"/>
    <n v="-427251.45"/>
    <n v="-427251.45"/>
    <n v="-427251.45"/>
    <n v="-427251.45"/>
    <n v="-427251.45"/>
    <n v="-427251.39"/>
    <n v="-5127017.3400000008"/>
  </r>
  <r>
    <x v="2"/>
    <s v="Tampa Electric Company"/>
    <x v="0"/>
    <s v="Tampa Electric Company"/>
    <x v="634"/>
    <s v="IntInc-Intercompany"/>
    <x v="164"/>
    <s v="Int Divid Income"/>
    <n v="-2706246.45"/>
    <n v="-2731625.43"/>
    <n v="-2979907.1"/>
    <n v="-3074341.59"/>
    <n v="-3220526.7"/>
    <n v="-3229022.69"/>
    <n v="-3394146.54"/>
    <n v="-3452542.47"/>
    <n v="-3528396.19"/>
    <n v="-3809602.64"/>
    <n v="-3714784.74"/>
    <n v="-2575377.75"/>
    <n v="-38416520.289999999"/>
  </r>
  <r>
    <x v="2"/>
    <s v="Tampa Electric Company"/>
    <x v="0"/>
    <s v="Tampa Electric Company"/>
    <x v="635"/>
    <s v="IntInc-Miscellaneous"/>
    <x v="164"/>
    <s v="Int Divid Income"/>
    <n v="-328447.42"/>
    <n v="-314208.45"/>
    <n v="-326114.44"/>
    <n v="-313085.64"/>
    <n v="-350797.43"/>
    <n v="-380474.32"/>
    <n v="-347621.09"/>
    <n v="-355491.07"/>
    <n v="-579747.55000000005"/>
    <n v="-194714.79"/>
    <n v="-192996.02"/>
    <n v="-134656.73000000001"/>
    <n v="-3818354.95"/>
  </r>
  <r>
    <x v="2"/>
    <s v="Tampa Electric Company"/>
    <x v="0"/>
    <s v="Tampa Electric Company"/>
    <x v="636"/>
    <s v="Allow Oth Fund AFUDC"/>
    <x v="165"/>
    <s v="AFUDC Exp"/>
    <n v="-996048.69"/>
    <n v="-1061893.3500000001"/>
    <n v="-1138225.8"/>
    <n v="-1262349.8799999999"/>
    <n v="-1378224.42"/>
    <n v="-1511920.13"/>
    <n v="-1673165.29"/>
    <n v="-1824489.26"/>
    <n v="-1952360.84"/>
    <n v="-2081313.69"/>
    <n v="-2190714.2000000002"/>
    <n v="-1859640.88"/>
    <n v="-18930346.429999996"/>
  </r>
  <r>
    <x v="2"/>
    <s v="Tampa Electric Company"/>
    <x v="0"/>
    <s v="Tampa Electric Company"/>
    <x v="637"/>
    <s v="Captlz AFUDC Equity"/>
    <x v="1"/>
    <s v="FERC B/S Clearing"/>
    <n v="996048.69"/>
    <n v="1061893.3500000001"/>
    <n v="1138225.8"/>
    <n v="1262349.8799999999"/>
    <n v="1378224.42"/>
    <n v="1511920.13"/>
    <n v="1673165.29"/>
    <n v="1824489.26"/>
    <n v="1952360.84"/>
    <n v="2081313.69"/>
    <n v="2190714.2000000002"/>
    <n v="1859640.88"/>
    <n v="18930346.429999996"/>
  </r>
  <r>
    <x v="2"/>
    <s v="Tampa Electric Company"/>
    <x v="0"/>
    <s v="Tampa Electric Company"/>
    <x v="638"/>
    <s v="G/L Sale NonUtil Prp"/>
    <x v="166"/>
    <s v="Gain Disp Property"/>
    <n v="-23830.38"/>
    <n v="-585.72"/>
    <n v="-12205.03"/>
    <n v="-12205.03"/>
    <n v="-12205.03"/>
    <n v="-12205.03"/>
    <n v="-12205.03"/>
    <n v="-12205.03"/>
    <n v="-12205.03"/>
    <n v="-12205.03"/>
    <n v="-582.70000000000005"/>
    <n v="-612.9"/>
    <n v="-123251.93999999999"/>
  </r>
  <r>
    <x v="2"/>
    <s v="Tampa Electric Company"/>
    <x v="0"/>
    <s v="Tampa Electric Company"/>
    <x v="639"/>
    <s v="Oth Inc/Exp-Misc"/>
    <x v="1"/>
    <s v="FERC B/S Clearing"/>
    <n v="-3.9"/>
    <n v="-0.34"/>
    <n v="-9.2100000000000009"/>
    <n v="-0.48"/>
    <n v="-0.51"/>
    <n v="-4.0599999999999996"/>
    <n v="-0.4"/>
    <n v="-0.74"/>
    <n v="-0.68"/>
    <n v="-1.04"/>
    <n v="-1.28"/>
    <n v="-0.63"/>
    <n v="-23.269999999999996"/>
  </r>
  <r>
    <x v="2"/>
    <s v="Tampa Electric Company"/>
    <x v="0"/>
    <s v="Tampa Electric Company"/>
    <x v="639"/>
    <s v="Oth Inc/Exp-Misc"/>
    <x v="78"/>
    <s v="Csts Jobbing Wrk"/>
    <n v="561"/>
    <n v="561"/>
    <n v="561"/>
    <n v="561"/>
    <n v="561"/>
    <n v="561"/>
    <n v="561"/>
    <n v="561"/>
    <n v="561"/>
    <n v="561"/>
    <n v="561"/>
    <n v="561"/>
    <n v="6732"/>
  </r>
  <r>
    <x v="2"/>
    <s v="Tampa Electric Company"/>
    <x v="0"/>
    <s v="Tampa Electric Company"/>
    <x v="639"/>
    <s v="Oth Inc/Exp-Misc"/>
    <x v="167"/>
    <s v="NonOper Rent Inc"/>
    <n v="5090.04"/>
    <n v="5090.04"/>
    <n v="5090.04"/>
    <n v="5090.04"/>
    <n v="5090.04"/>
    <n v="5090.04"/>
    <n v="5090.04"/>
    <n v="5090.04"/>
    <n v="5090.04"/>
    <n v="5090.04"/>
    <n v="5090.04"/>
    <n v="5090.04"/>
    <n v="61080.480000000003"/>
  </r>
  <r>
    <x v="2"/>
    <s v="Tampa Electric Company"/>
    <x v="0"/>
    <s v="Tampa Electric Company"/>
    <x v="639"/>
    <s v="Oth Inc/Exp-Misc"/>
    <x v="82"/>
    <s v="Steam Expenses"/>
    <m/>
    <n v="-0.03"/>
    <n v="-0.01"/>
    <m/>
    <m/>
    <m/>
    <m/>
    <m/>
    <n v="-0.03"/>
    <n v="-0.04"/>
    <n v="-0.02"/>
    <m/>
    <n v="-0.13"/>
  </r>
  <r>
    <x v="2"/>
    <s v="Tampa Electric Company"/>
    <x v="0"/>
    <s v="Tampa Electric Company"/>
    <x v="639"/>
    <s v="Oth Inc/Exp-Misc"/>
    <x v="83"/>
    <s v="Steam Electric Exp"/>
    <m/>
    <m/>
    <m/>
    <m/>
    <m/>
    <m/>
    <m/>
    <m/>
    <n v="-0.05"/>
    <n v="-0.06"/>
    <n v="-0.02"/>
    <m/>
    <n v="-0.13"/>
  </r>
  <r>
    <x v="2"/>
    <s v="Tampa Electric Company"/>
    <x v="0"/>
    <s v="Tampa Electric Company"/>
    <x v="639"/>
    <s v="Oth Inc/Exp-Misc"/>
    <x v="87"/>
    <s v="Steam Maint BoilerPl"/>
    <m/>
    <m/>
    <n v="-0.99"/>
    <m/>
    <m/>
    <m/>
    <m/>
    <m/>
    <m/>
    <m/>
    <m/>
    <m/>
    <n v="-0.99"/>
  </r>
  <r>
    <x v="2"/>
    <s v="Tampa Electric Company"/>
    <x v="0"/>
    <s v="Tampa Electric Company"/>
    <x v="639"/>
    <s v="Oth Inc/Exp-Misc"/>
    <x v="89"/>
    <s v="Maint Msc Steam Plnt"/>
    <m/>
    <m/>
    <m/>
    <m/>
    <m/>
    <n v="-2"/>
    <m/>
    <m/>
    <n v="0"/>
    <n v="0"/>
    <n v="0"/>
    <m/>
    <n v="-2"/>
  </r>
  <r>
    <x v="2"/>
    <s v="Tampa Electric Company"/>
    <x v="0"/>
    <s v="Tampa Electric Company"/>
    <x v="639"/>
    <s v="Oth Inc/Exp-Misc"/>
    <x v="98"/>
    <s v="Trnsm Ops SupEng"/>
    <m/>
    <m/>
    <m/>
    <m/>
    <m/>
    <n v="-0.06"/>
    <m/>
    <m/>
    <m/>
    <m/>
    <m/>
    <m/>
    <n v="-0.06"/>
  </r>
  <r>
    <x v="2"/>
    <s v="Tampa Electric Company"/>
    <x v="0"/>
    <s v="Tampa Electric Company"/>
    <x v="639"/>
    <s v="Oth Inc/Exp-Misc"/>
    <x v="100"/>
    <s v="Trnsm LD Monitor"/>
    <n v="-0.05"/>
    <n v="-0.05"/>
    <n v="-0.01"/>
    <m/>
    <m/>
    <m/>
    <m/>
    <m/>
    <m/>
    <m/>
    <m/>
    <m/>
    <n v="-0.11"/>
  </r>
  <r>
    <x v="2"/>
    <s v="Tampa Electric Company"/>
    <x v="0"/>
    <s v="Tampa Electric Company"/>
    <x v="639"/>
    <s v="Oth Inc/Exp-Misc"/>
    <x v="102"/>
    <s v="Trnsm Station Exp"/>
    <m/>
    <n v="0"/>
    <n v="-0.01"/>
    <m/>
    <m/>
    <n v="-0.08"/>
    <n v="-7.0000000000000007E-2"/>
    <n v="-0.04"/>
    <m/>
    <m/>
    <m/>
    <m/>
    <n v="-0.2"/>
  </r>
  <r>
    <x v="2"/>
    <s v="Tampa Electric Company"/>
    <x v="0"/>
    <s v="Tampa Electric Company"/>
    <x v="639"/>
    <s v="Oth Inc/Exp-Misc"/>
    <x v="103"/>
    <s v="Trnsm OH Line Exp"/>
    <m/>
    <m/>
    <m/>
    <m/>
    <m/>
    <n v="-0.13"/>
    <m/>
    <m/>
    <m/>
    <m/>
    <m/>
    <m/>
    <n v="-0.13"/>
  </r>
  <r>
    <x v="2"/>
    <s v="Tampa Electric Company"/>
    <x v="0"/>
    <s v="Tampa Electric Company"/>
    <x v="639"/>
    <s v="Oth Inc/Exp-Misc"/>
    <x v="104"/>
    <s v="Misc Trnsm Exp"/>
    <m/>
    <m/>
    <n v="0"/>
    <m/>
    <m/>
    <n v="-0.14000000000000001"/>
    <m/>
    <m/>
    <m/>
    <m/>
    <m/>
    <m/>
    <n v="-0.14000000000000001"/>
  </r>
  <r>
    <x v="2"/>
    <s v="Tampa Electric Company"/>
    <x v="0"/>
    <s v="Tampa Electric Company"/>
    <x v="639"/>
    <s v="Oth Inc/Exp-Misc"/>
    <x v="108"/>
    <s v="Trnsm Maint Stn Equ"/>
    <m/>
    <m/>
    <n v="0"/>
    <m/>
    <m/>
    <m/>
    <m/>
    <m/>
    <m/>
    <m/>
    <m/>
    <m/>
    <n v="0"/>
  </r>
  <r>
    <x v="2"/>
    <s v="Tampa Electric Company"/>
    <x v="0"/>
    <s v="Tampa Electric Company"/>
    <x v="639"/>
    <s v="Oth Inc/Exp-Misc"/>
    <x v="109"/>
    <s v="Trnsm Maint OH Lines"/>
    <m/>
    <n v="0"/>
    <m/>
    <m/>
    <m/>
    <n v="-0.23"/>
    <n v="0"/>
    <m/>
    <m/>
    <m/>
    <m/>
    <m/>
    <n v="-0.23"/>
  </r>
  <r>
    <x v="2"/>
    <s v="Tampa Electric Company"/>
    <x v="0"/>
    <s v="Tampa Electric Company"/>
    <x v="639"/>
    <s v="Oth Inc/Exp-Misc"/>
    <x v="110"/>
    <s v="Distrb Ops SupEng"/>
    <m/>
    <n v="0"/>
    <n v="-0.24"/>
    <n v="-0.02"/>
    <m/>
    <n v="-0.02"/>
    <n v="-7.0000000000000007E-2"/>
    <m/>
    <m/>
    <m/>
    <m/>
    <m/>
    <n v="-0.35000000000000003"/>
  </r>
  <r>
    <x v="2"/>
    <s v="Tampa Electric Company"/>
    <x v="0"/>
    <s v="Tampa Electric Company"/>
    <x v="639"/>
    <s v="Oth Inc/Exp-Misc"/>
    <x v="111"/>
    <s v="Distrb Load Dispatch"/>
    <n v="-0.12"/>
    <n v="-0.1"/>
    <n v="-0.08"/>
    <m/>
    <n v="0"/>
    <n v="-0.01"/>
    <n v="0"/>
    <n v="-0.01"/>
    <m/>
    <m/>
    <m/>
    <m/>
    <n v="-0.32"/>
  </r>
  <r>
    <x v="2"/>
    <s v="Tampa Electric Company"/>
    <x v="0"/>
    <s v="Tampa Electric Company"/>
    <x v="639"/>
    <s v="Oth Inc/Exp-Misc"/>
    <x v="112"/>
    <s v="Distrb Station Exp"/>
    <m/>
    <m/>
    <n v="-0.1"/>
    <m/>
    <m/>
    <m/>
    <m/>
    <m/>
    <m/>
    <m/>
    <m/>
    <m/>
    <n v="-0.1"/>
  </r>
  <r>
    <x v="2"/>
    <s v="Tampa Electric Company"/>
    <x v="0"/>
    <s v="Tampa Electric Company"/>
    <x v="639"/>
    <s v="Oth Inc/Exp-Misc"/>
    <x v="113"/>
    <s v="Distrb OH Line Exp"/>
    <n v="-0.42"/>
    <n v="-7.0000000000000007E-2"/>
    <n v="-0.31"/>
    <n v="-0.22"/>
    <n v="-0.2"/>
    <n v="-0.24"/>
    <n v="-0.14000000000000001"/>
    <n v="-0.23"/>
    <n v="-1.08"/>
    <n v="-0.26"/>
    <n v="-0.4"/>
    <n v="-0.28999999999999998"/>
    <n v="-3.86"/>
  </r>
  <r>
    <x v="2"/>
    <s v="Tampa Electric Company"/>
    <x v="0"/>
    <s v="Tampa Electric Company"/>
    <x v="639"/>
    <s v="Oth Inc/Exp-Misc"/>
    <x v="115"/>
    <s v="Distrb Sreet Lightn"/>
    <n v="-0.23"/>
    <n v="-0.21"/>
    <n v="-0.08"/>
    <n v="-0.03"/>
    <n v="-0.02"/>
    <n v="-0.03"/>
    <n v="-0.02"/>
    <n v="-0.03"/>
    <n v="-0.03"/>
    <n v="-0.03"/>
    <n v="-0.05"/>
    <n v="-0.04"/>
    <n v="-0.80000000000000027"/>
  </r>
  <r>
    <x v="2"/>
    <s v="Tampa Electric Company"/>
    <x v="0"/>
    <s v="Tampa Electric Company"/>
    <x v="639"/>
    <s v="Oth Inc/Exp-Misc"/>
    <x v="116"/>
    <s v="Distrb Meter Exp"/>
    <n v="-0.52"/>
    <n v="-0.48"/>
    <n v="-0.46"/>
    <n v="-0.09"/>
    <n v="-0.09"/>
    <n v="-0.14000000000000001"/>
    <n v="-0.09"/>
    <n v="-0.09"/>
    <n v="-0.05"/>
    <n v="-0.06"/>
    <n v="-0.11"/>
    <n v="-7.0000000000000007E-2"/>
    <n v="-2.25"/>
  </r>
  <r>
    <x v="2"/>
    <s v="Tampa Electric Company"/>
    <x v="0"/>
    <s v="Tampa Electric Company"/>
    <x v="639"/>
    <s v="Oth Inc/Exp-Misc"/>
    <x v="118"/>
    <s v="Misc Distrib Exp"/>
    <n v="-0.98"/>
    <n v="-0.95"/>
    <n v="-1.74"/>
    <n v="-2.69"/>
    <n v="-0.57999999999999996"/>
    <n v="-1.01"/>
    <n v="-0.53"/>
    <n v="-0.37"/>
    <n v="-0.19"/>
    <n v="-0.1"/>
    <n v="-0.18"/>
    <n v="-0.05"/>
    <n v="-9.3699999999999974"/>
  </r>
  <r>
    <x v="2"/>
    <s v="Tampa Electric Company"/>
    <x v="0"/>
    <s v="Tampa Electric Company"/>
    <x v="639"/>
    <s v="Oth Inc/Exp-Misc"/>
    <x v="119"/>
    <s v="Distrb Maint Struct"/>
    <m/>
    <m/>
    <n v="-0.08"/>
    <m/>
    <m/>
    <m/>
    <m/>
    <m/>
    <m/>
    <m/>
    <m/>
    <m/>
    <n v="-0.08"/>
  </r>
  <r>
    <x v="2"/>
    <s v="Tampa Electric Company"/>
    <x v="0"/>
    <s v="Tampa Electric Company"/>
    <x v="639"/>
    <s v="Oth Inc/Exp-Misc"/>
    <x v="120"/>
    <s v="Distrb Maint Station"/>
    <m/>
    <n v="-0.01"/>
    <n v="0"/>
    <m/>
    <n v="0"/>
    <n v="0"/>
    <n v="0"/>
    <m/>
    <m/>
    <m/>
    <m/>
    <m/>
    <n v="-0.01"/>
  </r>
  <r>
    <x v="2"/>
    <s v="Tampa Electric Company"/>
    <x v="0"/>
    <s v="Tampa Electric Company"/>
    <x v="639"/>
    <s v="Oth Inc/Exp-Misc"/>
    <x v="121"/>
    <s v="Distrb Maint OH Line"/>
    <n v="-1.33"/>
    <n v="-1.29"/>
    <n v="-1.79"/>
    <n v="-1.49"/>
    <n v="-1.74"/>
    <n v="-2.52"/>
    <n v="-1.75"/>
    <n v="-1.43"/>
    <n v="-0.97"/>
    <n v="-1.26"/>
    <n v="-2.06"/>
    <n v="-1.49"/>
    <n v="-19.119999999999997"/>
  </r>
  <r>
    <x v="2"/>
    <s v="Tampa Electric Company"/>
    <x v="0"/>
    <s v="Tampa Electric Company"/>
    <x v="639"/>
    <s v="Oth Inc/Exp-Misc"/>
    <x v="122"/>
    <s v="Distrb Maint UG Line"/>
    <n v="-0.28000000000000003"/>
    <n v="-0.31"/>
    <n v="-0.72"/>
    <n v="-0.97"/>
    <n v="-0.85"/>
    <n v="-1.32"/>
    <n v="-0.93"/>
    <n v="-1.06"/>
    <n v="-0.92"/>
    <n v="-1.1499999999999999"/>
    <n v="-1.88"/>
    <n v="-1.43"/>
    <n v="-11.82"/>
  </r>
  <r>
    <x v="2"/>
    <s v="Tampa Electric Company"/>
    <x v="0"/>
    <s v="Tampa Electric Company"/>
    <x v="639"/>
    <s v="Oth Inc/Exp-Misc"/>
    <x v="124"/>
    <s v="Distrb Maint StLght"/>
    <n v="-0.04"/>
    <n v="-0.04"/>
    <n v="-0.01"/>
    <n v="0"/>
    <m/>
    <n v="0"/>
    <m/>
    <m/>
    <m/>
    <m/>
    <m/>
    <m/>
    <n v="-0.09"/>
  </r>
  <r>
    <x v="2"/>
    <s v="Tampa Electric Company"/>
    <x v="0"/>
    <s v="Tampa Electric Company"/>
    <x v="639"/>
    <s v="Oth Inc/Exp-Misc"/>
    <x v="128"/>
    <s v="Cust Act Rcds Cllct"/>
    <n v="-0.13"/>
    <n v="-0.12"/>
    <n v="-0.04"/>
    <n v="-0.01"/>
    <n v="-0.01"/>
    <n v="-0.01"/>
    <n v="0"/>
    <n v="0"/>
    <m/>
    <m/>
    <m/>
    <m/>
    <n v="-0.32"/>
  </r>
  <r>
    <x v="2"/>
    <s v="Tampa Electric Company"/>
    <x v="0"/>
    <s v="Tampa Electric Company"/>
    <x v="639"/>
    <s v="Oth Inc/Exp-Misc"/>
    <x v="129"/>
    <s v="Cust Assist Exp"/>
    <m/>
    <m/>
    <n v="-0.12"/>
    <m/>
    <m/>
    <m/>
    <m/>
    <m/>
    <m/>
    <m/>
    <m/>
    <m/>
    <n v="-0.12"/>
  </r>
  <r>
    <x v="2"/>
    <s v="Tampa Electric Company"/>
    <x v="0"/>
    <s v="Tampa Electric Company"/>
    <x v="639"/>
    <s v="Oth Inc/Exp-Misc"/>
    <x v="131"/>
    <s v="A&amp;G Salaries"/>
    <m/>
    <m/>
    <n v="-2"/>
    <n v="2"/>
    <n v="0"/>
    <n v="0"/>
    <n v="0"/>
    <n v="0"/>
    <n v="0"/>
    <m/>
    <n v="0"/>
    <n v="0"/>
    <n v="0"/>
  </r>
  <r>
    <x v="2"/>
    <s v="Tampa Electric Company"/>
    <x v="0"/>
    <s v="Tampa Electric Company"/>
    <x v="639"/>
    <s v="Oth Inc/Exp-Misc"/>
    <x v="137"/>
    <s v="Office Suppl Exp"/>
    <n v="-77"/>
    <n v="-77.5"/>
    <n v="-64.5"/>
    <n v="-75"/>
    <n v="-368.5"/>
    <n v="-113"/>
    <n v="-74.5"/>
    <n v="-173.5"/>
    <n v="-72"/>
    <n v="-73.5"/>
    <n v="-107"/>
    <n v="-69.5"/>
    <n v="-1345.5"/>
  </r>
  <r>
    <x v="2"/>
    <s v="Tampa Electric Company"/>
    <x v="0"/>
    <s v="Tampa Electric Company"/>
    <x v="640"/>
    <s v="CurrAdj Real Gain"/>
    <x v="163"/>
    <s v="Misc NonOper Inc"/>
    <m/>
    <n v="-11145.78"/>
    <n v="-17082.29"/>
    <m/>
    <n v="-5693.69"/>
    <m/>
    <m/>
    <n v="-50563.38"/>
    <m/>
    <n v="-28172.15"/>
    <m/>
    <m/>
    <n v="-112657.29000000001"/>
  </r>
  <r>
    <x v="2"/>
    <s v="Tampa Electric Company"/>
    <x v="0"/>
    <s v="Tampa Electric Company"/>
    <x v="641"/>
    <s v="CurrAdj Unreal Gain"/>
    <x v="163"/>
    <s v="Misc NonOper Inc"/>
    <m/>
    <n v="-12434.88"/>
    <n v="12434.88"/>
    <n v="-8963.67"/>
    <n v="1254.1300000000001"/>
    <m/>
    <n v="7709.52"/>
    <n v="-70.680000000000007"/>
    <n v="59.21"/>
    <n v="-12852.34"/>
    <n v="12863.84"/>
    <m/>
    <n v="1.0000000000218279E-2"/>
  </r>
  <r>
    <x v="2"/>
    <s v="Tampa Electric Company"/>
    <x v="0"/>
    <s v="Tampa Electric Company"/>
    <x v="642"/>
    <s v="ZapCap Busi Revenue"/>
    <x v="168"/>
    <s v="Rev Jobbing Wrk"/>
    <n v="-62790.79"/>
    <n v="-62741.22"/>
    <n v="-59948.31"/>
    <n v="-62681.55"/>
    <n v="-62257.86"/>
    <n v="-61956.52"/>
    <n v="-62477.17"/>
    <n v="-61168.26"/>
    <n v="-61735.56"/>
    <n v="-62373.26"/>
    <n v="-62082.13"/>
    <n v="-61551.74"/>
    <n v="-743764.37"/>
  </r>
  <r>
    <x v="2"/>
    <s v="Tampa Electric Company"/>
    <x v="0"/>
    <s v="Tampa Electric Company"/>
    <x v="643"/>
    <s v="Oth Light Rev-Unreg"/>
    <x v="168"/>
    <s v="Rev Jobbing Wrk"/>
    <n v="-4304.41"/>
    <n v="-10579.41"/>
    <n v="-4304.41"/>
    <n v="-4304.41"/>
    <n v="-814304.41"/>
    <n v="-4304.41"/>
    <n v="-4304.41"/>
    <n v="-4304.41"/>
    <n v="-6304.41"/>
    <n v="-11269.41"/>
    <n v="-4469.41"/>
    <n v="-4469.41"/>
    <n v="-877222.92000000027"/>
  </r>
  <r>
    <x v="2"/>
    <s v="Tampa Electric Company"/>
    <x v="0"/>
    <s v="Tampa Electric Company"/>
    <x v="644"/>
    <s v="ZapCap Resid Revenue"/>
    <x v="168"/>
    <s v="Rev Jobbing Wrk"/>
    <n v="-427353.46"/>
    <n v="-433707.85"/>
    <n v="-424588.84"/>
    <n v="-422433.46"/>
    <n v="-475877.33"/>
    <n v="-425705.93"/>
    <n v="-426526.83"/>
    <n v="-514241.07"/>
    <n v="-427249.15"/>
    <n v="-426432.2"/>
    <n v="-423353.78"/>
    <n v="-469831.65"/>
    <n v="-5297301.5500000007"/>
  </r>
  <r>
    <x v="2"/>
    <s v="Tampa Electric Company"/>
    <x v="0"/>
    <s v="Tampa Electric Company"/>
    <x v="645"/>
    <s v="CIAC"/>
    <x v="1"/>
    <s v="FERC B/S Clearing"/>
    <n v="-1183746.83"/>
    <n v="-1480871.43"/>
    <n v="-2189098.5299999998"/>
    <n v="-1490412.47"/>
    <n v="-1679106.32"/>
    <n v="-2149054.9500000002"/>
    <n v="-1471607.09"/>
    <n v="-1014722.13"/>
    <n v="-1632686.46"/>
    <n v="-1665857.06"/>
    <n v="-2552613.54"/>
    <n v="-1369999.46"/>
    <n v="-19879776.270000003"/>
  </r>
  <r>
    <x v="2"/>
    <s v="Tampa Electric Company"/>
    <x v="0"/>
    <s v="Tampa Electric Company"/>
    <x v="645"/>
    <s v="CIAC"/>
    <x v="111"/>
    <s v="Distrb Load Dispatch"/>
    <m/>
    <m/>
    <m/>
    <m/>
    <n v="-287.75"/>
    <m/>
    <n v="-335.2"/>
    <m/>
    <m/>
    <n v="-250.47"/>
    <n v="-567.76"/>
    <n v="417.94"/>
    <n v="-1023.24"/>
  </r>
  <r>
    <x v="2"/>
    <s v="Tampa Electric Company"/>
    <x v="0"/>
    <s v="Tampa Electric Company"/>
    <x v="645"/>
    <s v="CIAC"/>
    <x v="116"/>
    <s v="Distrb Meter Exp"/>
    <m/>
    <m/>
    <n v="-262.11"/>
    <m/>
    <n v="-2071.54"/>
    <m/>
    <n v="-2738.35"/>
    <n v="-639.77"/>
    <n v="-718.89"/>
    <n v="-3530.02"/>
    <n v="-1788.41"/>
    <n v="-1326.04"/>
    <n v="-13075.130000000001"/>
  </r>
  <r>
    <x v="2"/>
    <s v="Tampa Electric Company"/>
    <x v="0"/>
    <s v="Tampa Electric Company"/>
    <x v="645"/>
    <s v="CIAC"/>
    <x v="117"/>
    <s v="Distrb Cust Install"/>
    <m/>
    <m/>
    <m/>
    <m/>
    <m/>
    <m/>
    <m/>
    <n v="-565.54"/>
    <m/>
    <m/>
    <m/>
    <m/>
    <n v="-565.54"/>
  </r>
  <r>
    <x v="2"/>
    <s v="Tampa Electric Company"/>
    <x v="0"/>
    <s v="Tampa Electric Company"/>
    <x v="645"/>
    <s v="CIAC"/>
    <x v="119"/>
    <s v="Distrb Maint Struct"/>
    <n v="-249.24"/>
    <m/>
    <n v="-2905.09"/>
    <n v="-823.82"/>
    <n v="-1803.73"/>
    <n v="-804.11"/>
    <n v="-358.55"/>
    <n v="-5738.56"/>
    <n v="-5280.08"/>
    <n v="-1284.08"/>
    <n v="-900.31"/>
    <n v="-631.74"/>
    <n v="-20779.310000000005"/>
  </r>
  <r>
    <x v="2"/>
    <s v="Tampa Electric Company"/>
    <x v="0"/>
    <s v="Tampa Electric Company"/>
    <x v="645"/>
    <s v="CIAC"/>
    <x v="121"/>
    <s v="Distrb Maint OH Line"/>
    <m/>
    <m/>
    <m/>
    <m/>
    <m/>
    <n v="-1166"/>
    <n v="-698.37"/>
    <n v="-2470.4499999999998"/>
    <n v="-41.03"/>
    <m/>
    <m/>
    <m/>
    <n v="-4375.8499999999995"/>
  </r>
  <r>
    <x v="2"/>
    <s v="Tampa Electric Company"/>
    <x v="0"/>
    <s v="Tampa Electric Company"/>
    <x v="645"/>
    <s v="CIAC"/>
    <x v="122"/>
    <s v="Distrb Maint UG Line"/>
    <m/>
    <m/>
    <m/>
    <n v="-411.29"/>
    <m/>
    <m/>
    <m/>
    <m/>
    <m/>
    <m/>
    <m/>
    <m/>
    <n v="-411.29"/>
  </r>
  <r>
    <x v="2"/>
    <s v="Tampa Electric Company"/>
    <x v="0"/>
    <s v="Tampa Electric Company"/>
    <x v="645"/>
    <s v="CIAC"/>
    <x v="124"/>
    <s v="Distrb Maint StLght"/>
    <m/>
    <m/>
    <n v="-484"/>
    <m/>
    <m/>
    <m/>
    <m/>
    <m/>
    <m/>
    <m/>
    <m/>
    <n v="-663.99"/>
    <n v="-1147.99"/>
  </r>
  <r>
    <x v="2"/>
    <s v="Tampa Electric Company"/>
    <x v="0"/>
    <s v="Tampa Electric Company"/>
    <x v="646"/>
    <s v="Oth Inc to BalSheet"/>
    <x v="1"/>
    <s v="FERC B/S Clearing"/>
    <n v="187947.38"/>
    <n v="418978.08"/>
    <n v="1054039.93"/>
    <n v="228886.41"/>
    <n v="302501.33"/>
    <n v="638095.74"/>
    <n v="-200675.55"/>
    <n v="-806894.51"/>
    <n v="-319633.34999999998"/>
    <n v="-413880.5"/>
    <n v="360534.59"/>
    <n v="-489009.68"/>
    <n v="960889.87000000058"/>
  </r>
  <r>
    <x v="2"/>
    <s v="Tampa Electric Company"/>
    <x v="0"/>
    <s v="Tampa Electric Company"/>
    <x v="647"/>
    <s v="Amrt loss reaqd debt"/>
    <x v="169"/>
    <s v="Amtz Loss Reacq Dbt"/>
    <n v="39394.699999999997"/>
    <n v="39394.699999999997"/>
    <n v="39394.699999999997"/>
    <n v="39394.699999999997"/>
    <n v="39394.699999999997"/>
    <n v="39394.699999999997"/>
    <n v="39394.699999999997"/>
    <n v="39394.699999999997"/>
    <n v="39394.699999999997"/>
    <n v="31846.57"/>
    <n v="31846.57"/>
    <n v="31846.57"/>
    <n v="450092.01000000007"/>
  </r>
  <r>
    <x v="2"/>
    <s v="Tampa Electric Company"/>
    <x v="0"/>
    <s v="Tampa Electric Company"/>
    <x v="648"/>
    <s v="CurrAdj Real Loss"/>
    <x v="79"/>
    <s v="Other Deductions"/>
    <n v="32036.19"/>
    <m/>
    <n v="13883.87"/>
    <n v="20518.150000000001"/>
    <m/>
    <n v="3703.51"/>
    <n v="48528.56"/>
    <n v="-3668.32"/>
    <n v="18960.2"/>
    <m/>
    <n v="2489.0500000000002"/>
    <n v="44109.31"/>
    <n v="180560.51999999996"/>
  </r>
  <r>
    <x v="2"/>
    <s v="Tampa Electric Company"/>
    <x v="0"/>
    <s v="Tampa Electric Company"/>
    <x v="649"/>
    <s v="CurrAdj Unreal Loss"/>
    <x v="79"/>
    <s v="Other Deductions"/>
    <n v="2910.65"/>
    <n v="-9358"/>
    <n v="23351.82"/>
    <n v="-23384.02"/>
    <n v="-2210.77"/>
    <n v="40359.919999999998"/>
    <n v="-21340.959999999999"/>
    <n v="-5079.21"/>
    <n v="-10105.07"/>
    <n v="-1623.91"/>
    <n v="9545.94"/>
    <n v="21043.93"/>
    <n v="24110.32"/>
  </r>
  <r>
    <x v="2"/>
    <s v="Tampa Electric Company"/>
    <x v="0"/>
    <s v="Tampa Electric Company"/>
    <x v="650"/>
    <s v="ZapCap Busi Expense"/>
    <x v="78"/>
    <s v="Csts Jobbing Wrk"/>
    <m/>
    <n v="25.27"/>
    <m/>
    <n v="-2.33"/>
    <n v="42"/>
    <m/>
    <n v="95.76"/>
    <m/>
    <n v="-95.76"/>
    <m/>
    <n v="84"/>
    <n v="35"/>
    <n v="183.94"/>
  </r>
  <r>
    <x v="2"/>
    <s v="Tampa Electric Company"/>
    <x v="0"/>
    <s v="Tampa Electric Company"/>
    <x v="651"/>
    <s v="ZapCap Resid Expense"/>
    <x v="78"/>
    <s v="Csts Jobbing Wrk"/>
    <n v="2682"/>
    <n v="1565.37"/>
    <n v="3577.84"/>
    <n v="1799.72"/>
    <n v="2114.29"/>
    <n v="2149.67"/>
    <n v="2136.29"/>
    <n v="3237.93"/>
    <n v="2260.17"/>
    <n v="2700.04"/>
    <n v="1990.29"/>
    <n v="2845.99"/>
    <n v="29059.599999999999"/>
  </r>
  <r>
    <x v="2"/>
    <s v="Tampa Electric Company"/>
    <x v="0"/>
    <s v="Tampa Electric Company"/>
    <x v="652"/>
    <s v="Allow Brw AFUDC Dbt"/>
    <x v="170"/>
    <s v="Allow Borrow Funds"/>
    <n v="-324591.24"/>
    <n v="-346051.99"/>
    <n v="-370927.38"/>
    <n v="-411377.17"/>
    <n v="-449138.58"/>
    <n v="-492707.55"/>
    <n v="-545254.56999999995"/>
    <n v="-594568.30000000005"/>
    <n v="-636239.31999999995"/>
    <n v="-678262.65"/>
    <n v="-713914.38"/>
    <n v="-606023.59"/>
    <n v="-6169056.7199999997"/>
  </r>
  <r>
    <x v="2"/>
    <s v="Tampa Electric Company"/>
    <x v="0"/>
    <s v="Tampa Electric Company"/>
    <x v="653"/>
    <s v="Captlz AFUDC Debt"/>
    <x v="1"/>
    <s v="FERC B/S Clearing"/>
    <n v="324591.24"/>
    <n v="346051.99"/>
    <n v="370927.38"/>
    <n v="411377.17"/>
    <n v="449138.58"/>
    <n v="492707.55"/>
    <n v="545254.56999999995"/>
    <n v="594568.30000000005"/>
    <n v="636239.31999999995"/>
    <n v="678262.65"/>
    <n v="713914.38"/>
    <n v="606023.59"/>
    <n v="6169056.7199999997"/>
  </r>
  <r>
    <x v="2"/>
    <s v="Tampa Electric Company"/>
    <x v="0"/>
    <s v="Tampa Electric Company"/>
    <x v="654"/>
    <s v="Int Exp Customer Dep"/>
    <x v="153"/>
    <s v="Oth Interest Exp"/>
    <n v="233801.41"/>
    <n v="236263.5"/>
    <n v="238666.07"/>
    <n v="240091.95"/>
    <n v="242605.99"/>
    <n v="244473.9"/>
    <n v="246083.77"/>
    <n v="248306.57"/>
    <n v="238321.43"/>
    <n v="238770.04"/>
    <n v="241064.81"/>
    <n v="170147.69"/>
    <n v="2818597.13"/>
  </r>
  <r>
    <x v="2"/>
    <s v="Tampa Electric Company"/>
    <x v="0"/>
    <s v="Tampa Electric Company"/>
    <x v="655"/>
    <s v="Int Exp Fin Lease"/>
    <x v="153"/>
    <s v="Oth Interest Exp"/>
    <n v="4227.92"/>
    <n v="4213.1899999999996"/>
    <n v="5647.49"/>
    <n v="5588.92"/>
    <n v="5532.37"/>
    <n v="5475"/>
    <n v="5417.56"/>
    <n v="5360.03"/>
    <n v="5302.42"/>
    <n v="5244.73"/>
    <n v="5186.96"/>
    <n v="5129.1099999999997"/>
    <n v="62325.69999999999"/>
  </r>
  <r>
    <x v="2"/>
    <s v="Tampa Electric Company"/>
    <x v="0"/>
    <s v="Tampa Electric Company"/>
    <x v="656"/>
    <s v="Int Exp Cr Facility"/>
    <x v="153"/>
    <s v="Oth Interest Exp"/>
    <n v="58762.37"/>
    <n v="59971.29"/>
    <n v="58762.37"/>
    <n v="98014.59"/>
    <n v="58762.37"/>
    <n v="58762.37"/>
    <n v="58762.37"/>
    <n v="58762.37"/>
    <n v="58762.37"/>
    <n v="58762.37"/>
    <n v="58762.37"/>
    <n v="58762.37"/>
    <n v="745609.58"/>
  </r>
  <r>
    <x v="2"/>
    <s v="Tampa Electric Company"/>
    <x v="0"/>
    <s v="Tampa Electric Company"/>
    <x v="657"/>
    <s v="Int Exp Oth ST Borrw"/>
    <x v="153"/>
    <s v="Oth Interest Exp"/>
    <n v="4671339.76"/>
    <n v="4389129.47"/>
    <n v="5295698.1399999997"/>
    <n v="5559250.3899999997"/>
    <n v="5818536.6799999997"/>
    <n v="5656394.1100000003"/>
    <n v="6177493.8300000001"/>
    <n v="5959694.29"/>
    <n v="5601532"/>
    <n v="5891578.7800000003"/>
    <n v="5516071.2699999996"/>
    <n v="5088233.5999999996"/>
    <n v="65624952.32"/>
  </r>
  <r>
    <x v="2"/>
    <s v="Tampa Electric Company"/>
    <x v="0"/>
    <s v="Tampa Electric Company"/>
    <x v="658"/>
    <s v="Int Exp Taxes"/>
    <x v="153"/>
    <s v="Oth Interest Exp"/>
    <m/>
    <m/>
    <m/>
    <m/>
    <m/>
    <m/>
    <m/>
    <m/>
    <n v="5.69"/>
    <m/>
    <m/>
    <n v="19.13"/>
    <n v="24.82"/>
  </r>
  <r>
    <x v="2"/>
    <s v="Tampa Electric Company"/>
    <x v="0"/>
    <s v="Tampa Electric Company"/>
    <x v="659"/>
    <s v="Int Exp LT Debt"/>
    <x v="171"/>
    <s v="Interest LTD"/>
    <n v="13353125"/>
    <n v="13353125"/>
    <n v="13353125"/>
    <n v="13353125"/>
    <n v="13353125"/>
    <n v="13353125"/>
    <n v="13353125"/>
    <n v="13353125"/>
    <n v="13353125"/>
    <n v="13353125"/>
    <n v="13353125"/>
    <n v="13353125"/>
    <n v="160237500"/>
  </r>
  <r>
    <x v="2"/>
    <s v="Tampa Electric Company"/>
    <x v="0"/>
    <s v="Tampa Electric Company"/>
    <x v="660"/>
    <s v="Int Exp Amz Disc LTD"/>
    <x v="172"/>
    <s v="Amtz Debt Disc Exp"/>
    <n v="51905.03"/>
    <n v="51905.03"/>
    <n v="51905.03"/>
    <n v="51905.03"/>
    <n v="51905.03"/>
    <n v="51905.03"/>
    <n v="51905.03"/>
    <n v="51905.03"/>
    <n v="51905.03"/>
    <n v="51905.03"/>
    <n v="51905.03"/>
    <n v="51905.03"/>
    <n v="622860.3600000001"/>
  </r>
  <r>
    <x v="2"/>
    <s v="Tampa Electric Company"/>
    <x v="0"/>
    <s v="Tampa Electric Company"/>
    <x v="661"/>
    <s v="Int Exp Amz Fees LTD"/>
    <x v="172"/>
    <s v="Amtz Debt Disc Exp"/>
    <n v="249822.52"/>
    <n v="197775.1"/>
    <n v="197775.1"/>
    <n v="197775.1"/>
    <n v="197775.1"/>
    <n v="197775.1"/>
    <n v="197775.1"/>
    <n v="197775.1"/>
    <n v="197775.1"/>
    <n v="197775.1"/>
    <n v="197775.1"/>
    <n v="197775.1"/>
    <n v="2425348.6200000006"/>
  </r>
  <r>
    <x v="2"/>
    <s v="Tampa Electric Company"/>
    <x v="0"/>
    <s v="Tampa Electric Company"/>
    <x v="662"/>
    <s v="Int Ex Dfd Capacity"/>
    <x v="153"/>
    <s v="Oth Interest Exp"/>
    <n v="2577"/>
    <m/>
    <m/>
    <m/>
    <m/>
    <m/>
    <m/>
    <m/>
    <m/>
    <m/>
    <m/>
    <m/>
    <n v="2577"/>
  </r>
  <r>
    <x v="2"/>
    <s v="Tampa Electric Company"/>
    <x v="0"/>
    <s v="Tampa Electric Company"/>
    <x v="663"/>
    <s v="Int Ex Dfd Conserv"/>
    <x v="153"/>
    <s v="Oth Interest Exp"/>
    <n v="18920"/>
    <n v="19784"/>
    <n v="19298"/>
    <n v="18896"/>
    <n v="13566"/>
    <n v="19841"/>
    <n v="23436"/>
    <n v="27797"/>
    <n v="32725"/>
    <n v="37523"/>
    <n v="39095"/>
    <n v="37763"/>
    <n v="308644"/>
  </r>
  <r>
    <x v="2"/>
    <s v="Tampa Electric Company"/>
    <x v="0"/>
    <s v="Tampa Electric Company"/>
    <x v="664"/>
    <s v="Int Ex Dfd Environ"/>
    <x v="153"/>
    <s v="Oth Interest Exp"/>
    <n v="36669"/>
    <n v="33341"/>
    <n v="35545"/>
    <n v="34370"/>
    <n v="34804"/>
    <n v="34939"/>
    <n v="32210"/>
    <n v="35683"/>
    <n v="35594"/>
    <n v="36540"/>
    <n v="38201"/>
    <n v="43621"/>
    <n v="431517"/>
  </r>
  <r>
    <x v="2"/>
    <s v="Tampa Electric Company"/>
    <x v="0"/>
    <s v="Tampa Electric Company"/>
    <x v="665"/>
    <s v="Int Ex Dfd Storm Pro"/>
    <x v="153"/>
    <s v="Oth Interest Exp"/>
    <n v="43185"/>
    <n v="37886"/>
    <n v="36586"/>
    <n v="30710"/>
    <n v="28711"/>
    <n v="26043"/>
    <n v="24450"/>
    <n v="23126"/>
    <n v="23120"/>
    <n v="21448"/>
    <n v="10648"/>
    <n v="50"/>
    <n v="305963"/>
  </r>
  <r>
    <x v="2"/>
    <s v="Tampa Electric Company"/>
    <x v="0"/>
    <s v="Tampa Electric Company"/>
    <x v="666"/>
    <s v="Int Exp Dfd CETM"/>
    <x v="153"/>
    <s v="Oth Interest Exp"/>
    <n v="7848.89"/>
    <n v="8286.15"/>
    <n v="8985.1"/>
    <n v="10791.81"/>
    <n v="12545.22"/>
    <n v="12941.72"/>
    <n v="13913"/>
    <n v="16343.28"/>
    <n v="18630.919999999998"/>
    <n v="19662.490000000002"/>
    <n v="19274.14"/>
    <n v="18937.5"/>
    <n v="168160.22"/>
  </r>
  <r>
    <x v="2"/>
    <s v="Tampa Electric Company"/>
    <x v="0"/>
    <s v="Tampa Electric Company"/>
    <x v="667"/>
    <s v="Int Exp Intercompany"/>
    <x v="153"/>
    <s v="Oth Interest Exp"/>
    <m/>
    <n v="1877789.11"/>
    <n v="925197.33"/>
    <n v="882256.38"/>
    <n v="922131.16"/>
    <n v="904954.38"/>
    <n v="939161.28"/>
    <n v="943770.59"/>
    <n v="917915.38"/>
    <n v="950436.88"/>
    <n v="918723"/>
    <n v="584875.41"/>
    <n v="10767210.9"/>
  </r>
  <r>
    <x v="2"/>
    <s v="Tampa Electric Company"/>
    <x v="0"/>
    <s v="Tampa Electric Company"/>
    <x v="668"/>
    <s v="Int Exp Misc"/>
    <x v="153"/>
    <s v="Oth Interest Exp"/>
    <n v="9.76"/>
    <n v="2.0099999999999998"/>
    <n v="3.65"/>
    <n v="4.0599999999999996"/>
    <n v="4.7300000000000004"/>
    <n v="7.2"/>
    <m/>
    <n v="13529.85"/>
    <n v="11.21"/>
    <n v="11.07"/>
    <n v="12.74"/>
    <n v="213472.36"/>
    <n v="227068.63999999998"/>
  </r>
  <r>
    <x v="2"/>
    <s v="Tampa Electric Company"/>
    <x v="0"/>
    <s v="Tampa Electric Company"/>
    <x v="669"/>
    <s v="Int Exp to BalSheet"/>
    <x v="1"/>
    <s v="FERC B/S Clearing"/>
    <n v="-324591.24"/>
    <n v="-346051.99"/>
    <n v="-370927.38"/>
    <n v="-411377.17"/>
    <n v="-449138.58"/>
    <n v="-492707.55"/>
    <n v="-545254.56999999995"/>
    <n v="-594568.30000000005"/>
    <n v="-636239.31999999995"/>
    <n v="-678262.65"/>
    <n v="-713914.38"/>
    <n v="-606023.59"/>
    <n v="-6169056.7199999997"/>
  </r>
  <r>
    <x v="2"/>
    <s v="Tampa Electric Company"/>
    <x v="0"/>
    <s v="Tampa Electric Company"/>
    <x v="670"/>
    <s v="FIT Expense"/>
    <x v="173"/>
    <s v="Inc Tax OID"/>
    <n v="97097.56"/>
    <n v="104352.74"/>
    <n v="120325"/>
    <n v="105385.06"/>
    <n v="81035.98"/>
    <n v="138440.53"/>
    <n v="89366.51"/>
    <n v="-124702.27"/>
    <n v="317159.88"/>
    <n v="14886.07"/>
    <n v="75858.31"/>
    <n v="11467407.630000001"/>
    <n v="12486613"/>
  </r>
  <r>
    <x v="2"/>
    <s v="Tampa Electric Company"/>
    <x v="0"/>
    <s v="Tampa Electric Company"/>
    <x v="671"/>
    <s v="FIT Expense ATL"/>
    <x v="174"/>
    <s v="Inc Tax Util OperInc"/>
    <n v="3638479.34"/>
    <n v="3498348.08"/>
    <n v="-6066855.7599999998"/>
    <n v="9135241.1899999995"/>
    <n v="13975390.439999999"/>
    <n v="7788770.3300000001"/>
    <n v="19324235.100000001"/>
    <n v="12646186.4"/>
    <n v="4429694.1100000003"/>
    <n v="12464416.15"/>
    <n v="4574084.13"/>
    <n v="-13680525.390000001"/>
    <n v="71727464.120000005"/>
  </r>
  <r>
    <x v="2"/>
    <s v="Tampa Electric Company"/>
    <x v="0"/>
    <s v="Tampa Electric Company"/>
    <x v="672"/>
    <s v="SIT Expense"/>
    <x v="173"/>
    <s v="Inc Tax OID"/>
    <n v="26910.38"/>
    <n v="28921.15"/>
    <n v="33347.82"/>
    <n v="29207.24"/>
    <n v="22458.95"/>
    <n v="38368.51"/>
    <n v="24767.74"/>
    <n v="-34560.97"/>
    <n v="87900.19"/>
    <n v="4125.6400000000003"/>
    <n v="21023.97"/>
    <n v="3178167.9"/>
    <n v="3460638.52"/>
  </r>
  <r>
    <x v="2"/>
    <s v="Tampa Electric Company"/>
    <x v="0"/>
    <s v="Tampa Electric Company"/>
    <x v="673"/>
    <s v="SIT Expense ATL"/>
    <x v="174"/>
    <s v="Inc Tax Util OperInc"/>
    <n v="667037.87"/>
    <n v="628198.34"/>
    <n v="-1384207.87"/>
    <n v="2190452.63"/>
    <n v="3531889.81"/>
    <n v="3123078.01"/>
    <n v="5014315.5"/>
    <n v="3163508.35"/>
    <n v="2717307.16"/>
    <n v="3113131.11"/>
    <n v="1406328.9"/>
    <n v="-2820350.29"/>
    <n v="21350689.52"/>
  </r>
  <r>
    <x v="2"/>
    <s v="Tampa Electric Company"/>
    <x v="0"/>
    <s v="Tampa Electric Company"/>
    <x v="674"/>
    <s v="DIT Federal"/>
    <x v="175"/>
    <s v="Defd Inc Tax OperInc"/>
    <n v="9452513.6199999992"/>
    <n v="8733332.6999999993"/>
    <n v="22837625.449999999"/>
    <n v="10544489.91"/>
    <n v="9286822.4299999997"/>
    <n v="21047433.98"/>
    <n v="9968492.1600000001"/>
    <n v="17076858.329999998"/>
    <n v="24672239.109999999"/>
    <n v="10109117.75"/>
    <n v="69969905.269999996"/>
    <n v="23882427.82"/>
    <n v="237581258.52999997"/>
  </r>
  <r>
    <x v="2"/>
    <s v="Tampa Electric Company"/>
    <x v="0"/>
    <s v="Tampa Electric Company"/>
    <x v="675"/>
    <s v="DIT Fed NonUtility"/>
    <x v="176"/>
    <s v="Defd Inc Tax OID"/>
    <n v="33.619999999999997"/>
    <n v="4576.5"/>
    <n v="413.34"/>
    <n v="6793.01"/>
    <n v="200.9"/>
    <n v="466.16"/>
    <n v="2862.61"/>
    <n v="1081.47"/>
    <n v="2109.63"/>
    <n v="3040.02"/>
    <n v="2809.7"/>
    <n v="243.06"/>
    <n v="24630.020000000004"/>
  </r>
  <r>
    <x v="2"/>
    <s v="Tampa Electric Company"/>
    <x v="0"/>
    <s v="Tampa Electric Company"/>
    <x v="676"/>
    <s v="DIT Federal Cr"/>
    <x v="177"/>
    <s v="DIT CR Util OperInc"/>
    <n v="-8551293.1799999997"/>
    <n v="-10585041.539999999"/>
    <n v="-12778218.960000001"/>
    <n v="-15272910.98"/>
    <n v="-16682462.02"/>
    <n v="-23107474.920000002"/>
    <n v="-18981563"/>
    <n v="-17764151.34"/>
    <n v="-28487582.280000001"/>
    <n v="-16956462.890000001"/>
    <n v="-75368572.5"/>
    <n v="-15638243.560000001"/>
    <n v="-260173977.17000002"/>
  </r>
  <r>
    <x v="2"/>
    <s v="Tampa Electric Company"/>
    <x v="0"/>
    <s v="Tampa Electric Company"/>
    <x v="677"/>
    <s v="DIT Fed Cr NonUtilty"/>
    <x v="178"/>
    <s v="DIT CR OID"/>
    <n v="-611.24"/>
    <n v="-251.71"/>
    <n v="-7515.2"/>
    <n v="-373.62"/>
    <n v="-11.05"/>
    <n v="-8475.59"/>
    <n v="-157.44"/>
    <n v="-59.48"/>
    <n v="-116.03"/>
    <n v="-167.2"/>
    <n v="-4846.3599999999997"/>
    <n v="-4419.22"/>
    <n v="-27004.14"/>
  </r>
  <r>
    <x v="2"/>
    <s v="Tampa Electric Company"/>
    <x v="0"/>
    <s v="Tampa Electric Company"/>
    <x v="678"/>
    <s v="DIT Fed AcclAmzPrp"/>
    <x v="175"/>
    <s v="Defd Inc Tax OperInc"/>
    <n v="85181.23"/>
    <n v="79112.160000000003"/>
    <n v="84199.27"/>
    <n v="82830.92"/>
    <n v="82830.91"/>
    <n v="128847.78"/>
    <n v="90500.4"/>
    <n v="91398.7"/>
    <n v="92836.03"/>
    <n v="90859.72"/>
    <n v="1226486.8"/>
    <n v="167629.07999999999"/>
    <n v="2302713"/>
  </r>
  <r>
    <x v="2"/>
    <s v="Tampa Electric Company"/>
    <x v="0"/>
    <s v="Tampa Electric Company"/>
    <x v="679"/>
    <s v="DIT Fed AcclAmzPrpCr"/>
    <x v="177"/>
    <s v="DIT CR Util OperInc"/>
    <n v="-4684.97"/>
    <n v="-4351.17"/>
    <n v="-4630.96"/>
    <n v="-4555.7"/>
    <n v="-4555.7"/>
    <n v="-7086.63"/>
    <n v="-4977.5200000000004"/>
    <n v="-5026.93"/>
    <n v="-5105.9799999999996"/>
    <n v="-4997.28"/>
    <n v="-67456.78"/>
    <n v="-9219.6"/>
    <n v="-126649.22"/>
  </r>
  <r>
    <x v="2"/>
    <s v="Tampa Electric Company"/>
    <x v="0"/>
    <s v="Tampa Electric Company"/>
    <x v="680"/>
    <s v="DIT State"/>
    <x v="175"/>
    <s v="Defd Inc Tax OperInc"/>
    <n v="2977208.66"/>
    <n v="2702215.37"/>
    <n v="5117553.17"/>
    <n v="3145898.31"/>
    <n v="2798979.72"/>
    <n v="4581443.7699999996"/>
    <n v="2939421.88"/>
    <n v="4822158.75"/>
    <n v="4920682.1900000004"/>
    <n v="3002581.87"/>
    <n v="22936816.84"/>
    <n v="4123711.74"/>
    <n v="64068672.270000003"/>
  </r>
  <r>
    <x v="2"/>
    <s v="Tampa Electric Company"/>
    <x v="0"/>
    <s v="Tampa Electric Company"/>
    <x v="681"/>
    <s v="DIT State NonUtil"/>
    <x v="176"/>
    <s v="Defd Inc Tax OID"/>
    <m/>
    <n v="1198.6099999999999"/>
    <m/>
    <n v="1779.12"/>
    <n v="52.62"/>
    <m/>
    <n v="749.73"/>
    <n v="283.25"/>
    <n v="552.52"/>
    <n v="796.19"/>
    <n v="668.08"/>
    <m/>
    <n v="6080.119999999999"/>
  </r>
  <r>
    <x v="2"/>
    <s v="Tampa Electric Company"/>
    <x v="0"/>
    <s v="Tampa Electric Company"/>
    <x v="682"/>
    <s v="DIT State Cr"/>
    <x v="177"/>
    <s v="DIT CR Util OperInc"/>
    <n v="-1627007.34"/>
    <n v="-2104207.62"/>
    <n v="-2100327.83"/>
    <n v="-3219842.18"/>
    <n v="-3542961.05"/>
    <n v="-4498917.46"/>
    <n v="-4202182.09"/>
    <n v="-3816946.13"/>
    <n v="-4890610.58"/>
    <n v="-3779308.65"/>
    <n v="-23248355.100000001"/>
    <n v="-3048908.05"/>
    <n v="-60079574.079999998"/>
  </r>
  <r>
    <x v="2"/>
    <s v="Tampa Electric Company"/>
    <x v="0"/>
    <s v="Tampa Electric Company"/>
    <x v="683"/>
    <s v="DIT State Cr NonUtil"/>
    <x v="178"/>
    <s v="DIT CR OID"/>
    <n v="-160.09"/>
    <m/>
    <n v="-1968.27"/>
    <m/>
    <m/>
    <n v="-2219.8000000000002"/>
    <m/>
    <m/>
    <m/>
    <m/>
    <n v="-1232.54"/>
    <n v="-1157.4100000000001"/>
    <n v="-6738.11"/>
  </r>
  <r>
    <x v="2"/>
    <s v="Tampa Electric Company"/>
    <x v="0"/>
    <s v="Tampa Electric Company"/>
    <x v="684"/>
    <s v="DIT St AcclAmzPrp"/>
    <x v="175"/>
    <s v="Defd Inc Tax OperInc"/>
    <n v="25349.279999999999"/>
    <n v="23759.759999999998"/>
    <n v="25092.1"/>
    <n v="24733.72"/>
    <n v="24733.72"/>
    <n v="36785.760000000002"/>
    <n v="26742.39"/>
    <n v="26977.67"/>
    <n v="27354.11"/>
    <n v="26836.5"/>
    <n v="324262.64"/>
    <n v="46942.77"/>
    <n v="639570.41999999993"/>
  </r>
  <r>
    <x v="2"/>
    <s v="Tampa Electric Company"/>
    <x v="0"/>
    <s v="Tampa Electric Company"/>
    <x v="685"/>
    <s v="InvTaxCrAmtz-Util"/>
    <x v="179"/>
    <s v="ITC Adj Utility Ops"/>
    <n v="-544862.68999999994"/>
    <n v="-544862.73"/>
    <n v="536963.93000000005"/>
    <n v="-901269.22"/>
    <n v="-676594.14"/>
    <n v="-640470.56000000006"/>
    <n v="-669759.11"/>
    <n v="-666928.86"/>
    <n v="-669287.86"/>
    <n v="-669287.79"/>
    <n v="-273435.86"/>
    <n v="-345077.55"/>
    <n v="-6064872.4400000004"/>
  </r>
  <r>
    <x v="2"/>
    <s v="Tampa Electric Company"/>
    <x v="0"/>
    <s v="Tampa Electric Company"/>
    <x v="686"/>
    <s v="InvTaxCrAmtz-NonUtil"/>
    <x v="180"/>
    <s v="ITC Adj NonUtil Ops"/>
    <n v="-1.44"/>
    <n v="-1.44"/>
    <n v="-1.45"/>
    <n v="-1.44"/>
    <n v="-1.44"/>
    <n v="-1.44"/>
    <n v="-1.44"/>
    <n v="-1.44"/>
    <n v="-1.45"/>
    <n v="-1.44"/>
    <n v="-1.44"/>
    <n v="-1.44"/>
    <n v="-17.299999999999997"/>
  </r>
  <r>
    <x v="2"/>
    <s v="Tampa Electric Company"/>
    <x v="0"/>
    <s v="Tampa Electric Company"/>
    <x v="687"/>
    <s v="FICO Recon O&amp;M Exp"/>
    <x v="2"/>
    <s v="FERC IC Recv"/>
    <n v="-2218575.2200000002"/>
    <n v="-2142385.38"/>
    <n v="-2095478.12"/>
    <n v="-2042307.96"/>
    <n v="-2524488.56"/>
    <n v="-2524411.87"/>
    <n v="-3100032.84"/>
    <n v="-3138920.44"/>
    <n v="-2389926.2000000002"/>
    <n v="-3299879.77"/>
    <n v="-2415447.11"/>
    <n v="-4794685.26"/>
    <n v="-32686538.729999997"/>
  </r>
  <r>
    <x v="2"/>
    <s v="Tampa Electric Company"/>
    <x v="0"/>
    <s v="Tampa Electric Company"/>
    <x v="688"/>
    <s v="TSI FICO Recon O&amp;M E"/>
    <x v="2"/>
    <s v="FERC IC Recv"/>
    <m/>
    <m/>
    <n v="1838.08"/>
    <m/>
    <m/>
    <m/>
    <m/>
    <m/>
    <m/>
    <m/>
    <m/>
    <m/>
    <n v="1838.08"/>
  </r>
  <r>
    <x v="2"/>
    <s v="Tampa Electric Company"/>
    <x v="0"/>
    <s v="Tampa Electric Company"/>
    <x v="689"/>
    <s v="FICO Recon TOTI"/>
    <x v="2"/>
    <s v="FERC IC Recv"/>
    <n v="-71632.87"/>
    <n v="-63157.55"/>
    <n v="-71168.820000000007"/>
    <n v="-64609.54"/>
    <n v="-76196.61"/>
    <n v="-71683.179999999993"/>
    <n v="-60436.49"/>
    <n v="-64539.8"/>
    <n v="-58484.91"/>
    <n v="-54883.88"/>
    <n v="-54015.41"/>
    <n v="-55646.58"/>
    <n v="-766455.64"/>
  </r>
  <r>
    <x v="2"/>
    <s v="Tampa Electric Company"/>
    <x v="0"/>
    <s v="Tampa Electric Company"/>
    <x v="690"/>
    <s v="FICO Recon Oth IncEx"/>
    <x v="78"/>
    <s v="Csts Jobbing Wrk"/>
    <m/>
    <m/>
    <m/>
    <m/>
    <m/>
    <m/>
    <m/>
    <n v="26405.25"/>
    <m/>
    <m/>
    <m/>
    <n v="13500.03"/>
    <n v="39905.279999999999"/>
  </r>
  <r>
    <x v="2"/>
    <s v="Tampa Electric Company"/>
    <x v="0"/>
    <s v="Tampa Electric Company"/>
    <x v="690"/>
    <s v="FICO Recon Oth IncEx"/>
    <x v="132"/>
    <s v="Misc General Exp"/>
    <m/>
    <n v="1045.72"/>
    <m/>
    <m/>
    <n v="15318.21"/>
    <m/>
    <m/>
    <m/>
    <m/>
    <m/>
    <m/>
    <m/>
    <n v="16363.929999999998"/>
  </r>
  <r>
    <x v="2"/>
    <s v="Tampa Electric Company"/>
    <x v="0"/>
    <s v="Tampa Electric Company"/>
    <x v="691"/>
    <s v="FICO Rec Enrg Alloc"/>
    <x v="156"/>
    <s v="Admin Exp Transf Cr"/>
    <n v="-531115.53"/>
    <n v="-477470.98"/>
    <n v="-417149.95"/>
    <n v="-469495.78"/>
    <n v="-530628.80000000005"/>
    <n v="-737752.06"/>
    <n v="-501107.59"/>
    <n v="-446370.11"/>
    <n v="-658037.06999999995"/>
    <n v="-518340.04"/>
    <n v="-543758.56999999995"/>
    <n v="-546090.74"/>
    <n v="-6377317.2200000007"/>
  </r>
  <r>
    <x v="2"/>
    <s v="Tampa Electric Company"/>
    <x v="0"/>
    <s v="Tampa Electric Company"/>
    <x v="692"/>
    <s v="FICO Rec IT Alloc"/>
    <x v="156"/>
    <s v="Admin Exp Transf Cr"/>
    <n v="-1011492.02"/>
    <n v="-978769.81"/>
    <n v="-1019450.51"/>
    <n v="-1051740.8899999999"/>
    <n v="-905271.35"/>
    <n v="-1064674.07"/>
    <n v="-1073491.1499999999"/>
    <n v="-1055782.81"/>
    <n v="-1143781.42"/>
    <n v="-923452.89"/>
    <n v="-895973.36"/>
    <n v="-917857.92"/>
    <n v="-12041738.199999999"/>
  </r>
  <r>
    <x v="2"/>
    <s v="Tampa Electric Company"/>
    <x v="0"/>
    <s v="Tampa Electric Company"/>
    <x v="693"/>
    <s v="FICO Rec Telec Alloc"/>
    <x v="156"/>
    <s v="Admin Exp Transf Cr"/>
    <n v="-29638.83"/>
    <n v="-29638.83"/>
    <n v="-29638.83"/>
    <n v="-29638.83"/>
    <n v="-29638.83"/>
    <n v="-29638.83"/>
    <n v="-29638.83"/>
    <n v="-29638.83"/>
    <n v="-29638.83"/>
    <n v="-29638.83"/>
    <n v="-29638.83"/>
    <n v="-29638.83"/>
    <n v="-355665.96000000014"/>
  </r>
  <r>
    <x v="2"/>
    <s v="Tampa Electric Company"/>
    <x v="0"/>
    <s v="Tampa Electric Company"/>
    <x v="694"/>
    <s v="FICO Rec Facilities"/>
    <x v="156"/>
    <s v="Admin Exp Transf Cr"/>
    <n v="-27510.16"/>
    <n v="-27510.16"/>
    <n v="-27510.16"/>
    <n v="-27510.16"/>
    <n v="-27510.16"/>
    <n v="-27510.16"/>
    <n v="-27510.16"/>
    <n v="-27510.16"/>
    <n v="-27510.16"/>
    <n v="-27510.16"/>
    <n v="-27510.16"/>
    <n v="-27510.16"/>
    <n v="-330121.91999999993"/>
  </r>
  <r>
    <x v="2"/>
    <s v="Tampa Electric Company"/>
    <x v="0"/>
    <s v="Tampa Electric Company"/>
    <x v="695"/>
    <s v="FICO Rec HR Alloc"/>
    <x v="156"/>
    <s v="Admin Exp Transf Cr"/>
    <n v="-152706.39000000001"/>
    <n v="-1224.1600000000001"/>
    <n v="-80111.509999999995"/>
    <n v="-112504.38"/>
    <n v="-98206.09"/>
    <n v="-97162.85"/>
    <n v="-80248.22"/>
    <n v="-90560.94"/>
    <n v="-88608.08"/>
    <n v="-84354.94"/>
    <n v="-100432.98"/>
    <n v="-109159.65"/>
    <n v="-1095280.19"/>
  </r>
  <r>
    <x v="2"/>
    <s v="Tampa Electric Company"/>
    <x v="0"/>
    <s v="Tampa Electric Company"/>
    <x v="696"/>
    <s v="FICORec Svc Alloc"/>
    <x v="156"/>
    <s v="Admin Exp Transf Cr"/>
    <n v="-34781.629999999997"/>
    <n v="-29744.1"/>
    <n v="-36303.68"/>
    <n v="-30019.96"/>
    <n v="-24893.31"/>
    <n v="-33202.21"/>
    <n v="-36686.959999999999"/>
    <n v="-35599.54"/>
    <n v="-33352.589999999997"/>
    <n v="-39974.9"/>
    <n v="-34296.959999999999"/>
    <n v="-33414.019999999997"/>
    <n v="-402269.86000000004"/>
  </r>
  <r>
    <x v="2"/>
    <s v="Tampa Electric Company"/>
    <x v="0"/>
    <s v="Tampa Electric Company"/>
    <x v="697"/>
    <s v="FICO Rec Proc Alloc"/>
    <x v="156"/>
    <s v="Admin Exp Transf Cr"/>
    <n v="-35035.06"/>
    <n v="-60058.62"/>
    <n v="-48570.26"/>
    <n v="-45134.62"/>
    <n v="-49669.69"/>
    <n v="-55283.14"/>
    <n v="-46166.45"/>
    <n v="-50863.3"/>
    <n v="-46455.7"/>
    <n v="-51686.58"/>
    <n v="-38796.65"/>
    <n v="-46973.4"/>
    <n v="-574693.47000000009"/>
  </r>
  <r>
    <x v="2"/>
    <s v="Tampa Electric Company"/>
    <x v="0"/>
    <s v="Tampa Electric Company"/>
    <x v="698"/>
    <s v="FICO Rec HR ER Alloc"/>
    <x v="156"/>
    <s v="Admin Exp Transf Cr"/>
    <n v="-3716.45"/>
    <n v="-3000.1"/>
    <n v="-2698.04"/>
    <n v="-3289.38"/>
    <n v="-3757.81"/>
    <n v="-3682.56"/>
    <n v="-3657.29"/>
    <n v="-3793.83"/>
    <n v="-3499.06"/>
    <n v="-3586.39"/>
    <n v="-3615.43"/>
    <n v="-4273.8900000000003"/>
    <n v="-42570.23000000001"/>
  </r>
  <r>
    <x v="2"/>
    <s v="Tampa Electric Company"/>
    <x v="0"/>
    <s v="Tampa Electric Company"/>
    <x v="699"/>
    <s v="FICO Rec EM Alloc"/>
    <x v="156"/>
    <s v="Admin Exp Transf Cr"/>
    <n v="-22153.16"/>
    <n v="-11509.99"/>
    <n v="-12011.59"/>
    <n v="-10959.58"/>
    <n v="-30291.759999999998"/>
    <n v="-14288.07"/>
    <n v="-11328.81"/>
    <n v="-13129.64"/>
    <n v="-12852.1"/>
    <n v="-14228.27"/>
    <n v="-10188.39"/>
    <n v="-9776.4599999999991"/>
    <n v="-172717.81999999998"/>
  </r>
  <r>
    <x v="2"/>
    <s v="Tampa Electric Company"/>
    <x v="0"/>
    <s v="Tampa Electric Company"/>
    <x v="700"/>
    <s v="FICO Rec AP Alloc"/>
    <x v="156"/>
    <s v="Admin Exp Transf Cr"/>
    <n v="-69782.5"/>
    <n v="-65649.240000000005"/>
    <n v="-75564.009999999995"/>
    <n v="-63574.29"/>
    <n v="-71534.399999999994"/>
    <n v="-68468.03"/>
    <n v="-62725.69"/>
    <n v="-70725.62"/>
    <n v="-63800.3"/>
    <n v="-69270.09"/>
    <n v="-67197.039999999994"/>
    <n v="-65495.54"/>
    <n v="-813786.75000000012"/>
  </r>
  <r>
    <x v="2"/>
    <s v="Tampa Electric Company"/>
    <x v="0"/>
    <s v="Tampa Electric Company"/>
    <x v="701"/>
    <s v="FICO Rec Claim Alloc"/>
    <x v="156"/>
    <s v="Admin Exp Transf Cr"/>
    <n v="-57442.69"/>
    <n v="-49791.17"/>
    <n v="-55782.27"/>
    <n v="-49637.36"/>
    <n v="-84391.13"/>
    <n v="-54453.57"/>
    <n v="-51610.58"/>
    <n v="-54902"/>
    <n v="-50858.92"/>
    <n v="-53036.43"/>
    <n v="-53012.6"/>
    <n v="-52151.68"/>
    <n v="-667070.4"/>
  </r>
  <r>
    <x v="2"/>
    <s v="Tampa Electric Company"/>
    <x v="0"/>
    <s v="Tampa Electric Company"/>
    <x v="702"/>
    <s v="Div sent to RE"/>
    <x v="181"/>
    <s v="Div Decl Common Stk"/>
    <m/>
    <n v="91260244"/>
    <m/>
    <m/>
    <n v="79391914"/>
    <m/>
    <m/>
    <n v="131529532"/>
    <m/>
    <m/>
    <n v="169965146"/>
    <m/>
    <n v="472146836"/>
  </r>
  <r>
    <x v="2"/>
    <s v="Tampa Electric Company"/>
    <x v="0"/>
    <s v="Tampa Electric Company"/>
    <x v="703"/>
    <s v="Inc Summary Offset"/>
    <x v="182"/>
    <s v="Bal Trans from Inc"/>
    <n v="32228058.27"/>
    <n v="-69546603.930000007"/>
    <n v="25450216.030000001"/>
    <n v="34854262.670000002"/>
    <n v="-35438967.630000003"/>
    <n v="52722323.030000001"/>
    <n v="57217625.990000002"/>
    <n v="-69525828.25"/>
    <n v="50743816.369999997"/>
    <n v="37455559.289999999"/>
    <n v="-143999983.72999999"/>
    <n v="21205891.399999999"/>
    <n v="-6633630.490000017"/>
  </r>
  <r>
    <x v="2"/>
    <s v="Tampa Electric Company"/>
    <x v="0"/>
    <s v="Tampa Electric Company"/>
    <x v="12"/>
    <s v="1001/A6010000"/>
    <x v="1"/>
    <s v="FERC B/S Clearing"/>
    <n v="1.55"/>
    <n v="1.42"/>
    <n v="0.86"/>
    <n v="1.02"/>
    <n v="2.13"/>
    <n v="1.88"/>
    <n v="1.6"/>
    <n v="1.1399999999999999"/>
    <n v="1.1499999999999999"/>
    <n v="0.83"/>
    <n v="0.97"/>
    <n v="2.2000000000000002"/>
    <n v="16.75"/>
  </r>
  <r>
    <x v="2"/>
    <s v="Tampa Electric Company"/>
    <x v="0"/>
    <s v="Tampa Electric Company"/>
    <x v="12"/>
    <s v="1001/A6010000"/>
    <x v="78"/>
    <s v="Csts Jobbing Wrk"/>
    <n v="0.01"/>
    <n v="0"/>
    <n v="0.01"/>
    <n v="0.01"/>
    <n v="0.01"/>
    <n v="0.03"/>
    <n v="0"/>
    <n v="0.02"/>
    <n v="0"/>
    <n v="0"/>
    <n v="0.01"/>
    <n v="0"/>
    <n v="0.1"/>
  </r>
  <r>
    <x v="2"/>
    <s v="Tampa Electric Company"/>
    <x v="0"/>
    <s v="Tampa Electric Company"/>
    <x v="12"/>
    <s v="1001/A6010000"/>
    <x v="79"/>
    <s v="Other Deductions"/>
    <m/>
    <m/>
    <m/>
    <n v="0"/>
    <m/>
    <m/>
    <m/>
    <m/>
    <m/>
    <m/>
    <m/>
    <m/>
    <n v="0"/>
  </r>
  <r>
    <x v="2"/>
    <s v="Tampa Electric Company"/>
    <x v="0"/>
    <s v="Tampa Electric Company"/>
    <x v="12"/>
    <s v="1001/A6010000"/>
    <x v="80"/>
    <s v="Steam Ops SupEng"/>
    <n v="0.19"/>
    <n v="0.06"/>
    <n v="0.05"/>
    <n v="7.0000000000000007E-2"/>
    <n v="0.04"/>
    <n v="0.05"/>
    <n v="7.0000000000000007E-2"/>
    <n v="0.18"/>
    <n v="0.14000000000000001"/>
    <n v="0.13"/>
    <n v="0.11"/>
    <n v="0.12"/>
    <n v="1.21"/>
  </r>
  <r>
    <x v="2"/>
    <s v="Tampa Electric Company"/>
    <x v="0"/>
    <s v="Tampa Electric Company"/>
    <x v="12"/>
    <s v="1001/A6010000"/>
    <x v="81"/>
    <s v="Steam Fuel"/>
    <n v="0.01"/>
    <n v="0.01"/>
    <n v="0"/>
    <n v="0"/>
    <n v="0"/>
    <n v="0"/>
    <n v="0"/>
    <n v="0"/>
    <n v="0"/>
    <n v="0"/>
    <n v="0"/>
    <n v="0"/>
    <n v="0.02"/>
  </r>
  <r>
    <x v="2"/>
    <s v="Tampa Electric Company"/>
    <x v="0"/>
    <s v="Tampa Electric Company"/>
    <x v="12"/>
    <s v="1001/A6010000"/>
    <x v="82"/>
    <s v="Steam Expenses"/>
    <n v="0.01"/>
    <n v="0.12"/>
    <m/>
    <n v="0.09"/>
    <n v="0.1"/>
    <m/>
    <n v="0"/>
    <n v="0.03"/>
    <n v="0"/>
    <n v="0"/>
    <n v="0.1"/>
    <m/>
    <n v="0.44999999999999996"/>
  </r>
  <r>
    <x v="2"/>
    <s v="Tampa Electric Company"/>
    <x v="0"/>
    <s v="Tampa Electric Company"/>
    <x v="12"/>
    <s v="1001/A6010000"/>
    <x v="83"/>
    <s v="Steam Electric Exp"/>
    <m/>
    <n v="0.06"/>
    <m/>
    <n v="0.04"/>
    <n v="0.06"/>
    <m/>
    <m/>
    <n v="0.01"/>
    <m/>
    <n v="0"/>
    <n v="0.06"/>
    <m/>
    <n v="0.23"/>
  </r>
  <r>
    <x v="2"/>
    <s v="Tampa Electric Company"/>
    <x v="0"/>
    <s v="Tampa Electric Company"/>
    <x v="12"/>
    <s v="1001/A6010000"/>
    <x v="84"/>
    <s v="Misc Steam Pwr Exp"/>
    <n v="0"/>
    <n v="0"/>
    <n v="0.03"/>
    <n v="0.04"/>
    <n v="0"/>
    <n v="0.01"/>
    <n v="0.01"/>
    <n v="0"/>
    <n v="0.01"/>
    <n v="0.04"/>
    <n v="0"/>
    <n v="0.05"/>
    <n v="0.19"/>
  </r>
  <r>
    <x v="2"/>
    <s v="Tampa Electric Company"/>
    <x v="0"/>
    <s v="Tampa Electric Company"/>
    <x v="12"/>
    <s v="1001/A6010000"/>
    <x v="85"/>
    <s v="Steam Main SupEng"/>
    <m/>
    <m/>
    <m/>
    <m/>
    <m/>
    <m/>
    <n v="0"/>
    <n v="0"/>
    <m/>
    <m/>
    <m/>
    <m/>
    <n v="0"/>
  </r>
  <r>
    <x v="2"/>
    <s v="Tampa Electric Company"/>
    <x v="0"/>
    <s v="Tampa Electric Company"/>
    <x v="12"/>
    <s v="1001/A6010000"/>
    <x v="86"/>
    <s v="Steam Main Struct"/>
    <n v="0.03"/>
    <n v="0"/>
    <n v="0"/>
    <n v="0.01"/>
    <n v="0.01"/>
    <n v="0.02"/>
    <n v="0"/>
    <n v="0.01"/>
    <n v="0.01"/>
    <n v="0.01"/>
    <n v="0.01"/>
    <n v="0.02"/>
    <n v="0.12999999999999998"/>
  </r>
  <r>
    <x v="2"/>
    <s v="Tampa Electric Company"/>
    <x v="0"/>
    <s v="Tampa Electric Company"/>
    <x v="12"/>
    <s v="1001/A6010000"/>
    <x v="87"/>
    <s v="Steam Maint BoilerPl"/>
    <n v="0.18"/>
    <n v="7.0000000000000007E-2"/>
    <n v="0.06"/>
    <n v="0.09"/>
    <n v="0.22"/>
    <n v="0.18"/>
    <n v="0.1"/>
    <n v="0.17"/>
    <n v="0.12"/>
    <n v="0.14000000000000001"/>
    <n v="0.21"/>
    <n v="0.18"/>
    <n v="1.72"/>
  </r>
  <r>
    <x v="2"/>
    <s v="Tampa Electric Company"/>
    <x v="0"/>
    <s v="Tampa Electric Company"/>
    <x v="12"/>
    <s v="1001/A6010000"/>
    <x v="88"/>
    <s v="Steam Maint ElePlant"/>
    <n v="0.06"/>
    <n v="0"/>
    <n v="0.05"/>
    <n v="0.01"/>
    <n v="0.04"/>
    <n v="0.01"/>
    <n v="0"/>
    <n v="0.02"/>
    <n v="0.01"/>
    <n v="0"/>
    <n v="0.01"/>
    <n v="0.04"/>
    <n v="0.25"/>
  </r>
  <r>
    <x v="2"/>
    <s v="Tampa Electric Company"/>
    <x v="0"/>
    <s v="Tampa Electric Company"/>
    <x v="12"/>
    <s v="1001/A6010000"/>
    <x v="89"/>
    <s v="Maint Msc Steam Plnt"/>
    <n v="0.03"/>
    <n v="0.02"/>
    <n v="0"/>
    <n v="0"/>
    <n v="0.01"/>
    <n v="0.02"/>
    <n v="0.02"/>
    <n v="0.04"/>
    <n v="0.03"/>
    <n v="0.01"/>
    <n v="0.02"/>
    <n v="0.01"/>
    <n v="0.21000000000000002"/>
  </r>
  <r>
    <x v="2"/>
    <s v="Tampa Electric Company"/>
    <x v="0"/>
    <s v="Tampa Electric Company"/>
    <x v="12"/>
    <s v="1001/A6010000"/>
    <x v="90"/>
    <s v="OthPwr Ops SupEng"/>
    <m/>
    <m/>
    <m/>
    <m/>
    <m/>
    <m/>
    <m/>
    <n v="0.01"/>
    <m/>
    <m/>
    <n v="0"/>
    <n v="0"/>
    <n v="0.01"/>
  </r>
  <r>
    <x v="2"/>
    <s v="Tampa Electric Company"/>
    <x v="0"/>
    <s v="Tampa Electric Company"/>
    <x v="12"/>
    <s v="1001/A6010000"/>
    <x v="91"/>
    <s v="OthPwr Fuel"/>
    <m/>
    <m/>
    <m/>
    <n v="0"/>
    <m/>
    <m/>
    <m/>
    <m/>
    <m/>
    <n v="0"/>
    <m/>
    <m/>
    <n v="0"/>
  </r>
  <r>
    <x v="2"/>
    <s v="Tampa Electric Company"/>
    <x v="0"/>
    <s v="Tampa Electric Company"/>
    <x v="12"/>
    <s v="1001/A6010000"/>
    <x v="92"/>
    <s v="OthPwr Gen Exp"/>
    <n v="0.04"/>
    <n v="0"/>
    <n v="0.65"/>
    <n v="0.19"/>
    <n v="0"/>
    <n v="0.19"/>
    <n v="0.4"/>
    <n v="0.3"/>
    <n v="0.13"/>
    <n v="0.37"/>
    <n v="0.01"/>
    <n v="0.05"/>
    <n v="2.33"/>
  </r>
  <r>
    <x v="2"/>
    <s v="Tampa Electric Company"/>
    <x v="0"/>
    <s v="Tampa Electric Company"/>
    <x v="12"/>
    <s v="1001/A6010000"/>
    <x v="93"/>
    <s v="Misc OthPwr Gen Exp"/>
    <n v="0.01"/>
    <n v="0.05"/>
    <n v="0.09"/>
    <n v="7.0000000000000007E-2"/>
    <n v="0"/>
    <n v="7.0000000000000007E-2"/>
    <n v="0.04"/>
    <n v="0.01"/>
    <n v="0.02"/>
    <n v="0.09"/>
    <n v="0.01"/>
    <n v="0.11"/>
    <n v="0.57000000000000006"/>
  </r>
  <r>
    <x v="2"/>
    <s v="Tampa Electric Company"/>
    <x v="0"/>
    <s v="Tampa Electric Company"/>
    <x v="12"/>
    <s v="1001/A6010000"/>
    <x v="94"/>
    <s v="OthPwr Maint Struct"/>
    <n v="0"/>
    <n v="0"/>
    <n v="0.03"/>
    <n v="0"/>
    <n v="0"/>
    <n v="0"/>
    <n v="0.01"/>
    <n v="0.02"/>
    <n v="0"/>
    <n v="0"/>
    <n v="0"/>
    <n v="0"/>
    <n v="0.06"/>
  </r>
  <r>
    <x v="2"/>
    <s v="Tampa Electric Company"/>
    <x v="0"/>
    <s v="Tampa Electric Company"/>
    <x v="12"/>
    <s v="1001/A6010000"/>
    <x v="95"/>
    <s v="OthPwr Maint Gen Eq"/>
    <n v="0.05"/>
    <n v="0"/>
    <n v="0.11"/>
    <n v="0.01"/>
    <n v="0.01"/>
    <n v="0.06"/>
    <n v="0.04"/>
    <n v="0.09"/>
    <n v="0.02"/>
    <n v="0.06"/>
    <n v="0.02"/>
    <n v="0.25"/>
    <n v="0.72"/>
  </r>
  <r>
    <x v="2"/>
    <s v="Tampa Electric Company"/>
    <x v="0"/>
    <s v="Tampa Electric Company"/>
    <x v="12"/>
    <s v="1001/A6010000"/>
    <x v="96"/>
    <s v="Maint Msc OthPwr Plt"/>
    <n v="0"/>
    <n v="0"/>
    <n v="0"/>
    <n v="0"/>
    <n v="0"/>
    <n v="0"/>
    <n v="0.01"/>
    <n v="0"/>
    <n v="0"/>
    <n v="0.01"/>
    <n v="0"/>
    <m/>
    <n v="0.02"/>
  </r>
  <r>
    <x v="2"/>
    <s v="Tampa Electric Company"/>
    <x v="0"/>
    <s v="Tampa Electric Company"/>
    <x v="12"/>
    <s v="1001/A6010000"/>
    <x v="97"/>
    <s v="OthSup SysCtrl Dispt"/>
    <m/>
    <n v="0.01"/>
    <m/>
    <n v="0.01"/>
    <m/>
    <n v="0"/>
    <n v="0.02"/>
    <m/>
    <n v="0.01"/>
    <m/>
    <n v="0.01"/>
    <n v="0.03"/>
    <n v="0.09"/>
  </r>
  <r>
    <x v="2"/>
    <s v="Tampa Electric Company"/>
    <x v="0"/>
    <s v="Tampa Electric Company"/>
    <x v="12"/>
    <s v="1001/A6010000"/>
    <x v="98"/>
    <s v="Trnsm Ops SupEng"/>
    <n v="0"/>
    <n v="0"/>
    <n v="0"/>
    <n v="0.03"/>
    <n v="0"/>
    <n v="0.01"/>
    <n v="0.05"/>
    <n v="0"/>
    <n v="0"/>
    <n v="0.01"/>
    <n v="0.01"/>
    <n v="0.05"/>
    <n v="0.15999999999999998"/>
  </r>
  <r>
    <x v="2"/>
    <s v="Tampa Electric Company"/>
    <x v="0"/>
    <s v="Tampa Electric Company"/>
    <x v="12"/>
    <s v="1001/A6010000"/>
    <x v="99"/>
    <s v="Trnsm LD Reliability"/>
    <m/>
    <n v="0"/>
    <m/>
    <n v="0"/>
    <m/>
    <n v="0"/>
    <n v="0"/>
    <m/>
    <n v="0"/>
    <m/>
    <n v="0"/>
    <n v="0"/>
    <n v="0"/>
  </r>
  <r>
    <x v="2"/>
    <s v="Tampa Electric Company"/>
    <x v="0"/>
    <s v="Tampa Electric Company"/>
    <x v="12"/>
    <s v="1001/A6010000"/>
    <x v="100"/>
    <s v="Trnsm LD Monitor"/>
    <n v="0"/>
    <n v="0.03"/>
    <m/>
    <n v="0.01"/>
    <m/>
    <n v="0.01"/>
    <n v="0.03"/>
    <m/>
    <n v="0.04"/>
    <n v="0.01"/>
    <n v="0.02"/>
    <n v="0.06"/>
    <n v="0.21"/>
  </r>
  <r>
    <x v="2"/>
    <s v="Tampa Electric Company"/>
    <x v="0"/>
    <s v="Tampa Electric Company"/>
    <x v="12"/>
    <s v="1001/A6010000"/>
    <x v="101"/>
    <s v="Trnsm LD Svc Schld"/>
    <m/>
    <n v="0.03"/>
    <m/>
    <n v="0.03"/>
    <m/>
    <n v="0"/>
    <n v="0.05"/>
    <m/>
    <n v="0.01"/>
    <n v="0.01"/>
    <n v="0.01"/>
    <n v="0.05"/>
    <n v="0.19"/>
  </r>
  <r>
    <x v="2"/>
    <s v="Tampa Electric Company"/>
    <x v="0"/>
    <s v="Tampa Electric Company"/>
    <x v="12"/>
    <s v="1001/A6010000"/>
    <x v="102"/>
    <s v="Trnsm Station Exp"/>
    <n v="7.0000000000000007E-2"/>
    <n v="0"/>
    <n v="0.03"/>
    <n v="0.02"/>
    <m/>
    <n v="0"/>
    <n v="0.01"/>
    <n v="0.01"/>
    <n v="0"/>
    <n v="0"/>
    <n v="0"/>
    <n v="0.03"/>
    <n v="0.17"/>
  </r>
  <r>
    <x v="2"/>
    <s v="Tampa Electric Company"/>
    <x v="0"/>
    <s v="Tampa Electric Company"/>
    <x v="12"/>
    <s v="1001/A6010000"/>
    <x v="103"/>
    <s v="Trnsm OH Line Exp"/>
    <n v="0"/>
    <m/>
    <m/>
    <n v="0"/>
    <n v="0.01"/>
    <n v="0"/>
    <m/>
    <m/>
    <n v="0"/>
    <n v="0"/>
    <n v="0"/>
    <n v="0"/>
    <n v="0.01"/>
  </r>
  <r>
    <x v="2"/>
    <s v="Tampa Electric Company"/>
    <x v="0"/>
    <s v="Tampa Electric Company"/>
    <x v="12"/>
    <s v="1001/A6010000"/>
    <x v="104"/>
    <s v="Misc Trnsm Exp"/>
    <n v="0"/>
    <n v="0"/>
    <n v="0.02"/>
    <n v="0"/>
    <n v="0.06"/>
    <n v="0.02"/>
    <n v="0.02"/>
    <n v="0.01"/>
    <n v="0.01"/>
    <n v="0.01"/>
    <n v="0.01"/>
    <n v="0.01"/>
    <n v="0.17000000000000004"/>
  </r>
  <r>
    <x v="2"/>
    <s v="Tampa Electric Company"/>
    <x v="0"/>
    <s v="Tampa Electric Company"/>
    <x v="12"/>
    <s v="1001/A6010000"/>
    <x v="105"/>
    <s v="Trnsm Maint Struct"/>
    <n v="0"/>
    <m/>
    <m/>
    <m/>
    <m/>
    <m/>
    <m/>
    <m/>
    <m/>
    <m/>
    <m/>
    <m/>
    <n v="0"/>
  </r>
  <r>
    <x v="2"/>
    <s v="Tampa Electric Company"/>
    <x v="0"/>
    <s v="Tampa Electric Company"/>
    <x v="12"/>
    <s v="1001/A6010000"/>
    <x v="106"/>
    <s v="Trnsm Maint Comp SW"/>
    <m/>
    <n v="0.01"/>
    <n v="0.01"/>
    <n v="0"/>
    <n v="0.01"/>
    <m/>
    <m/>
    <n v="0"/>
    <n v="0"/>
    <n v="0.03"/>
    <n v="0"/>
    <n v="0"/>
    <n v="0.06"/>
  </r>
  <r>
    <x v="2"/>
    <s v="Tampa Electric Company"/>
    <x v="0"/>
    <s v="Tampa Electric Company"/>
    <x v="12"/>
    <s v="1001/A6010000"/>
    <x v="107"/>
    <s v="Trnsm Maint Comm Eq"/>
    <n v="0.02"/>
    <n v="0.01"/>
    <m/>
    <m/>
    <m/>
    <n v="0"/>
    <m/>
    <m/>
    <m/>
    <m/>
    <m/>
    <n v="0"/>
    <n v="0.03"/>
  </r>
  <r>
    <x v="2"/>
    <s v="Tampa Electric Company"/>
    <x v="0"/>
    <s v="Tampa Electric Company"/>
    <x v="12"/>
    <s v="1001/A6010000"/>
    <x v="108"/>
    <s v="Trnsm Maint Stn Equ"/>
    <n v="0.01"/>
    <n v="0.01"/>
    <n v="0"/>
    <n v="0"/>
    <m/>
    <n v="0.01"/>
    <n v="0"/>
    <n v="0"/>
    <n v="0"/>
    <n v="0"/>
    <m/>
    <n v="0.01"/>
    <n v="0.04"/>
  </r>
  <r>
    <x v="2"/>
    <s v="Tampa Electric Company"/>
    <x v="0"/>
    <s v="Tampa Electric Company"/>
    <x v="12"/>
    <s v="1001/A6010000"/>
    <x v="109"/>
    <s v="Trnsm Maint OH Lines"/>
    <n v="0.01"/>
    <n v="0.02"/>
    <n v="0"/>
    <n v="0.01"/>
    <n v="0.02"/>
    <n v="0"/>
    <n v="0"/>
    <n v="0"/>
    <n v="0"/>
    <n v="0.01"/>
    <n v="0"/>
    <n v="0.03"/>
    <n v="9.9999999999999992E-2"/>
  </r>
  <r>
    <x v="2"/>
    <s v="Tampa Electric Company"/>
    <x v="0"/>
    <s v="Tampa Electric Company"/>
    <x v="12"/>
    <s v="1001/A6010000"/>
    <x v="110"/>
    <s v="Distrb Ops SupEng"/>
    <n v="0"/>
    <n v="0.01"/>
    <n v="0.01"/>
    <n v="0.02"/>
    <n v="0.01"/>
    <n v="0.02"/>
    <n v="0.02"/>
    <n v="0.01"/>
    <n v="0.01"/>
    <n v="0"/>
    <n v="0"/>
    <n v="0"/>
    <n v="0.11"/>
  </r>
  <r>
    <x v="2"/>
    <s v="Tampa Electric Company"/>
    <x v="0"/>
    <s v="Tampa Electric Company"/>
    <x v="12"/>
    <s v="1001/A6010000"/>
    <x v="111"/>
    <s v="Distrb Load Dispatch"/>
    <n v="0.01"/>
    <n v="0"/>
    <n v="0"/>
    <n v="0.02"/>
    <n v="0"/>
    <n v="0.01"/>
    <n v="0.01"/>
    <n v="0.01"/>
    <n v="0"/>
    <n v="0"/>
    <n v="0.01"/>
    <n v="0.02"/>
    <n v="9.0000000000000011E-2"/>
  </r>
  <r>
    <x v="2"/>
    <s v="Tampa Electric Company"/>
    <x v="0"/>
    <s v="Tampa Electric Company"/>
    <x v="12"/>
    <s v="1001/A6010000"/>
    <x v="112"/>
    <s v="Distrb Station Exp"/>
    <n v="0.01"/>
    <n v="0.03"/>
    <n v="0.02"/>
    <n v="0.05"/>
    <n v="0"/>
    <n v="0.01"/>
    <n v="0"/>
    <n v="0"/>
    <n v="0.01"/>
    <n v="0"/>
    <n v="0"/>
    <n v="0.04"/>
    <n v="0.17"/>
  </r>
  <r>
    <x v="2"/>
    <s v="Tampa Electric Company"/>
    <x v="0"/>
    <s v="Tampa Electric Company"/>
    <x v="12"/>
    <s v="1001/A6010000"/>
    <x v="113"/>
    <s v="Distrb OH Line Exp"/>
    <n v="7.0000000000000007E-2"/>
    <n v="0.04"/>
    <n v="7.0000000000000007E-2"/>
    <n v="0.14000000000000001"/>
    <n v="7.0000000000000007E-2"/>
    <n v="0.08"/>
    <n v="0.06"/>
    <n v="0.11"/>
    <n v="0.49"/>
    <n v="0.09"/>
    <n v="0.09"/>
    <n v="0.1"/>
    <n v="1.4100000000000001"/>
  </r>
  <r>
    <x v="2"/>
    <s v="Tampa Electric Company"/>
    <x v="0"/>
    <s v="Tampa Electric Company"/>
    <x v="12"/>
    <s v="1001/A6010000"/>
    <x v="114"/>
    <s v="Distrb UG Line Exp"/>
    <m/>
    <n v="0.05"/>
    <m/>
    <n v="0.01"/>
    <m/>
    <n v="0.01"/>
    <m/>
    <m/>
    <n v="0.04"/>
    <n v="0.02"/>
    <n v="0.04"/>
    <n v="7.0000000000000007E-2"/>
    <n v="0.24000000000000002"/>
  </r>
  <r>
    <x v="2"/>
    <s v="Tampa Electric Company"/>
    <x v="0"/>
    <s v="Tampa Electric Company"/>
    <x v="12"/>
    <s v="1001/A6010000"/>
    <x v="115"/>
    <s v="Distrb Sreet Lightn"/>
    <n v="0.05"/>
    <n v="0.02"/>
    <n v="0"/>
    <n v="0"/>
    <n v="0.01"/>
    <n v="0"/>
    <n v="0"/>
    <n v="0.05"/>
    <n v="0.04"/>
    <n v="0"/>
    <n v="0"/>
    <n v="0"/>
    <n v="0.17"/>
  </r>
  <r>
    <x v="2"/>
    <s v="Tampa Electric Company"/>
    <x v="0"/>
    <s v="Tampa Electric Company"/>
    <x v="12"/>
    <s v="1001/A6010000"/>
    <x v="116"/>
    <s v="Distrb Meter Exp"/>
    <n v="0.06"/>
    <n v="0.02"/>
    <n v="7.0000000000000007E-2"/>
    <n v="0.01"/>
    <n v="0.01"/>
    <n v="0.01"/>
    <n v="0.01"/>
    <n v="0.03"/>
    <n v="0.03"/>
    <n v="7.0000000000000007E-2"/>
    <n v="0.01"/>
    <n v="0.02"/>
    <n v="0.35000000000000009"/>
  </r>
  <r>
    <x v="2"/>
    <s v="Tampa Electric Company"/>
    <x v="0"/>
    <s v="Tampa Electric Company"/>
    <x v="12"/>
    <s v="1001/A6010000"/>
    <x v="117"/>
    <s v="Distrb Cust Install"/>
    <n v="0"/>
    <n v="0"/>
    <n v="0"/>
    <n v="0"/>
    <n v="0"/>
    <n v="0.02"/>
    <n v="0.02"/>
    <n v="0"/>
    <m/>
    <n v="0"/>
    <n v="0"/>
    <n v="0"/>
    <n v="0.04"/>
  </r>
  <r>
    <x v="2"/>
    <s v="Tampa Electric Company"/>
    <x v="0"/>
    <s v="Tampa Electric Company"/>
    <x v="12"/>
    <s v="1001/A6010000"/>
    <x v="118"/>
    <s v="Misc Distrib Exp"/>
    <n v="0.14000000000000001"/>
    <n v="0.1"/>
    <n v="0.14000000000000001"/>
    <n v="7.0000000000000007E-2"/>
    <n v="0.09"/>
    <n v="0.09"/>
    <n v="7.0000000000000007E-2"/>
    <n v="0.28000000000000003"/>
    <n v="0.46"/>
    <n v="0.15"/>
    <n v="0.18"/>
    <n v="0.16"/>
    <n v="1.9299999999999997"/>
  </r>
  <r>
    <x v="2"/>
    <s v="Tampa Electric Company"/>
    <x v="0"/>
    <s v="Tampa Electric Company"/>
    <x v="12"/>
    <s v="1001/A6010000"/>
    <x v="119"/>
    <s v="Distrb Maint Struct"/>
    <n v="0"/>
    <n v="0"/>
    <n v="0"/>
    <n v="0"/>
    <n v="0"/>
    <n v="0"/>
    <n v="0"/>
    <n v="0"/>
    <n v="0"/>
    <n v="0"/>
    <n v="0"/>
    <n v="0"/>
    <n v="0"/>
  </r>
  <r>
    <x v="2"/>
    <s v="Tampa Electric Company"/>
    <x v="0"/>
    <s v="Tampa Electric Company"/>
    <x v="12"/>
    <s v="1001/A6010000"/>
    <x v="120"/>
    <s v="Distrb Maint Station"/>
    <n v="0.06"/>
    <n v="0.05"/>
    <n v="0"/>
    <n v="0"/>
    <m/>
    <n v="0.17"/>
    <n v="0"/>
    <n v="0.02"/>
    <n v="0"/>
    <n v="0"/>
    <n v="0"/>
    <n v="0.06"/>
    <n v="0.36000000000000004"/>
  </r>
  <r>
    <x v="2"/>
    <s v="Tampa Electric Company"/>
    <x v="0"/>
    <s v="Tampa Electric Company"/>
    <x v="12"/>
    <s v="1001/A6010000"/>
    <x v="121"/>
    <s v="Distrb Maint OH Line"/>
    <n v="0.12"/>
    <n v="0.09"/>
    <n v="0.13"/>
    <n v="0.09"/>
    <n v="0.09"/>
    <n v="0.09"/>
    <n v="0.03"/>
    <n v="0.31"/>
    <n v="0.54"/>
    <n v="0.1"/>
    <n v="0.1"/>
    <n v="0.13"/>
    <n v="1.8200000000000003"/>
  </r>
  <r>
    <x v="2"/>
    <s v="Tampa Electric Company"/>
    <x v="0"/>
    <s v="Tampa Electric Company"/>
    <x v="12"/>
    <s v="1001/A6010000"/>
    <x v="122"/>
    <s v="Distrb Maint UG Line"/>
    <n v="0.01"/>
    <n v="0.01"/>
    <n v="0.03"/>
    <n v="0.03"/>
    <n v="0"/>
    <n v="0"/>
    <n v="0.01"/>
    <n v="7.0000000000000007E-2"/>
    <n v="0.18"/>
    <n v="0.04"/>
    <n v="0.05"/>
    <n v="0.05"/>
    <n v="0.47999999999999993"/>
  </r>
  <r>
    <x v="2"/>
    <s v="Tampa Electric Company"/>
    <x v="0"/>
    <s v="Tampa Electric Company"/>
    <x v="12"/>
    <s v="1001/A6010000"/>
    <x v="123"/>
    <s v="Distrb Maint Transf"/>
    <n v="0.01"/>
    <m/>
    <n v="0"/>
    <n v="0"/>
    <n v="0"/>
    <n v="0.01"/>
    <n v="0"/>
    <n v="0"/>
    <n v="0.02"/>
    <n v="0.01"/>
    <m/>
    <n v="0"/>
    <n v="0.05"/>
  </r>
  <r>
    <x v="2"/>
    <s v="Tampa Electric Company"/>
    <x v="0"/>
    <s v="Tampa Electric Company"/>
    <x v="12"/>
    <s v="1001/A6010000"/>
    <x v="124"/>
    <s v="Distrb Maint StLght"/>
    <n v="0"/>
    <n v="0"/>
    <m/>
    <n v="0"/>
    <n v="0"/>
    <n v="0"/>
    <n v="0"/>
    <n v="0"/>
    <n v="0"/>
    <m/>
    <n v="0"/>
    <n v="0"/>
    <n v="0"/>
  </r>
  <r>
    <x v="2"/>
    <s v="Tampa Electric Company"/>
    <x v="0"/>
    <s v="Tampa Electric Company"/>
    <x v="12"/>
    <s v="1001/A6010000"/>
    <x v="125"/>
    <s v="Distrb Maint Meters"/>
    <n v="0"/>
    <m/>
    <n v="0.01"/>
    <m/>
    <m/>
    <n v="0"/>
    <m/>
    <n v="0"/>
    <m/>
    <n v="0.01"/>
    <m/>
    <m/>
    <n v="0.02"/>
  </r>
  <r>
    <x v="2"/>
    <s v="Tampa Electric Company"/>
    <x v="0"/>
    <s v="Tampa Electric Company"/>
    <x v="12"/>
    <s v="1001/A6010000"/>
    <x v="126"/>
    <s v="Cust Act Superv"/>
    <m/>
    <m/>
    <n v="0"/>
    <m/>
    <m/>
    <n v="0"/>
    <m/>
    <n v="0"/>
    <m/>
    <m/>
    <m/>
    <m/>
    <n v="0"/>
  </r>
  <r>
    <x v="2"/>
    <s v="Tampa Electric Company"/>
    <x v="0"/>
    <s v="Tampa Electric Company"/>
    <x v="12"/>
    <s v="1001/A6010000"/>
    <x v="127"/>
    <s v="Cust Act Meter Read"/>
    <n v="0"/>
    <m/>
    <n v="0"/>
    <m/>
    <m/>
    <m/>
    <m/>
    <n v="0"/>
    <n v="0"/>
    <n v="0.01"/>
    <n v="0"/>
    <m/>
    <n v="0.01"/>
  </r>
  <r>
    <x v="2"/>
    <s v="Tampa Electric Company"/>
    <x v="0"/>
    <s v="Tampa Electric Company"/>
    <x v="12"/>
    <s v="1001/A6010000"/>
    <x v="128"/>
    <s v="Cust Act Rcds Cllct"/>
    <n v="0.18"/>
    <n v="0.43"/>
    <n v="0.24"/>
    <n v="0.32"/>
    <n v="0.2"/>
    <n v="0.19"/>
    <n v="0.28000000000000003"/>
    <n v="0.24"/>
    <n v="0.2"/>
    <n v="0.19"/>
    <n v="0.08"/>
    <n v="0.16"/>
    <n v="2.7100000000000004"/>
  </r>
  <r>
    <x v="2"/>
    <s v="Tampa Electric Company"/>
    <x v="0"/>
    <s v="Tampa Electric Company"/>
    <x v="12"/>
    <s v="1001/A6010000"/>
    <x v="129"/>
    <s v="Cust Assist Exp"/>
    <n v="0.22"/>
    <n v="0.02"/>
    <n v="0.09"/>
    <n v="0.09"/>
    <n v="0.06"/>
    <n v="0.02"/>
    <n v="0.08"/>
    <n v="0.02"/>
    <n v="0.06"/>
    <n v="0.06"/>
    <n v="0"/>
    <n v="0.09"/>
    <n v="0.80999999999999994"/>
  </r>
  <r>
    <x v="2"/>
    <s v="Tampa Electric Company"/>
    <x v="0"/>
    <s v="Tampa Electric Company"/>
    <x v="12"/>
    <s v="1001/A6010000"/>
    <x v="130"/>
    <s v="Cust Svc Advertis"/>
    <m/>
    <m/>
    <m/>
    <m/>
    <m/>
    <m/>
    <m/>
    <n v="0"/>
    <m/>
    <m/>
    <m/>
    <m/>
    <n v="0"/>
  </r>
  <r>
    <x v="2"/>
    <s v="Tampa Electric Company"/>
    <x v="0"/>
    <s v="Tampa Electric Company"/>
    <x v="12"/>
    <s v="1001/A6010000"/>
    <x v="131"/>
    <s v="A&amp;G Salaries"/>
    <n v="-3.46"/>
    <n v="-2.99"/>
    <n v="-3.06"/>
    <n v="-2.82"/>
    <n v="-3.41"/>
    <n v="-3.42"/>
    <n v="914.81"/>
    <n v="-3.32"/>
    <n v="-3.95"/>
    <n v="-2.68"/>
    <n v="-2.2200000000000002"/>
    <n v="-4.3499999999999996"/>
    <n v="879.12999999999988"/>
  </r>
  <r>
    <x v="2"/>
    <s v="Tampa Electric Company"/>
    <x v="0"/>
    <s v="Tampa Electric Company"/>
    <x v="12"/>
    <s v="1001/A6010000"/>
    <x v="137"/>
    <s v="Office Suppl Exp"/>
    <n v="0"/>
    <n v="0"/>
    <n v="0"/>
    <n v="0"/>
    <m/>
    <n v="0"/>
    <m/>
    <m/>
    <m/>
    <n v="0"/>
    <m/>
    <n v="0"/>
    <n v="0"/>
  </r>
  <r>
    <x v="2"/>
    <s v="Tampa Electric Company"/>
    <x v="0"/>
    <s v="Tampa Electric Company"/>
    <x v="12"/>
    <s v="1001/A6010000"/>
    <x v="132"/>
    <s v="Misc General Exp"/>
    <n v="0"/>
    <n v="0"/>
    <n v="0.01"/>
    <n v="0"/>
    <n v="0"/>
    <n v="0"/>
    <n v="0"/>
    <n v="0"/>
    <n v="0"/>
    <n v="0.01"/>
    <n v="0"/>
    <n v="0.03"/>
    <n v="0.05"/>
  </r>
  <r>
    <x v="2"/>
    <s v="Tampa Electric Company"/>
    <x v="0"/>
    <s v="Tampa Electric Company"/>
    <x v="12"/>
    <s v="1001/A6010000"/>
    <x v="133"/>
    <s v="A&amp;G Ele Maint GenPlt"/>
    <m/>
    <n v="0.05"/>
    <n v="0.04"/>
    <n v="0.01"/>
    <n v="0.06"/>
    <n v="0"/>
    <n v="0.01"/>
    <n v="0"/>
    <n v="0.02"/>
    <m/>
    <n v="0.02"/>
    <n v="0.02"/>
    <n v="0.22999999999999995"/>
  </r>
  <r>
    <x v="2"/>
    <s v="Tampa Electric Company"/>
    <x v="0"/>
    <s v="Tampa Electric Company"/>
    <x v="704"/>
    <s v="1001/A6020000"/>
    <x v="1"/>
    <s v="FERC B/S Clearing"/>
    <n v="658323.84"/>
    <n v="484496.4"/>
    <n v="423798.36"/>
    <n v="564228.65"/>
    <n v="816840.71"/>
    <n v="449418.49"/>
    <n v="613145.21"/>
    <n v="830140.86"/>
    <n v="597369.51"/>
    <n v="728599.76"/>
    <n v="478861.96"/>
    <n v="1538420.68"/>
    <n v="8183644.4299999997"/>
  </r>
  <r>
    <x v="2"/>
    <s v="Tampa Electric Company"/>
    <x v="0"/>
    <s v="Tampa Electric Company"/>
    <x v="704"/>
    <s v="1001/A6020000"/>
    <x v="78"/>
    <s v="Csts Jobbing Wrk"/>
    <m/>
    <m/>
    <m/>
    <m/>
    <m/>
    <m/>
    <m/>
    <m/>
    <m/>
    <n v="3599.58"/>
    <n v="2507.88"/>
    <n v="7748.43"/>
    <n v="13855.89"/>
  </r>
  <r>
    <x v="2"/>
    <s v="Tampa Electric Company"/>
    <x v="0"/>
    <s v="Tampa Electric Company"/>
    <x v="704"/>
    <s v="1001/A6020000"/>
    <x v="135"/>
    <s v="Emp Pension Benefits"/>
    <n v="-757192.1"/>
    <n v="-552357.31999999995"/>
    <n v="-481767.6"/>
    <n v="-640142.93999999994"/>
    <n v="-923010.85"/>
    <n v="-507015.3"/>
    <n v="-684746.89"/>
    <n v="-923006.33"/>
    <n v="-672121.45"/>
    <n v="-806464.4"/>
    <n v="-529455.80000000005"/>
    <n v="-1694044.43"/>
    <n v="-9171325.4100000001"/>
  </r>
  <r>
    <x v="2"/>
    <s v="Tampa Electric Company"/>
    <x v="0"/>
    <s v="Tampa Electric Company"/>
    <x v="13"/>
    <s v="1001/A6900040"/>
    <x v="1"/>
    <s v="FERC B/S Clearing"/>
    <n v="-93152.87"/>
    <n v="32627.86"/>
    <n v="120668.8"/>
    <n v="59025.07"/>
    <n v="128201.67"/>
    <m/>
    <n v="89570.06"/>
    <n v="145913.49"/>
    <n v="91986.65"/>
    <n v="135510.94"/>
    <m/>
    <n v="163720.26999999999"/>
    <n v="874071.94"/>
  </r>
  <r>
    <x v="2"/>
    <s v="Tampa Electric Company"/>
    <x v="0"/>
    <s v="Tampa Electric Company"/>
    <x v="13"/>
    <s v="1001/A6900040"/>
    <x v="157"/>
    <s v="TOTI Utility OperInc"/>
    <n v="86544.26"/>
    <n v="-37369.11"/>
    <n v="-137888.89000000001"/>
    <n v="-67276"/>
    <n v="-145511.65"/>
    <m/>
    <n v="-100474.13"/>
    <n v="-162969.16"/>
    <n v="-103997.86"/>
    <n v="-149992.85999999999"/>
    <m/>
    <n v="-180281.86"/>
    <n v="-999217.26"/>
  </r>
  <r>
    <x v="2"/>
    <s v="Tampa Electric Company"/>
    <x v="0"/>
    <s v="Tampa Electric Company"/>
    <x v="13"/>
    <s v="1001/A6900040"/>
    <x v="78"/>
    <s v="Csts Jobbing Wrk"/>
    <n v="234.96"/>
    <n v="171.23"/>
    <n v="714.42"/>
    <n v="309.35000000000002"/>
    <n v="646.78"/>
    <m/>
    <n v="444.24"/>
    <n v="732.79"/>
    <n v="500.46"/>
    <n v="669.48"/>
    <m/>
    <n v="824.59"/>
    <n v="5248.2999999999993"/>
  </r>
  <r>
    <x v="2"/>
    <s v="Tampa Electric Company"/>
    <x v="0"/>
    <s v="Tampa Electric Company"/>
    <x v="705"/>
    <s v="1001/C6020000"/>
    <x v="1"/>
    <s v="FERC B/S Clearing"/>
    <n v="2534.9"/>
    <n v="1352.54"/>
    <n v="20793.23"/>
    <n v="10878.02"/>
    <n v="-130.56"/>
    <n v="645.58000000000004"/>
    <n v="1067.21"/>
    <n v="11912.6"/>
    <n v="3475.48"/>
    <n v="-7498.61"/>
    <n v="-142.09"/>
    <n v="5986.14"/>
    <n v="50874.44000000001"/>
  </r>
  <r>
    <x v="2"/>
    <s v="Tampa Electric Company"/>
    <x v="0"/>
    <s v="Tampa Electric Company"/>
    <x v="705"/>
    <s v="1001/C6020000"/>
    <x v="78"/>
    <s v="Csts Jobbing Wrk"/>
    <m/>
    <m/>
    <m/>
    <m/>
    <m/>
    <m/>
    <m/>
    <m/>
    <m/>
    <n v="42.94"/>
    <n v="23.68"/>
    <n v="37.53"/>
    <n v="104.15"/>
  </r>
  <r>
    <x v="2"/>
    <s v="Tampa Electric Company"/>
    <x v="0"/>
    <s v="Tampa Electric Company"/>
    <x v="705"/>
    <s v="1001/C6020000"/>
    <x v="135"/>
    <s v="Emp Pension Benefits"/>
    <n v="-2859.43"/>
    <n v="837.91"/>
    <n v="-14615.36"/>
    <n v="-12686.79"/>
    <n v="-512.01"/>
    <n v="-728.28"/>
    <n v="-1062.42"/>
    <n v="-13089.23"/>
    <n v="0.22"/>
    <n v="6649.12"/>
    <n v="-157.26"/>
    <n v="-18687.34"/>
    <n v="-56910.869999999995"/>
  </r>
  <r>
    <x v="2"/>
    <s v="Tampa Electric Company"/>
    <x v="0"/>
    <s v="Tampa Electric Company"/>
    <x v="706"/>
    <s v="1001/C6900040"/>
    <x v="1"/>
    <s v="FERC B/S Clearing"/>
    <n v="699.22"/>
    <n v="373.08"/>
    <n v="5736.06"/>
    <n v="3000.76"/>
    <n v="-36.06"/>
    <n v="142.08000000000001"/>
    <n v="294.35000000000002"/>
    <n v="3286.39"/>
    <n v="958.74"/>
    <n v="-2068.5300000000002"/>
    <n v="-195.08"/>
    <n v="1651.15"/>
    <n v="13842.16"/>
  </r>
  <r>
    <x v="2"/>
    <s v="Tampa Electric Company"/>
    <x v="0"/>
    <s v="Tampa Electric Company"/>
    <x v="706"/>
    <s v="1001/C6900040"/>
    <x v="157"/>
    <s v="TOTI Utility OperInc"/>
    <n v="-793.6"/>
    <n v="225.24"/>
    <n v="-4117.54"/>
    <n v="-3523.7"/>
    <n v="-148.09"/>
    <n v="-161"/>
    <n v="-295.20999999999998"/>
    <n v="-3628.68"/>
    <n v="-6.57"/>
    <n v="1834.17"/>
    <n v="129"/>
    <n v="-5155"/>
    <n v="-15640.979999999998"/>
  </r>
  <r>
    <x v="2"/>
    <s v="Tampa Electric Company"/>
    <x v="0"/>
    <s v="Tampa Electric Company"/>
    <x v="706"/>
    <s v="1001/C6900040"/>
    <x v="78"/>
    <s v="Csts Jobbing Wrk"/>
    <n v="4.8099999999999996"/>
    <n v="5.96"/>
    <n v="85.65"/>
    <n v="23.98"/>
    <n v="6.88"/>
    <n v="0.7"/>
    <n v="2.13"/>
    <n v="17.72"/>
    <n v="6.66"/>
    <n v="11.84"/>
    <n v="5.72"/>
    <n v="10.35"/>
    <n v="182.4"/>
  </r>
  <r>
    <x v="2"/>
    <s v="Tampa Electric Company"/>
    <x v="0"/>
    <s v="Tampa Electric Company"/>
    <x v="707"/>
    <s v="1001/R6010000"/>
    <x v="1"/>
    <s v="FERC B/S Clearing"/>
    <n v="23439.98"/>
    <n v="26126.54"/>
    <n v="14420.09"/>
    <n v="82272.42"/>
    <n v="34574.28"/>
    <n v="13526.47"/>
    <n v="5491.51"/>
    <n v="89641.49"/>
    <n v="11116.3"/>
    <n v="12155.52"/>
    <n v="26820.29"/>
    <n v="50547.62"/>
    <n v="390132.51"/>
  </r>
  <r>
    <x v="2"/>
    <s v="Tampa Electric Company"/>
    <x v="0"/>
    <s v="Tampa Electric Company"/>
    <x v="707"/>
    <s v="1001/R6010000"/>
    <x v="78"/>
    <s v="Csts Jobbing Wrk"/>
    <m/>
    <m/>
    <m/>
    <n v="41.65"/>
    <n v="1.37"/>
    <n v="0.03"/>
    <m/>
    <n v="2.06"/>
    <m/>
    <m/>
    <m/>
    <n v="75.930000000000007"/>
    <n v="121.04"/>
  </r>
  <r>
    <x v="2"/>
    <s v="Tampa Electric Company"/>
    <x v="0"/>
    <s v="Tampa Electric Company"/>
    <x v="707"/>
    <s v="1001/R6010000"/>
    <x v="80"/>
    <s v="Steam Ops SupEng"/>
    <m/>
    <m/>
    <n v="22885.86"/>
    <n v="-1366.82"/>
    <n v="8.59"/>
    <n v="1633.35"/>
    <n v="602.98"/>
    <n v="489.18"/>
    <n v="1299.18"/>
    <n v="814.3"/>
    <m/>
    <n v="75.63"/>
    <n v="26442.25"/>
  </r>
  <r>
    <x v="2"/>
    <s v="Tampa Electric Company"/>
    <x v="0"/>
    <s v="Tampa Electric Company"/>
    <x v="707"/>
    <s v="1001/R6010000"/>
    <x v="81"/>
    <s v="Steam Fuel"/>
    <m/>
    <n v="0.25"/>
    <m/>
    <m/>
    <m/>
    <m/>
    <m/>
    <m/>
    <m/>
    <m/>
    <m/>
    <m/>
    <n v="0.25"/>
  </r>
  <r>
    <x v="2"/>
    <s v="Tampa Electric Company"/>
    <x v="0"/>
    <s v="Tampa Electric Company"/>
    <x v="707"/>
    <s v="1001/R6010000"/>
    <x v="82"/>
    <s v="Steam Expenses"/>
    <m/>
    <m/>
    <m/>
    <m/>
    <m/>
    <m/>
    <m/>
    <m/>
    <m/>
    <n v="25.58"/>
    <m/>
    <m/>
    <n v="25.58"/>
  </r>
  <r>
    <x v="2"/>
    <s v="Tampa Electric Company"/>
    <x v="0"/>
    <s v="Tampa Electric Company"/>
    <x v="707"/>
    <s v="1001/R6010000"/>
    <x v="83"/>
    <s v="Steam Electric Exp"/>
    <m/>
    <m/>
    <m/>
    <m/>
    <m/>
    <m/>
    <m/>
    <m/>
    <m/>
    <n v="38.72"/>
    <m/>
    <m/>
    <n v="38.72"/>
  </r>
  <r>
    <x v="2"/>
    <s v="Tampa Electric Company"/>
    <x v="0"/>
    <s v="Tampa Electric Company"/>
    <x v="707"/>
    <s v="1001/R6010000"/>
    <x v="84"/>
    <s v="Misc Steam Pwr Exp"/>
    <m/>
    <n v="6.93"/>
    <m/>
    <m/>
    <m/>
    <m/>
    <m/>
    <m/>
    <m/>
    <m/>
    <m/>
    <m/>
    <n v="6.93"/>
  </r>
  <r>
    <x v="2"/>
    <s v="Tampa Electric Company"/>
    <x v="0"/>
    <s v="Tampa Electric Company"/>
    <x v="707"/>
    <s v="1001/R6010000"/>
    <x v="86"/>
    <s v="Steam Main Struct"/>
    <m/>
    <m/>
    <n v="88.38"/>
    <m/>
    <m/>
    <m/>
    <m/>
    <m/>
    <m/>
    <m/>
    <m/>
    <m/>
    <n v="88.38"/>
  </r>
  <r>
    <x v="2"/>
    <s v="Tampa Electric Company"/>
    <x v="0"/>
    <s v="Tampa Electric Company"/>
    <x v="707"/>
    <s v="1001/R6010000"/>
    <x v="87"/>
    <s v="Steam Maint BoilerPl"/>
    <m/>
    <n v="202.9"/>
    <n v="-15972.77"/>
    <n v="-12222.29"/>
    <n v="-2034.72"/>
    <m/>
    <n v="-898.93"/>
    <n v="95.21"/>
    <n v="16.47"/>
    <n v="61.74"/>
    <n v="-2782.28"/>
    <n v="134.1"/>
    <n v="-33400.570000000007"/>
  </r>
  <r>
    <x v="2"/>
    <s v="Tampa Electric Company"/>
    <x v="0"/>
    <s v="Tampa Electric Company"/>
    <x v="707"/>
    <s v="1001/R6010000"/>
    <x v="88"/>
    <s v="Steam Maint ElePlant"/>
    <m/>
    <m/>
    <n v="-10381.92"/>
    <m/>
    <n v="2.73"/>
    <m/>
    <n v="20.11"/>
    <m/>
    <n v="19.07"/>
    <m/>
    <n v="19.559999999999999"/>
    <m/>
    <n v="-10320.450000000001"/>
  </r>
  <r>
    <x v="2"/>
    <s v="Tampa Electric Company"/>
    <x v="0"/>
    <s v="Tampa Electric Company"/>
    <x v="707"/>
    <s v="1001/R6010000"/>
    <x v="89"/>
    <s v="Maint Msc Steam Plnt"/>
    <m/>
    <m/>
    <n v="118.44"/>
    <m/>
    <m/>
    <m/>
    <m/>
    <m/>
    <m/>
    <n v="0.55000000000000004"/>
    <m/>
    <m/>
    <n v="118.99"/>
  </r>
  <r>
    <x v="2"/>
    <s v="Tampa Electric Company"/>
    <x v="0"/>
    <s v="Tampa Electric Company"/>
    <x v="707"/>
    <s v="1001/R6010000"/>
    <x v="90"/>
    <s v="OthPwr Ops SupEng"/>
    <m/>
    <m/>
    <m/>
    <m/>
    <m/>
    <m/>
    <m/>
    <m/>
    <m/>
    <m/>
    <m/>
    <n v="54.34"/>
    <n v="54.34"/>
  </r>
  <r>
    <x v="2"/>
    <s v="Tampa Electric Company"/>
    <x v="0"/>
    <s v="Tampa Electric Company"/>
    <x v="707"/>
    <s v="1001/R6010000"/>
    <x v="92"/>
    <s v="OthPwr Gen Exp"/>
    <m/>
    <n v="1.76"/>
    <n v="6937.39"/>
    <m/>
    <m/>
    <n v="4817.76"/>
    <n v="1202.3699999999999"/>
    <m/>
    <n v="101.03"/>
    <n v="7360.09"/>
    <m/>
    <n v="3221.41"/>
    <n v="23641.81"/>
  </r>
  <r>
    <x v="2"/>
    <s v="Tampa Electric Company"/>
    <x v="0"/>
    <s v="Tampa Electric Company"/>
    <x v="707"/>
    <s v="1001/R6010000"/>
    <x v="93"/>
    <s v="Misc OthPwr Gen Exp"/>
    <m/>
    <n v="9.2799999999999994"/>
    <n v="306.25"/>
    <m/>
    <m/>
    <n v="395.26"/>
    <n v="97.87"/>
    <m/>
    <m/>
    <n v="445.71"/>
    <m/>
    <n v="46.72"/>
    <n v="1301.0899999999999"/>
  </r>
  <r>
    <x v="2"/>
    <s v="Tampa Electric Company"/>
    <x v="0"/>
    <s v="Tampa Electric Company"/>
    <x v="707"/>
    <s v="1001/R6010000"/>
    <x v="94"/>
    <s v="OthPwr Maint Struct"/>
    <m/>
    <m/>
    <n v="7.11"/>
    <m/>
    <n v="0.19"/>
    <m/>
    <m/>
    <m/>
    <m/>
    <m/>
    <n v="3.69"/>
    <n v="283.39999999999998"/>
    <n v="294.39"/>
  </r>
  <r>
    <x v="2"/>
    <s v="Tampa Electric Company"/>
    <x v="0"/>
    <s v="Tampa Electric Company"/>
    <x v="707"/>
    <s v="1001/R6010000"/>
    <x v="95"/>
    <s v="OthPwr Maint Gen Eq"/>
    <n v="103.29"/>
    <n v="0.05"/>
    <n v="1586.66"/>
    <n v="-501.43"/>
    <n v="14.65"/>
    <m/>
    <n v="1.6"/>
    <m/>
    <n v="57"/>
    <m/>
    <n v="115.27"/>
    <n v="1253.69"/>
    <n v="2630.7799999999997"/>
  </r>
  <r>
    <x v="2"/>
    <s v="Tampa Electric Company"/>
    <x v="0"/>
    <s v="Tampa Electric Company"/>
    <x v="707"/>
    <s v="1001/R6010000"/>
    <x v="97"/>
    <s v="OthSup SysCtrl Dispt"/>
    <m/>
    <m/>
    <n v="2298.21"/>
    <n v="792.13"/>
    <n v="416.28"/>
    <m/>
    <m/>
    <n v="489.48"/>
    <n v="923.65"/>
    <m/>
    <m/>
    <n v="15.87"/>
    <n v="4935.62"/>
  </r>
  <r>
    <x v="2"/>
    <s v="Tampa Electric Company"/>
    <x v="0"/>
    <s v="Tampa Electric Company"/>
    <x v="707"/>
    <s v="1001/R6010000"/>
    <x v="98"/>
    <s v="Trnsm Ops SupEng"/>
    <n v="1.78"/>
    <n v="-4967.33"/>
    <n v="-101538.99"/>
    <n v="1019.76"/>
    <n v="134.09"/>
    <n v="134.56"/>
    <n v="0.71"/>
    <n v="117.61"/>
    <n v="260.13"/>
    <n v="5421.92"/>
    <n v="-2186.87"/>
    <n v="-29116.49"/>
    <n v="-130719.12000000001"/>
  </r>
  <r>
    <x v="2"/>
    <s v="Tampa Electric Company"/>
    <x v="0"/>
    <s v="Tampa Electric Company"/>
    <x v="707"/>
    <s v="1001/R6010000"/>
    <x v="99"/>
    <s v="Trnsm LD Reliability"/>
    <m/>
    <m/>
    <n v="316.55"/>
    <n v="101.83"/>
    <n v="53.75"/>
    <m/>
    <m/>
    <n v="61.78"/>
    <n v="117.06"/>
    <m/>
    <m/>
    <n v="2.48"/>
    <n v="653.45000000000005"/>
  </r>
  <r>
    <x v="2"/>
    <s v="Tampa Electric Company"/>
    <x v="0"/>
    <s v="Tampa Electric Company"/>
    <x v="707"/>
    <s v="1001/R6010000"/>
    <x v="100"/>
    <s v="Trnsm LD Monitor"/>
    <m/>
    <m/>
    <n v="-6797.1"/>
    <n v="-2530.21"/>
    <n v="-1301.1500000000001"/>
    <n v="-4081.09"/>
    <m/>
    <n v="-1453.69"/>
    <n v="-2786.48"/>
    <m/>
    <n v="-1400.56"/>
    <n v="-47.11"/>
    <n v="-20397.390000000003"/>
  </r>
  <r>
    <x v="2"/>
    <s v="Tampa Electric Company"/>
    <x v="0"/>
    <s v="Tampa Electric Company"/>
    <x v="707"/>
    <s v="1001/R6010000"/>
    <x v="101"/>
    <s v="Trnsm LD Svc Schld"/>
    <m/>
    <m/>
    <n v="2781.28"/>
    <n v="983.62"/>
    <n v="514.47"/>
    <m/>
    <m/>
    <n v="601.39"/>
    <n v="1061.28"/>
    <m/>
    <m/>
    <n v="18.739999999999998"/>
    <n v="5960.78"/>
  </r>
  <r>
    <x v="2"/>
    <s v="Tampa Electric Company"/>
    <x v="0"/>
    <s v="Tampa Electric Company"/>
    <x v="707"/>
    <s v="1001/R6010000"/>
    <x v="102"/>
    <s v="Trnsm Station Exp"/>
    <n v="90.02"/>
    <n v="52.98"/>
    <n v="3312.72"/>
    <n v="-6062.24"/>
    <n v="11.66"/>
    <m/>
    <n v="12.8"/>
    <n v="103.64"/>
    <m/>
    <n v="2703.77"/>
    <n v="-300.94"/>
    <n v="24.15"/>
    <n v="-51.44000000000009"/>
  </r>
  <r>
    <x v="2"/>
    <s v="Tampa Electric Company"/>
    <x v="0"/>
    <s v="Tampa Electric Company"/>
    <x v="707"/>
    <s v="1001/R6010000"/>
    <x v="103"/>
    <s v="Trnsm OH Line Exp"/>
    <m/>
    <n v="48.01"/>
    <m/>
    <n v="245.76"/>
    <m/>
    <m/>
    <m/>
    <n v="9.92"/>
    <n v="86.83"/>
    <m/>
    <m/>
    <n v="24.15"/>
    <n v="414.66999999999996"/>
  </r>
  <r>
    <x v="2"/>
    <s v="Tampa Electric Company"/>
    <x v="0"/>
    <s v="Tampa Electric Company"/>
    <x v="707"/>
    <s v="1001/R6010000"/>
    <x v="104"/>
    <s v="Misc Trnsm Exp"/>
    <m/>
    <n v="273.39999999999998"/>
    <n v="16127.22"/>
    <n v="377.8"/>
    <n v="693.22"/>
    <n v="607.24"/>
    <n v="24.41"/>
    <n v="-5178.26"/>
    <n v="154.59"/>
    <n v="2567.62"/>
    <n v="221.61"/>
    <n v="3150.99"/>
    <n v="19019.840000000004"/>
  </r>
  <r>
    <x v="2"/>
    <s v="Tampa Electric Company"/>
    <x v="0"/>
    <s v="Tampa Electric Company"/>
    <x v="707"/>
    <s v="1001/R6010000"/>
    <x v="105"/>
    <s v="Trnsm Maint Struct"/>
    <n v="0.6"/>
    <m/>
    <m/>
    <m/>
    <m/>
    <m/>
    <m/>
    <m/>
    <m/>
    <m/>
    <m/>
    <m/>
    <n v="0.6"/>
  </r>
  <r>
    <x v="2"/>
    <s v="Tampa Electric Company"/>
    <x v="0"/>
    <s v="Tampa Electric Company"/>
    <x v="707"/>
    <s v="1001/R6010000"/>
    <x v="106"/>
    <s v="Trnsm Maint Comp SW"/>
    <m/>
    <m/>
    <m/>
    <m/>
    <m/>
    <m/>
    <m/>
    <m/>
    <m/>
    <m/>
    <n v="1.31"/>
    <m/>
    <n v="1.31"/>
  </r>
  <r>
    <x v="2"/>
    <s v="Tampa Electric Company"/>
    <x v="0"/>
    <s v="Tampa Electric Company"/>
    <x v="707"/>
    <s v="1001/R6010000"/>
    <x v="107"/>
    <s v="Trnsm Maint Comm Eq"/>
    <n v="107.77"/>
    <m/>
    <m/>
    <m/>
    <n v="4.25"/>
    <m/>
    <n v="5.71"/>
    <m/>
    <m/>
    <m/>
    <n v="35.35"/>
    <n v="1.72"/>
    <n v="154.79999999999998"/>
  </r>
  <r>
    <x v="2"/>
    <s v="Tampa Electric Company"/>
    <x v="0"/>
    <s v="Tampa Electric Company"/>
    <x v="707"/>
    <s v="1001/R6010000"/>
    <x v="108"/>
    <s v="Trnsm Maint Stn Equ"/>
    <n v="66.08"/>
    <m/>
    <m/>
    <n v="1.32"/>
    <n v="16.559999999999999"/>
    <m/>
    <n v="8.77"/>
    <n v="3.5"/>
    <m/>
    <m/>
    <n v="212.5"/>
    <m/>
    <n v="308.73"/>
  </r>
  <r>
    <x v="2"/>
    <s v="Tampa Electric Company"/>
    <x v="0"/>
    <s v="Tampa Electric Company"/>
    <x v="707"/>
    <s v="1001/R6010000"/>
    <x v="109"/>
    <s v="Trnsm Maint OH Lines"/>
    <n v="1.81"/>
    <n v="159.25"/>
    <n v="-362.2"/>
    <n v="385.55"/>
    <n v="199.81"/>
    <m/>
    <n v="28.33"/>
    <n v="14.12"/>
    <n v="6.78"/>
    <n v="58.52"/>
    <n v="63.26"/>
    <n v="63.17"/>
    <n v="618.4"/>
  </r>
  <r>
    <x v="2"/>
    <s v="Tampa Electric Company"/>
    <x v="0"/>
    <s v="Tampa Electric Company"/>
    <x v="707"/>
    <s v="1001/R6010000"/>
    <x v="110"/>
    <s v="Distrb Ops SupEng"/>
    <m/>
    <n v="18.46"/>
    <n v="68557.91"/>
    <n v="-135191.29"/>
    <n v="-2980.17"/>
    <n v="-7226.5"/>
    <n v="-4024.14"/>
    <n v="-8517.4599999999991"/>
    <n v="71.03"/>
    <n v="6.76"/>
    <n v="-27849.47"/>
    <n v="-3983.37"/>
    <n v="-121118.24"/>
  </r>
  <r>
    <x v="2"/>
    <s v="Tampa Electric Company"/>
    <x v="0"/>
    <s v="Tampa Electric Company"/>
    <x v="707"/>
    <s v="1001/R6010000"/>
    <x v="111"/>
    <s v="Distrb Load Dispatch"/>
    <m/>
    <n v="1.69"/>
    <n v="319"/>
    <n v="31.56"/>
    <n v="4.49"/>
    <m/>
    <n v="1.05"/>
    <n v="31.8"/>
    <m/>
    <m/>
    <m/>
    <m/>
    <n v="389.59000000000003"/>
  </r>
  <r>
    <x v="2"/>
    <s v="Tampa Electric Company"/>
    <x v="0"/>
    <s v="Tampa Electric Company"/>
    <x v="707"/>
    <s v="1001/R6010000"/>
    <x v="112"/>
    <s v="Distrb Station Exp"/>
    <n v="320.44"/>
    <n v="1.79"/>
    <n v="4230.38"/>
    <n v="31.55"/>
    <n v="-342.65"/>
    <m/>
    <n v="4.8099999999999996"/>
    <n v="-1056.54"/>
    <m/>
    <m/>
    <n v="1103.69"/>
    <m/>
    <n v="4293.4700000000012"/>
  </r>
  <r>
    <x v="2"/>
    <s v="Tampa Electric Company"/>
    <x v="0"/>
    <s v="Tampa Electric Company"/>
    <x v="707"/>
    <s v="1001/R6010000"/>
    <x v="113"/>
    <s v="Distrb OH Line Exp"/>
    <n v="1629.94"/>
    <n v="-1475.88"/>
    <n v="-15326.34"/>
    <n v="19078.28"/>
    <n v="-5539.74"/>
    <n v="-9233.34"/>
    <n v="91.94"/>
    <n v="-12256.72"/>
    <n v="319.24"/>
    <n v="347.67"/>
    <n v="3197.57"/>
    <n v="480.04"/>
    <n v="-18687.34"/>
  </r>
  <r>
    <x v="2"/>
    <s v="Tampa Electric Company"/>
    <x v="0"/>
    <s v="Tampa Electric Company"/>
    <x v="707"/>
    <s v="1001/R6010000"/>
    <x v="115"/>
    <s v="Distrb Sreet Lightn"/>
    <m/>
    <n v="-12242.66"/>
    <n v="528.30999999999995"/>
    <n v="116.58"/>
    <n v="1060.4100000000001"/>
    <m/>
    <n v="-4262.83"/>
    <n v="-32728.06"/>
    <n v="1132.51"/>
    <n v="22.69"/>
    <m/>
    <n v="-7864.69"/>
    <n v="-54237.74"/>
  </r>
  <r>
    <x v="2"/>
    <s v="Tampa Electric Company"/>
    <x v="0"/>
    <s v="Tampa Electric Company"/>
    <x v="707"/>
    <s v="1001/R6010000"/>
    <x v="116"/>
    <s v="Distrb Meter Exp"/>
    <n v="393.5"/>
    <m/>
    <n v="2463.46"/>
    <n v="338.46"/>
    <n v="76.67"/>
    <n v="150.9"/>
    <n v="108.58"/>
    <n v="255.93"/>
    <n v="-35.6"/>
    <n v="8.7799999999999994"/>
    <n v="0.82"/>
    <m/>
    <n v="3761.5000000000005"/>
  </r>
  <r>
    <x v="2"/>
    <s v="Tampa Electric Company"/>
    <x v="0"/>
    <s v="Tampa Electric Company"/>
    <x v="707"/>
    <s v="1001/R6010000"/>
    <x v="117"/>
    <s v="Distrb Cust Install"/>
    <m/>
    <m/>
    <n v="-12197.65"/>
    <n v="15.17"/>
    <m/>
    <m/>
    <m/>
    <m/>
    <m/>
    <m/>
    <m/>
    <m/>
    <n v="-12182.48"/>
  </r>
  <r>
    <x v="2"/>
    <s v="Tampa Electric Company"/>
    <x v="0"/>
    <s v="Tampa Electric Company"/>
    <x v="707"/>
    <s v="1001/R6010000"/>
    <x v="118"/>
    <s v="Misc Distrib Exp"/>
    <m/>
    <n v="16.02"/>
    <n v="4873.4399999999996"/>
    <n v="-12786.3"/>
    <n v="803.22"/>
    <m/>
    <n v="177.71"/>
    <n v="-6692.78"/>
    <n v="-81.400000000000006"/>
    <n v="-2230.91"/>
    <n v="531.30999999999995"/>
    <n v="-206.27"/>
    <n v="-15595.96"/>
  </r>
  <r>
    <x v="2"/>
    <s v="Tampa Electric Company"/>
    <x v="0"/>
    <s v="Tampa Electric Company"/>
    <x v="707"/>
    <s v="1001/R6010000"/>
    <x v="119"/>
    <s v="Distrb Maint Struct"/>
    <m/>
    <n v="2.54"/>
    <n v="235.26"/>
    <n v="8796.86"/>
    <n v="0.72"/>
    <n v="3.84"/>
    <m/>
    <n v="7.97"/>
    <m/>
    <m/>
    <m/>
    <m/>
    <n v="9047.1899999999987"/>
  </r>
  <r>
    <x v="2"/>
    <s v="Tampa Electric Company"/>
    <x v="0"/>
    <s v="Tampa Electric Company"/>
    <x v="707"/>
    <s v="1001/R6010000"/>
    <x v="120"/>
    <s v="Distrb Maint Station"/>
    <n v="245.3"/>
    <m/>
    <n v="10.1"/>
    <n v="1.44"/>
    <n v="49.08"/>
    <m/>
    <n v="63.68"/>
    <n v="4.6100000000000003"/>
    <n v="15.98"/>
    <m/>
    <n v="615.66"/>
    <m/>
    <n v="1005.85"/>
  </r>
  <r>
    <x v="2"/>
    <s v="Tampa Electric Company"/>
    <x v="0"/>
    <s v="Tampa Electric Company"/>
    <x v="707"/>
    <s v="1001/R6010000"/>
    <x v="121"/>
    <s v="Distrb Maint OH Line"/>
    <n v="-25723.35"/>
    <n v="1884.01"/>
    <n v="-1598.21"/>
    <n v="336.39"/>
    <n v="-18652.439999999999"/>
    <n v="282.48"/>
    <n v="-1130.6199999999999"/>
    <n v="26129.78"/>
    <n v="-1373.5"/>
    <n v="-4151.41"/>
    <n v="1290.6099999999999"/>
    <n v="-10236.67"/>
    <n v="-32942.93"/>
  </r>
  <r>
    <x v="2"/>
    <s v="Tampa Electric Company"/>
    <x v="0"/>
    <s v="Tampa Electric Company"/>
    <x v="707"/>
    <s v="1001/R6010000"/>
    <x v="122"/>
    <s v="Distrb Maint UG Line"/>
    <n v="0.44"/>
    <n v="1.08"/>
    <n v="-26.23"/>
    <n v="1065.3399999999999"/>
    <n v="425.76"/>
    <m/>
    <n v="-8.9700000000000006"/>
    <n v="2357.4899999999998"/>
    <n v="16.88"/>
    <n v="-3176.24"/>
    <n v="134.32"/>
    <n v="36.6"/>
    <n v="826.47000000000014"/>
  </r>
  <r>
    <x v="2"/>
    <s v="Tampa Electric Company"/>
    <x v="0"/>
    <s v="Tampa Electric Company"/>
    <x v="707"/>
    <s v="1001/R6010000"/>
    <x v="124"/>
    <s v="Distrb Maint StLght"/>
    <m/>
    <n v="31.79"/>
    <m/>
    <n v="0.15"/>
    <m/>
    <m/>
    <m/>
    <n v="201.23"/>
    <n v="4.03"/>
    <m/>
    <m/>
    <m/>
    <n v="237.2"/>
  </r>
  <r>
    <x v="2"/>
    <s v="Tampa Electric Company"/>
    <x v="0"/>
    <s v="Tampa Electric Company"/>
    <x v="707"/>
    <s v="1001/R6010000"/>
    <x v="126"/>
    <s v="Cust Act Superv"/>
    <m/>
    <m/>
    <n v="216.84"/>
    <n v="0.23"/>
    <m/>
    <n v="0.02"/>
    <m/>
    <m/>
    <m/>
    <m/>
    <m/>
    <m/>
    <n v="217.09"/>
  </r>
  <r>
    <x v="2"/>
    <s v="Tampa Electric Company"/>
    <x v="0"/>
    <s v="Tampa Electric Company"/>
    <x v="707"/>
    <s v="1001/R6010000"/>
    <x v="127"/>
    <s v="Cust Act Meter Read"/>
    <n v="38.49"/>
    <m/>
    <m/>
    <m/>
    <m/>
    <m/>
    <m/>
    <n v="0"/>
    <m/>
    <m/>
    <m/>
    <m/>
    <n v="38.49"/>
  </r>
  <r>
    <x v="2"/>
    <s v="Tampa Electric Company"/>
    <x v="0"/>
    <s v="Tampa Electric Company"/>
    <x v="707"/>
    <s v="1001/R6010000"/>
    <x v="128"/>
    <s v="Cust Act Rcds Cllct"/>
    <n v="-3118.45"/>
    <n v="7152.69"/>
    <n v="9628.7000000000007"/>
    <n v="-571.92999999999995"/>
    <n v="5208.7"/>
    <n v="466.95"/>
    <n v="669.42"/>
    <n v="2563.54"/>
    <n v="-1582.53"/>
    <n v="348.42"/>
    <n v="413.9"/>
    <n v="-11241.82"/>
    <n v="9937.59"/>
  </r>
  <r>
    <x v="2"/>
    <s v="Tampa Electric Company"/>
    <x v="0"/>
    <s v="Tampa Electric Company"/>
    <x v="707"/>
    <s v="1001/R6010000"/>
    <x v="129"/>
    <s v="Cust Assist Exp"/>
    <n v="118.95"/>
    <n v="2170.73"/>
    <n v="2732.04"/>
    <n v="1598.66"/>
    <n v="161.19999999999999"/>
    <n v="33.950000000000003"/>
    <m/>
    <n v="11.23"/>
    <n v="-51.89"/>
    <m/>
    <m/>
    <n v="0.76"/>
    <n v="6775.6299999999983"/>
  </r>
  <r>
    <x v="2"/>
    <s v="Tampa Electric Company"/>
    <x v="0"/>
    <s v="Tampa Electric Company"/>
    <x v="707"/>
    <s v="1001/R6010000"/>
    <x v="130"/>
    <s v="Cust Svc Advertis"/>
    <m/>
    <m/>
    <m/>
    <m/>
    <m/>
    <m/>
    <m/>
    <m/>
    <n v="-540.22"/>
    <m/>
    <m/>
    <m/>
    <n v="-540.22"/>
  </r>
  <r>
    <x v="2"/>
    <s v="Tampa Electric Company"/>
    <x v="0"/>
    <s v="Tampa Electric Company"/>
    <x v="707"/>
    <s v="1001/R6010000"/>
    <x v="131"/>
    <s v="A&amp;G Salaries"/>
    <n v="0"/>
    <n v="-4401.07"/>
    <n v="23170"/>
    <n v="66065.13"/>
    <n v="-20113.740000000002"/>
    <n v="-1911.66"/>
    <n v="-8584.82"/>
    <n v="-52989.29"/>
    <n v="-18850.29"/>
    <n v="-21798.16"/>
    <n v="210.87"/>
    <n v="-38909.19"/>
    <n v="-78112.22"/>
  </r>
  <r>
    <x v="2"/>
    <s v="Tampa Electric Company"/>
    <x v="0"/>
    <s v="Tampa Electric Company"/>
    <x v="707"/>
    <s v="1001/R6010000"/>
    <x v="137"/>
    <s v="Office Suppl Exp"/>
    <m/>
    <n v="0.74"/>
    <m/>
    <m/>
    <m/>
    <m/>
    <m/>
    <m/>
    <m/>
    <m/>
    <m/>
    <m/>
    <n v="0.74"/>
  </r>
  <r>
    <x v="2"/>
    <s v="Tampa Electric Company"/>
    <x v="0"/>
    <s v="Tampa Electric Company"/>
    <x v="707"/>
    <s v="1001/R6010000"/>
    <x v="132"/>
    <s v="Misc General Exp"/>
    <m/>
    <n v="3.23"/>
    <m/>
    <n v="-4798.8599999999997"/>
    <m/>
    <n v="-12.18"/>
    <n v="5.23"/>
    <m/>
    <n v="0.78"/>
    <m/>
    <m/>
    <m/>
    <n v="-4801.8000000000011"/>
  </r>
  <r>
    <x v="2"/>
    <s v="Tampa Electric Company"/>
    <x v="0"/>
    <s v="Tampa Electric Company"/>
    <x v="707"/>
    <s v="1001/R6010000"/>
    <x v="133"/>
    <s v="A&amp;G Ele Maint GenPlt"/>
    <m/>
    <m/>
    <m/>
    <m/>
    <n v="97.95"/>
    <m/>
    <n v="7"/>
    <m/>
    <m/>
    <m/>
    <m/>
    <m/>
    <n v="104.95"/>
  </r>
  <r>
    <x v="2"/>
    <s v="Tampa Electric Company"/>
    <x v="0"/>
    <s v="Tampa Electric Company"/>
    <x v="708"/>
    <s v="1001/R6010010"/>
    <x v="1"/>
    <s v="FERC B/S Clearing"/>
    <m/>
    <m/>
    <n v="-1690.11"/>
    <n v="-1811.04"/>
    <n v="422.71"/>
    <m/>
    <n v="-301.99"/>
    <n v="407.47"/>
    <m/>
    <n v="-277.26"/>
    <n v="-96.35"/>
    <m/>
    <n v="-3346.5699999999993"/>
  </r>
  <r>
    <x v="2"/>
    <s v="Tampa Electric Company"/>
    <x v="0"/>
    <s v="Tampa Electric Company"/>
    <x v="708"/>
    <s v="1001/R6010010"/>
    <x v="80"/>
    <s v="Steam Ops SupEng"/>
    <m/>
    <m/>
    <n v="948.47"/>
    <m/>
    <m/>
    <m/>
    <m/>
    <m/>
    <m/>
    <m/>
    <m/>
    <m/>
    <n v="948.47"/>
  </r>
  <r>
    <x v="2"/>
    <s v="Tampa Electric Company"/>
    <x v="0"/>
    <s v="Tampa Electric Company"/>
    <x v="708"/>
    <s v="1001/R6010010"/>
    <x v="82"/>
    <s v="Steam Expenses"/>
    <m/>
    <m/>
    <m/>
    <m/>
    <m/>
    <m/>
    <m/>
    <m/>
    <m/>
    <n v="-9.75"/>
    <m/>
    <m/>
    <n v="-9.75"/>
  </r>
  <r>
    <x v="2"/>
    <s v="Tampa Electric Company"/>
    <x v="0"/>
    <s v="Tampa Electric Company"/>
    <x v="708"/>
    <s v="1001/R6010010"/>
    <x v="83"/>
    <s v="Steam Electric Exp"/>
    <m/>
    <m/>
    <m/>
    <m/>
    <m/>
    <m/>
    <m/>
    <m/>
    <m/>
    <n v="-14.75"/>
    <m/>
    <m/>
    <n v="-14.75"/>
  </r>
  <r>
    <x v="2"/>
    <s v="Tampa Electric Company"/>
    <x v="0"/>
    <s v="Tampa Electric Company"/>
    <x v="708"/>
    <s v="1001/R6010010"/>
    <x v="87"/>
    <s v="Steam Maint BoilerPl"/>
    <m/>
    <m/>
    <n v="-346.02"/>
    <n v="-6965.45"/>
    <m/>
    <m/>
    <m/>
    <m/>
    <m/>
    <m/>
    <m/>
    <m/>
    <n v="-7311.4699999999993"/>
  </r>
  <r>
    <x v="2"/>
    <s v="Tampa Electric Company"/>
    <x v="0"/>
    <s v="Tampa Electric Company"/>
    <x v="708"/>
    <s v="1001/R6010010"/>
    <x v="88"/>
    <s v="Steam Maint ElePlant"/>
    <m/>
    <m/>
    <m/>
    <m/>
    <n v="1.54"/>
    <m/>
    <n v="1.99"/>
    <m/>
    <m/>
    <m/>
    <n v="4.0199999999999996"/>
    <m/>
    <n v="7.55"/>
  </r>
  <r>
    <x v="2"/>
    <s v="Tampa Electric Company"/>
    <x v="0"/>
    <s v="Tampa Electric Company"/>
    <x v="708"/>
    <s v="1001/R6010010"/>
    <x v="89"/>
    <s v="Maint Msc Steam Plnt"/>
    <m/>
    <m/>
    <m/>
    <m/>
    <m/>
    <m/>
    <m/>
    <m/>
    <m/>
    <n v="-0.21"/>
    <m/>
    <m/>
    <n v="-0.21"/>
  </r>
  <r>
    <x v="2"/>
    <s v="Tampa Electric Company"/>
    <x v="0"/>
    <s v="Tampa Electric Company"/>
    <x v="708"/>
    <s v="1001/R6010010"/>
    <x v="92"/>
    <s v="OthPwr Gen Exp"/>
    <m/>
    <m/>
    <n v="-93.05"/>
    <m/>
    <m/>
    <m/>
    <m/>
    <m/>
    <m/>
    <m/>
    <m/>
    <m/>
    <n v="-93.05"/>
  </r>
  <r>
    <x v="2"/>
    <s v="Tampa Electric Company"/>
    <x v="0"/>
    <s v="Tampa Electric Company"/>
    <x v="708"/>
    <s v="1001/R6010010"/>
    <x v="93"/>
    <s v="Misc OthPwr Gen Exp"/>
    <m/>
    <m/>
    <n v="-0.01"/>
    <m/>
    <m/>
    <m/>
    <m/>
    <m/>
    <m/>
    <m/>
    <m/>
    <m/>
    <n v="-0.01"/>
  </r>
  <r>
    <x v="2"/>
    <s v="Tampa Electric Company"/>
    <x v="0"/>
    <s v="Tampa Electric Company"/>
    <x v="708"/>
    <s v="1001/R6010010"/>
    <x v="94"/>
    <s v="OthPwr Maint Struct"/>
    <m/>
    <m/>
    <m/>
    <m/>
    <n v="0.11"/>
    <m/>
    <m/>
    <m/>
    <m/>
    <m/>
    <n v="0.76"/>
    <m/>
    <n v="0.87"/>
  </r>
  <r>
    <x v="2"/>
    <s v="Tampa Electric Company"/>
    <x v="0"/>
    <s v="Tampa Electric Company"/>
    <x v="708"/>
    <s v="1001/R6010010"/>
    <x v="95"/>
    <s v="OthPwr Maint Gen Eq"/>
    <m/>
    <m/>
    <m/>
    <m/>
    <n v="8.23"/>
    <m/>
    <n v="0.87"/>
    <m/>
    <m/>
    <m/>
    <n v="19.72"/>
    <m/>
    <n v="28.82"/>
  </r>
  <r>
    <x v="2"/>
    <s v="Tampa Electric Company"/>
    <x v="0"/>
    <s v="Tampa Electric Company"/>
    <x v="708"/>
    <s v="1001/R6010010"/>
    <x v="98"/>
    <s v="Trnsm Ops SupEng"/>
    <m/>
    <m/>
    <n v="0"/>
    <m/>
    <n v="0.69"/>
    <m/>
    <n v="0.39"/>
    <m/>
    <m/>
    <m/>
    <n v="-125.06"/>
    <m/>
    <n v="-123.98"/>
  </r>
  <r>
    <x v="2"/>
    <s v="Tampa Electric Company"/>
    <x v="0"/>
    <s v="Tampa Electric Company"/>
    <x v="708"/>
    <s v="1001/R6010010"/>
    <x v="102"/>
    <s v="Trnsm Station Exp"/>
    <m/>
    <m/>
    <m/>
    <m/>
    <n v="5.93"/>
    <m/>
    <n v="6.94"/>
    <n v="40.76"/>
    <m/>
    <m/>
    <n v="27.19"/>
    <m/>
    <n v="80.819999999999993"/>
  </r>
  <r>
    <x v="2"/>
    <s v="Tampa Electric Company"/>
    <x v="0"/>
    <s v="Tampa Electric Company"/>
    <x v="708"/>
    <s v="1001/R6010010"/>
    <x v="104"/>
    <s v="Misc Trnsm Exp"/>
    <m/>
    <m/>
    <n v="-0.04"/>
    <m/>
    <n v="9.1199999999999992"/>
    <m/>
    <n v="0.59"/>
    <m/>
    <m/>
    <m/>
    <m/>
    <m/>
    <n v="9.67"/>
  </r>
  <r>
    <x v="2"/>
    <s v="Tampa Electric Company"/>
    <x v="0"/>
    <s v="Tampa Electric Company"/>
    <x v="708"/>
    <s v="1001/R6010010"/>
    <x v="107"/>
    <s v="Trnsm Maint Comm Eq"/>
    <m/>
    <m/>
    <m/>
    <m/>
    <n v="2.39"/>
    <m/>
    <n v="3.11"/>
    <m/>
    <m/>
    <m/>
    <n v="7.26"/>
    <m/>
    <n v="12.76"/>
  </r>
  <r>
    <x v="2"/>
    <s v="Tampa Electric Company"/>
    <x v="0"/>
    <s v="Tampa Electric Company"/>
    <x v="708"/>
    <s v="1001/R6010010"/>
    <x v="108"/>
    <s v="Trnsm Maint Stn Equ"/>
    <m/>
    <m/>
    <m/>
    <m/>
    <n v="6.73"/>
    <m/>
    <n v="4.76"/>
    <m/>
    <m/>
    <m/>
    <n v="32.78"/>
    <m/>
    <n v="44.27"/>
  </r>
  <r>
    <x v="2"/>
    <s v="Tampa Electric Company"/>
    <x v="0"/>
    <s v="Tampa Electric Company"/>
    <x v="708"/>
    <s v="1001/R6010010"/>
    <x v="109"/>
    <s v="Trnsm Maint OH Lines"/>
    <m/>
    <m/>
    <m/>
    <m/>
    <n v="4.7"/>
    <m/>
    <n v="0.56000000000000005"/>
    <m/>
    <m/>
    <m/>
    <n v="1.08"/>
    <m/>
    <n v="6.34"/>
  </r>
  <r>
    <x v="2"/>
    <s v="Tampa Electric Company"/>
    <x v="0"/>
    <s v="Tampa Electric Company"/>
    <x v="708"/>
    <s v="1001/R6010010"/>
    <x v="110"/>
    <s v="Distrb Ops SupEng"/>
    <m/>
    <m/>
    <n v="-54.98"/>
    <n v="278.07"/>
    <n v="-1274.97"/>
    <m/>
    <n v="22.87"/>
    <n v="-4169.2299999999996"/>
    <m/>
    <m/>
    <n v="6.63"/>
    <m/>
    <n v="-5191.6099999999997"/>
  </r>
  <r>
    <x v="2"/>
    <s v="Tampa Electric Company"/>
    <x v="0"/>
    <s v="Tampa Electric Company"/>
    <x v="708"/>
    <s v="1001/R6010010"/>
    <x v="111"/>
    <s v="Distrb Load Dispatch"/>
    <m/>
    <m/>
    <n v="-23.2"/>
    <n v="383.96"/>
    <n v="1.55"/>
    <m/>
    <n v="43.65"/>
    <n v="85.6"/>
    <m/>
    <m/>
    <m/>
    <m/>
    <n v="491.55999999999995"/>
  </r>
  <r>
    <x v="2"/>
    <s v="Tampa Electric Company"/>
    <x v="0"/>
    <s v="Tampa Electric Company"/>
    <x v="708"/>
    <s v="1001/R6010010"/>
    <x v="112"/>
    <s v="Distrb Station Exp"/>
    <m/>
    <m/>
    <n v="-0.05"/>
    <n v="21.49"/>
    <n v="3.65"/>
    <m/>
    <n v="3.48"/>
    <n v="0.12"/>
    <m/>
    <m/>
    <n v="28.37"/>
    <m/>
    <n v="57.06"/>
  </r>
  <r>
    <x v="2"/>
    <s v="Tampa Electric Company"/>
    <x v="0"/>
    <s v="Tampa Electric Company"/>
    <x v="708"/>
    <s v="1001/R6010010"/>
    <x v="113"/>
    <s v="Distrb OH Line Exp"/>
    <m/>
    <m/>
    <n v="1424.12"/>
    <n v="284.49"/>
    <n v="71.62"/>
    <m/>
    <n v="37.35"/>
    <n v="313.64999999999998"/>
    <m/>
    <n v="-68.94"/>
    <m/>
    <m/>
    <n v="2062.29"/>
  </r>
  <r>
    <x v="2"/>
    <s v="Tampa Electric Company"/>
    <x v="0"/>
    <s v="Tampa Electric Company"/>
    <x v="708"/>
    <s v="1001/R6010010"/>
    <x v="115"/>
    <s v="Distrb Sreet Lightn"/>
    <m/>
    <m/>
    <m/>
    <m/>
    <n v="6.02"/>
    <m/>
    <m/>
    <n v="35.29"/>
    <m/>
    <n v="-8.65"/>
    <m/>
    <m/>
    <n v="32.660000000000004"/>
  </r>
  <r>
    <x v="2"/>
    <s v="Tampa Electric Company"/>
    <x v="0"/>
    <s v="Tampa Electric Company"/>
    <x v="708"/>
    <s v="1001/R6010010"/>
    <x v="116"/>
    <s v="Distrb Meter Exp"/>
    <m/>
    <m/>
    <n v="-51.42"/>
    <n v="171.15"/>
    <n v="28.17"/>
    <m/>
    <n v="28.55"/>
    <n v="-75.72"/>
    <m/>
    <n v="-17.23"/>
    <n v="0.17"/>
    <m/>
    <n v="83.670000000000016"/>
  </r>
  <r>
    <x v="2"/>
    <s v="Tampa Electric Company"/>
    <x v="0"/>
    <s v="Tampa Electric Company"/>
    <x v="708"/>
    <s v="1001/R6010010"/>
    <x v="117"/>
    <s v="Distrb Cust Install"/>
    <m/>
    <m/>
    <n v="-0.09"/>
    <n v="17.79"/>
    <m/>
    <m/>
    <n v="0.65"/>
    <n v="5.05"/>
    <m/>
    <m/>
    <m/>
    <m/>
    <n v="23.4"/>
  </r>
  <r>
    <x v="2"/>
    <s v="Tampa Electric Company"/>
    <x v="0"/>
    <s v="Tampa Electric Company"/>
    <x v="708"/>
    <s v="1001/R6010010"/>
    <x v="118"/>
    <s v="Misc Distrib Exp"/>
    <m/>
    <m/>
    <n v="-6.42"/>
    <n v="-6823.47"/>
    <n v="195.13"/>
    <m/>
    <n v="5.87"/>
    <n v="389.52"/>
    <m/>
    <n v="1044.8699999999999"/>
    <m/>
    <m/>
    <n v="-5194.5000000000009"/>
  </r>
  <r>
    <x v="2"/>
    <s v="Tampa Electric Company"/>
    <x v="0"/>
    <s v="Tampa Electric Company"/>
    <x v="708"/>
    <s v="1001/R6010010"/>
    <x v="119"/>
    <s v="Distrb Maint Struct"/>
    <m/>
    <m/>
    <n v="-11.83"/>
    <n v="75.900000000000006"/>
    <m/>
    <m/>
    <n v="2.6"/>
    <n v="26.26"/>
    <m/>
    <m/>
    <m/>
    <m/>
    <n v="92.93"/>
  </r>
  <r>
    <x v="2"/>
    <s v="Tampa Electric Company"/>
    <x v="0"/>
    <s v="Tampa Electric Company"/>
    <x v="708"/>
    <s v="1001/R6010010"/>
    <x v="120"/>
    <s v="Distrb Maint Station"/>
    <m/>
    <m/>
    <m/>
    <m/>
    <n v="26.17"/>
    <m/>
    <n v="34.549999999999997"/>
    <m/>
    <m/>
    <m/>
    <n v="91.51"/>
    <m/>
    <n v="152.23000000000002"/>
  </r>
  <r>
    <x v="2"/>
    <s v="Tampa Electric Company"/>
    <x v="0"/>
    <s v="Tampa Electric Company"/>
    <x v="708"/>
    <s v="1001/R6010010"/>
    <x v="121"/>
    <s v="Distrb Maint OH Line"/>
    <m/>
    <m/>
    <n v="-96.27"/>
    <n v="188.21"/>
    <n v="-96.23"/>
    <m/>
    <n v="53.32"/>
    <n v="1583.28"/>
    <m/>
    <n v="-335.79"/>
    <n v="0"/>
    <m/>
    <n v="1296.52"/>
  </r>
  <r>
    <x v="2"/>
    <s v="Tampa Electric Company"/>
    <x v="0"/>
    <s v="Tampa Electric Company"/>
    <x v="708"/>
    <s v="1001/R6010010"/>
    <x v="122"/>
    <s v="Distrb Maint UG Line"/>
    <m/>
    <m/>
    <n v="0.86"/>
    <n v="389.67"/>
    <n v="275.39"/>
    <m/>
    <n v="46.94"/>
    <n v="1345"/>
    <m/>
    <n v="-312.29000000000002"/>
    <n v="1.74"/>
    <m/>
    <n v="1747.3100000000002"/>
  </r>
  <r>
    <x v="2"/>
    <s v="Tampa Electric Company"/>
    <x v="0"/>
    <s v="Tampa Electric Company"/>
    <x v="708"/>
    <s v="1001/R6010010"/>
    <x v="124"/>
    <s v="Distrb Maint StLght"/>
    <m/>
    <m/>
    <m/>
    <m/>
    <m/>
    <m/>
    <n v="2.95"/>
    <n v="7.9"/>
    <m/>
    <m/>
    <m/>
    <m/>
    <n v="10.850000000000001"/>
  </r>
  <r>
    <x v="2"/>
    <s v="Tampa Electric Company"/>
    <x v="0"/>
    <s v="Tampa Electric Company"/>
    <x v="708"/>
    <s v="1001/R6010010"/>
    <x v="125"/>
    <s v="Distrb Maint Meters"/>
    <m/>
    <m/>
    <m/>
    <m/>
    <m/>
    <m/>
    <m/>
    <n v="0.86"/>
    <m/>
    <m/>
    <m/>
    <m/>
    <n v="0.86"/>
  </r>
  <r>
    <x v="2"/>
    <s v="Tampa Electric Company"/>
    <x v="0"/>
    <s v="Tampa Electric Company"/>
    <x v="708"/>
    <s v="1001/R6010010"/>
    <x v="128"/>
    <s v="Cust Act Rcds Cllct"/>
    <m/>
    <m/>
    <m/>
    <m/>
    <n v="1.98"/>
    <m/>
    <m/>
    <n v="4.1900000000000004"/>
    <m/>
    <m/>
    <m/>
    <m/>
    <n v="6.17"/>
  </r>
  <r>
    <x v="2"/>
    <s v="Tampa Electric Company"/>
    <x v="0"/>
    <s v="Tampa Electric Company"/>
    <x v="708"/>
    <s v="1001/R6010010"/>
    <x v="131"/>
    <s v="A&amp;G Salaries"/>
    <m/>
    <m/>
    <n v="0.04"/>
    <n v="13789.23"/>
    <n v="292.85000000000002"/>
    <m/>
    <n v="0"/>
    <n v="0"/>
    <n v="-795.21"/>
    <m/>
    <n v="0"/>
    <m/>
    <n v="13286.91"/>
  </r>
  <r>
    <x v="2"/>
    <s v="Tampa Electric Company"/>
    <x v="0"/>
    <s v="Tampa Electric Company"/>
    <x v="708"/>
    <s v="1001/R6010010"/>
    <x v="133"/>
    <s v="A&amp;G Ele Maint GenPlt"/>
    <m/>
    <m/>
    <m/>
    <m/>
    <n v="6.52"/>
    <m/>
    <m/>
    <m/>
    <m/>
    <m/>
    <m/>
    <m/>
    <n v="6.52"/>
  </r>
  <r>
    <x v="2"/>
    <s v="Tampa Electric Company"/>
    <x v="0"/>
    <s v="Tampa Electric Company"/>
    <x v="709"/>
    <s v="1001/S1010002"/>
    <x v="1"/>
    <s v="FERC B/S Clearing"/>
    <n v="3680.99"/>
    <n v="1893.19"/>
    <n v="4643.08"/>
    <n v="5257.59"/>
    <n v="1592.27"/>
    <n v="3923.24"/>
    <n v="4477.49"/>
    <n v="4349.83"/>
    <n v="3209.25"/>
    <n v="5881.72"/>
    <n v="10105.24"/>
    <n v="3097.94"/>
    <n v="52111.83"/>
  </r>
  <r>
    <x v="2"/>
    <s v="Tampa Electric Company"/>
    <x v="0"/>
    <s v="Tampa Electric Company"/>
    <x v="709"/>
    <s v="1001/S1010002"/>
    <x v="156"/>
    <s v="Admin Exp Transf Cr"/>
    <n v="-3680.99"/>
    <n v="-1893.19"/>
    <n v="-4643.08"/>
    <n v="-5257.59"/>
    <n v="-1592.27"/>
    <n v="-3923.24"/>
    <n v="-4477.49"/>
    <n v="-4349.83"/>
    <n v="-3209.25"/>
    <n v="-5881.72"/>
    <n v="-10105.24"/>
    <n v="-3097.94"/>
    <n v="-52111.83"/>
  </r>
  <r>
    <x v="2"/>
    <s v="Tampa Electric Company"/>
    <x v="0"/>
    <s v="Tampa Electric Company"/>
    <x v="710"/>
    <s v="1001/S6010000"/>
    <x v="1"/>
    <s v="FERC B/S Clearing"/>
    <n v="-1055.55"/>
    <n v="2905.83"/>
    <n v="-9110.2199999999993"/>
    <n v="-32.26"/>
    <n v="8643.2000000000007"/>
    <n v="-6475.54"/>
    <n v="13586.8"/>
    <n v="-2142.9499999999998"/>
    <n v="18.13"/>
    <n v="101.76"/>
    <n v="1808.63"/>
    <n v="-549.82000000000005"/>
    <n v="7698.010000000002"/>
  </r>
  <r>
    <x v="2"/>
    <s v="Tampa Electric Company"/>
    <x v="0"/>
    <s v="Tampa Electric Company"/>
    <x v="710"/>
    <s v="1001/S6010000"/>
    <x v="87"/>
    <s v="Steam Maint BoilerPl"/>
    <m/>
    <m/>
    <m/>
    <m/>
    <m/>
    <n v="775.94"/>
    <m/>
    <m/>
    <m/>
    <m/>
    <m/>
    <m/>
    <n v="775.94"/>
  </r>
  <r>
    <x v="2"/>
    <s v="Tampa Electric Company"/>
    <x v="0"/>
    <s v="Tampa Electric Company"/>
    <x v="710"/>
    <s v="1001/S6010000"/>
    <x v="96"/>
    <s v="Maint Msc OthPwr Plt"/>
    <m/>
    <m/>
    <m/>
    <m/>
    <m/>
    <n v="-775.94"/>
    <m/>
    <m/>
    <m/>
    <m/>
    <m/>
    <m/>
    <n v="-775.94"/>
  </r>
  <r>
    <x v="2"/>
    <s v="Tampa Electric Company"/>
    <x v="0"/>
    <s v="Tampa Electric Company"/>
    <x v="710"/>
    <s v="1001/S6010000"/>
    <x v="109"/>
    <s v="Trnsm Maint OH Lines"/>
    <n v="1055.55"/>
    <n v="-2906.07"/>
    <n v="9169.09"/>
    <n v="32.64"/>
    <n v="-76"/>
    <n v="447.89"/>
    <n v="611.24"/>
    <n v="2145.65"/>
    <n v="-0.32"/>
    <n v="-105.14"/>
    <n v="-1788.85"/>
    <n v="671.9"/>
    <n v="9257.58"/>
  </r>
  <r>
    <x v="2"/>
    <s v="Tampa Electric Company"/>
    <x v="0"/>
    <s v="Tampa Electric Company"/>
    <x v="710"/>
    <s v="1001/S6010000"/>
    <x v="116"/>
    <s v="Distrb Meter Exp"/>
    <m/>
    <m/>
    <n v="-58.33"/>
    <m/>
    <m/>
    <m/>
    <n v="-258.88"/>
    <m/>
    <m/>
    <m/>
    <m/>
    <m/>
    <n v="-317.20999999999998"/>
  </r>
  <r>
    <x v="2"/>
    <s v="Tampa Electric Company"/>
    <x v="0"/>
    <s v="Tampa Electric Company"/>
    <x v="710"/>
    <s v="1001/S6010000"/>
    <x v="121"/>
    <s v="Distrb Maint OH Line"/>
    <m/>
    <n v="0.24"/>
    <n v="-0.54"/>
    <n v="-0.38"/>
    <n v="1.85"/>
    <n v="-16.64"/>
    <n v="-6528.26"/>
    <n v="-2.7"/>
    <n v="-17.809999999999999"/>
    <n v="3.38"/>
    <n v="-19.78"/>
    <n v="-122.08"/>
    <n v="-6702.72"/>
  </r>
  <r>
    <x v="2"/>
    <s v="Tampa Electric Company"/>
    <x v="0"/>
    <s v="Tampa Electric Company"/>
    <x v="710"/>
    <s v="1001/S6010000"/>
    <x v="122"/>
    <s v="Distrb Maint UG Line"/>
    <m/>
    <m/>
    <m/>
    <m/>
    <n v="-8569.0499999999993"/>
    <n v="6044.29"/>
    <n v="-7410.9"/>
    <m/>
    <m/>
    <m/>
    <m/>
    <m/>
    <n v="-9935.66"/>
  </r>
  <r>
    <x v="2"/>
    <s v="Tampa Electric Company"/>
    <x v="0"/>
    <s v="Tampa Electric Company"/>
    <x v="711"/>
    <s v="1001/S6010010"/>
    <x v="1"/>
    <s v="FERC B/S Clearing"/>
    <n v="-813.34"/>
    <n v="0"/>
    <n v="-1397.52"/>
    <n v="-0.01"/>
    <n v="548.4"/>
    <n v="-646.14"/>
    <n v="670.07"/>
    <n v="18.02"/>
    <n v="0.03"/>
    <n v="57.53"/>
    <n v="878.85"/>
    <n v="-477.37"/>
    <n v="-1161.48"/>
  </r>
  <r>
    <x v="2"/>
    <s v="Tampa Electric Company"/>
    <x v="0"/>
    <s v="Tampa Electric Company"/>
    <x v="711"/>
    <s v="1001/S6010010"/>
    <x v="109"/>
    <s v="Trnsm Maint OH Lines"/>
    <n v="488.9"/>
    <n v="0"/>
    <n v="1397.53"/>
    <n v="0.01"/>
    <n v="10.94"/>
    <n v="89.22"/>
    <n v="-1.71"/>
    <n v="-17.239999999999998"/>
    <n v="-0.03"/>
    <n v="-57.62"/>
    <n v="-878.83"/>
    <n v="477.37"/>
    <n v="1508.54"/>
  </r>
  <r>
    <x v="2"/>
    <s v="Tampa Electric Company"/>
    <x v="0"/>
    <s v="Tampa Electric Company"/>
    <x v="711"/>
    <s v="1001/S6010010"/>
    <x v="121"/>
    <s v="Distrb Maint OH Line"/>
    <n v="324.44"/>
    <m/>
    <n v="-0.01"/>
    <m/>
    <m/>
    <m/>
    <n v="-154.75"/>
    <n v="-0.78"/>
    <m/>
    <n v="0.09"/>
    <n v="-0.02"/>
    <n v="0"/>
    <n v="168.97"/>
  </r>
  <r>
    <x v="2"/>
    <s v="Tampa Electric Company"/>
    <x v="0"/>
    <s v="Tampa Electric Company"/>
    <x v="711"/>
    <s v="1001/S6010010"/>
    <x v="122"/>
    <s v="Distrb Maint UG Line"/>
    <m/>
    <m/>
    <m/>
    <m/>
    <n v="-559.34"/>
    <n v="556.91999999999996"/>
    <n v="-513.61"/>
    <m/>
    <m/>
    <m/>
    <m/>
    <m/>
    <n v="-516.03000000000009"/>
  </r>
  <r>
    <x v="2"/>
    <s v="Tampa Electric Company"/>
    <x v="0"/>
    <s v="Tampa Electric Company"/>
    <x v="712"/>
    <s v="1001/S6010310"/>
    <x v="1"/>
    <s v="FERC B/S Clearing"/>
    <n v="-58.09"/>
    <n v="0"/>
    <n v="0"/>
    <n v="-6.53"/>
    <n v="-76.37"/>
    <n v="-0.3"/>
    <n v="-5.55"/>
    <n v="-23.37"/>
    <n v="-64.31"/>
    <n v="1.56"/>
    <n v="40.17"/>
    <n v="-3.74"/>
    <n v="-196.53000000000003"/>
  </r>
  <r>
    <x v="2"/>
    <s v="Tampa Electric Company"/>
    <x v="0"/>
    <s v="Tampa Electric Company"/>
    <x v="712"/>
    <s v="1001/S6010310"/>
    <x v="109"/>
    <s v="Trnsm Maint OH Lines"/>
    <n v="17.59"/>
    <m/>
    <m/>
    <n v="12.42"/>
    <n v="76.37"/>
    <n v="0.3"/>
    <n v="5.55"/>
    <n v="23.37"/>
    <n v="64.31"/>
    <n v="-1.56"/>
    <n v="-40.17"/>
    <n v="3.74"/>
    <n v="161.92000000000002"/>
  </r>
  <r>
    <x v="2"/>
    <s v="Tampa Electric Company"/>
    <x v="0"/>
    <s v="Tampa Electric Company"/>
    <x v="712"/>
    <s v="1001/S6010310"/>
    <x v="121"/>
    <s v="Distrb Maint OH Line"/>
    <n v="40.5"/>
    <m/>
    <m/>
    <n v="-5.89"/>
    <m/>
    <m/>
    <m/>
    <m/>
    <m/>
    <m/>
    <m/>
    <m/>
    <n v="34.61"/>
  </r>
  <r>
    <x v="2"/>
    <s v="Tampa Electric Company"/>
    <x v="0"/>
    <s v="Tampa Electric Company"/>
    <x v="713"/>
    <s v="1001/S6010320"/>
    <x v="1"/>
    <s v="FERC B/S Clearing"/>
    <n v="-79.91"/>
    <m/>
    <n v="-573.92999999999995"/>
    <m/>
    <n v="0"/>
    <n v="0"/>
    <n v="0"/>
    <n v="0"/>
    <n v="0"/>
    <m/>
    <n v="0"/>
    <m/>
    <n v="-653.83999999999992"/>
  </r>
  <r>
    <x v="2"/>
    <s v="Tampa Electric Company"/>
    <x v="0"/>
    <s v="Tampa Electric Company"/>
    <x v="713"/>
    <s v="1001/S6010320"/>
    <x v="109"/>
    <s v="Trnsm Maint OH Lines"/>
    <n v="79.91"/>
    <m/>
    <n v="573.92999999999995"/>
    <m/>
    <m/>
    <m/>
    <m/>
    <m/>
    <m/>
    <m/>
    <m/>
    <m/>
    <n v="653.83999999999992"/>
  </r>
  <r>
    <x v="2"/>
    <s v="Tampa Electric Company"/>
    <x v="0"/>
    <s v="Tampa Electric Company"/>
    <x v="714"/>
    <s v="1001/S6010910"/>
    <x v="1"/>
    <s v="FERC B/S Clearing"/>
    <m/>
    <n v="0"/>
    <m/>
    <m/>
    <m/>
    <n v="-24.98"/>
    <n v="48.6"/>
    <m/>
    <m/>
    <m/>
    <n v="0"/>
    <m/>
    <n v="23.62"/>
  </r>
  <r>
    <x v="2"/>
    <s v="Tampa Electric Company"/>
    <x v="0"/>
    <s v="Tampa Electric Company"/>
    <x v="714"/>
    <s v="1001/S6010910"/>
    <x v="122"/>
    <s v="Distrb Maint UG Line"/>
    <m/>
    <m/>
    <m/>
    <m/>
    <m/>
    <n v="24.98"/>
    <n v="-48.6"/>
    <m/>
    <m/>
    <m/>
    <m/>
    <m/>
    <n v="-23.62"/>
  </r>
  <r>
    <x v="2"/>
    <s v="Tampa Electric Company"/>
    <x v="0"/>
    <s v="Tampa Electric Company"/>
    <x v="715"/>
    <s v="1001/S6010990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16"/>
    <s v="1001/S6018999"/>
    <x v="1"/>
    <s v="FERC B/S Clearing"/>
    <m/>
    <n v="0"/>
    <n v="11139.98"/>
    <n v="-1379.17"/>
    <n v="0"/>
    <n v="0"/>
    <n v="360.35"/>
    <n v="0"/>
    <m/>
    <n v="0"/>
    <n v="2703.44"/>
    <m/>
    <n v="12824.6"/>
  </r>
  <r>
    <x v="2"/>
    <s v="Tampa Electric Company"/>
    <x v="0"/>
    <s v="Tampa Electric Company"/>
    <x v="716"/>
    <s v="1001/S6018999"/>
    <x v="109"/>
    <s v="Trnsm Maint OH Lines"/>
    <m/>
    <m/>
    <n v="-11139.98"/>
    <n v="1379.17"/>
    <m/>
    <m/>
    <m/>
    <m/>
    <m/>
    <m/>
    <n v="-2703.44"/>
    <m/>
    <n v="-12464.25"/>
  </r>
  <r>
    <x v="2"/>
    <s v="Tampa Electric Company"/>
    <x v="0"/>
    <s v="Tampa Electric Company"/>
    <x v="716"/>
    <s v="1001/S6018999"/>
    <x v="122"/>
    <s v="Distrb Maint UG Line"/>
    <m/>
    <m/>
    <m/>
    <m/>
    <m/>
    <m/>
    <n v="-360.35"/>
    <m/>
    <m/>
    <m/>
    <m/>
    <m/>
    <n v="-360.35"/>
  </r>
  <r>
    <x v="2"/>
    <s v="Tampa Electric Company"/>
    <x v="0"/>
    <s v="Tampa Electric Company"/>
    <x v="717"/>
    <s v="1001/S6020000"/>
    <x v="1"/>
    <s v="FERC B/S Clearing"/>
    <n v="-39.11"/>
    <n v="842.62"/>
    <n v="16.87"/>
    <n v="-9.33"/>
    <n v="2665.59"/>
    <n v="-2065.77"/>
    <n v="4312.95"/>
    <n v="-616.9"/>
    <n v="5.21"/>
    <n v="46.15"/>
    <n v="810.71"/>
    <n v="28.06"/>
    <n v="5997.05"/>
  </r>
  <r>
    <x v="2"/>
    <s v="Tampa Electric Company"/>
    <x v="0"/>
    <s v="Tampa Electric Company"/>
    <x v="717"/>
    <s v="1001/S6020000"/>
    <x v="135"/>
    <s v="Emp Pension Benefits"/>
    <n v="39.11"/>
    <n v="-842.62"/>
    <n v="-16.87"/>
    <n v="9.33"/>
    <n v="-2665.59"/>
    <n v="2065.77"/>
    <n v="-4312.95"/>
    <n v="616.9"/>
    <n v="-5.21"/>
    <n v="-46.15"/>
    <n v="-810.71"/>
    <n v="-28.06"/>
    <n v="-5997.05"/>
  </r>
  <r>
    <x v="2"/>
    <s v="Tampa Electric Company"/>
    <x v="0"/>
    <s v="Tampa Electric Company"/>
    <x v="718"/>
    <s v="1001/S6020800"/>
    <x v="1"/>
    <s v="FERC B/S Clearing"/>
    <m/>
    <m/>
    <m/>
    <n v="0"/>
    <n v="0"/>
    <n v="0"/>
    <m/>
    <m/>
    <m/>
    <m/>
    <n v="54.55"/>
    <m/>
    <n v="54.55"/>
  </r>
  <r>
    <x v="2"/>
    <s v="Tampa Electric Company"/>
    <x v="0"/>
    <s v="Tampa Electric Company"/>
    <x v="718"/>
    <s v="1001/S6020800"/>
    <x v="109"/>
    <s v="Trnsm Maint OH Lines"/>
    <m/>
    <m/>
    <m/>
    <m/>
    <m/>
    <m/>
    <m/>
    <m/>
    <m/>
    <m/>
    <n v="-54.55"/>
    <m/>
    <n v="-54.55"/>
  </r>
  <r>
    <x v="2"/>
    <s v="Tampa Electric Company"/>
    <x v="0"/>
    <s v="Tampa Electric Company"/>
    <x v="719"/>
    <s v="1001/S6028999"/>
    <x v="1"/>
    <s v="FERC B/S Clearing"/>
    <m/>
    <m/>
    <m/>
    <m/>
    <m/>
    <m/>
    <n v="104.5"/>
    <m/>
    <m/>
    <m/>
    <m/>
    <m/>
    <n v="104.5"/>
  </r>
  <r>
    <x v="2"/>
    <s v="Tampa Electric Company"/>
    <x v="0"/>
    <s v="Tampa Electric Company"/>
    <x v="719"/>
    <s v="1001/S6028999"/>
    <x v="135"/>
    <s v="Emp Pension Benefits"/>
    <m/>
    <m/>
    <m/>
    <m/>
    <m/>
    <m/>
    <n v="-104.5"/>
    <m/>
    <m/>
    <m/>
    <m/>
    <m/>
    <n v="-104.5"/>
  </r>
  <r>
    <x v="2"/>
    <s v="Tampa Electric Company"/>
    <x v="0"/>
    <s v="Tampa Electric Company"/>
    <x v="720"/>
    <s v="1001/S6030040"/>
    <x v="1"/>
    <s v="FERC B/S Clearing"/>
    <n v="0"/>
    <n v="0"/>
    <n v="0"/>
    <n v="0"/>
    <n v="0"/>
    <n v="0"/>
    <m/>
    <n v="0"/>
    <n v="0"/>
    <n v="0"/>
    <m/>
    <m/>
    <n v="0"/>
  </r>
  <r>
    <x v="2"/>
    <s v="Tampa Electric Company"/>
    <x v="0"/>
    <s v="Tampa Electric Company"/>
    <x v="721"/>
    <s v="1001/S6030050"/>
    <x v="1"/>
    <s v="FERC B/S Clearing"/>
    <n v="0"/>
    <n v="0"/>
    <n v="0"/>
    <n v="0"/>
    <n v="0"/>
    <n v="0"/>
    <n v="0"/>
    <m/>
    <m/>
    <n v="0"/>
    <n v="-68.17"/>
    <n v="0"/>
    <n v="-68.17"/>
  </r>
  <r>
    <x v="2"/>
    <s v="Tampa Electric Company"/>
    <x v="0"/>
    <s v="Tampa Electric Company"/>
    <x v="721"/>
    <s v="1001/S6030050"/>
    <x v="109"/>
    <s v="Trnsm Maint OH Lines"/>
    <m/>
    <m/>
    <m/>
    <m/>
    <m/>
    <m/>
    <m/>
    <m/>
    <m/>
    <m/>
    <n v="68.17"/>
    <m/>
    <n v="68.17"/>
  </r>
  <r>
    <x v="2"/>
    <s v="Tampa Electric Company"/>
    <x v="0"/>
    <s v="Tampa Electric Company"/>
    <x v="722"/>
    <s v="1001/S6030080"/>
    <x v="1"/>
    <s v="FERC B/S Clearing"/>
    <m/>
    <n v="0"/>
    <n v="0"/>
    <n v="0"/>
    <n v="0"/>
    <m/>
    <m/>
    <m/>
    <m/>
    <n v="0"/>
    <m/>
    <m/>
    <n v="0"/>
  </r>
  <r>
    <x v="2"/>
    <s v="Tampa Electric Company"/>
    <x v="0"/>
    <s v="Tampa Electric Company"/>
    <x v="723"/>
    <s v="1001/S6030800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24"/>
    <s v="1001/S6038999"/>
    <x v="1"/>
    <s v="FERC B/S Clearing"/>
    <m/>
    <n v="0"/>
    <n v="0"/>
    <n v="0"/>
    <m/>
    <m/>
    <m/>
    <m/>
    <m/>
    <m/>
    <m/>
    <m/>
    <n v="0"/>
  </r>
  <r>
    <x v="2"/>
    <s v="Tampa Electric Company"/>
    <x v="0"/>
    <s v="Tampa Electric Company"/>
    <x v="725"/>
    <s v="1001/S6100010"/>
    <x v="1"/>
    <s v="FERC B/S Clearing"/>
    <m/>
    <m/>
    <m/>
    <n v="0"/>
    <m/>
    <m/>
    <m/>
    <m/>
    <m/>
    <m/>
    <n v="-4.46"/>
    <m/>
    <n v="-4.46"/>
  </r>
  <r>
    <x v="2"/>
    <s v="Tampa Electric Company"/>
    <x v="0"/>
    <s v="Tampa Electric Company"/>
    <x v="725"/>
    <s v="1001/S6100010"/>
    <x v="121"/>
    <s v="Distrb Maint OH Line"/>
    <m/>
    <m/>
    <m/>
    <m/>
    <m/>
    <m/>
    <m/>
    <m/>
    <m/>
    <m/>
    <n v="4.46"/>
    <m/>
    <n v="4.46"/>
  </r>
  <r>
    <x v="2"/>
    <s v="Tampa Electric Company"/>
    <x v="0"/>
    <s v="Tampa Electric Company"/>
    <x v="726"/>
    <s v="1001/S6100040"/>
    <x v="1"/>
    <s v="FERC B/S Clearing"/>
    <n v="0"/>
    <n v="-2256.0300000000002"/>
    <n v="-0.53"/>
    <n v="11.64"/>
    <n v="-132.6"/>
    <n v="-1390.42"/>
    <n v="31.21"/>
    <n v="-4893.57"/>
    <n v="-884.64"/>
    <n v="-950.03"/>
    <n v="-1882.16"/>
    <n v="2100.06"/>
    <n v="-10247.07"/>
  </r>
  <r>
    <x v="2"/>
    <s v="Tampa Electric Company"/>
    <x v="0"/>
    <s v="Tampa Electric Company"/>
    <x v="726"/>
    <s v="1001/S6100040"/>
    <x v="109"/>
    <s v="Trnsm Maint OH Lines"/>
    <m/>
    <n v="2255"/>
    <m/>
    <n v="-8.67"/>
    <n v="145.16"/>
    <n v="1398.36"/>
    <n v="-0.72"/>
    <n v="4947.43"/>
    <n v="927.18"/>
    <n v="965.32"/>
    <n v="1070.69"/>
    <n v="537.08000000000004"/>
    <n v="12236.83"/>
  </r>
  <r>
    <x v="2"/>
    <s v="Tampa Electric Company"/>
    <x v="0"/>
    <s v="Tampa Electric Company"/>
    <x v="726"/>
    <s v="1001/S6100040"/>
    <x v="121"/>
    <s v="Distrb Maint OH Line"/>
    <m/>
    <n v="1.03"/>
    <n v="0.53"/>
    <n v="-2.97"/>
    <n v="-12.56"/>
    <n v="-7.94"/>
    <n v="-30.49"/>
    <n v="-53.86"/>
    <n v="-42.54"/>
    <n v="-15.29"/>
    <n v="811.47"/>
    <n v="-2637.14"/>
    <n v="-1989.7599999999998"/>
  </r>
  <r>
    <x v="2"/>
    <s v="Tampa Electric Company"/>
    <x v="0"/>
    <s v="Tampa Electric Company"/>
    <x v="727"/>
    <s v="1001/S6100050"/>
    <x v="1"/>
    <s v="FERC B/S Clearing"/>
    <m/>
    <n v="0"/>
    <m/>
    <m/>
    <m/>
    <m/>
    <m/>
    <m/>
    <m/>
    <m/>
    <m/>
    <n v="0"/>
    <n v="0"/>
  </r>
  <r>
    <x v="2"/>
    <s v="Tampa Electric Company"/>
    <x v="0"/>
    <s v="Tampa Electric Company"/>
    <x v="728"/>
    <s v="1001/S6100060"/>
    <x v="1"/>
    <s v="FERC B/S Clearing"/>
    <n v="0"/>
    <n v="0"/>
    <n v="0"/>
    <n v="0"/>
    <n v="0"/>
    <m/>
    <m/>
    <m/>
    <n v="0"/>
    <m/>
    <m/>
    <m/>
    <n v="0"/>
  </r>
  <r>
    <x v="2"/>
    <s v="Tampa Electric Company"/>
    <x v="0"/>
    <s v="Tampa Electric Company"/>
    <x v="729"/>
    <s v="1001/S6100080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29"/>
    <s v="1001/S6100080"/>
    <x v="131"/>
    <s v="A&amp;G Salaries"/>
    <m/>
    <m/>
    <m/>
    <m/>
    <m/>
    <n v="0"/>
    <m/>
    <m/>
    <m/>
    <m/>
    <m/>
    <m/>
    <n v="0"/>
  </r>
  <r>
    <x v="2"/>
    <s v="Tampa Electric Company"/>
    <x v="0"/>
    <s v="Tampa Electric Company"/>
    <x v="730"/>
    <s v="1001/S6100100"/>
    <x v="1"/>
    <s v="FERC B/S Clearing"/>
    <n v="-1227.52"/>
    <n v="-3729.19"/>
    <n v="-4242.03"/>
    <n v="122.21"/>
    <n v="-3308.56"/>
    <n v="-3898.78"/>
    <n v="-4025.04"/>
    <n v="1663.21"/>
    <n v="905.93"/>
    <n v="-2101.17"/>
    <n v="-1551.01"/>
    <n v="-10071.950000000001"/>
    <n v="-31463.9"/>
  </r>
  <r>
    <x v="2"/>
    <s v="Tampa Electric Company"/>
    <x v="0"/>
    <s v="Tampa Electric Company"/>
    <x v="730"/>
    <s v="1001/S6100100"/>
    <x v="92"/>
    <s v="OthPwr Gen Exp"/>
    <m/>
    <m/>
    <m/>
    <m/>
    <m/>
    <m/>
    <m/>
    <m/>
    <m/>
    <m/>
    <m/>
    <n v="-4478.2"/>
    <n v="-4478.2"/>
  </r>
  <r>
    <x v="2"/>
    <s v="Tampa Electric Company"/>
    <x v="0"/>
    <s v="Tampa Electric Company"/>
    <x v="730"/>
    <s v="1001/S6100100"/>
    <x v="95"/>
    <s v="OthPwr Maint Gen Eq"/>
    <m/>
    <m/>
    <m/>
    <m/>
    <m/>
    <m/>
    <m/>
    <m/>
    <m/>
    <m/>
    <m/>
    <n v="4478.2"/>
    <n v="4478.2"/>
  </r>
  <r>
    <x v="2"/>
    <s v="Tampa Electric Company"/>
    <x v="0"/>
    <s v="Tampa Electric Company"/>
    <x v="730"/>
    <s v="1001/S6100100"/>
    <x v="109"/>
    <s v="Trnsm Maint OH Lines"/>
    <n v="1227.53"/>
    <n v="4594.13"/>
    <n v="4477.16"/>
    <n v="-147.59"/>
    <n v="963.55"/>
    <n v="-2958.8"/>
    <n v="-92.97"/>
    <n v="-649.22"/>
    <n v="-0.49"/>
    <n v="-5111.3"/>
    <n v="1336.47"/>
    <n v="9236.76"/>
    <n v="12875.23"/>
  </r>
  <r>
    <x v="2"/>
    <s v="Tampa Electric Company"/>
    <x v="0"/>
    <s v="Tampa Electric Company"/>
    <x v="730"/>
    <s v="1001/S6100100"/>
    <x v="116"/>
    <s v="Distrb Meter Exp"/>
    <m/>
    <m/>
    <m/>
    <m/>
    <m/>
    <m/>
    <n v="-26.03"/>
    <m/>
    <m/>
    <m/>
    <m/>
    <m/>
    <n v="-26.03"/>
  </r>
  <r>
    <x v="2"/>
    <s v="Tampa Electric Company"/>
    <x v="0"/>
    <s v="Tampa Electric Company"/>
    <x v="730"/>
    <s v="1001/S6100100"/>
    <x v="121"/>
    <s v="Distrb Maint OH Line"/>
    <n v="-0.01"/>
    <n v="-864.94"/>
    <n v="-235.13"/>
    <n v="25.38"/>
    <n v="-272.24"/>
    <n v="1220.73"/>
    <n v="2194.62"/>
    <n v="-1013.99"/>
    <n v="-603.94000000000005"/>
    <n v="7748.66"/>
    <n v="214.54"/>
    <n v="835.19"/>
    <n v="9248.8700000000008"/>
  </r>
  <r>
    <x v="2"/>
    <s v="Tampa Electric Company"/>
    <x v="0"/>
    <s v="Tampa Electric Company"/>
    <x v="730"/>
    <s v="1001/S6100100"/>
    <x v="122"/>
    <s v="Distrb Maint UG Line"/>
    <m/>
    <m/>
    <m/>
    <m/>
    <n v="2617.25"/>
    <n v="5636.85"/>
    <n v="1949.42"/>
    <m/>
    <m/>
    <m/>
    <m/>
    <m/>
    <n v="10203.52"/>
  </r>
  <r>
    <x v="2"/>
    <s v="Tampa Electric Company"/>
    <x v="0"/>
    <s v="Tampa Electric Company"/>
    <x v="730"/>
    <s v="1001/S6100100"/>
    <x v="124"/>
    <s v="Distrb Maint StLght"/>
    <m/>
    <m/>
    <m/>
    <m/>
    <m/>
    <m/>
    <m/>
    <m/>
    <n v="-301.5"/>
    <n v="-536.19000000000005"/>
    <m/>
    <m/>
    <n v="-837.69"/>
  </r>
  <r>
    <x v="2"/>
    <s v="Tampa Electric Company"/>
    <x v="0"/>
    <s v="Tampa Electric Company"/>
    <x v="730"/>
    <s v="1001/S6100100"/>
    <x v="131"/>
    <s v="A&amp;G Salaries"/>
    <m/>
    <m/>
    <m/>
    <m/>
    <m/>
    <n v="0"/>
    <m/>
    <m/>
    <m/>
    <m/>
    <m/>
    <m/>
    <n v="0"/>
  </r>
  <r>
    <x v="2"/>
    <s v="Tampa Electric Company"/>
    <x v="0"/>
    <s v="Tampa Electric Company"/>
    <x v="731"/>
    <s v="1001/S6100140"/>
    <x v="1"/>
    <s v="FERC B/S Clearing"/>
    <n v="-45.73"/>
    <n v="0"/>
    <n v="265.41000000000003"/>
    <n v="-113.22"/>
    <n v="0"/>
    <n v="48.39"/>
    <n v="-47.26"/>
    <n v="-334018.83"/>
    <n v="0"/>
    <n v="0"/>
    <n v="-2847.28"/>
    <n v="0"/>
    <n v="-336758.52"/>
  </r>
  <r>
    <x v="2"/>
    <s v="Tampa Electric Company"/>
    <x v="0"/>
    <s v="Tampa Electric Company"/>
    <x v="731"/>
    <s v="1001/S6100140"/>
    <x v="109"/>
    <s v="Trnsm Maint OH Lines"/>
    <n v="45.73"/>
    <m/>
    <m/>
    <n v="113.22"/>
    <m/>
    <n v="-48.39"/>
    <m/>
    <n v="334018.83"/>
    <m/>
    <m/>
    <n v="2845.48"/>
    <m/>
    <n v="336974.87"/>
  </r>
  <r>
    <x v="2"/>
    <s v="Tampa Electric Company"/>
    <x v="0"/>
    <s v="Tampa Electric Company"/>
    <x v="731"/>
    <s v="1001/S6100140"/>
    <x v="116"/>
    <s v="Distrb Meter Exp"/>
    <m/>
    <m/>
    <m/>
    <m/>
    <m/>
    <m/>
    <n v="74.989999999999995"/>
    <m/>
    <m/>
    <m/>
    <m/>
    <m/>
    <n v="74.989999999999995"/>
  </r>
  <r>
    <x v="2"/>
    <s v="Tampa Electric Company"/>
    <x v="0"/>
    <s v="Tampa Electric Company"/>
    <x v="731"/>
    <s v="1001/S6100140"/>
    <x v="121"/>
    <s v="Distrb Maint OH Line"/>
    <m/>
    <m/>
    <n v="-265.41000000000003"/>
    <m/>
    <m/>
    <m/>
    <n v="-27.73"/>
    <m/>
    <m/>
    <m/>
    <n v="1.8"/>
    <m/>
    <n v="-291.34000000000003"/>
  </r>
  <r>
    <x v="2"/>
    <s v="Tampa Electric Company"/>
    <x v="0"/>
    <s v="Tampa Electric Company"/>
    <x v="732"/>
    <s v="1001/S6100150"/>
    <x v="1"/>
    <s v="FERC B/S Clearing"/>
    <m/>
    <m/>
    <n v="0"/>
    <m/>
    <m/>
    <m/>
    <m/>
    <m/>
    <m/>
    <n v="0"/>
    <m/>
    <m/>
    <n v="0"/>
  </r>
  <r>
    <x v="2"/>
    <s v="Tampa Electric Company"/>
    <x v="0"/>
    <s v="Tampa Electric Company"/>
    <x v="733"/>
    <s v="1001/S6100160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34"/>
    <s v="1001/S6100190"/>
    <x v="131"/>
    <s v="A&amp;G Salaries"/>
    <m/>
    <m/>
    <m/>
    <m/>
    <m/>
    <m/>
    <n v="0"/>
    <m/>
    <m/>
    <m/>
    <m/>
    <m/>
    <n v="0"/>
  </r>
  <r>
    <x v="2"/>
    <s v="Tampa Electric Company"/>
    <x v="0"/>
    <s v="Tampa Electric Company"/>
    <x v="735"/>
    <s v="1001/S6108999"/>
    <x v="1"/>
    <s v="FERC B/S Clearing"/>
    <n v="0"/>
    <n v="0"/>
    <n v="3800.32"/>
    <n v="-113.95"/>
    <n v="0"/>
    <n v="0"/>
    <n v="0"/>
    <n v="0"/>
    <n v="0"/>
    <n v="0"/>
    <n v="7084.76"/>
    <n v="0"/>
    <n v="10771.130000000001"/>
  </r>
  <r>
    <x v="2"/>
    <s v="Tampa Electric Company"/>
    <x v="0"/>
    <s v="Tampa Electric Company"/>
    <x v="735"/>
    <s v="1001/S6108999"/>
    <x v="109"/>
    <s v="Trnsm Maint OH Lines"/>
    <m/>
    <m/>
    <n v="-3800.32"/>
    <n v="113.95"/>
    <m/>
    <m/>
    <m/>
    <m/>
    <m/>
    <m/>
    <n v="-7084.76"/>
    <m/>
    <n v="-10771.130000000001"/>
  </r>
  <r>
    <x v="2"/>
    <s v="Tampa Electric Company"/>
    <x v="0"/>
    <s v="Tampa Electric Company"/>
    <x v="736"/>
    <s v="1001/S6400100"/>
    <x v="1"/>
    <s v="FERC B/S Clearing"/>
    <n v="0"/>
    <m/>
    <n v="0"/>
    <m/>
    <n v="-2371.5"/>
    <n v="0"/>
    <n v="-553.39"/>
    <m/>
    <m/>
    <n v="0"/>
    <n v="-18328.87"/>
    <n v="0"/>
    <n v="-21253.759999999998"/>
  </r>
  <r>
    <x v="2"/>
    <s v="Tampa Electric Company"/>
    <x v="0"/>
    <s v="Tampa Electric Company"/>
    <x v="736"/>
    <s v="1001/S6400100"/>
    <x v="86"/>
    <s v="Steam Main Struct"/>
    <m/>
    <m/>
    <m/>
    <m/>
    <m/>
    <m/>
    <m/>
    <m/>
    <m/>
    <m/>
    <n v="18328.87"/>
    <m/>
    <n v="18328.87"/>
  </r>
  <r>
    <x v="2"/>
    <s v="Tampa Electric Company"/>
    <x v="0"/>
    <s v="Tampa Electric Company"/>
    <x v="736"/>
    <s v="1001/S6400100"/>
    <x v="121"/>
    <s v="Distrb Maint OH Line"/>
    <m/>
    <m/>
    <m/>
    <m/>
    <m/>
    <m/>
    <n v="553.39"/>
    <m/>
    <m/>
    <m/>
    <m/>
    <m/>
    <n v="553.39"/>
  </r>
  <r>
    <x v="2"/>
    <s v="Tampa Electric Company"/>
    <x v="0"/>
    <s v="Tampa Electric Company"/>
    <x v="736"/>
    <s v="1001/S6400100"/>
    <x v="122"/>
    <s v="Distrb Maint UG Line"/>
    <m/>
    <m/>
    <m/>
    <m/>
    <n v="2371.5"/>
    <m/>
    <m/>
    <m/>
    <m/>
    <m/>
    <m/>
    <m/>
    <n v="2371.5"/>
  </r>
  <r>
    <x v="2"/>
    <s v="Tampa Electric Company"/>
    <x v="0"/>
    <s v="Tampa Electric Company"/>
    <x v="737"/>
    <s v="1001/S6400510"/>
    <x v="1"/>
    <s v="FERC B/S Clearing"/>
    <n v="-209.2"/>
    <n v="-334.33"/>
    <n v="-463.32"/>
    <n v="-18.22"/>
    <n v="-444.96"/>
    <n v="-74"/>
    <n v="-100.31"/>
    <n v="-30.6"/>
    <n v="-77.63"/>
    <n v="-21.55"/>
    <n v="-141.85"/>
    <n v="-129.66"/>
    <n v="-2045.6299999999997"/>
  </r>
  <r>
    <x v="2"/>
    <s v="Tampa Electric Company"/>
    <x v="0"/>
    <s v="Tampa Electric Company"/>
    <x v="737"/>
    <s v="1001/S6400510"/>
    <x v="109"/>
    <s v="Trnsm Maint OH Lines"/>
    <n v="183.7"/>
    <n v="334.33"/>
    <n v="464.93"/>
    <n v="17.829999999999998"/>
    <n v="444.96"/>
    <n v="74"/>
    <n v="174.38"/>
    <n v="30.73"/>
    <n v="79.7"/>
    <n v="21.51"/>
    <n v="141.82"/>
    <n v="129.65"/>
    <n v="2097.54"/>
  </r>
  <r>
    <x v="2"/>
    <s v="Tampa Electric Company"/>
    <x v="0"/>
    <s v="Tampa Electric Company"/>
    <x v="737"/>
    <s v="1001/S6400510"/>
    <x v="116"/>
    <s v="Distrb Meter Exp"/>
    <m/>
    <m/>
    <n v="-6.79"/>
    <m/>
    <m/>
    <m/>
    <m/>
    <m/>
    <m/>
    <m/>
    <m/>
    <m/>
    <n v="-6.79"/>
  </r>
  <r>
    <x v="2"/>
    <s v="Tampa Electric Company"/>
    <x v="0"/>
    <s v="Tampa Electric Company"/>
    <x v="737"/>
    <s v="1001/S6400510"/>
    <x v="121"/>
    <s v="Distrb Maint OH Line"/>
    <n v="25.5"/>
    <m/>
    <n v="5.18"/>
    <n v="0.39"/>
    <m/>
    <m/>
    <n v="-66.319999999999993"/>
    <n v="-0.13"/>
    <n v="-2.0699999999999998"/>
    <n v="0.04"/>
    <n v="0.03"/>
    <n v="0.01"/>
    <n v="-37.369999999999997"/>
  </r>
  <r>
    <x v="2"/>
    <s v="Tampa Electric Company"/>
    <x v="0"/>
    <s v="Tampa Electric Company"/>
    <x v="737"/>
    <s v="1001/S6400510"/>
    <x v="122"/>
    <s v="Distrb Maint UG Line"/>
    <m/>
    <m/>
    <m/>
    <m/>
    <m/>
    <m/>
    <n v="-7.75"/>
    <m/>
    <m/>
    <m/>
    <m/>
    <m/>
    <n v="-7.75"/>
  </r>
  <r>
    <x v="2"/>
    <s v="Tampa Electric Company"/>
    <x v="0"/>
    <s v="Tampa Electric Company"/>
    <x v="738"/>
    <s v="1001/S6400530"/>
    <x v="1"/>
    <s v="FERC B/S Clearing"/>
    <n v="0"/>
    <n v="0"/>
    <n v="-26.09"/>
    <n v="0"/>
    <n v="-1016.83"/>
    <n v="0.5"/>
    <n v="-32622.6"/>
    <n v="0"/>
    <n v="-16.329999999999998"/>
    <n v="-234.1"/>
    <n v="-34.01"/>
    <n v="0"/>
    <n v="-33949.46"/>
  </r>
  <r>
    <x v="2"/>
    <s v="Tampa Electric Company"/>
    <x v="0"/>
    <s v="Tampa Electric Company"/>
    <x v="738"/>
    <s v="1001/S6400530"/>
    <x v="109"/>
    <s v="Trnsm Maint OH Lines"/>
    <m/>
    <m/>
    <m/>
    <m/>
    <m/>
    <m/>
    <m/>
    <m/>
    <m/>
    <n v="265.73"/>
    <n v="34.01"/>
    <m/>
    <n v="299.74"/>
  </r>
  <r>
    <x v="2"/>
    <s v="Tampa Electric Company"/>
    <x v="0"/>
    <s v="Tampa Electric Company"/>
    <x v="738"/>
    <s v="1001/S6400530"/>
    <x v="116"/>
    <s v="Distrb Meter Exp"/>
    <m/>
    <m/>
    <m/>
    <m/>
    <m/>
    <m/>
    <n v="617.01"/>
    <m/>
    <m/>
    <m/>
    <m/>
    <m/>
    <n v="617.01"/>
  </r>
  <r>
    <x v="2"/>
    <s v="Tampa Electric Company"/>
    <x v="0"/>
    <s v="Tampa Electric Company"/>
    <x v="738"/>
    <s v="1001/S6400530"/>
    <x v="121"/>
    <s v="Distrb Maint OH Line"/>
    <m/>
    <m/>
    <n v="26.09"/>
    <m/>
    <m/>
    <n v="-0.5"/>
    <n v="14912.35"/>
    <m/>
    <n v="-2.87"/>
    <m/>
    <m/>
    <m/>
    <n v="14935.07"/>
  </r>
  <r>
    <x v="2"/>
    <s v="Tampa Electric Company"/>
    <x v="0"/>
    <s v="Tampa Electric Company"/>
    <x v="738"/>
    <s v="1001/S6400530"/>
    <x v="122"/>
    <s v="Distrb Maint UG Line"/>
    <m/>
    <m/>
    <m/>
    <m/>
    <n v="1016.83"/>
    <m/>
    <n v="17093.240000000002"/>
    <m/>
    <m/>
    <m/>
    <m/>
    <m/>
    <n v="18110.070000000003"/>
  </r>
  <r>
    <x v="2"/>
    <s v="Tampa Electric Company"/>
    <x v="0"/>
    <s v="Tampa Electric Company"/>
    <x v="738"/>
    <s v="1001/S6400530"/>
    <x v="124"/>
    <s v="Distrb Maint StLght"/>
    <m/>
    <m/>
    <m/>
    <m/>
    <m/>
    <m/>
    <m/>
    <m/>
    <n v="19.2"/>
    <n v="-31.63"/>
    <m/>
    <m/>
    <n v="-12.43"/>
  </r>
  <r>
    <x v="2"/>
    <s v="Tampa Electric Company"/>
    <x v="0"/>
    <s v="Tampa Electric Company"/>
    <x v="739"/>
    <s v="1001/S6401000"/>
    <x v="1"/>
    <s v="FERC B/S Clearing"/>
    <n v="0"/>
    <n v="818.28"/>
    <n v="-653.62"/>
    <n v="11.48"/>
    <n v="-19277.060000000001"/>
    <n v="12.31"/>
    <n v="-11876.16"/>
    <n v="0"/>
    <n v="90.72"/>
    <n v="-2797.51"/>
    <n v="-1954.57"/>
    <n v="0"/>
    <n v="-35626.129999999997"/>
  </r>
  <r>
    <x v="2"/>
    <s v="Tampa Electric Company"/>
    <x v="0"/>
    <s v="Tampa Electric Company"/>
    <x v="739"/>
    <s v="1001/S6401000"/>
    <x v="87"/>
    <s v="Steam Maint BoilerPl"/>
    <m/>
    <m/>
    <m/>
    <m/>
    <m/>
    <n v="581"/>
    <m/>
    <m/>
    <m/>
    <m/>
    <m/>
    <m/>
    <n v="581"/>
  </r>
  <r>
    <x v="2"/>
    <s v="Tampa Electric Company"/>
    <x v="0"/>
    <s v="Tampa Electric Company"/>
    <x v="739"/>
    <s v="1001/S6401000"/>
    <x v="96"/>
    <s v="Maint Msc OthPwr Plt"/>
    <m/>
    <m/>
    <m/>
    <m/>
    <m/>
    <n v="-581"/>
    <m/>
    <m/>
    <m/>
    <m/>
    <m/>
    <m/>
    <n v="-581"/>
  </r>
  <r>
    <x v="2"/>
    <s v="Tampa Electric Company"/>
    <x v="0"/>
    <s v="Tampa Electric Company"/>
    <x v="739"/>
    <s v="1001/S6401000"/>
    <x v="109"/>
    <s v="Trnsm Maint OH Lines"/>
    <m/>
    <m/>
    <m/>
    <m/>
    <m/>
    <m/>
    <m/>
    <m/>
    <m/>
    <n v="2891.33"/>
    <n v="1809.75"/>
    <m/>
    <n v="4701.08"/>
  </r>
  <r>
    <x v="2"/>
    <s v="Tampa Electric Company"/>
    <x v="0"/>
    <s v="Tampa Electric Company"/>
    <x v="739"/>
    <s v="1001/S6401000"/>
    <x v="116"/>
    <s v="Distrb Meter Exp"/>
    <m/>
    <m/>
    <m/>
    <m/>
    <m/>
    <m/>
    <n v="216.7"/>
    <m/>
    <m/>
    <m/>
    <m/>
    <m/>
    <n v="216.7"/>
  </r>
  <r>
    <x v="2"/>
    <s v="Tampa Electric Company"/>
    <x v="0"/>
    <s v="Tampa Electric Company"/>
    <x v="739"/>
    <s v="1001/S6401000"/>
    <x v="121"/>
    <s v="Distrb Maint OH Line"/>
    <m/>
    <n v="-818.28"/>
    <n v="653.62"/>
    <n v="-11.48"/>
    <n v="-6.2"/>
    <n v="-12.31"/>
    <n v="5656.15"/>
    <m/>
    <n v="15.94"/>
    <n v="52.16"/>
    <n v="144.82"/>
    <m/>
    <n v="5674.4199999999992"/>
  </r>
  <r>
    <x v="2"/>
    <s v="Tampa Electric Company"/>
    <x v="0"/>
    <s v="Tampa Electric Company"/>
    <x v="739"/>
    <s v="1001/S6401000"/>
    <x v="122"/>
    <s v="Distrb Maint UG Line"/>
    <m/>
    <m/>
    <m/>
    <m/>
    <n v="19283.259999999998"/>
    <m/>
    <n v="6003.31"/>
    <m/>
    <m/>
    <m/>
    <m/>
    <m/>
    <n v="25286.57"/>
  </r>
  <r>
    <x v="2"/>
    <s v="Tampa Electric Company"/>
    <x v="0"/>
    <s v="Tampa Electric Company"/>
    <x v="739"/>
    <s v="1001/S6401000"/>
    <x v="124"/>
    <s v="Distrb Maint StLght"/>
    <m/>
    <m/>
    <m/>
    <m/>
    <m/>
    <m/>
    <m/>
    <m/>
    <n v="-106.66"/>
    <n v="-145.97999999999999"/>
    <m/>
    <m/>
    <n v="-252.64"/>
  </r>
  <r>
    <x v="2"/>
    <s v="Tampa Electric Company"/>
    <x v="0"/>
    <s v="Tampa Electric Company"/>
    <x v="740"/>
    <s v="1001/S6401300"/>
    <x v="1"/>
    <s v="FERC B/S Clearing"/>
    <m/>
    <m/>
    <n v="0"/>
    <m/>
    <n v="0"/>
    <m/>
    <n v="0"/>
    <m/>
    <n v="0"/>
    <n v="0"/>
    <m/>
    <m/>
    <n v="0"/>
  </r>
  <r>
    <x v="2"/>
    <s v="Tampa Electric Company"/>
    <x v="0"/>
    <s v="Tampa Electric Company"/>
    <x v="741"/>
    <s v="1001/S6408999"/>
    <x v="1"/>
    <s v="FERC B/S Clearing"/>
    <m/>
    <m/>
    <n v="554.51"/>
    <n v="-80.78"/>
    <n v="0"/>
    <n v="17201.25"/>
    <m/>
    <n v="0"/>
    <m/>
    <n v="0"/>
    <n v="118.25"/>
    <n v="0"/>
    <n v="17793.23"/>
  </r>
  <r>
    <x v="2"/>
    <s v="Tampa Electric Company"/>
    <x v="0"/>
    <s v="Tampa Electric Company"/>
    <x v="741"/>
    <s v="1001/S6408999"/>
    <x v="109"/>
    <s v="Trnsm Maint OH Lines"/>
    <m/>
    <m/>
    <n v="-554.51"/>
    <n v="80.78"/>
    <m/>
    <m/>
    <m/>
    <m/>
    <m/>
    <m/>
    <n v="-118.25"/>
    <m/>
    <n v="-591.98"/>
  </r>
  <r>
    <x v="2"/>
    <s v="Tampa Electric Company"/>
    <x v="0"/>
    <s v="Tampa Electric Company"/>
    <x v="741"/>
    <s v="1001/S6408999"/>
    <x v="122"/>
    <s v="Distrb Maint UG Line"/>
    <m/>
    <m/>
    <m/>
    <m/>
    <m/>
    <n v="-17201.25"/>
    <m/>
    <m/>
    <m/>
    <m/>
    <m/>
    <m/>
    <n v="-17201.25"/>
  </r>
  <r>
    <x v="2"/>
    <s v="Tampa Electric Company"/>
    <x v="0"/>
    <s v="Tampa Electric Company"/>
    <x v="742"/>
    <s v="1001/S6500010"/>
    <x v="1"/>
    <s v="FERC B/S Clearing"/>
    <n v="-163.96"/>
    <n v="-367.06"/>
    <n v="-60.61"/>
    <n v="-26.3"/>
    <n v="2883.14"/>
    <n v="-266.06"/>
    <n v="6344.25"/>
    <n v="-217.33"/>
    <n v="-41.3"/>
    <n v="-12.79"/>
    <n v="-9.64"/>
    <n v="-28.75"/>
    <n v="8033.5899999999992"/>
  </r>
  <r>
    <x v="2"/>
    <s v="Tampa Electric Company"/>
    <x v="0"/>
    <s v="Tampa Electric Company"/>
    <x v="742"/>
    <s v="1001/S6500010"/>
    <x v="109"/>
    <s v="Trnsm Maint OH Lines"/>
    <n v="88.42"/>
    <n v="361.87"/>
    <n v="75.67"/>
    <n v="14.06"/>
    <n v="750.76"/>
    <n v="272.72000000000003"/>
    <n v="141.68"/>
    <n v="195.93"/>
    <n v="49.49"/>
    <n v="9.6199999999999992"/>
    <n v="22.59"/>
    <n v="28.73"/>
    <n v="2011.54"/>
  </r>
  <r>
    <x v="2"/>
    <s v="Tampa Electric Company"/>
    <x v="0"/>
    <s v="Tampa Electric Company"/>
    <x v="742"/>
    <s v="1001/S6500010"/>
    <x v="116"/>
    <s v="Distrb Meter Exp"/>
    <m/>
    <m/>
    <n v="-24.98"/>
    <m/>
    <m/>
    <m/>
    <n v="-108.98"/>
    <m/>
    <m/>
    <m/>
    <m/>
    <m/>
    <n v="-133.96"/>
  </r>
  <r>
    <x v="2"/>
    <s v="Tampa Electric Company"/>
    <x v="0"/>
    <s v="Tampa Electric Company"/>
    <x v="742"/>
    <s v="1001/S6500010"/>
    <x v="121"/>
    <s v="Distrb Maint OH Line"/>
    <n v="75.540000000000006"/>
    <n v="5.19"/>
    <n v="9.92"/>
    <n v="12.24"/>
    <n v="0.34"/>
    <n v="-6.66"/>
    <n v="-2811.64"/>
    <n v="21.4"/>
    <n v="-8.19"/>
    <n v="3.17"/>
    <n v="-12.95"/>
    <n v="0.02"/>
    <n v="-2711.6199999999994"/>
  </r>
  <r>
    <x v="2"/>
    <s v="Tampa Electric Company"/>
    <x v="0"/>
    <s v="Tampa Electric Company"/>
    <x v="742"/>
    <s v="1001/S6500010"/>
    <x v="122"/>
    <s v="Distrb Maint UG Line"/>
    <m/>
    <m/>
    <m/>
    <m/>
    <n v="-3634.24"/>
    <m/>
    <n v="-3565.31"/>
    <m/>
    <m/>
    <m/>
    <m/>
    <m/>
    <n v="-7199.5499999999993"/>
  </r>
  <r>
    <x v="2"/>
    <s v="Tampa Electric Company"/>
    <x v="0"/>
    <s v="Tampa Electric Company"/>
    <x v="743"/>
    <s v="1001/S6508999"/>
    <x v="1"/>
    <s v="FERC B/S Clearing"/>
    <m/>
    <m/>
    <n v="68.510000000000005"/>
    <n v="-9.31"/>
    <n v="0"/>
    <n v="0"/>
    <m/>
    <m/>
    <m/>
    <m/>
    <n v="17.57"/>
    <m/>
    <n v="76.77000000000001"/>
  </r>
  <r>
    <x v="2"/>
    <s v="Tampa Electric Company"/>
    <x v="0"/>
    <s v="Tampa Electric Company"/>
    <x v="743"/>
    <s v="1001/S6508999"/>
    <x v="109"/>
    <s v="Trnsm Maint OH Lines"/>
    <m/>
    <m/>
    <n v="-68.510000000000005"/>
    <n v="9.31"/>
    <m/>
    <m/>
    <m/>
    <m/>
    <m/>
    <m/>
    <n v="-17.57"/>
    <m/>
    <n v="-76.77000000000001"/>
  </r>
  <r>
    <x v="2"/>
    <s v="Tampa Electric Company"/>
    <x v="0"/>
    <s v="Tampa Electric Company"/>
    <x v="744"/>
    <s v="1001/S6710020"/>
    <x v="1"/>
    <s v="FERC B/S Clearing"/>
    <n v="0"/>
    <m/>
    <n v="0"/>
    <n v="0"/>
    <n v="0"/>
    <n v="0"/>
    <n v="0"/>
    <n v="0"/>
    <n v="0"/>
    <n v="0"/>
    <n v="0"/>
    <m/>
    <n v="0"/>
  </r>
  <r>
    <x v="2"/>
    <s v="Tampa Electric Company"/>
    <x v="0"/>
    <s v="Tampa Electric Company"/>
    <x v="745"/>
    <s v="1001/S6710060"/>
    <x v="1"/>
    <s v="FERC B/S Clearing"/>
    <m/>
    <m/>
    <m/>
    <m/>
    <m/>
    <n v="0"/>
    <m/>
    <m/>
    <m/>
    <m/>
    <m/>
    <m/>
    <n v="0"/>
  </r>
  <r>
    <x v="2"/>
    <s v="Tampa Electric Company"/>
    <x v="0"/>
    <s v="Tampa Electric Company"/>
    <x v="746"/>
    <s v="1001/S6730030"/>
    <x v="1"/>
    <s v="FERC B/S Clearing"/>
    <n v="0"/>
    <m/>
    <m/>
    <m/>
    <m/>
    <m/>
    <m/>
    <m/>
    <m/>
    <n v="0"/>
    <m/>
    <m/>
    <n v="0"/>
  </r>
  <r>
    <x v="2"/>
    <s v="Tampa Electric Company"/>
    <x v="0"/>
    <s v="Tampa Electric Company"/>
    <x v="747"/>
    <s v="1001/S6780020"/>
    <x v="1"/>
    <s v="FERC B/S Clearing"/>
    <m/>
    <m/>
    <n v="0"/>
    <m/>
    <m/>
    <m/>
    <m/>
    <m/>
    <n v="0"/>
    <n v="0"/>
    <m/>
    <m/>
    <n v="0"/>
  </r>
  <r>
    <x v="2"/>
    <s v="Tampa Electric Company"/>
    <x v="0"/>
    <s v="Tampa Electric Company"/>
    <x v="748"/>
    <s v="1001/S6780030"/>
    <x v="1"/>
    <s v="FERC B/S Clearing"/>
    <n v="0"/>
    <n v="0"/>
    <n v="0"/>
    <n v="0"/>
    <n v="0"/>
    <n v="442.01"/>
    <n v="-903.85"/>
    <n v="-918.33"/>
    <n v="-1784.89"/>
    <n v="-2161.48"/>
    <n v="0"/>
    <n v="-815.42"/>
    <n v="-6141.9600000000009"/>
  </r>
  <r>
    <x v="2"/>
    <s v="Tampa Electric Company"/>
    <x v="0"/>
    <s v="Tampa Electric Company"/>
    <x v="748"/>
    <s v="1001/S6780030"/>
    <x v="116"/>
    <s v="Distrb Meter Exp"/>
    <m/>
    <m/>
    <m/>
    <m/>
    <m/>
    <m/>
    <n v="289.44"/>
    <m/>
    <m/>
    <m/>
    <m/>
    <n v="815.42"/>
    <n v="1104.8599999999999"/>
  </r>
  <r>
    <x v="2"/>
    <s v="Tampa Electric Company"/>
    <x v="0"/>
    <s v="Tampa Electric Company"/>
    <x v="748"/>
    <s v="1001/S6780030"/>
    <x v="119"/>
    <s v="Distrb Maint Struct"/>
    <m/>
    <m/>
    <m/>
    <m/>
    <m/>
    <n v="-509.16"/>
    <m/>
    <n v="-14.09"/>
    <m/>
    <m/>
    <m/>
    <m/>
    <n v="-523.25"/>
  </r>
  <r>
    <x v="2"/>
    <s v="Tampa Electric Company"/>
    <x v="0"/>
    <s v="Tampa Electric Company"/>
    <x v="748"/>
    <s v="1001/S6780030"/>
    <x v="121"/>
    <s v="Distrb Maint OH Line"/>
    <m/>
    <m/>
    <m/>
    <m/>
    <m/>
    <n v="67.150000000000006"/>
    <n v="609.73"/>
    <n v="2010.3"/>
    <n v="6.22"/>
    <m/>
    <m/>
    <m/>
    <n v="2693.3999999999996"/>
  </r>
  <r>
    <x v="2"/>
    <s v="Tampa Electric Company"/>
    <x v="0"/>
    <s v="Tampa Electric Company"/>
    <x v="748"/>
    <s v="1001/S6780030"/>
    <x v="122"/>
    <s v="Distrb Maint UG Line"/>
    <m/>
    <m/>
    <m/>
    <m/>
    <m/>
    <m/>
    <n v="4.68"/>
    <n v="-1077.8800000000001"/>
    <m/>
    <m/>
    <m/>
    <m/>
    <n v="-1073.2"/>
  </r>
  <r>
    <x v="2"/>
    <s v="Tampa Electric Company"/>
    <x v="0"/>
    <s v="Tampa Electric Company"/>
    <x v="748"/>
    <s v="1001/S6780030"/>
    <x v="124"/>
    <s v="Distrb Maint StLght"/>
    <m/>
    <m/>
    <m/>
    <m/>
    <m/>
    <m/>
    <m/>
    <m/>
    <n v="1778.67"/>
    <n v="2161.48"/>
    <m/>
    <m/>
    <n v="3940.15"/>
  </r>
  <r>
    <x v="2"/>
    <s v="Tampa Electric Company"/>
    <x v="0"/>
    <s v="Tampa Electric Company"/>
    <x v="749"/>
    <s v="1001/S6780800"/>
    <x v="1"/>
    <s v="FERC B/S Clearing"/>
    <m/>
    <m/>
    <m/>
    <n v="0"/>
    <m/>
    <m/>
    <m/>
    <n v="0"/>
    <m/>
    <n v="0"/>
    <m/>
    <m/>
    <n v="0"/>
  </r>
  <r>
    <x v="2"/>
    <s v="Tampa Electric Company"/>
    <x v="0"/>
    <s v="Tampa Electric Company"/>
    <x v="750"/>
    <s v="1001/S6790199"/>
    <x v="1"/>
    <s v="FERC B/S Clearing"/>
    <m/>
    <n v="0"/>
    <m/>
    <m/>
    <m/>
    <m/>
    <m/>
    <m/>
    <m/>
    <m/>
    <m/>
    <m/>
    <n v="0"/>
  </r>
  <r>
    <x v="2"/>
    <s v="Tampa Electric Company"/>
    <x v="0"/>
    <s v="Tampa Electric Company"/>
    <x v="751"/>
    <s v="1001/S6790210"/>
    <x v="1"/>
    <s v="FERC B/S Clearing"/>
    <n v="0"/>
    <n v="0"/>
    <n v="0"/>
    <n v="3.83"/>
    <n v="-0.63"/>
    <n v="-0.57999999999999996"/>
    <n v="38.01"/>
    <n v="0"/>
    <n v="0"/>
    <n v="0"/>
    <n v="-0.1"/>
    <n v="-386.77"/>
    <n v="-346.24"/>
  </r>
  <r>
    <x v="2"/>
    <s v="Tampa Electric Company"/>
    <x v="0"/>
    <s v="Tampa Electric Company"/>
    <x v="751"/>
    <s v="1001/S6790210"/>
    <x v="92"/>
    <s v="OthPwr Gen Exp"/>
    <m/>
    <m/>
    <m/>
    <m/>
    <m/>
    <m/>
    <m/>
    <m/>
    <m/>
    <m/>
    <m/>
    <n v="-10400"/>
    <n v="-10400"/>
  </r>
  <r>
    <x v="2"/>
    <s v="Tampa Electric Company"/>
    <x v="0"/>
    <s v="Tampa Electric Company"/>
    <x v="751"/>
    <s v="1001/S6790210"/>
    <x v="95"/>
    <s v="OthPwr Maint Gen Eq"/>
    <m/>
    <m/>
    <m/>
    <m/>
    <m/>
    <m/>
    <m/>
    <m/>
    <m/>
    <m/>
    <m/>
    <n v="10400"/>
    <n v="10400"/>
  </r>
  <r>
    <x v="2"/>
    <s v="Tampa Electric Company"/>
    <x v="0"/>
    <s v="Tampa Electric Company"/>
    <x v="751"/>
    <s v="1001/S6790210"/>
    <x v="109"/>
    <s v="Trnsm Maint OH Lines"/>
    <m/>
    <m/>
    <m/>
    <n v="-3.83"/>
    <m/>
    <n v="0.57999999999999996"/>
    <m/>
    <m/>
    <m/>
    <m/>
    <n v="0.1"/>
    <n v="386.77"/>
    <n v="383.62"/>
  </r>
  <r>
    <x v="2"/>
    <s v="Tampa Electric Company"/>
    <x v="0"/>
    <s v="Tampa Electric Company"/>
    <x v="751"/>
    <s v="1001/S6790210"/>
    <x v="121"/>
    <s v="Distrb Maint OH Line"/>
    <m/>
    <m/>
    <m/>
    <m/>
    <n v="0.63"/>
    <m/>
    <n v="-38.01"/>
    <m/>
    <m/>
    <m/>
    <m/>
    <m/>
    <n v="-37.379999999999995"/>
  </r>
  <r>
    <x v="2"/>
    <s v="Tampa Electric Company"/>
    <x v="0"/>
    <s v="Tampa Electric Company"/>
    <x v="752"/>
    <s v="1001/S6790230"/>
    <x v="1"/>
    <s v="FERC B/S Clearing"/>
    <n v="0"/>
    <n v="0"/>
    <n v="0"/>
    <m/>
    <m/>
    <m/>
    <m/>
    <n v="0"/>
    <n v="0"/>
    <n v="0"/>
    <m/>
    <m/>
    <n v="0"/>
  </r>
  <r>
    <x v="2"/>
    <s v="Tampa Electric Company"/>
    <x v="0"/>
    <s v="Tampa Electric Company"/>
    <x v="752"/>
    <s v="1001/S6790230"/>
    <x v="92"/>
    <s v="OthPwr Gen Exp"/>
    <m/>
    <m/>
    <m/>
    <m/>
    <m/>
    <m/>
    <m/>
    <m/>
    <m/>
    <m/>
    <m/>
    <n v="-16.05"/>
    <n v="-16.05"/>
  </r>
  <r>
    <x v="2"/>
    <s v="Tampa Electric Company"/>
    <x v="0"/>
    <s v="Tampa Electric Company"/>
    <x v="752"/>
    <s v="1001/S6790230"/>
    <x v="95"/>
    <s v="OthPwr Maint Gen Eq"/>
    <m/>
    <m/>
    <m/>
    <m/>
    <m/>
    <m/>
    <m/>
    <m/>
    <m/>
    <m/>
    <m/>
    <n v="16.05"/>
    <n v="16.05"/>
  </r>
  <r>
    <x v="2"/>
    <s v="Tampa Electric Company"/>
    <x v="0"/>
    <s v="Tampa Electric Company"/>
    <x v="753"/>
    <s v="1001/S6790305"/>
    <x v="1"/>
    <s v="FERC B/S Clearing"/>
    <n v="-1259.93"/>
    <n v="-636.17999999999995"/>
    <n v="-3082.61"/>
    <n v="-732.5"/>
    <n v="2002.1"/>
    <n v="-671.83"/>
    <n v="6024.15"/>
    <n v="-1111.0899999999999"/>
    <n v="-887.68"/>
    <n v="-486.78"/>
    <n v="-1054.3800000000001"/>
    <n v="-1128.3599999999999"/>
    <n v="-3025.0900000000011"/>
  </r>
  <r>
    <x v="2"/>
    <s v="Tampa Electric Company"/>
    <x v="0"/>
    <s v="Tampa Electric Company"/>
    <x v="753"/>
    <s v="1001/S6790305"/>
    <x v="109"/>
    <s v="Trnsm Maint OH Lines"/>
    <n v="1176.23"/>
    <n v="629.49"/>
    <n v="3087.03"/>
    <n v="718.1"/>
    <n v="1853.43"/>
    <n v="679.27"/>
    <n v="1284.01"/>
    <n v="1087.03"/>
    <n v="896.68"/>
    <n v="483.45"/>
    <n v="1068.31"/>
    <n v="1128.3399999999999"/>
    <n v="14091.370000000003"/>
  </r>
  <r>
    <x v="2"/>
    <s v="Tampa Electric Company"/>
    <x v="0"/>
    <s v="Tampa Electric Company"/>
    <x v="753"/>
    <s v="1001/S6790305"/>
    <x v="116"/>
    <s v="Distrb Meter Exp"/>
    <m/>
    <m/>
    <n v="-26.91"/>
    <m/>
    <m/>
    <m/>
    <n v="-122.79"/>
    <m/>
    <m/>
    <m/>
    <m/>
    <m/>
    <n v="-149.70000000000002"/>
  </r>
  <r>
    <x v="2"/>
    <s v="Tampa Electric Company"/>
    <x v="0"/>
    <s v="Tampa Electric Company"/>
    <x v="753"/>
    <s v="1001/S6790305"/>
    <x v="121"/>
    <s v="Distrb Maint OH Line"/>
    <n v="83.7"/>
    <n v="6.69"/>
    <n v="22.49"/>
    <n v="14.4"/>
    <n v="0.35"/>
    <n v="-7.44"/>
    <n v="-3168.21"/>
    <n v="24.06"/>
    <n v="-9"/>
    <n v="3.33"/>
    <n v="-13.93"/>
    <n v="0.02"/>
    <n v="-3043.54"/>
  </r>
  <r>
    <x v="2"/>
    <s v="Tampa Electric Company"/>
    <x v="0"/>
    <s v="Tampa Electric Company"/>
    <x v="753"/>
    <s v="1001/S6790305"/>
    <x v="122"/>
    <s v="Distrb Maint UG Line"/>
    <m/>
    <m/>
    <m/>
    <m/>
    <n v="-3855.88"/>
    <m/>
    <n v="-4017.16"/>
    <m/>
    <m/>
    <m/>
    <m/>
    <m/>
    <n v="-7873.04"/>
  </r>
  <r>
    <x v="2"/>
    <s v="Tampa Electric Company"/>
    <x v="0"/>
    <s v="Tampa Electric Company"/>
    <x v="754"/>
    <s v="1001/S6790320"/>
    <x v="87"/>
    <s v="Steam Maint BoilerPl"/>
    <m/>
    <m/>
    <m/>
    <m/>
    <m/>
    <n v="100.38"/>
    <m/>
    <m/>
    <m/>
    <m/>
    <m/>
    <m/>
    <n v="100.38"/>
  </r>
  <r>
    <x v="2"/>
    <s v="Tampa Electric Company"/>
    <x v="0"/>
    <s v="Tampa Electric Company"/>
    <x v="754"/>
    <s v="1001/S6790320"/>
    <x v="96"/>
    <s v="Maint Msc OthPwr Plt"/>
    <m/>
    <m/>
    <m/>
    <m/>
    <m/>
    <n v="-100.38"/>
    <m/>
    <m/>
    <m/>
    <m/>
    <m/>
    <m/>
    <n v="-100.38"/>
  </r>
  <r>
    <x v="2"/>
    <s v="Tampa Electric Company"/>
    <x v="0"/>
    <s v="Tampa Electric Company"/>
    <x v="755"/>
    <s v="1001/S6790321"/>
    <x v="1"/>
    <s v="FERC B/S Clearing"/>
    <n v="-3.24"/>
    <n v="143.22"/>
    <n v="-931.03"/>
    <n v="-198.15"/>
    <n v="-142.72999999999999"/>
    <n v="-7.65"/>
    <n v="460.47"/>
    <n v="-36.08"/>
    <n v="-36.94"/>
    <n v="772.7"/>
    <n v="-453.69"/>
    <n v="-25.99"/>
    <n v="-459.10999999999984"/>
  </r>
  <r>
    <x v="2"/>
    <s v="Tampa Electric Company"/>
    <x v="0"/>
    <s v="Tampa Electric Company"/>
    <x v="755"/>
    <s v="1001/S6790321"/>
    <x v="87"/>
    <s v="Steam Maint BoilerPl"/>
    <m/>
    <m/>
    <m/>
    <m/>
    <m/>
    <n v="359.2"/>
    <m/>
    <m/>
    <m/>
    <m/>
    <m/>
    <m/>
    <n v="359.2"/>
  </r>
  <r>
    <x v="2"/>
    <s v="Tampa Electric Company"/>
    <x v="0"/>
    <s v="Tampa Electric Company"/>
    <x v="755"/>
    <s v="1001/S6790321"/>
    <x v="96"/>
    <s v="Maint Msc OthPwr Plt"/>
    <m/>
    <m/>
    <m/>
    <m/>
    <m/>
    <n v="-359.2"/>
    <m/>
    <m/>
    <m/>
    <m/>
    <m/>
    <m/>
    <n v="-359.2"/>
  </r>
  <r>
    <x v="2"/>
    <s v="Tampa Electric Company"/>
    <x v="0"/>
    <s v="Tampa Electric Company"/>
    <x v="755"/>
    <s v="1001/S6790321"/>
    <x v="121"/>
    <s v="Distrb Maint OH Line"/>
    <n v="3.24"/>
    <n v="-143.22"/>
    <n v="931.03"/>
    <n v="198.15"/>
    <n v="142.72999999999999"/>
    <n v="7.65"/>
    <n v="-460.47"/>
    <n v="36.08"/>
    <n v="36.94"/>
    <n v="-772.7"/>
    <n v="453.69"/>
    <n v="25.99"/>
    <n v="459.10999999999984"/>
  </r>
  <r>
    <x v="2"/>
    <s v="Tampa Electric Company"/>
    <x v="0"/>
    <s v="Tampa Electric Company"/>
    <x v="756"/>
    <s v="1001/S6790322"/>
    <x v="87"/>
    <s v="Steam Maint BoilerPl"/>
    <m/>
    <m/>
    <m/>
    <m/>
    <m/>
    <n v="14.14"/>
    <m/>
    <m/>
    <m/>
    <m/>
    <m/>
    <m/>
    <n v="14.14"/>
  </r>
  <r>
    <x v="2"/>
    <s v="Tampa Electric Company"/>
    <x v="0"/>
    <s v="Tampa Electric Company"/>
    <x v="756"/>
    <s v="1001/S6790322"/>
    <x v="96"/>
    <s v="Maint Msc OthPwr Plt"/>
    <m/>
    <m/>
    <m/>
    <m/>
    <m/>
    <n v="-14.14"/>
    <m/>
    <m/>
    <m/>
    <m/>
    <m/>
    <m/>
    <n v="-14.14"/>
  </r>
  <r>
    <x v="2"/>
    <s v="Tampa Electric Company"/>
    <x v="0"/>
    <s v="Tampa Electric Company"/>
    <x v="757"/>
    <s v="1001/S6790323"/>
    <x v="1"/>
    <s v="FERC B/S Clearing"/>
    <n v="0"/>
    <m/>
    <n v="0"/>
    <n v="0"/>
    <m/>
    <n v="0"/>
    <m/>
    <m/>
    <m/>
    <n v="0"/>
    <m/>
    <m/>
    <n v="0"/>
  </r>
  <r>
    <x v="2"/>
    <s v="Tampa Electric Company"/>
    <x v="0"/>
    <s v="Tampa Electric Company"/>
    <x v="758"/>
    <s v="1001/S6790324"/>
    <x v="1"/>
    <s v="FERC B/S Clearing"/>
    <n v="-21.61"/>
    <n v="-9.6999999999999993"/>
    <n v="-37.83"/>
    <n v="-7.19"/>
    <n v="24.84"/>
    <n v="-7.06"/>
    <n v="63.72"/>
    <n v="-12.83"/>
    <n v="-23.8"/>
    <n v="-9.3800000000000008"/>
    <n v="-1842.36"/>
    <n v="-16.21"/>
    <n v="-1899.4099999999999"/>
  </r>
  <r>
    <x v="2"/>
    <s v="Tampa Electric Company"/>
    <x v="0"/>
    <s v="Tampa Electric Company"/>
    <x v="758"/>
    <s v="1001/S6790324"/>
    <x v="86"/>
    <s v="Steam Main Struct"/>
    <m/>
    <m/>
    <m/>
    <m/>
    <m/>
    <m/>
    <m/>
    <m/>
    <m/>
    <m/>
    <n v="1831.05"/>
    <m/>
    <n v="1831.05"/>
  </r>
  <r>
    <x v="2"/>
    <s v="Tampa Electric Company"/>
    <x v="0"/>
    <s v="Tampa Electric Company"/>
    <x v="758"/>
    <s v="1001/S6790324"/>
    <x v="109"/>
    <s v="Trnsm Maint OH Lines"/>
    <n v="20.81"/>
    <n v="9.6300000000000008"/>
    <n v="37.68"/>
    <n v="7.05"/>
    <n v="13.84"/>
    <n v="7.13"/>
    <n v="11.78"/>
    <n v="12.64"/>
    <n v="23.92"/>
    <n v="9.35"/>
    <n v="11.54"/>
    <n v="16.21"/>
    <n v="181.58"/>
  </r>
  <r>
    <x v="2"/>
    <s v="Tampa Electric Company"/>
    <x v="0"/>
    <s v="Tampa Electric Company"/>
    <x v="758"/>
    <s v="1001/S6790324"/>
    <x v="116"/>
    <s v="Distrb Meter Exp"/>
    <m/>
    <m/>
    <n v="-0.22"/>
    <m/>
    <m/>
    <m/>
    <n v="-1.27"/>
    <m/>
    <m/>
    <m/>
    <m/>
    <m/>
    <n v="-1.49"/>
  </r>
  <r>
    <x v="2"/>
    <s v="Tampa Electric Company"/>
    <x v="0"/>
    <s v="Tampa Electric Company"/>
    <x v="758"/>
    <s v="1001/S6790324"/>
    <x v="121"/>
    <s v="Distrb Maint OH Line"/>
    <n v="0.8"/>
    <n v="7.0000000000000007E-2"/>
    <n v="0.37"/>
    <n v="0.14000000000000001"/>
    <n v="0"/>
    <n v="-7.0000000000000007E-2"/>
    <n v="-32.72"/>
    <n v="0.19"/>
    <n v="-0.12"/>
    <n v="0.03"/>
    <n v="-0.23"/>
    <m/>
    <n v="-31.54"/>
  </r>
  <r>
    <x v="2"/>
    <s v="Tampa Electric Company"/>
    <x v="0"/>
    <s v="Tampa Electric Company"/>
    <x v="758"/>
    <s v="1001/S6790324"/>
    <x v="122"/>
    <s v="Distrb Maint UG Line"/>
    <m/>
    <m/>
    <m/>
    <m/>
    <n v="-38.68"/>
    <m/>
    <n v="-41.51"/>
    <m/>
    <m/>
    <m/>
    <m/>
    <m/>
    <n v="-80.19"/>
  </r>
  <r>
    <x v="2"/>
    <s v="Tampa Electric Company"/>
    <x v="0"/>
    <s v="Tampa Electric Company"/>
    <x v="759"/>
    <s v="1001/S6790800"/>
    <x v="1"/>
    <s v="FERC B/S Clearing"/>
    <n v="0"/>
    <m/>
    <m/>
    <m/>
    <n v="0"/>
    <m/>
    <m/>
    <m/>
    <n v="0"/>
    <m/>
    <m/>
    <m/>
    <n v="0"/>
  </r>
  <r>
    <x v="2"/>
    <s v="Tampa Electric Company"/>
    <x v="0"/>
    <s v="Tampa Electric Company"/>
    <x v="760"/>
    <s v="1001/S6798999"/>
    <x v="1"/>
    <s v="FERC B/S Clearing"/>
    <n v="0"/>
    <n v="0"/>
    <n v="2802.86"/>
    <n v="-356.92"/>
    <n v="0"/>
    <n v="0"/>
    <n v="0"/>
    <n v="0"/>
    <n v="0"/>
    <n v="0"/>
    <n v="721.2"/>
    <m/>
    <n v="3167.1400000000003"/>
  </r>
  <r>
    <x v="2"/>
    <s v="Tampa Electric Company"/>
    <x v="0"/>
    <s v="Tampa Electric Company"/>
    <x v="760"/>
    <s v="1001/S6798999"/>
    <x v="92"/>
    <s v="OthPwr Gen Exp"/>
    <m/>
    <m/>
    <m/>
    <m/>
    <m/>
    <m/>
    <m/>
    <m/>
    <m/>
    <m/>
    <m/>
    <n v="-6000"/>
    <n v="-6000"/>
  </r>
  <r>
    <x v="2"/>
    <s v="Tampa Electric Company"/>
    <x v="0"/>
    <s v="Tampa Electric Company"/>
    <x v="760"/>
    <s v="1001/S6798999"/>
    <x v="95"/>
    <s v="OthPwr Maint Gen Eq"/>
    <m/>
    <m/>
    <m/>
    <m/>
    <m/>
    <m/>
    <m/>
    <m/>
    <m/>
    <m/>
    <m/>
    <n v="6000"/>
    <n v="6000"/>
  </r>
  <r>
    <x v="2"/>
    <s v="Tampa Electric Company"/>
    <x v="0"/>
    <s v="Tampa Electric Company"/>
    <x v="760"/>
    <s v="1001/S6798999"/>
    <x v="109"/>
    <s v="Trnsm Maint OH Lines"/>
    <m/>
    <m/>
    <n v="-2802.86"/>
    <n v="356.92"/>
    <m/>
    <m/>
    <m/>
    <m/>
    <m/>
    <m/>
    <n v="-721.2"/>
    <m/>
    <n v="-3167.1400000000003"/>
  </r>
  <r>
    <x v="2"/>
    <s v="Tampa Electric Company"/>
    <x v="0"/>
    <s v="Tampa Electric Company"/>
    <x v="761"/>
    <s v="1001/S6900040"/>
    <x v="1"/>
    <s v="FERC B/S Clearing"/>
    <n v="-10.81"/>
    <n v="232.5"/>
    <n v="4.63"/>
    <n v="-2.56"/>
    <n v="735.33"/>
    <n v="-569.88"/>
    <n v="1189.81"/>
    <n v="-170.16"/>
    <n v="1.44"/>
    <n v="12.73"/>
    <n v="238.69"/>
    <n v="7.76"/>
    <n v="1669.48"/>
  </r>
  <r>
    <x v="2"/>
    <s v="Tampa Electric Company"/>
    <x v="0"/>
    <s v="Tampa Electric Company"/>
    <x v="761"/>
    <s v="1001/S6900040"/>
    <x v="157"/>
    <s v="TOTI Utility OperInc"/>
    <n v="10.81"/>
    <n v="-232.5"/>
    <n v="-4.63"/>
    <n v="2.56"/>
    <n v="-735.33"/>
    <n v="569.88"/>
    <n v="-1189.81"/>
    <n v="170.16"/>
    <n v="-1.44"/>
    <n v="-12.73"/>
    <n v="-238.69"/>
    <n v="-7.76"/>
    <n v="-1669.48"/>
  </r>
  <r>
    <x v="2"/>
    <s v="Tampa Electric Company"/>
    <x v="0"/>
    <s v="Tampa Electric Company"/>
    <x v="762"/>
    <s v="1001/S6900049"/>
    <x v="1"/>
    <s v="FERC B/S Clearing"/>
    <m/>
    <m/>
    <m/>
    <m/>
    <m/>
    <m/>
    <n v="28.83"/>
    <m/>
    <m/>
    <m/>
    <m/>
    <m/>
    <n v="28.83"/>
  </r>
  <r>
    <x v="2"/>
    <s v="Tampa Electric Company"/>
    <x v="0"/>
    <s v="Tampa Electric Company"/>
    <x v="762"/>
    <s v="1001/S6900049"/>
    <x v="157"/>
    <s v="TOTI Utility OperInc"/>
    <m/>
    <m/>
    <m/>
    <m/>
    <m/>
    <m/>
    <n v="-28.83"/>
    <m/>
    <m/>
    <m/>
    <m/>
    <m/>
    <n v="-28.83"/>
  </r>
  <r>
    <x v="2"/>
    <s v="Tampa Electric Company"/>
    <x v="0"/>
    <s v="Tampa Electric Company"/>
    <x v="763"/>
    <s v="1001/S7103060"/>
    <x v="1"/>
    <s v="FERC B/S Clearing"/>
    <m/>
    <m/>
    <n v="-262.11"/>
    <n v="0"/>
    <m/>
    <n v="-156.81"/>
    <n v="-708.21"/>
    <n v="-2470.4499999999998"/>
    <n v="-41.03"/>
    <m/>
    <n v="2265.06"/>
    <n v="0"/>
    <n v="-1373.5500000000002"/>
  </r>
  <r>
    <x v="2"/>
    <s v="Tampa Electric Company"/>
    <x v="0"/>
    <s v="Tampa Electric Company"/>
    <x v="763"/>
    <s v="1001/S7103060"/>
    <x v="116"/>
    <s v="Distrb Meter Exp"/>
    <m/>
    <m/>
    <n v="262.11"/>
    <m/>
    <m/>
    <m/>
    <m/>
    <m/>
    <m/>
    <m/>
    <n v="-2265.06"/>
    <m/>
    <n v="-2002.9499999999998"/>
  </r>
  <r>
    <x v="2"/>
    <s v="Tampa Electric Company"/>
    <x v="0"/>
    <s v="Tampa Electric Company"/>
    <x v="763"/>
    <s v="1001/S7103060"/>
    <x v="121"/>
    <s v="Distrb Maint OH Line"/>
    <m/>
    <m/>
    <m/>
    <m/>
    <m/>
    <n v="156.81"/>
    <n v="708.21"/>
    <n v="2470.4499999999998"/>
    <n v="41.03"/>
    <m/>
    <m/>
    <m/>
    <n v="3376.5"/>
  </r>
  <r>
    <x v="3"/>
    <s v="Peoples Gas System"/>
    <x v="0"/>
    <s v="Tampa Electric Company"/>
    <x v="0"/>
    <s v="1001/Not assigned"/>
    <x v="0"/>
    <s v="FERC IC Payable"/>
    <n v="-162182.29999999999"/>
    <n v="-170378.37"/>
    <n v="-166198.9"/>
    <n v="-160790.49"/>
    <n v="-174279.71"/>
    <n v="-149144.78"/>
    <n v="-158565.97"/>
    <n v="-183674.35"/>
    <n v="-205895.8"/>
    <n v="-160271.18"/>
    <n v="-143880.21"/>
    <n v="-129251.76"/>
    <n v="-1964513.82"/>
  </r>
  <r>
    <x v="3"/>
    <s v="Peoples Gas System"/>
    <x v="0"/>
    <s v="Tampa Electric Company"/>
    <x v="429"/>
    <s v="Labor Exempt ST"/>
    <x v="1"/>
    <s v="FERC B/S Clearing"/>
    <n v="3161.79"/>
    <n v="3260.92"/>
    <n v="4345.75"/>
    <n v="3446.01"/>
    <n v="4609.88"/>
    <n v="2631.14"/>
    <n v="210.48"/>
    <n v="680.13"/>
    <n v="897.65"/>
    <n v="2434.73"/>
    <n v="1097.31"/>
    <n v="923.24"/>
    <n v="27699.030000000002"/>
  </r>
  <r>
    <x v="3"/>
    <s v="Peoples Gas System"/>
    <x v="0"/>
    <s v="Tampa Electric Company"/>
    <x v="429"/>
    <s v="Labor Exempt ST"/>
    <x v="94"/>
    <s v="OthPwr Maint Struct"/>
    <n v="431.54"/>
    <n v="616.51"/>
    <n v="678.49"/>
    <n v="490.79"/>
    <n v="537.12"/>
    <n v="549.15"/>
    <n v="443.99"/>
    <n v="620.29999999999995"/>
    <n v="462.69"/>
    <n v="585.80999999999995"/>
    <n v="464.93"/>
    <n v="516.26"/>
    <n v="6397.58"/>
  </r>
  <r>
    <x v="3"/>
    <s v="Peoples Gas System"/>
    <x v="0"/>
    <s v="Tampa Electric Company"/>
    <x v="429"/>
    <s v="Labor Exempt ST"/>
    <x v="95"/>
    <s v="OthPwr Maint Gen Eq"/>
    <n v="1726.2"/>
    <n v="2466.08"/>
    <n v="2713.96"/>
    <n v="1963.16"/>
    <n v="2148.48"/>
    <n v="2196.6"/>
    <n v="1775.97"/>
    <n v="2481.19"/>
    <n v="1850.77"/>
    <n v="2343.25"/>
    <n v="1859.73"/>
    <n v="2065"/>
    <n v="25590.39"/>
  </r>
  <r>
    <x v="3"/>
    <s v="Peoples Gas System"/>
    <x v="0"/>
    <s v="Tampa Electric Company"/>
    <x v="429"/>
    <s v="Labor Exempt ST"/>
    <x v="121"/>
    <s v="Distrb Maint OH Line"/>
    <n v="20.02"/>
    <n v="19.260000000000002"/>
    <n v="27.2"/>
    <n v="26.5"/>
    <n v="20.86"/>
    <n v="11.93"/>
    <m/>
    <m/>
    <m/>
    <m/>
    <m/>
    <m/>
    <n v="125.77000000000001"/>
  </r>
  <r>
    <x v="3"/>
    <s v="Peoples Gas System"/>
    <x v="0"/>
    <s v="Tampa Electric Company"/>
    <x v="429"/>
    <s v="Labor Exempt ST"/>
    <x v="128"/>
    <s v="Cust Act Rcds Cllct"/>
    <n v="34497.629999999997"/>
    <n v="39637.86"/>
    <n v="40106.68"/>
    <n v="29012.45"/>
    <n v="45581.45"/>
    <n v="31232.46"/>
    <n v="38100.089999999997"/>
    <n v="40820.58"/>
    <n v="34539.72"/>
    <n v="39473.78"/>
    <n v="29205.22"/>
    <n v="32817.25"/>
    <n v="435025.17000000004"/>
  </r>
  <r>
    <x v="3"/>
    <s v="Peoples Gas System"/>
    <x v="0"/>
    <s v="Tampa Electric Company"/>
    <x v="429"/>
    <s v="Labor Exempt ST"/>
    <x v="129"/>
    <s v="Cust Assist Exp"/>
    <m/>
    <m/>
    <n v="718.47"/>
    <n v="334.41"/>
    <m/>
    <m/>
    <m/>
    <m/>
    <m/>
    <m/>
    <m/>
    <m/>
    <n v="1052.8800000000001"/>
  </r>
  <r>
    <x v="3"/>
    <s v="Peoples Gas System"/>
    <x v="0"/>
    <s v="Tampa Electric Company"/>
    <x v="429"/>
    <s v="Labor Exempt ST"/>
    <x v="131"/>
    <s v="A&amp;G Salaries"/>
    <n v="1703.59"/>
    <n v="2050.12"/>
    <n v="2339.9"/>
    <n v="2385.7399999999998"/>
    <n v="4706.16"/>
    <n v="2123.36"/>
    <n v="1364.12"/>
    <n v="11908.95"/>
    <n v="18220.63"/>
    <n v="11748.27"/>
    <n v="1029.27"/>
    <n v="1875.62"/>
    <n v="61455.73000000001"/>
  </r>
  <r>
    <x v="3"/>
    <s v="Peoples Gas System"/>
    <x v="0"/>
    <s v="Tampa Electric Company"/>
    <x v="429"/>
    <s v="Labor Exempt ST"/>
    <x v="132"/>
    <s v="Misc General Exp"/>
    <n v="2988.54"/>
    <n v="3273.64"/>
    <n v="3820.26"/>
    <n v="2361.75"/>
    <n v="3625.77"/>
    <n v="2957.3"/>
    <n v="3001.54"/>
    <n v="3028.61"/>
    <n v="2939.54"/>
    <n v="3699.23"/>
    <n v="2797.89"/>
    <n v="2947.91"/>
    <n v="37441.98000000001"/>
  </r>
  <r>
    <x v="3"/>
    <s v="Peoples Gas System"/>
    <x v="0"/>
    <s v="Tampa Electric Company"/>
    <x v="430"/>
    <s v="Labor Exempt OT"/>
    <x v="131"/>
    <s v="A&amp;G Salaries"/>
    <m/>
    <m/>
    <m/>
    <m/>
    <m/>
    <m/>
    <m/>
    <m/>
    <n v="84.49"/>
    <m/>
    <m/>
    <m/>
    <n v="84.49"/>
  </r>
  <r>
    <x v="3"/>
    <s v="Peoples Gas System"/>
    <x v="0"/>
    <s v="Tampa Electric Company"/>
    <x v="1"/>
    <s v="Labor Exempt NonProd"/>
    <x v="1"/>
    <s v="FERC B/S Clearing"/>
    <n v="687.35"/>
    <n v="3510.69"/>
    <n v="1873.17"/>
    <n v="1063.8499999999999"/>
    <n v="825"/>
    <n v="288.77999999999997"/>
    <n v="20.79"/>
    <n v="38.69"/>
    <n v="122.76"/>
    <n v="16.75"/>
    <n v="510.05"/>
    <n v="117.28"/>
    <n v="9075.1600000000017"/>
  </r>
  <r>
    <x v="3"/>
    <s v="Peoples Gas System"/>
    <x v="0"/>
    <s v="Tampa Electric Company"/>
    <x v="1"/>
    <s v="Labor Exempt NonProd"/>
    <x v="94"/>
    <s v="OthPwr Maint Struct"/>
    <n v="158.88999999999999"/>
    <n v="-9.6999999999999993"/>
    <n v="19.940000000000001"/>
    <n v="92.35"/>
    <n v="100.23"/>
    <n v="96.84"/>
    <n v="109.66"/>
    <n v="27.25"/>
    <n v="127.87"/>
    <n v="8.06"/>
    <n v="108.61"/>
    <n v="37.58"/>
    <n v="877.58"/>
  </r>
  <r>
    <x v="3"/>
    <s v="Peoples Gas System"/>
    <x v="0"/>
    <s v="Tampa Electric Company"/>
    <x v="1"/>
    <s v="Labor Exempt NonProd"/>
    <x v="95"/>
    <s v="OthPwr Maint Gen Eq"/>
    <n v="635.59"/>
    <n v="-38.81"/>
    <n v="79.77"/>
    <n v="369.43"/>
    <n v="400.95"/>
    <n v="387.37"/>
    <n v="438.64"/>
    <n v="109.01"/>
    <n v="511.48"/>
    <n v="32.21"/>
    <n v="434.46"/>
    <n v="150.35"/>
    <n v="3510.4500000000003"/>
  </r>
  <r>
    <x v="3"/>
    <s v="Peoples Gas System"/>
    <x v="0"/>
    <s v="Tampa Electric Company"/>
    <x v="1"/>
    <s v="Labor Exempt NonProd"/>
    <x v="121"/>
    <s v="Distrb Maint OH Line"/>
    <n v="4.3499999999999996"/>
    <n v="20.74"/>
    <n v="12.2"/>
    <n v="8.08"/>
    <n v="4.12"/>
    <n v="1.0900000000000001"/>
    <m/>
    <m/>
    <m/>
    <m/>
    <m/>
    <m/>
    <n v="50.579999999999991"/>
  </r>
  <r>
    <x v="3"/>
    <s v="Peoples Gas System"/>
    <x v="0"/>
    <s v="Tampa Electric Company"/>
    <x v="1"/>
    <s v="Labor Exempt NonProd"/>
    <x v="128"/>
    <s v="Cust Act Rcds Cllct"/>
    <n v="9119.1200000000008"/>
    <n v="13.76"/>
    <n v="4595.68"/>
    <n v="10121.1"/>
    <n v="-297.92"/>
    <n v="12308.62"/>
    <n v="3428.99"/>
    <n v="4778.7700000000004"/>
    <n v="7153.48"/>
    <n v="4142.97"/>
    <n v="14262.12"/>
    <n v="8816.9500000000007"/>
    <n v="78443.64"/>
  </r>
  <r>
    <x v="3"/>
    <s v="Peoples Gas System"/>
    <x v="0"/>
    <s v="Tampa Electric Company"/>
    <x v="1"/>
    <s v="Labor Exempt NonProd"/>
    <x v="129"/>
    <s v="Cust Assist Exp"/>
    <m/>
    <m/>
    <n v="117.36"/>
    <n v="200.32"/>
    <m/>
    <m/>
    <m/>
    <m/>
    <m/>
    <m/>
    <m/>
    <m/>
    <n v="317.68"/>
  </r>
  <r>
    <x v="3"/>
    <s v="Peoples Gas System"/>
    <x v="0"/>
    <s v="Tampa Electric Company"/>
    <x v="1"/>
    <s v="Labor Exempt NonProd"/>
    <x v="131"/>
    <s v="A&amp;G Salaries"/>
    <n v="370.34"/>
    <n v="2207.15"/>
    <n v="1049.73"/>
    <n v="665.71"/>
    <n v="619.79"/>
    <n v="195.43"/>
    <n v="239.89"/>
    <n v="271.69"/>
    <n v="3306.45"/>
    <n v="363.87"/>
    <n v="500.57"/>
    <n v="563.45000000000005"/>
    <n v="10354.070000000002"/>
  </r>
  <r>
    <x v="3"/>
    <s v="Peoples Gas System"/>
    <x v="0"/>
    <s v="Tampa Electric Company"/>
    <x v="1"/>
    <s v="Labor Exempt NonProd"/>
    <x v="132"/>
    <s v="Misc General Exp"/>
    <n v="647.45000000000005"/>
    <n v="-30.06"/>
    <n v="206.59"/>
    <n v="902.73"/>
    <n v="210.84"/>
    <n v="618.41999999999996"/>
    <n v="322.45999999999998"/>
    <n v="55.25"/>
    <n v="781.45"/>
    <n v="-77.56"/>
    <n v="988.46"/>
    <n v="532.41"/>
    <n v="5158.4400000000005"/>
  </r>
  <r>
    <x v="3"/>
    <s v="Peoples Gas System"/>
    <x v="0"/>
    <s v="Tampa Electric Company"/>
    <x v="431"/>
    <s v="Labor NonExm ST"/>
    <x v="1"/>
    <s v="FERC B/S Clearing"/>
    <n v="575.39"/>
    <n v="1178.04"/>
    <n v="1097.54"/>
    <n v="734.54"/>
    <n v="1045.92"/>
    <n v="527.51"/>
    <n v="4.8499999999999996"/>
    <n v="21.07"/>
    <n v="4.0599999999999996"/>
    <m/>
    <n v="6.01"/>
    <n v="498.44"/>
    <n v="5693.3700000000008"/>
  </r>
  <r>
    <x v="3"/>
    <s v="Peoples Gas System"/>
    <x v="0"/>
    <s v="Tampa Electric Company"/>
    <x v="431"/>
    <s v="Labor NonExm ST"/>
    <x v="94"/>
    <s v="OthPwr Maint Struct"/>
    <n v="796.26"/>
    <n v="1010.21"/>
    <n v="1074.49"/>
    <n v="1072.17"/>
    <n v="1117.58"/>
    <n v="1107.77"/>
    <n v="1026.52"/>
    <n v="1118.8900000000001"/>
    <n v="940.4"/>
    <n v="1133.6500000000001"/>
    <n v="809.03"/>
    <n v="1000.39"/>
    <n v="12207.359999999999"/>
  </r>
  <r>
    <x v="3"/>
    <s v="Peoples Gas System"/>
    <x v="0"/>
    <s v="Tampa Electric Company"/>
    <x v="431"/>
    <s v="Labor NonExm ST"/>
    <x v="95"/>
    <s v="OthPwr Maint Gen Eq"/>
    <n v="3185.02"/>
    <n v="4040.87"/>
    <n v="4298"/>
    <n v="4288.66"/>
    <n v="4470.28"/>
    <n v="4431.09"/>
    <n v="4106.09"/>
    <n v="4475.55"/>
    <n v="3761.65"/>
    <n v="4534.6099999999997"/>
    <n v="3236.15"/>
    <n v="4001.55"/>
    <n v="48829.520000000004"/>
  </r>
  <r>
    <x v="3"/>
    <s v="Peoples Gas System"/>
    <x v="0"/>
    <s v="Tampa Electric Company"/>
    <x v="431"/>
    <s v="Labor NonExm ST"/>
    <x v="121"/>
    <s v="Distrb Maint OH Line"/>
    <n v="3.64"/>
    <n v="6.96"/>
    <n v="7.3"/>
    <n v="5.8"/>
    <n v="5.15"/>
    <n v="2.4300000000000002"/>
    <m/>
    <m/>
    <m/>
    <m/>
    <m/>
    <m/>
    <n v="31.28"/>
  </r>
  <r>
    <x v="3"/>
    <s v="Peoples Gas System"/>
    <x v="0"/>
    <s v="Tampa Electric Company"/>
    <x v="431"/>
    <s v="Labor NonExm ST"/>
    <x v="131"/>
    <s v="A&amp;G Salaries"/>
    <n v="310.02"/>
    <n v="740.62"/>
    <n v="628.37"/>
    <n v="572.62"/>
    <n v="4610.28"/>
    <n v="453.17"/>
    <n v="368.38"/>
    <n v="4652"/>
    <n v="3656.13"/>
    <n v="737.69"/>
    <n v="277.88"/>
    <n v="446.69"/>
    <n v="17453.849999999999"/>
  </r>
  <r>
    <x v="3"/>
    <s v="Peoples Gas System"/>
    <x v="0"/>
    <s v="Tampa Electric Company"/>
    <x v="431"/>
    <s v="Labor NonExm ST"/>
    <x v="132"/>
    <s v="Misc General Exp"/>
    <n v="185.42"/>
    <n v="240.16"/>
    <n v="276.31"/>
    <n v="238.25"/>
    <n v="239.64"/>
    <n v="267.86"/>
    <n v="209.37"/>
    <n v="217.89"/>
    <n v="217.98"/>
    <n v="249.98"/>
    <n v="170.68"/>
    <n v="203.24"/>
    <n v="2716.7799999999997"/>
  </r>
  <r>
    <x v="3"/>
    <s v="Peoples Gas System"/>
    <x v="0"/>
    <s v="Tampa Electric Company"/>
    <x v="432"/>
    <s v="Labor NonExm OT"/>
    <x v="1"/>
    <s v="FERC B/S Clearing"/>
    <n v="95.7"/>
    <n v="78.86"/>
    <n v="42.19"/>
    <n v="254.73"/>
    <n v="105.51"/>
    <n v="-29.78"/>
    <n v="0.09"/>
    <n v="4.6900000000000004"/>
    <n v="3.88"/>
    <m/>
    <n v="0.49"/>
    <n v="95.07"/>
    <n v="651.43000000000006"/>
  </r>
  <r>
    <x v="3"/>
    <s v="Peoples Gas System"/>
    <x v="0"/>
    <s v="Tampa Electric Company"/>
    <x v="432"/>
    <s v="Labor NonExm OT"/>
    <x v="94"/>
    <s v="OthPwr Maint Struct"/>
    <n v="313.67"/>
    <n v="207.24"/>
    <n v="228"/>
    <n v="250.17"/>
    <n v="306.08999999999997"/>
    <n v="267.04000000000002"/>
    <n v="219.65"/>
    <n v="207.75"/>
    <n v="313.58"/>
    <n v="249.68"/>
    <n v="214.97"/>
    <n v="200.31"/>
    <n v="2978.1499999999996"/>
  </r>
  <r>
    <x v="3"/>
    <s v="Peoples Gas System"/>
    <x v="0"/>
    <s v="Tampa Electric Company"/>
    <x v="432"/>
    <s v="Labor NonExm OT"/>
    <x v="95"/>
    <s v="OthPwr Maint Gen Eq"/>
    <n v="1254.68"/>
    <n v="828.98"/>
    <n v="911.98"/>
    <n v="1000.7"/>
    <n v="1224.3599999999999"/>
    <n v="1068.1300000000001"/>
    <n v="878.63"/>
    <n v="831"/>
    <n v="1254.31"/>
    <n v="998.71"/>
    <n v="859.88"/>
    <n v="801.22"/>
    <n v="11912.579999999998"/>
  </r>
  <r>
    <x v="3"/>
    <s v="Peoples Gas System"/>
    <x v="0"/>
    <s v="Tampa Electric Company"/>
    <x v="432"/>
    <s v="Labor NonExm OT"/>
    <x v="121"/>
    <s v="Distrb Maint OH Line"/>
    <n v="0.61"/>
    <n v="0.47"/>
    <n v="0.28000000000000003"/>
    <n v="2.0099999999999998"/>
    <n v="0.52"/>
    <n v="-0.14000000000000001"/>
    <m/>
    <m/>
    <m/>
    <m/>
    <m/>
    <m/>
    <n v="3.75"/>
  </r>
  <r>
    <x v="3"/>
    <s v="Peoples Gas System"/>
    <x v="0"/>
    <s v="Tampa Electric Company"/>
    <x v="432"/>
    <s v="Labor NonExm OT"/>
    <x v="131"/>
    <s v="A&amp;G Salaries"/>
    <n v="51.57"/>
    <n v="49.58"/>
    <n v="24.17"/>
    <n v="196.65"/>
    <n v="536.38"/>
    <n v="-21.46"/>
    <n v="1.0900000000000001"/>
    <n v="727.16"/>
    <n v="724.53"/>
    <n v="14.08"/>
    <n v="24.27"/>
    <n v="30.97"/>
    <n v="2358.9899999999998"/>
  </r>
  <r>
    <x v="3"/>
    <s v="Peoples Gas System"/>
    <x v="0"/>
    <s v="Tampa Electric Company"/>
    <x v="432"/>
    <s v="Labor NonExm OT"/>
    <x v="132"/>
    <s v="Misc General Exp"/>
    <n v="12.25"/>
    <n v="13.5"/>
    <n v="15.03"/>
    <n v="8.82"/>
    <n v="5.28"/>
    <n v="3.38"/>
    <n v="14.99"/>
    <n v="22.17"/>
    <n v="-12.39"/>
    <n v="28.26"/>
    <n v="5.66"/>
    <n v="4.37"/>
    <n v="121.32000000000001"/>
  </r>
  <r>
    <x v="3"/>
    <s v="Peoples Gas System"/>
    <x v="0"/>
    <s v="Tampa Electric Company"/>
    <x v="433"/>
    <s v="Labor NonExm NonProd"/>
    <x v="1"/>
    <s v="FERC B/S Clearing"/>
    <n v="135.09"/>
    <n v="71.88"/>
    <n v="30.89"/>
    <n v="109.62"/>
    <n v="-43.57"/>
    <n v="42.72"/>
    <n v="1.27"/>
    <n v="5.88"/>
    <n v="-5.6"/>
    <m/>
    <n v="1.0900000000000001"/>
    <n v="14.89"/>
    <n v="364.15999999999991"/>
  </r>
  <r>
    <x v="3"/>
    <s v="Peoples Gas System"/>
    <x v="0"/>
    <s v="Tampa Electric Company"/>
    <x v="433"/>
    <s v="Labor NonExm NonProd"/>
    <x v="94"/>
    <s v="OthPwr Maint Struct"/>
    <n v="209.7"/>
    <n v="110.29"/>
    <n v="153.81"/>
    <n v="201.96"/>
    <n v="165.79"/>
    <n v="268.02999999999997"/>
    <n v="206.54"/>
    <n v="150.37"/>
    <n v="226.67"/>
    <n v="16.41"/>
    <n v="315.91000000000003"/>
    <n v="61.23"/>
    <n v="2086.71"/>
  </r>
  <r>
    <x v="3"/>
    <s v="Peoples Gas System"/>
    <x v="0"/>
    <s v="Tampa Electric Company"/>
    <x v="433"/>
    <s v="Labor NonExm NonProd"/>
    <x v="95"/>
    <s v="OthPwr Maint Gen Eq"/>
    <n v="838.81"/>
    <n v="441.19"/>
    <n v="615.24"/>
    <n v="807.82"/>
    <n v="663.14"/>
    <n v="1072.1300000000001"/>
    <n v="826.16"/>
    <n v="601.49"/>
    <n v="906.67"/>
    <n v="65.67"/>
    <n v="1263.6300000000001"/>
    <n v="244.92"/>
    <n v="8346.869999999999"/>
  </r>
  <r>
    <x v="3"/>
    <s v="Peoples Gas System"/>
    <x v="0"/>
    <s v="Tampa Electric Company"/>
    <x v="433"/>
    <s v="Labor NonExm NonProd"/>
    <x v="121"/>
    <s v="Distrb Maint OH Line"/>
    <n v="0.86"/>
    <n v="0.42"/>
    <n v="0.21"/>
    <n v="0.87"/>
    <n v="-0.21"/>
    <n v="0.2"/>
    <m/>
    <m/>
    <m/>
    <m/>
    <m/>
    <m/>
    <n v="2.35"/>
  </r>
  <r>
    <x v="3"/>
    <s v="Peoples Gas System"/>
    <x v="0"/>
    <s v="Tampa Electric Company"/>
    <x v="433"/>
    <s v="Labor NonExm NonProd"/>
    <x v="131"/>
    <s v="A&amp;G Salaries"/>
    <n v="72.790000000000006"/>
    <n v="45.19"/>
    <n v="17.690000000000001"/>
    <n v="99.84"/>
    <n v="-95.72"/>
    <n v="37.799999999999997"/>
    <n v="77.8"/>
    <n v="484.07"/>
    <n v="931.88"/>
    <n v="26.42"/>
    <n v="24.76"/>
    <n v="23.83"/>
    <n v="1746.3500000000001"/>
  </r>
  <r>
    <x v="3"/>
    <s v="Peoples Gas System"/>
    <x v="0"/>
    <s v="Tampa Electric Company"/>
    <x v="433"/>
    <s v="Labor NonExm NonProd"/>
    <x v="132"/>
    <s v="Misc General Exp"/>
    <n v="58.4"/>
    <n v="26.47"/>
    <n v="10.64"/>
    <n v="12.62"/>
    <n v="60.57"/>
    <n v="23.62"/>
    <n v="57.84"/>
    <n v="6.75"/>
    <n v="46.48"/>
    <n v="8.51"/>
    <n v="81.319999999999993"/>
    <n v="51.97"/>
    <n v="445.19000000000005"/>
  </r>
  <r>
    <x v="3"/>
    <s v="Peoples Gas System"/>
    <x v="0"/>
    <s v="Tampa Electric Company"/>
    <x v="434"/>
    <s v="Labor Union ST"/>
    <x v="1"/>
    <s v="FERC B/S Clearing"/>
    <m/>
    <m/>
    <n v="76.14"/>
    <n v="77.599999999999994"/>
    <m/>
    <m/>
    <m/>
    <m/>
    <n v="28.63"/>
    <m/>
    <n v="352.23"/>
    <m/>
    <n v="534.6"/>
  </r>
  <r>
    <x v="3"/>
    <s v="Peoples Gas System"/>
    <x v="0"/>
    <s v="Tampa Electric Company"/>
    <x v="434"/>
    <s v="Labor Union ST"/>
    <x v="128"/>
    <s v="Cust Act Rcds Cllct"/>
    <n v="31984.65"/>
    <n v="32983.769999999997"/>
    <n v="42587.35"/>
    <n v="30974.33"/>
    <n v="41640.019999999997"/>
    <n v="29596.53"/>
    <n v="32709.42"/>
    <n v="33229.85"/>
    <n v="31999.29"/>
    <n v="36025.129999999997"/>
    <n v="30554.639999999999"/>
    <n v="30907.9"/>
    <n v="405192.87999999995"/>
  </r>
  <r>
    <x v="3"/>
    <s v="Peoples Gas System"/>
    <x v="0"/>
    <s v="Tampa Electric Company"/>
    <x v="434"/>
    <s v="Labor Union ST"/>
    <x v="131"/>
    <s v="A&amp;G Salaries"/>
    <m/>
    <m/>
    <m/>
    <n v="1011.04"/>
    <n v="31.65"/>
    <m/>
    <m/>
    <m/>
    <n v="204.36"/>
    <m/>
    <m/>
    <m/>
    <n v="1247.0500000000002"/>
  </r>
  <r>
    <x v="3"/>
    <s v="Peoples Gas System"/>
    <x v="0"/>
    <s v="Tampa Electric Company"/>
    <x v="435"/>
    <s v="Labor Union OT"/>
    <x v="1"/>
    <s v="FERC B/S Clearing"/>
    <m/>
    <m/>
    <n v="5.81"/>
    <n v="8.33"/>
    <m/>
    <m/>
    <m/>
    <m/>
    <n v="1.51"/>
    <m/>
    <n v="29.51"/>
    <m/>
    <n v="45.160000000000004"/>
  </r>
  <r>
    <x v="3"/>
    <s v="Peoples Gas System"/>
    <x v="0"/>
    <s v="Tampa Electric Company"/>
    <x v="435"/>
    <s v="Labor Union OT"/>
    <x v="128"/>
    <s v="Cust Act Rcds Cllct"/>
    <n v="4022.75"/>
    <n v="728.42"/>
    <n v="3248.24"/>
    <n v="3325.1"/>
    <n v="2481.89"/>
    <n v="1793.88"/>
    <n v="5769.44"/>
    <n v="1183.93"/>
    <n v="1689.67"/>
    <n v="1925.36"/>
    <n v="2213.36"/>
    <n v="1087.04"/>
    <n v="29469.08"/>
  </r>
  <r>
    <x v="3"/>
    <s v="Peoples Gas System"/>
    <x v="0"/>
    <s v="Tampa Electric Company"/>
    <x v="435"/>
    <s v="Labor Union OT"/>
    <x v="131"/>
    <s v="A&amp;G Salaries"/>
    <m/>
    <m/>
    <m/>
    <n v="230.15"/>
    <n v="9.1"/>
    <m/>
    <m/>
    <m/>
    <n v="43.43"/>
    <m/>
    <m/>
    <m/>
    <n v="282.68"/>
  </r>
  <r>
    <x v="3"/>
    <s v="Peoples Gas System"/>
    <x v="0"/>
    <s v="Tampa Electric Company"/>
    <x v="436"/>
    <s v="Labor Union NonProd"/>
    <x v="1"/>
    <s v="FERC B/S Clearing"/>
    <m/>
    <m/>
    <n v="5.33"/>
    <n v="22.31"/>
    <m/>
    <m/>
    <m/>
    <m/>
    <n v="7.85"/>
    <m/>
    <n v="113.81"/>
    <m/>
    <n v="149.30000000000001"/>
  </r>
  <r>
    <x v="3"/>
    <s v="Peoples Gas System"/>
    <x v="0"/>
    <s v="Tampa Electric Company"/>
    <x v="436"/>
    <s v="Labor Union NonProd"/>
    <x v="128"/>
    <s v="Cust Act Rcds Cllct"/>
    <n v="17345.759999999998"/>
    <n v="13306.84"/>
    <n v="2980.87"/>
    <n v="8906.73"/>
    <n v="3706.76"/>
    <n v="11818.74"/>
    <n v="7705.74"/>
    <n v="8415.74"/>
    <n v="8775.34"/>
    <n v="4135.42"/>
    <n v="9903.39"/>
    <n v="1467.52"/>
    <n v="98468.85"/>
  </r>
  <r>
    <x v="3"/>
    <s v="Peoples Gas System"/>
    <x v="0"/>
    <s v="Tampa Electric Company"/>
    <x v="436"/>
    <s v="Labor Union NonProd"/>
    <x v="131"/>
    <s v="A&amp;G Salaries"/>
    <m/>
    <m/>
    <m/>
    <n v="394.85"/>
    <n v="-1.24"/>
    <m/>
    <m/>
    <m/>
    <n v="33.54"/>
    <m/>
    <m/>
    <m/>
    <n v="427.15000000000003"/>
  </r>
  <r>
    <x v="3"/>
    <s v="Peoples Gas System"/>
    <x v="0"/>
    <s v="Tampa Electric Company"/>
    <x v="439"/>
    <s v="Labor OffCycle Bonus"/>
    <x v="94"/>
    <s v="OthPwr Maint Struct"/>
    <n v="63.36"/>
    <m/>
    <m/>
    <m/>
    <m/>
    <m/>
    <m/>
    <m/>
    <m/>
    <m/>
    <m/>
    <m/>
    <n v="63.36"/>
  </r>
  <r>
    <x v="3"/>
    <s v="Peoples Gas System"/>
    <x v="0"/>
    <s v="Tampa Electric Company"/>
    <x v="439"/>
    <s v="Labor OffCycle Bonus"/>
    <x v="95"/>
    <s v="OthPwr Maint Gen Eq"/>
    <n v="253.42"/>
    <m/>
    <m/>
    <m/>
    <m/>
    <m/>
    <m/>
    <m/>
    <m/>
    <m/>
    <m/>
    <m/>
    <n v="253.42"/>
  </r>
  <r>
    <x v="3"/>
    <s v="Peoples Gas System"/>
    <x v="0"/>
    <s v="Tampa Electric Company"/>
    <x v="439"/>
    <s v="Labor OffCycle Bonus"/>
    <x v="131"/>
    <s v="A&amp;G Salaries"/>
    <m/>
    <m/>
    <m/>
    <n v="5.13"/>
    <m/>
    <m/>
    <m/>
    <n v="26.89"/>
    <m/>
    <m/>
    <m/>
    <m/>
    <n v="32.020000000000003"/>
  </r>
  <r>
    <x v="3"/>
    <s v="Peoples Gas System"/>
    <x v="0"/>
    <s v="Tampa Electric Company"/>
    <x v="439"/>
    <s v="Labor OffCycle Bonus"/>
    <x v="132"/>
    <s v="Misc General Exp"/>
    <m/>
    <n v="34.14"/>
    <n v="24.04"/>
    <n v="24.17"/>
    <n v="25.15"/>
    <n v="40.11"/>
    <n v="24.52"/>
    <n v="19.55"/>
    <n v="24.14"/>
    <n v="22.64"/>
    <n v="35.5"/>
    <n v="22.79"/>
    <n v="296.75000000000006"/>
  </r>
  <r>
    <x v="3"/>
    <s v="Peoples Gas System"/>
    <x v="0"/>
    <s v="Tampa Electric Company"/>
    <x v="2"/>
    <s v="Ben Plan Admin Fee"/>
    <x v="1"/>
    <s v="FERC B/S Clearing"/>
    <n v="2.99"/>
    <n v="6.09"/>
    <n v="5.6"/>
    <n v="11.15"/>
    <n v="4.75"/>
    <n v="5.48"/>
    <n v="0.44"/>
    <n v="0.45"/>
    <n v="1.77"/>
    <n v="3.15"/>
    <n v="2.2200000000000002"/>
    <n v="1.9"/>
    <n v="45.99"/>
  </r>
  <r>
    <x v="3"/>
    <s v="Peoples Gas System"/>
    <x v="0"/>
    <s v="Tampa Electric Company"/>
    <x v="2"/>
    <s v="Ben Plan Admin Fee"/>
    <x v="135"/>
    <s v="Emp Pension Benefits"/>
    <n v="72.63"/>
    <n v="79.08"/>
    <n v="85.17"/>
    <n v="200.62"/>
    <n v="84.86"/>
    <n v="167.01"/>
    <n v="195.46"/>
    <n v="72.17"/>
    <n v="209.95"/>
    <n v="144.66999999999999"/>
    <n v="107.1"/>
    <n v="104.86"/>
    <n v="1523.58"/>
  </r>
  <r>
    <x v="3"/>
    <s v="Peoples Gas System"/>
    <x v="0"/>
    <s v="Tampa Electric Company"/>
    <x v="445"/>
    <s v="Tuition Reimbursemnt"/>
    <x v="1"/>
    <s v="FERC B/S Clearing"/>
    <n v="8.9600000000000009"/>
    <n v="4.53"/>
    <m/>
    <n v="2.52"/>
    <n v="15.43"/>
    <n v="3.1"/>
    <n v="0.11"/>
    <n v="0.59"/>
    <n v="0.6"/>
    <m/>
    <m/>
    <n v="0.34"/>
    <n v="36.180000000000007"/>
  </r>
  <r>
    <x v="3"/>
    <s v="Peoples Gas System"/>
    <x v="0"/>
    <s v="Tampa Electric Company"/>
    <x v="445"/>
    <s v="Tuition Reimbursemnt"/>
    <x v="135"/>
    <s v="Emp Pension Benefits"/>
    <n v="217.5"/>
    <n v="58.82"/>
    <m/>
    <n v="45.34"/>
    <n v="275.91000000000003"/>
    <n v="94.04"/>
    <n v="45.01"/>
    <n v="94.05"/>
    <n v="70.760000000000005"/>
    <m/>
    <m/>
    <n v="19.09"/>
    <n v="920.51999999999987"/>
  </r>
  <r>
    <x v="3"/>
    <s v="Peoples Gas System"/>
    <x v="0"/>
    <s v="Tampa Electric Company"/>
    <x v="446"/>
    <s v="Life Insurance"/>
    <x v="1"/>
    <s v="FERC B/S Clearing"/>
    <m/>
    <m/>
    <n v="41.81"/>
    <n v="-13.05"/>
    <n v="11.97"/>
    <n v="6.25"/>
    <n v="0.9"/>
    <n v="1.31"/>
    <n v="1.94"/>
    <n v="4.45"/>
    <n v="3.9"/>
    <n v="3.09"/>
    <n v="62.570000000000007"/>
  </r>
  <r>
    <x v="3"/>
    <s v="Peoples Gas System"/>
    <x v="0"/>
    <s v="Tampa Electric Company"/>
    <x v="446"/>
    <s v="Life Insurance"/>
    <x v="135"/>
    <s v="Emp Pension Benefits"/>
    <m/>
    <m/>
    <n v="635.53"/>
    <n v="-234.51"/>
    <n v="214.26"/>
    <n v="189.69"/>
    <n v="393.11"/>
    <n v="210.84"/>
    <n v="230.17"/>
    <n v="204.64"/>
    <n v="187.29"/>
    <n v="170.61"/>
    <n v="2201.63"/>
  </r>
  <r>
    <x v="3"/>
    <s v="Peoples Gas System"/>
    <x v="0"/>
    <s v="Tampa Electric Company"/>
    <x v="3"/>
    <s v="LT Care Insurance"/>
    <x v="1"/>
    <s v="FERC B/S Clearing"/>
    <n v="4.07"/>
    <n v="5.51"/>
    <n v="4.76"/>
    <n v="8.0500000000000007"/>
    <n v="3.96"/>
    <n v="4.4800000000000004"/>
    <n v="0.16"/>
    <n v="0.01"/>
    <n v="0.71"/>
    <n v="3.02"/>
    <n v="1.37"/>
    <n v="1.02"/>
    <n v="37.120000000000005"/>
  </r>
  <r>
    <x v="3"/>
    <s v="Peoples Gas System"/>
    <x v="0"/>
    <s v="Tampa Electric Company"/>
    <x v="3"/>
    <s v="LT Care Insurance"/>
    <x v="135"/>
    <s v="Emp Pension Benefits"/>
    <n v="98.66"/>
    <n v="71.44"/>
    <n v="72.36"/>
    <n v="144.69"/>
    <n v="70.72"/>
    <n v="135.58000000000001"/>
    <n v="67.58"/>
    <n v="1.96"/>
    <n v="83.82"/>
    <n v="138.68"/>
    <n v="65.7"/>
    <n v="56.66"/>
    <n v="1007.8500000000003"/>
  </r>
  <r>
    <x v="3"/>
    <s v="Peoples Gas System"/>
    <x v="0"/>
    <s v="Tampa Electric Company"/>
    <x v="4"/>
    <s v="Medical Insur-Active"/>
    <x v="1"/>
    <s v="FERC B/S Clearing"/>
    <n v="861.65"/>
    <n v="1039.5899999999999"/>
    <n v="1160.3699999999999"/>
    <n v="891.56"/>
    <n v="775.53"/>
    <n v="326.45"/>
    <n v="20.28"/>
    <n v="69.510000000000005"/>
    <n v="138.76"/>
    <n v="276.02999999999997"/>
    <n v="221.54"/>
    <n v="228.24"/>
    <n v="6009.5099999999993"/>
  </r>
  <r>
    <x v="3"/>
    <s v="Peoples Gas System"/>
    <x v="0"/>
    <s v="Tampa Electric Company"/>
    <x v="4"/>
    <s v="Medical Insur-Active"/>
    <x v="135"/>
    <s v="Emp Pension Benefits"/>
    <n v="20912.45"/>
    <n v="13485.61"/>
    <n v="17634.25"/>
    <n v="16000.82"/>
    <n v="13864.88"/>
    <n v="9900.2999999999993"/>
    <n v="8842.7199999999993"/>
    <n v="11160.57"/>
    <n v="16464.400000000001"/>
    <n v="12667.69"/>
    <n v="10671.4"/>
    <n v="12577.7"/>
    <n v="164182.79"/>
  </r>
  <r>
    <x v="3"/>
    <s v="Peoples Gas System"/>
    <x v="0"/>
    <s v="Tampa Electric Company"/>
    <x v="5"/>
    <s v="Pensions"/>
    <x v="1"/>
    <s v="FERC B/S Clearing"/>
    <n v="52.72"/>
    <n v="101.74"/>
    <n v="84.32"/>
    <n v="73.67"/>
    <n v="72.47"/>
    <n v="175.36"/>
    <n v="4.3899999999999997"/>
    <n v="12.31"/>
    <n v="18.72"/>
    <n v="40.81"/>
    <n v="35.25"/>
    <n v="27.89"/>
    <n v="699.65"/>
  </r>
  <r>
    <x v="3"/>
    <s v="Peoples Gas System"/>
    <x v="0"/>
    <s v="Tampa Electric Company"/>
    <x v="5"/>
    <s v="Pensions"/>
    <x v="135"/>
    <s v="Emp Pension Benefits"/>
    <n v="1279.19"/>
    <n v="1319.64"/>
    <n v="1281.08"/>
    <n v="1322.24"/>
    <n v="1295.7"/>
    <n v="5317.73"/>
    <n v="1916.88"/>
    <n v="1975.72"/>
    <n v="2220.73"/>
    <n v="1872.64"/>
    <n v="1697.91"/>
    <n v="1536.74"/>
    <n v="23036.2"/>
  </r>
  <r>
    <x v="3"/>
    <s v="Peoples Gas System"/>
    <x v="0"/>
    <s v="Tampa Electric Company"/>
    <x v="6"/>
    <s v="PostRtFAS106-Active"/>
    <x v="1"/>
    <s v="FERC B/S Clearing"/>
    <n v="69.44"/>
    <n v="134.01"/>
    <n v="111.06"/>
    <n v="97.05"/>
    <n v="95.49"/>
    <n v="54.01"/>
    <n v="3.74"/>
    <n v="10.47"/>
    <n v="15.92"/>
    <n v="34.71"/>
    <n v="29.99"/>
    <n v="24.48"/>
    <n v="680.37000000000012"/>
  </r>
  <r>
    <x v="3"/>
    <s v="Peoples Gas System"/>
    <x v="0"/>
    <s v="Tampa Electric Company"/>
    <x v="6"/>
    <s v="PostRtFAS106-Active"/>
    <x v="135"/>
    <s v="Emp Pension Benefits"/>
    <n v="1685.2"/>
    <n v="1738.48"/>
    <n v="1687.7"/>
    <n v="1741.89"/>
    <n v="1706.96"/>
    <n v="1637.44"/>
    <n v="1630.89"/>
    <n v="1680.97"/>
    <n v="1889.43"/>
    <n v="1593.27"/>
    <n v="1444.61"/>
    <n v="1349.2"/>
    <n v="19786.04"/>
  </r>
  <r>
    <x v="3"/>
    <s v="Peoples Gas System"/>
    <x v="0"/>
    <s v="Tampa Electric Company"/>
    <x v="449"/>
    <s v="Employee Wellness"/>
    <x v="135"/>
    <s v="Emp Pension Benefits"/>
    <m/>
    <m/>
    <m/>
    <m/>
    <m/>
    <m/>
    <m/>
    <m/>
    <m/>
    <m/>
    <m/>
    <n v="130"/>
    <n v="130"/>
  </r>
  <r>
    <x v="3"/>
    <s v="Peoples Gas System"/>
    <x v="0"/>
    <s v="Tampa Electric Company"/>
    <x v="7"/>
    <s v="Emplr 401KFixed Mtch"/>
    <x v="1"/>
    <s v="FERC B/S Clearing"/>
    <n v="173.75"/>
    <n v="341.81"/>
    <n v="331.76"/>
    <n v="236.15"/>
    <n v="230.15"/>
    <n v="188.12"/>
    <n v="8.9700000000000006"/>
    <n v="25.7"/>
    <n v="40.26"/>
    <n v="88.22"/>
    <n v="111.87"/>
    <n v="59.77"/>
    <n v="1836.5300000000002"/>
  </r>
  <r>
    <x v="3"/>
    <s v="Peoples Gas System"/>
    <x v="0"/>
    <s v="Tampa Electric Company"/>
    <x v="7"/>
    <s v="Emplr 401KFixed Mtch"/>
    <x v="135"/>
    <s v="Emp Pension Benefits"/>
    <n v="4216.7"/>
    <n v="4433.83"/>
    <n v="5041.7299999999996"/>
    <n v="4238.13"/>
    <n v="4114.71"/>
    <n v="5704.86"/>
    <n v="3912.65"/>
    <n v="4126.07"/>
    <n v="4777.25"/>
    <n v="4048.56"/>
    <n v="5389.07"/>
    <n v="3293.4"/>
    <n v="53296.959999999999"/>
  </r>
  <r>
    <x v="3"/>
    <s v="Peoples Gas System"/>
    <x v="0"/>
    <s v="Tampa Electric Company"/>
    <x v="8"/>
    <s v="Emplr 401KPerf Match"/>
    <x v="1"/>
    <s v="FERC B/S Clearing"/>
    <m/>
    <m/>
    <n v="-16.420000000000002"/>
    <m/>
    <m/>
    <m/>
    <m/>
    <m/>
    <m/>
    <m/>
    <m/>
    <m/>
    <n v="-16.420000000000002"/>
  </r>
  <r>
    <x v="3"/>
    <s v="Peoples Gas System"/>
    <x v="0"/>
    <s v="Tampa Electric Company"/>
    <x v="8"/>
    <s v="Emplr 401KPerf Match"/>
    <x v="135"/>
    <s v="Emp Pension Benefits"/>
    <m/>
    <m/>
    <n v="-249.83"/>
    <m/>
    <m/>
    <m/>
    <m/>
    <m/>
    <m/>
    <m/>
    <m/>
    <m/>
    <n v="-249.83"/>
  </r>
  <r>
    <x v="3"/>
    <s v="Peoples Gas System"/>
    <x v="0"/>
    <s v="Tampa Electric Company"/>
    <x v="451"/>
    <s v="Supp ExecRetire Plan"/>
    <x v="1"/>
    <s v="FERC B/S Clearing"/>
    <n v="11.65"/>
    <n v="22.48"/>
    <n v="18.649999999999999"/>
    <n v="16.29"/>
    <n v="16"/>
    <n v="9.58"/>
    <n v="0.63"/>
    <n v="1.77"/>
    <n v="2.7"/>
    <n v="5.88"/>
    <n v="5.08"/>
    <n v="4.0199999999999996"/>
    <n v="114.72999999999998"/>
  </r>
  <r>
    <x v="3"/>
    <s v="Peoples Gas System"/>
    <x v="0"/>
    <s v="Tampa Electric Company"/>
    <x v="451"/>
    <s v="Supp ExecRetire Plan"/>
    <x v="135"/>
    <s v="Emp Pension Benefits"/>
    <n v="282.81"/>
    <n v="291.75"/>
    <n v="283.24"/>
    <n v="292.33999999999997"/>
    <n v="286.47000000000003"/>
    <n v="290.18"/>
    <n v="276.27"/>
    <n v="284.74"/>
    <n v="320.05"/>
    <n v="269.88"/>
    <n v="244.71"/>
    <n v="221.47"/>
    <n v="3343.9100000000003"/>
  </r>
  <r>
    <x v="3"/>
    <s v="Peoples Gas System"/>
    <x v="0"/>
    <s v="Tampa Electric Company"/>
    <x v="452"/>
    <s v="LTDisability FAS112"/>
    <x v="1"/>
    <s v="FERC B/S Clearing"/>
    <n v="21.78"/>
    <n v="42.05"/>
    <n v="34.86"/>
    <n v="30.45"/>
    <n v="29.95"/>
    <n v="16.88"/>
    <n v="1.18"/>
    <n v="3.28"/>
    <n v="-41.88"/>
    <n v="32.659999999999997"/>
    <n v="28.22"/>
    <n v="-6.81"/>
    <n v="192.61999999999998"/>
  </r>
  <r>
    <x v="3"/>
    <s v="Peoples Gas System"/>
    <x v="0"/>
    <s v="Tampa Electric Company"/>
    <x v="452"/>
    <s v="LTDisability FAS112"/>
    <x v="135"/>
    <s v="Emp Pension Benefits"/>
    <n v="528.83000000000004"/>
    <n v="545.54"/>
    <n v="529.61"/>
    <n v="546.62"/>
    <n v="535.66"/>
    <n v="511.57"/>
    <n v="511.4"/>
    <n v="527.11"/>
    <n v="-4968.8500000000004"/>
    <n v="1498.84"/>
    <n v="1358.99"/>
    <n v="-375.69"/>
    <n v="1749.6299999999997"/>
  </r>
  <r>
    <x v="3"/>
    <s v="Peoples Gas System"/>
    <x v="0"/>
    <s v="Tampa Electric Company"/>
    <x v="9"/>
    <s v="LTDisability Premium"/>
    <x v="1"/>
    <s v="FERC B/S Clearing"/>
    <m/>
    <m/>
    <n v="165.14"/>
    <n v="-27.67"/>
    <n v="26.37"/>
    <n v="26.42"/>
    <n v="2.44"/>
    <n v="2.89"/>
    <n v="4.3499999999999996"/>
    <n v="9.82"/>
    <n v="8.56"/>
    <n v="10.43"/>
    <n v="228.74999999999997"/>
  </r>
  <r>
    <x v="3"/>
    <s v="Peoples Gas System"/>
    <x v="0"/>
    <s v="Tampa Electric Company"/>
    <x v="9"/>
    <s v="LTDisability Premium"/>
    <x v="135"/>
    <s v="Emp Pension Benefits"/>
    <m/>
    <m/>
    <n v="2509.81"/>
    <n v="-496.63"/>
    <n v="471.37"/>
    <n v="801.42"/>
    <n v="1062.8"/>
    <n v="463.84"/>
    <n v="516.30999999999995"/>
    <n v="450.81"/>
    <n v="412.49"/>
    <n v="574.65"/>
    <n v="6766.87"/>
  </r>
  <r>
    <x v="3"/>
    <s v="Peoples Gas System"/>
    <x v="0"/>
    <s v="Tampa Electric Company"/>
    <x v="10"/>
    <s v="Restoration Plan Exp"/>
    <x v="1"/>
    <s v="FERC B/S Clearing"/>
    <n v="6.93"/>
    <n v="13.4"/>
    <n v="11.1"/>
    <n v="9.7100000000000009"/>
    <n v="9.56"/>
    <n v="5.62"/>
    <n v="0.39"/>
    <n v="7.19"/>
    <n v="1.55"/>
    <n v="3.38"/>
    <n v="2.91"/>
    <n v="2.2999999999999998"/>
    <n v="74.039999999999992"/>
  </r>
  <r>
    <x v="3"/>
    <s v="Peoples Gas System"/>
    <x v="0"/>
    <s v="Tampa Electric Company"/>
    <x v="10"/>
    <s v="Restoration Plan Exp"/>
    <x v="135"/>
    <s v="Emp Pension Benefits"/>
    <n v="168.48"/>
    <n v="173.81"/>
    <n v="168.72"/>
    <n v="174.15"/>
    <n v="170.65"/>
    <n v="170.57"/>
    <n v="164.21"/>
    <n v="1154.81"/>
    <n v="183.6"/>
    <n v="154.82"/>
    <n v="140.37"/>
    <n v="127.05"/>
    <n v="2951.24"/>
  </r>
  <r>
    <x v="3"/>
    <s v="Peoples Gas System"/>
    <x v="0"/>
    <s v="Tampa Electric Company"/>
    <x v="454"/>
    <s v="Emplr Mtch Stk Purch"/>
    <x v="1"/>
    <s v="FERC B/S Clearing"/>
    <m/>
    <n v="9.61"/>
    <n v="15.24"/>
    <m/>
    <n v="20.28"/>
    <m/>
    <m/>
    <n v="1.82"/>
    <m/>
    <m/>
    <n v="5.53"/>
    <m/>
    <n v="52.480000000000004"/>
  </r>
  <r>
    <x v="3"/>
    <s v="Peoples Gas System"/>
    <x v="0"/>
    <s v="Tampa Electric Company"/>
    <x v="454"/>
    <s v="Emplr Mtch Stk Purch"/>
    <x v="135"/>
    <s v="Emp Pension Benefits"/>
    <m/>
    <n v="124.51"/>
    <n v="231.63"/>
    <m/>
    <n v="362.62"/>
    <m/>
    <m/>
    <n v="292.29000000000002"/>
    <m/>
    <m/>
    <n v="266.45999999999998"/>
    <m/>
    <n v="1277.51"/>
  </r>
  <r>
    <x v="3"/>
    <s v="Peoples Gas System"/>
    <x v="0"/>
    <s v="Tampa Electric Company"/>
    <x v="455"/>
    <s v="Benefits-Other"/>
    <x v="1"/>
    <s v="FERC B/S Clearing"/>
    <m/>
    <m/>
    <n v="0.47"/>
    <n v="0.18"/>
    <n v="0.66"/>
    <n v="0.16"/>
    <n v="0.25"/>
    <n v="0.14000000000000001"/>
    <n v="0.22"/>
    <n v="0.52"/>
    <n v="0.34"/>
    <n v="0.83"/>
    <n v="3.77"/>
  </r>
  <r>
    <x v="3"/>
    <s v="Peoples Gas System"/>
    <x v="0"/>
    <s v="Tampa Electric Company"/>
    <x v="455"/>
    <s v="Benefits-Other"/>
    <x v="135"/>
    <s v="Emp Pension Benefits"/>
    <n v="34.96"/>
    <n v="35.43"/>
    <n v="35.46"/>
    <n v="36.79"/>
    <n v="34.67"/>
    <n v="35.340000000000003"/>
    <n v="35.03"/>
    <n v="44.1"/>
    <n v="47.32"/>
    <n v="35"/>
    <n v="34.92"/>
    <n v="34.909999999999997"/>
    <n v="443.93000000000006"/>
  </r>
  <r>
    <x v="3"/>
    <s v="Peoples Gas System"/>
    <x v="0"/>
    <s v="Tampa Electric Company"/>
    <x v="462"/>
    <s v="EE Meals 50% Deduct"/>
    <x v="1"/>
    <s v="FERC B/S Clearing"/>
    <m/>
    <m/>
    <m/>
    <m/>
    <n v="1.08"/>
    <m/>
    <m/>
    <m/>
    <m/>
    <m/>
    <m/>
    <m/>
    <n v="1.08"/>
  </r>
  <r>
    <x v="3"/>
    <s v="Peoples Gas System"/>
    <x v="0"/>
    <s v="Tampa Electric Company"/>
    <x v="462"/>
    <s v="EE Meals 50% Deduct"/>
    <x v="94"/>
    <s v="OthPwr Maint Struct"/>
    <m/>
    <m/>
    <m/>
    <m/>
    <n v="0.37"/>
    <m/>
    <m/>
    <m/>
    <m/>
    <n v="3.56"/>
    <m/>
    <m/>
    <n v="3.93"/>
  </r>
  <r>
    <x v="3"/>
    <s v="Peoples Gas System"/>
    <x v="0"/>
    <s v="Tampa Electric Company"/>
    <x v="462"/>
    <s v="EE Meals 50% Deduct"/>
    <x v="95"/>
    <s v="OthPwr Maint Gen Eq"/>
    <m/>
    <m/>
    <m/>
    <m/>
    <n v="1.48"/>
    <m/>
    <m/>
    <m/>
    <m/>
    <n v="14.24"/>
    <m/>
    <m/>
    <n v="15.72"/>
  </r>
  <r>
    <x v="3"/>
    <s v="Peoples Gas System"/>
    <x v="0"/>
    <s v="Tampa Electric Company"/>
    <x v="462"/>
    <s v="EE Meals 50% Deduct"/>
    <x v="121"/>
    <s v="Distrb Maint OH Line"/>
    <m/>
    <m/>
    <m/>
    <m/>
    <n v="0.01"/>
    <m/>
    <m/>
    <m/>
    <m/>
    <m/>
    <m/>
    <m/>
    <n v="0.01"/>
  </r>
  <r>
    <x v="3"/>
    <s v="Peoples Gas System"/>
    <x v="0"/>
    <s v="Tampa Electric Company"/>
    <x v="462"/>
    <s v="EE Meals 50% Deduct"/>
    <x v="128"/>
    <s v="Cust Act Rcds Cllct"/>
    <n v="114.09"/>
    <n v="330.24"/>
    <n v="36.6"/>
    <n v="75.78"/>
    <n v="15.5"/>
    <n v="37.89"/>
    <m/>
    <m/>
    <m/>
    <n v="392.49"/>
    <n v="236.73"/>
    <n v="199.66"/>
    <n v="1438.98"/>
  </r>
  <r>
    <x v="3"/>
    <s v="Peoples Gas System"/>
    <x v="0"/>
    <s v="Tampa Electric Company"/>
    <x v="462"/>
    <s v="EE Meals 50% Deduct"/>
    <x v="137"/>
    <s v="Office Suppl Exp"/>
    <m/>
    <m/>
    <m/>
    <m/>
    <n v="1.42"/>
    <m/>
    <m/>
    <m/>
    <m/>
    <m/>
    <m/>
    <m/>
    <n v="1.42"/>
  </r>
  <r>
    <x v="3"/>
    <s v="Peoples Gas System"/>
    <x v="0"/>
    <s v="Tampa Electric Company"/>
    <x v="462"/>
    <s v="EE Meals 50% Deduct"/>
    <x v="132"/>
    <s v="Misc General Exp"/>
    <m/>
    <m/>
    <m/>
    <m/>
    <n v="0.69"/>
    <m/>
    <m/>
    <m/>
    <m/>
    <m/>
    <m/>
    <m/>
    <n v="0.69"/>
  </r>
  <r>
    <x v="3"/>
    <s v="Peoples Gas System"/>
    <x v="0"/>
    <s v="Tampa Electric Company"/>
    <x v="463"/>
    <s v="EE Mileage"/>
    <x v="128"/>
    <s v="Cust Act Rcds Cllct"/>
    <n v="36.32"/>
    <m/>
    <m/>
    <m/>
    <m/>
    <m/>
    <m/>
    <m/>
    <m/>
    <n v="87.12"/>
    <m/>
    <m/>
    <n v="123.44"/>
  </r>
  <r>
    <x v="3"/>
    <s v="Peoples Gas System"/>
    <x v="0"/>
    <s v="Tampa Electric Company"/>
    <x v="464"/>
    <s v="EE Shoes Uniforms"/>
    <x v="128"/>
    <s v="Cust Act Rcds Cllct"/>
    <n v="142.94"/>
    <m/>
    <n v="159.15"/>
    <n v="611.15"/>
    <m/>
    <m/>
    <m/>
    <m/>
    <m/>
    <m/>
    <m/>
    <m/>
    <n v="913.24"/>
  </r>
  <r>
    <x v="3"/>
    <s v="Peoples Gas System"/>
    <x v="0"/>
    <s v="Tampa Electric Company"/>
    <x v="465"/>
    <s v="EE Training"/>
    <x v="128"/>
    <s v="Cust Act Rcds Cllct"/>
    <n v="255.5"/>
    <m/>
    <m/>
    <m/>
    <n v="349.3"/>
    <m/>
    <m/>
    <m/>
    <m/>
    <m/>
    <m/>
    <n v="31.5"/>
    <n v="636.29999999999995"/>
  </r>
  <r>
    <x v="3"/>
    <s v="Peoples Gas System"/>
    <x v="0"/>
    <s v="Tampa Electric Company"/>
    <x v="466"/>
    <s v="EE Travel Lodging"/>
    <x v="1"/>
    <s v="FERC B/S Clearing"/>
    <m/>
    <m/>
    <m/>
    <m/>
    <m/>
    <m/>
    <n v="0"/>
    <m/>
    <m/>
    <m/>
    <m/>
    <m/>
    <n v="0"/>
  </r>
  <r>
    <x v="3"/>
    <s v="Peoples Gas System"/>
    <x v="0"/>
    <s v="Tampa Electric Company"/>
    <x v="466"/>
    <s v="EE Travel Lodging"/>
    <x v="94"/>
    <s v="OthPwr Maint Struct"/>
    <m/>
    <m/>
    <m/>
    <m/>
    <m/>
    <m/>
    <n v="0"/>
    <m/>
    <m/>
    <n v="24"/>
    <n v="2.4"/>
    <m/>
    <n v="26.4"/>
  </r>
  <r>
    <x v="3"/>
    <s v="Peoples Gas System"/>
    <x v="0"/>
    <s v="Tampa Electric Company"/>
    <x v="466"/>
    <s v="EE Travel Lodging"/>
    <x v="95"/>
    <s v="OthPwr Maint Gen Eq"/>
    <m/>
    <m/>
    <m/>
    <m/>
    <m/>
    <m/>
    <n v="0.01"/>
    <m/>
    <m/>
    <n v="96"/>
    <n v="9.6"/>
    <m/>
    <n v="105.61"/>
  </r>
  <r>
    <x v="3"/>
    <s v="Peoples Gas System"/>
    <x v="0"/>
    <s v="Tampa Electric Company"/>
    <x v="466"/>
    <s v="EE Travel Lodging"/>
    <x v="128"/>
    <s v="Cust Act Rcds Cllct"/>
    <n v="35"/>
    <n v="1166.33"/>
    <n v="70"/>
    <n v="35"/>
    <n v="35"/>
    <n v="250.66"/>
    <n v="105.16"/>
    <n v="35"/>
    <n v="105"/>
    <n v="733.17"/>
    <n v="105"/>
    <n v="362.44"/>
    <n v="3037.76"/>
  </r>
  <r>
    <x v="3"/>
    <s v="Peoples Gas System"/>
    <x v="0"/>
    <s v="Tampa Electric Company"/>
    <x v="466"/>
    <s v="EE Travel Lodging"/>
    <x v="137"/>
    <s v="Office Suppl Exp"/>
    <m/>
    <m/>
    <m/>
    <m/>
    <m/>
    <m/>
    <n v="0"/>
    <m/>
    <m/>
    <m/>
    <m/>
    <m/>
    <n v="0"/>
  </r>
  <r>
    <x v="3"/>
    <s v="Peoples Gas System"/>
    <x v="0"/>
    <s v="Tampa Electric Company"/>
    <x v="466"/>
    <s v="EE Travel Lodging"/>
    <x v="132"/>
    <s v="Misc General Exp"/>
    <m/>
    <m/>
    <m/>
    <m/>
    <m/>
    <m/>
    <n v="0.01"/>
    <m/>
    <m/>
    <m/>
    <m/>
    <m/>
    <n v="0.01"/>
  </r>
  <r>
    <x v="3"/>
    <s v="Peoples Gas System"/>
    <x v="0"/>
    <s v="Tampa Electric Company"/>
    <x v="468"/>
    <s v="EE Miscellaneous"/>
    <x v="128"/>
    <s v="Cust Act Rcds Cllct"/>
    <m/>
    <m/>
    <m/>
    <m/>
    <m/>
    <m/>
    <m/>
    <m/>
    <m/>
    <n v="7.06"/>
    <m/>
    <n v="1267.8800000000001"/>
    <n v="1274.94"/>
  </r>
  <r>
    <x v="3"/>
    <s v="Peoples Gas System"/>
    <x v="0"/>
    <s v="Tampa Electric Company"/>
    <x v="479"/>
    <s v="Contractor Services"/>
    <x v="128"/>
    <s v="Cust Act Rcds Cllct"/>
    <n v="53"/>
    <m/>
    <m/>
    <m/>
    <m/>
    <m/>
    <m/>
    <m/>
    <m/>
    <m/>
    <m/>
    <m/>
    <n v="53"/>
  </r>
  <r>
    <x v="3"/>
    <s v="Peoples Gas System"/>
    <x v="0"/>
    <s v="Tampa Electric Company"/>
    <x v="483"/>
    <s v="Printing"/>
    <x v="128"/>
    <s v="Cust Act Rcds Cllct"/>
    <m/>
    <m/>
    <m/>
    <m/>
    <m/>
    <m/>
    <m/>
    <m/>
    <n v="108.53"/>
    <m/>
    <m/>
    <m/>
    <n v="108.53"/>
  </r>
  <r>
    <x v="3"/>
    <s v="Peoples Gas System"/>
    <x v="0"/>
    <s v="Tampa Electric Company"/>
    <x v="498"/>
    <s v="M&amp;S Gen Office"/>
    <x v="128"/>
    <s v="Cust Act Rcds Cllct"/>
    <m/>
    <m/>
    <m/>
    <m/>
    <m/>
    <m/>
    <m/>
    <m/>
    <m/>
    <n v="0.08"/>
    <n v="293.73"/>
    <n v="310.07"/>
    <n v="603.88"/>
  </r>
  <r>
    <x v="3"/>
    <s v="Peoples Gas System"/>
    <x v="0"/>
    <s v="Tampa Electric Company"/>
    <x v="504"/>
    <s v="M&amp;S Vehicle Fuel"/>
    <x v="94"/>
    <s v="OthPwr Maint Struct"/>
    <m/>
    <m/>
    <m/>
    <m/>
    <m/>
    <m/>
    <m/>
    <m/>
    <m/>
    <n v="12"/>
    <m/>
    <m/>
    <n v="12"/>
  </r>
  <r>
    <x v="3"/>
    <s v="Peoples Gas System"/>
    <x v="0"/>
    <s v="Tampa Electric Company"/>
    <x v="504"/>
    <s v="M&amp;S Vehicle Fuel"/>
    <x v="95"/>
    <s v="OthPwr Maint Gen Eq"/>
    <m/>
    <m/>
    <m/>
    <m/>
    <m/>
    <m/>
    <m/>
    <m/>
    <m/>
    <n v="48"/>
    <m/>
    <m/>
    <n v="48"/>
  </r>
  <r>
    <x v="3"/>
    <s v="Peoples Gas System"/>
    <x v="0"/>
    <s v="Tampa Electric Company"/>
    <x v="504"/>
    <s v="M&amp;S Vehicle Fuel"/>
    <x v="128"/>
    <s v="Cust Act Rcds Cllct"/>
    <m/>
    <n v="104.75"/>
    <m/>
    <m/>
    <m/>
    <n v="81.66"/>
    <m/>
    <m/>
    <m/>
    <n v="15.9"/>
    <n v="119.57"/>
    <m/>
    <n v="321.88"/>
  </r>
  <r>
    <x v="3"/>
    <s v="Peoples Gas System"/>
    <x v="0"/>
    <s v="Tampa Electric Company"/>
    <x v="505"/>
    <s v="M&amp;S OS Purchases"/>
    <x v="94"/>
    <s v="OthPwr Maint Struct"/>
    <m/>
    <m/>
    <m/>
    <m/>
    <m/>
    <m/>
    <m/>
    <m/>
    <m/>
    <n v="0.4"/>
    <m/>
    <m/>
    <n v="0.4"/>
  </r>
  <r>
    <x v="3"/>
    <s v="Peoples Gas System"/>
    <x v="0"/>
    <s v="Tampa Electric Company"/>
    <x v="505"/>
    <s v="M&amp;S OS Purchases"/>
    <x v="95"/>
    <s v="OthPwr Maint Gen Eq"/>
    <m/>
    <m/>
    <m/>
    <m/>
    <m/>
    <m/>
    <m/>
    <m/>
    <m/>
    <n v="1.6"/>
    <m/>
    <m/>
    <n v="1.6"/>
  </r>
  <r>
    <x v="3"/>
    <s v="Peoples Gas System"/>
    <x v="0"/>
    <s v="Tampa Electric Company"/>
    <x v="505"/>
    <s v="M&amp;S OS Purchases"/>
    <x v="128"/>
    <s v="Cust Act Rcds Cllct"/>
    <n v="59.15"/>
    <m/>
    <m/>
    <n v="26.21"/>
    <m/>
    <n v="17.5"/>
    <m/>
    <m/>
    <m/>
    <n v="22.46"/>
    <m/>
    <n v="39.159999999999997"/>
    <n v="164.48"/>
  </r>
  <r>
    <x v="3"/>
    <s v="Peoples Gas System"/>
    <x v="0"/>
    <s v="Tampa Electric Company"/>
    <x v="506"/>
    <s v="M&amp;S Parts"/>
    <x v="128"/>
    <s v="Cust Act Rcds Cllct"/>
    <m/>
    <m/>
    <m/>
    <m/>
    <m/>
    <m/>
    <n v="1796.75"/>
    <m/>
    <m/>
    <m/>
    <m/>
    <m/>
    <n v="1796.75"/>
  </r>
  <r>
    <x v="3"/>
    <s v="Peoples Gas System"/>
    <x v="0"/>
    <s v="Tampa Electric Company"/>
    <x v="508"/>
    <s v="M&amp;S Small Tools"/>
    <x v="128"/>
    <s v="Cust Act Rcds Cllct"/>
    <m/>
    <m/>
    <m/>
    <n v="20.2"/>
    <m/>
    <m/>
    <m/>
    <m/>
    <m/>
    <m/>
    <n v="78.64"/>
    <m/>
    <n v="98.84"/>
  </r>
  <r>
    <x v="3"/>
    <s v="Peoples Gas System"/>
    <x v="0"/>
    <s v="Tampa Electric Company"/>
    <x v="517"/>
    <s v="Transport-Vehicle"/>
    <x v="128"/>
    <s v="Cust Act Rcds Cllct"/>
    <m/>
    <n v="1262.42"/>
    <n v="11.9"/>
    <m/>
    <n v="380.14"/>
    <m/>
    <m/>
    <m/>
    <n v="26.21"/>
    <m/>
    <m/>
    <n v="97.35"/>
    <n v="1778.02"/>
  </r>
  <r>
    <x v="3"/>
    <s v="Peoples Gas System"/>
    <x v="0"/>
    <s v="Tampa Electric Company"/>
    <x v="536"/>
    <s v="Ins-WC Excess"/>
    <x v="1"/>
    <s v="FERC B/S Clearing"/>
    <n v="7.64"/>
    <n v="14.75"/>
    <n v="12.21"/>
    <n v="10.68"/>
    <n v="10.5"/>
    <n v="6.53"/>
    <n v="0.44"/>
    <n v="1.36"/>
    <n v="1.97"/>
    <n v="4.29"/>
    <n v="4.25"/>
    <n v="3.01"/>
    <n v="77.63000000000001"/>
  </r>
  <r>
    <x v="3"/>
    <s v="Peoples Gas System"/>
    <x v="0"/>
    <s v="Tampa Electric Company"/>
    <x v="536"/>
    <s v="Ins-WC Excess"/>
    <x v="148"/>
    <s v="Injuries and Damages"/>
    <n v="185.46"/>
    <n v="191.31"/>
    <n v="185.73"/>
    <n v="191.68"/>
    <n v="187.85"/>
    <n v="198.49"/>
    <n v="194.34"/>
    <n v="218.81"/>
    <n v="233.64"/>
    <n v="197.03"/>
    <n v="204"/>
    <n v="165.5"/>
    <n v="2353.84"/>
  </r>
  <r>
    <x v="3"/>
    <s v="Peoples Gas System"/>
    <x v="0"/>
    <s v="Tampa Electric Company"/>
    <x v="553"/>
    <s v="Utilities-Telecom"/>
    <x v="128"/>
    <s v="Cust Act Rcds Cllct"/>
    <m/>
    <m/>
    <m/>
    <n v="556.5"/>
    <m/>
    <m/>
    <m/>
    <n v="42"/>
    <m/>
    <m/>
    <m/>
    <m/>
    <n v="598.5"/>
  </r>
  <r>
    <x v="3"/>
    <s v="Peoples Gas System"/>
    <x v="0"/>
    <s v="Tampa Electric Company"/>
    <x v="553"/>
    <s v="Utilities-Telecom"/>
    <x v="137"/>
    <s v="Office Suppl Exp"/>
    <m/>
    <m/>
    <m/>
    <m/>
    <n v="0.32"/>
    <m/>
    <m/>
    <m/>
    <m/>
    <m/>
    <m/>
    <m/>
    <n v="0.32"/>
  </r>
  <r>
    <x v="3"/>
    <s v="Peoples Gas System"/>
    <x v="0"/>
    <s v="Tampa Electric Company"/>
    <x v="553"/>
    <s v="Utilities-Telecom"/>
    <x v="132"/>
    <s v="Misc General Exp"/>
    <n v="1.51"/>
    <n v="1.37"/>
    <n v="1.44"/>
    <n v="1.45"/>
    <n v="1.51"/>
    <n v="1.53"/>
    <n v="1.47"/>
    <n v="1.17"/>
    <n v="1.45"/>
    <n v="1.36"/>
    <n v="1.42"/>
    <n v="1.37"/>
    <n v="17.05"/>
  </r>
  <r>
    <x v="3"/>
    <s v="Peoples Gas System"/>
    <x v="0"/>
    <s v="Tampa Electric Company"/>
    <x v="556"/>
    <s v="Utilities-Other"/>
    <x v="128"/>
    <s v="Cust Act Rcds Cllct"/>
    <m/>
    <m/>
    <m/>
    <m/>
    <m/>
    <m/>
    <m/>
    <m/>
    <m/>
    <n v="7.7"/>
    <m/>
    <m/>
    <n v="7.7"/>
  </r>
  <r>
    <x v="3"/>
    <s v="Peoples Gas System"/>
    <x v="0"/>
    <s v="Tampa Electric Company"/>
    <x v="593"/>
    <s v="IC Corp Services"/>
    <x v="1"/>
    <s v="FERC B/S Clearing"/>
    <m/>
    <m/>
    <m/>
    <m/>
    <m/>
    <m/>
    <m/>
    <m/>
    <m/>
    <m/>
    <m/>
    <n v="0.34"/>
    <n v="0.34"/>
  </r>
  <r>
    <x v="3"/>
    <s v="Peoples Gas System"/>
    <x v="0"/>
    <s v="Tampa Electric Company"/>
    <x v="593"/>
    <s v="IC Corp Services"/>
    <x v="94"/>
    <s v="OthPwr Maint Struct"/>
    <m/>
    <m/>
    <m/>
    <m/>
    <m/>
    <m/>
    <m/>
    <m/>
    <m/>
    <m/>
    <m/>
    <n v="0.38"/>
    <n v="0.38"/>
  </r>
  <r>
    <x v="3"/>
    <s v="Peoples Gas System"/>
    <x v="0"/>
    <s v="Tampa Electric Company"/>
    <x v="593"/>
    <s v="IC Corp Services"/>
    <x v="95"/>
    <s v="OthPwr Maint Gen Eq"/>
    <m/>
    <m/>
    <m/>
    <m/>
    <m/>
    <m/>
    <m/>
    <m/>
    <m/>
    <m/>
    <m/>
    <n v="1.52"/>
    <n v="1.52"/>
  </r>
  <r>
    <x v="3"/>
    <s v="Peoples Gas System"/>
    <x v="0"/>
    <s v="Tampa Electric Company"/>
    <x v="593"/>
    <s v="IC Corp Services"/>
    <x v="128"/>
    <s v="Cust Act Rcds Cllct"/>
    <m/>
    <m/>
    <m/>
    <m/>
    <m/>
    <m/>
    <m/>
    <m/>
    <m/>
    <m/>
    <m/>
    <n v="15.75"/>
    <n v="15.75"/>
  </r>
  <r>
    <x v="3"/>
    <s v="Peoples Gas System"/>
    <x v="0"/>
    <s v="Tampa Electric Company"/>
    <x v="593"/>
    <s v="IC Corp Services"/>
    <x v="132"/>
    <s v="Misc General Exp"/>
    <m/>
    <m/>
    <m/>
    <m/>
    <m/>
    <m/>
    <m/>
    <m/>
    <m/>
    <m/>
    <m/>
    <n v="1.41"/>
    <n v="1.41"/>
  </r>
  <r>
    <x v="3"/>
    <s v="Peoples Gas System"/>
    <x v="0"/>
    <s v="Tampa Electric Company"/>
    <x v="11"/>
    <s v="TOTI-Payroll Tax"/>
    <x v="1"/>
    <s v="FERC B/S Clearing"/>
    <n v="351.39"/>
    <n v="627.22"/>
    <n v="474.05"/>
    <n v="422.46"/>
    <n v="414.97"/>
    <n v="276.72000000000003"/>
    <n v="15.8"/>
    <n v="46.51"/>
    <n v="69.14"/>
    <n v="150.51"/>
    <n v="168.51"/>
    <n v="102.08"/>
    <n v="3119.3600000000006"/>
  </r>
  <r>
    <x v="3"/>
    <s v="Peoples Gas System"/>
    <x v="0"/>
    <s v="Tampa Electric Company"/>
    <x v="11"/>
    <s v="TOTI-Payroll Tax"/>
    <x v="157"/>
    <s v="TOTI Utility OperInc"/>
    <n v="8528.52"/>
    <n v="8136.48"/>
    <n v="7204.07"/>
    <n v="7581.79"/>
    <n v="7419.09"/>
    <n v="8392.33"/>
    <n v="6891.11"/>
    <n v="7467.68"/>
    <n v="8203.3700000000008"/>
    <n v="6907.41"/>
    <n v="8117.12"/>
    <n v="5624.98"/>
    <n v="90473.95"/>
  </r>
  <r>
    <x v="3"/>
    <s v="Peoples Gas System"/>
    <x v="0"/>
    <s v="Tampa Electric Company"/>
    <x v="620"/>
    <s v="TOTI-PayrollTax Rcls"/>
    <x v="1"/>
    <s v="FERC B/S Clearing"/>
    <m/>
    <m/>
    <m/>
    <m/>
    <n v="2.59"/>
    <m/>
    <m/>
    <m/>
    <m/>
    <m/>
    <m/>
    <m/>
    <n v="2.59"/>
  </r>
  <r>
    <x v="3"/>
    <s v="Peoples Gas System"/>
    <x v="0"/>
    <s v="Tampa Electric Company"/>
    <x v="620"/>
    <s v="TOTI-PayrollTax Rcls"/>
    <x v="157"/>
    <s v="TOTI Utility OperInc"/>
    <m/>
    <m/>
    <m/>
    <m/>
    <n v="46.29"/>
    <m/>
    <m/>
    <m/>
    <m/>
    <m/>
    <m/>
    <m/>
    <n v="46.29"/>
  </r>
  <r>
    <x v="3"/>
    <s v="Peoples Gas System"/>
    <x v="0"/>
    <s v="Tampa Electric Company"/>
    <x v="12"/>
    <s v="1001/A6010000"/>
    <x v="1"/>
    <s v="FERC B/S Clearing"/>
    <m/>
    <n v="0"/>
    <n v="0"/>
    <m/>
    <n v="0"/>
    <m/>
    <m/>
    <m/>
    <n v="0"/>
    <n v="0"/>
    <n v="0"/>
    <n v="0"/>
    <n v="0"/>
  </r>
  <r>
    <x v="3"/>
    <s v="Peoples Gas System"/>
    <x v="0"/>
    <s v="Tampa Electric Company"/>
    <x v="12"/>
    <s v="1001/A6010000"/>
    <x v="94"/>
    <s v="OthPwr Maint Struct"/>
    <n v="0"/>
    <m/>
    <n v="0"/>
    <n v="0"/>
    <n v="0"/>
    <n v="0"/>
    <m/>
    <m/>
    <m/>
    <m/>
    <n v="0"/>
    <m/>
    <n v="0"/>
  </r>
  <r>
    <x v="3"/>
    <s v="Peoples Gas System"/>
    <x v="0"/>
    <s v="Tampa Electric Company"/>
    <x v="12"/>
    <s v="1001/A6010000"/>
    <x v="95"/>
    <s v="OthPwr Maint Gen Eq"/>
    <n v="0"/>
    <m/>
    <n v="0"/>
    <n v="0"/>
    <n v="0"/>
    <n v="0"/>
    <m/>
    <m/>
    <m/>
    <m/>
    <n v="0"/>
    <m/>
    <n v="0"/>
  </r>
  <r>
    <x v="3"/>
    <s v="Peoples Gas System"/>
    <x v="0"/>
    <s v="Tampa Electric Company"/>
    <x v="12"/>
    <s v="1001/A6010000"/>
    <x v="121"/>
    <s v="Distrb Maint OH Line"/>
    <m/>
    <n v="0"/>
    <m/>
    <m/>
    <n v="0"/>
    <m/>
    <m/>
    <m/>
    <m/>
    <m/>
    <m/>
    <m/>
    <n v="0"/>
  </r>
  <r>
    <x v="3"/>
    <s v="Peoples Gas System"/>
    <x v="0"/>
    <s v="Tampa Electric Company"/>
    <x v="12"/>
    <s v="1001/A6010000"/>
    <x v="128"/>
    <s v="Cust Act Rcds Cllct"/>
    <n v="0.03"/>
    <m/>
    <n v="0.02"/>
    <m/>
    <m/>
    <m/>
    <m/>
    <n v="0.04"/>
    <m/>
    <m/>
    <n v="0.02"/>
    <n v="0.01"/>
    <n v="0.12"/>
  </r>
  <r>
    <x v="3"/>
    <s v="Peoples Gas System"/>
    <x v="0"/>
    <s v="Tampa Electric Company"/>
    <x v="12"/>
    <s v="1001/A6010000"/>
    <x v="129"/>
    <s v="Cust Assist Exp"/>
    <m/>
    <m/>
    <n v="0"/>
    <m/>
    <m/>
    <m/>
    <m/>
    <m/>
    <m/>
    <m/>
    <m/>
    <m/>
    <n v="0"/>
  </r>
  <r>
    <x v="3"/>
    <s v="Peoples Gas System"/>
    <x v="0"/>
    <s v="Tampa Electric Company"/>
    <x v="12"/>
    <s v="1001/A6010000"/>
    <x v="131"/>
    <s v="A&amp;G Salaries"/>
    <m/>
    <n v="0.06"/>
    <m/>
    <m/>
    <n v="0.01"/>
    <m/>
    <n v="0"/>
    <n v="0"/>
    <n v="0.02"/>
    <n v="0.04"/>
    <m/>
    <m/>
    <n v="0.13"/>
  </r>
  <r>
    <x v="3"/>
    <s v="Peoples Gas System"/>
    <x v="0"/>
    <s v="Tampa Electric Company"/>
    <x v="12"/>
    <s v="1001/A6010000"/>
    <x v="132"/>
    <s v="Misc General Exp"/>
    <m/>
    <m/>
    <n v="0"/>
    <m/>
    <m/>
    <m/>
    <n v="0"/>
    <m/>
    <m/>
    <m/>
    <n v="0"/>
    <m/>
    <n v="0"/>
  </r>
  <r>
    <x v="3"/>
    <s v="Peoples Gas System"/>
    <x v="0"/>
    <s v="Tampa Electric Company"/>
    <x v="704"/>
    <s v="1001/A6020000"/>
    <x v="1"/>
    <s v="FERC B/S Clearing"/>
    <n v="128.4"/>
    <n v="613.54999999999995"/>
    <n v="187.65"/>
    <n v="310.55"/>
    <n v="569.6"/>
    <n v="174.78"/>
    <n v="24.86"/>
    <n v="79"/>
    <n v="119.9"/>
    <n v="204.61"/>
    <n v="149.94999999999999"/>
    <n v="106.54"/>
    <n v="2669.39"/>
  </r>
  <r>
    <x v="3"/>
    <s v="Peoples Gas System"/>
    <x v="0"/>
    <s v="Tampa Electric Company"/>
    <x v="704"/>
    <s v="1001/A6020000"/>
    <x v="135"/>
    <s v="Emp Pension Benefits"/>
    <n v="3116.37"/>
    <n v="7958.96"/>
    <n v="2851.63"/>
    <n v="5573.36"/>
    <n v="10183.5"/>
    <n v="5300.16"/>
    <n v="10843.68"/>
    <n v="12684.12"/>
    <n v="14226.56"/>
    <n v="9390.0499999999993"/>
    <n v="7222.58"/>
    <n v="5871.07"/>
    <n v="95222.040000000008"/>
  </r>
  <r>
    <x v="3"/>
    <s v="Peoples Gas System"/>
    <x v="0"/>
    <s v="Tampa Electric Company"/>
    <x v="13"/>
    <s v="1001/A6900040"/>
    <x v="1"/>
    <s v="FERC B/S Clearing"/>
    <n v="21.01"/>
    <n v="20.81"/>
    <n v="124.04"/>
    <n v="34.69"/>
    <n v="104.68"/>
    <m/>
    <n v="3.21"/>
    <n v="13.54"/>
    <n v="15.63"/>
    <n v="45.64"/>
    <m/>
    <n v="26.63"/>
    <n v="409.88"/>
  </r>
  <r>
    <x v="3"/>
    <s v="Peoples Gas System"/>
    <x v="0"/>
    <s v="Tampa Electric Company"/>
    <x v="13"/>
    <s v="1001/A6900040"/>
    <x v="157"/>
    <s v="TOTI Utility OperInc"/>
    <n v="509.91"/>
    <n v="269.8"/>
    <n v="1885.15"/>
    <n v="622.54"/>
    <n v="1871.35"/>
    <m/>
    <n v="1400.53"/>
    <n v="2173.16"/>
    <n v="1853.95"/>
    <n v="2094.41"/>
    <m/>
    <n v="1467.82"/>
    <n v="14148.619999999999"/>
  </r>
  <r>
    <x v="3"/>
    <s v="Peoples Gas System"/>
    <x v="0"/>
    <s v="Tampa Electric Company"/>
    <x v="705"/>
    <s v="1001/C6020000"/>
    <x v="1"/>
    <s v="FERC B/S Clearing"/>
    <n v="0.09"/>
    <m/>
    <n v="0.33"/>
    <n v="0.82"/>
    <n v="4.4400000000000004"/>
    <n v="0.52"/>
    <n v="0.04"/>
    <n v="0.01"/>
    <n v="0.41"/>
    <n v="0.04"/>
    <n v="1.54"/>
    <n v="11.86"/>
    <n v="20.100000000000001"/>
  </r>
  <r>
    <x v="3"/>
    <s v="Peoples Gas System"/>
    <x v="0"/>
    <s v="Tampa Electric Company"/>
    <x v="705"/>
    <s v="1001/C6020000"/>
    <x v="135"/>
    <s v="Emp Pension Benefits"/>
    <n v="1.86"/>
    <m/>
    <n v="5.18"/>
    <n v="15.11"/>
    <n v="79.5"/>
    <n v="15.22"/>
    <n v="13.55"/>
    <n v="2.19"/>
    <n v="48.54"/>
    <n v="1.69"/>
    <n v="74.19"/>
    <n v="653.96"/>
    <n v="910.99"/>
  </r>
  <r>
    <x v="3"/>
    <s v="Peoples Gas System"/>
    <x v="0"/>
    <s v="Tampa Electric Company"/>
    <x v="706"/>
    <s v="1001/C6900040"/>
    <x v="1"/>
    <s v="FERC B/S Clearing"/>
    <n v="0.03"/>
    <m/>
    <n v="0.1"/>
    <n v="0.21"/>
    <n v="1.22"/>
    <n v="0.11"/>
    <n v="0"/>
    <n v="0"/>
    <n v="0.12"/>
    <n v="0.01"/>
    <n v="0.35"/>
    <n v="3.27"/>
    <n v="5.42"/>
  </r>
  <r>
    <x v="3"/>
    <s v="Peoples Gas System"/>
    <x v="0"/>
    <s v="Tampa Electric Company"/>
    <x v="706"/>
    <s v="1001/C6900040"/>
    <x v="157"/>
    <s v="TOTI Utility OperInc"/>
    <n v="0.51"/>
    <m/>
    <n v="1.43"/>
    <n v="4.17"/>
    <n v="21.94"/>
    <n v="3.34"/>
    <n v="3.74"/>
    <n v="0.6"/>
    <n v="13.39"/>
    <n v="0.46"/>
    <n v="17.170000000000002"/>
    <n v="180.41"/>
    <n v="247.16"/>
  </r>
  <r>
    <x v="3"/>
    <s v="Peoples Gas System"/>
    <x v="0"/>
    <s v="Tampa Electric Company"/>
    <x v="707"/>
    <s v="1001/R6010000"/>
    <x v="131"/>
    <s v="A&amp;G Salaries"/>
    <m/>
    <m/>
    <m/>
    <n v="1.91"/>
    <m/>
    <m/>
    <m/>
    <m/>
    <m/>
    <m/>
    <m/>
    <m/>
    <n v="1.91"/>
  </r>
  <r>
    <x v="3"/>
    <s v="Peoples Gas System"/>
    <x v="0"/>
    <s v="Tampa Electric Company"/>
    <x v="707"/>
    <s v="1001/R6010000"/>
    <x v="132"/>
    <s v="Misc General Exp"/>
    <m/>
    <m/>
    <n v="7.97"/>
    <m/>
    <m/>
    <m/>
    <n v="228.17"/>
    <m/>
    <m/>
    <m/>
    <m/>
    <m/>
    <n v="236.14"/>
  </r>
  <r>
    <x v="3"/>
    <s v="Peoples Gas System"/>
    <x v="0"/>
    <s v="Tampa Electric Company"/>
    <x v="708"/>
    <s v="1001/R6010010"/>
    <x v="131"/>
    <s v="A&amp;G Salaries"/>
    <m/>
    <m/>
    <m/>
    <n v="1.32"/>
    <n v="1.61"/>
    <m/>
    <m/>
    <m/>
    <n v="118.89"/>
    <m/>
    <m/>
    <m/>
    <n v="121.82000000000001"/>
  </r>
  <r>
    <x v="4"/>
    <s v="TECO Partners"/>
    <x v="0"/>
    <s v="Tampa Electric Company"/>
    <x v="0"/>
    <s v="1001/Not assigned"/>
    <x v="0"/>
    <s v="FERC IC Payable"/>
    <m/>
    <m/>
    <m/>
    <m/>
    <m/>
    <m/>
    <m/>
    <m/>
    <n v="-789.84"/>
    <m/>
    <m/>
    <m/>
    <n v="-789.84"/>
  </r>
  <r>
    <x v="4"/>
    <s v="TECO Partners"/>
    <x v="0"/>
    <s v="Tampa Electric Company"/>
    <x v="429"/>
    <s v="Labor Exempt ST"/>
    <x v="1"/>
    <s v="FERC B/S Clearing"/>
    <m/>
    <m/>
    <m/>
    <m/>
    <m/>
    <m/>
    <m/>
    <m/>
    <n v="465.12"/>
    <m/>
    <m/>
    <m/>
    <n v="465.12"/>
  </r>
  <r>
    <x v="4"/>
    <s v="TECO Partners"/>
    <x v="0"/>
    <s v="Tampa Electric Company"/>
    <x v="1"/>
    <s v="Labor Exempt NonProd"/>
    <x v="1"/>
    <s v="FERC B/S Clearing"/>
    <m/>
    <m/>
    <m/>
    <m/>
    <m/>
    <m/>
    <m/>
    <m/>
    <n v="72.36"/>
    <m/>
    <m/>
    <m/>
    <n v="72.36"/>
  </r>
  <r>
    <x v="4"/>
    <s v="TECO Partners"/>
    <x v="0"/>
    <s v="Tampa Electric Company"/>
    <x v="431"/>
    <s v="Labor NonExm ST"/>
    <x v="1"/>
    <s v="FERC B/S Clearing"/>
    <m/>
    <m/>
    <m/>
    <m/>
    <m/>
    <m/>
    <m/>
    <m/>
    <n v="33.409999999999997"/>
    <m/>
    <m/>
    <m/>
    <n v="33.409999999999997"/>
  </r>
  <r>
    <x v="4"/>
    <s v="TECO Partners"/>
    <x v="0"/>
    <s v="Tampa Electric Company"/>
    <x v="433"/>
    <s v="Labor NonExm NonProd"/>
    <x v="1"/>
    <s v="FERC B/S Clearing"/>
    <m/>
    <m/>
    <m/>
    <m/>
    <m/>
    <m/>
    <m/>
    <m/>
    <n v="5.49"/>
    <m/>
    <m/>
    <m/>
    <n v="5.49"/>
  </r>
  <r>
    <x v="4"/>
    <s v="TECO Partners"/>
    <x v="0"/>
    <s v="Tampa Electric Company"/>
    <x v="2"/>
    <s v="Ben Plan Admin Fee"/>
    <x v="1"/>
    <s v="FERC B/S Clearing"/>
    <m/>
    <m/>
    <m/>
    <m/>
    <m/>
    <m/>
    <m/>
    <m/>
    <n v="0.51"/>
    <m/>
    <m/>
    <m/>
    <n v="0.51"/>
  </r>
  <r>
    <x v="4"/>
    <s v="TECO Partners"/>
    <x v="0"/>
    <s v="Tampa Electric Company"/>
    <x v="446"/>
    <s v="Life Insurance"/>
    <x v="1"/>
    <s v="FERC B/S Clearing"/>
    <m/>
    <m/>
    <m/>
    <m/>
    <m/>
    <m/>
    <m/>
    <m/>
    <n v="1.87"/>
    <m/>
    <m/>
    <m/>
    <n v="1.87"/>
  </r>
  <r>
    <x v="4"/>
    <s v="TECO Partners"/>
    <x v="0"/>
    <s v="Tampa Electric Company"/>
    <x v="3"/>
    <s v="LT Care Insurance"/>
    <x v="1"/>
    <s v="FERC B/S Clearing"/>
    <m/>
    <m/>
    <m/>
    <m/>
    <m/>
    <m/>
    <m/>
    <m/>
    <n v="0.28999999999999998"/>
    <m/>
    <m/>
    <m/>
    <n v="0.28999999999999998"/>
  </r>
  <r>
    <x v="4"/>
    <s v="TECO Partners"/>
    <x v="0"/>
    <s v="Tampa Electric Company"/>
    <x v="4"/>
    <s v="Medical Insur-Active"/>
    <x v="1"/>
    <s v="FERC B/S Clearing"/>
    <m/>
    <m/>
    <m/>
    <m/>
    <m/>
    <m/>
    <m/>
    <m/>
    <n v="125.83"/>
    <m/>
    <m/>
    <m/>
    <n v="125.83"/>
  </r>
  <r>
    <x v="4"/>
    <s v="TECO Partners"/>
    <x v="0"/>
    <s v="Tampa Electric Company"/>
    <x v="5"/>
    <s v="Pensions"/>
    <x v="1"/>
    <s v="FERC B/S Clearing"/>
    <m/>
    <m/>
    <m/>
    <m/>
    <m/>
    <m/>
    <m/>
    <m/>
    <n v="9.09"/>
    <m/>
    <m/>
    <m/>
    <n v="9.09"/>
  </r>
  <r>
    <x v="4"/>
    <s v="TECO Partners"/>
    <x v="0"/>
    <s v="Tampa Electric Company"/>
    <x v="6"/>
    <s v="PostRtFAS106-Active"/>
    <x v="1"/>
    <s v="FERC B/S Clearing"/>
    <m/>
    <m/>
    <m/>
    <m/>
    <m/>
    <m/>
    <m/>
    <m/>
    <n v="5.79"/>
    <m/>
    <m/>
    <m/>
    <n v="5.79"/>
  </r>
  <r>
    <x v="4"/>
    <s v="TECO Partners"/>
    <x v="0"/>
    <s v="Tampa Electric Company"/>
    <x v="7"/>
    <s v="Emplr 401KFixed Mtch"/>
    <x v="1"/>
    <s v="FERC B/S Clearing"/>
    <m/>
    <m/>
    <m/>
    <m/>
    <m/>
    <m/>
    <m/>
    <m/>
    <n v="18.8"/>
    <m/>
    <m/>
    <m/>
    <n v="18.8"/>
  </r>
  <r>
    <x v="4"/>
    <s v="TECO Partners"/>
    <x v="0"/>
    <s v="Tampa Electric Company"/>
    <x v="9"/>
    <s v="LTDisability Premium"/>
    <x v="1"/>
    <s v="FERC B/S Clearing"/>
    <m/>
    <m/>
    <m/>
    <m/>
    <m/>
    <m/>
    <m/>
    <m/>
    <n v="4.08"/>
    <m/>
    <m/>
    <m/>
    <n v="4.08"/>
  </r>
  <r>
    <x v="4"/>
    <s v="TECO Partners"/>
    <x v="0"/>
    <s v="Tampa Electric Company"/>
    <x v="455"/>
    <s v="Benefits-Other"/>
    <x v="1"/>
    <s v="FERC B/S Clearing"/>
    <m/>
    <m/>
    <m/>
    <m/>
    <m/>
    <m/>
    <m/>
    <m/>
    <n v="0.15"/>
    <m/>
    <m/>
    <m/>
    <n v="0.15"/>
  </r>
  <r>
    <x v="4"/>
    <s v="TECO Partners"/>
    <x v="0"/>
    <s v="Tampa Electric Company"/>
    <x v="536"/>
    <s v="Ins-WC Excess"/>
    <x v="1"/>
    <s v="FERC B/S Clearing"/>
    <m/>
    <m/>
    <m/>
    <m/>
    <m/>
    <m/>
    <m/>
    <m/>
    <n v="0.93"/>
    <m/>
    <m/>
    <m/>
    <n v="0.93"/>
  </r>
  <r>
    <x v="4"/>
    <s v="TECO Partners"/>
    <x v="0"/>
    <s v="Tampa Electric Company"/>
    <x v="11"/>
    <s v="TOTI-Payroll Tax"/>
    <x v="1"/>
    <s v="FERC B/S Clearing"/>
    <m/>
    <m/>
    <m/>
    <m/>
    <m/>
    <m/>
    <m/>
    <m/>
    <n v="46.12"/>
    <m/>
    <m/>
    <m/>
    <n v="46.12"/>
  </r>
  <r>
    <x v="4"/>
    <s v="TECO Partners"/>
    <x v="0"/>
    <s v="Tampa Electric Company"/>
    <x v="12"/>
    <s v="1001/A6010000"/>
    <x v="1"/>
    <s v="FERC B/S Clearing"/>
    <m/>
    <m/>
    <m/>
    <m/>
    <m/>
    <m/>
    <m/>
    <m/>
    <n v="0"/>
    <m/>
    <m/>
    <m/>
    <n v="0"/>
  </r>
  <r>
    <x v="5"/>
    <s v="New Mexico Gas Company"/>
    <x v="0"/>
    <s v="Tampa Electric Company"/>
    <x v="0"/>
    <s v="1001/Not assigned"/>
    <x v="0"/>
    <s v="FERC IC Payable"/>
    <n v="-469.19"/>
    <n v="-6477.46"/>
    <m/>
    <m/>
    <n v="-3537.22"/>
    <n v="-98.59"/>
    <n v="-176.7"/>
    <n v="-939.74"/>
    <n v="-135.76"/>
    <n v="-6246.7"/>
    <n v="-204.23"/>
    <m/>
    <n v="-18285.59"/>
  </r>
  <r>
    <x v="5"/>
    <s v="New Mexico Gas Company"/>
    <x v="0"/>
    <s v="Tampa Electric Company"/>
    <x v="429"/>
    <s v="Labor Exempt ST"/>
    <x v="1"/>
    <s v="FERC B/S Clearing"/>
    <n v="229.79"/>
    <n v="53.8"/>
    <m/>
    <m/>
    <n v="2491.44"/>
    <n v="62.29"/>
    <n v="122.22"/>
    <n v="601.03"/>
    <n v="86.02"/>
    <n v="4089.04"/>
    <n v="118.81"/>
    <m/>
    <n v="7854.44"/>
  </r>
  <r>
    <x v="5"/>
    <s v="New Mexico Gas Company"/>
    <x v="0"/>
    <s v="Tampa Electric Company"/>
    <x v="1"/>
    <s v="Labor Exempt NonProd"/>
    <x v="1"/>
    <s v="FERC B/S Clearing"/>
    <n v="117.53"/>
    <n v="19.28"/>
    <m/>
    <m/>
    <n v="128.94"/>
    <n v="10.75"/>
    <n v="8.25"/>
    <n v="95.09"/>
    <n v="14.54"/>
    <n v="165.47"/>
    <n v="32.39"/>
    <m/>
    <n v="592.24"/>
  </r>
  <r>
    <x v="5"/>
    <s v="New Mexico Gas Company"/>
    <x v="0"/>
    <s v="Tampa Electric Company"/>
    <x v="431"/>
    <s v="Labor NonExm ST"/>
    <x v="1"/>
    <s v="FERC B/S Clearing"/>
    <m/>
    <m/>
    <m/>
    <m/>
    <m/>
    <m/>
    <m/>
    <m/>
    <m/>
    <n v="392.4"/>
    <m/>
    <m/>
    <n v="392.4"/>
  </r>
  <r>
    <x v="5"/>
    <s v="New Mexico Gas Company"/>
    <x v="0"/>
    <s v="Tampa Electric Company"/>
    <x v="432"/>
    <s v="Labor NonExm OT"/>
    <x v="1"/>
    <s v="FERC B/S Clearing"/>
    <m/>
    <m/>
    <m/>
    <m/>
    <m/>
    <m/>
    <m/>
    <m/>
    <m/>
    <n v="-2.5499999999999998"/>
    <m/>
    <m/>
    <n v="-2.5499999999999998"/>
  </r>
  <r>
    <x v="5"/>
    <s v="New Mexico Gas Company"/>
    <x v="0"/>
    <s v="Tampa Electric Company"/>
    <x v="433"/>
    <s v="Labor NonExm NonProd"/>
    <x v="1"/>
    <s v="FERC B/S Clearing"/>
    <m/>
    <m/>
    <m/>
    <m/>
    <m/>
    <m/>
    <m/>
    <m/>
    <m/>
    <n v="-26.04"/>
    <m/>
    <m/>
    <n v="-26.04"/>
  </r>
  <r>
    <x v="5"/>
    <s v="New Mexico Gas Company"/>
    <x v="0"/>
    <s v="Tampa Electric Company"/>
    <x v="2"/>
    <s v="Ben Plan Admin Fee"/>
    <x v="1"/>
    <s v="FERC B/S Clearing"/>
    <n v="0.27"/>
    <n v="0.02"/>
    <m/>
    <m/>
    <n v="0.59"/>
    <n v="0.1"/>
    <n v="0.47"/>
    <n v="0.55000000000000004"/>
    <n v="0.08"/>
    <n v="14.11"/>
    <n v="0.11"/>
    <m/>
    <n v="16.299999999999997"/>
  </r>
  <r>
    <x v="5"/>
    <s v="New Mexico Gas Company"/>
    <x v="0"/>
    <s v="Tampa Electric Company"/>
    <x v="445"/>
    <s v="Tuition Reimbursemnt"/>
    <x v="1"/>
    <s v="FERC B/S Clearing"/>
    <n v="0.08"/>
    <m/>
    <m/>
    <m/>
    <n v="1.32"/>
    <n v="0.04"/>
    <n v="0.05"/>
    <n v="0.37"/>
    <m/>
    <m/>
    <m/>
    <m/>
    <n v="1.8600000000000003"/>
  </r>
  <r>
    <x v="5"/>
    <s v="New Mexico Gas Company"/>
    <x v="0"/>
    <s v="Tampa Electric Company"/>
    <x v="446"/>
    <s v="Life Insurance"/>
    <x v="1"/>
    <s v="FERC B/S Clearing"/>
    <n v="0.69"/>
    <m/>
    <m/>
    <m/>
    <n v="4.51"/>
    <n v="1.97"/>
    <n v="-2.8"/>
    <n v="2.73"/>
    <n v="0.02"/>
    <n v="9.26"/>
    <n v="0.3"/>
    <m/>
    <n v="16.68"/>
  </r>
  <r>
    <x v="5"/>
    <s v="New Mexico Gas Company"/>
    <x v="0"/>
    <s v="Tampa Electric Company"/>
    <x v="3"/>
    <s v="LT Care Insurance"/>
    <x v="1"/>
    <s v="FERC B/S Clearing"/>
    <n v="0.53"/>
    <n v="0.06"/>
    <m/>
    <m/>
    <n v="1.74"/>
    <n v="0.11"/>
    <n v="0.1"/>
    <n v="0.49"/>
    <n v="0"/>
    <n v="7.34"/>
    <n v="0.11"/>
    <m/>
    <n v="10.48"/>
  </r>
  <r>
    <x v="5"/>
    <s v="New Mexico Gas Company"/>
    <x v="0"/>
    <s v="Tampa Electric Company"/>
    <x v="4"/>
    <s v="Medical Insur-Active"/>
    <x v="1"/>
    <s v="FERC B/S Clearing"/>
    <n v="53.71"/>
    <n v="11.26"/>
    <m/>
    <m/>
    <n v="415.73"/>
    <n v="2.91"/>
    <n v="22.44"/>
    <n v="96.74"/>
    <n v="14.82"/>
    <n v="541.73"/>
    <n v="20.53"/>
    <m/>
    <n v="1179.8700000000001"/>
  </r>
  <r>
    <x v="5"/>
    <s v="New Mexico Gas Company"/>
    <x v="0"/>
    <s v="Tampa Electric Company"/>
    <x v="5"/>
    <s v="Pensions"/>
    <x v="1"/>
    <s v="FERC B/S Clearing"/>
    <n v="14.91"/>
    <n v="3.61"/>
    <m/>
    <m/>
    <n v="103.87"/>
    <n v="0.52"/>
    <n v="5.17"/>
    <n v="25.16"/>
    <n v="3.85"/>
    <n v="161.80000000000001"/>
    <n v="5.34"/>
    <m/>
    <n v="324.22999999999996"/>
  </r>
  <r>
    <x v="5"/>
    <s v="New Mexico Gas Company"/>
    <x v="0"/>
    <s v="Tampa Electric Company"/>
    <x v="6"/>
    <s v="PostRtFAS106-Active"/>
    <x v="1"/>
    <s v="FERC B/S Clearing"/>
    <n v="0.03"/>
    <n v="0.01"/>
    <m/>
    <m/>
    <n v="0.19"/>
    <n v="0"/>
    <n v="0.01"/>
    <n v="0.05"/>
    <n v="0.01"/>
    <n v="0.31"/>
    <n v="0.01"/>
    <m/>
    <n v="0.62000000000000011"/>
  </r>
  <r>
    <x v="5"/>
    <s v="New Mexico Gas Company"/>
    <x v="0"/>
    <s v="Tampa Electric Company"/>
    <x v="449"/>
    <s v="Employee Wellness"/>
    <x v="1"/>
    <s v="FERC B/S Clearing"/>
    <n v="0.27"/>
    <m/>
    <m/>
    <m/>
    <n v="0.23"/>
    <n v="0"/>
    <n v="0.43"/>
    <n v="0.15"/>
    <n v="0.01"/>
    <n v="6.74"/>
    <n v="0.09"/>
    <m/>
    <n v="7.92"/>
  </r>
  <r>
    <x v="5"/>
    <s v="New Mexico Gas Company"/>
    <x v="0"/>
    <s v="Tampa Electric Company"/>
    <x v="7"/>
    <s v="Emplr 401KFixed Mtch"/>
    <x v="1"/>
    <s v="FERC B/S Clearing"/>
    <n v="13.09"/>
    <n v="3.33"/>
    <m/>
    <m/>
    <n v="90.47"/>
    <n v="4.18"/>
    <n v="5.38"/>
    <n v="26.56"/>
    <n v="4.16"/>
    <n v="181.67"/>
    <n v="10.14"/>
    <m/>
    <n v="338.97999999999996"/>
  </r>
  <r>
    <x v="5"/>
    <s v="New Mexico Gas Company"/>
    <x v="0"/>
    <s v="Tampa Electric Company"/>
    <x v="8"/>
    <s v="Emplr 401KPerf Match"/>
    <x v="1"/>
    <s v="FERC B/S Clearing"/>
    <m/>
    <m/>
    <m/>
    <m/>
    <n v="27.05"/>
    <n v="0.84"/>
    <n v="1.56"/>
    <n v="7.62"/>
    <n v="1.17"/>
    <n v="48.99"/>
    <n v="-2.76"/>
    <m/>
    <n v="84.47"/>
  </r>
  <r>
    <x v="5"/>
    <s v="New Mexico Gas Company"/>
    <x v="0"/>
    <s v="Tampa Electric Company"/>
    <x v="9"/>
    <s v="LTDisability Premium"/>
    <x v="1"/>
    <s v="FERC B/S Clearing"/>
    <n v="1.25"/>
    <m/>
    <m/>
    <m/>
    <n v="9.02"/>
    <n v="0.54"/>
    <n v="1.32"/>
    <n v="6.47"/>
    <n v="-0.17"/>
    <n v="17.62"/>
    <n v="0.6"/>
    <m/>
    <n v="36.65"/>
  </r>
  <r>
    <x v="5"/>
    <s v="New Mexico Gas Company"/>
    <x v="0"/>
    <s v="Tampa Electric Company"/>
    <x v="10"/>
    <s v="Restoration Plan Exp"/>
    <x v="1"/>
    <s v="FERC B/S Clearing"/>
    <n v="0.25"/>
    <n v="0.06"/>
    <m/>
    <m/>
    <n v="1.77"/>
    <n v="0.13"/>
    <n v="0.13"/>
    <n v="0.66"/>
    <n v="0.12"/>
    <n v="4.07"/>
    <n v="0.13"/>
    <m/>
    <n v="7.32"/>
  </r>
  <r>
    <x v="5"/>
    <s v="New Mexico Gas Company"/>
    <x v="0"/>
    <s v="Tampa Electric Company"/>
    <x v="454"/>
    <s v="Emplr Mtch Stk Purch"/>
    <x v="1"/>
    <s v="FERC B/S Clearing"/>
    <m/>
    <n v="0.08"/>
    <m/>
    <m/>
    <n v="9.33"/>
    <m/>
    <m/>
    <n v="1.1299999999999999"/>
    <m/>
    <m/>
    <n v="0.32"/>
    <m/>
    <n v="10.86"/>
  </r>
  <r>
    <x v="5"/>
    <s v="New Mexico Gas Company"/>
    <x v="0"/>
    <s v="Tampa Electric Company"/>
    <x v="455"/>
    <s v="Benefits-Other"/>
    <x v="1"/>
    <s v="FERC B/S Clearing"/>
    <n v="0.23"/>
    <n v="0.05"/>
    <m/>
    <m/>
    <m/>
    <m/>
    <m/>
    <m/>
    <m/>
    <n v="2.85"/>
    <n v="0.08"/>
    <m/>
    <n v="3.21"/>
  </r>
  <r>
    <x v="5"/>
    <s v="New Mexico Gas Company"/>
    <x v="0"/>
    <s v="Tampa Electric Company"/>
    <x v="457"/>
    <s v="Emp Service Awards"/>
    <x v="1"/>
    <s v="FERC B/S Clearing"/>
    <n v="1.33"/>
    <m/>
    <m/>
    <m/>
    <m/>
    <m/>
    <m/>
    <m/>
    <m/>
    <m/>
    <m/>
    <m/>
    <n v="1.33"/>
  </r>
  <r>
    <x v="5"/>
    <s v="New Mexico Gas Company"/>
    <x v="0"/>
    <s v="Tampa Electric Company"/>
    <x v="465"/>
    <s v="EE Training"/>
    <x v="1"/>
    <s v="FERC B/S Clearing"/>
    <n v="3.12"/>
    <n v="-0.12"/>
    <m/>
    <m/>
    <m/>
    <n v="0.26"/>
    <n v="0.21"/>
    <m/>
    <m/>
    <n v="2.39"/>
    <n v="1.89"/>
    <m/>
    <n v="7.7499999999999991"/>
  </r>
  <r>
    <x v="5"/>
    <s v="New Mexico Gas Company"/>
    <x v="0"/>
    <s v="Tampa Electric Company"/>
    <x v="466"/>
    <s v="EE Travel Lodging"/>
    <x v="1"/>
    <s v="FERC B/S Clearing"/>
    <m/>
    <m/>
    <m/>
    <m/>
    <n v="-0.21"/>
    <n v="0.17"/>
    <n v="-0.63"/>
    <n v="1.52"/>
    <m/>
    <m/>
    <m/>
    <m/>
    <n v="0.85000000000000009"/>
  </r>
  <r>
    <x v="5"/>
    <s v="New Mexico Gas Company"/>
    <x v="0"/>
    <s v="Tampa Electric Company"/>
    <x v="468"/>
    <s v="EE Miscellaneous"/>
    <x v="1"/>
    <s v="FERC B/S Clearing"/>
    <m/>
    <m/>
    <m/>
    <m/>
    <m/>
    <m/>
    <m/>
    <m/>
    <n v="0"/>
    <m/>
    <m/>
    <m/>
    <n v="0"/>
  </r>
  <r>
    <x v="5"/>
    <s v="New Mexico Gas Company"/>
    <x v="0"/>
    <s v="Tampa Electric Company"/>
    <x v="476"/>
    <s v="Consultants-Mgmt"/>
    <x v="1"/>
    <s v="FERC B/S Clearing"/>
    <m/>
    <m/>
    <m/>
    <m/>
    <m/>
    <m/>
    <n v="0.49"/>
    <m/>
    <n v="0.3"/>
    <n v="22.56"/>
    <n v="0.22"/>
    <m/>
    <n v="23.569999999999997"/>
  </r>
  <r>
    <x v="5"/>
    <s v="New Mexico Gas Company"/>
    <x v="0"/>
    <s v="Tampa Electric Company"/>
    <x v="506"/>
    <s v="M&amp;S Parts"/>
    <x v="1"/>
    <s v="FERC B/S Clearing"/>
    <m/>
    <m/>
    <m/>
    <m/>
    <m/>
    <n v="-0.01"/>
    <m/>
    <m/>
    <m/>
    <m/>
    <m/>
    <m/>
    <n v="-0.01"/>
  </r>
  <r>
    <x v="5"/>
    <s v="New Mexico Gas Company"/>
    <x v="0"/>
    <s v="Tampa Electric Company"/>
    <x v="536"/>
    <s v="Ins-WC Excess"/>
    <x v="1"/>
    <s v="FERC B/S Clearing"/>
    <n v="2.25"/>
    <n v="0.41"/>
    <m/>
    <m/>
    <n v="27.1"/>
    <n v="0.14000000000000001"/>
    <n v="0.14000000000000001"/>
    <m/>
    <n v="0.12"/>
    <n v="3.5"/>
    <n v="0.17"/>
    <m/>
    <n v="33.830000000000005"/>
  </r>
  <r>
    <x v="5"/>
    <s v="New Mexico Gas Company"/>
    <x v="0"/>
    <s v="Tampa Electric Company"/>
    <x v="764"/>
    <s v="Ins-WC States"/>
    <x v="1"/>
    <s v="FERC B/S Clearing"/>
    <n v="1.54"/>
    <n v="0.37"/>
    <m/>
    <m/>
    <n v="10.72"/>
    <n v="0.62"/>
    <n v="0.73"/>
    <n v="3.41"/>
    <n v="0.52"/>
    <n v="46.57"/>
    <n v="0.73"/>
    <m/>
    <n v="65.210000000000008"/>
  </r>
  <r>
    <x v="5"/>
    <s v="New Mexico Gas Company"/>
    <x v="0"/>
    <s v="Tampa Electric Company"/>
    <x v="11"/>
    <s v="TOTI-Payroll Tax"/>
    <x v="1"/>
    <s v="FERC B/S Clearing"/>
    <n v="26.42"/>
    <n v="5.7"/>
    <m/>
    <m/>
    <n v="169.21"/>
    <n v="5.84"/>
    <n v="8.7899999999999991"/>
    <n v="43.12"/>
    <n v="6.63"/>
    <n v="290.24"/>
    <n v="12.07"/>
    <m/>
    <n v="568.0200000000001"/>
  </r>
  <r>
    <x v="5"/>
    <s v="New Mexico Gas Company"/>
    <x v="0"/>
    <s v="Tampa Electric Company"/>
    <x v="12"/>
    <s v="1001/A6010000"/>
    <x v="1"/>
    <s v="FERC B/S Clearing"/>
    <m/>
    <n v="0"/>
    <m/>
    <m/>
    <m/>
    <m/>
    <m/>
    <n v="0"/>
    <n v="0"/>
    <n v="0"/>
    <n v="0"/>
    <m/>
    <n v="0"/>
  </r>
  <r>
    <x v="5"/>
    <s v="New Mexico Gas Company"/>
    <x v="0"/>
    <s v="Tampa Electric Company"/>
    <x v="704"/>
    <s v="1001/A6020000"/>
    <x v="1"/>
    <s v="FERC B/S Clearing"/>
    <n v="0.51"/>
    <n v="0.62"/>
    <m/>
    <m/>
    <m/>
    <n v="7.18"/>
    <n v="0.11"/>
    <n v="14.32"/>
    <n v="2.09"/>
    <n v="186.3"/>
    <n v="2.77"/>
    <m/>
    <n v="213.9"/>
  </r>
  <r>
    <x v="5"/>
    <s v="New Mexico Gas Company"/>
    <x v="0"/>
    <s v="Tampa Electric Company"/>
    <x v="13"/>
    <s v="1001/A6900040"/>
    <x v="1"/>
    <s v="FERC B/S Clearing"/>
    <n v="1.39"/>
    <n v="0.15"/>
    <m/>
    <m/>
    <n v="39.18"/>
    <m/>
    <n v="1.55"/>
    <n v="12.57"/>
    <n v="1.39"/>
    <n v="79.83"/>
    <m/>
    <m/>
    <n v="136.06"/>
  </r>
  <r>
    <x v="5"/>
    <s v="New Mexico Gas Company"/>
    <x v="0"/>
    <s v="Tampa Electric Company"/>
    <x v="705"/>
    <s v="1001/C6020000"/>
    <x v="1"/>
    <s v="FERC B/S Clearing"/>
    <n v="0"/>
    <n v="0.03"/>
    <m/>
    <m/>
    <n v="3.78"/>
    <n v="0.01"/>
    <n v="0.45"/>
    <m/>
    <n v="0.06"/>
    <n v="0.39"/>
    <n v="0.14000000000000001"/>
    <m/>
    <n v="4.8599999999999985"/>
  </r>
  <r>
    <x v="5"/>
    <s v="New Mexico Gas Company"/>
    <x v="0"/>
    <s v="Tampa Electric Company"/>
    <x v="706"/>
    <s v="1001/C6900040"/>
    <x v="1"/>
    <s v="FERC B/S Clearing"/>
    <n v="0"/>
    <n v="0.01"/>
    <m/>
    <m/>
    <n v="1.24"/>
    <n v="0"/>
    <n v="0.13"/>
    <m/>
    <n v="0.02"/>
    <n v="0.11"/>
    <n v="0.04"/>
    <m/>
    <n v="1.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5049D3-37B2-43C7-AF10-1CC1A6743A0A}" name="PivotTable3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3:C455" firstHeaderRow="1" firstDataRow="1" firstDataCol="2" rowPageCount="1" colPageCount="1"/>
  <pivotFields count="21">
    <pivotField axis="axisPage" multipleItemSelectionAllowed="1" showAll="0">
      <items count="8">
        <item h="1" x="0"/>
        <item h="1" x="1"/>
        <item x="2"/>
        <item h="1" x="3"/>
        <item h="1" x="4"/>
        <item h="1" x="5"/>
        <item h="1" x="6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axis="axisRow" outline="0" showAll="0" defaultSubtotal="0">
      <items count="766">
        <item h="1" x="0"/>
        <item h="1" x="14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5"/>
        <item h="1" x="46"/>
        <item h="1" x="47"/>
        <item h="1" x="48"/>
        <item h="1" x="49"/>
        <item h="1" x="53"/>
        <item h="1" x="54"/>
        <item h="1" x="55"/>
        <item h="1" x="56"/>
        <item h="1" x="57"/>
        <item h="1" x="58"/>
        <item h="1" x="61"/>
        <item h="1" x="62"/>
        <item h="1" x="63"/>
        <item h="1" x="64"/>
        <item h="1" x="65"/>
        <item h="1" x="66"/>
        <item h="1" x="69"/>
        <item h="1" x="70"/>
        <item h="1" x="71"/>
        <item h="1" x="72"/>
        <item h="1" x="73"/>
        <item h="1" x="74"/>
        <item h="1" x="75"/>
        <item h="1" x="76"/>
        <item h="1" x="79"/>
        <item h="1" x="81"/>
        <item h="1" x="82"/>
        <item h="1" x="83"/>
        <item h="1" x="84"/>
        <item h="1" x="85"/>
        <item h="1" x="86"/>
        <item h="1" x="87"/>
        <item h="1" x="88"/>
        <item h="1" x="91"/>
        <item h="1" x="92"/>
        <item h="1" x="95"/>
        <item h="1" x="96"/>
        <item h="1" x="97"/>
        <item h="1" x="98"/>
        <item h="1" x="99"/>
        <item h="1" x="100"/>
        <item h="1" x="101"/>
        <item h="1" x="103"/>
        <item h="1" x="104"/>
        <item h="1" x="105"/>
        <item h="1" x="106"/>
        <item h="1" x="107"/>
        <item h="1" x="108"/>
        <item h="1" x="110"/>
        <item h="1" x="111"/>
        <item h="1" x="113"/>
        <item h="1" x="114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4"/>
        <item h="1" x="145"/>
        <item h="1" x="146"/>
        <item h="1" x="147"/>
        <item h="1" x="148"/>
        <item h="1" x="149"/>
        <item h="1" x="150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8"/>
        <item h="1" x="219"/>
        <item h="1" x="220"/>
        <item h="1" x="221"/>
        <item h="1" x="222"/>
        <item h="1" x="223"/>
        <item h="1" x="224"/>
        <item h="1" x="225"/>
        <item h="1" x="227"/>
        <item h="1" x="228"/>
        <item h="1" x="229"/>
        <item h="1" x="230"/>
        <item h="1" x="231"/>
        <item h="1" x="232"/>
        <item h="1" x="233"/>
        <item h="1" x="234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50"/>
        <item h="1" x="252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2"/>
        <item h="1" x="273"/>
        <item h="1" x="274"/>
        <item h="1" x="275"/>
        <item h="1" x="276"/>
        <item h="1" x="277"/>
        <item h="1" x="279"/>
        <item h="1" x="282"/>
        <item h="1" x="283"/>
        <item h="1" x="285"/>
        <item h="1" x="286"/>
        <item h="1" x="287"/>
        <item h="1" x="288"/>
        <item h="1" x="290"/>
        <item h="1" x="291"/>
        <item h="1" x="293"/>
        <item h="1" x="294"/>
        <item h="1" x="295"/>
        <item h="1" x="296"/>
        <item h="1" x="297"/>
        <item h="1" x="298"/>
        <item h="1" x="299"/>
        <item h="1" x="303"/>
        <item h="1" x="304"/>
        <item h="1" x="305"/>
        <item h="1" x="306"/>
        <item h="1" x="307"/>
        <item h="1" x="308"/>
        <item h="1" x="309"/>
        <item h="1" x="313"/>
        <item h="1" x="314"/>
        <item h="1" x="315"/>
        <item h="1" x="316"/>
        <item h="1" x="317"/>
        <item h="1" x="318"/>
        <item h="1" x="319"/>
        <item h="1" x="324"/>
        <item h="1" x="325"/>
        <item h="1" x="326"/>
        <item h="1" x="327"/>
        <item h="1" x="328"/>
        <item h="1" x="329"/>
        <item h="1" x="333"/>
        <item h="1" x="334"/>
        <item h="1" x="335"/>
        <item h="1" x="336"/>
        <item h="1" x="337"/>
        <item h="1" x="338"/>
        <item h="1" x="343"/>
        <item h="1" x="344"/>
        <item h="1" x="345"/>
        <item h="1" x="346"/>
        <item h="1" x="347"/>
        <item h="1" x="348"/>
        <item h="1" x="349"/>
        <item h="1" x="353"/>
        <item h="1" x="354"/>
        <item h="1" x="355"/>
        <item h="1" x="356"/>
        <item h="1" x="357"/>
        <item h="1" x="358"/>
        <item h="1" x="359"/>
        <item h="1" x="364"/>
        <item h="1" x="365"/>
        <item h="1" x="366"/>
        <item h="1" x="367"/>
        <item h="1" x="368"/>
        <item h="1" x="369"/>
        <item h="1" x="370"/>
        <item h="1" x="374"/>
        <item h="1" x="375"/>
        <item h="1" x="376"/>
        <item h="1" x="377"/>
        <item h="1" x="378"/>
        <item h="1" x="379"/>
        <item h="1" x="380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9"/>
        <item h="1" x="420"/>
        <item h="1" x="421"/>
        <item h="1" x="422"/>
        <item h="1" x="423"/>
        <item h="1" x="426"/>
        <item h="1" x="427"/>
        <item h="1" x="428"/>
        <item h="1" x="429"/>
        <item h="1" x="430"/>
        <item h="1" x="1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1"/>
        <item h="1" x="442"/>
        <item h="1" x="443"/>
        <item h="1" x="444"/>
        <item h="1" x="2"/>
        <item h="1" x="445"/>
        <item h="1" x="446"/>
        <item h="1" x="3"/>
        <item h="1" x="4"/>
        <item h="1" x="5"/>
        <item h="1" x="6"/>
        <item h="1" x="447"/>
        <item h="1" x="448"/>
        <item h="1" x="449"/>
        <item h="1" x="7"/>
        <item h="1" x="450"/>
        <item h="1" x="8"/>
        <item h="1" x="451"/>
        <item h="1" x="452"/>
        <item h="1" x="9"/>
        <item h="1" x="453"/>
        <item h="1" x="10"/>
        <item h="1" x="454"/>
        <item h="1" x="455"/>
        <item h="1" x="456"/>
        <item h="1" x="457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h="1" x="491"/>
        <item h="1" x="492"/>
        <item h="1" x="493"/>
        <item h="1" x="494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764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5"/>
        <item h="1" x="596"/>
        <item h="1" x="597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1"/>
        <item h="1" x="612"/>
        <item h="1" x="613"/>
        <item h="1" x="614"/>
        <item h="1" x="615"/>
        <item h="1" x="616"/>
        <item h="1" x="617"/>
        <item h="1" x="618"/>
        <item h="1" x="11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12"/>
        <item h="1" x="704"/>
        <item h="1" x="705"/>
        <item h="1" x="707"/>
        <item h="1" x="708"/>
        <item h="1" x="709"/>
        <item h="1" x="710"/>
        <item h="1" x="711"/>
        <item h="1" x="712"/>
        <item h="1" x="713"/>
        <item h="1" x="716"/>
        <item h="1" x="717"/>
        <item h="1" x="718"/>
        <item h="1" x="720"/>
        <item h="1" x="721"/>
        <item h="1" x="722"/>
        <item h="1" x="723"/>
        <item h="1" x="725"/>
        <item h="1" x="726"/>
        <item h="1" x="728"/>
        <item h="1" x="729"/>
        <item h="1" x="730"/>
        <item h="1" x="731"/>
        <item h="1" x="732"/>
        <item h="1" x="735"/>
        <item h="1" x="736"/>
        <item h="1" x="737"/>
        <item h="1" x="738"/>
        <item h="1" x="739"/>
        <item h="1" x="741"/>
        <item h="1" x="742"/>
        <item h="1" x="743"/>
        <item h="1" x="744"/>
        <item h="1" x="748"/>
        <item h="1" x="750"/>
        <item h="1" x="751"/>
        <item h="1" x="752"/>
        <item h="1" x="753"/>
        <item h="1" x="754"/>
        <item h="1" x="755"/>
        <item h="1" x="756"/>
        <item h="1" x="758"/>
        <item h="1" x="759"/>
        <item h="1" x="760"/>
        <item h="1" x="761"/>
        <item h="1" x="763"/>
        <item h="1" x="13"/>
        <item h="1" x="15"/>
        <item h="1" x="17"/>
        <item h="1" x="30"/>
        <item h="1" x="31"/>
        <item h="1" x="44"/>
        <item h="1" x="50"/>
        <item h="1" x="51"/>
        <item h="1" x="52"/>
        <item h="1" x="59"/>
        <item h="1" x="60"/>
        <item h="1" x="67"/>
        <item h="1" x="68"/>
        <item h="1" x="77"/>
        <item h="1" x="78"/>
        <item h="1" x="80"/>
        <item h="1" x="89"/>
        <item h="1" x="90"/>
        <item h="1" x="93"/>
        <item h="1" x="94"/>
        <item h="1" x="102"/>
        <item h="1" x="109"/>
        <item h="1" x="112"/>
        <item h="1" x="115"/>
        <item h="1" x="128"/>
        <item h="1" x="143"/>
        <item h="1" x="151"/>
        <item h="1" x="152"/>
        <item h="1" x="217"/>
        <item h="1" x="226"/>
        <item h="1" x="235"/>
        <item h="1" x="249"/>
        <item h="1" x="251"/>
        <item h="1" x="253"/>
        <item h="1" x="271"/>
        <item h="1" x="278"/>
        <item h="1" x="280"/>
        <item h="1" x="281"/>
        <item h="1" x="284"/>
        <item h="1" x="289"/>
        <item h="1" x="292"/>
        <item h="1" x="300"/>
        <item h="1" x="301"/>
        <item h="1" x="302"/>
        <item h="1" x="310"/>
        <item h="1" x="311"/>
        <item h="1" x="312"/>
        <item h="1" x="320"/>
        <item h="1" x="321"/>
        <item h="1" x="322"/>
        <item h="1" x="323"/>
        <item h="1" x="330"/>
        <item h="1" x="331"/>
        <item h="1" x="332"/>
        <item h="1" x="339"/>
        <item h="1" x="340"/>
        <item h="1" x="341"/>
        <item h="1" x="342"/>
        <item h="1" x="350"/>
        <item h="1" x="351"/>
        <item h="1" x="352"/>
        <item h="1" x="360"/>
        <item h="1" x="361"/>
        <item h="1" x="362"/>
        <item h="1" x="363"/>
        <item h="1" x="371"/>
        <item h="1" x="372"/>
        <item h="1" x="373"/>
        <item h="1" x="381"/>
        <item h="1" x="382"/>
        <item h="1" x="383"/>
        <item h="1" x="384"/>
        <item h="1" x="417"/>
        <item h="1" x="418"/>
        <item h="1" x="424"/>
        <item h="1" x="425"/>
        <item h="1" x="440"/>
        <item h="1" x="458"/>
        <item h="1" x="495"/>
        <item h="1" x="537"/>
        <item h="1" x="566"/>
        <item h="1" x="594"/>
        <item h="1" x="598"/>
        <item h="1" x="610"/>
        <item h="1" x="619"/>
        <item h="1" x="620"/>
        <item h="1" x="633"/>
        <item h="1" x="643"/>
        <item h="1" x="655"/>
        <item h="1" x="665"/>
        <item h="1" x="666"/>
        <item h="1" x="706"/>
        <item h="1" x="714"/>
        <item h="1" x="715"/>
        <item h="1" x="719"/>
        <item h="1" x="724"/>
        <item h="1" x="727"/>
        <item h="1" x="733"/>
        <item h="1" x="734"/>
        <item h="1" x="740"/>
        <item h="1" x="745"/>
        <item h="1" x="746"/>
        <item h="1" x="747"/>
        <item h="1" x="749"/>
        <item h="1" x="757"/>
        <item h="1" x="762"/>
        <item h="1" x="765"/>
      </items>
    </pivotField>
    <pivotField axis="axisRow" showAll="0">
      <items count="766">
        <item x="12"/>
        <item x="703"/>
        <item x="704"/>
        <item x="0"/>
        <item x="706"/>
        <item x="707"/>
        <item x="708"/>
        <item x="709"/>
        <item x="710"/>
        <item x="711"/>
        <item x="712"/>
        <item x="715"/>
        <item x="716"/>
        <item x="717"/>
        <item x="719"/>
        <item x="720"/>
        <item x="721"/>
        <item x="722"/>
        <item x="724"/>
        <item x="725"/>
        <item x="727"/>
        <item x="728"/>
        <item x="729"/>
        <item x="730"/>
        <item x="731"/>
        <item x="734"/>
        <item x="735"/>
        <item x="736"/>
        <item x="737"/>
        <item x="738"/>
        <item x="740"/>
        <item x="741"/>
        <item x="742"/>
        <item x="743"/>
        <item x="747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2"/>
        <item x="585"/>
        <item x="584"/>
        <item x="32"/>
        <item x="88"/>
        <item x="27"/>
        <item x="21"/>
        <item x="258"/>
        <item x="257"/>
        <item x="470"/>
        <item x="651"/>
        <item x="635"/>
        <item x="48"/>
        <item x="49"/>
        <item x="47"/>
        <item x="28"/>
        <item x="646"/>
        <item x="607"/>
        <item x="608"/>
        <item x="606"/>
        <item x="172"/>
        <item x="170"/>
        <item x="171"/>
        <item x="192"/>
        <item x="193"/>
        <item x="194"/>
        <item x="195"/>
        <item x="196"/>
        <item x="190"/>
        <item x="200"/>
        <item x="168"/>
        <item x="186"/>
        <item x="185"/>
        <item x="187"/>
        <item x="188"/>
        <item x="175"/>
        <item x="166"/>
        <item x="177"/>
        <item x="180"/>
        <item x="181"/>
        <item x="183"/>
        <item x="201"/>
        <item x="189"/>
        <item x="199"/>
        <item x="198"/>
        <item x="178"/>
        <item x="165"/>
        <item x="182"/>
        <item x="184"/>
        <item x="169"/>
        <item x="167"/>
        <item x="174"/>
        <item x="173"/>
        <item x="176"/>
        <item x="179"/>
        <item x="191"/>
        <item x="164"/>
        <item x="39"/>
        <item x="38"/>
        <item x="43"/>
        <item x="56"/>
        <item x="66"/>
        <item x="57"/>
        <item x="55"/>
        <item x="58"/>
        <item x="70"/>
        <item x="64"/>
        <item x="63"/>
        <item x="61"/>
        <item x="65"/>
        <item x="71"/>
        <item x="69"/>
        <item x="62"/>
        <item x="45"/>
        <item x="46"/>
        <item x="54"/>
        <item x="53"/>
        <item x="41"/>
        <item x="40"/>
        <item x="42"/>
        <item x="162"/>
        <item x="161"/>
        <item x="23"/>
        <item x="24"/>
        <item x="26"/>
        <item x="25"/>
        <item x="410"/>
        <item x="563"/>
        <item x="562"/>
        <item x="2"/>
        <item x="458"/>
        <item x="454"/>
        <item x="398"/>
        <item x="139"/>
        <item x="140"/>
        <item x="652"/>
        <item x="636"/>
        <item x="583"/>
        <item x="37"/>
        <item x="233"/>
        <item x="644"/>
        <item x="413"/>
        <item x="312"/>
        <item x="314"/>
        <item x="315"/>
        <item x="316"/>
        <item x="317"/>
        <item x="313"/>
        <item x="318"/>
        <item x="302"/>
        <item x="304"/>
        <item x="305"/>
        <item x="306"/>
        <item x="307"/>
        <item x="303"/>
        <item x="308"/>
        <item x="19"/>
        <item x="387"/>
        <item x="388"/>
        <item x="471"/>
        <item x="472"/>
        <item x="473"/>
        <item x="474"/>
        <item x="475"/>
        <item x="476"/>
        <item x="477"/>
        <item x="241"/>
        <item x="240"/>
        <item x="478"/>
        <item x="231"/>
        <item x="239"/>
        <item x="100"/>
        <item x="639"/>
        <item x="647"/>
        <item x="640"/>
        <item x="648"/>
        <item x="202"/>
        <item x="20"/>
        <item x="238"/>
        <item x="244"/>
        <item x="245"/>
        <item x="242"/>
        <item x="243"/>
        <item x="230"/>
        <item x="566"/>
        <item x="134"/>
        <item x="125"/>
        <item x="126"/>
        <item x="132"/>
        <item x="133"/>
        <item x="127"/>
        <item x="119"/>
        <item x="118"/>
        <item x="615"/>
        <item x="613"/>
        <item x="612"/>
        <item x="611"/>
        <item x="614"/>
        <item x="610"/>
        <item x="564"/>
        <item x="268"/>
        <item x="265"/>
        <item x="267"/>
        <item x="259"/>
        <item x="677"/>
        <item x="678"/>
        <item x="676"/>
        <item x="674"/>
        <item x="673"/>
        <item x="675"/>
        <item x="264"/>
        <item x="266"/>
        <item x="263"/>
        <item x="261"/>
        <item x="262"/>
        <item x="269"/>
        <item x="260"/>
        <item x="683"/>
        <item x="679"/>
        <item x="681"/>
        <item x="682"/>
        <item x="680"/>
        <item x="701"/>
        <item x="559"/>
        <item x="569"/>
        <item x="570"/>
        <item x="571"/>
        <item x="124"/>
        <item x="122"/>
        <item x="123"/>
        <item x="130"/>
        <item x="129"/>
        <item x="131"/>
        <item x="590"/>
        <item x="567"/>
        <item x="466"/>
        <item x="461"/>
        <item x="462"/>
        <item x="467"/>
        <item x="459"/>
        <item x="463"/>
        <item x="460"/>
        <item x="464"/>
        <item x="465"/>
        <item x="469"/>
        <item x="456"/>
        <item x="468"/>
        <item x="455"/>
        <item x="448"/>
        <item x="7"/>
        <item x="449"/>
        <item x="8"/>
        <item x="453"/>
        <item x="580"/>
        <item x="228"/>
        <item x="157"/>
        <item x="158"/>
        <item x="159"/>
        <item x="572"/>
        <item x="575"/>
        <item x="574"/>
        <item x="573"/>
        <item x="223"/>
        <item x="699"/>
        <item x="700"/>
        <item x="698"/>
        <item x="690"/>
        <item x="693"/>
        <item x="694"/>
        <item x="697"/>
        <item x="691"/>
        <item x="696"/>
        <item x="692"/>
        <item x="686"/>
        <item x="689"/>
        <item x="688"/>
        <item x="695"/>
        <item x="397"/>
        <item x="669"/>
        <item x="670"/>
        <item x="203"/>
        <item x="224"/>
        <item x="586"/>
        <item x="601"/>
        <item x="490"/>
        <item x="491"/>
        <item x="492"/>
        <item x="493"/>
        <item x="73"/>
        <item x="72"/>
        <item x="74"/>
        <item x="637"/>
        <item x="484"/>
        <item x="145"/>
        <item x="147"/>
        <item x="148"/>
        <item x="146"/>
        <item x="594"/>
        <item x="592"/>
        <item x="236"/>
        <item x="237"/>
        <item x="702"/>
        <item x="352"/>
        <item x="354"/>
        <item x="355"/>
        <item x="356"/>
        <item x="357"/>
        <item x="353"/>
        <item x="358"/>
        <item x="342"/>
        <item x="344"/>
        <item x="345"/>
        <item x="346"/>
        <item x="347"/>
        <item x="343"/>
        <item x="348"/>
        <item x="332"/>
        <item x="334"/>
        <item x="335"/>
        <item x="336"/>
        <item x="333"/>
        <item x="337"/>
        <item x="323"/>
        <item x="325"/>
        <item x="326"/>
        <item x="327"/>
        <item x="324"/>
        <item x="328"/>
        <item x="568"/>
        <item x="393"/>
        <item x="538"/>
        <item x="521"/>
        <item x="522"/>
        <item x="523"/>
        <item x="524"/>
        <item x="525"/>
        <item x="526"/>
        <item x="527"/>
        <item x="520"/>
        <item x="528"/>
        <item x="529"/>
        <item x="537"/>
        <item x="530"/>
        <item x="531"/>
        <item x="532"/>
        <item x="533"/>
        <item x="534"/>
        <item x="479"/>
        <item x="535"/>
        <item x="763"/>
        <item x="213"/>
        <item x="214"/>
        <item x="215"/>
        <item x="661"/>
        <item x="662"/>
        <item x="663"/>
        <item x="659"/>
        <item x="660"/>
        <item x="655"/>
        <item x="653"/>
        <item x="666"/>
        <item x="658"/>
        <item x="667"/>
        <item x="656"/>
        <item x="657"/>
        <item x="668"/>
        <item x="216"/>
        <item x="409"/>
        <item x="591"/>
        <item x="408"/>
        <item x="630"/>
        <item x="629"/>
        <item x="631"/>
        <item x="633"/>
        <item x="634"/>
        <item x="685"/>
        <item x="684"/>
        <item x="35"/>
        <item x="34"/>
        <item x="33"/>
        <item x="437"/>
        <item x="1"/>
        <item x="429"/>
        <item x="428"/>
        <item x="440"/>
        <item x="432"/>
        <item x="431"/>
        <item x="430"/>
        <item x="438"/>
        <item x="436"/>
        <item x="441"/>
        <item x="435"/>
        <item x="434"/>
        <item x="433"/>
        <item x="392"/>
        <item x="445"/>
        <item x="481"/>
        <item x="3"/>
        <item x="107"/>
        <item x="229"/>
        <item x="447"/>
        <item x="142"/>
        <item x="546"/>
        <item x="451"/>
        <item x="9"/>
        <item x="549"/>
        <item x="548"/>
        <item x="547"/>
        <item x="498"/>
        <item x="514"/>
        <item x="496"/>
        <item x="497"/>
        <item x="510"/>
        <item x="509"/>
        <item x="499"/>
        <item x="500"/>
        <item x="508"/>
        <item x="501"/>
        <item x="504"/>
        <item x="506"/>
        <item x="505"/>
        <item x="502"/>
        <item x="507"/>
        <item x="515"/>
        <item x="503"/>
        <item x="600"/>
        <item x="512"/>
        <item x="4"/>
        <item x="561"/>
        <item x="558"/>
        <item x="560"/>
        <item x="557"/>
        <item x="135"/>
        <item x="399"/>
        <item x="29"/>
        <item x="163"/>
        <item x="197"/>
        <item x="419"/>
        <item x="420"/>
        <item x="418"/>
        <item x="137"/>
        <item x="138"/>
        <item x="443"/>
        <item x="645"/>
        <item x="638"/>
        <item x="160"/>
        <item x="598"/>
        <item x="373"/>
        <item x="375"/>
        <item x="376"/>
        <item x="377"/>
        <item x="378"/>
        <item x="374"/>
        <item x="379"/>
        <item x="599"/>
        <item x="595"/>
        <item x="415"/>
        <item x="414"/>
        <item x="425"/>
        <item x="426"/>
        <item x="412"/>
        <item x="488"/>
        <item x="489"/>
        <item x="576"/>
        <item x="150"/>
        <item x="149"/>
        <item x="5"/>
        <item x="577"/>
        <item x="511"/>
        <item x="76"/>
        <item x="75"/>
        <item x="18"/>
        <item x="578"/>
        <item x="579"/>
        <item x="6"/>
        <item x="446"/>
        <item x="81"/>
        <item x="82"/>
        <item x="83"/>
        <item x="84"/>
        <item x="85"/>
        <item x="86"/>
        <item x="87"/>
        <item x="79"/>
        <item x="482"/>
        <item x="102"/>
        <item x="144"/>
        <item x="363"/>
        <item x="365"/>
        <item x="366"/>
        <item x="367"/>
        <item x="368"/>
        <item x="364"/>
        <item x="369"/>
        <item x="495"/>
        <item x="596"/>
        <item x="391"/>
        <item x="389"/>
        <item x="390"/>
        <item x="114"/>
        <item x="99"/>
        <item x="106"/>
        <item x="101"/>
        <item x="108"/>
        <item x="96"/>
        <item x="111"/>
        <item x="113"/>
        <item x="98"/>
        <item x="103"/>
        <item x="95"/>
        <item x="110"/>
        <item x="105"/>
        <item x="97"/>
        <item x="284"/>
        <item x="281"/>
        <item x="282"/>
        <item x="286"/>
        <item x="285"/>
        <item x="287"/>
        <item x="289"/>
        <item x="273"/>
        <item x="274"/>
        <item x="275"/>
        <item x="276"/>
        <item x="271"/>
        <item x="272"/>
        <item x="278"/>
        <item x="254"/>
        <item x="246"/>
        <item x="247"/>
        <item x="248"/>
        <item x="255"/>
        <item x="250"/>
        <item x="253"/>
        <item x="256"/>
        <item x="251"/>
        <item x="104"/>
        <item x="401"/>
        <item x="403"/>
        <item x="400"/>
        <item x="402"/>
        <item x="406"/>
        <item x="405"/>
        <item x="407"/>
        <item x="404"/>
        <item x="292"/>
        <item x="294"/>
        <item x="295"/>
        <item x="296"/>
        <item x="297"/>
        <item x="293"/>
        <item x="298"/>
        <item x="513"/>
        <item x="156"/>
        <item x="227"/>
        <item x="155"/>
        <item x="10"/>
        <item x="385"/>
        <item x="384"/>
        <item x="386"/>
        <item x="136"/>
        <item x="396"/>
        <item x="16"/>
        <item x="422"/>
        <item x="421"/>
        <item x="290"/>
        <item x="22"/>
        <item x="221"/>
        <item x="219"/>
        <item x="411"/>
        <item x="220"/>
        <item x="218"/>
        <item x="483"/>
        <item x="589"/>
        <item x="604"/>
        <item x="581"/>
        <item x="154"/>
        <item x="153"/>
        <item x="582"/>
        <item x="671"/>
        <item x="672"/>
        <item x="204"/>
        <item x="225"/>
        <item x="485"/>
        <item x="588"/>
        <item x="602"/>
        <item x="486"/>
        <item x="442"/>
        <item x="234"/>
        <item x="545"/>
        <item x="539"/>
        <item x="540"/>
        <item x="541"/>
        <item x="544"/>
        <item x="542"/>
        <item x="543"/>
        <item x="587"/>
        <item x="603"/>
        <item x="116"/>
        <item x="36"/>
        <item x="605"/>
        <item x="450"/>
        <item x="395"/>
        <item x="211"/>
        <item x="210"/>
        <item x="208"/>
        <item x="212"/>
        <item x="209"/>
        <item x="207"/>
        <item x="205"/>
        <item x="206"/>
        <item x="394"/>
        <item x="480"/>
        <item x="628"/>
        <item x="626"/>
        <item x="625"/>
        <item x="616"/>
        <item x="617"/>
        <item x="627"/>
        <item x="11"/>
        <item x="620"/>
        <item x="621"/>
        <item x="622"/>
        <item x="623"/>
        <item x="624"/>
        <item x="517"/>
        <item x="519"/>
        <item x="516"/>
        <item x="518"/>
        <item x="487"/>
        <item x="687"/>
        <item x="444"/>
        <item x="121"/>
        <item x="120"/>
        <item x="92"/>
        <item x="91"/>
        <item x="141"/>
        <item x="427"/>
        <item x="117"/>
        <item x="556"/>
        <item x="550"/>
        <item x="551"/>
        <item x="555"/>
        <item x="552"/>
        <item x="553"/>
        <item x="554"/>
        <item x="14"/>
        <item x="222"/>
        <item x="232"/>
        <item x="452"/>
        <item x="649"/>
        <item x="641"/>
        <item x="650"/>
        <item x="643"/>
        <item x="13"/>
        <item x="15"/>
        <item x="17"/>
        <item x="30"/>
        <item x="31"/>
        <item x="44"/>
        <item x="50"/>
        <item x="51"/>
        <item x="52"/>
        <item x="59"/>
        <item x="60"/>
        <item x="67"/>
        <item x="68"/>
        <item x="77"/>
        <item x="78"/>
        <item x="80"/>
        <item x="89"/>
        <item x="90"/>
        <item x="93"/>
        <item x="94"/>
        <item x="109"/>
        <item x="112"/>
        <item x="115"/>
        <item x="128"/>
        <item x="143"/>
        <item x="151"/>
        <item x="152"/>
        <item x="217"/>
        <item x="226"/>
        <item x="235"/>
        <item x="249"/>
        <item x="252"/>
        <item x="270"/>
        <item x="277"/>
        <item x="279"/>
        <item x="280"/>
        <item x="283"/>
        <item x="288"/>
        <item x="291"/>
        <item x="299"/>
        <item x="300"/>
        <item x="301"/>
        <item x="309"/>
        <item x="310"/>
        <item x="311"/>
        <item x="319"/>
        <item x="320"/>
        <item x="321"/>
        <item x="322"/>
        <item x="329"/>
        <item x="330"/>
        <item x="331"/>
        <item x="338"/>
        <item x="339"/>
        <item x="340"/>
        <item x="341"/>
        <item x="349"/>
        <item x="350"/>
        <item x="351"/>
        <item x="359"/>
        <item x="360"/>
        <item x="361"/>
        <item x="362"/>
        <item x="370"/>
        <item x="371"/>
        <item x="372"/>
        <item x="380"/>
        <item x="381"/>
        <item x="382"/>
        <item x="383"/>
        <item x="416"/>
        <item x="417"/>
        <item x="423"/>
        <item x="424"/>
        <item x="439"/>
        <item x="457"/>
        <item x="494"/>
        <item x="536"/>
        <item x="565"/>
        <item x="593"/>
        <item x="597"/>
        <item x="609"/>
        <item x="618"/>
        <item x="619"/>
        <item x="632"/>
        <item x="642"/>
        <item x="654"/>
        <item x="664"/>
        <item x="665"/>
        <item x="705"/>
        <item x="713"/>
        <item x="714"/>
        <item x="718"/>
        <item x="723"/>
        <item x="726"/>
        <item x="732"/>
        <item x="733"/>
        <item x="739"/>
        <item x="744"/>
        <item x="745"/>
        <item x="746"/>
        <item x="748"/>
        <item x="756"/>
        <item x="761"/>
        <item x="764"/>
        <item t="default"/>
      </items>
    </pivotField>
    <pivotField axis="axisRow" showAll="0">
      <items count="185">
        <item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4">
    <field x="4"/>
    <field x="5"/>
    <field x="2"/>
    <field x="6"/>
  </rowFields>
  <rowItems count="452">
    <i>
      <x v="391"/>
      <x v="55"/>
    </i>
    <i r="2">
      <x/>
    </i>
    <i r="3">
      <x/>
    </i>
    <i r="3">
      <x v="2"/>
    </i>
    <i r="3">
      <x v="79"/>
    </i>
    <i r="3">
      <x v="93"/>
    </i>
    <i r="3">
      <x v="94"/>
    </i>
    <i r="3">
      <x v="114"/>
    </i>
    <i r="3">
      <x v="116"/>
    </i>
    <i r="3">
      <x v="129"/>
    </i>
    <i r="3">
      <x v="130"/>
    </i>
    <i r="3">
      <x v="131"/>
    </i>
    <i r="3">
      <x v="133"/>
    </i>
    <i r="3">
      <x v="136"/>
    </i>
    <i r="3">
      <x v="140"/>
    </i>
    <i>
      <x v="392"/>
      <x v="165"/>
    </i>
    <i r="2">
      <x/>
    </i>
    <i r="3">
      <x v="141"/>
    </i>
    <i>
      <x v="393"/>
      <x v="166"/>
    </i>
    <i r="2">
      <x/>
    </i>
    <i r="3">
      <x/>
    </i>
    <i r="3">
      <x v="2"/>
    </i>
    <i r="3">
      <x v="81"/>
    </i>
    <i r="3">
      <x v="85"/>
    </i>
    <i r="3">
      <x v="88"/>
    </i>
    <i r="3">
      <x v="90"/>
    </i>
    <i r="3">
      <x v="93"/>
    </i>
    <i r="3">
      <x v="94"/>
    </i>
    <i r="3">
      <x v="96"/>
    </i>
    <i r="3">
      <x v="110"/>
    </i>
    <i r="3">
      <x v="114"/>
    </i>
    <i r="3">
      <x v="117"/>
    </i>
    <i r="3">
      <x v="120"/>
    </i>
    <i r="3">
      <x v="122"/>
    </i>
    <i r="3">
      <x v="123"/>
    </i>
    <i>
      <x v="394"/>
      <x v="167"/>
    </i>
    <i r="2">
      <x/>
    </i>
    <i r="3">
      <x/>
    </i>
    <i r="3">
      <x v="2"/>
    </i>
    <i r="3">
      <x v="85"/>
    </i>
    <i r="3">
      <x v="88"/>
    </i>
    <i r="3">
      <x v="93"/>
    </i>
    <i r="3">
      <x v="94"/>
    </i>
    <i r="3">
      <x v="95"/>
    </i>
    <i r="3">
      <x v="96"/>
    </i>
    <i r="3">
      <x v="105"/>
    </i>
    <i r="3">
      <x v="117"/>
    </i>
    <i r="3">
      <x v="130"/>
    </i>
    <i r="3">
      <x v="133"/>
    </i>
    <i r="3">
      <x v="141"/>
    </i>
    <i>
      <x v="395"/>
      <x v="168"/>
    </i>
    <i r="2">
      <x/>
    </i>
    <i r="3">
      <x/>
    </i>
    <i r="3">
      <x v="2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3"/>
    </i>
    <i r="3">
      <x v="134"/>
    </i>
    <i r="3">
      <x v="139"/>
    </i>
    <i r="3">
      <x v="141"/>
    </i>
    <i>
      <x v="396"/>
      <x v="169"/>
    </i>
    <i r="2">
      <x/>
    </i>
    <i r="3">
      <x/>
    </i>
    <i r="3">
      <x v="2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3"/>
    </i>
    <i r="3">
      <x v="134"/>
    </i>
    <i r="3">
      <x v="141"/>
    </i>
    <i>
      <x v="397"/>
      <x v="170"/>
    </i>
    <i r="2">
      <x/>
    </i>
    <i r="3">
      <x/>
    </i>
    <i r="3">
      <x v="2"/>
    </i>
    <i r="3">
      <x v="93"/>
    </i>
    <i r="3">
      <x v="94"/>
    </i>
    <i r="3">
      <x v="96"/>
    </i>
    <i r="3">
      <x v="99"/>
    </i>
    <i r="3">
      <x v="110"/>
    </i>
    <i r="3">
      <x v="111"/>
    </i>
    <i r="3">
      <x v="112"/>
    </i>
    <i r="3">
      <x v="113"/>
    </i>
    <i r="3">
      <x v="114"/>
    </i>
    <i r="3">
      <x v="116"/>
    </i>
    <i r="3">
      <x v="117"/>
    </i>
    <i r="3">
      <x v="119"/>
    </i>
    <i r="3">
      <x v="129"/>
    </i>
    <i r="3">
      <x v="130"/>
    </i>
    <i r="3">
      <x v="133"/>
    </i>
    <i r="3">
      <x v="134"/>
    </i>
    <i r="3">
      <x v="139"/>
    </i>
    <i r="3">
      <x v="141"/>
    </i>
    <i>
      <x v="398"/>
      <x v="171"/>
    </i>
    <i r="2">
      <x/>
    </i>
    <i r="3">
      <x v="2"/>
    </i>
    <i r="3">
      <x v="94"/>
    </i>
    <i r="3">
      <x v="141"/>
    </i>
    <i>
      <x v="399"/>
      <x v="174"/>
    </i>
    <i r="2">
      <x/>
    </i>
    <i r="3">
      <x/>
    </i>
    <i r="3">
      <x v="2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3"/>
    </i>
    <i r="3">
      <x v="134"/>
    </i>
    <i r="3">
      <x v="136"/>
    </i>
    <i r="3">
      <x v="139"/>
    </i>
    <i r="3">
      <x v="141"/>
    </i>
    <i>
      <x v="400"/>
      <x v="353"/>
    </i>
    <i r="2">
      <x/>
    </i>
    <i r="3">
      <x v="85"/>
    </i>
    <i r="3">
      <x v="93"/>
    </i>
    <i r="3">
      <x v="94"/>
    </i>
    <i r="3">
      <x v="96"/>
    </i>
    <i r="3">
      <x v="110"/>
    </i>
    <i>
      <x v="401"/>
      <x v="618"/>
    </i>
    <i r="2">
      <x/>
    </i>
    <i r="3">
      <x v="2"/>
    </i>
    <i r="3">
      <x v="94"/>
    </i>
    <i r="3">
      <x v="105"/>
    </i>
    <i r="3">
      <x v="113"/>
    </i>
    <i r="3">
      <x v="114"/>
    </i>
    <i r="3">
      <x v="119"/>
    </i>
    <i>
      <x v="402"/>
      <x v="402"/>
    </i>
    <i r="2">
      <x/>
    </i>
    <i r="3">
      <x v="2"/>
    </i>
    <i r="3">
      <x v="97"/>
    </i>
    <i r="3">
      <x v="103"/>
    </i>
    <i r="3">
      <x v="110"/>
    </i>
    <i r="3">
      <x v="112"/>
    </i>
    <i r="3">
      <x v="113"/>
    </i>
    <i r="3">
      <x v="114"/>
    </i>
    <i r="3">
      <x v="117"/>
    </i>
    <i r="3">
      <x v="118"/>
    </i>
    <i r="3">
      <x v="120"/>
    </i>
    <i r="3">
      <x v="122"/>
    </i>
    <i r="3">
      <x v="125"/>
    </i>
    <i r="3">
      <x v="141"/>
    </i>
    <i r="3">
      <x v="142"/>
    </i>
    <i>
      <x v="403"/>
      <x v="490"/>
    </i>
    <i r="2">
      <x/>
    </i>
    <i r="3">
      <x v="2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3"/>
    </i>
    <i r="3">
      <x v="134"/>
    </i>
    <i r="3">
      <x v="139"/>
    </i>
    <i r="3">
      <x v="141"/>
    </i>
    <i>
      <x v="404"/>
      <x v="578"/>
    </i>
    <i r="2">
      <x/>
    </i>
    <i r="3">
      <x/>
    </i>
    <i r="3">
      <x v="2"/>
    </i>
    <i r="3">
      <x v="81"/>
    </i>
    <i r="3">
      <x v="85"/>
    </i>
    <i r="3">
      <x v="93"/>
    </i>
    <i r="3">
      <x v="94"/>
    </i>
    <i r="3">
      <x v="96"/>
    </i>
    <i r="3">
      <x v="114"/>
    </i>
    <i r="3">
      <x v="133"/>
    </i>
    <i r="3">
      <x v="134"/>
    </i>
    <i r="3">
      <x v="141"/>
    </i>
    <i>
      <x v="405"/>
      <x v="298"/>
    </i>
    <i r="2">
      <x/>
    </i>
    <i r="3">
      <x v="2"/>
    </i>
    <i r="3">
      <x v="88"/>
    </i>
    <i r="3">
      <x v="107"/>
    </i>
    <i r="3">
      <x v="141"/>
    </i>
    <i>
      <x v="406"/>
      <x v="589"/>
    </i>
    <i r="2">
      <x/>
    </i>
    <i r="3">
      <x v="2"/>
    </i>
    <i r="3">
      <x v="85"/>
    </i>
    <i r="3">
      <x v="92"/>
    </i>
    <i r="3">
      <x v="93"/>
    </i>
    <i r="3">
      <x v="94"/>
    </i>
    <i r="3">
      <x v="110"/>
    </i>
    <i r="3">
      <x v="113"/>
    </i>
    <i r="3">
      <x v="133"/>
    </i>
    <i r="3">
      <x v="141"/>
    </i>
    <i>
      <x v="407"/>
      <x v="592"/>
    </i>
    <i r="2">
      <x/>
    </i>
    <i r="3">
      <x/>
    </i>
    <i r="3">
      <x v="2"/>
    </i>
    <i r="3">
      <x v="81"/>
    </i>
    <i r="3">
      <x v="83"/>
    </i>
    <i r="3">
      <x v="85"/>
    </i>
    <i r="3">
      <x v="93"/>
    </i>
    <i r="3">
      <x v="94"/>
    </i>
    <i r="3">
      <x v="96"/>
    </i>
    <i r="3">
      <x v="99"/>
    </i>
    <i r="3">
      <x v="101"/>
    </i>
    <i r="3">
      <x v="105"/>
    </i>
    <i r="3">
      <x v="106"/>
    </i>
    <i r="3">
      <x v="107"/>
    </i>
    <i r="3">
      <x v="113"/>
    </i>
    <i r="3">
      <x v="114"/>
    </i>
    <i r="3">
      <x v="116"/>
    </i>
    <i r="3">
      <x v="117"/>
    </i>
    <i r="3">
      <x v="119"/>
    </i>
    <i r="3">
      <x v="128"/>
    </i>
    <i r="3">
      <x v="129"/>
    </i>
    <i r="3">
      <x v="130"/>
    </i>
    <i r="3">
      <x v="133"/>
    </i>
    <i r="3">
      <x v="134"/>
    </i>
    <i r="3">
      <x v="139"/>
    </i>
    <i r="3">
      <x v="141"/>
    </i>
    <i>
      <x v="408"/>
      <x v="635"/>
    </i>
    <i r="2">
      <x/>
    </i>
    <i r="3">
      <x v="133"/>
    </i>
    <i>
      <x v="409"/>
      <x v="467"/>
    </i>
    <i r="2">
      <x/>
    </i>
    <i r="3">
      <x/>
    </i>
    <i r="3">
      <x v="2"/>
    </i>
    <i r="3">
      <x v="79"/>
    </i>
    <i r="3">
      <x v="81"/>
    </i>
    <i r="3">
      <x v="84"/>
    </i>
    <i r="3">
      <x v="87"/>
    </i>
    <i r="3">
      <x v="88"/>
    </i>
    <i r="3">
      <x v="89"/>
    </i>
    <i r="3">
      <x v="90"/>
    </i>
    <i r="3">
      <x v="92"/>
    </i>
    <i r="3">
      <x v="93"/>
    </i>
    <i r="3">
      <x v="94"/>
    </i>
    <i r="3">
      <x v="96"/>
    </i>
    <i r="3">
      <x v="97"/>
    </i>
    <i r="3">
      <x v="99"/>
    </i>
    <i r="3">
      <x v="103"/>
    </i>
    <i r="3">
      <x v="104"/>
    </i>
    <i r="3">
      <x v="105"/>
    </i>
    <i r="3">
      <x v="106"/>
    </i>
    <i r="3">
      <x v="110"/>
    </i>
    <i r="3">
      <x v="111"/>
    </i>
    <i r="3">
      <x v="113"/>
    </i>
    <i r="3">
      <x v="114"/>
    </i>
    <i r="3">
      <x v="116"/>
    </i>
    <i r="3">
      <x v="117"/>
    </i>
    <i r="3">
      <x v="119"/>
    </i>
    <i r="3">
      <x v="120"/>
    </i>
    <i r="3">
      <x v="121"/>
    </i>
    <i r="3">
      <x v="122"/>
    </i>
    <i r="3">
      <x v="123"/>
    </i>
    <i r="3">
      <x v="125"/>
    </i>
    <i r="3">
      <x v="129"/>
    </i>
    <i r="3">
      <x v="130"/>
    </i>
    <i r="3">
      <x v="133"/>
    </i>
    <i r="3">
      <x v="141"/>
    </i>
    <i>
      <x v="410"/>
      <x v="468"/>
    </i>
    <i r="2">
      <x/>
    </i>
    <i r="3">
      <x v="2"/>
    </i>
    <i t="grand">
      <x/>
    </i>
  </rowItems>
  <colItems count="1">
    <i/>
  </colItems>
  <pageFields count="1">
    <pageField fld="0" hier="-1"/>
  </pageFields>
  <dataFields count="1">
    <dataField name="Sum of Sum of YTD" fld="20" baseField="0" baseItem="0"/>
  </dataFields>
  <formats count="82">
    <format dxfId="85">
      <pivotArea outline="0" collapsedLevelsAreSubtotals="1" fieldPosition="0"/>
    </format>
    <format dxfId="84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79"/>
          </reference>
        </references>
      </pivotArea>
    </format>
    <format dxfId="83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2"/>
          </reference>
        </references>
      </pivotArea>
    </format>
    <format dxfId="82">
      <pivotArea collapsedLevelsAreSubtotals="1" fieldPosition="0">
        <references count="4">
          <reference field="2" count="1" selected="0">
            <x v="0"/>
          </reference>
          <reference field="4" count="1" selected="0">
            <x v="393"/>
          </reference>
          <reference field="5" count="1" selected="0">
            <x v="166"/>
          </reference>
          <reference field="6" count="1">
            <x v="2"/>
          </reference>
        </references>
      </pivotArea>
    </format>
    <format dxfId="81">
      <pivotArea collapsedLevelsAreSubtotals="1" fieldPosition="0">
        <references count="4">
          <reference field="2" count="1" selected="0">
            <x v="0"/>
          </reference>
          <reference field="4" count="1" selected="0">
            <x v="393"/>
          </reference>
          <reference field="5" count="1" selected="0">
            <x v="166"/>
          </reference>
          <reference field="6" count="1">
            <x v="0"/>
          </reference>
        </references>
      </pivotArea>
    </format>
    <format dxfId="80">
      <pivotArea collapsedLevelsAreSubtotals="1" fieldPosition="0">
        <references count="4">
          <reference field="2" count="1" selected="0">
            <x v="0"/>
          </reference>
          <reference field="4" count="1" selected="0">
            <x v="394"/>
          </reference>
          <reference field="5" count="1" selected="0">
            <x v="167"/>
          </reference>
          <reference field="6" count="1">
            <x v="0"/>
          </reference>
        </references>
      </pivotArea>
    </format>
    <format dxfId="79">
      <pivotArea collapsedLevelsAreSubtotals="1" fieldPosition="0">
        <references count="4">
          <reference field="2" count="1" selected="0">
            <x v="0"/>
          </reference>
          <reference field="4" count="1" selected="0">
            <x v="394"/>
          </reference>
          <reference field="5" count="1" selected="0">
            <x v="167"/>
          </reference>
          <reference field="6" count="1">
            <x v="2"/>
          </reference>
        </references>
      </pivotArea>
    </format>
    <format dxfId="78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4">
            <x v="0"/>
            <x v="2"/>
            <x v="79"/>
            <x v="80"/>
          </reference>
        </references>
      </pivotArea>
    </format>
    <format dxfId="77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3">
            <x v="2"/>
            <x v="79"/>
            <x v="80"/>
          </reference>
        </references>
      </pivotArea>
    </format>
    <format dxfId="76">
      <pivotArea collapsedLevelsAreSubtotals="1" fieldPosition="0">
        <references count="4">
          <reference field="2" count="1" selected="0">
            <x v="0"/>
          </reference>
          <reference field="4" count="1" selected="0">
            <x v="397"/>
          </reference>
          <reference field="5" count="1" selected="0">
            <x v="170"/>
          </reference>
          <reference field="6" count="2">
            <x v="0"/>
            <x v="2"/>
          </reference>
        </references>
      </pivotArea>
    </format>
    <format dxfId="75">
      <pivotArea collapsedLevelsAreSubtotals="1" fieldPosition="0">
        <references count="4">
          <reference field="2" count="1" selected="0">
            <x v="0"/>
          </reference>
          <reference field="4" count="1" selected="0">
            <x v="398"/>
          </reference>
          <reference field="5" count="1" selected="0">
            <x v="171"/>
          </reference>
          <reference field="6" count="1">
            <x v="2"/>
          </reference>
        </references>
      </pivotArea>
    </format>
    <format dxfId="74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3">
            <x v="2"/>
            <x v="79"/>
            <x v="80"/>
          </reference>
        </references>
      </pivotArea>
    </format>
    <format dxfId="73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">
            <x v="0"/>
          </reference>
        </references>
      </pivotArea>
    </format>
    <format dxfId="72">
      <pivotArea collapsedLevelsAreSubtotals="1" fieldPosition="0">
        <references count="4">
          <reference field="2" count="1" selected="0">
            <x v="0"/>
          </reference>
          <reference field="4" count="1" selected="0">
            <x v="401"/>
          </reference>
          <reference field="5" count="1" selected="0">
            <x v="618"/>
          </reference>
          <reference field="6" count="1">
            <x v="2"/>
          </reference>
        </references>
      </pivotArea>
    </format>
    <format dxfId="71">
      <pivotArea collapsedLevelsAreSubtotals="1" fieldPosition="0">
        <references count="4">
          <reference field="2" count="1" selected="0">
            <x v="0"/>
          </reference>
          <reference field="4" count="1" selected="0">
            <x v="402"/>
          </reference>
          <reference field="5" count="1" selected="0">
            <x v="402"/>
          </reference>
          <reference field="6" count="1">
            <x v="2"/>
          </reference>
        </references>
      </pivotArea>
    </format>
    <format dxfId="70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3">
            <x v="2"/>
            <x v="79"/>
            <x v="80"/>
          </reference>
        </references>
      </pivotArea>
    </format>
    <format dxfId="69">
      <pivotArea collapsedLevelsAreSubtotals="1" fieldPosition="0">
        <references count="4">
          <reference field="2" count="1" selected="0">
            <x v="0"/>
          </reference>
          <reference field="4" count="1" selected="0">
            <x v="404"/>
          </reference>
          <reference field="5" count="1" selected="0">
            <x v="578"/>
          </reference>
          <reference field="6" count="2">
            <x v="0"/>
            <x v="2"/>
          </reference>
        </references>
      </pivotArea>
    </format>
    <format dxfId="68">
      <pivotArea collapsedLevelsAreSubtotals="1" fieldPosition="0">
        <references count="4">
          <reference field="2" count="1" selected="0">
            <x v="0"/>
          </reference>
          <reference field="4" count="1" selected="0">
            <x v="405"/>
          </reference>
          <reference field="5" count="1" selected="0">
            <x v="298"/>
          </reference>
          <reference field="6" count="1">
            <x v="2"/>
          </reference>
        </references>
      </pivotArea>
    </format>
    <format dxfId="67">
      <pivotArea collapsedLevelsAreSubtotals="1" fieldPosition="0">
        <references count="4">
          <reference field="2" count="1" selected="0">
            <x v="0"/>
          </reference>
          <reference field="4" count="1" selected="0">
            <x v="406"/>
          </reference>
          <reference field="5" count="1" selected="0">
            <x v="589"/>
          </reference>
          <reference field="6" count="1">
            <x v="2"/>
          </reference>
        </references>
      </pivotArea>
    </format>
    <format dxfId="66">
      <pivotArea collapsedLevelsAreSubtotals="1" fieldPosition="0">
        <references count="4">
          <reference field="2" count="1" selected="0">
            <x v="0"/>
          </reference>
          <reference field="4" count="1" selected="0">
            <x v="407"/>
          </reference>
          <reference field="5" count="1" selected="0">
            <x v="592"/>
          </reference>
          <reference field="6" count="2">
            <x v="0"/>
            <x v="2"/>
          </reference>
        </references>
      </pivotArea>
    </format>
    <format dxfId="65">
      <pivotArea collapsedLevelsAreSubtotals="1" fieldPosition="0">
        <references count="4">
          <reference field="2" count="1" selected="0">
            <x v="0"/>
          </reference>
          <reference field="4" count="1" selected="0">
            <x v="409"/>
          </reference>
          <reference field="5" count="1" selected="0">
            <x v="467"/>
          </reference>
          <reference field="6" count="3">
            <x v="0"/>
            <x v="2"/>
            <x v="79"/>
          </reference>
        </references>
      </pivotArea>
    </format>
    <format dxfId="64">
      <pivotArea collapsedLevelsAreSubtotals="1" fieldPosition="0">
        <references count="4">
          <reference field="2" count="1" selected="0">
            <x v="0"/>
          </reference>
          <reference field="4" count="1" selected="0">
            <x v="410"/>
          </reference>
          <reference field="5" count="1" selected="0">
            <x v="468"/>
          </reference>
          <reference field="6" count="1">
            <x v="2"/>
          </reference>
        </references>
      </pivotArea>
    </format>
    <format dxfId="63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62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93"/>
          </reference>
        </references>
      </pivotArea>
    </format>
    <format dxfId="61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94"/>
          </reference>
        </references>
      </pivotArea>
    </format>
    <format dxfId="60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14"/>
          </reference>
        </references>
      </pivotArea>
    </format>
    <format dxfId="59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16"/>
          </reference>
        </references>
      </pivotArea>
    </format>
    <format dxfId="58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29"/>
          </reference>
        </references>
      </pivotArea>
    </format>
    <format dxfId="57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30"/>
          </reference>
        </references>
      </pivotArea>
    </format>
    <format dxfId="56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31"/>
          </reference>
        </references>
      </pivotArea>
    </format>
    <format dxfId="55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33"/>
          </reference>
        </references>
      </pivotArea>
    </format>
    <format dxfId="54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36"/>
          </reference>
        </references>
      </pivotArea>
    </format>
    <format dxfId="53">
      <pivotArea collapsedLevelsAreSubtotals="1" fieldPosition="0">
        <references count="4">
          <reference field="2" count="1" selected="0">
            <x v="0"/>
          </reference>
          <reference field="4" count="1" selected="0">
            <x v="391"/>
          </reference>
          <reference field="5" count="1" selected="0">
            <x v="55"/>
          </reference>
          <reference field="6" count="1">
            <x v="140"/>
          </reference>
        </references>
      </pivotArea>
    </format>
    <format dxfId="52">
      <pivotArea collapsedLevelsAreSubtotals="1" fieldPosition="0">
        <references count="3">
          <reference field="2" count="1">
            <x v="0"/>
          </reference>
          <reference field="4" count="1" selected="0">
            <x v="392"/>
          </reference>
          <reference field="5" count="1" selected="0">
            <x v="165"/>
          </reference>
        </references>
      </pivotArea>
    </format>
    <format dxfId="51">
      <pivotArea collapsedLevelsAreSubtotals="1" fieldPosition="0">
        <references count="4">
          <reference field="2" count="1" selected="0">
            <x v="0"/>
          </reference>
          <reference field="4" count="1" selected="0">
            <x v="393"/>
          </reference>
          <reference field="5" count="1" selected="0">
            <x v="166"/>
          </reference>
          <reference field="6" count="7">
            <x v="81"/>
            <x v="85"/>
            <x v="88"/>
            <x v="90"/>
            <x v="93"/>
            <x v="94"/>
            <x v="96"/>
          </reference>
        </references>
      </pivotArea>
    </format>
    <format dxfId="50">
      <pivotArea collapsedLevelsAreSubtotals="1" fieldPosition="0">
        <references count="4">
          <reference field="2" count="1" selected="0">
            <x v="0"/>
          </reference>
          <reference field="4" count="1" selected="0">
            <x v="393"/>
          </reference>
          <reference field="5" count="1" selected="0">
            <x v="166"/>
          </reference>
          <reference field="6" count="6">
            <x v="110"/>
            <x v="114"/>
            <x v="117"/>
            <x v="120"/>
            <x v="122"/>
            <x v="123"/>
          </reference>
        </references>
      </pivotArea>
    </format>
    <format dxfId="49">
      <pivotArea collapsedLevelsAreSubtotals="1" fieldPosition="0">
        <references count="4">
          <reference field="2" count="1" selected="0">
            <x v="0"/>
          </reference>
          <reference field="4" count="1" selected="0">
            <x v="394"/>
          </reference>
          <reference field="5" count="1" selected="0">
            <x v="167"/>
          </reference>
          <reference field="6" count="8">
            <x v="85"/>
            <x v="88"/>
            <x v="93"/>
            <x v="94"/>
            <x v="95"/>
            <x v="96"/>
            <x v="105"/>
            <x v="117"/>
          </reference>
        </references>
      </pivotArea>
    </format>
    <format dxfId="48">
      <pivotArea collapsedLevelsAreSubtotals="1" fieldPosition="0">
        <references count="4">
          <reference field="2" count="1" selected="0">
            <x v="0"/>
          </reference>
          <reference field="4" count="1" selected="0">
            <x v="394"/>
          </reference>
          <reference field="5" count="1" selected="0">
            <x v="167"/>
          </reference>
          <reference field="6" count="3">
            <x v="130"/>
            <x v="133"/>
            <x v="141"/>
          </reference>
        </references>
      </pivotArea>
    </format>
    <format dxfId="47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2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46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1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5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2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4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7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3"/>
          </reference>
        </references>
      </pivotArea>
    </format>
    <format dxfId="43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">
            <x v="134"/>
          </reference>
        </references>
      </pivotArea>
    </format>
    <format dxfId="42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">
            <x v="139"/>
          </reference>
        </references>
      </pivotArea>
    </format>
    <format dxfId="41">
      <pivotArea collapsedLevelsAreSubtotals="1" fieldPosition="0">
        <references count="4">
          <reference field="2" count="1" selected="0">
            <x v="0"/>
          </reference>
          <reference field="4" count="1" selected="0">
            <x v="395"/>
          </reference>
          <reference field="5" count="1" selected="0">
            <x v="168"/>
          </reference>
          <reference field="6" count="1">
            <x v="141"/>
          </reference>
        </references>
      </pivotArea>
    </format>
    <format dxfId="40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1">
            <x v="0"/>
          </reference>
        </references>
      </pivotArea>
    </format>
    <format dxfId="39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13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8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8"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7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13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6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12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5">
      <pivotArea collapsedLevelsAreSubtotals="1" fieldPosition="0">
        <references count="4">
          <reference field="2" count="1" selected="0">
            <x v="0"/>
          </reference>
          <reference field="4" count="1" selected="0">
            <x v="396"/>
          </reference>
          <reference field="5" count="1" selected="0">
            <x v="169"/>
          </reference>
          <reference field="6" count="8">
            <x v="127"/>
            <x v="128"/>
            <x v="129"/>
            <x v="130"/>
            <x v="131"/>
            <x v="133"/>
            <x v="134"/>
            <x v="141"/>
          </reference>
        </references>
      </pivotArea>
    </format>
    <format dxfId="34">
      <pivotArea collapsedLevelsAreSubtotals="1" fieldPosition="0">
        <references count="4">
          <reference field="2" count="1" selected="0">
            <x v="0"/>
          </reference>
          <reference field="4" count="1" selected="0">
            <x v="397"/>
          </reference>
          <reference field="5" count="1" selected="0">
            <x v="170"/>
          </reference>
          <reference field="6" count="11">
            <x v="93"/>
            <x v="94"/>
            <x v="96"/>
            <x v="99"/>
            <x v="110"/>
            <x v="111"/>
            <x v="112"/>
            <x v="113"/>
            <x v="114"/>
            <x v="116"/>
            <x v="117"/>
          </reference>
        </references>
      </pivotArea>
    </format>
    <format dxfId="33">
      <pivotArea collapsedLevelsAreSubtotals="1" fieldPosition="0">
        <references count="4">
          <reference field="2" count="1" selected="0">
            <x v="0"/>
          </reference>
          <reference field="4" count="1" selected="0">
            <x v="397"/>
          </reference>
          <reference field="5" count="1" selected="0">
            <x v="170"/>
          </reference>
          <reference field="6" count="7">
            <x v="119"/>
            <x v="129"/>
            <x v="130"/>
            <x v="133"/>
            <x v="134"/>
            <x v="139"/>
            <x v="141"/>
          </reference>
        </references>
      </pivotArea>
    </format>
    <format dxfId="32">
      <pivotArea collapsedLevelsAreSubtotals="1" fieldPosition="0">
        <references count="4">
          <reference field="2" count="1" selected="0">
            <x v="0"/>
          </reference>
          <reference field="4" count="1" selected="0">
            <x v="398"/>
          </reference>
          <reference field="5" count="1" selected="0">
            <x v="171"/>
          </reference>
          <reference field="6" count="1">
            <x v="94"/>
          </reference>
        </references>
      </pivotArea>
    </format>
    <format dxfId="31">
      <pivotArea collapsedLevelsAreSubtotals="1" fieldPosition="0">
        <references count="4">
          <reference field="2" count="1" selected="0">
            <x v="0"/>
          </reference>
          <reference field="4" count="1" selected="0">
            <x v="398"/>
          </reference>
          <reference field="5" count="1" selected="0">
            <x v="171"/>
          </reference>
          <reference field="6" count="1">
            <x v="141"/>
          </reference>
        </references>
      </pivotArea>
    </format>
    <format dxfId="30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2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9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1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8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1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7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0"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6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9">
            <x v="125"/>
            <x v="126"/>
            <x v="127"/>
            <x v="128"/>
            <x v="129"/>
            <x v="130"/>
            <x v="131"/>
            <x v="133"/>
            <x v="134"/>
          </reference>
        </references>
      </pivotArea>
    </format>
    <format dxfId="25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">
            <x v="136"/>
          </reference>
        </references>
      </pivotArea>
    </format>
    <format dxfId="24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">
            <x v="139"/>
          </reference>
        </references>
      </pivotArea>
    </format>
    <format dxfId="23">
      <pivotArea collapsedLevelsAreSubtotals="1" fieldPosition="0">
        <references count="4">
          <reference field="2" count="1" selected="0">
            <x v="0"/>
          </reference>
          <reference field="4" count="1" selected="0">
            <x v="399"/>
          </reference>
          <reference field="5" count="1" selected="0">
            <x v="174"/>
          </reference>
          <reference field="6" count="1">
            <x v="141"/>
          </reference>
        </references>
      </pivotArea>
    </format>
    <format dxfId="22">
      <pivotArea collapsedLevelsAreSubtotals="1" fieldPosition="0">
        <references count="4">
          <reference field="2" count="1" selected="0">
            <x v="0"/>
          </reference>
          <reference field="4" count="1" selected="0">
            <x v="400"/>
          </reference>
          <reference field="5" count="1" selected="0">
            <x v="353"/>
          </reference>
          <reference field="6" count="5">
            <x v="85"/>
            <x v="93"/>
            <x v="94"/>
            <x v="96"/>
            <x v="110"/>
          </reference>
        </references>
      </pivotArea>
    </format>
    <format dxfId="21">
      <pivotArea collapsedLevelsAreSubtotals="1" fieldPosition="0">
        <references count="4">
          <reference field="2" count="1" selected="0">
            <x v="0"/>
          </reference>
          <reference field="4" count="1" selected="0">
            <x v="401"/>
          </reference>
          <reference field="5" count="1" selected="0">
            <x v="618"/>
          </reference>
          <reference field="6" count="3">
            <x v="94"/>
            <x v="105"/>
            <x v="113"/>
          </reference>
        </references>
      </pivotArea>
    </format>
    <format dxfId="20">
      <pivotArea collapsedLevelsAreSubtotals="1" fieldPosition="0">
        <references count="4">
          <reference field="2" count="1" selected="0">
            <x v="0"/>
          </reference>
          <reference field="4" count="1" selected="0">
            <x v="401"/>
          </reference>
          <reference field="5" count="1" selected="0">
            <x v="618"/>
          </reference>
          <reference field="6" count="1">
            <x v="114"/>
          </reference>
        </references>
      </pivotArea>
    </format>
    <format dxfId="19">
      <pivotArea collapsedLevelsAreSubtotals="1" fieldPosition="0">
        <references count="4">
          <reference field="2" count="1" selected="0">
            <x v="0"/>
          </reference>
          <reference field="4" count="1" selected="0">
            <x v="401"/>
          </reference>
          <reference field="5" count="1" selected="0">
            <x v="618"/>
          </reference>
          <reference field="6" count="1">
            <x v="119"/>
          </reference>
        </references>
      </pivotArea>
    </format>
    <format dxfId="18">
      <pivotArea collapsedLevelsAreSubtotals="1" fieldPosition="0">
        <references count="4">
          <reference field="2" count="1" selected="0">
            <x v="0"/>
          </reference>
          <reference field="4" count="1" selected="0">
            <x v="402"/>
          </reference>
          <reference field="5" count="1" selected="0">
            <x v="402"/>
          </reference>
          <reference field="6" count="13">
            <x v="97"/>
            <x v="103"/>
            <x v="110"/>
            <x v="112"/>
            <x v="113"/>
            <x v="114"/>
            <x v="117"/>
            <x v="118"/>
            <x v="120"/>
            <x v="122"/>
            <x v="125"/>
            <x v="141"/>
            <x v="142"/>
          </reference>
        </references>
      </pivotArea>
    </format>
    <format dxfId="17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16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6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14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5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13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4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11">
            <x v="124"/>
            <x v="125"/>
            <x v="126"/>
            <x v="127"/>
            <x v="128"/>
            <x v="129"/>
            <x v="130"/>
            <x v="131"/>
            <x v="133"/>
            <x v="134"/>
            <x v="139"/>
          </reference>
        </references>
      </pivotArea>
    </format>
    <format dxfId="13">
      <pivotArea collapsedLevelsAreSubtotals="1" fieldPosition="0">
        <references count="4">
          <reference field="2" count="1" selected="0">
            <x v="0"/>
          </reference>
          <reference field="4" count="1" selected="0">
            <x v="403"/>
          </reference>
          <reference field="5" count="1" selected="0">
            <x v="490"/>
          </reference>
          <reference field="6" count="1">
            <x v="141"/>
          </reference>
        </references>
      </pivotArea>
    </format>
    <format dxfId="12">
      <pivotArea collapsedLevelsAreSubtotals="1" fieldPosition="0">
        <references count="4">
          <reference field="2" count="1" selected="0">
            <x v="0"/>
          </reference>
          <reference field="4" count="1" selected="0">
            <x v="404"/>
          </reference>
          <reference field="5" count="1" selected="0">
            <x v="578"/>
          </reference>
          <reference field="6" count="9">
            <x v="81"/>
            <x v="85"/>
            <x v="93"/>
            <x v="94"/>
            <x v="96"/>
            <x v="114"/>
            <x v="133"/>
            <x v="134"/>
            <x v="141"/>
          </reference>
        </references>
      </pivotArea>
    </format>
    <format dxfId="11">
      <pivotArea collapsedLevelsAreSubtotals="1" fieldPosition="0">
        <references count="4">
          <reference field="2" count="1" selected="0">
            <x v="0"/>
          </reference>
          <reference field="4" count="1" selected="0">
            <x v="405"/>
          </reference>
          <reference field="5" count="1" selected="0">
            <x v="298"/>
          </reference>
          <reference field="6" count="3">
            <x v="88"/>
            <x v="107"/>
            <x v="141"/>
          </reference>
        </references>
      </pivotArea>
    </format>
    <format dxfId="10">
      <pivotArea collapsedLevelsAreSubtotals="1" fieldPosition="0">
        <references count="4">
          <reference field="2" count="1" selected="0">
            <x v="0"/>
          </reference>
          <reference field="4" count="1" selected="0">
            <x v="406"/>
          </reference>
          <reference field="5" count="1" selected="0">
            <x v="589"/>
          </reference>
          <reference field="6" count="8">
            <x v="85"/>
            <x v="92"/>
            <x v="93"/>
            <x v="94"/>
            <x v="110"/>
            <x v="113"/>
            <x v="133"/>
            <x v="141"/>
          </reference>
        </references>
      </pivotArea>
    </format>
    <format dxfId="9">
      <pivotArea collapsedLevelsAreSubtotals="1" fieldPosition="0">
        <references count="4">
          <reference field="2" count="1" selected="0">
            <x v="0"/>
          </reference>
          <reference field="4" count="1" selected="0">
            <x v="407"/>
          </reference>
          <reference field="5" count="1" selected="0">
            <x v="592"/>
          </reference>
          <reference field="6" count="12">
            <x v="81"/>
            <x v="83"/>
            <x v="85"/>
            <x v="93"/>
            <x v="94"/>
            <x v="96"/>
            <x v="99"/>
            <x v="101"/>
            <x v="105"/>
            <x v="106"/>
            <x v="107"/>
            <x v="113"/>
          </reference>
        </references>
      </pivotArea>
    </format>
    <format dxfId="8">
      <pivotArea collapsedLevelsAreSubtotals="1" fieldPosition="0">
        <references count="4">
          <reference field="2" count="1" selected="0">
            <x v="0"/>
          </reference>
          <reference field="4" count="1" selected="0">
            <x v="407"/>
          </reference>
          <reference field="5" count="1" selected="0">
            <x v="592"/>
          </reference>
          <reference field="6" count="11">
            <x v="114"/>
            <x v="116"/>
            <x v="117"/>
            <x v="119"/>
            <x v="128"/>
            <x v="129"/>
            <x v="130"/>
            <x v="133"/>
            <x v="134"/>
            <x v="139"/>
            <x v="141"/>
          </reference>
        </references>
      </pivotArea>
    </format>
    <format dxfId="7">
      <pivotArea collapsedLevelsAreSubtotals="1" fieldPosition="0">
        <references count="4">
          <reference field="2" count="1" selected="0">
            <x v="0"/>
          </reference>
          <reference field="4" count="1" selected="0">
            <x v="408"/>
          </reference>
          <reference field="5" count="1" selected="0">
            <x v="635"/>
          </reference>
          <reference field="6" count="1">
            <x v="133"/>
          </reference>
        </references>
      </pivotArea>
    </format>
    <format dxfId="6">
      <pivotArea collapsedLevelsAreSubtotals="1" fieldPosition="0">
        <references count="4">
          <reference field="2" count="1" selected="0">
            <x v="0"/>
          </reference>
          <reference field="4" count="1" selected="0">
            <x v="409"/>
          </reference>
          <reference field="5" count="1" selected="0">
            <x v="467"/>
          </reference>
          <reference field="6" count="14">
            <x v="81"/>
            <x v="84"/>
            <x v="87"/>
            <x v="88"/>
            <x v="89"/>
            <x v="90"/>
            <x v="92"/>
            <x v="93"/>
            <x v="94"/>
            <x v="96"/>
            <x v="97"/>
            <x v="99"/>
            <x v="103"/>
            <x v="104"/>
          </reference>
        </references>
      </pivotArea>
    </format>
    <format dxfId="5">
      <pivotArea collapsedLevelsAreSubtotals="1" fieldPosition="0">
        <references count="4">
          <reference field="2" count="1" selected="0">
            <x v="0"/>
          </reference>
          <reference field="4" count="1" selected="0">
            <x v="409"/>
          </reference>
          <reference field="5" count="1" selected="0">
            <x v="467"/>
          </reference>
          <reference field="6" count="11">
            <x v="105"/>
            <x v="106"/>
            <x v="110"/>
            <x v="111"/>
            <x v="113"/>
            <x v="114"/>
            <x v="116"/>
            <x v="117"/>
            <x v="119"/>
            <x v="120"/>
            <x v="121"/>
          </reference>
        </references>
      </pivotArea>
    </format>
    <format dxfId="4">
      <pivotArea collapsedLevelsAreSubtotals="1" fieldPosition="0">
        <references count="4">
          <reference field="2" count="1" selected="0">
            <x v="0"/>
          </reference>
          <reference field="4" count="1" selected="0">
            <x v="409"/>
          </reference>
          <reference field="5" count="1" selected="0">
            <x v="467"/>
          </reference>
          <reference field="6" count="7">
            <x v="122"/>
            <x v="123"/>
            <x v="125"/>
            <x v="129"/>
            <x v="130"/>
            <x v="133"/>
            <x v="1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D61664-A6DE-4572-845E-0D197CB7F701}" name="PivotTable2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I4:J68" firstHeaderRow="1" firstDataRow="1" firstDataCol="1" rowPageCount="2" colPageCount="1"/>
  <pivotFields count="21"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showAll="0"/>
    <pivotField axis="axisRow" showAll="0">
      <items count="2">
        <item x="0"/>
        <item t="default"/>
      </items>
    </pivotField>
    <pivotField showAll="0"/>
    <pivotField axis="axisPage" multipleItemSelectionAllowed="1" showAll="0">
      <items count="766">
        <item h="1" x="0"/>
        <item h="1" x="14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5"/>
        <item h="1" x="46"/>
        <item h="1" x="47"/>
        <item h="1" x="48"/>
        <item h="1" x="49"/>
        <item h="1" x="53"/>
        <item h="1" x="54"/>
        <item h="1" x="55"/>
        <item h="1" x="56"/>
        <item h="1" x="57"/>
        <item h="1" x="58"/>
        <item h="1" x="61"/>
        <item h="1" x="62"/>
        <item h="1" x="63"/>
        <item h="1" x="64"/>
        <item h="1" x="65"/>
        <item h="1" x="66"/>
        <item h="1" x="69"/>
        <item h="1" x="70"/>
        <item h="1" x="71"/>
        <item h="1" x="72"/>
        <item h="1" x="73"/>
        <item h="1" x="74"/>
        <item h="1" x="75"/>
        <item h="1" x="76"/>
        <item h="1" x="79"/>
        <item h="1" x="81"/>
        <item h="1" x="82"/>
        <item h="1" x="83"/>
        <item h="1" x="84"/>
        <item h="1" x="85"/>
        <item h="1" x="86"/>
        <item h="1" x="87"/>
        <item h="1" x="88"/>
        <item h="1" x="91"/>
        <item h="1" x="92"/>
        <item h="1" x="95"/>
        <item h="1" x="96"/>
        <item h="1" x="97"/>
        <item h="1" x="98"/>
        <item h="1" x="99"/>
        <item h="1" x="100"/>
        <item h="1" x="101"/>
        <item h="1" x="103"/>
        <item h="1" x="104"/>
        <item h="1" x="105"/>
        <item h="1" x="106"/>
        <item h="1" x="107"/>
        <item h="1" x="108"/>
        <item h="1" x="110"/>
        <item h="1" x="111"/>
        <item h="1" x="113"/>
        <item h="1" x="114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4"/>
        <item h="1" x="145"/>
        <item h="1" x="146"/>
        <item h="1" x="147"/>
        <item h="1" x="148"/>
        <item h="1" x="149"/>
        <item h="1" x="150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8"/>
        <item h="1" x="219"/>
        <item h="1" x="220"/>
        <item h="1" x="221"/>
        <item h="1" x="222"/>
        <item h="1" x="223"/>
        <item h="1" x="224"/>
        <item h="1" x="225"/>
        <item h="1" x="227"/>
        <item h="1" x="228"/>
        <item h="1" x="229"/>
        <item h="1" x="230"/>
        <item h="1" x="231"/>
        <item h="1" x="232"/>
        <item h="1" x="233"/>
        <item h="1" x="234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50"/>
        <item h="1" x="252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2"/>
        <item h="1" x="273"/>
        <item h="1" x="274"/>
        <item h="1" x="275"/>
        <item h="1" x="276"/>
        <item h="1" x="277"/>
        <item h="1" x="279"/>
        <item h="1" x="282"/>
        <item h="1" x="283"/>
        <item h="1" x="285"/>
        <item h="1" x="286"/>
        <item h="1" x="287"/>
        <item h="1" x="288"/>
        <item h="1" x="290"/>
        <item h="1" x="291"/>
        <item h="1" x="293"/>
        <item h="1" x="294"/>
        <item h="1" x="295"/>
        <item h="1" x="296"/>
        <item h="1" x="297"/>
        <item h="1" x="298"/>
        <item h="1" x="299"/>
        <item h="1" x="303"/>
        <item h="1" x="304"/>
        <item h="1" x="305"/>
        <item h="1" x="306"/>
        <item h="1" x="307"/>
        <item h="1" x="308"/>
        <item h="1" x="309"/>
        <item h="1" x="313"/>
        <item h="1" x="314"/>
        <item h="1" x="315"/>
        <item h="1" x="316"/>
        <item h="1" x="317"/>
        <item h="1" x="318"/>
        <item h="1" x="319"/>
        <item h="1" x="324"/>
        <item h="1" x="325"/>
        <item h="1" x="326"/>
        <item h="1" x="327"/>
        <item h="1" x="328"/>
        <item h="1" x="329"/>
        <item h="1" x="333"/>
        <item h="1" x="334"/>
        <item h="1" x="335"/>
        <item h="1" x="336"/>
        <item h="1" x="337"/>
        <item h="1" x="338"/>
        <item h="1" x="343"/>
        <item h="1" x="344"/>
        <item h="1" x="345"/>
        <item h="1" x="346"/>
        <item h="1" x="347"/>
        <item h="1" x="348"/>
        <item h="1" x="349"/>
        <item h="1" x="353"/>
        <item h="1" x="354"/>
        <item h="1" x="355"/>
        <item h="1" x="356"/>
        <item h="1" x="357"/>
        <item h="1" x="358"/>
        <item h="1" x="359"/>
        <item h="1" x="364"/>
        <item h="1" x="365"/>
        <item h="1" x="366"/>
        <item h="1" x="367"/>
        <item h="1" x="368"/>
        <item h="1" x="369"/>
        <item h="1" x="370"/>
        <item h="1" x="374"/>
        <item h="1" x="375"/>
        <item h="1" x="376"/>
        <item h="1" x="377"/>
        <item h="1" x="378"/>
        <item h="1" x="379"/>
        <item h="1" x="380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9"/>
        <item h="1" x="420"/>
        <item h="1" x="421"/>
        <item h="1" x="422"/>
        <item h="1" x="423"/>
        <item h="1" x="426"/>
        <item h="1" x="427"/>
        <item h="1" x="428"/>
        <item h="1" x="429"/>
        <item h="1" x="430"/>
        <item h="1" x="1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1"/>
        <item h="1" x="442"/>
        <item h="1" x="443"/>
        <item h="1" x="444"/>
        <item h="1" x="2"/>
        <item h="1" x="445"/>
        <item h="1" x="446"/>
        <item h="1" x="3"/>
        <item h="1" x="4"/>
        <item h="1" x="5"/>
        <item h="1" x="6"/>
        <item h="1" x="447"/>
        <item h="1" x="448"/>
        <item h="1" x="449"/>
        <item h="1" x="7"/>
        <item h="1" x="450"/>
        <item h="1" x="8"/>
        <item h="1" x="451"/>
        <item h="1" x="452"/>
        <item h="1" x="9"/>
        <item h="1" x="453"/>
        <item h="1" x="10"/>
        <item h="1" x="454"/>
        <item h="1" x="455"/>
        <item h="1" x="456"/>
        <item h="1" x="457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h="1" x="491"/>
        <item h="1" x="492"/>
        <item h="1" x="493"/>
        <item h="1" x="494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764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5"/>
        <item h="1" x="596"/>
        <item h="1" x="597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1"/>
        <item h="1" x="612"/>
        <item h="1" x="613"/>
        <item h="1" x="614"/>
        <item h="1" x="615"/>
        <item h="1" x="616"/>
        <item h="1" x="617"/>
        <item h="1" x="618"/>
        <item h="1" x="11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12"/>
        <item h="1" x="704"/>
        <item h="1" x="705"/>
        <item h="1" x="707"/>
        <item h="1" x="708"/>
        <item h="1" x="709"/>
        <item h="1" x="710"/>
        <item h="1" x="711"/>
        <item h="1" x="712"/>
        <item h="1" x="713"/>
        <item h="1" x="716"/>
        <item h="1" x="717"/>
        <item h="1" x="718"/>
        <item h="1" x="720"/>
        <item h="1" x="721"/>
        <item h="1" x="722"/>
        <item h="1" x="723"/>
        <item h="1" x="725"/>
        <item h="1" x="726"/>
        <item h="1" x="728"/>
        <item h="1" x="729"/>
        <item h="1" x="730"/>
        <item h="1" x="731"/>
        <item h="1" x="732"/>
        <item h="1" x="735"/>
        <item h="1" x="736"/>
        <item h="1" x="737"/>
        <item h="1" x="738"/>
        <item h="1" x="739"/>
        <item h="1" x="741"/>
        <item h="1" x="742"/>
        <item h="1" x="743"/>
        <item h="1" x="744"/>
        <item h="1" x="748"/>
        <item h="1" x="750"/>
        <item h="1" x="751"/>
        <item h="1" x="752"/>
        <item h="1" x="753"/>
        <item h="1" x="754"/>
        <item h="1" x="755"/>
        <item h="1" x="756"/>
        <item h="1" x="758"/>
        <item h="1" x="759"/>
        <item h="1" x="760"/>
        <item h="1" x="761"/>
        <item h="1" x="763"/>
        <item h="1" x="13"/>
        <item h="1" x="15"/>
        <item h="1" x="17"/>
        <item h="1" x="30"/>
        <item h="1" x="31"/>
        <item h="1" x="44"/>
        <item h="1" x="50"/>
        <item h="1" x="51"/>
        <item h="1" x="52"/>
        <item h="1" x="59"/>
        <item h="1" x="60"/>
        <item h="1" x="67"/>
        <item h="1" x="68"/>
        <item h="1" x="77"/>
        <item h="1" x="78"/>
        <item h="1" x="80"/>
        <item h="1" x="89"/>
        <item h="1" x="90"/>
        <item h="1" x="93"/>
        <item h="1" x="94"/>
        <item h="1" x="102"/>
        <item h="1" x="109"/>
        <item h="1" x="112"/>
        <item h="1" x="115"/>
        <item h="1" x="128"/>
        <item h="1" x="143"/>
        <item h="1" x="151"/>
        <item h="1" x="152"/>
        <item h="1" x="217"/>
        <item h="1" x="226"/>
        <item h="1" x="235"/>
        <item h="1" x="249"/>
        <item h="1" x="251"/>
        <item h="1" x="253"/>
        <item h="1" x="271"/>
        <item h="1" x="278"/>
        <item h="1" x="280"/>
        <item h="1" x="281"/>
        <item h="1" x="284"/>
        <item h="1" x="289"/>
        <item h="1" x="292"/>
        <item h="1" x="300"/>
        <item h="1" x="301"/>
        <item h="1" x="302"/>
        <item h="1" x="310"/>
        <item h="1" x="311"/>
        <item h="1" x="312"/>
        <item h="1" x="320"/>
        <item h="1" x="321"/>
        <item h="1" x="322"/>
        <item h="1" x="323"/>
        <item h="1" x="330"/>
        <item h="1" x="331"/>
        <item h="1" x="332"/>
        <item h="1" x="339"/>
        <item h="1" x="340"/>
        <item h="1" x="341"/>
        <item h="1" x="342"/>
        <item h="1" x="350"/>
        <item h="1" x="351"/>
        <item h="1" x="352"/>
        <item h="1" x="360"/>
        <item h="1" x="361"/>
        <item h="1" x="362"/>
        <item h="1" x="363"/>
        <item h="1" x="371"/>
        <item h="1" x="372"/>
        <item h="1" x="373"/>
        <item h="1" x="381"/>
        <item h="1" x="382"/>
        <item h="1" x="383"/>
        <item h="1" x="384"/>
        <item h="1" x="417"/>
        <item h="1" x="418"/>
        <item h="1" x="424"/>
        <item h="1" x="425"/>
        <item h="1" x="440"/>
        <item h="1" x="458"/>
        <item h="1" x="495"/>
        <item h="1" x="537"/>
        <item h="1" x="566"/>
        <item h="1" x="594"/>
        <item h="1" x="598"/>
        <item h="1" x="610"/>
        <item h="1" x="619"/>
        <item h="1" x="620"/>
        <item h="1" x="633"/>
        <item h="1" x="643"/>
        <item h="1" x="655"/>
        <item h="1" x="665"/>
        <item h="1" x="666"/>
        <item h="1" x="706"/>
        <item h="1" x="714"/>
        <item h="1" x="715"/>
        <item h="1" x="719"/>
        <item h="1" x="724"/>
        <item h="1" x="727"/>
        <item h="1" x="733"/>
        <item h="1" x="734"/>
        <item h="1" x="740"/>
        <item h="1" x="745"/>
        <item h="1" x="746"/>
        <item h="1" x="747"/>
        <item h="1" x="749"/>
        <item h="1" x="757"/>
        <item h="1" x="762"/>
        <item t="default"/>
      </items>
    </pivotField>
    <pivotField showAll="0"/>
    <pivotField axis="axisRow" showAll="0">
      <items count="184">
        <item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97" showAll="0"/>
  </pivotFields>
  <rowFields count="2">
    <field x="2"/>
    <field x="6"/>
  </rowFields>
  <rowItems count="64">
    <i>
      <x/>
    </i>
    <i r="1">
      <x/>
    </i>
    <i r="1">
      <x v="2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6"/>
    </i>
    <i r="1">
      <x v="139"/>
    </i>
    <i r="1">
      <x v="140"/>
    </i>
    <i r="1">
      <x v="141"/>
    </i>
    <i r="1">
      <x v="142"/>
    </i>
    <i t="grand">
      <x/>
    </i>
  </rowItems>
  <colItems count="1">
    <i/>
  </colItems>
  <pageFields count="2">
    <pageField fld="0" hier="-1"/>
    <pageField fld="4" hier="-1"/>
  </pageFields>
  <dataFields count="1">
    <dataField name="Sum of Sum of YTD" fld="20" baseField="0" baseItem="0"/>
  </dataFields>
  <formats count="1">
    <format dxfId="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E4C782-5C2E-492E-89A3-0891ACC17839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N5:O40" firstHeaderRow="1" firstDataRow="1" firstDataCol="1" rowPageCount="2" colPageCount="1"/>
  <pivotFields count="21">
    <pivotField axis="axisPage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showAll="0"/>
    <pivotField axis="axisPage" multipleItemSelectionAllowed="1" showAll="0">
      <items count="2">
        <item x="0"/>
        <item t="default"/>
      </items>
    </pivotField>
    <pivotField showAll="0"/>
    <pivotField axis="axisRow" multipleItemSelectionAllowed="1" showAll="0">
      <items count="766">
        <item x="0"/>
        <item x="14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9"/>
        <item x="70"/>
        <item x="71"/>
        <item x="72"/>
        <item x="73"/>
        <item x="74"/>
        <item x="75"/>
        <item x="76"/>
        <item x="79"/>
        <item x="81"/>
        <item x="82"/>
        <item x="83"/>
        <item x="84"/>
        <item x="85"/>
        <item x="86"/>
        <item x="87"/>
        <item x="88"/>
        <item x="91"/>
        <item x="92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10"/>
        <item x="111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9"/>
        <item x="282"/>
        <item x="283"/>
        <item x="285"/>
        <item x="286"/>
        <item x="287"/>
        <item x="288"/>
        <item x="290"/>
        <item x="291"/>
        <item x="293"/>
        <item x="294"/>
        <item x="295"/>
        <item x="296"/>
        <item x="297"/>
        <item x="298"/>
        <item x="299"/>
        <item x="303"/>
        <item x="304"/>
        <item x="305"/>
        <item x="306"/>
        <item x="307"/>
        <item x="308"/>
        <item x="309"/>
        <item x="313"/>
        <item x="314"/>
        <item x="315"/>
        <item x="316"/>
        <item x="317"/>
        <item x="318"/>
        <item x="319"/>
        <item x="324"/>
        <item x="325"/>
        <item x="326"/>
        <item x="327"/>
        <item x="328"/>
        <item x="329"/>
        <item x="333"/>
        <item x="334"/>
        <item x="335"/>
        <item x="336"/>
        <item x="337"/>
        <item x="338"/>
        <item x="343"/>
        <item x="344"/>
        <item x="345"/>
        <item x="346"/>
        <item x="347"/>
        <item x="348"/>
        <item x="349"/>
        <item x="353"/>
        <item x="354"/>
        <item x="355"/>
        <item x="356"/>
        <item x="357"/>
        <item x="358"/>
        <item x="359"/>
        <item x="364"/>
        <item x="365"/>
        <item x="366"/>
        <item x="367"/>
        <item x="368"/>
        <item x="369"/>
        <item x="370"/>
        <item x="374"/>
        <item x="375"/>
        <item x="376"/>
        <item x="377"/>
        <item x="378"/>
        <item x="379"/>
        <item x="380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9"/>
        <item x="420"/>
        <item x="421"/>
        <item x="422"/>
        <item x="423"/>
        <item x="426"/>
        <item x="427"/>
        <item x="428"/>
        <item x="429"/>
        <item x="430"/>
        <item x="1"/>
        <item x="431"/>
        <item x="432"/>
        <item x="433"/>
        <item x="434"/>
        <item x="435"/>
        <item x="436"/>
        <item x="437"/>
        <item x="438"/>
        <item x="439"/>
        <item x="441"/>
        <item x="442"/>
        <item x="443"/>
        <item x="444"/>
        <item x="2"/>
        <item x="445"/>
        <item x="446"/>
        <item x="3"/>
        <item x="4"/>
        <item x="5"/>
        <item x="6"/>
        <item x="447"/>
        <item x="448"/>
        <item x="449"/>
        <item x="7"/>
        <item x="450"/>
        <item x="8"/>
        <item x="451"/>
        <item x="452"/>
        <item x="9"/>
        <item x="453"/>
        <item x="10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764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5"/>
        <item x="596"/>
        <item x="597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4"/>
        <item x="615"/>
        <item x="616"/>
        <item x="617"/>
        <item x="618"/>
        <item x="11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6"/>
        <item x="657"/>
        <item x="658"/>
        <item x="659"/>
        <item x="660"/>
        <item x="661"/>
        <item x="662"/>
        <item x="663"/>
        <item x="664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12"/>
        <item x="704"/>
        <item x="705"/>
        <item x="707"/>
        <item x="708"/>
        <item x="709"/>
        <item x="710"/>
        <item x="711"/>
        <item x="712"/>
        <item x="713"/>
        <item x="716"/>
        <item x="717"/>
        <item x="718"/>
        <item x="720"/>
        <item x="721"/>
        <item x="722"/>
        <item x="723"/>
        <item x="725"/>
        <item x="726"/>
        <item x="728"/>
        <item x="729"/>
        <item x="730"/>
        <item x="731"/>
        <item x="732"/>
        <item x="735"/>
        <item x="736"/>
        <item x="737"/>
        <item x="738"/>
        <item x="739"/>
        <item x="741"/>
        <item x="742"/>
        <item x="743"/>
        <item x="744"/>
        <item x="748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3"/>
        <item x="13"/>
        <item x="15"/>
        <item x="17"/>
        <item x="30"/>
        <item x="31"/>
        <item x="44"/>
        <item x="50"/>
        <item x="51"/>
        <item x="52"/>
        <item x="59"/>
        <item x="60"/>
        <item x="67"/>
        <item x="68"/>
        <item x="77"/>
        <item x="78"/>
        <item x="80"/>
        <item x="89"/>
        <item x="90"/>
        <item x="93"/>
        <item x="94"/>
        <item x="102"/>
        <item x="109"/>
        <item x="112"/>
        <item x="115"/>
        <item x="128"/>
        <item x="143"/>
        <item x="151"/>
        <item x="152"/>
        <item x="217"/>
        <item x="226"/>
        <item x="235"/>
        <item x="249"/>
        <item x="251"/>
        <item x="253"/>
        <item x="271"/>
        <item x="278"/>
        <item x="280"/>
        <item x="281"/>
        <item x="284"/>
        <item x="289"/>
        <item x="292"/>
        <item x="300"/>
        <item x="301"/>
        <item x="302"/>
        <item x="310"/>
        <item x="311"/>
        <item x="312"/>
        <item x="320"/>
        <item x="321"/>
        <item x="322"/>
        <item x="323"/>
        <item x="330"/>
        <item x="331"/>
        <item x="332"/>
        <item x="339"/>
        <item x="340"/>
        <item x="341"/>
        <item x="342"/>
        <item x="350"/>
        <item x="351"/>
        <item x="352"/>
        <item x="360"/>
        <item x="361"/>
        <item x="362"/>
        <item x="363"/>
        <item x="371"/>
        <item x="372"/>
        <item x="373"/>
        <item x="381"/>
        <item x="382"/>
        <item x="383"/>
        <item x="384"/>
        <item x="417"/>
        <item x="418"/>
        <item x="424"/>
        <item x="425"/>
        <item x="440"/>
        <item x="458"/>
        <item x="495"/>
        <item x="537"/>
        <item x="566"/>
        <item x="594"/>
        <item x="598"/>
        <item x="610"/>
        <item x="619"/>
        <item x="620"/>
        <item x="633"/>
        <item x="643"/>
        <item x="655"/>
        <item x="665"/>
        <item x="666"/>
        <item x="706"/>
        <item x="714"/>
        <item x="715"/>
        <item x="719"/>
        <item x="724"/>
        <item x="727"/>
        <item x="733"/>
        <item x="734"/>
        <item x="740"/>
        <item x="745"/>
        <item x="746"/>
        <item x="747"/>
        <item x="749"/>
        <item x="757"/>
        <item x="762"/>
        <item t="default"/>
      </items>
    </pivotField>
    <pivotField showAll="0"/>
    <pivotField axis="axisRow" showAll="0">
      <items count="184">
        <item x="13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97" showAll="0"/>
  </pivotFields>
  <rowFields count="2">
    <field x="6"/>
    <field x="4"/>
  </rowFields>
  <rowItems count="35">
    <i>
      <x/>
    </i>
    <i r="1">
      <x v="341"/>
    </i>
    <i r="1">
      <x v="343"/>
    </i>
    <i r="1">
      <x v="353"/>
    </i>
    <i r="1">
      <x v="376"/>
    </i>
    <i r="1">
      <x v="382"/>
    </i>
    <i r="1">
      <x v="383"/>
    </i>
    <i r="1">
      <x v="386"/>
    </i>
    <i r="1">
      <x v="391"/>
    </i>
    <i r="1">
      <x v="393"/>
    </i>
    <i r="1">
      <x v="394"/>
    </i>
    <i r="1">
      <x v="395"/>
    </i>
    <i r="1">
      <x v="396"/>
    </i>
    <i r="1">
      <x v="397"/>
    </i>
    <i r="1">
      <x v="399"/>
    </i>
    <i r="1">
      <x v="404"/>
    </i>
    <i r="1">
      <x v="407"/>
    </i>
    <i r="1">
      <x v="409"/>
    </i>
    <i r="1">
      <x v="416"/>
    </i>
    <i r="1">
      <x v="418"/>
    </i>
    <i r="1">
      <x v="424"/>
    </i>
    <i r="1">
      <x v="427"/>
    </i>
    <i r="1">
      <x v="430"/>
    </i>
    <i r="1">
      <x v="434"/>
    </i>
    <i r="1">
      <x v="436"/>
    </i>
    <i r="1">
      <x v="477"/>
    </i>
    <i r="1">
      <x v="480"/>
    </i>
    <i r="1">
      <x v="494"/>
    </i>
    <i r="1">
      <x v="496"/>
    </i>
    <i r="1">
      <x v="498"/>
    </i>
    <i r="1">
      <x v="503"/>
    </i>
    <i r="1">
      <x v="506"/>
    </i>
    <i r="1">
      <x v="515"/>
    </i>
    <i r="1">
      <x v="534"/>
    </i>
    <i t="grand">
      <x/>
    </i>
  </rowItems>
  <colItems count="1">
    <i/>
  </colItems>
  <pageFields count="2">
    <pageField fld="0" hier="-1"/>
    <pageField fld="2" hier="-1"/>
  </pageFields>
  <dataFields count="1">
    <dataField name="Sum of Sum of YTD" fld="20" baseField="0" baseItem="0"/>
  </dataFields>
  <formats count="3">
    <format dxfId="89">
      <pivotArea outline="0" collapsedLevelsAreSubtotals="1" fieldPosition="0"/>
    </format>
    <format dxfId="88">
      <pivotArea collapsedLevelsAreSubtotals="1" fieldPosition="0">
        <references count="2">
          <reference field="4" count="28">
            <x v="341"/>
            <x v="343"/>
            <x v="347"/>
            <x v="353"/>
            <x v="376"/>
            <x v="384"/>
            <x v="393"/>
            <x v="394"/>
            <x v="399"/>
            <x v="407"/>
            <x v="409"/>
            <x v="416"/>
            <x v="418"/>
            <x v="419"/>
            <x v="423"/>
            <x v="424"/>
            <x v="425"/>
            <x v="434"/>
            <x v="473"/>
            <x v="478"/>
            <x v="487"/>
            <x v="496"/>
            <x v="498"/>
            <x v="510"/>
            <x v="515"/>
            <x v="534"/>
            <x v="557"/>
            <x v="616"/>
          </reference>
          <reference field="6" count="0" selected="0"/>
        </references>
      </pivotArea>
    </format>
    <format dxfId="8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B57A9AA-89B5-4284-9AF1-ACBEF55014D4}" name="Table27" displayName="Table27" ref="A1:U3" totalsRowShown="0">
  <autoFilter ref="A1:U3" xr:uid="{CB57A9AA-89B5-4284-9AF1-ACBEF55014D4}"/>
  <tableColumns count="21">
    <tableColumn id="1" xr3:uid="{FE6FC2AA-6EAD-465C-A112-AF65CCA9356E}" name="Sender Company Code"/>
    <tableColumn id="2" xr3:uid="{BA08FBC5-CE90-4C0D-9697-F4DFABC6CFB9}" name="Sender Company "/>
    <tableColumn id="3" xr3:uid="{0E6DA7CE-4276-4675-8C6F-1488A46DD64D}" name="Receiver Company Code"/>
    <tableColumn id="4" xr3:uid="{64B2BCA2-9D9F-4F4B-B75F-F05448E3E7A8}" name="Receiver Company"/>
    <tableColumn id="5" xr3:uid="{844975C4-61EB-427F-87EC-014B2932574D}" name="Natural Account"/>
    <tableColumn id="6" xr3:uid="{3EB356DB-FF3B-4D4F-B4B8-DB53713F8375}" name="Natural Account Description"/>
    <tableColumn id="7" xr3:uid="{C1888697-FA47-48F2-9C9D-77E55CB5B702}" name="FERC Account"/>
    <tableColumn id="8" xr3:uid="{9658997F-B26D-42EA-AF1D-B69D9ED49889}" name="FERC Account Description"/>
    <tableColumn id="9" xr3:uid="{D546A740-0A01-4FF5-A5EA-ACC9D0404E6F}" name="January Amount"/>
    <tableColumn id="10" xr3:uid="{75F00F3B-FC4C-4415-BF81-B9AA26BDCF71}" name="February Amount"/>
    <tableColumn id="11" xr3:uid="{8210EC7E-60B7-4AE1-A1E3-9BDADFB110F8}" name="March Amount"/>
    <tableColumn id="12" xr3:uid="{F6B62E12-6808-43AE-8C45-62F2DD3D3F8B}" name="April Amount"/>
    <tableColumn id="13" xr3:uid="{E528B532-F8AB-4868-B0AE-F85EF4DBA18F}" name="May Amount"/>
    <tableColumn id="14" xr3:uid="{EA16D367-8F8B-449D-9E1D-93259F851A22}" name="June Amount"/>
    <tableColumn id="15" xr3:uid="{0C9B0FB1-370D-4588-B9C4-C699FDB73F07}" name="July Amount"/>
    <tableColumn id="16" xr3:uid="{50019B4F-2E78-4878-81DF-75E997FA0E69}" name="August Amount"/>
    <tableColumn id="17" xr3:uid="{2CF865A3-B7C4-4DC5-A6C7-20691A185CE8}" name="September Amount"/>
    <tableColumn id="18" xr3:uid="{E04176B0-7BD9-4220-BA3E-0E16FE3CA76A}" name="October Amount"/>
    <tableColumn id="19" xr3:uid="{B6DBEB38-ACDC-43E9-B41D-5EE0CDAAB4DC}" name="November Amount"/>
    <tableColumn id="20" xr3:uid="{F92F1093-49DB-4EFE-95E3-5DAAD65017F4}" name="December Amount"/>
    <tableColumn id="21" xr3:uid="{9B3BE637-F319-446E-B9B1-3446A9005C4D}" name="Sum of YTD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0278753-042B-4C35-8A4C-20D799FAA7FB}" name="Table15" displayName="Table15" ref="A1:U6" totalsRowCount="1">
  <autoFilter ref="A1:U5" xr:uid="{80278753-042B-4C35-8A4C-20D799FAA7FB}"/>
  <tableColumns count="21">
    <tableColumn id="1" xr3:uid="{1F6FDD73-E216-4D04-ACB6-458B06D19122}" name="Sender Company Code"/>
    <tableColumn id="2" xr3:uid="{E789FB4C-E017-42F3-9D75-396EBF6950D1}" name="Sender Company "/>
    <tableColumn id="3" xr3:uid="{D50C386E-3069-45DC-9293-B0880A373F84}" name="Receiver Company Code"/>
    <tableColumn id="4" xr3:uid="{C23E8939-ED30-46A1-B811-815B13D01B1E}" name="Receiver Company"/>
    <tableColumn id="5" xr3:uid="{56B7C229-574F-45AB-868D-9AEA6E89AD08}" name="Natural Account"/>
    <tableColumn id="6" xr3:uid="{C62B09D9-6B61-4A15-8249-2EAD9E4C3434}" name="Natural Account Description"/>
    <tableColumn id="7" xr3:uid="{F74E6066-05FA-4E33-8F81-52489596AA80}" name="FERC Account"/>
    <tableColumn id="8" xr3:uid="{3B02EC01-9F65-42B9-AF89-2CCBE3C46DB9}" name="FERC Account Description"/>
    <tableColumn id="9" xr3:uid="{1844C851-A142-4742-9F54-F714268EE739}" name="January Amount"/>
    <tableColumn id="10" xr3:uid="{F252C015-F722-402E-9AE3-FF35F4DB340C}" name="February Amount"/>
    <tableColumn id="11" xr3:uid="{6837CC05-56A7-489B-AF9F-37C67AB71F58}" name="March Amount"/>
    <tableColumn id="12" xr3:uid="{52987959-E8BA-4EB4-9B93-1FEB604F80BB}" name="April Amount"/>
    <tableColumn id="13" xr3:uid="{0E8E4CE9-C944-4D0A-A874-112B8555602B}" name="May Amount"/>
    <tableColumn id="14" xr3:uid="{0C057EFB-75E7-4BF2-9868-6AE2098D6EB2}" name="June Amount" totalsRowFunction="custom" totalsRowDxfId="1" dataCellStyle="Comma" totalsRowCellStyle="Comma">
      <totalsRowFormula>SUM(N4:N5)</totalsRowFormula>
    </tableColumn>
    <tableColumn id="15" xr3:uid="{E728C8B9-62C7-4799-A7C0-4B98A90C5E18}" name="July Amount"/>
    <tableColumn id="16" xr3:uid="{C2BEC59D-0857-4E04-9AEA-2A4741E3D3C9}" name="August Amount"/>
    <tableColumn id="17" xr3:uid="{B71462BC-D63B-47F5-9F93-EFDB415E22C9}" name="September Amount"/>
    <tableColumn id="18" xr3:uid="{EC957951-87ED-4D65-B0AD-227052A0D028}" name="October Amount"/>
    <tableColumn id="19" xr3:uid="{9DA95FD8-0534-465E-B488-8DA67FB4B063}" name="November Amount"/>
    <tableColumn id="20" xr3:uid="{B7A831E5-1108-4E9A-9AA5-9525A0A8DF89}" name="December Amount"/>
    <tableColumn id="21" xr3:uid="{93981775-8236-493B-9C0C-0368C2C2E6CE}" name="Sum of YTD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43D368A-E90A-45C9-9D86-058D945029A0}" name="Table16" displayName="Table16" ref="A1:U3" totalsRowShown="0">
  <autoFilter ref="A1:U3" xr:uid="{D43D368A-E90A-45C9-9D86-058D945029A0}"/>
  <tableColumns count="21">
    <tableColumn id="1" xr3:uid="{83C3F343-9CD1-41C5-BA17-50471D2450DA}" name="Sender Company Code"/>
    <tableColumn id="2" xr3:uid="{C212CDB8-D4FD-4DCD-AC36-AD34FD78A14F}" name="Sender Company "/>
    <tableColumn id="3" xr3:uid="{ED580A46-D71A-4DB8-AD78-A2DF8EA4C17D}" name="Receiver Company Code"/>
    <tableColumn id="4" xr3:uid="{F8C7F19C-555E-4441-B5D7-1C0E75D4EB44}" name="Receiver Company"/>
    <tableColumn id="5" xr3:uid="{32630F63-B0E1-4D58-8666-3CBEEA56D438}" name="Natural Account"/>
    <tableColumn id="6" xr3:uid="{A7233C54-8D41-4776-B579-4BC184144A49}" name="Natural Account Description"/>
    <tableColumn id="7" xr3:uid="{0830CF23-E93D-4A54-AA05-FF712FE61746}" name="FERC Account"/>
    <tableColumn id="8" xr3:uid="{BE0E7746-23B6-4F0A-9197-978F5CA359A7}" name="FERC Account Description"/>
    <tableColumn id="9" xr3:uid="{103CF200-25E5-4D3A-9BC4-6CF3FCE3DC6D}" name="January Amount"/>
    <tableColumn id="10" xr3:uid="{02A7BACC-D314-4831-A066-24E9FCFE7354}" name="February Amount"/>
    <tableColumn id="11" xr3:uid="{284EBB29-F426-4130-8B41-FF3DF6C85CAB}" name="March Amount" dataCellStyle="Comma"/>
    <tableColumn id="12" xr3:uid="{CFA890A6-799F-456A-8268-17B9EECCAD3B}" name="April Amount"/>
    <tableColumn id="13" xr3:uid="{C9F0BACF-A827-4D7C-B118-D7B0F63AB9C4}" name="May Amount"/>
    <tableColumn id="14" xr3:uid="{5CAD929E-213D-48BC-AFE7-65EA95A859EE}" name="June Amount"/>
    <tableColumn id="15" xr3:uid="{CACD305A-4348-45CB-96FF-C821AFD0D89F}" name="July Amount"/>
    <tableColumn id="16" xr3:uid="{D3D3904D-3331-4B04-A397-0D2B05CA3FCC}" name="August Amount"/>
    <tableColumn id="17" xr3:uid="{5DBE8A22-BF0D-4D68-B09F-1404A055E2F3}" name="September Amount"/>
    <tableColumn id="18" xr3:uid="{02797D23-F511-490B-9208-9D81370FA9BF}" name="October Amount"/>
    <tableColumn id="19" xr3:uid="{4F5097B4-3669-4F70-97BE-2CA9668D463E}" name="November Amount"/>
    <tableColumn id="20" xr3:uid="{8D8D35DE-5819-4C67-8596-D3E17197A51A}" name="December Amount"/>
    <tableColumn id="21" xr3:uid="{7CC6498B-4AA9-4A4E-B125-7628A9F5D813}" name="Sum of YTD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AEEE003-B0E3-478D-900A-AA148DB0FDE0}" name="Table17" displayName="Table17" ref="A1:U11" totalsRowShown="0">
  <autoFilter ref="A1:U11" xr:uid="{BAEEE003-B0E3-478D-900A-AA148DB0FDE0}"/>
  <tableColumns count="21">
    <tableColumn id="1" xr3:uid="{E7CBFD6F-CDBE-4F89-B1DB-276151FC3DEE}" name="Sender Company Code"/>
    <tableColumn id="2" xr3:uid="{60166BBF-1A23-4826-BA9E-3AF1DBABE7B6}" name="Sender Company "/>
    <tableColumn id="3" xr3:uid="{C6E5F14F-EAD9-4DCD-834D-215C19769097}" name="Receiver Company Code"/>
    <tableColumn id="4" xr3:uid="{D1DEB24D-31A6-4556-A7DE-2B53BD15B1E9}" name="Receiver Company"/>
    <tableColumn id="5" xr3:uid="{239D7082-CEF4-46F5-8940-479510C4E7CA}" name="Natural Account"/>
    <tableColumn id="6" xr3:uid="{64CA8A81-F4DB-446C-87BA-97A5D8D73045}" name="Natural Account Description"/>
    <tableColumn id="7" xr3:uid="{CCC51053-4515-4E75-9441-2E526403FD14}" name="FERC Account"/>
    <tableColumn id="8" xr3:uid="{03CD3731-47BC-410E-90E5-89552BFB3B40}" name="FERC Account Description"/>
    <tableColumn id="9" xr3:uid="{11F23CCF-48FA-4149-8A14-56CB7BB808CA}" name="January Amount" dataCellStyle="Comma"/>
    <tableColumn id="10" xr3:uid="{0709B30E-2991-4E5E-8A18-20713792FF97}" name="February Amount"/>
    <tableColumn id="11" xr3:uid="{7C83887B-9FE9-479B-B889-6C918D31ACF4}" name="March Amount" dataCellStyle="Comma"/>
    <tableColumn id="12" xr3:uid="{5638E7B3-3B9E-4CB9-BC5E-06C4C57446B8}" name="April Amount"/>
    <tableColumn id="13" xr3:uid="{E9A416EF-ECFC-41F4-904B-4C18BEC5695D}" name="May Amount" dataCellStyle="Comma"/>
    <tableColumn id="14" xr3:uid="{73FF82E9-F617-4DDA-A42C-DC49349C5854}" name="June Amount"/>
    <tableColumn id="15" xr3:uid="{67F999CF-9DCA-42D4-9200-CC5BC8DF983E}" name="July Amount" dataCellStyle="Comma"/>
    <tableColumn id="16" xr3:uid="{627569F7-4251-458D-B992-7FC98C059CB8}" name="August Amount" dataCellStyle="Comma"/>
    <tableColumn id="17" xr3:uid="{7FD80F5B-DEEB-45CD-B5DF-B92E0727FA6A}" name="September Amount"/>
    <tableColumn id="18" xr3:uid="{00F5CBBD-ECDF-43D8-B1DD-E370A9312155}" name="October Amount" dataCellStyle="Comma"/>
    <tableColumn id="19" xr3:uid="{A8B774F4-2FE8-4CFD-B60F-CAC1ED63C417}" name="November Amount" dataCellStyle="Comma"/>
    <tableColumn id="20" xr3:uid="{06DC9439-7C4F-4866-839B-6F88FFF679E6}" name="December Amount"/>
    <tableColumn id="21" xr3:uid="{4139F24F-F692-408E-B59A-CC4BACE75BDF}" name="Sum of YTD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DEB0318-B1A4-43F4-8AA9-BF6F02B57F20}" name="Table18" displayName="Table18" ref="A1:U7" totalsRowShown="0">
  <autoFilter ref="A1:U7" xr:uid="{0DEB0318-B1A4-43F4-8AA9-BF6F02B57F20}"/>
  <tableColumns count="21">
    <tableColumn id="1" xr3:uid="{75847BFC-B21E-46F5-BE5A-BD6C85200C46}" name="Sender Company Code"/>
    <tableColumn id="2" xr3:uid="{A67DF9CD-2536-4973-A0F0-92668E63B8D9}" name="Sender Company "/>
    <tableColumn id="3" xr3:uid="{179C73A8-7264-4C88-9833-F25AB88AD50A}" name="Receiver Company Code"/>
    <tableColumn id="4" xr3:uid="{BF332E34-A265-4380-AAEE-627EFEEB4748}" name="Receiver Company"/>
    <tableColumn id="5" xr3:uid="{81D141FE-FCBC-4C31-9B10-89DCB5DE74B1}" name="Natural Account"/>
    <tableColumn id="6" xr3:uid="{7D73B0BF-2F84-493B-B105-8EC4472B7BA4}" name="Natural Account Description"/>
    <tableColumn id="7" xr3:uid="{930F5E5B-D14C-480A-9E51-F4947CD045D7}" name="FERC Account"/>
    <tableColumn id="8" xr3:uid="{B3F1ED86-11D6-4A38-BC8D-91FC0C369F2E}" name="FERC Account Description"/>
    <tableColumn id="9" xr3:uid="{C5268EE3-AFBA-4420-A3B1-B303D4E70CAF}" name="January Amount" dataCellStyle="Comma"/>
    <tableColumn id="10" xr3:uid="{1CCD8930-769C-4DC7-9B5E-A2978DD00B01}" name="February Amount"/>
    <tableColumn id="11" xr3:uid="{1AE9E1E1-A765-4D92-BD9C-0E5A30B780A5}" name="March Amount"/>
    <tableColumn id="12" xr3:uid="{5BCDD011-F162-4569-B20D-3559E7DE3E12}" name="April Amount" dataCellStyle="Comma"/>
    <tableColumn id="13" xr3:uid="{0CD16E03-C41D-458D-BE49-C925B1F00F1C}" name="May Amount"/>
    <tableColumn id="14" xr3:uid="{4F3EA058-3255-4CE2-8ECB-C9F7CB808E03}" name="June Amount"/>
    <tableColumn id="15" xr3:uid="{9B5A6435-53A0-4306-A3B8-FCE5434D7B1D}" name="July Amount" dataCellStyle="Comma"/>
    <tableColumn id="16" xr3:uid="{55D09105-839F-49D2-81CD-D3440CC8BFCB}" name="August Amount"/>
    <tableColumn id="17" xr3:uid="{38E649E0-4C6C-41A7-B08A-7DBFCB8DCE23}" name="September Amount"/>
    <tableColumn id="18" xr3:uid="{931C5A38-57F0-4C9A-A31C-0AEA78E76D50}" name="October Amount" dataCellStyle="Comma"/>
    <tableColumn id="19" xr3:uid="{D9FAE3B1-28CE-4C83-A19A-B723C684D0F1}" name="November Amount"/>
    <tableColumn id="20" xr3:uid="{B7F47EBC-3457-4890-B77F-5CB6307852C4}" name="December Amount"/>
    <tableColumn id="21" xr3:uid="{E671F883-6482-4EBD-8D26-9E6D031371CC}" name="Sum of YTD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1DC92A-1F9C-4123-9A93-22E67E0EC973}" name="Table12" displayName="Table12" ref="A1:U4" totalsRowShown="0">
  <autoFilter ref="A1:U4" xr:uid="{8B1DC92A-1F9C-4123-9A93-22E67E0EC973}"/>
  <tableColumns count="21">
    <tableColumn id="1" xr3:uid="{3EF81582-D955-41A2-B83B-6548773B4AAD}" name="Sender Company Code"/>
    <tableColumn id="2" xr3:uid="{A9FB77AF-4571-40D6-BB7A-A4B3C27468EF}" name="Sender Company "/>
    <tableColumn id="3" xr3:uid="{349B7E8B-3826-45AC-8FC6-89EBDF7626B4}" name="Receiver Company Code"/>
    <tableColumn id="4" xr3:uid="{33F1AA94-7306-4EC0-8878-66A8E7293451}" name="Receiver Company"/>
    <tableColumn id="5" xr3:uid="{F8D7225D-61C2-4ABC-BB34-DA0864F665F1}" name="Natural Account"/>
    <tableColumn id="6" xr3:uid="{371CCF33-DE29-44DA-B495-A36CB540D866}" name="Natural Account Description"/>
    <tableColumn id="7" xr3:uid="{1663AAFD-663A-48AF-86C1-8E212AF5F6A3}" name="FERC Account"/>
    <tableColumn id="8" xr3:uid="{A898AD61-6D9C-4774-A237-397C6E716B51}" name="FERC Account Description"/>
    <tableColumn id="9" xr3:uid="{82D335F9-E0E8-4751-9D27-1A2F7E151A2C}" name="January Amount"/>
    <tableColumn id="10" xr3:uid="{B33AC5D3-9743-474F-BB32-52AA497B6476}" name="February Amount"/>
    <tableColumn id="11" xr3:uid="{6C242EEA-30E8-4097-AF4E-D85E30375A27}" name="March Amount"/>
    <tableColumn id="12" xr3:uid="{51A62BCB-284D-476B-A40E-2E3FA355AE83}" name="April Amount"/>
    <tableColumn id="13" xr3:uid="{7C1223C7-B81E-4F92-B689-2215D418217C}" name="May Amount"/>
    <tableColumn id="14" xr3:uid="{53689A0D-B105-4E97-9423-3DB0A78C31EE}" name="June Amount"/>
    <tableColumn id="15" xr3:uid="{8A30A34C-CFE4-4DD9-9B85-078CBB65FB52}" name="July Amount"/>
    <tableColumn id="16" xr3:uid="{B60A79A5-CDB1-450E-B9D5-E86D9AB6DEB7}" name="August Amount"/>
    <tableColumn id="17" xr3:uid="{63877D0F-B462-4057-8A93-933F3FCA908B}" name="September Amount"/>
    <tableColumn id="18" xr3:uid="{31EEFEA8-100B-4B8A-96ED-70FBA6084CF2}" name="October Amount"/>
    <tableColumn id="19" xr3:uid="{7037434F-29A8-4770-A1F0-66428F0BEA4D}" name="November Amount"/>
    <tableColumn id="20" xr3:uid="{3DD80147-185D-48E5-ADA5-DFD6B46DC6F7}" name="December Amount"/>
    <tableColumn id="21" xr3:uid="{4342FC18-C0EB-4DF5-B68E-3C4E7E75EBC1}" name="Sum of YT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789466D-E9D7-4F7D-84FE-0F2FDC2C2339}" name="Table13" displayName="Table13" ref="A1:U3" totalsRowShown="0">
  <autoFilter ref="A1:U3" xr:uid="{C789466D-E9D7-4F7D-84FE-0F2FDC2C2339}"/>
  <tableColumns count="21">
    <tableColumn id="1" xr3:uid="{FA275BBE-F302-4239-A64A-EC27552AA1FD}" name="Sender Company Code"/>
    <tableColumn id="2" xr3:uid="{B725D9E4-7ED7-4C9D-A5A8-663B5CC6F8DF}" name="Sender Company "/>
    <tableColumn id="3" xr3:uid="{459712CC-EB77-43AC-985E-2965FFE556C8}" name="Receiver Company Code"/>
    <tableColumn id="4" xr3:uid="{91074381-B039-4054-BD73-F5FE2EA4A350}" name="Receiver Company"/>
    <tableColumn id="5" xr3:uid="{BD0118AD-1AD6-48ED-9DEF-FE06194A4ABA}" name="Natural Account"/>
    <tableColumn id="6" xr3:uid="{C46E5BA6-E252-44BF-92DD-4DFAB8DA4C8F}" name="Natural Account Description"/>
    <tableColumn id="7" xr3:uid="{A5DEB3A2-C01A-4F8B-96BB-615B29640823}" name="FERC Account"/>
    <tableColumn id="8" xr3:uid="{1DE93EB8-EFB1-412B-9BFD-03FF5A9F9F0E}" name="FERC Account Description"/>
    <tableColumn id="9" xr3:uid="{CA808053-417C-404C-8B80-324228CFD1AD}" name="January Amount"/>
    <tableColumn id="10" xr3:uid="{5553586B-769E-4DA3-9BDC-94D6A64C0AFB}" name="February Amount"/>
    <tableColumn id="11" xr3:uid="{BCF1E5B1-5AA8-4A8F-8C82-55127EBD60C6}" name="March Amount"/>
    <tableColumn id="12" xr3:uid="{1D3D6C71-BE1F-476D-8D06-82812B4ED6A1}" name="April Amount"/>
    <tableColumn id="13" xr3:uid="{543857D1-5A27-4E24-92BB-EDBBA2173E4D}" name="May Amount"/>
    <tableColumn id="14" xr3:uid="{86CD2831-818C-43B4-BB82-8D93B5FF0984}" name="June Amount"/>
    <tableColumn id="15" xr3:uid="{12B4EDD6-80C3-45E3-8236-235027DA465F}" name="July Amount"/>
    <tableColumn id="16" xr3:uid="{6CC213D1-EC78-4001-96BB-4B09E511E559}" name="August Amount"/>
    <tableColumn id="17" xr3:uid="{4C6B27BB-30B5-4AF2-B8EC-331698A8C35F}" name="September Amount"/>
    <tableColumn id="18" xr3:uid="{DDDC0FCC-A7C4-4CA6-AC61-A51287641C33}" name="October Amount"/>
    <tableColumn id="19" xr3:uid="{1CD96223-43ED-44E0-8FC2-2E624F93D7D5}" name="November Amount"/>
    <tableColumn id="20" xr3:uid="{FF703D9C-9FF4-402D-BDF2-A3EAAA9FCDC0}" name="December Amount"/>
    <tableColumn id="21" xr3:uid="{407D6787-0A1C-4042-9B35-EB2A610709A6}" name="Sum of YT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8E62AF1-B88C-4ABC-BE1E-E9CDEF76172D}" name="Table14" displayName="Table14" ref="A1:U9" totalsRowShown="0">
  <autoFilter ref="A1:U9" xr:uid="{E8E62AF1-B88C-4ABC-BE1E-E9CDEF76172D}"/>
  <tableColumns count="21">
    <tableColumn id="1" xr3:uid="{15DD71EA-D94B-48AE-852D-A3B2BADE95EB}" name="Sender Company Code"/>
    <tableColumn id="2" xr3:uid="{95526D12-95B7-433A-9C70-250FBD40DA9A}" name="Sender Company "/>
    <tableColumn id="3" xr3:uid="{DA05A278-6330-40BA-B07B-0AD85B2B783C}" name="Receiver Company Code"/>
    <tableColumn id="4" xr3:uid="{9503E372-BAE8-4BD0-A39C-BCFAC295193E}" name="Receiver Company"/>
    <tableColumn id="5" xr3:uid="{1F3D444A-891B-4C0D-A573-55C4DF16BF75}" name="Natural Account"/>
    <tableColumn id="6" xr3:uid="{DD856A89-0843-4F48-AB0F-AC0FE852B7BB}" name="Natural Account Description"/>
    <tableColumn id="7" xr3:uid="{B65CC1CB-BC9F-4464-BF9F-E61C35A78308}" name="FERC Account"/>
    <tableColumn id="8" xr3:uid="{4E561866-AED7-4A4F-9F13-AE45D2524026}" name="FERC Account Description"/>
    <tableColumn id="9" xr3:uid="{FF5FCE1E-EEB8-42EF-9F8B-809170C33CC4}" name="January Amount"/>
    <tableColumn id="10" xr3:uid="{8E5AB759-7F7E-43C0-9166-34D10CF2DF75}" name="February Amount"/>
    <tableColumn id="11" xr3:uid="{EC07FEDF-3B82-457B-A55B-9DD914D9E85F}" name="March Amount" dataCellStyle="Comma"/>
    <tableColumn id="12" xr3:uid="{85344A54-3580-4510-820F-6901473040D2}" name="April Amount" dataCellStyle="Comma"/>
    <tableColumn id="13" xr3:uid="{2C85AD0C-AED5-46FB-96F5-88C7FD4E4103}" name="May Amount" dataCellStyle="Comma"/>
    <tableColumn id="14" xr3:uid="{8D12727E-E4DB-4766-B870-5B81E7CD69DC}" name="June Amount" dataCellStyle="Comma"/>
    <tableColumn id="15" xr3:uid="{9A1134A7-EC9B-43DB-A5F7-D55A6A415155}" name="July Amount" dataCellStyle="Comma"/>
    <tableColumn id="16" xr3:uid="{69A58D7C-BA5E-4E78-9AB2-294A59A2120F}" name="August Amount" dataCellStyle="Comma"/>
    <tableColumn id="17" xr3:uid="{9566829A-45CF-4096-BF1C-A3D388F9451B}" name="September Amount" dataCellStyle="Comma"/>
    <tableColumn id="18" xr3:uid="{EC2AD5F4-D7D4-487E-98FC-FBE326FB466B}" name="October Amount" dataCellStyle="Comma"/>
    <tableColumn id="19" xr3:uid="{280BE3C8-8667-45CB-9A90-93B741F90631}" name="November Amount" dataCellStyle="Comma"/>
    <tableColumn id="20" xr3:uid="{492AF825-2E11-4CA7-9932-E1374BBFD1E1}" name="December Amount"/>
    <tableColumn id="21" xr3:uid="{BE905637-B05F-4509-B4A3-BB1A66B78CA6}" name="Sum of YTD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4B0675-6A8D-4AF4-B966-D1D7D228799F}" name="Table8" displayName="Table8" ref="A1:U3" totalsRowShown="0">
  <autoFilter ref="A1:U3" xr:uid="{D24B0675-6A8D-4AF4-B966-D1D7D228799F}"/>
  <tableColumns count="21">
    <tableColumn id="1" xr3:uid="{C40EF814-4AFA-4110-825E-2800E9AE5079}" name="Sender Company Code"/>
    <tableColumn id="2" xr3:uid="{4D32864D-19BD-42D2-B12C-FC6066A97314}" name="Sender Company "/>
    <tableColumn id="3" xr3:uid="{9C7243D7-C63A-422A-A20F-46618678759A}" name="Receiver Company Code"/>
    <tableColumn id="4" xr3:uid="{1775639F-8F34-48E0-B13A-D02C5AF02AF7}" name="Receiver Company"/>
    <tableColumn id="5" xr3:uid="{5CA0BC40-588C-4E42-93B6-3314E07F79CB}" name="Natural Account"/>
    <tableColumn id="6" xr3:uid="{25EC1AB8-4FE9-4C79-B44A-F4BCCC835D02}" name="Natural Account Description"/>
    <tableColumn id="7" xr3:uid="{E61C55FA-99BC-4DAE-9B5F-7ADA5FAFE5D8}" name="FERC Account"/>
    <tableColumn id="8" xr3:uid="{3F5CAE6B-525E-4022-A22E-DE79E1CDBCC4}" name="FERC Account Description"/>
    <tableColumn id="9" xr3:uid="{8EEAB463-B13E-4FFD-86E2-06926FB6F097}" name="January Amount"/>
    <tableColumn id="10" xr3:uid="{DFB45ABF-0233-4B8B-A337-8B748A12F8DA}" name="February Amount"/>
    <tableColumn id="11" xr3:uid="{C1D6C7EA-07EF-402B-980A-A71C2AC7FA8C}" name="March Amount"/>
    <tableColumn id="12" xr3:uid="{43B64372-553A-452E-B83A-9B5D4720B575}" name="April Amount"/>
    <tableColumn id="13" xr3:uid="{C7614565-0C13-4FAE-9C80-AD245116B2B8}" name="May Amount"/>
    <tableColumn id="14" xr3:uid="{7D70C058-8EBD-40BF-A607-BC9C7D706EA6}" name="June Amount"/>
    <tableColumn id="15" xr3:uid="{196A7365-BE06-4ACE-94CE-FA06128271B8}" name="July Amount"/>
    <tableColumn id="16" xr3:uid="{79398F5D-D97B-4BB0-AAA4-0731A3A8B78A}" name="August Amount"/>
    <tableColumn id="17" xr3:uid="{ADEAB1CB-0CD3-4244-9B9C-A63245DB4F73}" name="September Amount"/>
    <tableColumn id="18" xr3:uid="{08ABAA4E-57C4-49E6-870F-7ABD33020822}" name="October Amount"/>
    <tableColumn id="19" xr3:uid="{31F149A8-2E96-4B5F-A41D-95DFA12C8C05}" name="November Amount"/>
    <tableColumn id="20" xr3:uid="{E58CAF02-0670-47D0-BAAC-B85A6CE3EBB6}" name="December Amount"/>
    <tableColumn id="21" xr3:uid="{CCD66ADF-BD51-40D8-822D-F5B1FC868D02}" name="Sum of YT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E6FE9F4-DF6D-4046-94BA-98627325FC5F}" name="Table1" displayName="Table1" ref="A1:U3" totalsRowShown="0">
  <autoFilter ref="A1:U3" xr:uid="{0E6FE9F4-DF6D-4046-94BA-98627325FC5F}"/>
  <tableColumns count="21">
    <tableColumn id="1" xr3:uid="{132932BD-F1A6-4383-A37F-C53224020ACE}" name="Sender Company Code"/>
    <tableColumn id="2" xr3:uid="{9EF4DF23-045A-4080-A8B6-E91D5799A0D4}" name="Sender Company "/>
    <tableColumn id="3" xr3:uid="{71B0CF86-43D1-406D-9055-3E910375F84E}" name="Receiver Company Code"/>
    <tableColumn id="4" xr3:uid="{37E4A0E3-5D34-4418-8E4C-90A39886F080}" name="Receiver Company"/>
    <tableColumn id="5" xr3:uid="{253C119D-EFF0-4F3C-887E-F7EE26C4F267}" name="Natural Account"/>
    <tableColumn id="6" xr3:uid="{C71B17E4-0BF3-434F-B061-71E4F9367A42}" name="Natural Account Description"/>
    <tableColumn id="7" xr3:uid="{07EDBF7E-6FC5-46CD-BCD0-D4C7721C6505}" name="FERC Account"/>
    <tableColumn id="8" xr3:uid="{F459A018-72D8-4D7D-A66B-8DB5BE078AE7}" name="FERC Account Description"/>
    <tableColumn id="9" xr3:uid="{19767CE4-376A-4C6F-8C36-73AD9318F88F}" name="January Amount"/>
    <tableColumn id="10" xr3:uid="{66880A84-CE02-4748-B2CF-445CCADDCAA6}" name="February Amount"/>
    <tableColumn id="11" xr3:uid="{D25BC774-4B29-48BF-A998-F3D386A363D7}" name="March Amount"/>
    <tableColumn id="12" xr3:uid="{118F9F9D-5E46-4773-B493-04EC4DD63B94}" name="April Amount"/>
    <tableColumn id="13" xr3:uid="{1D644D33-901B-4DC2-9DDD-1AE308377DBD}" name="May Amount"/>
    <tableColumn id="14" xr3:uid="{B0A57214-D259-47A1-A589-97553FB9F5A8}" name="June Amount"/>
    <tableColumn id="15" xr3:uid="{FB2800FE-BFD1-4635-85D2-848602392AD1}" name="July Amount"/>
    <tableColumn id="16" xr3:uid="{CA06BD79-0A7E-4A54-B784-4E22524F025E}" name="August Amount"/>
    <tableColumn id="17" xr3:uid="{97AF3035-6DB9-42D0-A9A1-B848C9AC717E}" name="September Amount"/>
    <tableColumn id="18" xr3:uid="{17BFD738-973D-4549-98DC-17DFC3FDE3BD}" name="October Amount"/>
    <tableColumn id="19" xr3:uid="{AAAFD152-B4DA-418F-BA5B-8A1C2E71010D}" name="November Amount"/>
    <tableColumn id="20" xr3:uid="{F236C4C3-B99D-4738-B907-F4E903D43898}" name="December Amount"/>
    <tableColumn id="21" xr3:uid="{6D974D74-E3F1-49AF-B423-53FEBA46E70C}" name="Sum of YTD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5D4BF5-CB09-46B6-BE34-6A99BBCAFE5A}" name="Table2" displayName="Table2" ref="A1:U9" totalsRowShown="0">
  <autoFilter ref="A1:U9" xr:uid="{F85D4BF5-CB09-46B6-BE34-6A99BBCAFE5A}"/>
  <tableColumns count="21">
    <tableColumn id="1" xr3:uid="{C592726C-805D-444F-B051-8A5D981588EF}" name="Sender Company Code"/>
    <tableColumn id="2" xr3:uid="{C1CF0F59-00EB-4C1F-8391-A383EEFB9F7B}" name="Sender Company "/>
    <tableColumn id="3" xr3:uid="{8DA0979C-6633-4EC2-9492-75C391BD1574}" name="Receiver Company Code"/>
    <tableColumn id="4" xr3:uid="{211E8EF6-29BE-45AF-BE1F-E9CA737A9B0A}" name="Receiver Company"/>
    <tableColumn id="5" xr3:uid="{7FE396DE-ABBA-4CA3-ABF9-EFA880E0449D}" name="Natural Account"/>
    <tableColumn id="6" xr3:uid="{6D002393-3F4F-4FD9-9AAB-6D19DEAECF10}" name="Natural Account Description"/>
    <tableColumn id="7" xr3:uid="{922D0038-B4B4-48B7-BB3B-0B0DA0B3AB25}" name="FERC Account"/>
    <tableColumn id="8" xr3:uid="{5B5DA992-1EA9-4139-9258-082F42C7C504}" name="FERC Account Description"/>
    <tableColumn id="9" xr3:uid="{6E6FFB80-8C80-4ECF-B807-EFE53E5FE4BC}" name="January Amount"/>
    <tableColumn id="10" xr3:uid="{033F61DB-7FCF-427E-B536-C39640545579}" name="February Amount"/>
    <tableColumn id="11" xr3:uid="{33388191-6BFA-446A-B3D6-215EA8A389AB}" name="March Amount"/>
    <tableColumn id="12" xr3:uid="{6641E303-CD26-46A8-A624-52776B226617}" name="April Amount"/>
    <tableColumn id="13" xr3:uid="{FCC32CB5-E417-4872-AD0D-6EF08D7E5F78}" name="May Amount"/>
    <tableColumn id="14" xr3:uid="{D3CBBAD2-93DC-4223-953D-B3DAB4371E6A}" name="June Amount"/>
    <tableColumn id="15" xr3:uid="{59EDBAF6-B2CD-4925-805B-20EE8EA9E1E2}" name="July Amount"/>
    <tableColumn id="16" xr3:uid="{63AE75D8-BBFA-4AB9-A30A-3649AB5E6340}" name="August Amount"/>
    <tableColumn id="17" xr3:uid="{DDC1A230-AF28-4435-B514-6784A4354B9A}" name="September Amount"/>
    <tableColumn id="18" xr3:uid="{5E0F9C36-7B62-45EE-9B7A-C77DFE0F1C0A}" name="October Amount"/>
    <tableColumn id="19" xr3:uid="{DAC2136B-A4AE-4759-99C9-110E97D4776C}" name="November Amount"/>
    <tableColumn id="20" xr3:uid="{9F56E344-EB8C-4113-AAF0-940F59E12389}" name="December Amount"/>
    <tableColumn id="21" xr3:uid="{02E34F06-05DA-49B8-914A-2632960A8E3F}" name="Sum of YT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5C4071-6487-4CEF-BE1B-20AFF52B91A2}" name="Table26" displayName="Table26" ref="A1:U3" totalsRowShown="0">
  <autoFilter ref="A1:U3" xr:uid="{635C4071-6487-4CEF-BE1B-20AFF52B91A2}"/>
  <tableColumns count="21">
    <tableColumn id="1" xr3:uid="{E2016B0F-B89A-4A8F-9B84-BD879AF0DC33}" name="Sender Company Code"/>
    <tableColumn id="2" xr3:uid="{F93266EB-B4F4-426E-B78A-3C18B9C80236}" name="Sender Company "/>
    <tableColumn id="3" xr3:uid="{5A3388A5-81DF-428E-8C51-2F4203FC5CD1}" name="Receiver Company Code"/>
    <tableColumn id="4" xr3:uid="{638F1F7C-50AE-44B8-81AC-2050A59C6563}" name="Receiver Company"/>
    <tableColumn id="5" xr3:uid="{CEF5E717-2136-4498-9286-64267B92F03F}" name="Natural Account"/>
    <tableColumn id="6" xr3:uid="{09ADC7D5-5746-495D-AEEB-F8927FF501D3}" name="Natural Account Description"/>
    <tableColumn id="7" xr3:uid="{A1DB1FE6-EC71-40CD-9B6C-E33F2D36865A}" name="FERC Account"/>
    <tableColumn id="8" xr3:uid="{28A6EA22-D925-47F0-AB64-874CB7DDC6F6}" name="FERC Account Description"/>
    <tableColumn id="9" xr3:uid="{2EF1F68C-A114-4A49-9E7B-3996FE7A5739}" name="January Amount"/>
    <tableColumn id="10" xr3:uid="{057E36A0-501C-4355-A219-00E97C15AD65}" name="February Amount"/>
    <tableColumn id="11" xr3:uid="{EAF75DB7-CA67-4843-A6AE-E02D6F402DF5}" name="March Amount"/>
    <tableColumn id="12" xr3:uid="{4A5AF514-6081-4E1C-86A7-6773A5410392}" name="April Amount"/>
    <tableColumn id="13" xr3:uid="{8E014BC5-E63E-419C-9318-D92AB493A8CD}" name="May Amount"/>
    <tableColumn id="14" xr3:uid="{337F0221-2954-4E65-B73F-133DCFE17753}" name="June Amount"/>
    <tableColumn id="15" xr3:uid="{8BF238A4-C810-4C28-8C1C-59CBAF2F9A6D}" name="July Amount"/>
    <tableColumn id="16" xr3:uid="{6D8DC087-62AE-4A4A-9033-496C50A2C5D8}" name="August Amount"/>
    <tableColumn id="17" xr3:uid="{49147939-4101-4297-A2AE-5A368BBC5565}" name="September Amount"/>
    <tableColumn id="18" xr3:uid="{4DC022C0-2C4C-4AD1-8FF6-DA0D788E242A}" name="October Amount"/>
    <tableColumn id="19" xr3:uid="{83A2FEEF-1563-4829-AE6F-B33B866135E2}" name="November Amount"/>
    <tableColumn id="20" xr3:uid="{677CB789-2B0C-4BED-9F65-A65CF45D4B6D}" name="December Amount"/>
    <tableColumn id="21" xr3:uid="{D30BAF23-113F-4093-9B5F-569B52FD8744}" name="Sum of YTD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7DDC19-4C86-4D67-8CA6-90E44B83525E}" name="Table3" displayName="Table3" ref="A1:U4" totalsRowShown="0">
  <autoFilter ref="A1:U4" xr:uid="{9C7DDC19-4C86-4D67-8CA6-90E44B83525E}"/>
  <tableColumns count="21">
    <tableColumn id="1" xr3:uid="{F77C61DA-6228-473B-A2BD-5FB8168C165B}" name="Sender Company Code"/>
    <tableColumn id="2" xr3:uid="{69F4AF81-3ED3-46E8-B7DB-CD4CBEB90151}" name="Sender Company "/>
    <tableColumn id="3" xr3:uid="{04A0DDB0-3F78-4F50-A9C5-DD617BB368EB}" name="Receiver Company Code"/>
    <tableColumn id="4" xr3:uid="{8F7A6CDA-AFEB-492D-AD3D-B2DB84CA2E90}" name="Receiver Company"/>
    <tableColumn id="5" xr3:uid="{F29CA708-121D-478C-BDBC-FB4D4C9D4887}" name="Natural Account"/>
    <tableColumn id="6" xr3:uid="{9FB35CE7-0053-44B7-9669-5C2A90C441ED}" name="Natural Account Description"/>
    <tableColumn id="7" xr3:uid="{873E6805-0112-4E26-8864-C96EF1C46C19}" name="FERC Account"/>
    <tableColumn id="8" xr3:uid="{BB6B28C7-B828-4A86-8A23-E24DE3704616}" name="FERC Account Description"/>
    <tableColumn id="9" xr3:uid="{C963A13E-28E3-41DC-AAC7-34987E548BFC}" name="January Amount"/>
    <tableColumn id="10" xr3:uid="{75457C40-2E4B-48D6-ABCD-50FFACA8B92B}" name="February Amount"/>
    <tableColumn id="11" xr3:uid="{816CF35E-12E2-4C68-88EE-AB2FF3225AC0}" name="March Amount"/>
    <tableColumn id="12" xr3:uid="{596B400D-A32B-4C34-8B50-C6923968FD16}" name="April Amount"/>
    <tableColumn id="13" xr3:uid="{511BA3BC-12D8-4FB1-B3B2-B47D2FE7BC2F}" name="May Amount"/>
    <tableColumn id="14" xr3:uid="{7974D35C-A85E-45BB-A412-7201B97074EE}" name="June Amount"/>
    <tableColumn id="15" xr3:uid="{78AAB129-133A-4612-AEF0-2A211C51360E}" name="July Amount"/>
    <tableColumn id="16" xr3:uid="{242D3389-6CCD-4334-839A-191231D5CD63}" name="August Amount"/>
    <tableColumn id="17" xr3:uid="{B5ACD0D0-1F11-4839-A7F2-BF78ED8B614A}" name="September Amount"/>
    <tableColumn id="18" xr3:uid="{0426B622-0FD3-43FE-8462-79B574F8AAB1}" name="October Amount"/>
    <tableColumn id="19" xr3:uid="{46E80715-8CE2-4D4D-8C92-057D00695BF2}" name="November Amount"/>
    <tableColumn id="20" xr3:uid="{F7CEBDE2-8904-42F3-B830-4104F88CEDCA}" name="December Amount"/>
    <tableColumn id="21" xr3:uid="{CE3E3818-2D33-4EDE-9467-FB558B311659}" name="Sum of YTD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BE676-89E4-4342-969B-98EED4622491}" name="Table4" displayName="Table4" ref="A1:U7" totalsRowShown="0">
  <autoFilter ref="A1:U7" xr:uid="{296BE676-89E4-4342-969B-98EED4622491}"/>
  <tableColumns count="21">
    <tableColumn id="1" xr3:uid="{D225E0BF-D551-4179-97D1-CF4A2F043F5B}" name="Sender Company Code"/>
    <tableColumn id="2" xr3:uid="{108F1581-08FD-4786-8AC9-DAA4C4D07987}" name="Sender Company "/>
    <tableColumn id="3" xr3:uid="{DC72F769-21E0-4B1C-A672-A39BF47D0010}" name="Receiver Company Code"/>
    <tableColumn id="4" xr3:uid="{899BFBD2-D08B-4607-9DDE-4D138E2315C9}" name="Receiver Company"/>
    <tableColumn id="5" xr3:uid="{616D71CD-2038-40F3-8CC9-7864F8FC7578}" name="Natural Account"/>
    <tableColumn id="6" xr3:uid="{7059F733-9772-41E6-B9B8-76B30B40E2CF}" name="Natural Account Description"/>
    <tableColumn id="7" xr3:uid="{117CDE5D-5931-4B10-BEF1-C0660CD5993C}" name="FERC Account"/>
    <tableColumn id="8" xr3:uid="{DCDF6A73-52D2-4E39-B935-DEA902C6CE7A}" name="FERC Account Description"/>
    <tableColumn id="9" xr3:uid="{FBAE1F12-FA6E-4036-85A7-B7CFD7530F68}" name="January Amount"/>
    <tableColumn id="10" xr3:uid="{4C553BC9-5F94-40FC-BAD5-1809DB3A14D5}" name="February Amount"/>
    <tableColumn id="11" xr3:uid="{F23D0ACF-A0EC-4F7F-BBA6-76D1D81CF413}" name="March Amount"/>
    <tableColumn id="12" xr3:uid="{914983F5-01F2-402A-8EE0-D0A3E911AD3E}" name="April Amount"/>
    <tableColumn id="13" xr3:uid="{2D4F45CB-2D5D-45A2-A4F1-36E9A9706427}" name="May Amount"/>
    <tableColumn id="14" xr3:uid="{0DEBA703-F6C8-4A71-82B4-BA8E344D3205}" name="June Amount"/>
    <tableColumn id="15" xr3:uid="{19CE00D9-DE17-4B4C-AB34-CC160A349011}" name="July Amount"/>
    <tableColumn id="16" xr3:uid="{8B67B86F-2099-4ABF-A24E-72F39828578A}" name="August Amount"/>
    <tableColumn id="17" xr3:uid="{4782F15F-CB46-48B0-9287-CBCB69BCFE57}" name="September Amount"/>
    <tableColumn id="18" xr3:uid="{B63D9F2E-8EA0-48E4-994D-E325A7D8D34F}" name="October Amount"/>
    <tableColumn id="19" xr3:uid="{B0C9B954-B665-4078-88AF-54A13F5ABCC3}" name="November Amount"/>
    <tableColumn id="20" xr3:uid="{91BDC82C-8830-4536-AE51-3439F665D4B4}" name="December Amount"/>
    <tableColumn id="21" xr3:uid="{59C06F4F-9DE0-46D8-B955-90A2A7E48B14}" name="Sum of YTD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E5A25D5-C24F-4157-A1C6-A052169BF53A}" name="Table5" displayName="Table5" ref="A1:U2" totalsRowShown="0">
  <autoFilter ref="A1:U2" xr:uid="{BE5A25D5-C24F-4157-A1C6-A052169BF53A}"/>
  <tableColumns count="21">
    <tableColumn id="1" xr3:uid="{6EAF1A32-DB5B-45C8-A5A3-357D4009446C}" name="Sender Company Code"/>
    <tableColumn id="2" xr3:uid="{60A0C56E-D469-4EF7-9400-75D5D8C3940B}" name="Sender Company "/>
    <tableColumn id="3" xr3:uid="{6EE04A39-E3A8-42EC-A898-8A2AB3697E2D}" name="Receiver Company Code"/>
    <tableColumn id="4" xr3:uid="{98E35943-CACB-466E-BCAD-D719787FEECC}" name="Receiver Company"/>
    <tableColumn id="5" xr3:uid="{9A421B2F-4C61-47E3-979A-F5B437887E30}" name="Natural Account"/>
    <tableColumn id="6" xr3:uid="{3ED4FA21-17D3-4D82-9990-D2633C755133}" name="Natural Account Description"/>
    <tableColumn id="7" xr3:uid="{AC1EB656-A2CD-4DB9-8434-80E7285EB6BD}" name="FERC Account"/>
    <tableColumn id="8" xr3:uid="{9FF59DDF-051B-4049-A588-C38D0DB32F8E}" name="FERC Account Description"/>
    <tableColumn id="9" xr3:uid="{8D3C4B55-A650-4A3F-B1CB-D5A330F95D63}" name="January Amount"/>
    <tableColumn id="10" xr3:uid="{D0DB6363-6D4F-4531-AD43-074227BCF4A7}" name="February Amount"/>
    <tableColumn id="11" xr3:uid="{ABB15F2D-0AB5-4EC5-B0E9-E8BB0FA6D91E}" name="March Amount"/>
    <tableColumn id="12" xr3:uid="{B9E41DC7-28BA-412D-B50E-5480CDFDC0B7}" name="April Amount"/>
    <tableColumn id="13" xr3:uid="{0294CB4E-8D04-485B-A1F6-316B6D35AD68}" name="May Amount"/>
    <tableColumn id="14" xr3:uid="{30678488-9CD2-439E-9750-CD79D800B3E4}" name="June Amount"/>
    <tableColumn id="15" xr3:uid="{804FA3FB-0A8D-4D95-9901-43A9A1BA877F}" name="July Amount"/>
    <tableColumn id="16" xr3:uid="{3091B75D-A75F-478B-8691-884A263DA9BE}" name="August Amount"/>
    <tableColumn id="17" xr3:uid="{2DDC1AB4-2B14-4D16-979B-161034DCE64B}" name="September Amount"/>
    <tableColumn id="18" xr3:uid="{15970325-E153-4051-BED8-6055FE4977BA}" name="October Amount"/>
    <tableColumn id="19" xr3:uid="{228F08CF-47D9-42E5-B38F-6BDA7FDA49F8}" name="November Amount"/>
    <tableColumn id="20" xr3:uid="{FD4271FB-C68B-4B12-A696-1EA2915A6395}" name="December Amount"/>
    <tableColumn id="21" xr3:uid="{CD5AB73A-594A-4ECF-B054-8FAE65AF6580}" name="Sum of YTD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754112-CE2D-4AF3-90D7-85EA6A135C64}" name="Table6" displayName="Table6" ref="A1:U3" totalsRowShown="0">
  <autoFilter ref="A1:U3" xr:uid="{00754112-CE2D-4AF3-90D7-85EA6A135C64}"/>
  <tableColumns count="21">
    <tableColumn id="1" xr3:uid="{874E71C5-2744-4404-9D94-427F7B11264F}" name="Sender Company Code"/>
    <tableColumn id="2" xr3:uid="{C5691222-DBF0-4EF6-B19E-11E0233B0551}" name="Sender Company "/>
    <tableColumn id="3" xr3:uid="{BFA8712A-AB8D-487A-9CC4-7BB41459C3E5}" name="Receiver Company Code"/>
    <tableColumn id="4" xr3:uid="{9ED59224-87A4-4B03-B54C-370E7D95DD2D}" name="Receiver Company"/>
    <tableColumn id="5" xr3:uid="{034C4EB3-BBC9-4E45-89E2-E36BA9F5478B}" name="Natural Account"/>
    <tableColumn id="6" xr3:uid="{6CED3071-8316-410F-BA71-9B5BF18DB86B}" name="Natural Account Description"/>
    <tableColumn id="7" xr3:uid="{BDAC9388-518E-46CE-846C-D5B8D3C6B4EB}" name="FERC Account"/>
    <tableColumn id="8" xr3:uid="{55A9D9AE-08B3-4550-A394-C081DBFF1294}" name="FERC Account Description"/>
    <tableColumn id="9" xr3:uid="{369B3356-5FD4-40BF-ADB3-CAC298327130}" name="January Amount"/>
    <tableColumn id="10" xr3:uid="{9C0ED024-207F-441D-BB74-6BDBC704EBCB}" name="February Amount"/>
    <tableColumn id="11" xr3:uid="{423A68E4-F2F7-4708-88C9-510B905B5040}" name="March Amount"/>
    <tableColumn id="12" xr3:uid="{AD1A5534-DB2F-4B77-958E-F5B3C262449A}" name="April Amount"/>
    <tableColumn id="13" xr3:uid="{1F84D68A-FA41-4554-AFF2-117BFD622C3E}" name="May Amount"/>
    <tableColumn id="14" xr3:uid="{0D4C7F57-95E5-49DC-93A4-D35584D75D5B}" name="June Amount"/>
    <tableColumn id="15" xr3:uid="{3B3856DE-AA55-4859-A78A-955D6CB31013}" name="July Amount"/>
    <tableColumn id="16" xr3:uid="{DD4AB502-31FF-406E-A4E0-E85C10EB3C00}" name="August Amount"/>
    <tableColumn id="17" xr3:uid="{497A3439-41E5-4D0C-8597-C00C8CE5FDE3}" name="September Amount"/>
    <tableColumn id="18" xr3:uid="{E8338CFD-0B37-4FAF-A636-06CBB3A6352F}" name="October Amount"/>
    <tableColumn id="19" xr3:uid="{2596A23B-BF99-43A1-9142-FDC7109DF192}" name="November Amount"/>
    <tableColumn id="20" xr3:uid="{9DD003C3-4770-4F0B-91F0-30AFF072C5FF}" name="December Amount"/>
    <tableColumn id="21" xr3:uid="{2BC78017-E8B1-4F95-9261-BA18E3ADBAFB}" name="Sum of YTD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B751820-BF55-4566-9FD9-81876A577BE5}" name="Table7" displayName="Table7" ref="A1:U6" totalsRowShown="0">
  <autoFilter ref="A1:U6" xr:uid="{2B751820-BF55-4566-9FD9-81876A577BE5}"/>
  <tableColumns count="21">
    <tableColumn id="1" xr3:uid="{D92D9938-1A4D-47B0-97D1-8682B4B140BC}" name="Sender Company Code"/>
    <tableColumn id="2" xr3:uid="{81D5657B-EFB0-4C4C-AE25-2C721F0FA798}" name="Sender Company "/>
    <tableColumn id="3" xr3:uid="{055E89D6-2A98-4D9C-932E-FAB8D020FC52}" name="Receiver Company Code"/>
    <tableColumn id="4" xr3:uid="{4A103EBD-68A3-4348-8A96-A2AB6F524E07}" name="Receiver Company"/>
    <tableColumn id="5" xr3:uid="{70DB2D55-E691-4AAF-98A3-F49FC9B80EE6}" name="Natural Account"/>
    <tableColumn id="6" xr3:uid="{0724DCBD-E57E-4E43-A3FD-2BB10510DC89}" name="Natural Account Description"/>
    <tableColumn id="7" xr3:uid="{58E4A735-18B1-4D06-8BE2-13C9386D407A}" name="FERC Account"/>
    <tableColumn id="8" xr3:uid="{B865D8F3-85DA-496C-A510-E5C1CBB82408}" name="FERC Account Description"/>
    <tableColumn id="9" xr3:uid="{0A46F271-DB6D-48A9-919A-52A6E50F2A96}" name="January Amount"/>
    <tableColumn id="10" xr3:uid="{715AEA0B-F070-400F-85F0-2430CC3E878C}" name="February Amount"/>
    <tableColumn id="11" xr3:uid="{9F6371AC-AE26-4ADD-874D-6C2A5A490600}" name="March Amount"/>
    <tableColumn id="12" xr3:uid="{0D907297-E46B-4F4A-A8B2-37FDC9B3C9AA}" name="April Amount"/>
    <tableColumn id="13" xr3:uid="{8C5D7021-FA61-4266-95AC-153BD97BA0F5}" name="May Amount"/>
    <tableColumn id="14" xr3:uid="{CA1A6F82-DD01-4D10-B537-75D69CD0F5BC}" name="June Amount"/>
    <tableColumn id="15" xr3:uid="{A3D7F1BE-89E3-463B-9F1A-F6BFCFBC0F7F}" name="July Amount"/>
    <tableColumn id="16" xr3:uid="{B06E3711-BB6C-4446-9B7F-F824BE7CA741}" name="August Amount"/>
    <tableColumn id="17" xr3:uid="{6437035E-6BC2-481B-859A-7FF8D5ABB4DC}" name="September Amount"/>
    <tableColumn id="18" xr3:uid="{F39FBC8D-EC84-48BA-AA8E-1294C47E482E}" name="October Amount"/>
    <tableColumn id="19" xr3:uid="{9370F7DB-44E3-4B08-B2B1-445486B21D83}" name="November Amount"/>
    <tableColumn id="20" xr3:uid="{EF163F4B-6190-49DF-8874-6F4DE1ED21B8}" name="December Amount"/>
    <tableColumn id="21" xr3:uid="{C72CFDA1-BE49-45EB-BD10-E38F5994D266}" name="Sum of YTD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AEA66C5-5926-497D-9CFD-48CC5B59B5E5}" name="Table9" displayName="Table9" ref="A1:U3" totalsRowShown="0">
  <autoFilter ref="A1:U3" xr:uid="{6AEA66C5-5926-497D-9CFD-48CC5B59B5E5}"/>
  <tableColumns count="21">
    <tableColumn id="1" xr3:uid="{71151A91-7398-404E-B404-6BF7994DDBAC}" name="Sender Company Code"/>
    <tableColumn id="2" xr3:uid="{43913FE8-FF38-41D3-B58D-210D46FE4BA1}" name="Sender Company "/>
    <tableColumn id="3" xr3:uid="{7AD743F7-4C16-43B9-BBED-4BD6FA9AD744}" name="Receiver Company Code"/>
    <tableColumn id="4" xr3:uid="{51BF7052-ED29-4D57-8444-E63F79797370}" name="Receiver Company"/>
    <tableColumn id="5" xr3:uid="{6BCD8139-8AB6-4F4F-AC7F-B21BDB231CD5}" name="Natural Account"/>
    <tableColumn id="6" xr3:uid="{BA4446C1-5943-4D1D-8233-428B7E59149C}" name="Natural Account Description"/>
    <tableColumn id="7" xr3:uid="{1815C086-F35D-4797-86FE-DA8177DF7BA8}" name="FERC Account"/>
    <tableColumn id="8" xr3:uid="{1A9ABFBA-83FB-4CC2-803F-92A0AC6A0A31}" name="FERC Account Description"/>
    <tableColumn id="9" xr3:uid="{49752142-529D-44AB-A475-A14BFFDCB72C}" name="January Amount"/>
    <tableColumn id="10" xr3:uid="{FAABC81E-6996-48CC-B153-3BA9F8470177}" name="February Amount"/>
    <tableColumn id="11" xr3:uid="{8D9DE707-968C-4C88-BFEE-4B6F174D447C}" name="March Amount"/>
    <tableColumn id="12" xr3:uid="{299C5CAE-0B19-472D-812E-C75D72AEEA94}" name="April Amount"/>
    <tableColumn id="13" xr3:uid="{73A27731-3AE6-45FF-A509-90F7EEEF2864}" name="May Amount"/>
    <tableColumn id="14" xr3:uid="{FEA4BA23-D8AD-4FA3-85A5-2AE46C96B5EA}" name="June Amount"/>
    <tableColumn id="15" xr3:uid="{EBCCB9E5-34C6-43EF-87BC-0E4650A16B46}" name="July Amount"/>
    <tableColumn id="16" xr3:uid="{BAC6548B-DCAF-4292-803E-5B4A0C5025D1}" name="August Amount"/>
    <tableColumn id="17" xr3:uid="{A3A6F6C7-BCAF-449B-9512-27DB5795C1FB}" name="September Amount"/>
    <tableColumn id="18" xr3:uid="{911CCB54-9AF7-4EB4-B349-33FCE6913EA5}" name="October Amount"/>
    <tableColumn id="19" xr3:uid="{0F718421-6FDB-42FF-AA14-853585B4859D}" name="November Amount"/>
    <tableColumn id="20" xr3:uid="{AA219F31-43A4-48F6-90C5-3F37D3040631}" name="December Amount"/>
    <tableColumn id="21" xr3:uid="{D0B9D999-463E-4D62-9B18-B3607D593C11}" name="Sum of YTD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131DD5F-F602-49EB-9B33-BC7544691AC7}" name="Table10" displayName="Table10" ref="A1:U3" totalsRowShown="0">
  <autoFilter ref="A1:U3" xr:uid="{0131DD5F-F602-49EB-9B33-BC7544691AC7}"/>
  <tableColumns count="21">
    <tableColumn id="1" xr3:uid="{5F8DDA65-1125-4FD0-B831-6662A420C39D}" name="Sender Company Code"/>
    <tableColumn id="2" xr3:uid="{E4CC9150-FB98-4607-824C-28F8ADC88BA5}" name="Sender Company "/>
    <tableColumn id="3" xr3:uid="{EAF78F20-66AA-4919-AE16-989513175E3C}" name="Receiver Company Code"/>
    <tableColumn id="4" xr3:uid="{5CAADC0C-6303-4514-9462-CCF44750D1D3}" name="Receiver Company"/>
    <tableColumn id="5" xr3:uid="{6E8B4C3F-DE19-4691-932A-F5B85A2F39D6}" name="Natural Account"/>
    <tableColumn id="6" xr3:uid="{64D26073-A382-48C2-A080-B1F9921DA6A8}" name="Natural Account Description"/>
    <tableColumn id="7" xr3:uid="{A74C0B56-217E-4583-9E78-87611BA6E7AE}" name="FERC Account"/>
    <tableColumn id="8" xr3:uid="{9E92F7AD-7B6B-4B99-A88E-C390585FE376}" name="FERC Account Description"/>
    <tableColumn id="9" xr3:uid="{CBCFECAA-72BF-4B96-9B05-8D41101D4994}" name="January Amount"/>
    <tableColumn id="10" xr3:uid="{5A10BED1-3696-477E-A4CE-F444B9E98E10}" name="February Amount"/>
    <tableColumn id="11" xr3:uid="{E430E484-3149-4417-BD04-5E165070158B}" name="March Amount"/>
    <tableColumn id="12" xr3:uid="{94A69E78-9EDB-48CC-8740-A9966912A7CB}" name="April Amount"/>
    <tableColumn id="13" xr3:uid="{00690AD4-6496-40D3-B298-5EA7310E0E09}" name="May Amount"/>
    <tableColumn id="14" xr3:uid="{8662769B-9F95-47FA-80A1-0077EF3CA857}" name="June Amount"/>
    <tableColumn id="15" xr3:uid="{BE9835D1-7E80-4988-BE5E-E8F057E96C8E}" name="July Amount"/>
    <tableColumn id="16" xr3:uid="{A677083E-7A33-45D0-A632-4A2C87C4DD71}" name="August Amount"/>
    <tableColumn id="17" xr3:uid="{C601F3A5-930E-4780-85AC-DDB61178B6E1}" name="September Amount"/>
    <tableColumn id="18" xr3:uid="{147400FF-C185-4308-8C52-AC00732E32E8}" name="October Amount"/>
    <tableColumn id="19" xr3:uid="{D7AFF20F-D969-4851-9235-AD15B0F8261C}" name="November Amount"/>
    <tableColumn id="20" xr3:uid="{0F170DA4-931A-40BD-B5F4-29AE1C6E278F}" name="December Amount"/>
    <tableColumn id="21" xr3:uid="{189E86A2-874B-4972-AB92-43864A5A9F09}" name="Sum of YTD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0B21D4A-7ECD-47F4-8DE2-F6CAB8A00F77}" name="Table11" displayName="Table11" ref="A1:U3" totalsRowShown="0">
  <autoFilter ref="A1:U3" xr:uid="{F0B21D4A-7ECD-47F4-8DE2-F6CAB8A00F77}"/>
  <tableColumns count="21">
    <tableColumn id="1" xr3:uid="{3BF14CD5-5A09-4BAE-8D3D-81EB95CC8798}" name="Sender Company Code"/>
    <tableColumn id="2" xr3:uid="{1A6640C6-4D28-4449-AC15-5E158ECEE3D2}" name="Sender Company "/>
    <tableColumn id="3" xr3:uid="{DF650463-1BAC-456A-980F-0DDF34E1EAB2}" name="Receiver Company Code"/>
    <tableColumn id="4" xr3:uid="{09D8D2C6-9BD9-4080-BA24-996FA98600BF}" name="Receiver Company"/>
    <tableColumn id="5" xr3:uid="{29451DE0-98D2-4E68-97F9-14BE25161E4F}" name="Natural Account"/>
    <tableColumn id="6" xr3:uid="{3F098A69-E6AB-4036-91D0-8CE6C1529212}" name="Natural Account Description"/>
    <tableColumn id="7" xr3:uid="{F4FCAE7E-7A72-4DC5-BB02-11B940F1F9A2}" name="FERC Account"/>
    <tableColumn id="8" xr3:uid="{48598932-AA28-4ECE-A78E-CE49AEA160CC}" name="FERC Account Description"/>
    <tableColumn id="9" xr3:uid="{4BC34336-66C2-4F68-9D47-4804985F768F}" name="January Amount"/>
    <tableColumn id="10" xr3:uid="{00443351-E3B8-460D-9DE7-13463E11EBE5}" name="February Amount"/>
    <tableColumn id="11" xr3:uid="{D08099AF-4E3C-4690-9286-EB1B56B8FB16}" name="March Amount"/>
    <tableColumn id="12" xr3:uid="{124E1C20-9F6F-46A9-806B-D195C99FF273}" name="April Amount"/>
    <tableColumn id="13" xr3:uid="{6E57B2C3-3515-4AB8-961F-9B69AA4210A0}" name="May Amount"/>
    <tableColumn id="14" xr3:uid="{986D1DE5-1DFB-43F3-9D7D-382FDB46AB65}" name="June Amount"/>
    <tableColumn id="15" xr3:uid="{127DC502-BF81-4C04-988C-F87DD783659E}" name="July Amount"/>
    <tableColumn id="16" xr3:uid="{33EACFE9-A38E-4503-91C6-CB3F92EBED35}" name="August Amount"/>
    <tableColumn id="17" xr3:uid="{A46CC03D-CE72-4596-852F-FA1190076726}" name="September Amount"/>
    <tableColumn id="18" xr3:uid="{4A95E2D9-B80D-499A-9C98-DF241BF8F41A}" name="October Amount"/>
    <tableColumn id="19" xr3:uid="{E99ED86F-20D3-4B8C-BF04-5ABA5BF95A64}" name="November Amount"/>
    <tableColumn id="20" xr3:uid="{3C3E84E4-C2AB-4E0F-BDE1-2CCD090A22C4}" name="December Amount"/>
    <tableColumn id="21" xr3:uid="{B876791B-1C0C-4EC0-9BE1-4E42789F2C71}" name="Sum of YT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90DB556-C214-451C-9897-B629FD557111}" name="Table23" displayName="Table23" ref="A1:U5" totalsRowShown="0">
  <autoFilter ref="A1:U5" xr:uid="{490DB556-C214-451C-9897-B629FD557111}"/>
  <tableColumns count="21">
    <tableColumn id="1" xr3:uid="{E3EE7304-C3EE-46EA-AB8A-5B2E326BDEC8}" name="Sender Company Code"/>
    <tableColumn id="2" xr3:uid="{98E44395-CE58-406E-A22B-F5AF7FFF20D6}" name="Sender Company "/>
    <tableColumn id="3" xr3:uid="{A03AF2C5-32FB-4180-8A69-9F52E6A39EBD}" name="Receiver Company Code"/>
    <tableColumn id="4" xr3:uid="{9CA17421-A4CF-458C-B4EE-D35780E9BB52}" name="Receiver Company"/>
    <tableColumn id="5" xr3:uid="{3CDAB775-92A0-4B32-8836-3FD6466B04F7}" name="Natural Account"/>
    <tableColumn id="6" xr3:uid="{9E44F3B4-6845-489A-9087-D9A71161B155}" name="Natural Account Description"/>
    <tableColumn id="7" xr3:uid="{215054F8-41CA-4652-8680-F193C7917D0C}" name="FERC Account"/>
    <tableColumn id="8" xr3:uid="{718B2C35-044F-4E54-A4F2-0F90A9DC4AE5}" name="FERC Account Description"/>
    <tableColumn id="9" xr3:uid="{86A5DF47-4718-4126-80E0-DC0544B930E2}" name="January Amount"/>
    <tableColumn id="10" xr3:uid="{E716E029-AD83-41DD-9534-4470019F0078}" name="February Amount"/>
    <tableColumn id="11" xr3:uid="{4BC40AAE-F49A-4612-A30E-0ADBAF8891E5}" name="March Amount"/>
    <tableColumn id="12" xr3:uid="{71719925-FECE-4A82-B8AE-EA091245882C}" name="April Amount"/>
    <tableColumn id="13" xr3:uid="{E76E2EE4-E268-439F-BBFB-B072166E97F7}" name="May Amount"/>
    <tableColumn id="14" xr3:uid="{62C18342-0181-428E-BE47-338240186865}" name="June Amount"/>
    <tableColumn id="15" xr3:uid="{C4848BC6-F906-4134-A70F-9BFF54F7D6A2}" name="July Amount"/>
    <tableColumn id="16" xr3:uid="{C54EA6DC-7709-4BEF-8F7C-C9274C40A903}" name="August Amount"/>
    <tableColumn id="17" xr3:uid="{2FE40CBB-D4AE-4BFF-80B0-55B9FE15013A}" name="September Amount" dataCellStyle="Comma"/>
    <tableColumn id="18" xr3:uid="{638CF952-E892-4796-B306-F40A35FD66DB}" name="October Amount"/>
    <tableColumn id="19" xr3:uid="{75FB1294-16DA-40DD-9D65-F6F7FBD94CAE}" name="November Amount"/>
    <tableColumn id="20" xr3:uid="{95FF6C9D-A9C3-42BB-8EA5-AFBD95BB7A37}" name="December Amount"/>
    <tableColumn id="21" xr3:uid="{ABDB943D-F835-47FB-AA10-1448B5385149}" name="Sum of YT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E96F0D5-13B9-4618-B55D-7A18D6F6168A}" name="Table24" displayName="Table24" ref="A1:U6" totalsRowShown="0">
  <autoFilter ref="A1:U6" xr:uid="{DE96F0D5-13B9-4618-B55D-7A18D6F6168A}"/>
  <tableColumns count="21">
    <tableColumn id="1" xr3:uid="{97FD444D-5408-44DD-AA43-14AE46FCF529}" name="Sender Company Code"/>
    <tableColumn id="2" xr3:uid="{C408F317-2A16-4DCD-BD31-7A18F1ABF08F}" name="Sender Company "/>
    <tableColumn id="3" xr3:uid="{ADA1A3A6-518F-47E9-8C6A-2344828749B2}" name="Receiver Company Code"/>
    <tableColumn id="4" xr3:uid="{F5470BF0-6E99-428D-927E-08311ACBE2B9}" name="Receiver Company"/>
    <tableColumn id="5" xr3:uid="{B728E855-06E5-4797-B178-33C2F31B7CEE}" name="Natural Account"/>
    <tableColumn id="6" xr3:uid="{2178C6B5-C732-45D1-AF42-5F4714EAE21A}" name="Natural Account Description"/>
    <tableColumn id="7" xr3:uid="{0B29398E-0B76-4397-BB32-C7DD7FF6357B}" name="FERC Account"/>
    <tableColumn id="8" xr3:uid="{E8F14D48-C2CD-400A-9B5C-47FC58B1DB5F}" name="FERC Account Description"/>
    <tableColumn id="9" xr3:uid="{47C75D90-7D33-4062-A035-49ECD00294E3}" name="January Amount" dataCellStyle="Comma"/>
    <tableColumn id="10" xr3:uid="{C671E144-8637-4698-A009-38EFB3255DCC}" name="February Amount"/>
    <tableColumn id="11" xr3:uid="{68D71154-E7C2-4558-A6E6-C26170C9871D}" name="March Amount"/>
    <tableColumn id="12" xr3:uid="{A43B9523-60BC-4EBE-8317-E431EFB0912D}" name="April Amount"/>
    <tableColumn id="13" xr3:uid="{BC077FC3-7DC9-4F45-8C0D-3C72E0C9C9DC}" name="May Amount"/>
    <tableColumn id="14" xr3:uid="{21577E02-7226-47B8-9709-4859C3A499C2}" name="June Amount"/>
    <tableColumn id="15" xr3:uid="{7BFD7DDA-0E04-4BA4-9CE0-F08B7C978938}" name="July Amount"/>
    <tableColumn id="16" xr3:uid="{1B6E998C-1F9E-498C-AB52-337F6A5FE722}" name="August Amount"/>
    <tableColumn id="17" xr3:uid="{A052730A-5CD3-4994-A5E9-D8B67B3610EA}" name="September Amount" dataCellStyle="Comma"/>
    <tableColumn id="18" xr3:uid="{EE87619A-A6D7-4A67-A302-842A762C4679}" name="October Amount"/>
    <tableColumn id="19" xr3:uid="{C9F46981-7567-4DAE-85AC-7B043CF6FFAD}" name="November Amount" dataCellStyle="Comma"/>
    <tableColumn id="20" xr3:uid="{3BE8FAED-4907-4D31-8300-B1D64D7E429C}" name="December Amount" dataCellStyle="Comma"/>
    <tableColumn id="21" xr3:uid="{FD912D59-A9D6-4F9A-B847-5F58C915488C}" name="Sum of YT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F4A26B8-0471-481E-98A9-CD38AD70072A}" name="Table25" displayName="Table25" ref="A1:U3" totalsRowShown="0">
  <autoFilter ref="A1:U3" xr:uid="{5F4A26B8-0471-481E-98A9-CD38AD70072A}"/>
  <tableColumns count="21">
    <tableColumn id="1" xr3:uid="{500AA2E2-C85F-4BFA-9419-644EA9826D49}" name="Sender Company Code"/>
    <tableColumn id="2" xr3:uid="{67ABA063-B855-4B60-8E33-452070664EA9}" name="Sender Company "/>
    <tableColumn id="3" xr3:uid="{8C036913-DA9F-41DD-BE8B-DEBC797AB542}" name="Receiver Company Code"/>
    <tableColumn id="4" xr3:uid="{73AC4B8F-6C0A-465F-9D22-E40BA97BE770}" name="Receiver Company"/>
    <tableColumn id="5" xr3:uid="{47FDF188-7FC5-40F1-8E5C-14F9C1B35F9B}" name="Natural Account"/>
    <tableColumn id="6" xr3:uid="{5BAF6887-7D15-4684-A49F-83525178653C}" name="Natural Account Description"/>
    <tableColumn id="7" xr3:uid="{F83FA06F-357B-4D01-8B8C-729090BE1EDC}" name="FERC Account"/>
    <tableColumn id="8" xr3:uid="{91CE6602-617D-42F3-B6C7-D52AFA2776E4}" name="FERC Account Description"/>
    <tableColumn id="9" xr3:uid="{0B44A7E5-8EFD-43A0-B147-E8385AD10906}" name="January Amount"/>
    <tableColumn id="10" xr3:uid="{EAE57528-DECA-48F9-84A5-9343E77FFFE6}" name="February Amount"/>
    <tableColumn id="11" xr3:uid="{6466332C-7515-4640-9EAA-1BB99561C7B7}" name="March Amount"/>
    <tableColumn id="12" xr3:uid="{7C542B1F-0666-4F45-8CEE-5CE8E80C0167}" name="April Amount"/>
    <tableColumn id="13" xr3:uid="{D30CD222-7C45-4633-BD18-72F2C70326E9}" name="May Amount"/>
    <tableColumn id="14" xr3:uid="{4C63E934-E7F4-4D2B-9178-38D44B174855}" name="June Amount"/>
    <tableColumn id="15" xr3:uid="{4D558517-D75A-4A17-9C7A-67F91AF4F65D}" name="July Amount"/>
    <tableColumn id="16" xr3:uid="{9C5160CF-739E-432A-B586-94388D03BB73}" name="August Amount"/>
    <tableColumn id="17" xr3:uid="{A2BD5D74-D3ED-4B06-95F5-E8350144E904}" name="September Amount"/>
    <tableColumn id="18" xr3:uid="{47665D6A-CED7-43D3-98C5-EEAF75A0C3D5}" name="October Amount"/>
    <tableColumn id="19" xr3:uid="{B34BBDE6-9AF7-41B8-94F7-601E4AB33887}" name="November Amount"/>
    <tableColumn id="20" xr3:uid="{DEEE0A93-9FED-4EC9-AE8E-16F716F01C6C}" name="December Amount"/>
    <tableColumn id="21" xr3:uid="{9C90CF0E-AE1D-4084-B4B1-0596B1057D52}" name="Sum of YT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BCB0AA-1C39-4094-8BF7-EC9ADDC3D90F}" name="Table22" displayName="Table22" ref="A1:U6" totalsRowCount="1">
  <autoFilter ref="A1:U5" xr:uid="{39BCB0AA-1C39-4094-8BF7-EC9ADDC3D90F}"/>
  <tableColumns count="21">
    <tableColumn id="1" xr3:uid="{EF38208A-595F-4DA4-951F-0DADD8E0EBA2}" name="Sender Company Code"/>
    <tableColumn id="2" xr3:uid="{A1A48AE2-9679-4B54-8C21-AB30CD152C36}" name="Sender Company "/>
    <tableColumn id="3" xr3:uid="{B7358B5D-0B89-4AAA-91A3-04B97ECCF48F}" name="Receiver Company Code"/>
    <tableColumn id="4" xr3:uid="{BBDFE343-F6E8-4FA6-A717-2CFB245AF04E}" name="Receiver Company"/>
    <tableColumn id="5" xr3:uid="{68AE2852-B573-4892-9579-19E892B7C514}" name="Natural Account"/>
    <tableColumn id="6" xr3:uid="{8CE495B0-603E-4688-B8CC-6FC1C5555B7C}" name="Natural Account Description"/>
    <tableColumn id="7" xr3:uid="{084E32CE-AFC5-4F2E-B3FC-631A23FBC703}" name="FERC Account"/>
    <tableColumn id="8" xr3:uid="{303B383E-0417-4D7C-9855-61E2CB5AB455}" name="FERC Account Description"/>
    <tableColumn id="9" xr3:uid="{89129D18-47BE-4AF3-BECE-233868D48818}" name="January Amount" totalsRowFunction="custom" totalsRowDxfId="3" dataCellStyle="Comma" totalsRowCellStyle="Comma">
      <totalsRowFormula>I2-I4</totalsRowFormula>
    </tableColumn>
    <tableColumn id="10" xr3:uid="{D1AD1AE9-6E9F-4662-8B2F-C0044CFDAF55}" name="February Amount"/>
    <tableColumn id="11" xr3:uid="{27A38A27-5ACB-4317-9E24-7EADEE593694}" name="March Amount" totalsRowDxfId="2" dataCellStyle="Comma" totalsRowCellStyle="Comma"/>
    <tableColumn id="12" xr3:uid="{4A7FE771-9F05-414D-834F-F50D5F20462A}" name="April Amount"/>
    <tableColumn id="13" xr3:uid="{4171B208-C8F8-4297-BEBD-CADAD44343C7}" name="May Amount"/>
    <tableColumn id="14" xr3:uid="{614654B4-A69A-48DB-805B-EE1B22D239F8}" name="June Amount"/>
    <tableColumn id="15" xr3:uid="{D251A7BD-9C37-48CD-9C20-4169C34A6149}" name="July Amount"/>
    <tableColumn id="16" xr3:uid="{09A5001C-6F01-4164-A337-17298BFB2F9E}" name="August Amount"/>
    <tableColumn id="17" xr3:uid="{E6A4DF1C-D8C4-4288-AD1E-9DC23F0C393E}" name="September Amount"/>
    <tableColumn id="18" xr3:uid="{1727752B-DBCD-4C81-9B1F-E5032A591E89}" name="October Amount"/>
    <tableColumn id="19" xr3:uid="{3E2123E0-7207-4560-A7F9-F20ED9CB84D9}" name="November Amount"/>
    <tableColumn id="20" xr3:uid="{328B22AC-121E-42BA-BCC0-AD0EC037A040}" name="December Amount"/>
    <tableColumn id="21" xr3:uid="{01B9E644-F014-443B-A1C5-B28CC96D0ECA}" name="Sum of YT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B3AC88D-651B-461E-97B1-1E7CA51D76FC}" name="Table21" displayName="Table21" ref="A1:U3" totalsRowShown="0">
  <autoFilter ref="A1:U3" xr:uid="{7B3AC88D-651B-461E-97B1-1E7CA51D76FC}"/>
  <tableColumns count="21">
    <tableColumn id="1" xr3:uid="{20D8C0DE-4B52-4BC0-8FBB-622C10E374A4}" name="Sender Company Code"/>
    <tableColumn id="2" xr3:uid="{B90B0957-7706-48F9-BA12-7407887CE08F}" name="Sender Company "/>
    <tableColumn id="3" xr3:uid="{0D33C167-C2C1-4D60-A913-CB56938A1F38}" name="Receiver Company Code"/>
    <tableColumn id="4" xr3:uid="{B5518DCB-8B42-4D57-AC9F-109261EA36BA}" name="Receiver Company"/>
    <tableColumn id="5" xr3:uid="{720C3163-E27B-4051-9548-DB5DD3D41EF8}" name="Natural Account"/>
    <tableColumn id="6" xr3:uid="{E5CAE29D-5418-498A-AC58-D7DF6AAB17BC}" name="Natural Account Description"/>
    <tableColumn id="7" xr3:uid="{83E18D0B-AEE9-490F-8F4A-B88BA3811B14}" name="FERC Account"/>
    <tableColumn id="8" xr3:uid="{56712341-5B23-4B28-BD4C-D7F0234B1BF7}" name="FERC Account Description"/>
    <tableColumn id="9" xr3:uid="{CE055E95-9EFB-4044-82C8-102B8963F2D9}" name="January Amount"/>
    <tableColumn id="10" xr3:uid="{6737DD06-ACEB-4896-BCDE-4AE0A27A0528}" name="February Amount"/>
    <tableColumn id="11" xr3:uid="{2F8FA781-448B-4E8E-B4E3-EAEFD1E25D83}" name="March Amount"/>
    <tableColumn id="12" xr3:uid="{2196C718-8B79-4657-93AD-38B1178D1667}" name="April Amount"/>
    <tableColumn id="13" xr3:uid="{B3FCD9E7-09BA-491E-A5DD-F154B97FCE8B}" name="May Amount"/>
    <tableColumn id="14" xr3:uid="{267CABE4-B64E-431C-825B-CB72B65E6C79}" name="June Amount"/>
    <tableColumn id="15" xr3:uid="{97724FB1-E86E-4A51-8CD8-282741D817BB}" name="July Amount"/>
    <tableColumn id="16" xr3:uid="{92EA849A-AFF2-4234-BBC3-B4E37DE98C45}" name="August Amount"/>
    <tableColumn id="17" xr3:uid="{52DBD71A-CEE2-4694-ADAC-5F03A224F77D}" name="September Amount"/>
    <tableColumn id="18" xr3:uid="{8B3D29E1-69A4-4AA9-B3C9-FD301BC404EB}" name="October Amount"/>
    <tableColumn id="19" xr3:uid="{F731A7CA-AF2C-4D4C-AA59-00EBAF2D44D8}" name="November Amount"/>
    <tableColumn id="20" xr3:uid="{198EEC43-439B-4DCD-AB38-92FBFB1FEB13}" name="December Amount"/>
    <tableColumn id="21" xr3:uid="{BB518C5B-8209-4B87-9BF7-13A615D51C02}" name="Sum of YTD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8AF83DDC-B377-4F49-8AAB-F0D2B4CC2ECD}" name="Table20" displayName="Table20" ref="A1:U3" totalsRowShown="0">
  <autoFilter ref="A1:U3" xr:uid="{8AF83DDC-B377-4F49-8AAB-F0D2B4CC2ECD}"/>
  <tableColumns count="21">
    <tableColumn id="1" xr3:uid="{93EB4DAB-D25D-46B7-A3BD-729011D7B747}" name="Sender Company Code"/>
    <tableColumn id="2" xr3:uid="{299D9C9A-B1FD-48B2-9552-EE0710FCBE1E}" name="Sender Company "/>
    <tableColumn id="3" xr3:uid="{18B6CCE1-A3B2-4539-B86B-DB433E39FC14}" name="Receiver Company Code"/>
    <tableColumn id="4" xr3:uid="{2664F210-F9AC-4613-81E2-DB96724EA5AA}" name="Receiver Company"/>
    <tableColumn id="5" xr3:uid="{5810DCB8-502A-4612-B67C-D3D07B3D7C39}" name="Natural Account"/>
    <tableColumn id="6" xr3:uid="{7EAEF4F9-07EA-4763-B232-3951021AA0D3}" name="Natural Account Description"/>
    <tableColumn id="7" xr3:uid="{3E4D910B-5185-46D3-9AF0-E35BF39F864E}" name="FERC Account"/>
    <tableColumn id="8" xr3:uid="{9A4CB302-F917-4DA6-90B5-957DF683BF52}" name="FERC Account Description"/>
    <tableColumn id="9" xr3:uid="{8C3AFF8F-4DCD-40D9-BDE1-7238ED0E180F}" name="January Amount"/>
    <tableColumn id="10" xr3:uid="{2C6C32B9-E313-4592-9128-EEA3B698D047}" name="February Amount"/>
    <tableColumn id="11" xr3:uid="{D6884C59-C0BC-4DB2-B27F-BF0F06810EBB}" name="March Amount"/>
    <tableColumn id="12" xr3:uid="{8C4399DF-8AE4-4D38-97FF-605636CF46B5}" name="April Amount"/>
    <tableColumn id="13" xr3:uid="{90221415-E705-4CE4-9684-174B2F935302}" name="May Amount"/>
    <tableColumn id="14" xr3:uid="{ED644DFB-6FAD-4522-BAB0-43D6B105E2C3}" name="June Amount"/>
    <tableColumn id="15" xr3:uid="{EBEBEC14-4008-4F65-96C3-F5708F576772}" name="July Amount"/>
    <tableColumn id="16" xr3:uid="{41C8CFA3-234B-431A-93E3-A0ECA6C03ACC}" name="August Amount"/>
    <tableColumn id="17" xr3:uid="{1FE0064C-B7E1-44A1-A93E-0AC9F3298C47}" name="September Amount"/>
    <tableColumn id="18" xr3:uid="{1B5CA085-8FB9-4A6D-AE63-3AF901F0CE8B}" name="October Amount"/>
    <tableColumn id="19" xr3:uid="{4F8412F7-7051-4426-A7B0-92443531C711}" name="November Amount"/>
    <tableColumn id="20" xr3:uid="{E5A68368-180D-4DBB-B4CD-B151FB99F846}" name="December Amount"/>
    <tableColumn id="21" xr3:uid="{422560EE-DC61-490B-AF3B-5358F57475D3}" name="Sum of YTD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3491685-F399-4582-B263-B430E39D36CA}" name="Table19" displayName="Table19" ref="A1:U3" totalsRowShown="0">
  <autoFilter ref="A1:U3" xr:uid="{C3491685-F399-4582-B263-B430E39D36CA}"/>
  <tableColumns count="21">
    <tableColumn id="1" xr3:uid="{752517DE-A7D1-4348-8B58-45BCB6619EF2}" name="Sender Company Code"/>
    <tableColumn id="2" xr3:uid="{97E4D308-1FF3-4E6B-BCB3-7A6F604B2DF0}" name="Sender Company "/>
    <tableColumn id="3" xr3:uid="{3D2EA901-6134-4BCE-870E-AB1F3E12A6FA}" name="Receiver Company Code"/>
    <tableColumn id="4" xr3:uid="{C506B6AF-C739-4A8B-A0DB-9D5C8AE87E50}" name="Receiver Company"/>
    <tableColumn id="5" xr3:uid="{549090A1-42D9-40C6-96C1-A27CF8E3E7D9}" name="Natural Account"/>
    <tableColumn id="6" xr3:uid="{E42382EF-9F4C-4249-A0DD-401F8684D0F0}" name="Natural Account Description"/>
    <tableColumn id="7" xr3:uid="{B24F24DD-21F3-4389-B849-03FD237FC562}" name="FERC Account"/>
    <tableColumn id="8" xr3:uid="{ECE1519C-6B5A-4F6E-9ED2-E7D0EF06C0B8}" name="FERC Account Description"/>
    <tableColumn id="9" xr3:uid="{98B056C4-2113-4D62-8193-8C0B76048C65}" name="January Amount"/>
    <tableColumn id="10" xr3:uid="{48265EC6-2577-4BFE-BAA8-32BB349A8314}" name="February Amount"/>
    <tableColumn id="11" xr3:uid="{B07B77FC-0E36-4D77-81AD-F37005F91B21}" name="March Amount"/>
    <tableColumn id="12" xr3:uid="{D014CDAB-A2BF-46A5-AAFD-66AD5A393EBE}" name="April Amount"/>
    <tableColumn id="13" xr3:uid="{B4AF89D9-D604-4EF7-9BA5-0E76A43F461F}" name="May Amount"/>
    <tableColumn id="14" xr3:uid="{665659D3-F30F-413E-AFA3-A0C822F239C2}" name="June Amount"/>
    <tableColumn id="15" xr3:uid="{322A371E-E235-4371-8386-626EF857A2CD}" name="July Amount"/>
    <tableColumn id="16" xr3:uid="{40FBB7A0-457A-4201-82F8-64D153E4DA90}" name="August Amount"/>
    <tableColumn id="17" xr3:uid="{C6741120-5C08-4A1C-8006-41F4F00AFD94}" name="September Amount"/>
    <tableColumn id="18" xr3:uid="{F6A89BCA-15E4-49C7-B41D-401CC73E799D}" name="October Amount"/>
    <tableColumn id="19" xr3:uid="{9306563B-FECA-4C99-A46B-5C9CCA9F7842}" name="November Amount"/>
    <tableColumn id="20" xr3:uid="{2763DCFE-AC50-49DB-B91F-77C6ED3B2B00}" name="December Amount"/>
    <tableColumn id="21" xr3:uid="{DC87DCA8-E289-4274-A57D-1A7482912A71}" name="Sum of YT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15" dT="2024-02-29T13:54:13.97" personId="{6BC154FD-B89A-4D7A-9815-34FE6B198C4D}" id="{50A278FB-BA9B-4358-BEFC-4FBF7AAE8ED8}">
    <text xml:space="preserve">From 2of3 pg in SR
</text>
  </threadedComment>
  <threadedComment ref="C24" dT="2024-02-28T15:06:45.93" personId="{6BC154FD-B89A-4D7A-9815-34FE6B198C4D}" id="{D382FBFD-F20F-4455-A4CD-E829917243B5}">
    <text xml:space="preserve">I think Management should go in other consultants - but Site testing can stay in this other line </text>
  </threadedComment>
  <threadedComment ref="N30" dT="2024-02-28T15:41:13.00" personId="{6BC154FD-B89A-4D7A-9815-34FE6B198C4D}" id="{6C98E626-FDD7-4A21-9A06-AB13CAAE07A0}">
    <text xml:space="preserve">Question on what should be picked up ? - I included other accts
</text>
  </threadedComment>
  <threadedComment ref="R30" dT="2024-02-28T15:37:59.57" personId="{6BC154FD-B89A-4D7A-9815-34FE6B198C4D}" id="{779E782F-9FB5-43FC-A2A4-32869F71FA7B}">
    <text>Subcontracted services is being picked up here - where does it belong ?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1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customProperty" Target="../customProperty2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customProperty" Target="../customProperty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customProperty" Target="../customProperty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customProperty" Target="../customProperty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customProperty" Target="../customProperty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customProperty" Target="../customProperty2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customProperty" Target="../customProperty29.bin"/><Relationship Id="rId1" Type="http://schemas.openxmlformats.org/officeDocument/2006/relationships/customProperty" Target="../customProperty2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31.bin"/><Relationship Id="rId1" Type="http://schemas.openxmlformats.org/officeDocument/2006/relationships/customProperty" Target="../customProperty3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33.bin"/><Relationship Id="rId1" Type="http://schemas.openxmlformats.org/officeDocument/2006/relationships/customProperty" Target="../customProperty3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35.bin"/><Relationship Id="rId1" Type="http://schemas.openxmlformats.org/officeDocument/2006/relationships/customProperty" Target="../customProperty3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37.bin"/><Relationship Id="rId1" Type="http://schemas.openxmlformats.org/officeDocument/2006/relationships/customProperty" Target="../customProperty3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customProperty" Target="../customProperty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customProperty" Target="../customProperty3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customProperty" Target="../customProperty4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customProperty" Target="../customProperty4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customProperty" Target="../customProperty4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customProperty" Target="../customProperty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customProperty" Target="../customProperty4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7.bin"/><Relationship Id="rId4" Type="http://schemas.openxmlformats.org/officeDocument/2006/relationships/customProperty" Target="../customProperty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DE195-7E5F-4A42-9D0F-C1C7E96085A4}">
  <dimension ref="A1:U53"/>
  <sheetViews>
    <sheetView tabSelected="1" view="pageBreakPreview" zoomScale="90" zoomScaleNormal="100" zoomScaleSheetLayoutView="90" workbookViewId="0">
      <selection activeCell="G16" sqref="G16"/>
    </sheetView>
  </sheetViews>
  <sheetFormatPr defaultColWidth="9.109375" defaultRowHeight="10.199999999999999"/>
  <cols>
    <col min="1" max="1" width="3.5546875" style="1" customWidth="1"/>
    <col min="2" max="2" width="6.88671875" style="1" bestFit="1" customWidth="1"/>
    <col min="3" max="4" width="9.6640625" style="1" customWidth="1"/>
    <col min="5" max="5" width="4.6640625" style="1" customWidth="1"/>
    <col min="6" max="6" width="10.5546875" style="1" customWidth="1"/>
    <col min="7" max="13" width="9.6640625" style="1" customWidth="1"/>
    <col min="14" max="14" width="17.6640625" style="1" customWidth="1"/>
    <col min="15" max="17" width="9.6640625" style="1" customWidth="1"/>
    <col min="18" max="18" width="12.88671875" style="1" customWidth="1"/>
    <col min="19" max="19" width="9.5546875" style="1" customWidth="1"/>
    <col min="20" max="20" width="9.109375" style="1"/>
    <col min="21" max="21" width="11.109375" style="1" bestFit="1" customWidth="1"/>
    <col min="22" max="16384" width="9.109375" style="1"/>
  </cols>
  <sheetData>
    <row r="1" spans="1:21" ht="10.8" thickBot="1">
      <c r="A1" s="2" t="s">
        <v>0</v>
      </c>
      <c r="B1" s="2"/>
      <c r="C1" s="2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9" t="s">
        <v>2</v>
      </c>
    </row>
    <row r="2" spans="1:21">
      <c r="A2" s="1" t="s">
        <v>3</v>
      </c>
      <c r="E2" s="1" t="s">
        <v>4</v>
      </c>
      <c r="G2" s="1" t="s">
        <v>5</v>
      </c>
      <c r="K2" s="8"/>
      <c r="L2" s="8"/>
      <c r="M2" s="9"/>
      <c r="N2" s="9"/>
      <c r="O2" s="8" t="s">
        <v>6</v>
      </c>
      <c r="R2" s="9"/>
      <c r="S2" s="9"/>
    </row>
    <row r="3" spans="1:21">
      <c r="G3" s="1" t="s">
        <v>7</v>
      </c>
      <c r="K3" s="7"/>
      <c r="L3" s="9"/>
      <c r="M3" s="9"/>
      <c r="N3" s="9"/>
      <c r="O3" s="7" t="s">
        <v>8</v>
      </c>
      <c r="P3" s="9" t="s">
        <v>9</v>
      </c>
      <c r="R3" s="7"/>
      <c r="S3" s="9"/>
    </row>
    <row r="4" spans="1:21">
      <c r="A4" s="1" t="s">
        <v>10</v>
      </c>
      <c r="G4" s="1" t="s">
        <v>11</v>
      </c>
      <c r="K4" s="7"/>
      <c r="L4" s="9"/>
      <c r="M4" s="9"/>
      <c r="N4" s="9"/>
      <c r="O4" s="7" t="s">
        <v>8</v>
      </c>
      <c r="P4" s="9" t="s">
        <v>12</v>
      </c>
      <c r="R4" s="7"/>
      <c r="S4" s="9"/>
    </row>
    <row r="5" spans="1:21">
      <c r="G5" s="1" t="s">
        <v>13</v>
      </c>
      <c r="K5" s="7"/>
      <c r="L5" s="9"/>
      <c r="M5" s="9"/>
      <c r="N5" s="9"/>
      <c r="O5" s="7" t="s">
        <v>8</v>
      </c>
      <c r="P5" s="9" t="s">
        <v>14</v>
      </c>
      <c r="R5" s="28"/>
      <c r="S5" s="9"/>
    </row>
    <row r="6" spans="1:21">
      <c r="K6" s="7"/>
      <c r="L6" s="9"/>
      <c r="M6" s="9"/>
      <c r="N6" s="9"/>
      <c r="O6" s="7"/>
      <c r="P6" s="9" t="s">
        <v>1977</v>
      </c>
      <c r="R6" s="28"/>
      <c r="S6" s="9"/>
    </row>
    <row r="7" spans="1:21">
      <c r="K7" s="7"/>
      <c r="L7" s="9"/>
      <c r="M7" s="9"/>
      <c r="N7" s="9"/>
      <c r="O7" s="7"/>
      <c r="P7" s="9" t="s">
        <v>1978</v>
      </c>
      <c r="R7" s="28"/>
      <c r="S7" s="9"/>
    </row>
    <row r="8" spans="1:21" ht="10.8" thickBot="1">
      <c r="A8" s="2" t="s">
        <v>1976</v>
      </c>
      <c r="B8" s="2"/>
      <c r="C8" s="2"/>
      <c r="D8" s="2"/>
      <c r="E8" s="2"/>
      <c r="F8" s="2"/>
      <c r="G8" s="2"/>
      <c r="H8" s="2"/>
      <c r="I8" s="2"/>
      <c r="J8" s="2" t="s">
        <v>17</v>
      </c>
      <c r="K8" s="2"/>
      <c r="L8" s="2"/>
      <c r="M8" s="2"/>
      <c r="N8" s="2"/>
      <c r="O8" s="2"/>
      <c r="P8" s="2" t="s">
        <v>1979</v>
      </c>
      <c r="Q8" s="2"/>
      <c r="R8" s="2"/>
      <c r="U8" s="18"/>
    </row>
    <row r="9" spans="1:21">
      <c r="B9" s="4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U9" s="18"/>
    </row>
    <row r="10" spans="1:21">
      <c r="B10" s="4"/>
      <c r="C10" s="3" t="s">
        <v>19</v>
      </c>
      <c r="D10" s="3"/>
      <c r="E10" s="3"/>
      <c r="F10" s="3"/>
      <c r="G10" s="3"/>
      <c r="H10" s="3" t="s">
        <v>20</v>
      </c>
      <c r="I10" s="3"/>
      <c r="J10" s="3"/>
      <c r="K10" s="4"/>
      <c r="L10" s="3" t="s">
        <v>21</v>
      </c>
      <c r="M10" s="3"/>
      <c r="N10" s="3" t="s">
        <v>22</v>
      </c>
      <c r="O10" s="3"/>
      <c r="P10" s="3" t="s">
        <v>23</v>
      </c>
      <c r="Q10" s="3"/>
      <c r="R10" s="3" t="s">
        <v>24</v>
      </c>
      <c r="U10" s="18"/>
    </row>
    <row r="11" spans="1:21">
      <c r="B11" s="4"/>
      <c r="C11" s="4" t="s">
        <v>25</v>
      </c>
      <c r="D11" s="4"/>
      <c r="E11" s="4"/>
      <c r="F11" s="4"/>
      <c r="G11" s="3"/>
      <c r="H11" s="3"/>
      <c r="I11" s="3"/>
      <c r="J11" s="4"/>
      <c r="K11" s="4"/>
      <c r="L11" s="3"/>
      <c r="M11" s="3"/>
      <c r="N11" s="3"/>
      <c r="O11" s="4"/>
      <c r="P11" s="3"/>
      <c r="Q11" s="4"/>
      <c r="R11" s="3"/>
      <c r="U11" s="19"/>
    </row>
    <row r="12" spans="1:21">
      <c r="A12" s="1" t="s">
        <v>26</v>
      </c>
      <c r="B12" s="4"/>
      <c r="C12" s="4" t="s">
        <v>27</v>
      </c>
      <c r="D12" s="4"/>
      <c r="E12" s="4"/>
      <c r="F12" s="3"/>
      <c r="G12" s="4"/>
      <c r="I12" s="4"/>
      <c r="J12" s="4"/>
      <c r="K12" s="3"/>
      <c r="L12" s="3" t="s">
        <v>28</v>
      </c>
      <c r="M12" s="3"/>
      <c r="N12" s="3">
        <v>2023</v>
      </c>
      <c r="O12" s="3"/>
      <c r="P12" s="4">
        <v>2024</v>
      </c>
      <c r="Q12" s="4"/>
      <c r="R12" s="4">
        <v>2025</v>
      </c>
    </row>
    <row r="13" spans="1:21" ht="10.8" thickBot="1">
      <c r="A13" s="2" t="s">
        <v>29</v>
      </c>
      <c r="B13" s="5"/>
      <c r="C13" s="5" t="s">
        <v>30</v>
      </c>
      <c r="D13" s="5"/>
      <c r="E13" s="5"/>
      <c r="F13" s="5"/>
      <c r="G13" s="13"/>
      <c r="H13" s="5" t="s">
        <v>31</v>
      </c>
      <c r="I13" s="13"/>
      <c r="J13" s="14"/>
      <c r="K13" s="13"/>
      <c r="L13" s="14" t="s">
        <v>32</v>
      </c>
      <c r="M13" s="14"/>
      <c r="N13" s="14" t="s">
        <v>33</v>
      </c>
      <c r="O13" s="14"/>
      <c r="P13" s="32" t="s">
        <v>33</v>
      </c>
      <c r="Q13" s="32"/>
      <c r="R13" s="32" t="s">
        <v>33</v>
      </c>
    </row>
    <row r="14" spans="1:21">
      <c r="A14" s="1">
        <v>1</v>
      </c>
      <c r="B14" s="6"/>
      <c r="C14" s="6"/>
      <c r="D14" s="6"/>
      <c r="E14" s="6"/>
      <c r="F14" s="12"/>
      <c r="G14" s="12"/>
      <c r="H14" s="12"/>
      <c r="I14" s="12"/>
      <c r="J14" s="6"/>
      <c r="K14" s="6"/>
      <c r="L14" s="6"/>
      <c r="M14" s="6"/>
      <c r="N14" s="6"/>
      <c r="O14" s="6"/>
      <c r="P14" s="6"/>
      <c r="Q14" s="6"/>
      <c r="R14" s="6"/>
    </row>
    <row r="15" spans="1:21">
      <c r="A15" s="1">
        <v>2</v>
      </c>
      <c r="B15" s="6"/>
      <c r="C15" s="20" t="s">
        <v>34</v>
      </c>
      <c r="F15" s="15"/>
      <c r="G15" s="15"/>
      <c r="H15" s="15"/>
      <c r="I15" s="15"/>
      <c r="J15" s="15"/>
      <c r="K15" s="15"/>
      <c r="L15" s="21"/>
      <c r="M15" s="21"/>
      <c r="N15" s="15"/>
      <c r="O15" s="15"/>
      <c r="P15" s="15"/>
      <c r="Q15" s="15"/>
      <c r="R15" s="15"/>
    </row>
    <row r="16" spans="1:21">
      <c r="A16" s="1">
        <v>3</v>
      </c>
      <c r="B16" s="6"/>
      <c r="C16" s="26" t="s">
        <v>35</v>
      </c>
      <c r="N16" s="27"/>
      <c r="O16" s="27"/>
      <c r="P16" s="27"/>
      <c r="Q16" s="27"/>
      <c r="R16" s="27"/>
    </row>
    <row r="17" spans="1:18">
      <c r="A17" s="1">
        <v>4</v>
      </c>
      <c r="B17" s="6"/>
      <c r="N17" s="27"/>
      <c r="O17" s="27"/>
      <c r="P17" s="27"/>
      <c r="Q17" s="27"/>
      <c r="R17" s="27"/>
    </row>
    <row r="18" spans="1:18">
      <c r="A18" s="1">
        <v>5</v>
      </c>
      <c r="B18" s="6"/>
      <c r="C18" s="20" t="s">
        <v>36</v>
      </c>
      <c r="F18" s="15"/>
      <c r="G18" s="15"/>
      <c r="H18" s="15"/>
      <c r="I18" s="15"/>
      <c r="J18" s="22"/>
      <c r="K18" s="15"/>
      <c r="L18" s="21"/>
      <c r="M18" s="21"/>
      <c r="N18" s="15"/>
      <c r="O18" s="15"/>
      <c r="P18" s="15"/>
      <c r="Q18" s="15"/>
      <c r="R18" s="15"/>
    </row>
    <row r="19" spans="1:18">
      <c r="A19" s="1">
        <v>6</v>
      </c>
      <c r="B19" s="6"/>
      <c r="C19" s="26" t="s">
        <v>35</v>
      </c>
      <c r="F19" s="15"/>
      <c r="G19" s="15"/>
      <c r="H19" s="15"/>
      <c r="I19" s="15"/>
      <c r="J19" s="15"/>
      <c r="K19" s="15"/>
      <c r="L19" s="21"/>
      <c r="M19" s="21"/>
      <c r="N19" s="15"/>
      <c r="O19" s="15"/>
      <c r="P19" s="15"/>
      <c r="Q19" s="15"/>
      <c r="R19" s="15"/>
    </row>
    <row r="20" spans="1:18">
      <c r="A20" s="1">
        <v>7</v>
      </c>
      <c r="B20" s="6"/>
      <c r="N20" s="27"/>
      <c r="O20" s="27"/>
      <c r="P20" s="27"/>
      <c r="Q20" s="27"/>
      <c r="R20" s="27"/>
    </row>
    <row r="21" spans="1:18">
      <c r="A21" s="1">
        <v>8</v>
      </c>
      <c r="B21" s="6"/>
      <c r="C21" s="20" t="s">
        <v>37</v>
      </c>
      <c r="F21" s="15"/>
      <c r="G21" s="15"/>
      <c r="H21" s="15"/>
      <c r="I21" s="15"/>
      <c r="J21" s="22"/>
      <c r="K21" s="15"/>
      <c r="L21" s="21"/>
      <c r="M21" s="21"/>
      <c r="N21" s="15"/>
      <c r="O21" s="15"/>
      <c r="P21" s="24"/>
      <c r="Q21" s="15"/>
      <c r="R21" s="15"/>
    </row>
    <row r="22" spans="1:18">
      <c r="A22" s="1">
        <v>9</v>
      </c>
      <c r="B22" s="6"/>
      <c r="C22" s="26" t="s">
        <v>35</v>
      </c>
      <c r="F22" s="15"/>
      <c r="G22" s="15"/>
      <c r="H22" s="15"/>
      <c r="I22" s="15"/>
      <c r="J22" s="15"/>
      <c r="K22" s="15"/>
      <c r="L22" s="21"/>
      <c r="M22" s="21"/>
      <c r="N22" s="15"/>
      <c r="O22" s="15"/>
      <c r="P22" s="15"/>
      <c r="Q22" s="15"/>
      <c r="R22" s="15"/>
    </row>
    <row r="23" spans="1:18">
      <c r="A23" s="1">
        <v>10</v>
      </c>
      <c r="B23" s="6"/>
      <c r="N23" s="27"/>
      <c r="O23" s="27"/>
      <c r="P23" s="27"/>
      <c r="Q23" s="27"/>
      <c r="R23" s="27"/>
    </row>
    <row r="24" spans="1:18">
      <c r="A24" s="1">
        <v>11</v>
      </c>
      <c r="B24" s="6"/>
      <c r="C24" s="20" t="s">
        <v>38</v>
      </c>
      <c r="F24" s="15"/>
      <c r="G24" s="15"/>
      <c r="H24" s="15"/>
      <c r="I24" s="15"/>
      <c r="J24" s="15"/>
      <c r="K24" s="15"/>
      <c r="L24" s="21"/>
      <c r="M24" s="21"/>
      <c r="N24" s="15"/>
      <c r="O24" s="15"/>
      <c r="P24" s="15"/>
      <c r="Q24" s="15"/>
      <c r="R24" s="15"/>
    </row>
    <row r="25" spans="1:18">
      <c r="A25" s="1">
        <v>12</v>
      </c>
      <c r="B25" s="6"/>
      <c r="N25" s="27"/>
      <c r="O25" s="27"/>
      <c r="P25" s="27"/>
      <c r="Q25" s="27"/>
      <c r="R25" s="27"/>
    </row>
    <row r="26" spans="1:18">
      <c r="A26" s="1">
        <v>13</v>
      </c>
      <c r="B26" s="6"/>
      <c r="N26" s="27"/>
      <c r="O26" s="27"/>
      <c r="P26" s="27"/>
      <c r="Q26" s="27"/>
      <c r="R26" s="27"/>
    </row>
    <row r="27" spans="1:18">
      <c r="A27" s="1">
        <v>14</v>
      </c>
      <c r="B27" s="6"/>
      <c r="C27" s="20" t="s">
        <v>39</v>
      </c>
      <c r="F27" s="15"/>
      <c r="G27" s="15"/>
      <c r="H27" s="15"/>
      <c r="I27" s="15"/>
      <c r="J27" s="23"/>
      <c r="K27" s="22"/>
      <c r="L27" s="21"/>
      <c r="M27" s="21"/>
      <c r="N27" s="15"/>
      <c r="O27" s="24"/>
      <c r="P27" s="24"/>
      <c r="Q27" s="15"/>
      <c r="R27" s="15"/>
    </row>
    <row r="28" spans="1:18">
      <c r="A28" s="1">
        <v>15</v>
      </c>
      <c r="B28" s="6"/>
      <c r="C28" s="26" t="s">
        <v>35</v>
      </c>
      <c r="F28" s="15"/>
      <c r="G28" s="15"/>
      <c r="H28" s="15"/>
      <c r="I28" s="15"/>
      <c r="J28" s="15"/>
      <c r="K28" s="15"/>
      <c r="L28" s="21"/>
      <c r="M28" s="21"/>
      <c r="N28" s="15"/>
      <c r="O28" s="15"/>
      <c r="P28" s="15"/>
      <c r="Q28" s="15"/>
      <c r="R28" s="15"/>
    </row>
    <row r="29" spans="1:18">
      <c r="A29" s="1">
        <v>16</v>
      </c>
      <c r="B29" s="6"/>
      <c r="N29" s="27"/>
      <c r="O29" s="27"/>
      <c r="P29" s="27"/>
      <c r="Q29" s="27"/>
      <c r="R29" s="27"/>
    </row>
    <row r="30" spans="1:18">
      <c r="A30" s="1">
        <v>17</v>
      </c>
      <c r="B30" s="6"/>
      <c r="C30" s="20" t="s">
        <v>40</v>
      </c>
      <c r="F30" s="15"/>
      <c r="G30" s="15"/>
      <c r="H30" s="15" t="s">
        <v>41</v>
      </c>
      <c r="I30" s="15"/>
      <c r="J30" s="22"/>
      <c r="K30" s="15"/>
      <c r="L30" s="21" t="s">
        <v>42</v>
      </c>
      <c r="M30" s="21"/>
      <c r="N30" s="15">
        <f>'C-16_Data'!N30</f>
        <v>83519.960489999969</v>
      </c>
      <c r="O30" s="24"/>
      <c r="P30" s="15">
        <f>'C-16_Data'!P30</f>
        <v>89699.700882245903</v>
      </c>
      <c r="Q30" s="15"/>
      <c r="R30" s="15">
        <f>'C-16_Data'!R30</f>
        <v>101628.05630940122</v>
      </c>
    </row>
    <row r="31" spans="1:18">
      <c r="A31" s="1">
        <v>18</v>
      </c>
      <c r="B31" s="6"/>
      <c r="N31" s="27"/>
      <c r="O31" s="27"/>
      <c r="P31" s="27"/>
      <c r="Q31" s="27"/>
      <c r="R31" s="27"/>
    </row>
    <row r="32" spans="1:18">
      <c r="A32" s="1">
        <v>19</v>
      </c>
      <c r="B32" s="6"/>
      <c r="N32" s="27"/>
      <c r="O32" s="27"/>
      <c r="P32" s="27"/>
      <c r="Q32" s="27"/>
      <c r="R32" s="27"/>
    </row>
    <row r="33" spans="1:18">
      <c r="A33" s="1">
        <v>20</v>
      </c>
      <c r="B33" s="6"/>
      <c r="C33" s="20" t="s">
        <v>43</v>
      </c>
      <c r="F33" s="15"/>
      <c r="G33" s="15"/>
      <c r="H33" s="15"/>
      <c r="I33" s="15"/>
      <c r="J33" s="15"/>
      <c r="K33" s="15"/>
      <c r="L33" s="21"/>
      <c r="M33" s="21"/>
      <c r="N33" s="15"/>
      <c r="O33" s="15"/>
      <c r="P33" s="15"/>
      <c r="Q33" s="15"/>
      <c r="R33" s="15"/>
    </row>
    <row r="34" spans="1:18">
      <c r="A34" s="1">
        <v>21</v>
      </c>
      <c r="B34" s="6"/>
      <c r="C34" s="26" t="s">
        <v>35</v>
      </c>
      <c r="F34" s="15"/>
      <c r="G34" s="15"/>
      <c r="H34" s="15"/>
      <c r="I34" s="15"/>
      <c r="J34" s="15"/>
      <c r="K34" s="15"/>
      <c r="L34" s="21"/>
      <c r="M34" s="21"/>
      <c r="N34" s="15"/>
      <c r="O34" s="15"/>
      <c r="P34" s="15"/>
      <c r="Q34" s="15"/>
      <c r="R34" s="15"/>
    </row>
    <row r="35" spans="1:18">
      <c r="A35" s="1">
        <v>22</v>
      </c>
      <c r="B35" s="6"/>
      <c r="N35" s="27"/>
      <c r="O35" s="27"/>
      <c r="P35" s="27"/>
      <c r="Q35" s="27"/>
      <c r="R35" s="27"/>
    </row>
    <row r="36" spans="1:18">
      <c r="A36" s="1">
        <v>23</v>
      </c>
      <c r="B36" s="6"/>
      <c r="C36" s="20" t="s">
        <v>44</v>
      </c>
      <c r="F36" s="15"/>
      <c r="G36" s="15"/>
      <c r="H36" s="15" t="s">
        <v>45</v>
      </c>
      <c r="I36" s="15"/>
      <c r="J36" s="22"/>
      <c r="K36" s="15"/>
      <c r="L36" s="21" t="s">
        <v>42</v>
      </c>
      <c r="M36" s="21"/>
      <c r="N36" s="15">
        <f>'C-16_Data'!N36</f>
        <v>28957.176969999986</v>
      </c>
      <c r="O36" s="24"/>
      <c r="P36" s="15">
        <f>'C-16_Data'!P36</f>
        <v>27334.698237999997</v>
      </c>
      <c r="Q36" s="15"/>
      <c r="R36" s="15">
        <f>'C-16_Data'!R36</f>
        <v>28652.228477999997</v>
      </c>
    </row>
    <row r="37" spans="1:18">
      <c r="A37" s="1">
        <v>24</v>
      </c>
      <c r="B37" s="6"/>
      <c r="C37" s="20"/>
      <c r="D37" s="1" t="s">
        <v>46</v>
      </c>
      <c r="F37" s="15"/>
      <c r="G37" s="15"/>
      <c r="H37" s="15"/>
      <c r="I37" s="15"/>
      <c r="J37" s="15"/>
      <c r="K37" s="15"/>
      <c r="L37" s="21"/>
      <c r="M37" s="21"/>
      <c r="N37" s="15"/>
      <c r="O37" s="15"/>
      <c r="P37" s="15"/>
      <c r="Q37" s="15"/>
      <c r="R37" s="15"/>
    </row>
    <row r="38" spans="1:18">
      <c r="A38" s="1">
        <v>25</v>
      </c>
      <c r="B38" s="6"/>
      <c r="N38" s="27"/>
      <c r="O38" s="27"/>
      <c r="P38" s="27"/>
      <c r="Q38" s="27"/>
      <c r="R38" s="27"/>
    </row>
    <row r="39" spans="1:18">
      <c r="A39" s="1">
        <v>26</v>
      </c>
      <c r="B39" s="6"/>
      <c r="C39" s="20" t="s">
        <v>47</v>
      </c>
      <c r="F39" s="15"/>
      <c r="G39" s="15"/>
      <c r="H39" s="15"/>
      <c r="I39" s="15"/>
      <c r="J39" s="15"/>
      <c r="K39" s="15"/>
      <c r="L39" s="21"/>
      <c r="M39" s="21"/>
      <c r="N39" s="15"/>
      <c r="O39" s="15"/>
      <c r="P39" s="15"/>
      <c r="Q39" s="15"/>
      <c r="R39" s="15"/>
    </row>
    <row r="40" spans="1:18">
      <c r="A40" s="1">
        <v>27</v>
      </c>
      <c r="B40" s="6"/>
      <c r="C40" s="26" t="s">
        <v>35</v>
      </c>
      <c r="F40" s="15"/>
      <c r="G40" s="15"/>
      <c r="H40" s="15"/>
      <c r="I40" s="15"/>
      <c r="J40" s="22"/>
      <c r="K40" s="15"/>
      <c r="L40" s="25"/>
      <c r="M40" s="25"/>
      <c r="N40" s="22"/>
      <c r="O40" s="15"/>
      <c r="P40" s="15"/>
      <c r="Q40" s="15"/>
      <c r="R40" s="15"/>
    </row>
    <row r="41" spans="1:18">
      <c r="A41" s="1">
        <v>28</v>
      </c>
      <c r="B41" s="6"/>
      <c r="N41" s="27"/>
      <c r="O41" s="27"/>
      <c r="P41" s="27"/>
      <c r="Q41" s="27"/>
      <c r="R41" s="27"/>
    </row>
    <row r="42" spans="1:18">
      <c r="A42" s="1">
        <v>29</v>
      </c>
      <c r="B42" s="6"/>
      <c r="C42" s="1" t="s">
        <v>48</v>
      </c>
      <c r="H42" s="24"/>
      <c r="L42" s="21"/>
      <c r="M42" s="21"/>
      <c r="N42" s="15"/>
      <c r="O42" s="24"/>
      <c r="P42" s="24"/>
      <c r="Q42" s="27"/>
      <c r="R42" s="27"/>
    </row>
    <row r="43" spans="1:18">
      <c r="A43" s="1">
        <v>30</v>
      </c>
      <c r="B43" s="6"/>
      <c r="C43" s="26" t="s">
        <v>35</v>
      </c>
      <c r="N43" s="27"/>
      <c r="O43" s="27"/>
      <c r="P43" s="27"/>
      <c r="Q43" s="27"/>
      <c r="R43" s="27"/>
    </row>
    <row r="44" spans="1:18">
      <c r="A44" s="1">
        <v>31</v>
      </c>
      <c r="B44" s="6"/>
      <c r="N44" s="27"/>
      <c r="O44" s="27"/>
      <c r="P44" s="27"/>
      <c r="Q44" s="27"/>
      <c r="R44" s="27"/>
    </row>
    <row r="45" spans="1:18">
      <c r="A45" s="1">
        <v>32</v>
      </c>
      <c r="B45" s="6"/>
      <c r="C45" s="20" t="s">
        <v>49</v>
      </c>
      <c r="F45" s="15"/>
      <c r="G45" s="15"/>
      <c r="H45" s="15"/>
      <c r="I45" s="15"/>
      <c r="J45" s="22"/>
      <c r="K45" s="24"/>
      <c r="L45" s="21"/>
      <c r="M45" s="21"/>
      <c r="N45" s="15"/>
      <c r="O45" s="24"/>
      <c r="P45" s="15"/>
      <c r="Q45" s="15"/>
      <c r="R45" s="15"/>
    </row>
    <row r="46" spans="1:18">
      <c r="A46" s="1">
        <v>33</v>
      </c>
      <c r="B46" s="6"/>
      <c r="C46" s="26" t="s">
        <v>35</v>
      </c>
      <c r="F46" s="15"/>
      <c r="G46" s="15"/>
      <c r="H46" s="15"/>
      <c r="I46" s="15"/>
      <c r="J46" s="22"/>
      <c r="K46" s="15"/>
      <c r="L46" s="25"/>
      <c r="M46" s="25"/>
      <c r="N46" s="22"/>
      <c r="O46" s="15"/>
      <c r="P46" s="15"/>
      <c r="Q46" s="15"/>
      <c r="R46" s="15"/>
    </row>
    <row r="47" spans="1:18">
      <c r="A47" s="1">
        <v>34</v>
      </c>
      <c r="B47" s="6"/>
      <c r="N47" s="27"/>
      <c r="O47" s="27"/>
      <c r="P47" s="27"/>
      <c r="Q47" s="27"/>
      <c r="R47" s="27"/>
    </row>
    <row r="48" spans="1:18">
      <c r="A48" s="1">
        <v>35</v>
      </c>
      <c r="B48" s="6"/>
      <c r="C48" s="20" t="s">
        <v>50</v>
      </c>
      <c r="F48" s="15"/>
      <c r="G48" s="15"/>
      <c r="H48" s="15" t="s">
        <v>51</v>
      </c>
      <c r="I48" s="15"/>
      <c r="J48" s="22"/>
      <c r="K48" s="15"/>
      <c r="L48" s="21" t="s">
        <v>42</v>
      </c>
      <c r="M48" s="21"/>
      <c r="N48" s="15">
        <f>'C-16_Data'!N48</f>
        <v>20948.669540000006</v>
      </c>
      <c r="O48" s="24"/>
      <c r="P48" s="15">
        <f>'C-16_Data'!P48</f>
        <v>24058.106654622901</v>
      </c>
      <c r="Q48" s="15"/>
      <c r="R48" s="15">
        <f>'C-16_Data'!R48</f>
        <v>25909.198956422908</v>
      </c>
    </row>
    <row r="49" spans="1:18">
      <c r="A49" s="1">
        <v>36</v>
      </c>
      <c r="B49" s="6"/>
      <c r="C49" s="20"/>
      <c r="F49" s="15"/>
      <c r="G49" s="15"/>
      <c r="H49" s="24"/>
      <c r="I49" s="15"/>
      <c r="J49" s="22"/>
      <c r="K49" s="15"/>
      <c r="L49" s="21"/>
      <c r="M49" s="21"/>
      <c r="N49" s="21"/>
      <c r="O49" s="24"/>
      <c r="P49" s="15"/>
      <c r="Q49" s="15"/>
      <c r="R49" s="15"/>
    </row>
    <row r="50" spans="1:18" ht="10.8" thickBot="1">
      <c r="A50" s="1">
        <v>37</v>
      </c>
      <c r="C50" s="6" t="s">
        <v>52</v>
      </c>
      <c r="F50" s="11"/>
      <c r="G50" s="11"/>
      <c r="H50" s="11"/>
      <c r="I50" s="11"/>
      <c r="J50" s="10"/>
      <c r="K50" s="11"/>
      <c r="L50" s="16"/>
      <c r="M50" s="16"/>
      <c r="N50" s="93">
        <f>SUM(N15:N49)</f>
        <v>133425.80699999997</v>
      </c>
      <c r="O50" s="11"/>
      <c r="P50" s="93">
        <f>SUM(P15:P49)</f>
        <v>141092.5057748688</v>
      </c>
      <c r="Q50" s="11"/>
      <c r="R50" s="93">
        <f>SUM(R15:R48)</f>
        <v>156189.48374382412</v>
      </c>
    </row>
    <row r="51" spans="1:18" ht="10.8" thickTop="1">
      <c r="A51" s="1">
        <v>38</v>
      </c>
      <c r="C51" s="6"/>
      <c r="F51" s="11"/>
      <c r="G51" s="11"/>
      <c r="H51" s="11"/>
      <c r="I51" s="11"/>
      <c r="J51" s="10"/>
      <c r="K51" s="17"/>
      <c r="L51" s="10"/>
      <c r="M51" s="10"/>
      <c r="N51" s="10"/>
      <c r="O51" s="11"/>
      <c r="P51" s="11"/>
      <c r="Q51" s="11"/>
      <c r="R51" s="11"/>
    </row>
    <row r="52" spans="1:18" ht="10.8" thickBot="1">
      <c r="A52" s="2">
        <v>39</v>
      </c>
      <c r="B52" s="2" t="s">
        <v>53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>
      <c r="A53" s="1" t="s">
        <v>54</v>
      </c>
    </row>
  </sheetData>
  <pageMargins left="0.7" right="0.7" top="0.75" bottom="0.75" header="0.3" footer="0.3"/>
  <pageSetup scale="53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BABA-4C8D-4603-A16D-1D15A9D924AA}">
  <dimension ref="A1:U19"/>
  <sheetViews>
    <sheetView workbookViewId="0">
      <selection activeCell="I7" activeCellId="3" sqref="T11 Q16 J2 I7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style="36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style="36" customWidth="1"/>
    <col min="18" max="18" width="17.33203125" customWidth="1"/>
    <col min="19" max="19" width="19.109375" style="36" customWidth="1"/>
    <col min="20" max="20" width="19" style="36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s="36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s="36" t="s">
        <v>81</v>
      </c>
      <c r="R1" t="s">
        <v>82</v>
      </c>
      <c r="S1" s="36" t="s">
        <v>83</v>
      </c>
      <c r="T1" s="36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1190</v>
      </c>
      <c r="F2" t="s">
        <v>1191</v>
      </c>
      <c r="G2">
        <v>9184100</v>
      </c>
      <c r="H2" t="s">
        <v>93</v>
      </c>
      <c r="I2" s="36">
        <v>3991.6</v>
      </c>
      <c r="J2">
        <v>647143.51</v>
      </c>
      <c r="K2">
        <v>9553</v>
      </c>
      <c r="L2">
        <v>3703.9</v>
      </c>
      <c r="M2">
        <v>34802.01</v>
      </c>
      <c r="N2">
        <v>1888.99</v>
      </c>
      <c r="O2">
        <v>946.73</v>
      </c>
      <c r="P2">
        <v>8882.4</v>
      </c>
      <c r="Q2" s="36">
        <v>13270.49</v>
      </c>
      <c r="R2">
        <v>2376.66</v>
      </c>
      <c r="S2" s="36">
        <v>3155.46</v>
      </c>
      <c r="T2" s="36">
        <v>825.55</v>
      </c>
      <c r="U2">
        <v>730540.3</v>
      </c>
    </row>
    <row r="3" spans="1:21">
      <c r="I3" s="36" t="s">
        <v>1735</v>
      </c>
      <c r="J3" t="s">
        <v>1735</v>
      </c>
      <c r="K3" t="s">
        <v>1741</v>
      </c>
      <c r="L3" t="s">
        <v>1741</v>
      </c>
      <c r="M3" t="s">
        <v>1741</v>
      </c>
      <c r="N3" t="s">
        <v>1741</v>
      </c>
      <c r="O3" t="s">
        <v>1741</v>
      </c>
      <c r="P3" t="s">
        <v>1741</v>
      </c>
      <c r="Q3" s="36" t="s">
        <v>1741</v>
      </c>
      <c r="R3" t="s">
        <v>1741</v>
      </c>
      <c r="S3" s="36" t="s">
        <v>1741</v>
      </c>
      <c r="T3" s="36" t="s">
        <v>1741</v>
      </c>
    </row>
    <row r="4" spans="1:21">
      <c r="I4" s="36">
        <v>74.930000000000007</v>
      </c>
      <c r="Q4" s="36">
        <v>602.22</v>
      </c>
      <c r="S4" s="36">
        <v>139.75</v>
      </c>
      <c r="T4" s="36">
        <v>110.83</v>
      </c>
    </row>
    <row r="5" spans="1:21">
      <c r="I5" s="36">
        <v>2736.72</v>
      </c>
      <c r="Q5" s="36">
        <v>416.57</v>
      </c>
      <c r="S5" s="36">
        <v>1161</v>
      </c>
      <c r="T5" s="36">
        <v>245.21</v>
      </c>
    </row>
    <row r="6" spans="1:21">
      <c r="Q6" s="36">
        <v>242.8</v>
      </c>
      <c r="S6" s="36">
        <v>66.599999999999994</v>
      </c>
      <c r="T6" s="36">
        <v>55.41</v>
      </c>
    </row>
    <row r="7" spans="1:21">
      <c r="I7" s="36">
        <f>SUM(I4:I5)</f>
        <v>2811.6499999999996</v>
      </c>
      <c r="Q7" s="36">
        <v>4771</v>
      </c>
    </row>
    <row r="8" spans="1:21">
      <c r="S8" s="36">
        <f>SUM(S4:S6)</f>
        <v>1367.35</v>
      </c>
      <c r="T8" s="36">
        <f>SUM(T4:T6)</f>
        <v>411.45000000000005</v>
      </c>
    </row>
    <row r="9" spans="1:21">
      <c r="I9" s="36" t="s">
        <v>1741</v>
      </c>
      <c r="Q9" s="36">
        <f>SUM(Q4:Q7)</f>
        <v>6032.59</v>
      </c>
    </row>
    <row r="10" spans="1:21">
      <c r="I10" s="36">
        <v>572.51</v>
      </c>
      <c r="T10" s="36" t="s">
        <v>1735</v>
      </c>
    </row>
    <row r="11" spans="1:21">
      <c r="I11" s="36">
        <v>192.51</v>
      </c>
      <c r="Q11" s="36" t="s">
        <v>1735</v>
      </c>
      <c r="S11" s="36" t="s">
        <v>1735</v>
      </c>
      <c r="T11" s="36">
        <v>414.1</v>
      </c>
    </row>
    <row r="12" spans="1:21">
      <c r="I12" s="36">
        <v>414.93</v>
      </c>
      <c r="Q12" s="36">
        <v>3073</v>
      </c>
      <c r="S12" s="36">
        <v>89.9</v>
      </c>
    </row>
    <row r="13" spans="1:21">
      <c r="Q13" s="36">
        <v>269.7</v>
      </c>
      <c r="S13" s="36">
        <v>1698.21</v>
      </c>
      <c r="T13" s="36" t="s">
        <v>1856</v>
      </c>
    </row>
    <row r="14" spans="1:21">
      <c r="I14" s="36">
        <f>SUM(I10:I13)</f>
        <v>1179.95</v>
      </c>
      <c r="Q14" s="36">
        <v>3895.2</v>
      </c>
      <c r="T14" s="36">
        <f>T11+T8</f>
        <v>825.55000000000007</v>
      </c>
    </row>
    <row r="15" spans="1:21">
      <c r="S15" s="36">
        <f>SUM(S12:S14)</f>
        <v>1788.1100000000001</v>
      </c>
    </row>
    <row r="16" spans="1:21">
      <c r="I16" s="36" t="s">
        <v>1856</v>
      </c>
      <c r="Q16" s="36">
        <f>SUM(Q12:Q15)</f>
        <v>7237.9</v>
      </c>
    </row>
    <row r="17" spans="9:19">
      <c r="I17" s="36">
        <f>I14+I7</f>
        <v>3991.5999999999995</v>
      </c>
      <c r="S17" s="36" t="s">
        <v>1856</v>
      </c>
    </row>
    <row r="18" spans="9:19">
      <c r="Q18" s="36" t="s">
        <v>1856</v>
      </c>
      <c r="S18" s="36">
        <f>S15+S8</f>
        <v>3155.46</v>
      </c>
    </row>
    <row r="19" spans="9:19">
      <c r="Q19" s="36">
        <f>Q16+Q9</f>
        <v>13270.49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5653-98D1-42C3-BBC7-E847E2E3570C}">
  <dimension ref="A1:U3"/>
  <sheetViews>
    <sheetView topLeftCell="B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1192</v>
      </c>
      <c r="F2" t="s">
        <v>1193</v>
      </c>
      <c r="G2">
        <v>9184100</v>
      </c>
      <c r="H2" t="s">
        <v>93</v>
      </c>
      <c r="I2">
        <v>1333005.08</v>
      </c>
      <c r="J2">
        <v>-1010506.47</v>
      </c>
      <c r="K2">
        <v>1494723.48</v>
      </c>
      <c r="L2">
        <v>616372.15</v>
      </c>
      <c r="M2">
        <v>381494.14</v>
      </c>
      <c r="N2">
        <v>-656530.5</v>
      </c>
      <c r="O2">
        <v>113510.83</v>
      </c>
      <c r="P2">
        <v>4706900.45</v>
      </c>
      <c r="Q2">
        <v>-1611003.38</v>
      </c>
      <c r="R2">
        <v>1243703.93</v>
      </c>
      <c r="S2">
        <v>-1219793.1100000001</v>
      </c>
      <c r="T2">
        <v>1557990.8</v>
      </c>
      <c r="U2">
        <v>6949867.3999999994</v>
      </c>
    </row>
    <row r="3" spans="1:21">
      <c r="I3" t="s">
        <v>1857</v>
      </c>
      <c r="J3" t="s">
        <v>1857</v>
      </c>
      <c r="K3" t="s">
        <v>1857</v>
      </c>
      <c r="L3" t="s">
        <v>1858</v>
      </c>
      <c r="M3" t="s">
        <v>1858</v>
      </c>
      <c r="N3" t="s">
        <v>1859</v>
      </c>
      <c r="O3" t="s">
        <v>1735</v>
      </c>
      <c r="P3" t="s">
        <v>1741</v>
      </c>
      <c r="Q3" t="s">
        <v>1735</v>
      </c>
      <c r="R3" t="s">
        <v>1860</v>
      </c>
      <c r="S3" t="s">
        <v>1859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A29CD-3DEC-45E9-BB01-5F1F9530584F}">
  <dimension ref="A1:U13"/>
  <sheetViews>
    <sheetView topLeftCell="J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style="36" customWidth="1"/>
    <col min="10" max="10" width="18.109375" customWidth="1"/>
    <col min="11" max="11" width="15.5546875" style="36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s="36" t="s">
        <v>73</v>
      </c>
      <c r="J1" t="s">
        <v>74</v>
      </c>
      <c r="K1" s="36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1186</v>
      </c>
      <c r="F2" t="s">
        <v>1187</v>
      </c>
      <c r="G2">
        <v>9184100</v>
      </c>
      <c r="H2" t="s">
        <v>93</v>
      </c>
      <c r="I2" s="36">
        <v>18878.310000000001</v>
      </c>
      <c r="J2">
        <v>91967.77</v>
      </c>
      <c r="K2" s="36">
        <v>407614.5</v>
      </c>
      <c r="L2">
        <v>191071.43</v>
      </c>
      <c r="M2">
        <v>134149.57999999999</v>
      </c>
      <c r="N2">
        <v>-82367.69</v>
      </c>
      <c r="O2">
        <v>41191.94</v>
      </c>
      <c r="P2">
        <v>65946.45</v>
      </c>
      <c r="Q2">
        <v>76029.850000000006</v>
      </c>
      <c r="R2">
        <v>253767.73</v>
      </c>
      <c r="S2">
        <v>19762.72</v>
      </c>
      <c r="T2">
        <v>1327963.8600000001</v>
      </c>
      <c r="U2">
        <v>2545976.4500000002</v>
      </c>
    </row>
    <row r="3" spans="1:21">
      <c r="I3" s="36" t="s">
        <v>1741</v>
      </c>
      <c r="J3" s="64" t="s">
        <v>1735</v>
      </c>
      <c r="K3" s="79" t="s">
        <v>1741</v>
      </c>
      <c r="L3" s="64" t="s">
        <v>1735</v>
      </c>
      <c r="M3" s="64" t="s">
        <v>1735</v>
      </c>
      <c r="N3" s="64" t="s">
        <v>1735</v>
      </c>
      <c r="O3" s="64" t="s">
        <v>1735</v>
      </c>
      <c r="P3" s="64" t="s">
        <v>1861</v>
      </c>
      <c r="Q3" s="64" t="s">
        <v>1735</v>
      </c>
      <c r="R3" s="64" t="s">
        <v>1735</v>
      </c>
      <c r="S3" s="64" t="s">
        <v>1735</v>
      </c>
      <c r="T3" s="64" t="s">
        <v>1735</v>
      </c>
    </row>
    <row r="4" spans="1:21">
      <c r="I4" s="36">
        <v>6202.5</v>
      </c>
      <c r="K4" s="36">
        <v>2040</v>
      </c>
    </row>
    <row r="5" spans="1:21">
      <c r="I5" s="36" t="s">
        <v>1735</v>
      </c>
      <c r="K5" s="36">
        <v>359331.22</v>
      </c>
    </row>
    <row r="6" spans="1:21">
      <c r="I6" s="79">
        <f>I2-I4</f>
        <v>12675.810000000001</v>
      </c>
    </row>
    <row r="7" spans="1:21">
      <c r="K7" s="36">
        <f>SUM(K4:K5)</f>
        <v>361371.22</v>
      </c>
    </row>
    <row r="9" spans="1:21">
      <c r="K9" s="79" t="s">
        <v>1735</v>
      </c>
    </row>
    <row r="10" spans="1:21">
      <c r="K10" s="36">
        <v>46243.28</v>
      </c>
    </row>
    <row r="13" spans="1:21">
      <c r="K13" s="36">
        <f>K10+K7</f>
        <v>407614.5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D1265-5356-46AF-878E-AAF7A9E7EB92}">
  <dimension ref="A1:U3"/>
  <sheetViews>
    <sheetView topLeftCell="I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1185</v>
      </c>
      <c r="F2" t="s">
        <v>48</v>
      </c>
      <c r="G2">
        <v>9184100</v>
      </c>
      <c r="H2" t="s">
        <v>93</v>
      </c>
      <c r="I2">
        <v>478.99</v>
      </c>
      <c r="J2">
        <v>1481.34</v>
      </c>
      <c r="K2">
        <v>805.04</v>
      </c>
      <c r="L2">
        <v>764.29</v>
      </c>
      <c r="M2">
        <v>896.43</v>
      </c>
      <c r="N2">
        <v>11073.54</v>
      </c>
      <c r="O2">
        <v>1633.49</v>
      </c>
      <c r="P2">
        <v>1718.33</v>
      </c>
      <c r="Q2">
        <v>1209.07</v>
      </c>
      <c r="R2">
        <v>1380.04</v>
      </c>
      <c r="S2">
        <v>665.41</v>
      </c>
      <c r="T2">
        <v>2809.98</v>
      </c>
      <c r="U2">
        <v>24915.950000000004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E115D-DE93-48E7-9521-279E7552C154}">
  <dimension ref="A1:U3"/>
  <sheetViews>
    <sheetView topLeftCell="I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1183</v>
      </c>
      <c r="F2" t="s">
        <v>44</v>
      </c>
      <c r="G2">
        <v>9184100</v>
      </c>
      <c r="H2" t="s">
        <v>93</v>
      </c>
      <c r="I2">
        <v>45923.42</v>
      </c>
      <c r="J2">
        <v>162579.01999999999</v>
      </c>
      <c r="K2">
        <v>818222</v>
      </c>
      <c r="L2">
        <v>177319.67</v>
      </c>
      <c r="M2">
        <v>453969.06</v>
      </c>
      <c r="N2">
        <v>268133.09999999998</v>
      </c>
      <c r="O2">
        <v>1130869.8700000001</v>
      </c>
      <c r="P2">
        <v>112583.37</v>
      </c>
      <c r="Q2">
        <v>486105.71</v>
      </c>
      <c r="R2">
        <v>776288.41</v>
      </c>
      <c r="S2">
        <v>321032.28999999998</v>
      </c>
      <c r="T2">
        <v>885887.45</v>
      </c>
      <c r="U2">
        <v>5638913.3700000001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9E2C9-320B-42AF-A912-4E861DFBE04A}">
  <dimension ref="A1:U3"/>
  <sheetViews>
    <sheetView topLeftCell="I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1181</v>
      </c>
      <c r="F2" t="s">
        <v>1182</v>
      </c>
      <c r="G2">
        <v>9184100</v>
      </c>
      <c r="H2" t="s">
        <v>93</v>
      </c>
      <c r="T2">
        <v>29325</v>
      </c>
      <c r="U2">
        <v>29325</v>
      </c>
    </row>
    <row r="3" spans="1:21"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BDA2-9C73-4838-A85F-129C80428151}">
  <dimension ref="A1:U21"/>
  <sheetViews>
    <sheetView workbookViewId="0">
      <selection activeCell="D28" sqref="D28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style="36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s="36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1186</v>
      </c>
      <c r="F2" t="s">
        <v>1187</v>
      </c>
      <c r="G2" t="s">
        <v>1071</v>
      </c>
      <c r="H2" t="s">
        <v>1072</v>
      </c>
      <c r="N2" s="36">
        <v>-35894.83</v>
      </c>
      <c r="U2">
        <v>-35894.83</v>
      </c>
    </row>
    <row r="3" spans="1:21">
      <c r="N3" s="36" t="s">
        <v>1735</v>
      </c>
    </row>
    <row r="4" spans="1:21">
      <c r="N4" s="36">
        <v>-527</v>
      </c>
    </row>
    <row r="5" spans="1:21">
      <c r="N5" s="36">
        <v>-432</v>
      </c>
    </row>
    <row r="6" spans="1:21">
      <c r="N6" s="36">
        <f>SUM(N4:N5)</f>
        <v>-959</v>
      </c>
    </row>
    <row r="9" spans="1:21">
      <c r="N9" s="36" t="s">
        <v>1741</v>
      </c>
    </row>
    <row r="10" spans="1:21">
      <c r="H10" t="s">
        <v>1862</v>
      </c>
      <c r="N10" s="36">
        <v>-8849.98</v>
      </c>
    </row>
    <row r="11" spans="1:21">
      <c r="N11" s="36">
        <v>-19269.349999999999</v>
      </c>
    </row>
    <row r="13" spans="1:21">
      <c r="N13" s="36">
        <f>SUM(N10:N12)</f>
        <v>-28119.329999999998</v>
      </c>
    </row>
    <row r="17" spans="14:14">
      <c r="N17" s="36" t="s">
        <v>1738</v>
      </c>
    </row>
    <row r="18" spans="14:14">
      <c r="N18" s="36">
        <v>-6816.5</v>
      </c>
    </row>
    <row r="20" spans="14:14">
      <c r="N20" s="36" t="s">
        <v>1856</v>
      </c>
    </row>
    <row r="21" spans="14:14">
      <c r="N21" s="36">
        <f>N18+N13+Table15[[#Totals],[June Amount]]</f>
        <v>-35894.83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F6D53-5ED1-4021-8816-48BBE5A8C3D5}">
  <dimension ref="A1:U3"/>
  <sheetViews>
    <sheetView topLeftCell="E1" workbookViewId="0">
      <selection activeCell="K4" sqref="K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style="36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s="36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1192</v>
      </c>
      <c r="F2" t="s">
        <v>1193</v>
      </c>
      <c r="G2" t="s">
        <v>1071</v>
      </c>
      <c r="H2" t="s">
        <v>1072</v>
      </c>
      <c r="K2" s="36">
        <v>522792</v>
      </c>
      <c r="U2">
        <v>522792</v>
      </c>
    </row>
    <row r="3" spans="1:21">
      <c r="K3" s="36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55D19-27D5-44EF-8FEC-5F35DAD0A7F7}">
  <dimension ref="A1:U18"/>
  <sheetViews>
    <sheetView topLeftCell="J1" workbookViewId="0">
      <selection activeCell="S8" activeCellId="6" sqref="I2 K2 M7 O7 P7 R11 S8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style="36" customWidth="1"/>
    <col min="10" max="10" width="18.109375" customWidth="1"/>
    <col min="11" max="11" width="15.5546875" style="36" customWidth="1"/>
    <col min="12" max="12" width="14.33203125" customWidth="1"/>
    <col min="13" max="13" width="13.6640625" style="36" customWidth="1"/>
    <col min="14" max="14" width="14.44140625" customWidth="1"/>
    <col min="15" max="15" width="13.6640625" style="36" customWidth="1"/>
    <col min="16" max="16" width="16.44140625" style="36" customWidth="1"/>
    <col min="17" max="17" width="19.6640625" customWidth="1"/>
    <col min="18" max="18" width="17.33203125" style="36" customWidth="1"/>
    <col min="19" max="19" width="19.109375" style="36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s="36" t="s">
        <v>73</v>
      </c>
      <c r="J1" t="s">
        <v>74</v>
      </c>
      <c r="K1" s="36" t="s">
        <v>75</v>
      </c>
      <c r="L1" t="s">
        <v>76</v>
      </c>
      <c r="M1" s="36" t="s">
        <v>77</v>
      </c>
      <c r="N1" t="s">
        <v>78</v>
      </c>
      <c r="O1" s="36" t="s">
        <v>79</v>
      </c>
      <c r="P1" s="36" t="s">
        <v>80</v>
      </c>
      <c r="Q1" t="s">
        <v>81</v>
      </c>
      <c r="R1" s="36" t="s">
        <v>82</v>
      </c>
      <c r="S1" s="36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1196</v>
      </c>
      <c r="F2" t="s">
        <v>1197</v>
      </c>
      <c r="G2" t="s">
        <v>1071</v>
      </c>
      <c r="H2" t="s">
        <v>1072</v>
      </c>
      <c r="I2" s="36">
        <v>-64115</v>
      </c>
      <c r="J2">
        <v>2138.75</v>
      </c>
      <c r="K2" s="36">
        <v>-247770.44</v>
      </c>
      <c r="L2">
        <v>-40.619999999999997</v>
      </c>
      <c r="M2" s="36">
        <v>-66023.45</v>
      </c>
      <c r="O2" s="36">
        <v>-35220.559999999998</v>
      </c>
      <c r="P2" s="36">
        <v>-69047.100000000006</v>
      </c>
      <c r="R2" s="36">
        <v>-42910.49</v>
      </c>
      <c r="S2" s="36">
        <v>-58724.24</v>
      </c>
      <c r="U2">
        <v>-581713.15</v>
      </c>
    </row>
    <row r="3" spans="1:21">
      <c r="I3" s="36" t="s">
        <v>1738</v>
      </c>
      <c r="J3" t="s">
        <v>1735</v>
      </c>
      <c r="K3" s="36" t="s">
        <v>1738</v>
      </c>
      <c r="L3" t="s">
        <v>1735</v>
      </c>
      <c r="M3" s="36" t="s">
        <v>1738</v>
      </c>
      <c r="O3" s="36" t="s">
        <v>1738</v>
      </c>
      <c r="P3" s="36" t="s">
        <v>1735</v>
      </c>
      <c r="R3" s="36" t="s">
        <v>1735</v>
      </c>
      <c r="S3" s="36" t="s">
        <v>1738</v>
      </c>
    </row>
    <row r="4" spans="1:21">
      <c r="I4" s="36">
        <v>-1142.5999999999999</v>
      </c>
      <c r="K4" s="36">
        <v>-98578.94</v>
      </c>
      <c r="M4" s="36">
        <v>-1103.52</v>
      </c>
      <c r="O4" s="36">
        <v>-33000</v>
      </c>
      <c r="P4" s="36">
        <v>-50851.16</v>
      </c>
      <c r="R4" s="36">
        <v>-7546.88</v>
      </c>
      <c r="S4" s="36">
        <v>84718.21</v>
      </c>
    </row>
    <row r="5" spans="1:21">
      <c r="I5" s="36">
        <v>-3465.31</v>
      </c>
      <c r="K5" s="36">
        <v>-149191.5</v>
      </c>
      <c r="M5" s="36">
        <v>-54678.68</v>
      </c>
      <c r="O5" s="36">
        <v>-2220.56</v>
      </c>
      <c r="R5" s="36">
        <v>-31683.61</v>
      </c>
      <c r="S5" s="36">
        <v>55488.57</v>
      </c>
    </row>
    <row r="6" spans="1:21">
      <c r="I6" s="36">
        <v>9282.73</v>
      </c>
      <c r="P6" s="36" t="s">
        <v>1738</v>
      </c>
      <c r="S6" s="36">
        <v>-38.25</v>
      </c>
    </row>
    <row r="7" spans="1:21">
      <c r="I7" s="36">
        <v>-28215.279999999999</v>
      </c>
      <c r="K7" s="36">
        <f>SUM(K4:K5)</f>
        <v>-247770.44</v>
      </c>
      <c r="M7" s="36">
        <f>SUM(M4:M5)</f>
        <v>-55782.2</v>
      </c>
      <c r="O7" s="36">
        <f>SUM(O4:O5)</f>
        <v>-35220.559999999998</v>
      </c>
      <c r="P7" s="36">
        <v>-18195.939999999999</v>
      </c>
      <c r="R7" s="36">
        <f>SUM(R4:R5)</f>
        <v>-39230.49</v>
      </c>
    </row>
    <row r="8" spans="1:21">
      <c r="I8" s="36">
        <v>-40574.54</v>
      </c>
      <c r="S8" s="36">
        <f>SUM(S4:S6)</f>
        <v>140168.53</v>
      </c>
    </row>
    <row r="10" spans="1:21">
      <c r="M10" s="36" t="s">
        <v>1735</v>
      </c>
      <c r="P10" s="36" t="s">
        <v>1856</v>
      </c>
      <c r="R10" s="36" t="s">
        <v>1738</v>
      </c>
      <c r="S10" s="36" t="s">
        <v>1735</v>
      </c>
    </row>
    <row r="11" spans="1:21">
      <c r="M11" s="36">
        <v>-10241.25</v>
      </c>
      <c r="P11" s="36">
        <f>P7+P4</f>
        <v>-69047.100000000006</v>
      </c>
      <c r="R11" s="36">
        <v>-3680</v>
      </c>
      <c r="S11" s="36">
        <v>-58685.99</v>
      </c>
    </row>
    <row r="12" spans="1:21">
      <c r="I12" s="36">
        <f>SUM(I4:I8)</f>
        <v>-64115</v>
      </c>
      <c r="S12" s="36">
        <v>-112165.43</v>
      </c>
    </row>
    <row r="13" spans="1:21">
      <c r="M13" s="36" t="s">
        <v>1856</v>
      </c>
      <c r="R13" s="36" t="s">
        <v>1856</v>
      </c>
      <c r="S13" s="36">
        <v>-28041.35</v>
      </c>
    </row>
    <row r="14" spans="1:21">
      <c r="M14" s="36">
        <f>M11+M7</f>
        <v>-66023.45</v>
      </c>
      <c r="R14" s="36">
        <f>R11+R7</f>
        <v>-42910.49</v>
      </c>
    </row>
    <row r="15" spans="1:21">
      <c r="S15" s="36">
        <f>SUM(S11:S14)</f>
        <v>-198892.77</v>
      </c>
    </row>
    <row r="17" spans="19:19">
      <c r="S17" s="36" t="s">
        <v>1856</v>
      </c>
    </row>
    <row r="18" spans="19:19">
      <c r="S18" s="36">
        <f>S15+S8</f>
        <v>-58724.239999999991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DD92-D3D6-41B1-98D8-C707A1FCA4DE}">
  <dimension ref="A1:U20"/>
  <sheetViews>
    <sheetView topLeftCell="H1" workbookViewId="0">
      <selection activeCell="I20" activeCellId="11" sqref="T2 S2 R13 Q2 P2 O7 N2 M2 L20 K2 J2 I20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9" style="36" bestFit="1" customWidth="1"/>
    <col min="10" max="10" width="18.109375" customWidth="1"/>
    <col min="11" max="11" width="15.5546875" customWidth="1"/>
    <col min="12" max="12" width="18.5546875" style="36" bestFit="1" customWidth="1"/>
    <col min="13" max="13" width="13.6640625" customWidth="1"/>
    <col min="14" max="14" width="14.44140625" customWidth="1"/>
    <col min="15" max="15" width="13.6640625" style="36" customWidth="1"/>
    <col min="16" max="16" width="16.44140625" customWidth="1"/>
    <col min="17" max="17" width="19.6640625" customWidth="1"/>
    <col min="18" max="18" width="17.33203125" style="36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s="36" t="s">
        <v>73</v>
      </c>
      <c r="J1" t="s">
        <v>74</v>
      </c>
      <c r="K1" t="s">
        <v>75</v>
      </c>
      <c r="L1" s="36" t="s">
        <v>76</v>
      </c>
      <c r="M1" t="s">
        <v>77</v>
      </c>
      <c r="N1" t="s">
        <v>78</v>
      </c>
      <c r="O1" s="36" t="s">
        <v>79</v>
      </c>
      <c r="P1" t="s">
        <v>80</v>
      </c>
      <c r="Q1" t="s">
        <v>81</v>
      </c>
      <c r="R1" s="36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1177</v>
      </c>
      <c r="F2" t="s">
        <v>1178</v>
      </c>
      <c r="G2">
        <v>9184100</v>
      </c>
      <c r="H2" t="s">
        <v>93</v>
      </c>
      <c r="I2" s="36">
        <v>49103300.079999998</v>
      </c>
      <c r="J2">
        <v>25204282.609999999</v>
      </c>
      <c r="K2">
        <v>61479125.329999998</v>
      </c>
      <c r="L2" s="36">
        <v>57866772.770000003</v>
      </c>
      <c r="M2">
        <v>68785149.689999998</v>
      </c>
      <c r="N2">
        <v>64235527.630000003</v>
      </c>
      <c r="O2" s="36">
        <v>80515198.909999996</v>
      </c>
      <c r="P2">
        <v>116156414.39</v>
      </c>
      <c r="Q2">
        <v>49088776.100000001</v>
      </c>
      <c r="R2" s="36">
        <v>47635370.009999998</v>
      </c>
      <c r="S2">
        <v>79289985.109999999</v>
      </c>
      <c r="T2">
        <v>162986002.94</v>
      </c>
      <c r="U2">
        <v>862345905.56999993</v>
      </c>
    </row>
    <row r="3" spans="1:21">
      <c r="I3" s="36" t="s">
        <v>1863</v>
      </c>
      <c r="J3" t="s">
        <v>1735</v>
      </c>
      <c r="K3" t="s">
        <v>1735</v>
      </c>
      <c r="L3" s="36" t="s">
        <v>1863</v>
      </c>
      <c r="M3" t="s">
        <v>1735</v>
      </c>
      <c r="N3" t="s">
        <v>1735</v>
      </c>
      <c r="O3" s="36" t="s">
        <v>1858</v>
      </c>
      <c r="P3" t="s">
        <v>1735</v>
      </c>
      <c r="Q3" t="s">
        <v>1735</v>
      </c>
      <c r="R3" s="36" t="s">
        <v>1858</v>
      </c>
      <c r="S3" t="s">
        <v>1735</v>
      </c>
      <c r="T3" t="s">
        <v>1735</v>
      </c>
    </row>
    <row r="4" spans="1:21">
      <c r="I4" s="36">
        <v>8293.43</v>
      </c>
      <c r="L4" s="36">
        <v>33890.97</v>
      </c>
      <c r="O4" s="36">
        <v>1600501.21</v>
      </c>
      <c r="R4" s="36">
        <v>1389451.44</v>
      </c>
    </row>
    <row r="5" spans="1:21">
      <c r="I5" s="36">
        <v>24354.38</v>
      </c>
      <c r="L5" s="36">
        <v>90694.94</v>
      </c>
      <c r="R5" s="36">
        <v>25017.16</v>
      </c>
    </row>
    <row r="6" spans="1:21">
      <c r="I6" s="36">
        <v>25824.1</v>
      </c>
      <c r="L6" s="36">
        <v>7221.35</v>
      </c>
      <c r="O6" s="36" t="s">
        <v>1735</v>
      </c>
      <c r="R6" s="36">
        <v>15488.54</v>
      </c>
    </row>
    <row r="7" spans="1:21">
      <c r="I7" s="36">
        <v>37504.620000000003</v>
      </c>
      <c r="L7" s="36">
        <v>108748.17</v>
      </c>
      <c r="O7" s="36">
        <f>O2-O4</f>
        <v>78914697.700000003</v>
      </c>
      <c r="R7" s="36">
        <v>18230.419999999998</v>
      </c>
    </row>
    <row r="9" spans="1:21">
      <c r="I9" s="36">
        <f>SUM(I4:I7)</f>
        <v>95976.53</v>
      </c>
      <c r="L9" s="36">
        <f>SUM(L4:L7)</f>
        <v>240555.43</v>
      </c>
      <c r="R9" s="36">
        <f>SUM(R4:R7)</f>
        <v>1448187.5599999998</v>
      </c>
    </row>
    <row r="11" spans="1:21">
      <c r="I11" s="36" t="s">
        <v>1858</v>
      </c>
      <c r="L11" s="36" t="s">
        <v>1858</v>
      </c>
    </row>
    <row r="12" spans="1:21">
      <c r="I12" s="36">
        <v>348269.84</v>
      </c>
      <c r="L12" s="36">
        <v>304373.14</v>
      </c>
      <c r="R12" s="36" t="s">
        <v>1735</v>
      </c>
    </row>
    <row r="13" spans="1:21">
      <c r="I13" s="36">
        <v>305339.01</v>
      </c>
      <c r="L13" s="36">
        <v>265098.95</v>
      </c>
      <c r="R13" s="36">
        <f>R2-R9</f>
        <v>46187182.449999996</v>
      </c>
    </row>
    <row r="14" spans="1:21">
      <c r="I14" s="36">
        <v>329876.39</v>
      </c>
      <c r="L14" s="36">
        <v>327460.33</v>
      </c>
    </row>
    <row r="15" spans="1:21">
      <c r="I15" s="36">
        <v>313868.32</v>
      </c>
      <c r="L15" s="36">
        <v>270241.03999999998</v>
      </c>
    </row>
    <row r="17" spans="9:12">
      <c r="I17" s="36">
        <f>SUM(I12:I16)</f>
        <v>1297353.56</v>
      </c>
      <c r="L17" s="36">
        <f>SUM(L12:L16)</f>
        <v>1167173.4600000002</v>
      </c>
    </row>
    <row r="19" spans="9:12">
      <c r="I19" s="36" t="s">
        <v>1735</v>
      </c>
      <c r="L19" s="36" t="s">
        <v>1735</v>
      </c>
    </row>
    <row r="20" spans="9:12">
      <c r="I20" s="36">
        <f>I2-I9-I17</f>
        <v>47709969.989999995</v>
      </c>
      <c r="L20" s="36">
        <f>L2-L9-L17</f>
        <v>56459043.880000003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2"/>
  <sheetViews>
    <sheetView zoomScale="80" zoomScaleNormal="80" workbookViewId="0">
      <selection activeCell="V27" sqref="V27"/>
    </sheetView>
  </sheetViews>
  <sheetFormatPr defaultColWidth="9.109375" defaultRowHeight="14.1" customHeight="1"/>
  <cols>
    <col min="1" max="1" width="3.5546875" style="1" customWidth="1"/>
    <col min="2" max="2" width="6.88671875" style="1" bestFit="1" customWidth="1"/>
    <col min="3" max="4" width="9.6640625" style="1" customWidth="1"/>
    <col min="5" max="5" width="4.6640625" style="1" customWidth="1"/>
    <col min="6" max="6" width="10.5546875" style="1" customWidth="1"/>
    <col min="7" max="7" width="9.6640625" style="1" customWidth="1"/>
    <col min="8" max="8" width="15" style="1" customWidth="1"/>
    <col min="9" max="11" width="9.6640625" style="1" customWidth="1"/>
    <col min="12" max="12" width="21.6640625" style="1" bestFit="1" customWidth="1"/>
    <col min="13" max="13" width="9.6640625" style="1" customWidth="1"/>
    <col min="14" max="14" width="17.6640625" style="1" customWidth="1"/>
    <col min="15" max="15" width="9.6640625" style="1" customWidth="1"/>
    <col min="16" max="16" width="17.5546875" style="1" customWidth="1"/>
    <col min="17" max="17" width="9.6640625" style="1" customWidth="1"/>
    <col min="18" max="18" width="12.88671875" style="1" customWidth="1"/>
    <col min="19" max="19" width="9.5546875" style="1" customWidth="1"/>
    <col min="20" max="20" width="12" style="1" bestFit="1" customWidth="1"/>
    <col min="21" max="21" width="11.109375" style="1" bestFit="1" customWidth="1"/>
    <col min="22" max="22" width="18.33203125" style="1" bestFit="1" customWidth="1"/>
    <col min="23" max="23" width="12" style="1" bestFit="1" customWidth="1"/>
    <col min="24" max="24" width="11.44140625" style="1" customWidth="1"/>
    <col min="25" max="16384" width="9.109375" style="1"/>
  </cols>
  <sheetData>
    <row r="1" spans="1:24" ht="14.1" customHeight="1" thickBot="1">
      <c r="A1" s="2" t="s">
        <v>0</v>
      </c>
      <c r="B1" s="2"/>
      <c r="C1" s="2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9" t="s">
        <v>2</v>
      </c>
    </row>
    <row r="2" spans="1:24" ht="14.1" customHeight="1">
      <c r="A2" s="1" t="s">
        <v>3</v>
      </c>
      <c r="E2" s="1" t="s">
        <v>4</v>
      </c>
      <c r="G2" s="1" t="s">
        <v>5</v>
      </c>
      <c r="K2" s="8"/>
      <c r="L2" s="8"/>
      <c r="M2" s="9"/>
      <c r="N2" s="9"/>
      <c r="O2" s="8" t="s">
        <v>6</v>
      </c>
      <c r="R2" s="9"/>
      <c r="S2" s="9"/>
    </row>
    <row r="3" spans="1:24" ht="14.1" customHeight="1">
      <c r="G3" s="1" t="s">
        <v>7</v>
      </c>
      <c r="K3" s="7"/>
      <c r="L3" s="9"/>
      <c r="M3" s="9"/>
      <c r="N3" s="9"/>
      <c r="O3" s="7" t="s">
        <v>8</v>
      </c>
      <c r="P3" s="9" t="s">
        <v>9</v>
      </c>
      <c r="R3" s="7"/>
      <c r="S3" s="9"/>
    </row>
    <row r="4" spans="1:24" ht="14.1" customHeight="1">
      <c r="A4" s="1" t="s">
        <v>10</v>
      </c>
      <c r="G4" s="1" t="s">
        <v>11</v>
      </c>
      <c r="K4" s="7"/>
      <c r="L4" s="9"/>
      <c r="M4" s="9"/>
      <c r="N4" s="9"/>
      <c r="O4" s="7" t="s">
        <v>8</v>
      </c>
      <c r="P4" s="9" t="s">
        <v>12</v>
      </c>
      <c r="R4" s="7"/>
      <c r="S4" s="9"/>
    </row>
    <row r="5" spans="1:24" ht="14.1" customHeight="1">
      <c r="G5" s="1" t="s">
        <v>13</v>
      </c>
      <c r="K5" s="7"/>
      <c r="L5" s="9"/>
      <c r="M5" s="9"/>
      <c r="N5" s="9"/>
      <c r="O5" s="7" t="s">
        <v>8</v>
      </c>
      <c r="P5" s="9" t="s">
        <v>14</v>
      </c>
      <c r="R5" s="28"/>
      <c r="S5" s="9"/>
    </row>
    <row r="6" spans="1:24" ht="14.1" customHeight="1">
      <c r="K6" s="7"/>
      <c r="L6" s="9"/>
      <c r="M6" s="9"/>
      <c r="N6" s="9"/>
      <c r="O6" s="7"/>
      <c r="P6" s="9" t="s">
        <v>15</v>
      </c>
      <c r="R6" s="28"/>
      <c r="S6" s="9"/>
    </row>
    <row r="7" spans="1:24" ht="14.1" customHeight="1">
      <c r="K7" s="7"/>
      <c r="L7" s="9"/>
      <c r="M7" s="9"/>
      <c r="N7" s="9"/>
      <c r="O7" s="7"/>
      <c r="P7" s="9" t="s">
        <v>16</v>
      </c>
      <c r="R7" s="28"/>
      <c r="S7" s="9"/>
    </row>
    <row r="8" spans="1:24" ht="14.1" customHeight="1" thickBot="1">
      <c r="A8" s="2" t="s">
        <v>55</v>
      </c>
      <c r="B8" s="2"/>
      <c r="C8" s="2"/>
      <c r="D8" s="2"/>
      <c r="E8" s="2"/>
      <c r="F8" s="2"/>
      <c r="G8" s="2"/>
      <c r="H8" s="2"/>
      <c r="I8" s="2"/>
      <c r="J8" s="2" t="s">
        <v>17</v>
      </c>
      <c r="K8" s="2"/>
      <c r="L8" s="2"/>
      <c r="M8" s="2"/>
      <c r="N8" s="2"/>
      <c r="O8" s="2"/>
      <c r="P8" s="2" t="s">
        <v>18</v>
      </c>
      <c r="Q8" s="2"/>
      <c r="R8" s="2"/>
      <c r="U8" s="18"/>
    </row>
    <row r="9" spans="1:24" ht="14.1" customHeight="1">
      <c r="B9" s="4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U9" s="18"/>
    </row>
    <row r="10" spans="1:24" ht="14.1" customHeight="1">
      <c r="B10" s="4"/>
      <c r="C10" s="3" t="s">
        <v>19</v>
      </c>
      <c r="D10" s="3"/>
      <c r="E10" s="3"/>
      <c r="F10" s="3"/>
      <c r="G10" s="3"/>
      <c r="H10" s="3" t="s">
        <v>20</v>
      </c>
      <c r="I10" s="3"/>
      <c r="J10" s="3"/>
      <c r="K10" s="4"/>
      <c r="L10" s="3" t="s">
        <v>21</v>
      </c>
      <c r="M10" s="3"/>
      <c r="N10" s="3" t="s">
        <v>22</v>
      </c>
      <c r="O10" s="3"/>
      <c r="P10" s="3" t="s">
        <v>23</v>
      </c>
      <c r="Q10" s="3"/>
      <c r="R10" s="3" t="s">
        <v>24</v>
      </c>
      <c r="U10" s="18"/>
    </row>
    <row r="11" spans="1:24" ht="14.1" customHeight="1">
      <c r="B11" s="4"/>
      <c r="C11" s="4" t="s">
        <v>25</v>
      </c>
      <c r="D11" s="4"/>
      <c r="E11" s="4"/>
      <c r="F11" s="4"/>
      <c r="G11" s="3"/>
      <c r="H11" s="3"/>
      <c r="I11" s="3"/>
      <c r="J11" s="4"/>
      <c r="K11" s="4"/>
      <c r="L11" s="3"/>
      <c r="M11" s="3"/>
      <c r="N11" s="3"/>
      <c r="O11" s="4"/>
      <c r="P11" s="3"/>
      <c r="Q11" s="4"/>
      <c r="R11" s="3"/>
      <c r="U11" s="19"/>
    </row>
    <row r="12" spans="1:24" ht="14.1" customHeight="1">
      <c r="A12" s="1" t="s">
        <v>26</v>
      </c>
      <c r="B12" s="4"/>
      <c r="C12" s="4" t="s">
        <v>27</v>
      </c>
      <c r="D12" s="4"/>
      <c r="E12" s="4"/>
      <c r="F12" s="3"/>
      <c r="G12" s="4"/>
      <c r="I12" s="4"/>
      <c r="J12" s="4"/>
      <c r="K12" s="3"/>
      <c r="L12" s="3" t="s">
        <v>28</v>
      </c>
      <c r="M12" s="3"/>
      <c r="N12" s="3">
        <v>2023</v>
      </c>
      <c r="O12" s="3"/>
      <c r="P12" s="4">
        <v>2024</v>
      </c>
      <c r="Q12" s="4"/>
      <c r="R12" s="4">
        <v>2025</v>
      </c>
      <c r="V12" s="92"/>
    </row>
    <row r="13" spans="1:24" ht="14.1" customHeight="1" thickBot="1">
      <c r="A13" s="2" t="s">
        <v>29</v>
      </c>
      <c r="B13" s="5"/>
      <c r="C13" s="5" t="s">
        <v>30</v>
      </c>
      <c r="D13" s="5"/>
      <c r="E13" s="5"/>
      <c r="F13" s="5"/>
      <c r="G13" s="13"/>
      <c r="H13" s="5" t="s">
        <v>31</v>
      </c>
      <c r="I13" s="13"/>
      <c r="J13" s="14"/>
      <c r="K13" s="13"/>
      <c r="L13" s="14" t="s">
        <v>32</v>
      </c>
      <c r="M13" s="14"/>
      <c r="N13" s="14" t="s">
        <v>33</v>
      </c>
      <c r="O13" s="14"/>
      <c r="P13" s="32" t="s">
        <v>33</v>
      </c>
      <c r="Q13" s="32"/>
      <c r="R13" s="32" t="s">
        <v>33</v>
      </c>
      <c r="V13" s="91" t="s">
        <v>56</v>
      </c>
    </row>
    <row r="14" spans="1:24" ht="14.1" customHeight="1">
      <c r="A14" s="1">
        <v>1</v>
      </c>
      <c r="B14" s="6"/>
      <c r="C14" s="6"/>
      <c r="D14" s="6"/>
      <c r="E14" s="6"/>
      <c r="F14" s="12"/>
      <c r="G14" s="12"/>
      <c r="H14" s="12"/>
      <c r="I14" s="12"/>
      <c r="J14" s="6"/>
      <c r="K14" s="6"/>
      <c r="L14" s="6"/>
      <c r="M14" s="6"/>
      <c r="N14" s="6"/>
      <c r="O14" s="6"/>
      <c r="P14" s="20"/>
      <c r="Q14" s="20"/>
      <c r="R14" s="20"/>
    </row>
    <row r="15" spans="1:24" ht="14.1" customHeight="1">
      <c r="A15" s="1">
        <v>2</v>
      </c>
      <c r="B15" s="6"/>
      <c r="C15" s="20" t="s">
        <v>34</v>
      </c>
      <c r="F15" s="15"/>
      <c r="G15" s="15"/>
      <c r="H15" s="15" t="s">
        <v>57</v>
      </c>
      <c r="I15" s="15"/>
      <c r="J15" s="15"/>
      <c r="K15" s="15"/>
      <c r="L15" s="21" t="s">
        <v>58</v>
      </c>
      <c r="M15" s="21"/>
      <c r="N15" s="24">
        <f>(GETPIVOTDATA("Sum of YTD",'2023 FERC Pivot'!$A$3,"Receiver Company Code",2201,"Natural Account","1001/6100030","Natural Account Description","Consultants-Audit","FERC Account",9923000)+GETPIVOTDATA("Sum of YTD",'2023 FERC Pivot'!$A$3,"Receiver Company Code",2201,"Natural Account","1001/6100090","Natural Account Description","Consultants-Taxes","FERC Account",9549000)+GETPIVOTDATA("Sum of YTD",'2023 FERC Pivot'!$A$3,"Receiver Company Code",2201,"Natural Account","1001/6100090","Natural Account Description","Consultants-Taxes","FERC Account",9923000)+GETPIVOTDATA("Sum of YTD",'2023 FERC Pivot'!$A$3,"Receiver Company Code",2201,"Natural Account","1001/6100200","Natural Account Description","Trust Fee","FERC Account",9930200))/1000</f>
        <v>1014.6077300000001</v>
      </c>
      <c r="O15" s="24"/>
      <c r="P15" s="24">
        <f>('2024TB SR'!O5+'2024TB SR'!O11+'2024TB SR'!O22+'2024TB SR'!O28+'2024TB SR'!O34+'2024TB SR'!O45)/1000</f>
        <v>1441.5999999998999</v>
      </c>
      <c r="Q15" s="24"/>
      <c r="R15" s="24">
        <f>('2025TB SR'!O5+'2025TB SR'!O11+'2025TB SR'!O22+'2025TB SR'!O28+'2025TB SR'!O34+'2025TB SR'!O45)/1000</f>
        <v>1460.5999999998999</v>
      </c>
      <c r="U15" s="71"/>
      <c r="V15" s="71" t="s">
        <v>59</v>
      </c>
      <c r="W15" s="72">
        <v>5.0000000000000001E-3</v>
      </c>
      <c r="X15" s="73" t="s">
        <v>60</v>
      </c>
    </row>
    <row r="16" spans="1:24" ht="14.1" customHeight="1">
      <c r="A16" s="1">
        <v>3</v>
      </c>
      <c r="B16" s="6"/>
      <c r="C16" s="26"/>
      <c r="N16" s="94"/>
      <c r="O16" s="94"/>
      <c r="P16" s="94"/>
      <c r="Q16" s="94"/>
      <c r="R16" s="94"/>
      <c r="U16" s="71">
        <v>2023</v>
      </c>
      <c r="V16" s="74">
        <v>1239017836</v>
      </c>
      <c r="W16" s="75">
        <f>V16*$W$15</f>
        <v>6195089.1799999997</v>
      </c>
      <c r="X16" s="74">
        <f>W16/1000</f>
        <v>6195.0891799999999</v>
      </c>
    </row>
    <row r="17" spans="1:24" ht="14.1" customHeight="1">
      <c r="A17" s="1">
        <v>4</v>
      </c>
      <c r="B17" s="6"/>
      <c r="N17" s="94"/>
      <c r="O17" s="94"/>
      <c r="P17" s="94"/>
      <c r="Q17" s="94"/>
      <c r="R17" s="94"/>
      <c r="U17" s="71">
        <v>2024</v>
      </c>
      <c r="V17" s="74">
        <v>1267775684</v>
      </c>
      <c r="W17" s="75">
        <f>V17*$W$15</f>
        <v>6338878.4199999999</v>
      </c>
      <c r="X17" s="74">
        <f>W17/1000</f>
        <v>6338.87842</v>
      </c>
    </row>
    <row r="18" spans="1:24" ht="14.1" customHeight="1">
      <c r="A18" s="1">
        <v>5</v>
      </c>
      <c r="B18" s="6"/>
      <c r="C18" s="20" t="s">
        <v>36</v>
      </c>
      <c r="F18" s="15"/>
      <c r="G18" s="15"/>
      <c r="H18" s="15"/>
      <c r="I18" s="15"/>
      <c r="J18" s="22"/>
      <c r="K18" s="15"/>
      <c r="L18" s="21" t="s">
        <v>58</v>
      </c>
      <c r="M18" s="21"/>
      <c r="N18" s="24">
        <f>('2023 FERC Pivot'!E24+GETPIVOTDATA("Sum of YTD",'2023 FERC Pivot'!$A$3,"Receiver Company Code",2201,"Natural Account","1001/6100040","Natural Account Description","Consultants-Engineer","FERC Account",9500000)+GETPIVOTDATA("Sum of YTD",'2023 FERC Pivot'!$A$3,"Receiver Company Code",2201,"Natural Account","1001/6100040","Natural Account Description","Consultants-Engineer","FERC Account",9506000)+GETPIVOTDATA("Sum of YTD",'2023 FERC Pivot'!$A$3,"Receiver Company Code",2201,"Natural Account","1001/6100040","Natural Account Description","Consultants-Engineer","FERC Account",9512000)+GETPIVOTDATA("Sum of YTD",'2023 FERC Pivot'!$A$3,"Receiver Company Code",2201,"Natural Account","1001/6100040","Natural Account Description","Consultants-Engineer","FERC Account",9514000)+GETPIVOTDATA("Sum of YTD",'2023 FERC Pivot'!$A$3,"Receiver Company Code",2201,"Natural Account","1001/6100040","Natural Account Description","Consultants-Engineer","FERC Account",9548000)+GETPIVOTDATA("Sum of YTD",'2023 FERC Pivot'!$A$3,"Receiver Company Code",2201,"Natural Account","1001/6100040","Natural Account Description","Consultants-Engineer","FERC Account",9549000)+GETPIVOTDATA("Sum of YTD",'2023 FERC Pivot'!$A$3,"Receiver Company Code",2201,"Natural Account","1001/6100040","Natural Account Description","Consultants-Engineer","FERC Account",9553000)+GETPIVOTDATA("Sum of YTD",'2023 FERC Pivot'!$A$3,"Receiver Company Code",2201,"Natural Account","1001/6100040","Natural Account Description","Consultants-Engineer","FERC Account",9571000)+GETPIVOTDATA("Sum of YTD",'2023 FERC Pivot'!$A$3,"Receiver Company Code",2201,"Natural Account","1001/6100040","Natural Account Description","Consultants-Engineer","FERC Account",9583000)+GETPIVOTDATA("Sum of YTD",'2023 FERC Pivot'!$A$3,"Receiver Company Code",2201,"Natural Account","1001/6100040","Natural Account Description","Consultants-Engineer","FERC Account",9586000)+GETPIVOTDATA("Sum of YTD",'2023 FERC Pivot'!$A$3,"Receiver Company Code",2201,"Natural Account","1001/6100040","Natural Account Description","Consultants-Engineer","FERC Account",9591000)+GETPIVOTDATA("Sum of YTD",'2023 FERC Pivot'!$A$3,"Receiver Company Code",2201,"Natural Account","1001/6100040","Natural Account Description","Consultants-Engineer","FERC Account",9593000)+GETPIVOTDATA("Sum of YTD",'2023 FERC Pivot'!$A$3,"Receiver Company Code",2201,"Natural Account","1001/6100040","Natural Account Description","Consultants-Engineer","FERC Account",9594000))/1000</f>
        <v>530.27691000000004</v>
      </c>
      <c r="O18" s="24"/>
      <c r="P18" s="24">
        <f>('2024TB SR'!O6+'2024TB SR'!O29)/1000</f>
        <v>83.962249844900015</v>
      </c>
      <c r="Q18" s="24"/>
      <c r="R18" s="24">
        <f>('2025TB SR'!O6+'2025TB SR'!O29)/1000</f>
        <v>83.962249844900015</v>
      </c>
      <c r="U18" s="71">
        <v>2025</v>
      </c>
      <c r="V18" s="74">
        <v>1164222939</v>
      </c>
      <c r="W18" s="75">
        <f>V18*$W$15</f>
        <v>5821114.6950000003</v>
      </c>
      <c r="X18" s="74">
        <f>W18/1000</f>
        <v>5821.1146950000002</v>
      </c>
    </row>
    <row r="19" spans="1:24" ht="14.1" customHeight="1">
      <c r="A19" s="1">
        <v>6</v>
      </c>
      <c r="B19" s="6"/>
      <c r="C19" s="26"/>
      <c r="F19" s="15"/>
      <c r="G19" s="15"/>
      <c r="H19" s="15"/>
      <c r="I19" s="15"/>
      <c r="J19" s="15"/>
      <c r="K19" s="15"/>
      <c r="L19" s="21"/>
      <c r="M19" s="21"/>
      <c r="N19" s="24"/>
      <c r="O19" s="24"/>
      <c r="P19" s="24"/>
      <c r="Q19" s="24"/>
      <c r="R19" s="24"/>
    </row>
    <row r="20" spans="1:24" ht="14.1" customHeight="1">
      <c r="A20" s="1">
        <v>7</v>
      </c>
      <c r="B20" s="6"/>
      <c r="N20" s="94"/>
      <c r="O20" s="94"/>
      <c r="P20" s="94"/>
      <c r="Q20" s="94"/>
      <c r="R20" s="94"/>
    </row>
    <row r="21" spans="1:24" ht="14.1" customHeight="1">
      <c r="A21" s="1">
        <v>8</v>
      </c>
      <c r="B21" s="6"/>
      <c r="C21" s="20" t="s">
        <v>37</v>
      </c>
      <c r="F21" s="15"/>
      <c r="G21" s="15"/>
      <c r="H21" s="15"/>
      <c r="I21" s="15"/>
      <c r="J21" s="22"/>
      <c r="K21" s="15"/>
      <c r="L21" s="21" t="s">
        <v>58</v>
      </c>
      <c r="M21" s="21"/>
      <c r="N21" s="24">
        <f>(GETPIVOTDATA("Sum of YTD",'2023 FERC Pivot'!$A$3,"Receiver Company Code",2201,"Natural Account","1001/6100060","Natural Account Description","Consultants-Legal")-GETPIVOTDATA("Sum of YTD",'2023 FERC Pivot'!$A$3,"Receiver Company Code",2201,"Natural Account","1001/6100060","Natural Account Description","Consultants-Legal","FERC Account","#")-GETPIVOTDATA("Sum of YTD",'2023 FERC Pivot'!$A$3,"Receiver Company Code",2201,"Natural Account","1001/6100060","Natural Account Description","Consultants-Legal","FERC Account",9184100)-GETPIVOTDATA("Sum of YTD",'2023 FERC Pivot'!$A$3,"Receiver Company Code",2201,"Natural Account","1001/6100060","Natural Account Description","Consultants-Legal","FERC Account",9416000)-GETPIVOTDATA("Sum of YTD",'2023 FERC Pivot'!$A$3,"Receiver Company Code",2201,"Natural Account","1001/6100060","Natural Account Description","Consultants-Legal","FERC Account",9426500))/1000</f>
        <v>1923.5331699999999</v>
      </c>
      <c r="O21" s="24"/>
      <c r="P21" s="24">
        <f>('2024TB SR'!O8+'2024TB SR'!O31)/1000</f>
        <v>1735.4000399995996</v>
      </c>
      <c r="Q21" s="24"/>
      <c r="R21" s="24">
        <f>('2025TB SR'!O8+'2025TB SR'!O31)/1000</f>
        <v>1684.4492899995996</v>
      </c>
    </row>
    <row r="22" spans="1:24" ht="14.1" customHeight="1">
      <c r="A22" s="1">
        <v>9</v>
      </c>
      <c r="B22" s="6"/>
      <c r="C22" s="26"/>
      <c r="F22" s="15"/>
      <c r="G22" s="15"/>
      <c r="H22" s="15"/>
      <c r="I22" s="15"/>
      <c r="J22" s="15"/>
      <c r="K22" s="15"/>
      <c r="L22" s="21"/>
      <c r="M22" s="21"/>
      <c r="N22" s="24"/>
      <c r="O22" s="24"/>
      <c r="P22" s="24"/>
      <c r="Q22" s="24"/>
      <c r="R22" s="24"/>
    </row>
    <row r="23" spans="1:24" ht="14.1" customHeight="1">
      <c r="A23" s="1">
        <v>10</v>
      </c>
      <c r="B23" s="6"/>
      <c r="N23" s="27"/>
      <c r="O23" s="27"/>
      <c r="P23" s="27"/>
      <c r="Q23" s="27"/>
      <c r="R23" s="27"/>
    </row>
    <row r="24" spans="1:24" ht="10.199999999999999">
      <c r="A24" s="1">
        <v>11</v>
      </c>
      <c r="B24" s="6"/>
      <c r="C24" s="20" t="s">
        <v>38</v>
      </c>
      <c r="F24" s="15"/>
      <c r="G24" s="15"/>
      <c r="H24" s="84" t="s">
        <v>61</v>
      </c>
      <c r="I24" s="15"/>
      <c r="J24" s="15"/>
      <c r="K24" s="15"/>
      <c r="L24" s="31" t="s">
        <v>58</v>
      </c>
      <c r="M24" s="21"/>
      <c r="N24" s="24">
        <f>SUM('2023 FERC Pivot'!C377:C384)/1000</f>
        <v>164.22245000000001</v>
      </c>
      <c r="O24" s="24"/>
      <c r="P24" s="24">
        <f>('2024TB SR'!O20+'2024TB SR'!O43)/1000</f>
        <v>182.34582634270004</v>
      </c>
      <c r="Q24" s="24"/>
      <c r="R24" s="24">
        <f>('2025TB SR'!O20+'2025TB SR'!O43)/1000</f>
        <v>182.34582634270004</v>
      </c>
    </row>
    <row r="25" spans="1:24" ht="14.1" customHeight="1">
      <c r="A25" s="1">
        <v>12</v>
      </c>
      <c r="B25" s="6"/>
      <c r="N25" s="27"/>
      <c r="O25" s="27"/>
      <c r="P25" s="27"/>
      <c r="Q25" s="27"/>
      <c r="R25" s="27"/>
    </row>
    <row r="26" spans="1:24" ht="14.1" customHeight="1">
      <c r="A26" s="1">
        <v>13</v>
      </c>
      <c r="B26" s="6"/>
      <c r="N26" s="27"/>
      <c r="O26" s="27"/>
      <c r="P26" s="27"/>
      <c r="Q26" s="27"/>
      <c r="R26" s="27"/>
    </row>
    <row r="27" spans="1:24" ht="14.1" customHeight="1">
      <c r="A27" s="1">
        <v>14</v>
      </c>
      <c r="B27" s="6"/>
      <c r="C27" s="20" t="s">
        <v>39</v>
      </c>
      <c r="F27" s="15"/>
      <c r="G27" s="15"/>
      <c r="H27" s="15"/>
      <c r="I27" s="15"/>
      <c r="J27" s="23"/>
      <c r="K27" s="22"/>
      <c r="L27" s="21" t="s">
        <v>58</v>
      </c>
      <c r="M27" s="21"/>
      <c r="N27" s="24">
        <f>(GETPIVOTDATA("Sum of YTD",'2023 FERC Pivot'!$A$3,"Receiver Company Code",2201,"Natural Account","1001/6100010","Natural Account Description","Advertising")-GETPIVOTDATA("Sum of YTD",'2023 FERC Pivot'!$A$3,"Receiver Company Code",2201,"Natural Account","1001/6100010","Natural Account Description","Advertising","FERC Account",9416000)-GETPIVOTDATA("Sum of YTD",'2023 FERC Pivot'!$A$3,"Receiver Company Code",2201,"Natural Account","1001/6100010","Natural Account Description","Advertising","FERC Account",9184100))/1000</f>
        <v>3615.3110900000001</v>
      </c>
      <c r="O27" s="24"/>
      <c r="P27" s="24">
        <f>('2024TB SR'!O3+'2024TB SR'!O26)/1000</f>
        <v>960.10717999999986</v>
      </c>
      <c r="Q27" s="24"/>
      <c r="R27" s="24">
        <f>('2025TB SR'!O3+'2025TB SR'!O26)/1000</f>
        <v>2131.4393896586002</v>
      </c>
    </row>
    <row r="28" spans="1:24" ht="14.1" customHeight="1">
      <c r="A28" s="1">
        <v>15</v>
      </c>
      <c r="B28" s="6"/>
      <c r="C28" s="26"/>
      <c r="F28" s="15"/>
      <c r="G28" s="15"/>
      <c r="H28" s="15"/>
      <c r="I28" s="15"/>
      <c r="J28" s="15"/>
      <c r="K28" s="15"/>
      <c r="L28" s="21"/>
      <c r="M28" s="21"/>
      <c r="N28" s="15"/>
      <c r="O28" s="15"/>
      <c r="P28" s="15"/>
      <c r="Q28" s="15"/>
      <c r="R28" s="15"/>
    </row>
    <row r="29" spans="1:24" ht="14.1" customHeight="1">
      <c r="A29" s="1">
        <v>16</v>
      </c>
      <c r="B29" s="6"/>
      <c r="N29" s="27"/>
      <c r="O29" s="27"/>
      <c r="P29" s="27"/>
      <c r="Q29" s="27"/>
      <c r="R29" s="27"/>
    </row>
    <row r="30" spans="1:24" ht="14.1" customHeight="1">
      <c r="A30" s="1">
        <v>17</v>
      </c>
      <c r="B30" s="6"/>
      <c r="C30" s="20" t="s">
        <v>40</v>
      </c>
      <c r="F30" s="15"/>
      <c r="G30" s="15"/>
      <c r="H30" s="15" t="s">
        <v>41</v>
      </c>
      <c r="I30" s="15"/>
      <c r="J30" s="22"/>
      <c r="K30" s="15"/>
      <c r="L30" s="21" t="s">
        <v>42</v>
      </c>
      <c r="M30" s="21"/>
      <c r="N30" s="86">
        <f>SUM('2023 FERC Pivot'!C117,'2023 FERC Pivot'!C121:C174,'2023 FERC Pivot'!C179:C196,'2023 FERC Pivot'!E204,'2023 FERC Pivot'!C208:C263,'2023 FERC Pivot'!F417,'2023 FERC Pivot'!C420:C451)/1000</f>
        <v>83519.960489999969</v>
      </c>
      <c r="O30" s="24"/>
      <c r="P30" s="86">
        <f>('2024TB SR'!O10+'2024TB SR'!O25+'2024TB SR'!O33+'2024TB SR'!O35+'2024TB SR'!O46+'2024TB SR'!O9+'2024TB SR'!O32+'2024TB SR'!O12)/1000</f>
        <v>89699.700882245903</v>
      </c>
      <c r="Q30" s="15"/>
      <c r="R30" s="15">
        <f>('2025TB SR'!O10+'2025TB SR'!O12+'2025TB SR'!O23+'2025TB SR'!O25+'2025TB SR'!O33+'2025TB SR'!O35+'2025TB SR'!O46+'2025TB SR'!O47+'2025TB SR'!O32+'2025TB SR'!O9)/1000</f>
        <v>101628.05630940122</v>
      </c>
    </row>
    <row r="31" spans="1:24" ht="14.1" customHeight="1">
      <c r="A31" s="1">
        <v>18</v>
      </c>
      <c r="B31" s="6"/>
      <c r="N31" s="27"/>
      <c r="O31" s="27"/>
      <c r="P31" s="27"/>
      <c r="Q31" s="27"/>
      <c r="R31" s="27"/>
    </row>
    <row r="32" spans="1:24" ht="14.1" customHeight="1">
      <c r="A32" s="1">
        <v>19</v>
      </c>
      <c r="B32" s="6"/>
      <c r="N32" s="27"/>
      <c r="O32" s="27"/>
      <c r="P32" s="27"/>
      <c r="Q32" s="27"/>
      <c r="R32" s="27"/>
    </row>
    <row r="33" spans="1:18" ht="14.1" customHeight="1">
      <c r="A33" s="1">
        <v>20</v>
      </c>
      <c r="B33" s="6"/>
      <c r="C33" s="20" t="s">
        <v>43</v>
      </c>
      <c r="F33" s="15"/>
      <c r="G33" s="15"/>
      <c r="H33" s="15"/>
      <c r="I33" s="15"/>
      <c r="J33" s="15"/>
      <c r="K33" s="15"/>
      <c r="L33" s="21" t="s">
        <v>58</v>
      </c>
      <c r="M33" s="21"/>
      <c r="N33" s="85">
        <f>('2023 FERC Pivot'!E41+GETPIVOTDATA("Sum of YTD",'2023 FERC Pivot'!$A$3,"Receiver Company Code",2201,"Natural Account","1001/6100050","Natural Account Description","Consultants-Environ","FERC Account",9506000)+GETPIVOTDATA("Sum of YTD",'2023 FERC Pivot'!$A$3,"Receiver Company Code",2201,"Natural Account","1001/6100050","Natural Account Description","Consultants-Environ","FERC Account",9512000)+GETPIVOTDATA("Sum of YTD",'2023 FERC Pivot'!$A$3,"Receiver Company Code",2201,"Natural Account","1001/6100050","Natural Account Description","Consultants-Environ","FERC Account",9548000)+GETPIVOTDATA("Sum of YTD",'2023 FERC Pivot'!$A$3,"Receiver Company Code",2201,"Natural Account","1001/6100050","Natural Account Description","Consultants-Environ","FERC Account",9549000)+GETPIVOTDATA("Sum of YTD",'2023 FERC Pivot'!$A$3,"Receiver Company Code",2201,"Natural Account","1001/6100050","Natural Account Description","Consultants-Environ","FERC Account",9552000)+GETPIVOTDATA("Sum of YTD",'2023 FERC Pivot'!$A$3,"Receiver Company Code",2201,"Natural Account","1001/6100050","Natural Account Description","Consultants-Environ","FERC Account",9553000)+GETPIVOTDATA("Sum of YTD",'2023 FERC Pivot'!$A$3,"Receiver Company Code",2201,"Natural Account","1001/6100050","Natural Account Description","Consultants-Environ","FERC Account",9566000)+GETPIVOTDATA("Sum of YTD",'2023 FERC Pivot'!$A$3,"Receiver Company Code",2201,"Natural Account","1001/6100050","Natural Account Description","Consultants-Environ","FERC Account",9586000)+GETPIVOTDATA("Sum of YTD",'2023 FERC Pivot'!$A$3,"Receiver Company Code",2201,"Natural Account","1001/6100050","Natural Account Description","Consultants-Environ","FERC Account",9908000)+GETPIVOTDATA("Sum of YTD",'2023 FERC Pivot'!$A$3,"Receiver Company Code",2201,"Natural Account","1001/6100050","Natural Account Description","Consultants-Environ","FERC Account",9930200)+GETPIVOTDATA("Sum of YTD",'2023 FERC Pivot'!$A$3,"Receiver Company Code",2201,"Natural Account","1001/6100050","Natural Account Description","Consultants-Environ","FERC Account",9923000))/1000</f>
        <v>534.58561999999995</v>
      </c>
      <c r="O33" s="24"/>
      <c r="P33" s="85">
        <f>('2024TB SR'!O7+'2024TB SR'!O30)/1000</f>
        <v>244.86735999999999</v>
      </c>
      <c r="Q33" s="85"/>
      <c r="R33" s="85">
        <f>('2025TB SR'!O7+'2025TB SR'!O30)/1000</f>
        <v>244.86735999999999</v>
      </c>
    </row>
    <row r="34" spans="1:18" ht="14.1" customHeight="1">
      <c r="A34" s="1">
        <v>21</v>
      </c>
      <c r="B34" s="6"/>
      <c r="C34" s="26"/>
      <c r="F34" s="15"/>
      <c r="G34" s="15"/>
      <c r="H34" s="15"/>
      <c r="I34" s="15"/>
      <c r="J34" s="15"/>
      <c r="K34" s="15"/>
      <c r="L34" s="21"/>
      <c r="M34" s="21"/>
      <c r="N34" s="24"/>
      <c r="O34" s="24"/>
      <c r="P34" s="24"/>
      <c r="Q34" s="24"/>
      <c r="R34" s="24"/>
    </row>
    <row r="35" spans="1:18" ht="14.1" customHeight="1">
      <c r="A35" s="1">
        <v>22</v>
      </c>
      <c r="B35" s="6"/>
      <c r="N35" s="27"/>
      <c r="O35" s="27"/>
      <c r="P35" s="27"/>
      <c r="Q35" s="27"/>
      <c r="R35" s="27"/>
    </row>
    <row r="36" spans="1:18" ht="14.1" customHeight="1">
      <c r="A36" s="1">
        <v>23</v>
      </c>
      <c r="B36" s="6"/>
      <c r="C36" s="20" t="s">
        <v>44</v>
      </c>
      <c r="F36" s="15"/>
      <c r="G36" s="15"/>
      <c r="H36" s="15" t="s">
        <v>45</v>
      </c>
      <c r="I36" s="15"/>
      <c r="J36" s="22"/>
      <c r="K36" s="15"/>
      <c r="L36" s="21" t="s">
        <v>62</v>
      </c>
      <c r="M36" s="21"/>
      <c r="N36" s="86">
        <f>(GETPIVOTDATA("Sum of YTD",'2023 FERC Pivot'!$A$3,"Receiver Company Code",2201,"Natural Account","1001/6100140","Natural Account Description","Line Clearance")-GETPIVOTDATA("Sum of YTD",'2023 FERC Pivot'!$A$3,"Receiver Company Code",2201,"Natural Account","1001/6100140","Natural Account Description","Line Clearance","FERC Account",9184100))/1000</f>
        <v>28957.176969999986</v>
      </c>
      <c r="O36" s="85"/>
      <c r="P36" s="86">
        <f>('2024TB SR'!O16+'2024TB SR'!O39)/1000</f>
        <v>27334.698237999997</v>
      </c>
      <c r="Q36" s="86"/>
      <c r="R36" s="86">
        <f>('2025TB SR'!O16+'2025TB SR'!O39)/1000</f>
        <v>28652.228477999997</v>
      </c>
    </row>
    <row r="37" spans="1:18" ht="14.1" customHeight="1">
      <c r="A37" s="1">
        <v>24</v>
      </c>
      <c r="B37" s="6"/>
      <c r="C37" s="20"/>
      <c r="D37" s="1" t="s">
        <v>63</v>
      </c>
      <c r="F37" s="15"/>
      <c r="G37" s="15"/>
      <c r="H37" s="15"/>
      <c r="I37" s="15"/>
      <c r="J37" s="15"/>
      <c r="K37" s="15"/>
      <c r="L37" s="21"/>
      <c r="M37" s="21"/>
      <c r="N37" s="15"/>
      <c r="O37" s="15"/>
      <c r="P37" s="15"/>
      <c r="Q37" s="15"/>
      <c r="R37" s="15"/>
    </row>
    <row r="38" spans="1:18" ht="14.1" customHeight="1">
      <c r="A38" s="1">
        <v>25</v>
      </c>
      <c r="B38" s="6"/>
      <c r="N38" s="27"/>
      <c r="O38" s="27"/>
      <c r="P38" s="27"/>
      <c r="Q38" s="27"/>
      <c r="R38" s="27"/>
    </row>
    <row r="39" spans="1:18" ht="14.1" customHeight="1">
      <c r="A39" s="1">
        <v>26</v>
      </c>
      <c r="B39" s="6"/>
      <c r="C39" s="20" t="s">
        <v>47</v>
      </c>
      <c r="F39" s="15"/>
      <c r="G39" s="15"/>
      <c r="H39" s="15"/>
      <c r="I39" s="15"/>
      <c r="J39" s="15"/>
      <c r="K39" s="15"/>
      <c r="L39" s="30" t="s">
        <v>58</v>
      </c>
      <c r="M39" s="21"/>
      <c r="N39" s="85">
        <f>(GETPIVOTDATA("Sum of YTD",'2023 FERC Pivot'!$A$3,"Natural Account","1001/6100110","Natural Account Description","Instrument SvcRepair")+GETPIVOTDATA("Sum of YTD",'2023 FERC Pivot'!$A$3,"Receiver Company Code",2201,"Natural Account","1001/6100120","Natural Account Description","Tool Service/Repair")-GETPIVOTDATA("Sum of YTD",'2023 FERC Pivot'!$A$3,"Receiver Company Code",2201,"Natural Account","1001/6100120","Natural Account Description","Tool Service/Repair","FERC Account",9184100))/1000</f>
        <v>176.95754999999997</v>
      </c>
      <c r="O39" s="24"/>
      <c r="P39" s="85">
        <f>('2024TB SR'!O4+'2024TB SR'!O13+'2024TB SR'!O14+'2024TB SR'!O27+'2024TB SR'!O36+'2024TB SR'!O37)/1000</f>
        <v>8.1470000000000002</v>
      </c>
      <c r="Q39" s="85"/>
      <c r="R39" s="85">
        <f>('2025TB SR'!O4+'2025TB SR'!O13+'2025TB SR'!O14+'2025TB SR'!O27+'2025TB SR'!O36+'2025TB SR'!O37)/1000</f>
        <v>8.1470000000000002</v>
      </c>
    </row>
    <row r="40" spans="1:18" ht="14.1" customHeight="1">
      <c r="A40" s="1">
        <v>27</v>
      </c>
      <c r="B40" s="6"/>
      <c r="C40" s="26"/>
      <c r="F40" s="15"/>
      <c r="G40" s="15"/>
      <c r="H40" s="15"/>
      <c r="I40" s="15"/>
      <c r="J40" s="22"/>
      <c r="K40" s="15"/>
      <c r="L40" s="25"/>
      <c r="M40" s="25"/>
      <c r="N40" s="23"/>
      <c r="O40" s="24"/>
      <c r="P40" s="24"/>
      <c r="Q40" s="24"/>
      <c r="R40" s="24"/>
    </row>
    <row r="41" spans="1:18" ht="14.1" customHeight="1">
      <c r="A41" s="1">
        <v>28</v>
      </c>
      <c r="B41" s="6"/>
      <c r="N41" s="94"/>
      <c r="O41" s="94"/>
      <c r="P41" s="94"/>
      <c r="Q41" s="94"/>
      <c r="R41" s="94"/>
    </row>
    <row r="42" spans="1:18" ht="14.1" customHeight="1">
      <c r="A42" s="1">
        <v>29</v>
      </c>
      <c r="B42" s="6"/>
      <c r="C42" s="1" t="s">
        <v>48</v>
      </c>
      <c r="H42" s="24"/>
      <c r="L42" s="21" t="s">
        <v>58</v>
      </c>
      <c r="M42" s="21"/>
      <c r="N42" s="85">
        <f>(GETPIVOTDATA("Sum of YTD",'2023 FERC Pivot'!$A$3,"Receiver Company Code",2201,"Natural Account","1001/6100150","Natural Account Description","Printing")-GETPIVOTDATA("Sum of YTD",'2023 FERC Pivot'!$A$3,"Receiver Company Code",2201,"Natural Account","1001/6100150","Natural Account Description","Printing","FERC Account",9184100)-GETPIVOTDATA("Sum of YTD",'2023 FERC Pivot'!$A$3,"Receiver Company Code",2201,"Natural Account","1001/6100150","Natural Account Description","Printing","FERC Account",9416000))/1000</f>
        <v>28.853470000000002</v>
      </c>
      <c r="O42" s="85"/>
      <c r="P42" s="85">
        <f>('2024TB SR'!O17+'2024TB SR'!O40)/1000</f>
        <v>17.151946555800002</v>
      </c>
      <c r="Q42" s="95"/>
      <c r="R42" s="85">
        <f>('2025TB SR'!O17+'2025TB SR'!O40)/1000</f>
        <v>17.151946555800002</v>
      </c>
    </row>
    <row r="43" spans="1:18" ht="14.1" customHeight="1">
      <c r="A43" s="1">
        <v>30</v>
      </c>
      <c r="B43" s="6"/>
      <c r="C43" s="26"/>
      <c r="N43" s="94"/>
      <c r="O43" s="94"/>
      <c r="P43" s="94"/>
      <c r="Q43" s="94"/>
      <c r="R43" s="94"/>
    </row>
    <row r="44" spans="1:18" ht="14.1" customHeight="1">
      <c r="A44" s="1">
        <v>31</v>
      </c>
      <c r="B44" s="6"/>
      <c r="N44" s="94"/>
      <c r="O44" s="94"/>
      <c r="P44" s="94"/>
      <c r="Q44" s="94"/>
      <c r="R44" s="94"/>
    </row>
    <row r="45" spans="1:18" ht="14.1" customHeight="1">
      <c r="A45" s="1">
        <v>32</v>
      </c>
      <c r="B45" s="6"/>
      <c r="C45" s="20" t="s">
        <v>49</v>
      </c>
      <c r="F45" s="15"/>
      <c r="G45" s="15"/>
      <c r="H45" s="15"/>
      <c r="I45" s="15"/>
      <c r="J45" s="22"/>
      <c r="K45" s="24"/>
      <c r="L45" s="21" t="s">
        <v>58</v>
      </c>
      <c r="M45" s="21"/>
      <c r="N45" s="85">
        <f>(GETPIVOTDATA("Sum of YTD",'2023 FERC Pivot'!$A$3,"Receiver Company Code",2201,"Natural Account","1001/6100160","Natural Account Description","Security Services")-GETPIVOTDATA("Sum of YTD",'2023 FERC Pivot'!$A$3,"Receiver Company Code",2201,"Natural Account","1001/6100160","Natural Account Description","Security Services","FERC Account","#")-GETPIVOTDATA("Sum of YTD",'2023 FERC Pivot'!$A$3,"Receiver Company Code",2201,"Natural Account","1001/6100160","Natural Account Description","Security Services","FERC Account",9184100))/1000</f>
        <v>3316.5367600000009</v>
      </c>
      <c r="O45" s="85"/>
      <c r="P45" s="85">
        <f>('2024TB SR'!O18+'2024TB SR'!O41)/1000</f>
        <v>4200</v>
      </c>
      <c r="Q45" s="85"/>
      <c r="R45" s="85">
        <f>('2025TB SR'!O18+'2025TB SR'!O41)/1000</f>
        <v>4200</v>
      </c>
    </row>
    <row r="46" spans="1:18" ht="14.1" customHeight="1">
      <c r="A46" s="1">
        <v>33</v>
      </c>
      <c r="B46" s="6"/>
      <c r="C46" s="26"/>
      <c r="F46" s="15"/>
      <c r="G46" s="15"/>
      <c r="H46" s="15"/>
      <c r="I46" s="15"/>
      <c r="J46" s="22"/>
      <c r="K46" s="15"/>
      <c r="L46" s="25"/>
      <c r="M46" s="25"/>
      <c r="N46" s="22"/>
      <c r="O46" s="15"/>
      <c r="P46" s="15"/>
      <c r="Q46" s="15"/>
      <c r="R46" s="15"/>
    </row>
    <row r="47" spans="1:18" ht="14.1" customHeight="1">
      <c r="A47" s="1">
        <v>34</v>
      </c>
      <c r="B47" s="6"/>
      <c r="N47" s="27"/>
      <c r="O47" s="27"/>
      <c r="P47" s="27"/>
      <c r="Q47" s="27"/>
      <c r="R47" s="27"/>
    </row>
    <row r="48" spans="1:18" ht="14.1" customHeight="1">
      <c r="A48" s="1">
        <v>35</v>
      </c>
      <c r="B48" s="6"/>
      <c r="C48" s="20" t="s">
        <v>50</v>
      </c>
      <c r="F48" s="15"/>
      <c r="G48" s="15"/>
      <c r="H48" s="15" t="s">
        <v>51</v>
      </c>
      <c r="I48" s="15"/>
      <c r="J48" s="22"/>
      <c r="K48" s="15"/>
      <c r="L48" s="21" t="s">
        <v>58</v>
      </c>
      <c r="M48" s="21"/>
      <c r="N48" s="86">
        <f>(GETPIVOTDATA("Sum of YTD",'2023 FERC Pivot'!$A$3,"Receiver Company Code",2201,"Natural Account","1001/6100170","Natural Account Description","Hardware Maint/Svcs")-GETPIVOTDATA("Sum of YTD",'2023 FERC Pivot'!$A$3,"Receiver Company Code",2201,"Natural Account","1001/6100170","Natural Account Description","Hardware Maint/Svcs","FERC Account",9184100)+GETPIVOTDATA("Sum of YTD",'2023 FERC Pivot'!$A$3,"Receiver Company Code",2201,"Natural Account","1001/6100190","Natural Account Description","Software Maintenance")-GETPIVOTDATA("Sum of YTD",'2023 FERC Pivot'!$A$3,"Receiver Company Code",2201,"Natural Account","1001/6100190","Natural Account Description","Software Maintenance","FERC Account","#")-GETPIVOTDATA("Sum of YTD",'2023 FERC Pivot'!$A$3,"Receiver Company Code",2201,"Natural Account","1001/6100190","Natural Account Description","Software Maintenance","FERC Account",9184100))/1000</f>
        <v>20948.669540000006</v>
      </c>
      <c r="O48" s="85"/>
      <c r="P48" s="86">
        <f>('2024TB SR'!O19+'2024TB SR'!O21+'2024TB SR'!O42+'2024TB SR'!O44)/1000</f>
        <v>24058.106654622901</v>
      </c>
      <c r="Q48" s="86"/>
      <c r="R48" s="86">
        <f>('2025TB SR'!O19+'2025TB SR'!O21+'2025TB SR'!O42+'2025TB SR'!O44)/1000</f>
        <v>25909.198956422908</v>
      </c>
    </row>
    <row r="49" spans="1:20" ht="14.1" customHeight="1">
      <c r="A49" s="1">
        <v>36</v>
      </c>
      <c r="B49" s="6"/>
      <c r="C49" s="20"/>
      <c r="F49" s="15"/>
      <c r="G49" s="15"/>
      <c r="H49" s="24"/>
      <c r="I49" s="15"/>
      <c r="J49" s="22"/>
      <c r="K49" s="15"/>
      <c r="L49" s="21"/>
      <c r="M49" s="21"/>
      <c r="N49" s="21"/>
      <c r="O49" s="24"/>
      <c r="P49" s="15"/>
      <c r="Q49" s="15"/>
      <c r="R49" s="15"/>
    </row>
    <row r="50" spans="1:20" ht="14.1" customHeight="1" thickBot="1">
      <c r="A50" s="1">
        <v>37</v>
      </c>
      <c r="C50" s="6" t="s">
        <v>52</v>
      </c>
      <c r="F50" s="11"/>
      <c r="G50" s="11"/>
      <c r="H50" s="11"/>
      <c r="I50" s="11"/>
      <c r="J50" s="10"/>
      <c r="K50" s="11"/>
      <c r="L50" s="16"/>
      <c r="M50" s="16"/>
      <c r="N50" s="33">
        <f>SUM(N15:N49)</f>
        <v>144730.69174999997</v>
      </c>
      <c r="O50" s="11"/>
      <c r="P50" s="33">
        <f>SUM(P15:P49)</f>
        <v>149966.08737761169</v>
      </c>
      <c r="Q50" s="15"/>
      <c r="R50" s="33">
        <f>SUM(R15:R48)</f>
        <v>166202.44680622563</v>
      </c>
    </row>
    <row r="51" spans="1:20" ht="14.1" customHeight="1" thickTop="1">
      <c r="A51" s="1">
        <v>38</v>
      </c>
      <c r="C51" s="6"/>
      <c r="F51" s="11"/>
      <c r="G51" s="11"/>
      <c r="H51" s="11"/>
      <c r="I51" s="11"/>
      <c r="J51" s="10"/>
      <c r="K51" s="17"/>
      <c r="L51" s="10"/>
      <c r="M51" s="10"/>
      <c r="N51" s="10"/>
      <c r="O51" s="11"/>
      <c r="P51" s="15"/>
      <c r="Q51" s="15"/>
      <c r="R51" s="15"/>
    </row>
    <row r="52" spans="1:20" ht="14.1" customHeight="1" thickBot="1">
      <c r="A52" s="2">
        <v>39</v>
      </c>
      <c r="B52" s="2" t="s">
        <v>53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88" t="s">
        <v>64</v>
      </c>
      <c r="N52" s="89">
        <f>('2023 FERC Pivot'!D457)/1000-N50</f>
        <v>0</v>
      </c>
      <c r="O52" s="88"/>
      <c r="P52" s="89">
        <f>('2024TB SR'!O48)/1000-'C-16_Data'!P50</f>
        <v>0</v>
      </c>
      <c r="Q52" s="88"/>
      <c r="R52" s="90">
        <f>('2025TB SR'!O48)/1000-'C-16_Data'!R50</f>
        <v>0</v>
      </c>
      <c r="T52" s="47"/>
    </row>
    <row r="53" spans="1:20" ht="14.1" customHeight="1">
      <c r="A53" s="1" t="s">
        <v>54</v>
      </c>
    </row>
    <row r="54" spans="1:20" ht="14.1" customHeight="1">
      <c r="P54" s="46"/>
    </row>
    <row r="55" spans="1:20" ht="14.1" customHeight="1">
      <c r="N55" s="46"/>
    </row>
    <row r="57" spans="1:20" ht="14.1" customHeight="1">
      <c r="P57" s="47"/>
    </row>
    <row r="59" spans="1:20" ht="14.1" customHeight="1">
      <c r="N59" s="45"/>
    </row>
    <row r="61" spans="1:20" ht="14.1" customHeight="1">
      <c r="N61" s="46"/>
    </row>
    <row r="62" spans="1:20" ht="14.1" customHeight="1">
      <c r="N62" s="46"/>
    </row>
  </sheetData>
  <pageMargins left="1" right="0" top="1" bottom="0" header="0" footer="0"/>
  <pageSetup scale="70" orientation="landscape" r:id="rId1"/>
  <headerFooter alignWithMargins="0">
    <oddFooter xml:space="preserve">&amp;C
&amp;R      </oddFooter>
  </headerFooter>
  <customProperties>
    <customPr name="_pios_id" r:id="rId2"/>
    <customPr name="EpmWorksheetKeyString_GUID" r:id="rId3"/>
  </customProperties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224AF-3DC6-428C-9335-1E56C9FA57CE}">
  <dimension ref="A1:U59"/>
  <sheetViews>
    <sheetView topLeftCell="J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1173</v>
      </c>
      <c r="F2" t="s">
        <v>1174</v>
      </c>
      <c r="G2">
        <v>9184100</v>
      </c>
      <c r="H2" t="s">
        <v>93</v>
      </c>
      <c r="I2">
        <v>-9309067.2400000002</v>
      </c>
      <c r="J2">
        <v>11015155.789999999</v>
      </c>
      <c r="K2">
        <v>2886383.93</v>
      </c>
      <c r="L2">
        <v>2507828.6800000002</v>
      </c>
      <c r="M2">
        <v>2096467.85</v>
      </c>
      <c r="N2">
        <v>3071407.1</v>
      </c>
      <c r="O2">
        <v>1951678.29</v>
      </c>
      <c r="P2">
        <v>2028911.64</v>
      </c>
      <c r="Q2">
        <v>2038877.51</v>
      </c>
      <c r="R2">
        <v>3080194.64</v>
      </c>
      <c r="S2">
        <v>3230432.96</v>
      </c>
      <c r="T2">
        <v>11446112.560000001</v>
      </c>
      <c r="U2">
        <v>36044383.710000001</v>
      </c>
    </row>
    <row r="3" spans="1:21">
      <c r="I3" t="s">
        <v>1735</v>
      </c>
      <c r="J3" t="s">
        <v>1735</v>
      </c>
      <c r="K3" t="s">
        <v>1735</v>
      </c>
      <c r="L3" t="s">
        <v>1864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  <c r="T3" t="s">
        <v>1735</v>
      </c>
    </row>
    <row r="4" spans="1:21">
      <c r="L4" s="36">
        <v>97275</v>
      </c>
    </row>
    <row r="5" spans="1:21">
      <c r="L5" s="36"/>
    </row>
    <row r="6" spans="1:21">
      <c r="L6" s="36" t="s">
        <v>1735</v>
      </c>
    </row>
    <row r="7" spans="1:21">
      <c r="L7" s="36">
        <v>164217.53</v>
      </c>
    </row>
    <row r="8" spans="1:21">
      <c r="L8" s="36">
        <v>224746.47</v>
      </c>
    </row>
    <row r="9" spans="1:21">
      <c r="L9" s="36">
        <v>991.92</v>
      </c>
    </row>
    <row r="10" spans="1:21">
      <c r="L10" s="36">
        <v>991.92</v>
      </c>
    </row>
    <row r="11" spans="1:21">
      <c r="L11" s="36">
        <v>991.92</v>
      </c>
    </row>
    <row r="12" spans="1:21">
      <c r="L12" s="36">
        <v>2619.73</v>
      </c>
    </row>
    <row r="13" spans="1:21">
      <c r="L13" s="36">
        <v>2606.71</v>
      </c>
    </row>
    <row r="14" spans="1:21">
      <c r="L14" s="36">
        <v>991.92</v>
      </c>
    </row>
    <row r="15" spans="1:21">
      <c r="L15" s="36">
        <v>2266.92</v>
      </c>
    </row>
    <row r="16" spans="1:21">
      <c r="L16" s="36">
        <v>14172.4</v>
      </c>
    </row>
    <row r="17" spans="12:12">
      <c r="L17" s="36">
        <v>991.92</v>
      </c>
    </row>
    <row r="18" spans="12:12">
      <c r="L18" s="36">
        <v>170</v>
      </c>
    </row>
    <row r="19" spans="12:12">
      <c r="L19" s="36">
        <v>507</v>
      </c>
    </row>
    <row r="20" spans="12:12">
      <c r="L20" s="36">
        <v>19469.400000000001</v>
      </c>
    </row>
    <row r="21" spans="12:12">
      <c r="L21" s="36">
        <v>991.92</v>
      </c>
    </row>
    <row r="22" spans="12:12">
      <c r="L22" s="36">
        <v>5130</v>
      </c>
    </row>
    <row r="23" spans="12:12">
      <c r="L23" s="36">
        <v>991.92</v>
      </c>
    </row>
    <row r="24" spans="12:12">
      <c r="L24" s="36">
        <v>1786.5</v>
      </c>
    </row>
    <row r="25" spans="12:12">
      <c r="L25" s="36">
        <v>1118737.21</v>
      </c>
    </row>
    <row r="26" spans="12:12">
      <c r="L26" s="36">
        <v>6324</v>
      </c>
    </row>
    <row r="27" spans="12:12">
      <c r="L27" s="36">
        <v>1388.4</v>
      </c>
    </row>
    <row r="28" spans="12:12">
      <c r="L28" s="36">
        <v>991.92</v>
      </c>
    </row>
    <row r="29" spans="12:12">
      <c r="L29" s="36">
        <v>825</v>
      </c>
    </row>
    <row r="30" spans="12:12">
      <c r="L30" s="36">
        <v>2066.5</v>
      </c>
    </row>
    <row r="31" spans="12:12">
      <c r="L31" s="36">
        <v>165.32</v>
      </c>
    </row>
    <row r="32" spans="12:12">
      <c r="L32" s="36">
        <v>3239.61</v>
      </c>
    </row>
    <row r="33" spans="12:12">
      <c r="L33" s="36">
        <v>3317.4</v>
      </c>
    </row>
    <row r="34" spans="12:12">
      <c r="L34" s="36">
        <v>2257.5</v>
      </c>
    </row>
    <row r="35" spans="12:12">
      <c r="L35" s="36">
        <v>2310</v>
      </c>
    </row>
    <row r="36" spans="12:12">
      <c r="L36" s="36">
        <v>2112.85</v>
      </c>
    </row>
    <row r="37" spans="12:12">
      <c r="L37" s="36">
        <v>3935.63</v>
      </c>
    </row>
    <row r="38" spans="12:12">
      <c r="L38" s="36">
        <v>1329.99</v>
      </c>
    </row>
    <row r="39" spans="12:12">
      <c r="L39" s="36">
        <v>1210</v>
      </c>
    </row>
    <row r="40" spans="12:12">
      <c r="L40" s="36">
        <v>3000</v>
      </c>
    </row>
    <row r="41" spans="12:12">
      <c r="L41" s="36">
        <v>255272.39</v>
      </c>
    </row>
    <row r="42" spans="12:12">
      <c r="L42" s="36">
        <v>2415</v>
      </c>
    </row>
    <row r="43" spans="12:12">
      <c r="L43" s="36">
        <v>3317.4</v>
      </c>
    </row>
    <row r="44" spans="12:12">
      <c r="L44" s="36">
        <v>5265</v>
      </c>
    </row>
    <row r="45" spans="12:12">
      <c r="L45" s="36">
        <v>6664</v>
      </c>
    </row>
    <row r="46" spans="12:12">
      <c r="L46" s="36">
        <v>208080.32</v>
      </c>
    </row>
    <row r="47" spans="12:12">
      <c r="L47" s="36">
        <v>217849.1</v>
      </c>
    </row>
    <row r="48" spans="12:12">
      <c r="L48" s="36">
        <v>88963.98</v>
      </c>
    </row>
    <row r="49" spans="12:12">
      <c r="L49" s="36">
        <v>2035</v>
      </c>
    </row>
    <row r="50" spans="12:12">
      <c r="L50" s="36">
        <v>870.01</v>
      </c>
    </row>
    <row r="51" spans="12:12">
      <c r="L51" s="36">
        <v>8635</v>
      </c>
    </row>
    <row r="52" spans="12:12">
      <c r="L52" s="36">
        <v>2200</v>
      </c>
    </row>
    <row r="53" spans="12:12">
      <c r="L53" s="36">
        <v>6959.05</v>
      </c>
    </row>
    <row r="54" spans="12:12">
      <c r="L54" s="36">
        <v>4180</v>
      </c>
    </row>
    <row r="56" spans="12:12">
      <c r="L56" s="76">
        <f>SUM(L7:L55)</f>
        <v>2410553.6799999992</v>
      </c>
    </row>
    <row r="57" spans="12:12">
      <c r="L57" s="76"/>
    </row>
    <row r="58" spans="12:12">
      <c r="L58" s="76" t="s">
        <v>1856</v>
      </c>
    </row>
    <row r="59" spans="12:12">
      <c r="L59" s="76">
        <f>L56+L4</f>
        <v>2507828.6799999992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7DE56-9473-4B82-8DBE-78B441E89A9B}">
  <dimension ref="A1:U3"/>
  <sheetViews>
    <sheetView workbookViewId="0">
      <selection activeCell="F5" sqref="F5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22.88671875" bestFit="1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1175</v>
      </c>
      <c r="F2" t="s">
        <v>1176</v>
      </c>
      <c r="G2">
        <v>9184100</v>
      </c>
      <c r="H2" t="s">
        <v>93</v>
      </c>
      <c r="I2">
        <v>-1021.87</v>
      </c>
      <c r="J2">
        <v>3168.75</v>
      </c>
      <c r="K2">
        <v>-1125</v>
      </c>
      <c r="N2">
        <v>337.5</v>
      </c>
      <c r="P2">
        <v>1778.82</v>
      </c>
      <c r="Q2">
        <v>35000</v>
      </c>
      <c r="R2">
        <v>186212.79</v>
      </c>
      <c r="T2">
        <v>70558.8</v>
      </c>
      <c r="U2">
        <v>294909.78999999998</v>
      </c>
    </row>
    <row r="3" spans="1:21">
      <c r="I3" t="s">
        <v>1735</v>
      </c>
      <c r="J3" t="s">
        <v>1735</v>
      </c>
      <c r="K3" t="s">
        <v>1735</v>
      </c>
      <c r="N3" t="s">
        <v>1735</v>
      </c>
      <c r="P3" t="s">
        <v>1735</v>
      </c>
      <c r="Q3" t="s">
        <v>1865</v>
      </c>
      <c r="R3" t="s">
        <v>1866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3D06-4BCA-44FE-AA72-A83E9BD3C3C8}">
  <dimension ref="A1:U36"/>
  <sheetViews>
    <sheetView topLeftCell="K1" workbookViewId="0">
      <selection activeCell="S8" activeCellId="7" sqref="J10 K8 M8 N7 O11 P7 R4 S8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2" width="17.33203125" style="36" bestFit="1" customWidth="1"/>
    <col min="13" max="13" width="13.6640625" style="36" customWidth="1"/>
    <col min="14" max="14" width="14.44140625" style="36" customWidth="1"/>
    <col min="15" max="15" width="15.6640625" style="36" bestFit="1" customWidth="1"/>
    <col min="16" max="16" width="16.44140625" style="36" customWidth="1"/>
    <col min="17" max="17" width="19.6640625" style="36" customWidth="1"/>
    <col min="18" max="18" width="17.33203125" style="36" customWidth="1"/>
    <col min="19" max="19" width="19.109375" style="36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s="36" t="s">
        <v>75</v>
      </c>
      <c r="L1" s="36" t="s">
        <v>76</v>
      </c>
      <c r="M1" s="36" t="s">
        <v>77</v>
      </c>
      <c r="N1" s="36" t="s">
        <v>78</v>
      </c>
      <c r="O1" s="36" t="s">
        <v>79</v>
      </c>
      <c r="P1" s="36" t="s">
        <v>80</v>
      </c>
      <c r="Q1" s="36" t="s">
        <v>81</v>
      </c>
      <c r="R1" s="36" t="s">
        <v>82</v>
      </c>
      <c r="S1" s="36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1177</v>
      </c>
      <c r="F2" t="s">
        <v>1178</v>
      </c>
      <c r="G2" t="s">
        <v>1071</v>
      </c>
      <c r="H2" t="s">
        <v>1072</v>
      </c>
      <c r="I2">
        <v>-408164.94</v>
      </c>
      <c r="J2">
        <v>-241903.89</v>
      </c>
      <c r="K2" s="36">
        <v>-503155.18</v>
      </c>
      <c r="L2" s="36">
        <v>209033.55</v>
      </c>
      <c r="M2" s="36">
        <v>222370.32</v>
      </c>
      <c r="N2" s="36">
        <v>-92014.59</v>
      </c>
      <c r="O2" s="36">
        <v>22131.06</v>
      </c>
      <c r="P2" s="36">
        <v>236760.2</v>
      </c>
      <c r="Q2" s="36">
        <v>-1511.55</v>
      </c>
      <c r="R2" s="36">
        <v>-266704.95</v>
      </c>
      <c r="S2" s="36">
        <v>674293.5</v>
      </c>
      <c r="T2">
        <v>-618635.75</v>
      </c>
      <c r="U2">
        <v>-767502.21999999974</v>
      </c>
    </row>
    <row r="3" spans="1:21">
      <c r="I3" t="s">
        <v>1738</v>
      </c>
      <c r="J3" t="s">
        <v>1738</v>
      </c>
      <c r="K3" s="36" t="s">
        <v>1738</v>
      </c>
      <c r="M3" s="36" t="s">
        <v>1738</v>
      </c>
      <c r="N3" s="36" t="s">
        <v>1738</v>
      </c>
      <c r="O3" s="36" t="s">
        <v>1738</v>
      </c>
      <c r="P3" s="36" t="s">
        <v>1738</v>
      </c>
      <c r="Q3" s="36" t="s">
        <v>1735</v>
      </c>
      <c r="R3" s="36" t="s">
        <v>1738</v>
      </c>
      <c r="S3" s="36" t="s">
        <v>1738</v>
      </c>
      <c r="T3" t="s">
        <v>1735</v>
      </c>
    </row>
    <row r="4" spans="1:21">
      <c r="I4" s="36">
        <v>-60834.46</v>
      </c>
      <c r="J4" s="36">
        <v>-125428.89</v>
      </c>
      <c r="K4" s="36">
        <v>98578.94</v>
      </c>
      <c r="M4" s="36">
        <v>1103.52</v>
      </c>
      <c r="N4" s="36">
        <v>-125428.89</v>
      </c>
      <c r="O4" s="36">
        <v>-1089.3699999999999</v>
      </c>
      <c r="P4" s="36">
        <v>125428.89</v>
      </c>
      <c r="R4" s="36">
        <v>3680</v>
      </c>
      <c r="S4" s="36">
        <v>-87978.94</v>
      </c>
    </row>
    <row r="5" spans="1:21">
      <c r="I5" s="36">
        <v>28215.279999999999</v>
      </c>
      <c r="J5" s="36"/>
      <c r="K5" s="36">
        <v>149191.5</v>
      </c>
      <c r="M5" s="36">
        <v>125428.89</v>
      </c>
      <c r="N5" s="36">
        <v>-633.66999999999996</v>
      </c>
      <c r="O5" s="36">
        <v>-542.88</v>
      </c>
      <c r="P5" s="36">
        <v>18195.939999999999</v>
      </c>
      <c r="S5" s="36">
        <v>-55575.67</v>
      </c>
    </row>
    <row r="6" spans="1:21">
      <c r="I6" s="36">
        <v>40574.54</v>
      </c>
      <c r="J6" s="36"/>
      <c r="K6" s="36">
        <v>-76000</v>
      </c>
      <c r="M6" s="36">
        <v>54678.68</v>
      </c>
      <c r="O6" s="36">
        <v>-542.88</v>
      </c>
      <c r="S6" s="36">
        <v>38.25</v>
      </c>
    </row>
    <row r="7" spans="1:21">
      <c r="I7" s="36">
        <v>-230640</v>
      </c>
      <c r="J7" s="36"/>
      <c r="N7" s="36">
        <f>SUM(N4:N5)</f>
        <v>-126062.56</v>
      </c>
      <c r="O7" s="36">
        <v>-289.54000000000002</v>
      </c>
      <c r="P7" s="36">
        <f>SUM(P4:P5)</f>
        <v>143624.82999999999</v>
      </c>
    </row>
    <row r="8" spans="1:21">
      <c r="I8" s="36">
        <v>-187.5</v>
      </c>
      <c r="J8" s="36"/>
      <c r="K8" s="36">
        <f>SUM(K4:K6)</f>
        <v>171770.44</v>
      </c>
      <c r="M8" s="36">
        <f>SUM(M4:M6)</f>
        <v>181211.09</v>
      </c>
      <c r="O8" s="36">
        <v>-89.3</v>
      </c>
      <c r="S8" s="36">
        <f>SUM(S4:S6)</f>
        <v>-143516.35999999999</v>
      </c>
    </row>
    <row r="9" spans="1:21">
      <c r="I9" s="36"/>
      <c r="J9" s="36"/>
      <c r="O9" s="36">
        <v>2220.56</v>
      </c>
    </row>
    <row r="10" spans="1:21">
      <c r="I10" s="36">
        <f>SUM(I4:I9)</f>
        <v>-222872.14</v>
      </c>
      <c r="J10" s="36">
        <f>SUM(J4:J9)</f>
        <v>-125428.89</v>
      </c>
    </row>
    <row r="11" spans="1:21">
      <c r="I11" s="36"/>
      <c r="J11" s="36"/>
      <c r="O11" s="36">
        <f>SUM(O4:O9)</f>
        <v>-333.41000000000031</v>
      </c>
    </row>
    <row r="12" spans="1:21">
      <c r="I12" s="36"/>
      <c r="J12" s="36"/>
    </row>
    <row r="13" spans="1:21">
      <c r="I13" s="36" t="s">
        <v>1735</v>
      </c>
      <c r="J13" s="36" t="s">
        <v>1735</v>
      </c>
      <c r="K13" s="36" t="s">
        <v>1735</v>
      </c>
      <c r="L13" s="36" t="s">
        <v>1735</v>
      </c>
      <c r="M13" s="36" t="s">
        <v>1735</v>
      </c>
      <c r="N13" s="36" t="s">
        <v>1735</v>
      </c>
      <c r="O13" s="36" t="s">
        <v>1735</v>
      </c>
      <c r="P13" s="36" t="s">
        <v>1735</v>
      </c>
      <c r="R13" s="36" t="s">
        <v>1735</v>
      </c>
      <c r="S13" s="36" t="s">
        <v>1735</v>
      </c>
      <c r="T13" s="36" t="s">
        <v>1735</v>
      </c>
    </row>
    <row r="14" spans="1:21">
      <c r="I14" s="36">
        <v>-3250</v>
      </c>
      <c r="J14" s="36">
        <v>-17865</v>
      </c>
      <c r="K14" s="36">
        <v>-9900</v>
      </c>
      <c r="L14" s="36">
        <v>983.02</v>
      </c>
      <c r="M14" s="36">
        <v>13845.62</v>
      </c>
      <c r="N14" s="36">
        <v>8000</v>
      </c>
      <c r="O14" s="36">
        <v>-6776</v>
      </c>
      <c r="P14" s="36">
        <v>42178.22</v>
      </c>
      <c r="R14" s="36">
        <v>-267302.46999999997</v>
      </c>
      <c r="S14" s="36">
        <v>-34478.239999999998</v>
      </c>
      <c r="T14" s="36">
        <v>-9368.75</v>
      </c>
    </row>
    <row r="15" spans="1:21">
      <c r="I15" s="36">
        <v>-32274</v>
      </c>
      <c r="J15" s="36">
        <v>-98610</v>
      </c>
      <c r="K15" s="36">
        <v>-24902</v>
      </c>
      <c r="L15" s="36">
        <v>52895.23</v>
      </c>
      <c r="M15" s="36">
        <v>37697.360000000001</v>
      </c>
      <c r="N15" s="36">
        <v>-1398</v>
      </c>
      <c r="O15" s="36">
        <v>8508</v>
      </c>
      <c r="P15" s="36">
        <v>50851.16</v>
      </c>
      <c r="R15" s="36">
        <v>-36221.300000000003</v>
      </c>
      <c r="S15" s="36">
        <v>-8852</v>
      </c>
      <c r="T15" s="36">
        <v>-609267</v>
      </c>
    </row>
    <row r="16" spans="1:21">
      <c r="I16" s="36">
        <v>-24902</v>
      </c>
      <c r="J16" s="36"/>
      <c r="K16" s="36">
        <v>-24902</v>
      </c>
      <c r="L16" s="36">
        <v>72880.59</v>
      </c>
      <c r="M16" s="36">
        <v>3250</v>
      </c>
      <c r="N16" s="36">
        <v>-2563</v>
      </c>
      <c r="O16" s="36">
        <v>-2100</v>
      </c>
      <c r="P16" s="36">
        <v>307.66000000000003</v>
      </c>
      <c r="R16" s="36">
        <v>-22943.17</v>
      </c>
      <c r="S16" s="36">
        <v>-1037</v>
      </c>
    </row>
    <row r="17" spans="9:19">
      <c r="I17" s="36">
        <v>-24902</v>
      </c>
      <c r="K17" s="36">
        <v>-522792</v>
      </c>
      <c r="L17" s="36">
        <v>17952.419999999998</v>
      </c>
      <c r="M17" s="36">
        <v>10241.25</v>
      </c>
      <c r="N17" s="36">
        <v>55000</v>
      </c>
      <c r="O17" s="36">
        <v>-27642.32</v>
      </c>
      <c r="P17" s="36">
        <v>307.66000000000003</v>
      </c>
      <c r="R17" s="36">
        <v>-10200</v>
      </c>
      <c r="S17" s="36">
        <v>38372.839999999997</v>
      </c>
    </row>
    <row r="18" spans="9:19">
      <c r="I18" s="36">
        <v>33924.400000000001</v>
      </c>
      <c r="K18" s="36">
        <v>-52895.73</v>
      </c>
      <c r="L18" s="36">
        <v>1549.9</v>
      </c>
      <c r="O18" s="36">
        <v>-2831.24</v>
      </c>
      <c r="P18" s="36">
        <v>307.66000000000003</v>
      </c>
      <c r="R18" s="36">
        <v>-552</v>
      </c>
      <c r="S18" s="36">
        <v>38372.839999999997</v>
      </c>
    </row>
    <row r="19" spans="9:19">
      <c r="I19" s="36">
        <v>-61953.72</v>
      </c>
      <c r="K19" s="36">
        <v>-25324.49</v>
      </c>
      <c r="L19" s="36">
        <v>43612.39</v>
      </c>
      <c r="N19" s="36">
        <f>SUM(N14:N18)</f>
        <v>59039</v>
      </c>
      <c r="P19" s="36">
        <v>307.66000000000003</v>
      </c>
      <c r="R19" s="36">
        <v>7546.88</v>
      </c>
      <c r="S19" s="36">
        <v>38372.839999999997</v>
      </c>
    </row>
    <row r="20" spans="9:19">
      <c r="I20" s="36">
        <v>-30431.98</v>
      </c>
      <c r="K20" s="36">
        <v>-1549.9</v>
      </c>
      <c r="L20" s="36">
        <v>23600</v>
      </c>
      <c r="M20" s="36">
        <f>SUM(M14:M19)</f>
        <v>65034.23</v>
      </c>
      <c r="O20" s="36">
        <f>SUM(O14:O19)</f>
        <v>-30841.559999999998</v>
      </c>
      <c r="P20" s="36">
        <v>1018.48</v>
      </c>
      <c r="R20" s="36">
        <v>31683.61</v>
      </c>
      <c r="S20" s="36">
        <v>968897.6</v>
      </c>
    </row>
    <row r="21" spans="9:19">
      <c r="I21" s="36">
        <v>-18560</v>
      </c>
      <c r="K21" s="36">
        <v>-23600</v>
      </c>
      <c r="P21" s="36">
        <v>408.45</v>
      </c>
      <c r="R21" s="36">
        <v>30121</v>
      </c>
      <c r="S21" s="36">
        <v>61377.57</v>
      </c>
    </row>
    <row r="22" spans="9:19">
      <c r="I22" s="36"/>
      <c r="K22" s="36">
        <v>6500</v>
      </c>
      <c r="P22" s="36">
        <v>1888.42</v>
      </c>
      <c r="S22" s="36">
        <v>58685.99</v>
      </c>
    </row>
    <row r="23" spans="9:19">
      <c r="I23" s="36">
        <f>SUM(I14:I22)</f>
        <v>-162349.30000000002</v>
      </c>
      <c r="J23" s="45">
        <f>SUM(J14:J22)</f>
        <v>-116475</v>
      </c>
      <c r="L23" s="36">
        <f>SUM(L14:L22)</f>
        <v>213473.55</v>
      </c>
      <c r="R23" s="36">
        <f>SUM(R14:R22)</f>
        <v>-267867.44999999995</v>
      </c>
      <c r="S23" s="36">
        <v>114843.69</v>
      </c>
    </row>
    <row r="24" spans="9:19">
      <c r="I24" s="36"/>
      <c r="K24" s="36">
        <f>SUM(K14:K23)</f>
        <v>-679366.12</v>
      </c>
      <c r="M24" s="36" t="s">
        <v>1741</v>
      </c>
      <c r="N24" s="36" t="s">
        <v>1741</v>
      </c>
      <c r="O24" s="36" t="s">
        <v>1741</v>
      </c>
      <c r="P24" s="36">
        <f>SUM(P14:P23)</f>
        <v>97575.37000000001</v>
      </c>
      <c r="S24" s="36">
        <v>28710.92</v>
      </c>
    </row>
    <row r="25" spans="9:19">
      <c r="I25" s="36"/>
      <c r="M25" s="36">
        <v>-23875</v>
      </c>
      <c r="N25" s="36">
        <v>-48866.03</v>
      </c>
      <c r="O25" s="36">
        <v>48866.03</v>
      </c>
      <c r="S25" s="36">
        <v>-498167.19</v>
      </c>
    </row>
    <row r="26" spans="9:19">
      <c r="I26" s="36" t="s">
        <v>1741</v>
      </c>
      <c r="N26" s="36">
        <v>23875</v>
      </c>
    </row>
    <row r="27" spans="9:19">
      <c r="I27" s="36">
        <v>-22943.5</v>
      </c>
      <c r="M27" s="36" t="s">
        <v>1856</v>
      </c>
      <c r="S27" s="36">
        <f>SUM(S14:S26)</f>
        <v>805099.85999999987</v>
      </c>
    </row>
    <row r="28" spans="9:19">
      <c r="I28" s="36"/>
      <c r="M28" s="36">
        <f>M25+M20+M8</f>
        <v>222370.32</v>
      </c>
      <c r="N28" s="36">
        <f>SUM(N25:N27)</f>
        <v>-24991.03</v>
      </c>
      <c r="R28" s="36" t="s">
        <v>1741</v>
      </c>
    </row>
    <row r="29" spans="9:19">
      <c r="I29" s="36" t="s">
        <v>1856</v>
      </c>
      <c r="R29" s="36">
        <v>-12710</v>
      </c>
    </row>
    <row r="30" spans="9:19">
      <c r="I30" s="36">
        <f>I27+I23+I10</f>
        <v>-408164.94000000006</v>
      </c>
      <c r="J30" s="45">
        <f>J23+J10</f>
        <v>-241903.89</v>
      </c>
      <c r="N30" s="36" t="s">
        <v>1856</v>
      </c>
      <c r="R30" s="36">
        <v>10192.5</v>
      </c>
      <c r="S30" s="36" t="s">
        <v>1741</v>
      </c>
    </row>
    <row r="31" spans="9:19">
      <c r="I31" s="36"/>
      <c r="N31" s="36">
        <f>N28+N19+N7</f>
        <v>-92014.59</v>
      </c>
      <c r="S31" s="36">
        <v>12710</v>
      </c>
    </row>
    <row r="32" spans="9:19">
      <c r="I32" s="36"/>
      <c r="K32" s="36" t="s">
        <v>1867</v>
      </c>
      <c r="L32" s="36" t="s">
        <v>1867</v>
      </c>
      <c r="O32" s="36" t="s">
        <v>1867</v>
      </c>
      <c r="P32" s="36" t="s">
        <v>1867</v>
      </c>
      <c r="R32" s="36">
        <f>SUM(R29:R31)</f>
        <v>-2517.5</v>
      </c>
    </row>
    <row r="33" spans="11:19">
      <c r="K33" s="36">
        <v>4440</v>
      </c>
      <c r="L33" s="36">
        <v>-4440</v>
      </c>
      <c r="O33" s="36">
        <v>4440</v>
      </c>
      <c r="P33" s="36">
        <v>-4440</v>
      </c>
    </row>
    <row r="34" spans="11:19">
      <c r="R34" s="36" t="s">
        <v>1856</v>
      </c>
      <c r="S34" s="36" t="s">
        <v>1856</v>
      </c>
    </row>
    <row r="35" spans="11:19">
      <c r="K35" s="36" t="s">
        <v>1856</v>
      </c>
      <c r="L35" s="36" t="s">
        <v>1856</v>
      </c>
      <c r="O35" s="36" t="s">
        <v>1856</v>
      </c>
      <c r="P35" s="36" t="s">
        <v>1856</v>
      </c>
      <c r="R35" s="36">
        <f>R32+R23+R4</f>
        <v>-266704.94999999995</v>
      </c>
      <c r="S35" s="36">
        <f>S31+S27+S8</f>
        <v>674293.49999999988</v>
      </c>
    </row>
    <row r="36" spans="11:19">
      <c r="K36" s="36">
        <f>K33+K24+K8</f>
        <v>-503155.68</v>
      </c>
      <c r="L36" s="36">
        <f>L33+L23</f>
        <v>209033.55</v>
      </c>
      <c r="O36" s="36">
        <f>O33+O25+O20+O11</f>
        <v>22131.06</v>
      </c>
      <c r="P36" s="36">
        <f>P33+P24+P7</f>
        <v>236760.2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AE0BE-8524-487C-A14D-D51E9FC9D4D7}">
  <dimension ref="A1:U3"/>
  <sheetViews>
    <sheetView workbookViewId="0">
      <selection activeCell="R8" sqref="R8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31.109375" customWidth="1"/>
    <col min="16" max="16" width="16.44140625" customWidth="1"/>
    <col min="17" max="17" width="22.8867187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1160</v>
      </c>
      <c r="F2" t="s">
        <v>39</v>
      </c>
      <c r="G2">
        <v>9184100</v>
      </c>
      <c r="H2" t="s">
        <v>93</v>
      </c>
      <c r="M2">
        <v>13855</v>
      </c>
      <c r="O2">
        <v>549.64</v>
      </c>
      <c r="P2">
        <v>375</v>
      </c>
      <c r="Q2">
        <v>5864.03</v>
      </c>
      <c r="R2">
        <v>37289.919999999998</v>
      </c>
      <c r="U2">
        <v>57933.59</v>
      </c>
    </row>
    <row r="3" spans="1:21">
      <c r="M3" t="s">
        <v>1735</v>
      </c>
      <c r="O3" t="s">
        <v>1868</v>
      </c>
      <c r="P3" t="s">
        <v>1735</v>
      </c>
      <c r="Q3" t="s">
        <v>1869</v>
      </c>
      <c r="R3" t="s">
        <v>1735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65AF9-3EF9-4C9D-9F6D-DB3FCA9F02DC}">
  <dimension ref="A1:U3"/>
  <sheetViews>
    <sheetView topLeftCell="E1" workbookViewId="0">
      <selection activeCell="P7" sqref="P7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28" bestFit="1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1160</v>
      </c>
      <c r="F2" t="s">
        <v>39</v>
      </c>
      <c r="G2" t="s">
        <v>1071</v>
      </c>
      <c r="H2" t="s">
        <v>1072</v>
      </c>
      <c r="I2">
        <v>187.5</v>
      </c>
      <c r="P2">
        <v>34.47</v>
      </c>
      <c r="U2">
        <v>221.97</v>
      </c>
    </row>
    <row r="3" spans="1:21">
      <c r="I3" t="s">
        <v>1870</v>
      </c>
      <c r="P3" t="s">
        <v>1871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D45DA-4C8D-45FD-865E-26CACB7D1EF8}">
  <dimension ref="A1:U46"/>
  <sheetViews>
    <sheetView topLeftCell="I1" zoomScale="93" zoomScaleNormal="93" workbookViewId="0">
      <selection activeCell="O2" activeCellId="1" sqref="I14 O2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6.33203125" bestFit="1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1165</v>
      </c>
      <c r="F2" t="s">
        <v>1166</v>
      </c>
      <c r="G2" t="s">
        <v>1071</v>
      </c>
      <c r="H2" t="s">
        <v>1072</v>
      </c>
      <c r="I2">
        <v>83471.14</v>
      </c>
      <c r="K2">
        <v>124349.66</v>
      </c>
      <c r="L2">
        <v>-213473.55</v>
      </c>
      <c r="O2">
        <v>33000</v>
      </c>
      <c r="P2">
        <v>-4545.99</v>
      </c>
      <c r="U2">
        <v>22801.260000000002</v>
      </c>
    </row>
    <row r="3" spans="1:21">
      <c r="I3" t="s">
        <v>1872</v>
      </c>
      <c r="K3" t="s">
        <v>1873</v>
      </c>
      <c r="L3" s="70" t="s">
        <v>1874</v>
      </c>
      <c r="O3" t="s">
        <v>1738</v>
      </c>
      <c r="P3" s="70" t="s">
        <v>1875</v>
      </c>
    </row>
    <row r="4" spans="1:21">
      <c r="I4" t="s">
        <v>1876</v>
      </c>
      <c r="K4" t="s">
        <v>1877</v>
      </c>
      <c r="L4" s="70" t="s">
        <v>1878</v>
      </c>
      <c r="P4" s="70" t="s">
        <v>1875</v>
      </c>
    </row>
    <row r="5" spans="1:21">
      <c r="I5" t="s">
        <v>1879</v>
      </c>
      <c r="K5" t="s">
        <v>1880</v>
      </c>
      <c r="L5" s="70" t="s">
        <v>1881</v>
      </c>
      <c r="P5" s="70" t="s">
        <v>1875</v>
      </c>
    </row>
    <row r="6" spans="1:21">
      <c r="I6" s="70" t="s">
        <v>1882</v>
      </c>
      <c r="K6" t="s">
        <v>1883</v>
      </c>
      <c r="L6" s="70" t="s">
        <v>1884</v>
      </c>
      <c r="P6" s="70" t="s">
        <v>1875</v>
      </c>
    </row>
    <row r="7" spans="1:21">
      <c r="I7" t="s">
        <v>1885</v>
      </c>
      <c r="K7" t="s">
        <v>1886</v>
      </c>
      <c r="L7" s="70" t="s">
        <v>1887</v>
      </c>
      <c r="P7" s="70" t="s">
        <v>1888</v>
      </c>
    </row>
    <row r="8" spans="1:21">
      <c r="I8" t="s">
        <v>1889</v>
      </c>
      <c r="K8" s="70" t="s">
        <v>1890</v>
      </c>
      <c r="L8" s="70" t="s">
        <v>1891</v>
      </c>
      <c r="P8" s="70" t="s">
        <v>1892</v>
      </c>
    </row>
    <row r="9" spans="1:21">
      <c r="K9" t="s">
        <v>1893</v>
      </c>
      <c r="L9" s="70" t="s">
        <v>1894</v>
      </c>
      <c r="P9" s="70" t="s">
        <v>1895</v>
      </c>
    </row>
    <row r="11" spans="1:21">
      <c r="I11" s="36">
        <v>22.7</v>
      </c>
    </row>
    <row r="12" spans="1:21">
      <c r="I12" s="36">
        <v>2043.64</v>
      </c>
    </row>
    <row r="13" spans="1:21">
      <c r="I13" s="36">
        <v>33000</v>
      </c>
    </row>
    <row r="14" spans="1:21">
      <c r="H14" t="s">
        <v>1738</v>
      </c>
      <c r="I14" s="36">
        <f>SUM(I11:I13)</f>
        <v>35066.339999999997</v>
      </c>
    </row>
    <row r="15" spans="1:21">
      <c r="I15" s="36"/>
    </row>
    <row r="16" spans="1:21">
      <c r="I16" s="36">
        <v>-33924.400000000001</v>
      </c>
    </row>
    <row r="17" spans="9:9">
      <c r="I17" s="36">
        <v>61953.72</v>
      </c>
    </row>
    <row r="18" spans="9:9">
      <c r="I18" s="36">
        <v>30431.98</v>
      </c>
    </row>
    <row r="19" spans="9:9">
      <c r="I19" s="36">
        <v>9900</v>
      </c>
    </row>
    <row r="20" spans="9:9">
      <c r="I20" s="36">
        <v>52895.23</v>
      </c>
    </row>
    <row r="21" spans="9:9">
      <c r="I21" s="36">
        <v>25324.49</v>
      </c>
    </row>
    <row r="22" spans="9:9">
      <c r="I22" s="36">
        <v>1549.9</v>
      </c>
    </row>
    <row r="23" spans="9:9">
      <c r="I23" s="36">
        <v>23600</v>
      </c>
    </row>
    <row r="24" spans="9:9">
      <c r="I24" s="36">
        <v>-6500</v>
      </c>
    </row>
    <row r="25" spans="9:9">
      <c r="I25" s="36">
        <v>17580.04</v>
      </c>
    </row>
    <row r="26" spans="9:9">
      <c r="I26" s="36">
        <v>-983.02</v>
      </c>
    </row>
    <row r="27" spans="9:9">
      <c r="I27" s="36">
        <v>-52895.23</v>
      </c>
    </row>
    <row r="28" spans="9:9">
      <c r="I28" s="36">
        <v>-72880.59</v>
      </c>
    </row>
    <row r="29" spans="9:9">
      <c r="I29" s="36">
        <v>-17952.419999999998</v>
      </c>
    </row>
    <row r="30" spans="9:9">
      <c r="I30" s="36">
        <v>-1549.9</v>
      </c>
    </row>
    <row r="31" spans="9:9">
      <c r="I31" s="36">
        <v>-43612.39</v>
      </c>
    </row>
    <row r="32" spans="9:9">
      <c r="I32" s="36">
        <v>-23600</v>
      </c>
    </row>
    <row r="33" spans="8:9">
      <c r="I33" s="36">
        <v>-307.66000000000003</v>
      </c>
    </row>
    <row r="34" spans="8:9">
      <c r="I34" s="36">
        <v>-307.66000000000003</v>
      </c>
    </row>
    <row r="35" spans="8:9">
      <c r="I35" s="36">
        <v>-307.66000000000003</v>
      </c>
    </row>
    <row r="36" spans="8:9">
      <c r="I36" s="36">
        <v>-307.66000000000003</v>
      </c>
    </row>
    <row r="37" spans="8:9">
      <c r="I37" s="36">
        <v>-1018.48</v>
      </c>
    </row>
    <row r="38" spans="8:9">
      <c r="I38" s="36">
        <v>-408.45</v>
      </c>
    </row>
    <row r="39" spans="8:9">
      <c r="I39" s="36">
        <v>-1888.42</v>
      </c>
    </row>
    <row r="40" spans="8:9">
      <c r="H40" t="s">
        <v>1735</v>
      </c>
      <c r="I40" s="45">
        <f>SUM(I16:I39)</f>
        <v>-35208.58</v>
      </c>
    </row>
    <row r="44" spans="8:9">
      <c r="H44" t="s">
        <v>1741</v>
      </c>
      <c r="I44" s="36">
        <v>22943.5</v>
      </c>
    </row>
    <row r="46" spans="8:9">
      <c r="H46" t="s">
        <v>1856</v>
      </c>
      <c r="I46" s="45">
        <f>I14+I40+I44</f>
        <v>22801.259999999995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DAF3-8F88-459E-A0F3-BF1378F6FC58}">
  <dimension ref="A1:U36"/>
  <sheetViews>
    <sheetView workbookViewId="0">
      <selection activeCell="J22" sqref="J22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8.44140625" customWidth="1"/>
    <col min="12" max="12" width="18.33203125" customWidth="1"/>
    <col min="13" max="13" width="17.44140625" customWidth="1"/>
    <col min="14" max="15" width="16.6640625" bestFit="1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1165</v>
      </c>
      <c r="F2" t="s">
        <v>1166</v>
      </c>
      <c r="G2">
        <v>9184100</v>
      </c>
      <c r="H2" t="s">
        <v>93</v>
      </c>
      <c r="I2">
        <v>4430034.29</v>
      </c>
      <c r="J2">
        <v>4182545.37</v>
      </c>
      <c r="K2">
        <v>8937152.5700000003</v>
      </c>
      <c r="L2">
        <v>2742600.71</v>
      </c>
      <c r="M2">
        <v>5572200.6399999997</v>
      </c>
      <c r="N2">
        <v>2592338.8199999998</v>
      </c>
      <c r="O2">
        <v>3813994.64</v>
      </c>
      <c r="P2">
        <v>1977147.41</v>
      </c>
      <c r="Q2">
        <v>2614489.7599999998</v>
      </c>
      <c r="R2">
        <v>2446904.67</v>
      </c>
      <c r="S2">
        <v>2392824.25</v>
      </c>
      <c r="T2">
        <v>3335607.33</v>
      </c>
      <c r="U2">
        <v>45037840.460000001</v>
      </c>
    </row>
    <row r="3" spans="1:21">
      <c r="I3" t="s">
        <v>1896</v>
      </c>
      <c r="J3" t="s">
        <v>1897</v>
      </c>
      <c r="K3" t="s">
        <v>1898</v>
      </c>
      <c r="L3" t="s">
        <v>1899</v>
      </c>
      <c r="M3" t="s">
        <v>1900</v>
      </c>
      <c r="N3" t="s">
        <v>1901</v>
      </c>
      <c r="O3" t="s">
        <v>1902</v>
      </c>
      <c r="P3" t="s">
        <v>1735</v>
      </c>
      <c r="Q3" t="s">
        <v>1735</v>
      </c>
      <c r="R3" t="s">
        <v>1903</v>
      </c>
      <c r="S3" t="s">
        <v>1904</v>
      </c>
      <c r="T3" t="s">
        <v>1905</v>
      </c>
    </row>
    <row r="4" spans="1:21">
      <c r="I4" t="s">
        <v>1906</v>
      </c>
      <c r="J4" t="s">
        <v>1907</v>
      </c>
      <c r="K4" t="s">
        <v>1908</v>
      </c>
      <c r="L4" t="s">
        <v>1909</v>
      </c>
      <c r="M4" t="s">
        <v>1910</v>
      </c>
      <c r="N4" t="s">
        <v>1911</v>
      </c>
      <c r="O4" t="s">
        <v>1912</v>
      </c>
      <c r="R4" t="s">
        <v>1913</v>
      </c>
      <c r="S4" t="s">
        <v>1914</v>
      </c>
      <c r="T4" t="s">
        <v>1915</v>
      </c>
    </row>
    <row r="6" spans="1:21">
      <c r="I6" s="36">
        <v>4380034.29</v>
      </c>
    </row>
    <row r="7" spans="1:21">
      <c r="I7" s="36">
        <v>4118532.85</v>
      </c>
    </row>
    <row r="8" spans="1:21">
      <c r="I8" s="36">
        <v>8934307.5700000003</v>
      </c>
    </row>
    <row r="9" spans="1:21">
      <c r="I9" s="36">
        <v>2669657.71</v>
      </c>
    </row>
    <row r="10" spans="1:21">
      <c r="I10" s="36">
        <v>5554616.6399999997</v>
      </c>
    </row>
    <row r="11" spans="1:21">
      <c r="I11" s="36">
        <v>2563666.8199999998</v>
      </c>
    </row>
    <row r="12" spans="1:21">
      <c r="I12" s="36">
        <v>3728338.64</v>
      </c>
    </row>
    <row r="13" spans="1:21">
      <c r="I13" s="36">
        <v>1977147.41</v>
      </c>
    </row>
    <row r="14" spans="1:21">
      <c r="I14" s="36">
        <v>2614489.7599999998</v>
      </c>
    </row>
    <row r="15" spans="1:21">
      <c r="I15" s="36">
        <v>2364462.42</v>
      </c>
    </row>
    <row r="16" spans="1:21">
      <c r="I16" s="36">
        <v>2374954.0499999998</v>
      </c>
    </row>
    <row r="17" spans="8:9">
      <c r="I17" s="36">
        <v>3290117.33</v>
      </c>
    </row>
    <row r="18" spans="8:9">
      <c r="H18" t="s">
        <v>1735</v>
      </c>
      <c r="I18" s="36">
        <f>SUM(I6:I17)</f>
        <v>44570325.489999995</v>
      </c>
    </row>
    <row r="19" spans="8:9">
      <c r="I19" s="36"/>
    </row>
    <row r="20" spans="8:9">
      <c r="I20" s="36"/>
    </row>
    <row r="21" spans="8:9">
      <c r="I21" s="36">
        <v>50000</v>
      </c>
    </row>
    <row r="22" spans="8:9">
      <c r="I22" s="36">
        <v>64012.52</v>
      </c>
    </row>
    <row r="23" spans="8:9">
      <c r="I23" s="36">
        <v>2845</v>
      </c>
    </row>
    <row r="24" spans="8:9">
      <c r="I24" s="36">
        <v>72943</v>
      </c>
    </row>
    <row r="25" spans="8:9">
      <c r="I25" s="36">
        <v>17584</v>
      </c>
    </row>
    <row r="26" spans="8:9">
      <c r="I26" s="36">
        <v>28672</v>
      </c>
    </row>
    <row r="27" spans="8:9">
      <c r="I27" s="36">
        <v>85656</v>
      </c>
    </row>
    <row r="28" spans="8:9">
      <c r="I28" s="36">
        <v>82442.25</v>
      </c>
    </row>
    <row r="29" spans="8:9">
      <c r="I29" s="36">
        <v>17870.2</v>
      </c>
    </row>
    <row r="30" spans="8:9">
      <c r="I30" s="36">
        <v>45490</v>
      </c>
    </row>
    <row r="31" spans="8:9">
      <c r="H31" t="s">
        <v>1741</v>
      </c>
      <c r="I31" s="45">
        <f>SUM(I21:I30)</f>
        <v>467514.97000000003</v>
      </c>
    </row>
    <row r="33" spans="8:9">
      <c r="H33" t="s">
        <v>1856</v>
      </c>
      <c r="I33" s="45">
        <f>I18+I31</f>
        <v>45037840.459999993</v>
      </c>
    </row>
    <row r="36" spans="8:9">
      <c r="I36" s="45">
        <f>I33-U2</f>
        <v>0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CA2E-A8F3-43D4-8DAD-BAC055A94B6E}">
  <dimension ref="A1:U22"/>
  <sheetViews>
    <sheetView topLeftCell="D1" workbookViewId="0">
      <selection activeCell="I28" sqref="I28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1167</v>
      </c>
      <c r="F2" t="s">
        <v>1168</v>
      </c>
      <c r="G2" t="s">
        <v>1071</v>
      </c>
      <c r="H2" t="s">
        <v>1072</v>
      </c>
      <c r="J2">
        <v>32473.95</v>
      </c>
      <c r="N2">
        <v>35894.83</v>
      </c>
      <c r="R2">
        <v>552</v>
      </c>
      <c r="U2">
        <v>68920.78</v>
      </c>
    </row>
    <row r="3" spans="1:21">
      <c r="J3" s="70" t="s">
        <v>1916</v>
      </c>
      <c r="N3" t="s">
        <v>1917</v>
      </c>
      <c r="R3" t="s">
        <v>1735</v>
      </c>
    </row>
    <row r="4" spans="1:21">
      <c r="J4" t="s">
        <v>1918</v>
      </c>
      <c r="N4" t="s">
        <v>1919</v>
      </c>
    </row>
    <row r="5" spans="1:21">
      <c r="N5" t="s">
        <v>1920</v>
      </c>
    </row>
    <row r="6" spans="1:21">
      <c r="N6" t="s">
        <v>1921</v>
      </c>
    </row>
    <row r="7" spans="1:21">
      <c r="N7" t="s">
        <v>1922</v>
      </c>
    </row>
    <row r="9" spans="1:21">
      <c r="J9" s="36">
        <v>-2138.75</v>
      </c>
    </row>
    <row r="10" spans="1:21">
      <c r="J10" s="36">
        <v>34612.699999999997</v>
      </c>
    </row>
    <row r="11" spans="1:21">
      <c r="J11" s="36">
        <v>527</v>
      </c>
    </row>
    <row r="12" spans="1:21">
      <c r="J12" s="36">
        <v>432</v>
      </c>
    </row>
    <row r="13" spans="1:21">
      <c r="J13" s="36">
        <v>552</v>
      </c>
    </row>
    <row r="14" spans="1:21">
      <c r="I14" t="s">
        <v>1735</v>
      </c>
      <c r="J14" s="36">
        <f>SUM(J9:J13)</f>
        <v>33984.949999999997</v>
      </c>
    </row>
    <row r="15" spans="1:21">
      <c r="J15" s="36"/>
    </row>
    <row r="16" spans="1:21">
      <c r="J16" s="36">
        <v>8849.98</v>
      </c>
    </row>
    <row r="17" spans="9:10">
      <c r="J17" s="36">
        <v>19269.349999999999</v>
      </c>
    </row>
    <row r="18" spans="9:10">
      <c r="I18" t="s">
        <v>1741</v>
      </c>
      <c r="J18" s="36">
        <f>SUM(J16:J17)</f>
        <v>28119.329999999998</v>
      </c>
    </row>
    <row r="19" spans="9:10">
      <c r="J19" s="36"/>
    </row>
    <row r="20" spans="9:10">
      <c r="I20" t="s">
        <v>1738</v>
      </c>
      <c r="J20" s="36">
        <v>6816.5</v>
      </c>
    </row>
    <row r="21" spans="9:10">
      <c r="J21" s="36"/>
    </row>
    <row r="22" spans="9:10">
      <c r="I22" t="s">
        <v>1856</v>
      </c>
      <c r="J22" s="36">
        <f>J14+J18+J20</f>
        <v>68920.78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A61DA-F606-4A78-BA67-DFE193EDEF1B}">
  <dimension ref="A1:U34"/>
  <sheetViews>
    <sheetView topLeftCell="C1" workbookViewId="0">
      <selection activeCell="O11" sqref="O11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1167</v>
      </c>
      <c r="F2" t="s">
        <v>1168</v>
      </c>
      <c r="G2">
        <v>9184100</v>
      </c>
      <c r="H2" t="s">
        <v>93</v>
      </c>
      <c r="I2">
        <v>83873.77</v>
      </c>
      <c r="J2">
        <v>109677.7</v>
      </c>
      <c r="K2">
        <v>389262.57</v>
      </c>
      <c r="L2">
        <v>46852.77</v>
      </c>
      <c r="M2">
        <v>43702.09</v>
      </c>
      <c r="N2">
        <v>54522.35</v>
      </c>
      <c r="O2">
        <v>46718.78</v>
      </c>
      <c r="P2">
        <v>57515.12</v>
      </c>
      <c r="Q2">
        <v>110245.96</v>
      </c>
      <c r="R2">
        <v>68413.320000000007</v>
      </c>
      <c r="S2">
        <v>170195.64</v>
      </c>
      <c r="T2">
        <v>67410.11</v>
      </c>
      <c r="U2">
        <v>1248390.18</v>
      </c>
    </row>
    <row r="4" spans="1:21">
      <c r="I4" t="s">
        <v>1741</v>
      </c>
      <c r="J4" t="s">
        <v>1741</v>
      </c>
      <c r="K4" t="s">
        <v>1741</v>
      </c>
      <c r="L4" t="s">
        <v>1741</v>
      </c>
      <c r="M4" t="s">
        <v>1741</v>
      </c>
      <c r="N4" t="s">
        <v>1741</v>
      </c>
      <c r="O4" t="s">
        <v>1741</v>
      </c>
      <c r="P4" t="s">
        <v>1741</v>
      </c>
      <c r="Q4" t="s">
        <v>1741</v>
      </c>
      <c r="R4" t="s">
        <v>1741</v>
      </c>
      <c r="S4" t="s">
        <v>1741</v>
      </c>
      <c r="T4" t="s">
        <v>1741</v>
      </c>
    </row>
    <row r="5" spans="1:21">
      <c r="I5" s="36">
        <v>3195</v>
      </c>
      <c r="J5" s="36">
        <v>882</v>
      </c>
      <c r="K5" s="36">
        <v>5817</v>
      </c>
      <c r="L5" s="36">
        <v>24937.79</v>
      </c>
      <c r="M5" s="36">
        <v>2975</v>
      </c>
      <c r="N5" s="36">
        <v>612.5</v>
      </c>
      <c r="O5" s="36">
        <v>9624.25</v>
      </c>
      <c r="P5" s="36">
        <v>4284</v>
      </c>
      <c r="Q5" s="36">
        <v>19631.310000000001</v>
      </c>
      <c r="R5" s="36">
        <v>3110</v>
      </c>
      <c r="S5" s="36">
        <v>16548</v>
      </c>
      <c r="T5" s="36">
        <v>6000</v>
      </c>
    </row>
    <row r="6" spans="1:21">
      <c r="I6" s="36">
        <v>69.599999999999994</v>
      </c>
      <c r="J6" s="36">
        <v>27520</v>
      </c>
      <c r="K6" s="36">
        <v>2401.25</v>
      </c>
      <c r="L6" s="36">
        <v>226</v>
      </c>
      <c r="N6" s="36">
        <v>658</v>
      </c>
      <c r="O6" s="36">
        <v>16149.04</v>
      </c>
      <c r="P6" s="36">
        <v>15125</v>
      </c>
      <c r="R6" s="36">
        <v>12284.17</v>
      </c>
      <c r="S6" s="36">
        <v>26334.38</v>
      </c>
      <c r="T6" s="36">
        <v>-4852</v>
      </c>
    </row>
    <row r="7" spans="1:21">
      <c r="I7" s="36">
        <v>278.39999999999998</v>
      </c>
      <c r="J7" s="36"/>
      <c r="K7" s="36">
        <v>41342.879999999997</v>
      </c>
      <c r="L7" s="36"/>
      <c r="N7" s="36">
        <v>2055.6</v>
      </c>
      <c r="O7" s="36">
        <v>-612.5</v>
      </c>
      <c r="P7" s="36">
        <v>31</v>
      </c>
    </row>
    <row r="8" spans="1:21">
      <c r="I8" s="36">
        <f>SUM(I5:I7)</f>
        <v>3543</v>
      </c>
      <c r="J8" s="36">
        <f>SUM(J5:J7)</f>
        <v>28402</v>
      </c>
      <c r="K8" s="36">
        <v>173</v>
      </c>
      <c r="L8" s="36">
        <f>SUM(L5:L7)</f>
        <v>25163.79</v>
      </c>
      <c r="M8" t="s">
        <v>1735</v>
      </c>
      <c r="N8" s="36"/>
      <c r="O8" s="36"/>
      <c r="Q8" t="s">
        <v>1735</v>
      </c>
      <c r="R8" s="45">
        <f>SUM(R5:R7)</f>
        <v>15394.17</v>
      </c>
      <c r="S8" s="45">
        <f>SUM(S5:S7)</f>
        <v>42882.380000000005</v>
      </c>
      <c r="T8" s="45">
        <f>SUM(T5:T7)</f>
        <v>1148</v>
      </c>
    </row>
    <row r="9" spans="1:21">
      <c r="I9" s="36"/>
      <c r="J9" s="36"/>
      <c r="K9" s="36">
        <v>21</v>
      </c>
      <c r="L9" s="36"/>
      <c r="M9" s="36">
        <v>6106.5</v>
      </c>
      <c r="N9" s="36">
        <f>SUM(N5:N8)</f>
        <v>3326.1</v>
      </c>
      <c r="O9" s="36">
        <f>SUM(O5:O8)</f>
        <v>25160.79</v>
      </c>
      <c r="P9" s="45">
        <f>SUM(P5:P8)</f>
        <v>19440</v>
      </c>
      <c r="Q9" s="36">
        <v>1637.92</v>
      </c>
    </row>
    <row r="10" spans="1:21">
      <c r="I10" s="36" t="s">
        <v>1735</v>
      </c>
      <c r="J10" s="36" t="s">
        <v>1735</v>
      </c>
      <c r="K10" s="36"/>
      <c r="L10" s="36" t="s">
        <v>1735</v>
      </c>
      <c r="M10" s="36">
        <v>568</v>
      </c>
      <c r="N10" s="36"/>
      <c r="O10" s="36"/>
      <c r="Q10" s="36">
        <v>3862.08</v>
      </c>
      <c r="R10" t="s">
        <v>1735</v>
      </c>
      <c r="S10" t="s">
        <v>1735</v>
      </c>
      <c r="T10" t="s">
        <v>1735</v>
      </c>
    </row>
    <row r="11" spans="1:21">
      <c r="I11" s="36">
        <v>510</v>
      </c>
      <c r="J11" s="36">
        <v>12791.37</v>
      </c>
      <c r="K11" s="36">
        <f>SUM(K5:K10)</f>
        <v>49755.13</v>
      </c>
      <c r="L11" s="36">
        <v>21688.98</v>
      </c>
      <c r="M11" s="36">
        <v>760.11</v>
      </c>
      <c r="N11" s="36" t="s">
        <v>1735</v>
      </c>
      <c r="O11" s="36" t="s">
        <v>1735</v>
      </c>
      <c r="P11" t="s">
        <v>1735</v>
      </c>
      <c r="Q11" s="36">
        <v>9350</v>
      </c>
      <c r="R11" s="36">
        <v>8190.93</v>
      </c>
      <c r="S11" s="36">
        <v>28599.23</v>
      </c>
      <c r="T11" s="36">
        <v>1849.38</v>
      </c>
    </row>
    <row r="12" spans="1:21">
      <c r="I12" s="36">
        <v>13450</v>
      </c>
      <c r="J12" s="36">
        <v>430.5</v>
      </c>
      <c r="K12" s="36"/>
      <c r="L12" s="36"/>
      <c r="M12" s="36">
        <v>840</v>
      </c>
      <c r="N12" s="36">
        <v>10233</v>
      </c>
      <c r="O12" s="36">
        <v>8663.5</v>
      </c>
      <c r="P12" s="36">
        <v>2693.95</v>
      </c>
      <c r="Q12" s="36">
        <v>10082</v>
      </c>
      <c r="R12" s="36">
        <v>9828</v>
      </c>
      <c r="S12" s="36">
        <v>7476.73</v>
      </c>
      <c r="T12" s="36">
        <v>-2550</v>
      </c>
    </row>
    <row r="13" spans="1:21">
      <c r="I13" s="36">
        <v>1474</v>
      </c>
      <c r="J13" s="36">
        <v>5337</v>
      </c>
      <c r="K13" s="36" t="s">
        <v>1735</v>
      </c>
      <c r="L13" s="36">
        <f>L11+L8</f>
        <v>46852.770000000004</v>
      </c>
      <c r="M13" s="36">
        <v>6197.86</v>
      </c>
      <c r="N13" s="36">
        <v>738</v>
      </c>
      <c r="O13" s="36">
        <v>369</v>
      </c>
      <c r="P13" s="36">
        <v>7806.05</v>
      </c>
      <c r="Q13" s="36">
        <v>5016.25</v>
      </c>
      <c r="R13" s="36">
        <v>7476.25</v>
      </c>
      <c r="S13" s="36">
        <v>1575</v>
      </c>
      <c r="T13" s="36">
        <v>4342.5</v>
      </c>
    </row>
    <row r="14" spans="1:21">
      <c r="I14" s="36">
        <v>12659.44</v>
      </c>
      <c r="J14" s="36">
        <v>23460</v>
      </c>
      <c r="K14" s="36">
        <v>4364.75</v>
      </c>
      <c r="L14" s="36"/>
      <c r="M14" s="36">
        <v>2805</v>
      </c>
      <c r="N14" s="36">
        <v>3940</v>
      </c>
      <c r="O14" s="36">
        <v>4009.66</v>
      </c>
      <c r="P14" s="36">
        <v>432</v>
      </c>
      <c r="Q14" s="36">
        <v>1797.51</v>
      </c>
      <c r="R14" s="36">
        <v>510</v>
      </c>
      <c r="S14" s="36">
        <v>4900.93</v>
      </c>
      <c r="T14" s="36">
        <v>2791.25</v>
      </c>
    </row>
    <row r="15" spans="1:21">
      <c r="I15" s="36">
        <v>30651</v>
      </c>
      <c r="J15" s="36">
        <v>552</v>
      </c>
      <c r="K15" s="36">
        <v>2159</v>
      </c>
      <c r="L15" s="36"/>
      <c r="M15" s="36">
        <v>14224.87</v>
      </c>
      <c r="N15" s="36">
        <v>6996.54</v>
      </c>
      <c r="O15" s="36">
        <v>635</v>
      </c>
      <c r="P15" s="36">
        <v>5312.25</v>
      </c>
      <c r="Q15" s="36">
        <v>850</v>
      </c>
      <c r="R15" s="36">
        <v>10212.969999999999</v>
      </c>
      <c r="S15" s="36">
        <v>20254.009999999998</v>
      </c>
      <c r="T15" s="36">
        <v>1311.27</v>
      </c>
    </row>
    <row r="16" spans="1:21">
      <c r="I16" s="36">
        <v>11032</v>
      </c>
      <c r="J16" s="36">
        <v>3910</v>
      </c>
      <c r="K16" s="36">
        <v>28977.200000000001</v>
      </c>
      <c r="L16" s="36"/>
      <c r="M16" s="36">
        <v>6920</v>
      </c>
      <c r="N16" s="36">
        <v>6802</v>
      </c>
      <c r="O16" s="36">
        <v>697.5</v>
      </c>
      <c r="P16" s="36">
        <v>1160</v>
      </c>
      <c r="Q16" s="36">
        <v>20624</v>
      </c>
      <c r="R16" s="36">
        <v>2690</v>
      </c>
      <c r="S16" s="36">
        <v>20173</v>
      </c>
      <c r="T16" s="36">
        <v>1020</v>
      </c>
    </row>
    <row r="17" spans="9:20">
      <c r="I17" s="36">
        <v>7083.25</v>
      </c>
      <c r="J17" s="36">
        <v>3660.5</v>
      </c>
      <c r="K17" s="36">
        <v>116989.5</v>
      </c>
      <c r="L17" s="36"/>
      <c r="M17" s="36">
        <v>2304.75</v>
      </c>
      <c r="N17" s="36">
        <v>14568.02</v>
      </c>
      <c r="O17" s="36">
        <v>3358</v>
      </c>
      <c r="P17" s="36">
        <v>1544</v>
      </c>
      <c r="Q17" s="36">
        <v>2720</v>
      </c>
      <c r="R17" s="36">
        <v>5150</v>
      </c>
      <c r="S17" s="36">
        <v>4230</v>
      </c>
      <c r="T17" s="36">
        <v>2813.96</v>
      </c>
    </row>
    <row r="18" spans="9:20">
      <c r="I18" s="36">
        <v>886.05</v>
      </c>
      <c r="J18" s="36">
        <v>5841.33</v>
      </c>
      <c r="K18" s="36">
        <v>20160.7</v>
      </c>
      <c r="L18" s="36"/>
      <c r="N18" s="36">
        <v>1979.67</v>
      </c>
      <c r="O18" s="36">
        <v>1775.33</v>
      </c>
      <c r="P18" s="36">
        <v>680</v>
      </c>
      <c r="Q18" s="36">
        <v>440.33</v>
      </c>
      <c r="R18" s="36">
        <v>234.6</v>
      </c>
      <c r="S18" s="36">
        <v>510</v>
      </c>
      <c r="T18" s="36">
        <v>5722.5</v>
      </c>
    </row>
    <row r="19" spans="9:20">
      <c r="I19" s="36">
        <v>2245.0300000000002</v>
      </c>
      <c r="J19" s="36">
        <v>25293</v>
      </c>
      <c r="K19" s="36">
        <v>134394.9</v>
      </c>
      <c r="L19" s="36"/>
      <c r="M19" s="36">
        <f>SUM(M9:M18)</f>
        <v>40727.090000000004</v>
      </c>
      <c r="N19" s="36">
        <v>1979.67</v>
      </c>
      <c r="O19" s="36">
        <v>2050</v>
      </c>
      <c r="P19" s="36">
        <v>12666.87</v>
      </c>
      <c r="Q19" s="36">
        <v>1120</v>
      </c>
      <c r="R19" s="36">
        <v>41.4</v>
      </c>
      <c r="S19" s="36">
        <v>668.47</v>
      </c>
      <c r="T19" s="36">
        <v>24210</v>
      </c>
    </row>
    <row r="20" spans="9:20">
      <c r="I20" s="36">
        <v>340</v>
      </c>
      <c r="K20" s="36">
        <v>31951.39</v>
      </c>
      <c r="L20" s="36"/>
      <c r="M20" s="36" t="s">
        <v>1856</v>
      </c>
      <c r="N20" s="36">
        <v>1979.67</v>
      </c>
      <c r="P20" s="36">
        <v>5780</v>
      </c>
      <c r="Q20" s="36">
        <v>10760</v>
      </c>
      <c r="R20" s="36">
        <v>4393</v>
      </c>
      <c r="S20" s="36">
        <v>10275</v>
      </c>
      <c r="T20" s="36">
        <v>10645.75</v>
      </c>
    </row>
    <row r="21" spans="9:20">
      <c r="I21" s="36">
        <f>SUM(I11:I20)</f>
        <v>80330.77</v>
      </c>
      <c r="J21" s="45">
        <f>SUM(J11:J20)</f>
        <v>81275.700000000012</v>
      </c>
      <c r="K21" s="36">
        <v>510</v>
      </c>
      <c r="L21" s="36"/>
      <c r="M21" s="36">
        <f>M19+M5</f>
        <v>43702.090000000004</v>
      </c>
      <c r="N21" s="36">
        <v>1682.74</v>
      </c>
      <c r="O21" s="45">
        <f>SUM(O12:O20)</f>
        <v>21557.989999999998</v>
      </c>
      <c r="Q21" s="36">
        <v>10300</v>
      </c>
      <c r="R21" s="36">
        <v>2091</v>
      </c>
      <c r="S21" s="36">
        <v>5127.3900000000003</v>
      </c>
      <c r="T21" s="36">
        <v>118.75</v>
      </c>
    </row>
    <row r="22" spans="9:20">
      <c r="I22" s="36"/>
      <c r="J22" s="36"/>
      <c r="L22" s="36"/>
      <c r="M22" s="36"/>
      <c r="N22">
        <v>296.94</v>
      </c>
      <c r="P22" s="45">
        <f>SUM(P12:P21)</f>
        <v>38075.120000000003</v>
      </c>
      <c r="Q22" s="36">
        <v>1488.14</v>
      </c>
      <c r="R22" s="36">
        <v>2201</v>
      </c>
      <c r="S22" s="36">
        <v>7851.75</v>
      </c>
      <c r="T22" s="36">
        <v>2234.25</v>
      </c>
    </row>
    <row r="23" spans="9:20">
      <c r="I23" s="36" t="s">
        <v>1856</v>
      </c>
      <c r="J23" s="36" t="s">
        <v>1856</v>
      </c>
      <c r="L23" s="36"/>
      <c r="O23" s="36" t="s">
        <v>1856</v>
      </c>
      <c r="Q23" s="36">
        <v>1488.14</v>
      </c>
      <c r="S23" s="36">
        <v>10138.5</v>
      </c>
      <c r="T23" s="36">
        <v>118.75</v>
      </c>
    </row>
    <row r="24" spans="9:20">
      <c r="I24" s="45">
        <f>I8+I21</f>
        <v>83873.77</v>
      </c>
      <c r="J24" s="36">
        <f>J21+J8</f>
        <v>109677.70000000001</v>
      </c>
      <c r="K24" s="45">
        <f>SUM(K14:K21)</f>
        <v>339507.44000000006</v>
      </c>
      <c r="L24" s="36"/>
      <c r="N24" s="45">
        <f>SUM(N12:N23)</f>
        <v>51196.249999999993</v>
      </c>
      <c r="O24" s="36">
        <f>O21+O9</f>
        <v>46718.78</v>
      </c>
      <c r="P24" s="36" t="s">
        <v>1856</v>
      </c>
      <c r="Q24" s="36">
        <v>1488.14</v>
      </c>
      <c r="R24" s="45">
        <f>SUM(R11:R23)</f>
        <v>53019.15</v>
      </c>
      <c r="S24" s="36">
        <v>3820</v>
      </c>
      <c r="T24" s="36">
        <v>118.75</v>
      </c>
    </row>
    <row r="25" spans="9:20">
      <c r="J25" s="76"/>
      <c r="L25" s="36"/>
      <c r="O25" s="36"/>
      <c r="P25" s="36">
        <f>P22+P9</f>
        <v>57515.12</v>
      </c>
      <c r="Q25" s="36">
        <v>1264.92</v>
      </c>
      <c r="R25" s="36"/>
      <c r="S25" s="36">
        <v>940</v>
      </c>
      <c r="T25" s="36">
        <v>6798.25</v>
      </c>
    </row>
    <row r="26" spans="9:20">
      <c r="K26" t="s">
        <v>1856</v>
      </c>
      <c r="L26" s="36"/>
      <c r="N26" s="76" t="s">
        <v>1856</v>
      </c>
      <c r="O26" s="36"/>
      <c r="P26" s="36"/>
      <c r="Q26" s="36">
        <v>223.22</v>
      </c>
      <c r="R26" s="36" t="s">
        <v>1856</v>
      </c>
      <c r="S26" s="36">
        <v>773.25</v>
      </c>
      <c r="T26" s="36">
        <v>4716.75</v>
      </c>
    </row>
    <row r="27" spans="9:20">
      <c r="K27" s="76">
        <f>K24+K11</f>
        <v>389262.57000000007</v>
      </c>
      <c r="L27" s="36"/>
      <c r="N27" s="76">
        <f>N24+N9</f>
        <v>54522.349999999991</v>
      </c>
      <c r="O27" s="36"/>
      <c r="P27" s="76"/>
      <c r="Q27" s="36">
        <v>4202</v>
      </c>
      <c r="R27" s="36">
        <f>R24+R8</f>
        <v>68413.320000000007</v>
      </c>
      <c r="S27" s="36"/>
    </row>
    <row r="28" spans="9:20">
      <c r="K28" s="76"/>
      <c r="N28" s="76"/>
      <c r="Q28" s="36">
        <v>695</v>
      </c>
      <c r="R28" s="76"/>
      <c r="S28" s="36">
        <f>SUM(S11:S27)</f>
        <v>127313.26</v>
      </c>
      <c r="T28" s="45">
        <f>SUM(T11:T27)</f>
        <v>66262.11</v>
      </c>
    </row>
    <row r="29" spans="9:20">
      <c r="K29" s="76"/>
      <c r="N29" s="76"/>
      <c r="Q29" s="36">
        <v>1205</v>
      </c>
      <c r="S29" s="36"/>
      <c r="T29" s="36"/>
    </row>
    <row r="30" spans="9:20">
      <c r="K30" s="76"/>
      <c r="S30" s="36" t="s">
        <v>1856</v>
      </c>
      <c r="T30" s="36" t="s">
        <v>1856</v>
      </c>
    </row>
    <row r="31" spans="9:20">
      <c r="Q31" s="36">
        <f>SUM(Q9:Q30)</f>
        <v>90614.65</v>
      </c>
      <c r="S31" s="36">
        <f>S28+S8</f>
        <v>170195.64</v>
      </c>
      <c r="T31" s="36">
        <f>T28+T8</f>
        <v>67410.11</v>
      </c>
    </row>
    <row r="32" spans="9:20">
      <c r="Q32" s="36"/>
      <c r="S32" s="76"/>
      <c r="T32" s="36"/>
    </row>
    <row r="33" spans="17:17">
      <c r="Q33" s="36" t="s">
        <v>1856</v>
      </c>
    </row>
    <row r="34" spans="17:17">
      <c r="Q34" s="36">
        <f>Q31+Q5</f>
        <v>110245.95999999999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DECAD-5EA0-4906-9900-219164F1C2E2}">
  <dimension ref="A1:U3"/>
  <sheetViews>
    <sheetView topLeftCell="F1" workbookViewId="0">
      <selection activeCell="O4" sqref="O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1169</v>
      </c>
      <c r="F2" t="s">
        <v>1170</v>
      </c>
      <c r="G2" t="s">
        <v>1071</v>
      </c>
      <c r="H2" t="s">
        <v>1072</v>
      </c>
      <c r="O2">
        <v>-8508</v>
      </c>
      <c r="U2">
        <v>-8508</v>
      </c>
    </row>
    <row r="3" spans="1:21">
      <c r="O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FE86-AE7B-4D06-9D35-9DDCB987397E}">
  <dimension ref="A1:U3321"/>
  <sheetViews>
    <sheetView workbookViewId="0">
      <selection activeCell="I1" sqref="I1:I1048576"/>
    </sheetView>
  </sheetViews>
  <sheetFormatPr defaultRowHeight="13.2"/>
  <cols>
    <col min="1" max="1" width="22.33203125" bestFit="1" customWidth="1"/>
    <col min="2" max="2" width="24.33203125" bestFit="1" customWidth="1"/>
    <col min="3" max="3" width="23.88671875" bestFit="1" customWidth="1"/>
    <col min="4" max="4" width="21.88671875" bestFit="1" customWidth="1"/>
    <col min="5" max="5" width="16" bestFit="1" customWidth="1"/>
    <col min="6" max="6" width="22.6640625" bestFit="1" customWidth="1"/>
    <col min="7" max="7" width="13.6640625" bestFit="1" customWidth="1"/>
    <col min="8" max="8" width="20" bestFit="1" customWidth="1"/>
    <col min="9" max="9" width="14.5546875" bestFit="1" customWidth="1"/>
    <col min="10" max="10" width="15.33203125" bestFit="1" customWidth="1"/>
    <col min="11" max="11" width="14.5546875" bestFit="1" customWidth="1"/>
    <col min="12" max="12" width="13.5546875" bestFit="1" customWidth="1"/>
    <col min="13" max="13" width="14.5546875" bestFit="1" customWidth="1"/>
    <col min="14" max="14" width="13.5546875" bestFit="1" customWidth="1"/>
    <col min="15" max="16" width="14.5546875" bestFit="1" customWidth="1"/>
    <col min="17" max="17" width="17" bestFit="1" customWidth="1"/>
    <col min="18" max="18" width="14.44140625" bestFit="1" customWidth="1"/>
    <col min="19" max="20" width="16.44140625" bestFit="1" customWidth="1"/>
    <col min="21" max="21" width="15.44140625" customWidth="1"/>
  </cols>
  <sheetData>
    <row r="1" spans="1:21">
      <c r="A1" s="63" t="s">
        <v>65</v>
      </c>
      <c r="B1" s="62" t="s">
        <v>66</v>
      </c>
      <c r="C1" s="63" t="s">
        <v>67</v>
      </c>
      <c r="D1" s="62" t="s">
        <v>68</v>
      </c>
      <c r="E1" s="63" t="s">
        <v>69</v>
      </c>
      <c r="F1" s="62" t="s">
        <v>70</v>
      </c>
      <c r="G1" s="63" t="s">
        <v>71</v>
      </c>
      <c r="H1" s="63" t="s">
        <v>72</v>
      </c>
      <c r="I1" s="59" t="s">
        <v>73</v>
      </c>
      <c r="J1" s="59" t="s">
        <v>74</v>
      </c>
      <c r="K1" s="59" t="s">
        <v>75</v>
      </c>
      <c r="L1" s="59" t="s">
        <v>76</v>
      </c>
      <c r="M1" s="59" t="s">
        <v>77</v>
      </c>
      <c r="N1" s="59" t="s">
        <v>78</v>
      </c>
      <c r="O1" s="59" t="s">
        <v>79</v>
      </c>
      <c r="P1" s="59" t="s">
        <v>80</v>
      </c>
      <c r="Q1" s="59" t="s">
        <v>81</v>
      </c>
      <c r="R1" s="59" t="s">
        <v>82</v>
      </c>
      <c r="S1" s="59" t="s">
        <v>83</v>
      </c>
      <c r="T1" s="59" t="s">
        <v>84</v>
      </c>
      <c r="U1" s="65" t="s">
        <v>85</v>
      </c>
    </row>
    <row r="2" spans="1:21">
      <c r="A2" s="59">
        <v>2002</v>
      </c>
      <c r="B2" s="59" t="s">
        <v>86</v>
      </c>
      <c r="C2" s="59">
        <v>2201</v>
      </c>
      <c r="D2" s="59" t="s">
        <v>87</v>
      </c>
      <c r="E2" s="59" t="s">
        <v>88</v>
      </c>
      <c r="F2" s="59" t="s">
        <v>89</v>
      </c>
      <c r="G2" s="59">
        <v>9999997</v>
      </c>
      <c r="H2" s="59" t="s">
        <v>90</v>
      </c>
      <c r="I2" s="60"/>
      <c r="J2" s="60"/>
      <c r="K2" s="60">
        <v>-1952.07</v>
      </c>
      <c r="L2" s="60"/>
      <c r="M2" s="60"/>
      <c r="N2" s="60"/>
      <c r="O2" s="60"/>
      <c r="P2" s="60"/>
      <c r="Q2" s="60"/>
      <c r="R2" s="60"/>
      <c r="S2" s="60"/>
      <c r="T2" s="60"/>
      <c r="U2" s="58">
        <f>SUM(I2:T2)</f>
        <v>-1952.07</v>
      </c>
    </row>
    <row r="3" spans="1:21">
      <c r="A3" s="59">
        <v>2002</v>
      </c>
      <c r="B3" s="59" t="s">
        <v>86</v>
      </c>
      <c r="C3" s="59">
        <v>2201</v>
      </c>
      <c r="D3" s="59" t="s">
        <v>87</v>
      </c>
      <c r="E3" s="59" t="s">
        <v>91</v>
      </c>
      <c r="F3" s="59" t="s">
        <v>92</v>
      </c>
      <c r="G3" s="59">
        <v>9184100</v>
      </c>
      <c r="H3" s="59" t="s">
        <v>93</v>
      </c>
      <c r="I3" s="60"/>
      <c r="J3" s="60"/>
      <c r="K3" s="60">
        <v>1424.87</v>
      </c>
      <c r="L3" s="60"/>
      <c r="M3" s="60"/>
      <c r="N3" s="60"/>
      <c r="O3" s="60"/>
      <c r="P3" s="60"/>
      <c r="Q3" s="60"/>
      <c r="R3" s="60"/>
      <c r="S3" s="60"/>
      <c r="T3" s="60"/>
      <c r="U3" s="58">
        <f t="shared" ref="U3:U66" si="0">SUM(I3:T3)</f>
        <v>1424.87</v>
      </c>
    </row>
    <row r="4" spans="1:21">
      <c r="A4" s="59">
        <v>2002</v>
      </c>
      <c r="B4" s="59" t="s">
        <v>86</v>
      </c>
      <c r="C4" s="59">
        <v>2201</v>
      </c>
      <c r="D4" s="59" t="s">
        <v>87</v>
      </c>
      <c r="E4" s="59" t="s">
        <v>94</v>
      </c>
      <c r="F4" s="59" t="s">
        <v>95</v>
      </c>
      <c r="G4" s="59">
        <v>9184100</v>
      </c>
      <c r="H4" s="59" t="s">
        <v>93</v>
      </c>
      <c r="I4" s="60"/>
      <c r="J4" s="60"/>
      <c r="K4" s="60">
        <v>0.4</v>
      </c>
      <c r="L4" s="60"/>
      <c r="M4" s="60"/>
      <c r="N4" s="60"/>
      <c r="O4" s="60"/>
      <c r="P4" s="60"/>
      <c r="Q4" s="60"/>
      <c r="R4" s="60"/>
      <c r="S4" s="60"/>
      <c r="T4" s="60"/>
      <c r="U4" s="58">
        <f t="shared" si="0"/>
        <v>0.4</v>
      </c>
    </row>
    <row r="5" spans="1:21">
      <c r="A5" s="59">
        <v>2002</v>
      </c>
      <c r="B5" s="59" t="s">
        <v>86</v>
      </c>
      <c r="C5" s="59">
        <v>2201</v>
      </c>
      <c r="D5" s="59" t="s">
        <v>87</v>
      </c>
      <c r="E5" s="59" t="s">
        <v>96</v>
      </c>
      <c r="F5" s="59" t="s">
        <v>97</v>
      </c>
      <c r="G5" s="59">
        <v>9184100</v>
      </c>
      <c r="H5" s="59" t="s">
        <v>93</v>
      </c>
      <c r="I5" s="60"/>
      <c r="J5" s="60"/>
      <c r="K5" s="60">
        <v>0.43</v>
      </c>
      <c r="L5" s="60"/>
      <c r="M5" s="60"/>
      <c r="N5" s="60"/>
      <c r="O5" s="60"/>
      <c r="P5" s="60"/>
      <c r="Q5" s="60"/>
      <c r="R5" s="60"/>
      <c r="S5" s="60"/>
      <c r="T5" s="60"/>
      <c r="U5" s="58">
        <f t="shared" si="0"/>
        <v>0.43</v>
      </c>
    </row>
    <row r="6" spans="1:21">
      <c r="A6" s="59">
        <v>2002</v>
      </c>
      <c r="B6" s="59" t="s">
        <v>86</v>
      </c>
      <c r="C6" s="59">
        <v>2201</v>
      </c>
      <c r="D6" s="59" t="s">
        <v>87</v>
      </c>
      <c r="E6" s="59" t="s">
        <v>98</v>
      </c>
      <c r="F6" s="59" t="s">
        <v>99</v>
      </c>
      <c r="G6" s="59">
        <v>9184100</v>
      </c>
      <c r="H6" s="59" t="s">
        <v>93</v>
      </c>
      <c r="I6" s="60"/>
      <c r="J6" s="60"/>
      <c r="K6" s="60">
        <v>257.67</v>
      </c>
      <c r="L6" s="60"/>
      <c r="M6" s="60"/>
      <c r="N6" s="60"/>
      <c r="O6" s="60"/>
      <c r="P6" s="60"/>
      <c r="Q6" s="60"/>
      <c r="R6" s="60"/>
      <c r="S6" s="60"/>
      <c r="T6" s="60"/>
      <c r="U6" s="58">
        <f t="shared" si="0"/>
        <v>257.67</v>
      </c>
    </row>
    <row r="7" spans="1:21">
      <c r="A7" s="59">
        <v>2002</v>
      </c>
      <c r="B7" s="59" t="s">
        <v>86</v>
      </c>
      <c r="C7" s="59">
        <v>2201</v>
      </c>
      <c r="D7" s="59" t="s">
        <v>87</v>
      </c>
      <c r="E7" s="59" t="s">
        <v>100</v>
      </c>
      <c r="F7" s="59" t="s">
        <v>101</v>
      </c>
      <c r="G7" s="59">
        <v>9184100</v>
      </c>
      <c r="H7" s="59" t="s">
        <v>93</v>
      </c>
      <c r="I7" s="60"/>
      <c r="J7" s="60"/>
      <c r="K7" s="60">
        <v>-16.5</v>
      </c>
      <c r="L7" s="60"/>
      <c r="M7" s="60"/>
      <c r="N7" s="60"/>
      <c r="O7" s="60"/>
      <c r="P7" s="60"/>
      <c r="Q7" s="60"/>
      <c r="R7" s="60"/>
      <c r="S7" s="60"/>
      <c r="T7" s="60"/>
      <c r="U7" s="58">
        <f t="shared" si="0"/>
        <v>-16.5</v>
      </c>
    </row>
    <row r="8" spans="1:21">
      <c r="A8" s="59">
        <v>2002</v>
      </c>
      <c r="B8" s="59" t="s">
        <v>86</v>
      </c>
      <c r="C8" s="59">
        <v>2201</v>
      </c>
      <c r="D8" s="59" t="s">
        <v>87</v>
      </c>
      <c r="E8" s="59" t="s">
        <v>102</v>
      </c>
      <c r="F8" s="59" t="s">
        <v>103</v>
      </c>
      <c r="G8" s="59">
        <v>9184100</v>
      </c>
      <c r="H8" s="59" t="s">
        <v>93</v>
      </c>
      <c r="I8" s="60"/>
      <c r="J8" s="60"/>
      <c r="K8" s="60">
        <v>5.5</v>
      </c>
      <c r="L8" s="60"/>
      <c r="M8" s="60"/>
      <c r="N8" s="60"/>
      <c r="O8" s="60"/>
      <c r="P8" s="60"/>
      <c r="Q8" s="60"/>
      <c r="R8" s="60"/>
      <c r="S8" s="60"/>
      <c r="T8" s="60"/>
      <c r="U8" s="58">
        <f t="shared" si="0"/>
        <v>5.5</v>
      </c>
    </row>
    <row r="9" spans="1:21">
      <c r="A9" s="59">
        <v>2002</v>
      </c>
      <c r="B9" s="59" t="s">
        <v>86</v>
      </c>
      <c r="C9" s="59">
        <v>2201</v>
      </c>
      <c r="D9" s="59" t="s">
        <v>87</v>
      </c>
      <c r="E9" s="59" t="s">
        <v>104</v>
      </c>
      <c r="F9" s="59" t="s">
        <v>105</v>
      </c>
      <c r="G9" s="59">
        <v>9184100</v>
      </c>
      <c r="H9" s="59" t="s">
        <v>93</v>
      </c>
      <c r="I9" s="60"/>
      <c r="J9" s="60"/>
      <c r="K9" s="60">
        <v>140.57</v>
      </c>
      <c r="L9" s="60"/>
      <c r="M9" s="60"/>
      <c r="N9" s="60"/>
      <c r="O9" s="60"/>
      <c r="P9" s="60"/>
      <c r="Q9" s="60"/>
      <c r="R9" s="60"/>
      <c r="S9" s="60"/>
      <c r="T9" s="60"/>
      <c r="U9" s="58">
        <f t="shared" si="0"/>
        <v>140.57</v>
      </c>
    </row>
    <row r="10" spans="1:21">
      <c r="A10" s="59">
        <v>2002</v>
      </c>
      <c r="B10" s="59" t="s">
        <v>86</v>
      </c>
      <c r="C10" s="59">
        <v>2201</v>
      </c>
      <c r="D10" s="59" t="s">
        <v>87</v>
      </c>
      <c r="E10" s="59" t="s">
        <v>106</v>
      </c>
      <c r="F10" s="59" t="s">
        <v>107</v>
      </c>
      <c r="G10" s="59">
        <v>9184100</v>
      </c>
      <c r="H10" s="59" t="s">
        <v>93</v>
      </c>
      <c r="I10" s="60"/>
      <c r="J10" s="60"/>
      <c r="K10" s="60">
        <v>14.8</v>
      </c>
      <c r="L10" s="60"/>
      <c r="M10" s="60"/>
      <c r="N10" s="60"/>
      <c r="O10" s="60"/>
      <c r="P10" s="60"/>
      <c r="Q10" s="60"/>
      <c r="R10" s="60"/>
      <c r="S10" s="60"/>
      <c r="T10" s="60"/>
      <c r="U10" s="58">
        <f t="shared" si="0"/>
        <v>14.8</v>
      </c>
    </row>
    <row r="11" spans="1:21">
      <c r="A11" s="59">
        <v>2002</v>
      </c>
      <c r="B11" s="59" t="s">
        <v>86</v>
      </c>
      <c r="C11" s="59">
        <v>2201</v>
      </c>
      <c r="D11" s="59" t="s">
        <v>87</v>
      </c>
      <c r="E11" s="59" t="s">
        <v>108</v>
      </c>
      <c r="F11" s="59" t="s">
        <v>109</v>
      </c>
      <c r="G11" s="59">
        <v>9184100</v>
      </c>
      <c r="H11" s="59" t="s">
        <v>93</v>
      </c>
      <c r="I11" s="60"/>
      <c r="J11" s="60"/>
      <c r="K11" s="60">
        <v>9.49</v>
      </c>
      <c r="L11" s="60"/>
      <c r="M11" s="60"/>
      <c r="N11" s="60"/>
      <c r="O11" s="60"/>
      <c r="P11" s="60"/>
      <c r="Q11" s="60"/>
      <c r="R11" s="60"/>
      <c r="S11" s="60"/>
      <c r="T11" s="60"/>
      <c r="U11" s="58">
        <f t="shared" si="0"/>
        <v>9.49</v>
      </c>
    </row>
    <row r="12" spans="1:21">
      <c r="A12" s="59">
        <v>2002</v>
      </c>
      <c r="B12" s="59" t="s">
        <v>86</v>
      </c>
      <c r="C12" s="59">
        <v>2201</v>
      </c>
      <c r="D12" s="59" t="s">
        <v>87</v>
      </c>
      <c r="E12" s="59" t="s">
        <v>110</v>
      </c>
      <c r="F12" s="59" t="s">
        <v>111</v>
      </c>
      <c r="G12" s="59">
        <v>9184100</v>
      </c>
      <c r="H12" s="59" t="s">
        <v>93</v>
      </c>
      <c r="I12" s="60"/>
      <c r="J12" s="60"/>
      <c r="K12" s="60">
        <v>0.85</v>
      </c>
      <c r="L12" s="60"/>
      <c r="M12" s="60"/>
      <c r="N12" s="60"/>
      <c r="O12" s="60"/>
      <c r="P12" s="60"/>
      <c r="Q12" s="60"/>
      <c r="R12" s="60"/>
      <c r="S12" s="60"/>
      <c r="T12" s="60"/>
      <c r="U12" s="58">
        <f t="shared" si="0"/>
        <v>0.85</v>
      </c>
    </row>
    <row r="13" spans="1:21">
      <c r="A13" s="59">
        <v>2002</v>
      </c>
      <c r="B13" s="59" t="s">
        <v>86</v>
      </c>
      <c r="C13" s="59">
        <v>2201</v>
      </c>
      <c r="D13" s="59" t="s">
        <v>87</v>
      </c>
      <c r="E13" s="59" t="s">
        <v>112</v>
      </c>
      <c r="F13" s="59" t="s">
        <v>113</v>
      </c>
      <c r="G13" s="59">
        <v>9184100</v>
      </c>
      <c r="H13" s="59" t="s">
        <v>93</v>
      </c>
      <c r="I13" s="60"/>
      <c r="J13" s="60"/>
      <c r="K13" s="60">
        <v>58.22</v>
      </c>
      <c r="L13" s="60"/>
      <c r="M13" s="60"/>
      <c r="N13" s="60"/>
      <c r="O13" s="60"/>
      <c r="P13" s="60"/>
      <c r="Q13" s="60"/>
      <c r="R13" s="60"/>
      <c r="S13" s="60"/>
      <c r="T13" s="60"/>
      <c r="U13" s="58">
        <f t="shared" si="0"/>
        <v>58.22</v>
      </c>
    </row>
    <row r="14" spans="1:21">
      <c r="A14" s="59">
        <v>2002</v>
      </c>
      <c r="B14" s="59" t="s">
        <v>86</v>
      </c>
      <c r="C14" s="59">
        <v>2201</v>
      </c>
      <c r="D14" s="59" t="s">
        <v>87</v>
      </c>
      <c r="E14" s="59" t="s">
        <v>114</v>
      </c>
      <c r="F14" s="59" t="s">
        <v>114</v>
      </c>
      <c r="G14" s="59">
        <v>9184100</v>
      </c>
      <c r="H14" s="59" t="s">
        <v>93</v>
      </c>
      <c r="I14" s="60"/>
      <c r="J14" s="60"/>
      <c r="K14" s="60">
        <v>0</v>
      </c>
      <c r="L14" s="60"/>
      <c r="M14" s="60"/>
      <c r="N14" s="60"/>
      <c r="O14" s="60"/>
      <c r="P14" s="60"/>
      <c r="Q14" s="60"/>
      <c r="R14" s="60"/>
      <c r="S14" s="60"/>
      <c r="T14" s="60"/>
      <c r="U14" s="58">
        <f t="shared" si="0"/>
        <v>0</v>
      </c>
    </row>
    <row r="15" spans="1:21">
      <c r="A15" s="59">
        <v>2002</v>
      </c>
      <c r="B15" s="59" t="s">
        <v>86</v>
      </c>
      <c r="C15" s="59">
        <v>2201</v>
      </c>
      <c r="D15" s="59" t="s">
        <v>87</v>
      </c>
      <c r="E15" s="59" t="s">
        <v>115</v>
      </c>
      <c r="F15" s="59" t="s">
        <v>115</v>
      </c>
      <c r="G15" s="59">
        <v>9184100</v>
      </c>
      <c r="H15" s="59" t="s">
        <v>93</v>
      </c>
      <c r="I15" s="60"/>
      <c r="J15" s="60"/>
      <c r="K15" s="60">
        <v>55.77</v>
      </c>
      <c r="L15" s="60"/>
      <c r="M15" s="60"/>
      <c r="N15" s="60"/>
      <c r="O15" s="60"/>
      <c r="P15" s="60"/>
      <c r="Q15" s="60"/>
      <c r="R15" s="60"/>
      <c r="S15" s="60"/>
      <c r="T15" s="60"/>
      <c r="U15" s="58">
        <f t="shared" si="0"/>
        <v>55.77</v>
      </c>
    </row>
    <row r="16" spans="1:21">
      <c r="A16" s="59">
        <v>2081</v>
      </c>
      <c r="B16" s="59" t="s">
        <v>116</v>
      </c>
      <c r="C16" s="59">
        <v>2201</v>
      </c>
      <c r="D16" s="59" t="s">
        <v>87</v>
      </c>
      <c r="E16" s="59" t="s">
        <v>88</v>
      </c>
      <c r="F16" s="59" t="s">
        <v>89</v>
      </c>
      <c r="G16" s="59">
        <v>9999997</v>
      </c>
      <c r="H16" s="59" t="s">
        <v>90</v>
      </c>
      <c r="I16" s="60"/>
      <c r="J16" s="60"/>
      <c r="K16" s="60"/>
      <c r="L16" s="60"/>
      <c r="M16" s="60"/>
      <c r="N16" s="60"/>
      <c r="O16" s="60"/>
      <c r="P16" s="60"/>
      <c r="Q16" s="60">
        <v>-15.52</v>
      </c>
      <c r="R16" s="60"/>
      <c r="S16" s="60"/>
      <c r="T16" s="60"/>
      <c r="U16" s="58">
        <f t="shared" si="0"/>
        <v>-15.52</v>
      </c>
    </row>
    <row r="17" spans="1:21">
      <c r="A17" s="59">
        <v>2201</v>
      </c>
      <c r="B17" s="59" t="s">
        <v>87</v>
      </c>
      <c r="C17" s="59">
        <v>2201</v>
      </c>
      <c r="D17" s="59" t="s">
        <v>87</v>
      </c>
      <c r="E17" s="59" t="s">
        <v>88</v>
      </c>
      <c r="F17" s="59" t="s">
        <v>89</v>
      </c>
      <c r="G17" s="59">
        <v>9999996</v>
      </c>
      <c r="H17" s="59" t="s">
        <v>117</v>
      </c>
      <c r="I17" s="60">
        <v>2452859.17</v>
      </c>
      <c r="J17" s="60">
        <v>2382399.31</v>
      </c>
      <c r="K17" s="60">
        <v>2332144.31</v>
      </c>
      <c r="L17" s="60">
        <v>2267708.67</v>
      </c>
      <c r="M17" s="60">
        <v>2778502.32</v>
      </c>
      <c r="N17" s="60">
        <v>2745338.39</v>
      </c>
      <c r="O17" s="60">
        <v>3318912.08</v>
      </c>
      <c r="P17" s="60">
        <v>3385003.37</v>
      </c>
      <c r="Q17" s="60">
        <v>2655248.16</v>
      </c>
      <c r="R17" s="60">
        <v>3521225.08</v>
      </c>
      <c r="S17" s="60">
        <v>2613032.9</v>
      </c>
      <c r="T17" s="60">
        <v>4979829.7</v>
      </c>
      <c r="U17" s="58">
        <f t="shared" si="0"/>
        <v>35432203.460000001</v>
      </c>
    </row>
    <row r="18" spans="1:21">
      <c r="A18" s="59">
        <v>2201</v>
      </c>
      <c r="B18" s="59" t="s">
        <v>87</v>
      </c>
      <c r="C18" s="59">
        <v>2201</v>
      </c>
      <c r="D18" s="59" t="s">
        <v>87</v>
      </c>
      <c r="E18" s="59" t="s">
        <v>88</v>
      </c>
      <c r="F18" s="59" t="s">
        <v>89</v>
      </c>
      <c r="G18" s="59">
        <v>9999998</v>
      </c>
      <c r="H18" s="59" t="s">
        <v>118</v>
      </c>
      <c r="I18" s="60">
        <v>-27962475.760000002</v>
      </c>
      <c r="J18" s="60">
        <v>-17774775.699999999</v>
      </c>
      <c r="K18" s="60">
        <v>-21480616.359999999</v>
      </c>
      <c r="L18" s="60">
        <v>-30853839.940000001</v>
      </c>
      <c r="M18" s="60">
        <v>-39511786.079999998</v>
      </c>
      <c r="N18" s="60">
        <v>-47940112.43</v>
      </c>
      <c r="O18" s="60">
        <v>-52132984.93</v>
      </c>
      <c r="P18" s="60">
        <v>-56947771.979999997</v>
      </c>
      <c r="Q18" s="60">
        <v>-46137011.030000001</v>
      </c>
      <c r="R18" s="60">
        <v>-32285716.120000001</v>
      </c>
      <c r="S18" s="60">
        <v>-21691278.780000001</v>
      </c>
      <c r="T18" s="60">
        <v>-14526717.300000001</v>
      </c>
      <c r="U18" s="58">
        <f t="shared" si="0"/>
        <v>-409245086.41000003</v>
      </c>
    </row>
    <row r="19" spans="1:21">
      <c r="A19" s="59">
        <v>2201</v>
      </c>
      <c r="B19" s="59" t="s">
        <v>87</v>
      </c>
      <c r="C19" s="59">
        <v>2201</v>
      </c>
      <c r="D19" s="59" t="s">
        <v>87</v>
      </c>
      <c r="E19" s="59" t="s">
        <v>88</v>
      </c>
      <c r="F19" s="59" t="s">
        <v>89</v>
      </c>
      <c r="G19" s="59">
        <v>9999999</v>
      </c>
      <c r="H19" s="59" t="s">
        <v>119</v>
      </c>
      <c r="I19" s="60">
        <v>27962475.760000002</v>
      </c>
      <c r="J19" s="60">
        <v>17774775.699999999</v>
      </c>
      <c r="K19" s="60">
        <v>21480616.359999999</v>
      </c>
      <c r="L19" s="60">
        <v>30853839.940000001</v>
      </c>
      <c r="M19" s="60">
        <v>39511786.079999998</v>
      </c>
      <c r="N19" s="60">
        <v>47940112.43</v>
      </c>
      <c r="O19" s="60">
        <v>52132984.93</v>
      </c>
      <c r="P19" s="60">
        <v>56947771.979999997</v>
      </c>
      <c r="Q19" s="60">
        <v>46137011.030000001</v>
      </c>
      <c r="R19" s="60">
        <v>32285716.120000001</v>
      </c>
      <c r="S19" s="60">
        <v>21691278.780000001</v>
      </c>
      <c r="T19" s="60">
        <v>14526717.300000001</v>
      </c>
      <c r="U19" s="58">
        <f t="shared" si="0"/>
        <v>409245086.41000003</v>
      </c>
    </row>
    <row r="20" spans="1:21">
      <c r="A20" s="59">
        <v>2201</v>
      </c>
      <c r="B20" s="59" t="s">
        <v>87</v>
      </c>
      <c r="C20" s="59">
        <v>2201</v>
      </c>
      <c r="D20" s="59" t="s">
        <v>87</v>
      </c>
      <c r="E20" s="59" t="s">
        <v>120</v>
      </c>
      <c r="F20" s="59" t="s">
        <v>121</v>
      </c>
      <c r="G20" s="59">
        <v>9101000</v>
      </c>
      <c r="H20" s="59" t="s">
        <v>121</v>
      </c>
      <c r="I20" s="60">
        <v>11375375.5</v>
      </c>
      <c r="J20" s="60">
        <v>7872016.4500000002</v>
      </c>
      <c r="K20" s="60">
        <v>26788599.510000002</v>
      </c>
      <c r="L20" s="60">
        <v>21903888.379999999</v>
      </c>
      <c r="M20" s="60">
        <v>9354551.6699999999</v>
      </c>
      <c r="N20" s="60">
        <v>60199747.479999997</v>
      </c>
      <c r="O20" s="60">
        <v>9588116.2899999991</v>
      </c>
      <c r="P20" s="60">
        <v>39747503.899999999</v>
      </c>
      <c r="Q20" s="60">
        <v>49982284.149999999</v>
      </c>
      <c r="R20" s="60">
        <v>40781893.409999996</v>
      </c>
      <c r="S20" s="60">
        <v>47590505.810000002</v>
      </c>
      <c r="T20" s="60">
        <v>49147323.039999999</v>
      </c>
      <c r="U20" s="58">
        <f t="shared" si="0"/>
        <v>374331805.59000003</v>
      </c>
    </row>
    <row r="21" spans="1:21">
      <c r="A21" s="59">
        <v>2201</v>
      </c>
      <c r="B21" s="59" t="s">
        <v>87</v>
      </c>
      <c r="C21" s="59">
        <v>2201</v>
      </c>
      <c r="D21" s="59" t="s">
        <v>87</v>
      </c>
      <c r="E21" s="59" t="s">
        <v>122</v>
      </c>
      <c r="F21" s="59" t="s">
        <v>123</v>
      </c>
      <c r="G21" s="59">
        <v>9101100</v>
      </c>
      <c r="H21" s="59" t="s">
        <v>123</v>
      </c>
      <c r="I21" s="60">
        <v>-27547.99</v>
      </c>
      <c r="J21" s="60">
        <v>-37826.33</v>
      </c>
      <c r="K21" s="60">
        <v>1020842.76</v>
      </c>
      <c r="L21" s="60">
        <v>-37826.33</v>
      </c>
      <c r="M21" s="60">
        <v>-37826.33</v>
      </c>
      <c r="N21" s="60">
        <v>-37826.32</v>
      </c>
      <c r="O21" s="60">
        <v>-37826.33</v>
      </c>
      <c r="P21" s="60">
        <v>-37826.33</v>
      </c>
      <c r="Q21" s="60">
        <v>-37826.32</v>
      </c>
      <c r="R21" s="60">
        <v>-37826.33</v>
      </c>
      <c r="S21" s="60">
        <v>-37826.33</v>
      </c>
      <c r="T21" s="60">
        <v>-37826.32</v>
      </c>
      <c r="U21" s="58">
        <f t="shared" si="0"/>
        <v>615031.50000000035</v>
      </c>
    </row>
    <row r="22" spans="1:21">
      <c r="A22" s="59">
        <v>2201</v>
      </c>
      <c r="B22" s="59" t="s">
        <v>87</v>
      </c>
      <c r="C22" s="59">
        <v>2201</v>
      </c>
      <c r="D22" s="59" t="s">
        <v>87</v>
      </c>
      <c r="E22" s="59" t="s">
        <v>124</v>
      </c>
      <c r="F22" s="59" t="s">
        <v>125</v>
      </c>
      <c r="G22" s="59">
        <v>9101100</v>
      </c>
      <c r="H22" s="59" t="s">
        <v>123</v>
      </c>
      <c r="I22" s="60">
        <v>-16906.740000000002</v>
      </c>
      <c r="J22" s="60">
        <v>-6931.21</v>
      </c>
      <c r="K22" s="60">
        <v>-416991.03</v>
      </c>
      <c r="L22" s="60">
        <v>-6980.44</v>
      </c>
      <c r="M22" s="60">
        <v>-7005.18</v>
      </c>
      <c r="N22" s="60">
        <v>-431104.91</v>
      </c>
      <c r="O22" s="60">
        <v>-7054.95</v>
      </c>
      <c r="P22" s="60">
        <v>-7083.13</v>
      </c>
      <c r="Q22" s="60">
        <v>-435264.12</v>
      </c>
      <c r="R22" s="60">
        <v>-7139.8</v>
      </c>
      <c r="S22" s="60">
        <v>-7168.29</v>
      </c>
      <c r="T22" s="60">
        <v>-439465.97</v>
      </c>
      <c r="U22" s="58">
        <f t="shared" si="0"/>
        <v>-1789095.77</v>
      </c>
    </row>
    <row r="23" spans="1:21">
      <c r="A23" s="59">
        <v>2201</v>
      </c>
      <c r="B23" s="59" t="s">
        <v>87</v>
      </c>
      <c r="C23" s="59">
        <v>2201</v>
      </c>
      <c r="D23" s="59" t="s">
        <v>87</v>
      </c>
      <c r="E23" s="59" t="s">
        <v>126</v>
      </c>
      <c r="F23" s="59" t="s">
        <v>127</v>
      </c>
      <c r="G23" s="59">
        <v>9102000</v>
      </c>
      <c r="H23" s="59" t="s">
        <v>127</v>
      </c>
      <c r="I23" s="60"/>
      <c r="J23" s="60">
        <v>6506.53</v>
      </c>
      <c r="K23" s="60">
        <v>1028.27</v>
      </c>
      <c r="L23" s="60">
        <v>3400</v>
      </c>
      <c r="M23" s="60">
        <v>2161.9499999999998</v>
      </c>
      <c r="N23" s="60">
        <v>224.87</v>
      </c>
      <c r="O23" s="60">
        <v>-143891.85999999999</v>
      </c>
      <c r="P23" s="60">
        <v>307595.43</v>
      </c>
      <c r="Q23" s="60">
        <v>-26870.880000000001</v>
      </c>
      <c r="R23" s="60"/>
      <c r="S23" s="60">
        <v>3184.06</v>
      </c>
      <c r="T23" s="60">
        <v>38822.82</v>
      </c>
      <c r="U23" s="58">
        <f t="shared" si="0"/>
        <v>192161.19</v>
      </c>
    </row>
    <row r="24" spans="1:21">
      <c r="A24" s="59">
        <v>2201</v>
      </c>
      <c r="B24" s="59" t="s">
        <v>87</v>
      </c>
      <c r="C24" s="59">
        <v>2201</v>
      </c>
      <c r="D24" s="59" t="s">
        <v>87</v>
      </c>
      <c r="E24" s="59" t="s">
        <v>128</v>
      </c>
      <c r="F24" s="59" t="s">
        <v>129</v>
      </c>
      <c r="G24" s="59">
        <v>9105000</v>
      </c>
      <c r="H24" s="59" t="s">
        <v>129</v>
      </c>
      <c r="I24" s="60"/>
      <c r="J24" s="60">
        <v>262.5</v>
      </c>
      <c r="K24" s="60">
        <v>-262.5</v>
      </c>
      <c r="L24" s="60"/>
      <c r="M24" s="60"/>
      <c r="N24" s="60"/>
      <c r="O24" s="60"/>
      <c r="P24" s="60">
        <v>3556875</v>
      </c>
      <c r="Q24" s="60"/>
      <c r="R24" s="60"/>
      <c r="S24" s="60"/>
      <c r="T24" s="60"/>
      <c r="U24" s="58">
        <f t="shared" si="0"/>
        <v>3556875</v>
      </c>
    </row>
    <row r="25" spans="1:21">
      <c r="A25" s="59">
        <v>2201</v>
      </c>
      <c r="B25" s="59" t="s">
        <v>87</v>
      </c>
      <c r="C25" s="59">
        <v>2201</v>
      </c>
      <c r="D25" s="59" t="s">
        <v>87</v>
      </c>
      <c r="E25" s="59" t="s">
        <v>130</v>
      </c>
      <c r="F25" s="59" t="s">
        <v>131</v>
      </c>
      <c r="G25" s="59">
        <v>9106000</v>
      </c>
      <c r="H25" s="59" t="s">
        <v>131</v>
      </c>
      <c r="I25" s="60">
        <v>22726104.309999999</v>
      </c>
      <c r="J25" s="60">
        <v>40836219.390000001</v>
      </c>
      <c r="K25" s="60">
        <v>18895707.48</v>
      </c>
      <c r="L25" s="60">
        <v>8558449.5999999996</v>
      </c>
      <c r="M25" s="60">
        <v>12422968.800000001</v>
      </c>
      <c r="N25" s="60">
        <v>-14297214</v>
      </c>
      <c r="O25" s="60">
        <v>23938154.449999999</v>
      </c>
      <c r="P25" s="60">
        <v>26323214.41</v>
      </c>
      <c r="Q25" s="60">
        <v>-16033870.24</v>
      </c>
      <c r="R25" s="60">
        <v>16071710.119999999</v>
      </c>
      <c r="S25" s="60">
        <v>-25851378.219999999</v>
      </c>
      <c r="T25" s="60">
        <v>428810609.69999999</v>
      </c>
      <c r="U25" s="58">
        <f t="shared" si="0"/>
        <v>542400675.79999995</v>
      </c>
    </row>
    <row r="26" spans="1:21">
      <c r="A26" s="59">
        <v>2201</v>
      </c>
      <c r="B26" s="59" t="s">
        <v>87</v>
      </c>
      <c r="C26" s="59">
        <v>2201</v>
      </c>
      <c r="D26" s="59" t="s">
        <v>87</v>
      </c>
      <c r="E26" s="59" t="s">
        <v>132</v>
      </c>
      <c r="F26" s="59" t="s">
        <v>133</v>
      </c>
      <c r="G26" s="59">
        <v>9107000</v>
      </c>
      <c r="H26" s="59" t="s">
        <v>133</v>
      </c>
      <c r="I26" s="60">
        <v>28009501.309999999</v>
      </c>
      <c r="J26" s="60">
        <v>2601753.41</v>
      </c>
      <c r="K26" s="60">
        <v>23990741.09</v>
      </c>
      <c r="L26" s="60">
        <v>53287030.18</v>
      </c>
      <c r="M26" s="60">
        <v>76678858.209999993</v>
      </c>
      <c r="N26" s="60">
        <v>44526888.340000004</v>
      </c>
      <c r="O26" s="60">
        <v>62923649.100000001</v>
      </c>
      <c r="P26" s="60">
        <v>34541591.369999997</v>
      </c>
      <c r="Q26" s="60">
        <v>43194580.710000001</v>
      </c>
      <c r="R26" s="60">
        <v>9755926.5199999996</v>
      </c>
      <c r="S26" s="60">
        <v>72420791.519999996</v>
      </c>
      <c r="T26" s="60">
        <v>-253457718.88</v>
      </c>
      <c r="U26" s="58">
        <f t="shared" si="0"/>
        <v>198473592.87999994</v>
      </c>
    </row>
    <row r="27" spans="1:21">
      <c r="A27" s="59">
        <v>2201</v>
      </c>
      <c r="B27" s="59" t="s">
        <v>87</v>
      </c>
      <c r="C27" s="59">
        <v>2201</v>
      </c>
      <c r="D27" s="59" t="s">
        <v>87</v>
      </c>
      <c r="E27" s="59" t="s">
        <v>134</v>
      </c>
      <c r="F27" s="59" t="s">
        <v>135</v>
      </c>
      <c r="G27" s="59">
        <v>9108000</v>
      </c>
      <c r="H27" s="59" t="s">
        <v>135</v>
      </c>
      <c r="I27" s="60">
        <v>-22839324.969999999</v>
      </c>
      <c r="J27" s="60">
        <v>-16022212.91</v>
      </c>
      <c r="K27" s="60">
        <v>3201086.13</v>
      </c>
      <c r="L27" s="60">
        <v>-26103633.699999999</v>
      </c>
      <c r="M27" s="60">
        <v>-23850499.710000001</v>
      </c>
      <c r="N27" s="60">
        <v>-22596081.82</v>
      </c>
      <c r="O27" s="60">
        <v>-27984126.27</v>
      </c>
      <c r="P27" s="60">
        <v>-22608371.329999998</v>
      </c>
      <c r="Q27" s="60">
        <v>-21974671.559999999</v>
      </c>
      <c r="R27" s="60">
        <v>-14663898</v>
      </c>
      <c r="S27" s="60">
        <v>-22342665.969999999</v>
      </c>
      <c r="T27" s="60">
        <v>-15624171.43</v>
      </c>
      <c r="U27" s="58">
        <f t="shared" si="0"/>
        <v>-233408571.53999999</v>
      </c>
    </row>
    <row r="28" spans="1:21">
      <c r="A28" s="59">
        <v>2201</v>
      </c>
      <c r="B28" s="59" t="s">
        <v>87</v>
      </c>
      <c r="C28" s="59">
        <v>2201</v>
      </c>
      <c r="D28" s="59" t="s">
        <v>87</v>
      </c>
      <c r="E28" s="59" t="s">
        <v>136</v>
      </c>
      <c r="F28" s="59" t="s">
        <v>137</v>
      </c>
      <c r="G28" s="59">
        <v>9108000</v>
      </c>
      <c r="H28" s="59" t="s">
        <v>135</v>
      </c>
      <c r="I28" s="60">
        <v>2091025.08</v>
      </c>
      <c r="J28" s="60">
        <v>-1395795.02</v>
      </c>
      <c r="K28" s="60">
        <v>-297100.03000000003</v>
      </c>
      <c r="L28" s="60">
        <v>6967922.3600000003</v>
      </c>
      <c r="M28" s="60">
        <v>2679226.91</v>
      </c>
      <c r="N28" s="60">
        <v>-905117.35</v>
      </c>
      <c r="O28" s="60">
        <v>2170820.9900000002</v>
      </c>
      <c r="P28" s="60">
        <v>3699482.16</v>
      </c>
      <c r="Q28" s="60">
        <v>-4420146.0599999996</v>
      </c>
      <c r="R28" s="60">
        <v>58281.08</v>
      </c>
      <c r="S28" s="60">
        <v>2926016.07</v>
      </c>
      <c r="T28" s="60">
        <v>-1486864.11</v>
      </c>
      <c r="U28" s="58">
        <f t="shared" si="0"/>
        <v>12087752.080000004</v>
      </c>
    </row>
    <row r="29" spans="1:21">
      <c r="A29" s="59">
        <v>2201</v>
      </c>
      <c r="B29" s="59" t="s">
        <v>87</v>
      </c>
      <c r="C29" s="59">
        <v>2201</v>
      </c>
      <c r="D29" s="59" t="s">
        <v>87</v>
      </c>
      <c r="E29" s="59" t="s">
        <v>138</v>
      </c>
      <c r="F29" s="59" t="s">
        <v>139</v>
      </c>
      <c r="G29" s="59">
        <v>9108000</v>
      </c>
      <c r="H29" s="59" t="s">
        <v>135</v>
      </c>
      <c r="I29" s="60">
        <v>-160617.26999999999</v>
      </c>
      <c r="J29" s="60">
        <v>-80327.22</v>
      </c>
      <c r="K29" s="60">
        <v>229436.66</v>
      </c>
      <c r="L29" s="60">
        <v>-65661.41</v>
      </c>
      <c r="M29" s="60">
        <v>-92604.91</v>
      </c>
      <c r="N29" s="60">
        <v>-48276.76</v>
      </c>
      <c r="O29" s="60">
        <v>-254172.61</v>
      </c>
      <c r="P29" s="60">
        <v>-58795.09</v>
      </c>
      <c r="Q29" s="60">
        <v>-159007.07999999999</v>
      </c>
      <c r="R29" s="60">
        <v>-339556.92</v>
      </c>
      <c r="S29" s="60">
        <v>-215447.88</v>
      </c>
      <c r="T29" s="60">
        <v>-295491.11</v>
      </c>
      <c r="U29" s="58">
        <f t="shared" si="0"/>
        <v>-1540521.5999999996</v>
      </c>
    </row>
    <row r="30" spans="1:21">
      <c r="A30" s="59">
        <v>2201</v>
      </c>
      <c r="B30" s="59" t="s">
        <v>87</v>
      </c>
      <c r="C30" s="59">
        <v>2201</v>
      </c>
      <c r="D30" s="59" t="s">
        <v>87</v>
      </c>
      <c r="E30" s="59" t="s">
        <v>140</v>
      </c>
      <c r="F30" s="59" t="s">
        <v>141</v>
      </c>
      <c r="G30" s="59">
        <v>9108000</v>
      </c>
      <c r="H30" s="59" t="s">
        <v>135</v>
      </c>
      <c r="I30" s="60">
        <v>160617.26999999999</v>
      </c>
      <c r="J30" s="60">
        <v>80327.22</v>
      </c>
      <c r="K30" s="60">
        <v>-229436.66</v>
      </c>
      <c r="L30" s="60">
        <v>65661.41</v>
      </c>
      <c r="M30" s="60">
        <v>92604.91</v>
      </c>
      <c r="N30" s="60">
        <v>48276.76</v>
      </c>
      <c r="O30" s="60">
        <v>254172.61</v>
      </c>
      <c r="P30" s="60">
        <v>58795.09</v>
      </c>
      <c r="Q30" s="60">
        <v>159007.07999999999</v>
      </c>
      <c r="R30" s="60">
        <v>339556.92</v>
      </c>
      <c r="S30" s="60">
        <v>215447.88</v>
      </c>
      <c r="T30" s="60">
        <v>295491.11</v>
      </c>
      <c r="U30" s="58">
        <f t="shared" si="0"/>
        <v>1540521.5999999996</v>
      </c>
    </row>
    <row r="31" spans="1:21">
      <c r="A31" s="59">
        <v>2201</v>
      </c>
      <c r="B31" s="59" t="s">
        <v>87</v>
      </c>
      <c r="C31" s="59">
        <v>2201</v>
      </c>
      <c r="D31" s="59" t="s">
        <v>87</v>
      </c>
      <c r="E31" s="59" t="s">
        <v>142</v>
      </c>
      <c r="F31" s="59" t="s">
        <v>143</v>
      </c>
      <c r="G31" s="59">
        <v>9108000</v>
      </c>
      <c r="H31" s="59" t="s">
        <v>135</v>
      </c>
      <c r="I31" s="60">
        <v>-3051727.99</v>
      </c>
      <c r="J31" s="60">
        <v>-1526217.15</v>
      </c>
      <c r="K31" s="60">
        <v>4359106.41</v>
      </c>
      <c r="L31" s="60">
        <v>-1247566.69</v>
      </c>
      <c r="M31" s="60">
        <v>-1759493.44</v>
      </c>
      <c r="N31" s="60">
        <v>-917258.41</v>
      </c>
      <c r="O31" s="60">
        <v>-4829279.49</v>
      </c>
      <c r="P31" s="60">
        <v>-1117106.71</v>
      </c>
      <c r="Q31" s="60">
        <v>-3021134.61</v>
      </c>
      <c r="R31" s="60">
        <v>-6451581.4900000002</v>
      </c>
      <c r="S31" s="60">
        <v>-4093509.74</v>
      </c>
      <c r="T31" s="60">
        <v>-5614331.0899999999</v>
      </c>
      <c r="U31" s="58">
        <f t="shared" si="0"/>
        <v>-29270100.400000002</v>
      </c>
    </row>
    <row r="32" spans="1:21">
      <c r="A32" s="59">
        <v>2201</v>
      </c>
      <c r="B32" s="59" t="s">
        <v>87</v>
      </c>
      <c r="C32" s="59">
        <v>2201</v>
      </c>
      <c r="D32" s="59" t="s">
        <v>87</v>
      </c>
      <c r="E32" s="59" t="s">
        <v>144</v>
      </c>
      <c r="F32" s="59" t="s">
        <v>145</v>
      </c>
      <c r="G32" s="59">
        <v>9108000</v>
      </c>
      <c r="H32" s="59" t="s">
        <v>135</v>
      </c>
      <c r="I32" s="60">
        <v>3051727.99</v>
      </c>
      <c r="J32" s="60">
        <v>1526217.15</v>
      </c>
      <c r="K32" s="60">
        <v>-4359106.41</v>
      </c>
      <c r="L32" s="60">
        <v>1247566.69</v>
      </c>
      <c r="M32" s="60">
        <v>1759493.44</v>
      </c>
      <c r="N32" s="60">
        <v>917258.41</v>
      </c>
      <c r="O32" s="60">
        <v>4829279.49</v>
      </c>
      <c r="P32" s="60">
        <v>1117106.71</v>
      </c>
      <c r="Q32" s="60">
        <v>3021134.61</v>
      </c>
      <c r="R32" s="60">
        <v>6451581.4900000002</v>
      </c>
      <c r="S32" s="60">
        <v>4093509.74</v>
      </c>
      <c r="T32" s="60">
        <v>5614331.0899999999</v>
      </c>
      <c r="U32" s="58">
        <f t="shared" si="0"/>
        <v>29270100.400000002</v>
      </c>
    </row>
    <row r="33" spans="1:21">
      <c r="A33" s="59">
        <v>2201</v>
      </c>
      <c r="B33" s="59" t="s">
        <v>87</v>
      </c>
      <c r="C33" s="59">
        <v>2201</v>
      </c>
      <c r="D33" s="59" t="s">
        <v>87</v>
      </c>
      <c r="E33" s="59" t="s">
        <v>146</v>
      </c>
      <c r="F33" s="59" t="s">
        <v>147</v>
      </c>
      <c r="G33" s="59">
        <v>9111000</v>
      </c>
      <c r="H33" s="59" t="s">
        <v>147</v>
      </c>
      <c r="I33" s="60">
        <v>-2566016.11</v>
      </c>
      <c r="J33" s="60">
        <v>-2572938.34</v>
      </c>
      <c r="K33" s="60">
        <v>-2581201.52</v>
      </c>
      <c r="L33" s="60">
        <v>-2641333.3199999998</v>
      </c>
      <c r="M33" s="60">
        <v>-2641053.6</v>
      </c>
      <c r="N33" s="60">
        <v>-2661486.12</v>
      </c>
      <c r="O33" s="60">
        <v>-2688145.63</v>
      </c>
      <c r="P33" s="60">
        <v>-2712690.46</v>
      </c>
      <c r="Q33" s="60">
        <v>-2739364.7</v>
      </c>
      <c r="R33" s="60">
        <v>-2723081.58</v>
      </c>
      <c r="S33" s="60">
        <v>-2728790.01</v>
      </c>
      <c r="T33" s="60">
        <v>-2727633.87</v>
      </c>
      <c r="U33" s="58">
        <f t="shared" si="0"/>
        <v>-31983735.259999994</v>
      </c>
    </row>
    <row r="34" spans="1:21">
      <c r="A34" s="59">
        <v>2201</v>
      </c>
      <c r="B34" s="59" t="s">
        <v>87</v>
      </c>
      <c r="C34" s="59">
        <v>2201</v>
      </c>
      <c r="D34" s="59" t="s">
        <v>87</v>
      </c>
      <c r="E34" s="59" t="s">
        <v>148</v>
      </c>
      <c r="F34" s="59" t="s">
        <v>149</v>
      </c>
      <c r="G34" s="59">
        <v>9115000</v>
      </c>
      <c r="H34" s="59" t="s">
        <v>150</v>
      </c>
      <c r="I34" s="60">
        <v>-19725.71</v>
      </c>
      <c r="J34" s="60">
        <v>-19725.740000000002</v>
      </c>
      <c r="K34" s="60">
        <v>-19725.71</v>
      </c>
      <c r="L34" s="60">
        <v>-19725.740000000002</v>
      </c>
      <c r="M34" s="60">
        <v>-19725.71</v>
      </c>
      <c r="N34" s="60">
        <v>-19725.740000000002</v>
      </c>
      <c r="O34" s="60">
        <v>-19725.71</v>
      </c>
      <c r="P34" s="60">
        <v>-19725.740000000002</v>
      </c>
      <c r="Q34" s="60">
        <v>-19725.71</v>
      </c>
      <c r="R34" s="60">
        <v>-19725.73</v>
      </c>
      <c r="S34" s="60">
        <v>-19725.72</v>
      </c>
      <c r="T34" s="60">
        <v>-19725.740000000002</v>
      </c>
      <c r="U34" s="58">
        <f t="shared" si="0"/>
        <v>-236708.69999999998</v>
      </c>
    </row>
    <row r="35" spans="1:21">
      <c r="A35" s="59">
        <v>2201</v>
      </c>
      <c r="B35" s="59" t="s">
        <v>87</v>
      </c>
      <c r="C35" s="59">
        <v>2201</v>
      </c>
      <c r="D35" s="59" t="s">
        <v>87</v>
      </c>
      <c r="E35" s="59" t="s">
        <v>151</v>
      </c>
      <c r="F35" s="59" t="s">
        <v>152</v>
      </c>
      <c r="G35" s="59">
        <v>9121000</v>
      </c>
      <c r="H35" s="59" t="s">
        <v>152</v>
      </c>
      <c r="I35" s="60">
        <v>196283.6</v>
      </c>
      <c r="J35" s="60">
        <v>76566.84</v>
      </c>
      <c r="K35" s="60">
        <v>139480.51</v>
      </c>
      <c r="L35" s="60">
        <v>-23861.99</v>
      </c>
      <c r="M35" s="60">
        <v>68262.86</v>
      </c>
      <c r="N35" s="60">
        <v>656815.78</v>
      </c>
      <c r="O35" s="60">
        <v>-458462.45</v>
      </c>
      <c r="P35" s="60">
        <v>134359.51</v>
      </c>
      <c r="Q35" s="60">
        <v>-118816.81</v>
      </c>
      <c r="R35" s="60">
        <v>59803.88</v>
      </c>
      <c r="S35" s="60">
        <v>36910.69</v>
      </c>
      <c r="T35" s="60">
        <v>7426.81</v>
      </c>
      <c r="U35" s="58">
        <f t="shared" si="0"/>
        <v>774769.23000000021</v>
      </c>
    </row>
    <row r="36" spans="1:21">
      <c r="A36" s="59">
        <v>2201</v>
      </c>
      <c r="B36" s="59" t="s">
        <v>87</v>
      </c>
      <c r="C36" s="59">
        <v>2201</v>
      </c>
      <c r="D36" s="59" t="s">
        <v>87</v>
      </c>
      <c r="E36" s="59" t="s">
        <v>153</v>
      </c>
      <c r="F36" s="59" t="s">
        <v>154</v>
      </c>
      <c r="G36" s="59">
        <v>9121000</v>
      </c>
      <c r="H36" s="59" t="s">
        <v>152</v>
      </c>
      <c r="I36" s="60">
        <v>-20833.330000000002</v>
      </c>
      <c r="J36" s="60">
        <v>-20833.330000000002</v>
      </c>
      <c r="K36" s="60">
        <v>-20833.330000000002</v>
      </c>
      <c r="L36" s="60">
        <v>-20833.330000000002</v>
      </c>
      <c r="M36" s="60">
        <v>-41666.660000000003</v>
      </c>
      <c r="N36" s="60"/>
      <c r="O36" s="60">
        <v>-20833.330000000002</v>
      </c>
      <c r="P36" s="60">
        <v>-20833.330000000002</v>
      </c>
      <c r="Q36" s="60">
        <v>166666.64000000001</v>
      </c>
      <c r="R36" s="60"/>
      <c r="S36" s="60">
        <v>-20833.330000000002</v>
      </c>
      <c r="T36" s="60">
        <v>20833.27</v>
      </c>
      <c r="U36" s="58">
        <f t="shared" si="0"/>
        <v>-6.0000000001309672E-2</v>
      </c>
    </row>
    <row r="37" spans="1:21">
      <c r="A37" s="59">
        <v>2201</v>
      </c>
      <c r="B37" s="59" t="s">
        <v>87</v>
      </c>
      <c r="C37" s="59">
        <v>2201</v>
      </c>
      <c r="D37" s="59" t="s">
        <v>87</v>
      </c>
      <c r="E37" s="59" t="s">
        <v>155</v>
      </c>
      <c r="F37" s="59" t="s">
        <v>156</v>
      </c>
      <c r="G37" s="59">
        <v>9121000</v>
      </c>
      <c r="H37" s="59" t="s">
        <v>152</v>
      </c>
      <c r="I37" s="60"/>
      <c r="J37" s="60"/>
      <c r="K37" s="60"/>
      <c r="L37" s="60"/>
      <c r="M37" s="60"/>
      <c r="N37" s="60"/>
      <c r="O37" s="60"/>
      <c r="P37" s="60"/>
      <c r="Q37" s="60">
        <v>-187499.97</v>
      </c>
      <c r="R37" s="60">
        <v>-20833.330000000002</v>
      </c>
      <c r="S37" s="60"/>
      <c r="T37" s="60">
        <v>-41666.6</v>
      </c>
      <c r="U37" s="58">
        <f t="shared" si="0"/>
        <v>-249999.9</v>
      </c>
    </row>
    <row r="38" spans="1:21">
      <c r="A38" s="59">
        <v>2201</v>
      </c>
      <c r="B38" s="59" t="s">
        <v>87</v>
      </c>
      <c r="C38" s="59">
        <v>2201</v>
      </c>
      <c r="D38" s="59" t="s">
        <v>87</v>
      </c>
      <c r="E38" s="59" t="s">
        <v>157</v>
      </c>
      <c r="F38" s="59" t="s">
        <v>158</v>
      </c>
      <c r="G38" s="59">
        <v>9122000</v>
      </c>
      <c r="H38" s="59" t="s">
        <v>159</v>
      </c>
      <c r="I38" s="60">
        <v>-98723.53</v>
      </c>
      <c r="J38" s="60">
        <v>-96629.36</v>
      </c>
      <c r="K38" s="60">
        <v>-101049.94</v>
      </c>
      <c r="L38" s="60">
        <v>-70128.19</v>
      </c>
      <c r="M38" s="60">
        <v>-56097.62</v>
      </c>
      <c r="N38" s="60">
        <v>-107355.14</v>
      </c>
      <c r="O38" s="60">
        <v>-66455.53</v>
      </c>
      <c r="P38" s="60">
        <v>-104625.38</v>
      </c>
      <c r="Q38" s="60">
        <v>59854.93</v>
      </c>
      <c r="R38" s="60">
        <v>-71932</v>
      </c>
      <c r="S38" s="60">
        <v>-131430.64000000001</v>
      </c>
      <c r="T38" s="60">
        <v>1409266.89</v>
      </c>
      <c r="U38" s="58">
        <f t="shared" si="0"/>
        <v>564694.48999999987</v>
      </c>
    </row>
    <row r="39" spans="1:21">
      <c r="A39" s="59">
        <v>2201</v>
      </c>
      <c r="B39" s="59" t="s">
        <v>87</v>
      </c>
      <c r="C39" s="59">
        <v>2201</v>
      </c>
      <c r="D39" s="59" t="s">
        <v>87</v>
      </c>
      <c r="E39" s="59" t="s">
        <v>160</v>
      </c>
      <c r="F39" s="59" t="s">
        <v>161</v>
      </c>
      <c r="G39" s="59">
        <v>9131000</v>
      </c>
      <c r="H39" s="59" t="s">
        <v>162</v>
      </c>
      <c r="I39" s="60">
        <v>-4354529.88</v>
      </c>
      <c r="J39" s="60">
        <v>-17543.34</v>
      </c>
      <c r="K39" s="60">
        <v>114430.51</v>
      </c>
      <c r="L39" s="60">
        <v>-3582.53</v>
      </c>
      <c r="M39" s="60">
        <v>-1511108.81</v>
      </c>
      <c r="N39" s="60">
        <v>3111154.95</v>
      </c>
      <c r="O39" s="60">
        <v>-2335280.88</v>
      </c>
      <c r="P39" s="60">
        <v>4247908.5</v>
      </c>
      <c r="Q39" s="60">
        <v>440866.99</v>
      </c>
      <c r="R39" s="60">
        <v>-4049679.56</v>
      </c>
      <c r="S39" s="60">
        <v>-1443345.5</v>
      </c>
      <c r="T39" s="60">
        <v>4883312.4000000004</v>
      </c>
      <c r="U39" s="58">
        <f t="shared" si="0"/>
        <v>-917397.15000000037</v>
      </c>
    </row>
    <row r="40" spans="1:21">
      <c r="A40" s="59">
        <v>2201</v>
      </c>
      <c r="B40" s="59" t="s">
        <v>87</v>
      </c>
      <c r="C40" s="59">
        <v>2201</v>
      </c>
      <c r="D40" s="59" t="s">
        <v>87</v>
      </c>
      <c r="E40" s="59" t="s">
        <v>163</v>
      </c>
      <c r="F40" s="59" t="s">
        <v>164</v>
      </c>
      <c r="G40" s="59">
        <v>9131000</v>
      </c>
      <c r="H40" s="59" t="s">
        <v>162</v>
      </c>
      <c r="I40" s="60">
        <v>15313.81</v>
      </c>
      <c r="J40" s="60">
        <v>252.32</v>
      </c>
      <c r="K40" s="60">
        <v>-19941.43</v>
      </c>
      <c r="L40" s="60">
        <v>21345.78</v>
      </c>
      <c r="M40" s="60">
        <v>5446.53</v>
      </c>
      <c r="N40" s="60">
        <v>-15794.72</v>
      </c>
      <c r="O40" s="60">
        <v>-7849.78</v>
      </c>
      <c r="P40" s="60">
        <v>9500.2199999999993</v>
      </c>
      <c r="Q40" s="60">
        <v>11071.95</v>
      </c>
      <c r="R40" s="60">
        <v>-6118.61</v>
      </c>
      <c r="S40" s="60">
        <v>-6089.98</v>
      </c>
      <c r="T40" s="60">
        <v>-1462.7</v>
      </c>
      <c r="U40" s="58">
        <f t="shared" si="0"/>
        <v>5673.3899999999967</v>
      </c>
    </row>
    <row r="41" spans="1:21">
      <c r="A41" s="59">
        <v>2201</v>
      </c>
      <c r="B41" s="59" t="s">
        <v>87</v>
      </c>
      <c r="C41" s="59">
        <v>2201</v>
      </c>
      <c r="D41" s="59" t="s">
        <v>87</v>
      </c>
      <c r="E41" s="59" t="s">
        <v>165</v>
      </c>
      <c r="F41" s="59" t="s">
        <v>166</v>
      </c>
      <c r="G41" s="59">
        <v>9131000</v>
      </c>
      <c r="H41" s="59" t="s">
        <v>162</v>
      </c>
      <c r="I41" s="60">
        <v>6775328.8300000001</v>
      </c>
      <c r="J41" s="60">
        <v>-209950.77</v>
      </c>
      <c r="K41" s="60">
        <v>11220720.5</v>
      </c>
      <c r="L41" s="60">
        <v>-2401265.2799999998</v>
      </c>
      <c r="M41" s="60">
        <v>3471402.44</v>
      </c>
      <c r="N41" s="60">
        <v>-1641481.05</v>
      </c>
      <c r="O41" s="60">
        <v>500784.67</v>
      </c>
      <c r="P41" s="60">
        <v>-2251047.89</v>
      </c>
      <c r="Q41" s="60">
        <v>3126799.83</v>
      </c>
      <c r="R41" s="60">
        <v>-2891238.91</v>
      </c>
      <c r="S41" s="60">
        <v>-19151072.710000001</v>
      </c>
      <c r="T41" s="60">
        <v>7692626.1299999999</v>
      </c>
      <c r="U41" s="58">
        <f t="shared" si="0"/>
        <v>4241605.79</v>
      </c>
    </row>
    <row r="42" spans="1:21">
      <c r="A42" s="59">
        <v>2201</v>
      </c>
      <c r="B42" s="59" t="s">
        <v>87</v>
      </c>
      <c r="C42" s="59">
        <v>2201</v>
      </c>
      <c r="D42" s="59" t="s">
        <v>87</v>
      </c>
      <c r="E42" s="59" t="s">
        <v>167</v>
      </c>
      <c r="F42" s="59" t="s">
        <v>168</v>
      </c>
      <c r="G42" s="59">
        <v>9131000</v>
      </c>
      <c r="H42" s="59" t="s">
        <v>162</v>
      </c>
      <c r="I42" s="60">
        <v>-140956.9</v>
      </c>
      <c r="J42" s="60">
        <v>413627.64</v>
      </c>
      <c r="K42" s="60">
        <v>369581.88</v>
      </c>
      <c r="L42" s="60">
        <v>-403704.23</v>
      </c>
      <c r="M42" s="60">
        <v>-334547.03000000003</v>
      </c>
      <c r="N42" s="60">
        <v>-119288.84</v>
      </c>
      <c r="O42" s="60">
        <v>178233.22</v>
      </c>
      <c r="P42" s="60">
        <v>-52936.31</v>
      </c>
      <c r="Q42" s="60">
        <v>890068.04</v>
      </c>
      <c r="R42" s="60">
        <v>-492199.96</v>
      </c>
      <c r="S42" s="60">
        <v>-244440.77</v>
      </c>
      <c r="T42" s="60">
        <v>-112364.51</v>
      </c>
      <c r="U42" s="58">
        <f t="shared" si="0"/>
        <v>-48927.770000000033</v>
      </c>
    </row>
    <row r="43" spans="1:21">
      <c r="A43" s="59">
        <v>2201</v>
      </c>
      <c r="B43" s="59" t="s">
        <v>87</v>
      </c>
      <c r="C43" s="59">
        <v>2201</v>
      </c>
      <c r="D43" s="59" t="s">
        <v>87</v>
      </c>
      <c r="E43" s="59" t="s">
        <v>169</v>
      </c>
      <c r="F43" s="59" t="s">
        <v>170</v>
      </c>
      <c r="G43" s="59">
        <v>9131000</v>
      </c>
      <c r="H43" s="59" t="s">
        <v>162</v>
      </c>
      <c r="I43" s="60">
        <v>-1797180.58</v>
      </c>
      <c r="J43" s="60">
        <v>-4513881.51</v>
      </c>
      <c r="K43" s="60">
        <v>-14277030.91</v>
      </c>
      <c r="L43" s="60">
        <v>369637.92</v>
      </c>
      <c r="M43" s="60">
        <v>16498558.52</v>
      </c>
      <c r="N43" s="60">
        <v>-15361893.310000001</v>
      </c>
      <c r="O43" s="60">
        <v>7427456.9299999997</v>
      </c>
      <c r="P43" s="60">
        <v>-5659102.8399999999</v>
      </c>
      <c r="Q43" s="60">
        <v>-3876103.48</v>
      </c>
      <c r="R43" s="60">
        <v>13460912.09</v>
      </c>
      <c r="S43" s="60">
        <v>9692005.5899999999</v>
      </c>
      <c r="T43" s="60">
        <v>-10380316.27</v>
      </c>
      <c r="U43" s="58">
        <f t="shared" si="0"/>
        <v>-8416937.8499999978</v>
      </c>
    </row>
    <row r="44" spans="1:21">
      <c r="A44" s="59">
        <v>2201</v>
      </c>
      <c r="B44" s="59" t="s">
        <v>87</v>
      </c>
      <c r="C44" s="59">
        <v>2201</v>
      </c>
      <c r="D44" s="59" t="s">
        <v>87</v>
      </c>
      <c r="E44" s="59" t="s">
        <v>171</v>
      </c>
      <c r="F44" s="59" t="s">
        <v>172</v>
      </c>
      <c r="G44" s="59">
        <v>9142000</v>
      </c>
      <c r="H44" s="59" t="s">
        <v>173</v>
      </c>
      <c r="I44" s="60">
        <v>25722090.109999999</v>
      </c>
      <c r="J44" s="60">
        <v>-20423633.050000001</v>
      </c>
      <c r="K44" s="60">
        <v>-14798634.699999999</v>
      </c>
      <c r="L44" s="60">
        <v>47647727.340000004</v>
      </c>
      <c r="M44" s="60">
        <v>-6769473.1299999999</v>
      </c>
      <c r="N44" s="60">
        <v>15941325.369999999</v>
      </c>
      <c r="O44" s="60">
        <v>40609636.539999999</v>
      </c>
      <c r="P44" s="60">
        <v>-4666094.71</v>
      </c>
      <c r="Q44" s="60">
        <v>31165125.879999999</v>
      </c>
      <c r="R44" s="60">
        <v>-38704340.43</v>
      </c>
      <c r="S44" s="60">
        <v>-28184611.84</v>
      </c>
      <c r="T44" s="60">
        <v>1575296.15</v>
      </c>
      <c r="U44" s="58">
        <f t="shared" si="0"/>
        <v>49114413.529999994</v>
      </c>
    </row>
    <row r="45" spans="1:21">
      <c r="A45" s="59">
        <v>2201</v>
      </c>
      <c r="B45" s="59" t="s">
        <v>87</v>
      </c>
      <c r="C45" s="59">
        <v>2201</v>
      </c>
      <c r="D45" s="59" t="s">
        <v>87</v>
      </c>
      <c r="E45" s="59" t="s">
        <v>174</v>
      </c>
      <c r="F45" s="59" t="s">
        <v>175</v>
      </c>
      <c r="G45" s="59">
        <v>9142000</v>
      </c>
      <c r="H45" s="59" t="s">
        <v>173</v>
      </c>
      <c r="I45" s="60">
        <v>-6677.93</v>
      </c>
      <c r="J45" s="60">
        <v>-21694.57</v>
      </c>
      <c r="K45" s="60">
        <v>-18801.41</v>
      </c>
      <c r="L45" s="60">
        <v>89311.14</v>
      </c>
      <c r="M45" s="60">
        <v>-385268.66</v>
      </c>
      <c r="N45" s="60">
        <v>366943.58</v>
      </c>
      <c r="O45" s="60">
        <v>31201.96</v>
      </c>
      <c r="P45" s="60">
        <v>21534.61</v>
      </c>
      <c r="Q45" s="60">
        <v>-36821.69</v>
      </c>
      <c r="R45" s="60">
        <v>-29092.52</v>
      </c>
      <c r="S45" s="60">
        <v>-9329.36</v>
      </c>
      <c r="T45" s="60">
        <v>-85013</v>
      </c>
      <c r="U45" s="58">
        <f t="shared" si="0"/>
        <v>-83707.849999999977</v>
      </c>
    </row>
    <row r="46" spans="1:21">
      <c r="A46" s="59">
        <v>2201</v>
      </c>
      <c r="B46" s="59" t="s">
        <v>87</v>
      </c>
      <c r="C46" s="59">
        <v>2201</v>
      </c>
      <c r="D46" s="59" t="s">
        <v>87</v>
      </c>
      <c r="E46" s="59" t="s">
        <v>176</v>
      </c>
      <c r="F46" s="59" t="s">
        <v>177</v>
      </c>
      <c r="G46" s="59">
        <v>9143000</v>
      </c>
      <c r="H46" s="59" t="s">
        <v>178</v>
      </c>
      <c r="I46" s="60">
        <v>1258340.8899999999</v>
      </c>
      <c r="J46" s="60">
        <v>128720.47</v>
      </c>
      <c r="K46" s="60">
        <v>-662979.41</v>
      </c>
      <c r="L46" s="60">
        <v>213472.8</v>
      </c>
      <c r="M46" s="60">
        <v>-1267646.98</v>
      </c>
      <c r="N46" s="60">
        <v>1149200.99</v>
      </c>
      <c r="O46" s="60">
        <v>-239045.91</v>
      </c>
      <c r="P46" s="60">
        <v>58264.4</v>
      </c>
      <c r="Q46" s="60">
        <v>-127830.51</v>
      </c>
      <c r="R46" s="60">
        <v>531986.22</v>
      </c>
      <c r="S46" s="60">
        <v>2756038.01</v>
      </c>
      <c r="T46" s="60">
        <v>-1341530.1000000001</v>
      </c>
      <c r="U46" s="58">
        <f t="shared" si="0"/>
        <v>2456990.8699999996</v>
      </c>
    </row>
    <row r="47" spans="1:21">
      <c r="A47" s="59">
        <v>2201</v>
      </c>
      <c r="B47" s="59" t="s">
        <v>87</v>
      </c>
      <c r="C47" s="59">
        <v>2201</v>
      </c>
      <c r="D47" s="59" t="s">
        <v>87</v>
      </c>
      <c r="E47" s="59" t="s">
        <v>179</v>
      </c>
      <c r="F47" s="59" t="s">
        <v>180</v>
      </c>
      <c r="G47" s="59">
        <v>9143000</v>
      </c>
      <c r="H47" s="59" t="s">
        <v>178</v>
      </c>
      <c r="I47" s="60">
        <v>-717931.7</v>
      </c>
      <c r="J47" s="60">
        <v>-298987.95</v>
      </c>
      <c r="K47" s="60">
        <v>-427475.9</v>
      </c>
      <c r="L47" s="60">
        <v>1688202.77</v>
      </c>
      <c r="M47" s="60">
        <v>-1456835.46</v>
      </c>
      <c r="N47" s="60">
        <v>-402120.36</v>
      </c>
      <c r="O47" s="60">
        <v>764040.31</v>
      </c>
      <c r="P47" s="60">
        <v>787280.39</v>
      </c>
      <c r="Q47" s="60">
        <v>-1525030.01</v>
      </c>
      <c r="R47" s="60">
        <v>201008.51</v>
      </c>
      <c r="S47" s="60">
        <v>566839.41</v>
      </c>
      <c r="T47" s="60">
        <v>1395630.63</v>
      </c>
      <c r="U47" s="58">
        <f t="shared" si="0"/>
        <v>574620.64000000025</v>
      </c>
    </row>
    <row r="48" spans="1:21">
      <c r="A48" s="59">
        <v>2201</v>
      </c>
      <c r="B48" s="59" t="s">
        <v>87</v>
      </c>
      <c r="C48" s="59">
        <v>2201</v>
      </c>
      <c r="D48" s="59" t="s">
        <v>87</v>
      </c>
      <c r="E48" s="59" t="s">
        <v>181</v>
      </c>
      <c r="F48" s="59" t="s">
        <v>182</v>
      </c>
      <c r="G48" s="59">
        <v>9143000</v>
      </c>
      <c r="H48" s="59" t="s">
        <v>178</v>
      </c>
      <c r="I48" s="60"/>
      <c r="J48" s="60"/>
      <c r="K48" s="60">
        <v>1078341.98</v>
      </c>
      <c r="L48" s="60"/>
      <c r="M48" s="60"/>
      <c r="N48" s="60">
        <v>3048050.58</v>
      </c>
      <c r="O48" s="60">
        <v>-502564.03</v>
      </c>
      <c r="P48" s="60">
        <v>-523399.97</v>
      </c>
      <c r="Q48" s="60">
        <v>-516638.43</v>
      </c>
      <c r="R48" s="60">
        <v>-536779.01</v>
      </c>
      <c r="S48" s="60">
        <v>-504245.5</v>
      </c>
      <c r="T48" s="60"/>
      <c r="U48" s="58">
        <f t="shared" si="0"/>
        <v>1542765.6200000003</v>
      </c>
    </row>
    <row r="49" spans="1:21">
      <c r="A49" s="59">
        <v>2201</v>
      </c>
      <c r="B49" s="59" t="s">
        <v>87</v>
      </c>
      <c r="C49" s="59">
        <v>2201</v>
      </c>
      <c r="D49" s="59" t="s">
        <v>87</v>
      </c>
      <c r="E49" s="59" t="s">
        <v>183</v>
      </c>
      <c r="F49" s="59" t="s">
        <v>184</v>
      </c>
      <c r="G49" s="59">
        <v>9143000</v>
      </c>
      <c r="H49" s="59" t="s">
        <v>178</v>
      </c>
      <c r="I49" s="60"/>
      <c r="J49" s="60"/>
      <c r="K49" s="60"/>
      <c r="L49" s="60"/>
      <c r="M49" s="60"/>
      <c r="N49" s="60"/>
      <c r="O49" s="60">
        <v>-441.14</v>
      </c>
      <c r="P49" s="60"/>
      <c r="Q49" s="60"/>
      <c r="R49" s="60"/>
      <c r="S49" s="60"/>
      <c r="T49" s="60"/>
      <c r="U49" s="58">
        <f t="shared" si="0"/>
        <v>-441.14</v>
      </c>
    </row>
    <row r="50" spans="1:21">
      <c r="A50" s="59">
        <v>2201</v>
      </c>
      <c r="B50" s="59" t="s">
        <v>87</v>
      </c>
      <c r="C50" s="59">
        <v>2201</v>
      </c>
      <c r="D50" s="59" t="s">
        <v>87</v>
      </c>
      <c r="E50" s="59" t="s">
        <v>185</v>
      </c>
      <c r="F50" s="59" t="s">
        <v>186</v>
      </c>
      <c r="G50" s="59">
        <v>9143000</v>
      </c>
      <c r="H50" s="59" t="s">
        <v>178</v>
      </c>
      <c r="I50" s="60"/>
      <c r="J50" s="60"/>
      <c r="K50" s="60">
        <v>4525000</v>
      </c>
      <c r="L50" s="60">
        <v>-3950000</v>
      </c>
      <c r="M50" s="60">
        <v>775000</v>
      </c>
      <c r="N50" s="60">
        <v>875000</v>
      </c>
      <c r="O50" s="60">
        <v>3625000</v>
      </c>
      <c r="P50" s="60">
        <v>1000000</v>
      </c>
      <c r="Q50" s="60"/>
      <c r="R50" s="60"/>
      <c r="S50" s="60">
        <v>-6850000</v>
      </c>
      <c r="T50" s="60"/>
      <c r="U50" s="58">
        <f t="shared" si="0"/>
        <v>0</v>
      </c>
    </row>
    <row r="51" spans="1:21">
      <c r="A51" s="59">
        <v>2201</v>
      </c>
      <c r="B51" s="59" t="s">
        <v>87</v>
      </c>
      <c r="C51" s="59">
        <v>2201</v>
      </c>
      <c r="D51" s="59" t="s">
        <v>87</v>
      </c>
      <c r="E51" s="59" t="s">
        <v>187</v>
      </c>
      <c r="F51" s="59" t="s">
        <v>188</v>
      </c>
      <c r="G51" s="59">
        <v>9143000</v>
      </c>
      <c r="H51" s="59" t="s">
        <v>178</v>
      </c>
      <c r="I51" s="60">
        <v>-7779254.5899999999</v>
      </c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58">
        <f t="shared" si="0"/>
        <v>-7779254.5899999999</v>
      </c>
    </row>
    <row r="52" spans="1:21">
      <c r="A52" s="59">
        <v>2201</v>
      </c>
      <c r="B52" s="59" t="s">
        <v>87</v>
      </c>
      <c r="C52" s="59">
        <v>2201</v>
      </c>
      <c r="D52" s="59" t="s">
        <v>87</v>
      </c>
      <c r="E52" s="59" t="s">
        <v>189</v>
      </c>
      <c r="F52" s="59" t="s">
        <v>190</v>
      </c>
      <c r="G52" s="59">
        <v>9143000</v>
      </c>
      <c r="H52" s="59" t="s">
        <v>178</v>
      </c>
      <c r="I52" s="60">
        <v>-2315787.2599999998</v>
      </c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58">
        <f t="shared" si="0"/>
        <v>-2315787.2599999998</v>
      </c>
    </row>
    <row r="53" spans="1:21">
      <c r="A53" s="59">
        <v>2201</v>
      </c>
      <c r="B53" s="59" t="s">
        <v>87</v>
      </c>
      <c r="C53" s="59">
        <v>2201</v>
      </c>
      <c r="D53" s="59" t="s">
        <v>87</v>
      </c>
      <c r="E53" s="59" t="s">
        <v>191</v>
      </c>
      <c r="F53" s="59" t="s">
        <v>192</v>
      </c>
      <c r="G53" s="59">
        <v>9144000</v>
      </c>
      <c r="H53" s="59" t="s">
        <v>193</v>
      </c>
      <c r="I53" s="60">
        <v>-205587.6</v>
      </c>
      <c r="J53" s="60">
        <v>24539.9</v>
      </c>
      <c r="K53" s="60">
        <v>-21064.28</v>
      </c>
      <c r="L53" s="60">
        <v>-136135.76999999999</v>
      </c>
      <c r="M53" s="60">
        <v>-55842.89</v>
      </c>
      <c r="N53" s="60">
        <v>-131756.14000000001</v>
      </c>
      <c r="O53" s="60">
        <v>-122447.26</v>
      </c>
      <c r="P53" s="60">
        <v>-121463.67999999999</v>
      </c>
      <c r="Q53" s="60">
        <v>-1227.71</v>
      </c>
      <c r="R53" s="60">
        <v>135456.87</v>
      </c>
      <c r="S53" s="60">
        <v>27834.34</v>
      </c>
      <c r="T53" s="60">
        <v>-123869.22</v>
      </c>
      <c r="U53" s="58">
        <f t="shared" si="0"/>
        <v>-731563.44</v>
      </c>
    </row>
    <row r="54" spans="1:21">
      <c r="A54" s="59">
        <v>2201</v>
      </c>
      <c r="B54" s="59" t="s">
        <v>87</v>
      </c>
      <c r="C54" s="59">
        <v>2201</v>
      </c>
      <c r="D54" s="59" t="s">
        <v>87</v>
      </c>
      <c r="E54" s="59" t="s">
        <v>194</v>
      </c>
      <c r="F54" s="59" t="s">
        <v>195</v>
      </c>
      <c r="G54" s="59">
        <v>9144000</v>
      </c>
      <c r="H54" s="59" t="s">
        <v>193</v>
      </c>
      <c r="I54" s="60">
        <v>13963.03</v>
      </c>
      <c r="J54" s="60">
        <v>9894.43</v>
      </c>
      <c r="K54" s="60">
        <v>8180.12</v>
      </c>
      <c r="L54" s="60">
        <v>7395.49</v>
      </c>
      <c r="M54" s="60">
        <v>10296.030000000001</v>
      </c>
      <c r="N54" s="60">
        <v>8033.27</v>
      </c>
      <c r="O54" s="60">
        <v>8720.11</v>
      </c>
      <c r="P54" s="60">
        <v>16939.48</v>
      </c>
      <c r="Q54" s="60">
        <v>14936.75</v>
      </c>
      <c r="R54" s="60">
        <v>20731.669999999998</v>
      </c>
      <c r="S54" s="60">
        <v>22206.04</v>
      </c>
      <c r="T54" s="60">
        <v>32207.22</v>
      </c>
      <c r="U54" s="58">
        <f t="shared" si="0"/>
        <v>173503.63999999998</v>
      </c>
    </row>
    <row r="55" spans="1:21">
      <c r="A55" s="59">
        <v>2201</v>
      </c>
      <c r="B55" s="59" t="s">
        <v>87</v>
      </c>
      <c r="C55" s="59">
        <v>2201</v>
      </c>
      <c r="D55" s="59" t="s">
        <v>87</v>
      </c>
      <c r="E55" s="59" t="s">
        <v>196</v>
      </c>
      <c r="F55" s="59" t="s">
        <v>197</v>
      </c>
      <c r="G55" s="59">
        <v>9144000</v>
      </c>
      <c r="H55" s="59" t="s">
        <v>193</v>
      </c>
      <c r="I55" s="60">
        <v>12881.63</v>
      </c>
      <c r="J55" s="60">
        <v>11491.69</v>
      </c>
      <c r="K55" s="60">
        <v>7959.88</v>
      </c>
      <c r="L55" s="60">
        <v>6183.62</v>
      </c>
      <c r="M55" s="60">
        <v>10165.35</v>
      </c>
      <c r="N55" s="60">
        <v>8109.76</v>
      </c>
      <c r="O55" s="60">
        <v>10276.44</v>
      </c>
      <c r="P55" s="60">
        <v>17892.419999999998</v>
      </c>
      <c r="Q55" s="60">
        <v>14578.91</v>
      </c>
      <c r="R55" s="60">
        <v>21240.97</v>
      </c>
      <c r="S55" s="60">
        <v>23337.46</v>
      </c>
      <c r="T55" s="60">
        <v>31485.01</v>
      </c>
      <c r="U55" s="58">
        <f t="shared" si="0"/>
        <v>175603.14</v>
      </c>
    </row>
    <row r="56" spans="1:21">
      <c r="A56" s="59">
        <v>2201</v>
      </c>
      <c r="B56" s="59" t="s">
        <v>87</v>
      </c>
      <c r="C56" s="59">
        <v>2201</v>
      </c>
      <c r="D56" s="59" t="s">
        <v>87</v>
      </c>
      <c r="E56" s="59" t="s">
        <v>198</v>
      </c>
      <c r="F56" s="59" t="s">
        <v>199</v>
      </c>
      <c r="G56" s="59">
        <v>9144000</v>
      </c>
      <c r="H56" s="59" t="s">
        <v>193</v>
      </c>
      <c r="I56" s="60">
        <v>16481.939999999999</v>
      </c>
      <c r="J56" s="60"/>
      <c r="K56" s="60">
        <v>393437.69</v>
      </c>
      <c r="L56" s="60">
        <v>263613.09999999998</v>
      </c>
      <c r="M56" s="60"/>
      <c r="N56" s="60">
        <v>47083.13</v>
      </c>
      <c r="O56" s="60"/>
      <c r="P56" s="60">
        <v>36820</v>
      </c>
      <c r="Q56" s="60">
        <v>56576.43</v>
      </c>
      <c r="R56" s="60">
        <v>20653</v>
      </c>
      <c r="S56" s="60">
        <v>26949</v>
      </c>
      <c r="T56" s="60">
        <v>219145.33</v>
      </c>
      <c r="U56" s="58">
        <f t="shared" si="0"/>
        <v>1080759.6200000001</v>
      </c>
    </row>
    <row r="57" spans="1:21">
      <c r="A57" s="59">
        <v>2201</v>
      </c>
      <c r="B57" s="59" t="s">
        <v>87</v>
      </c>
      <c r="C57" s="59">
        <v>2201</v>
      </c>
      <c r="D57" s="59" t="s">
        <v>87</v>
      </c>
      <c r="E57" s="59" t="s">
        <v>200</v>
      </c>
      <c r="F57" s="59" t="s">
        <v>201</v>
      </c>
      <c r="G57" s="59">
        <v>9145000</v>
      </c>
      <c r="H57" s="59" t="s">
        <v>202</v>
      </c>
      <c r="I57" s="60">
        <v>768663714.58000004</v>
      </c>
      <c r="J57" s="60">
        <v>-546623363.98000002</v>
      </c>
      <c r="K57" s="60">
        <v>19729694.210000001</v>
      </c>
      <c r="L57" s="60">
        <v>11722546.970000001</v>
      </c>
      <c r="M57" s="60">
        <v>13616451.42</v>
      </c>
      <c r="N57" s="60">
        <v>30711799.41</v>
      </c>
      <c r="O57" s="60">
        <v>7096015.9800000004</v>
      </c>
      <c r="P57" s="60">
        <v>14238275.880000001</v>
      </c>
      <c r="Q57" s="60">
        <v>6973801</v>
      </c>
      <c r="R57" s="60">
        <v>46326099.75</v>
      </c>
      <c r="S57" s="60">
        <v>171037.02</v>
      </c>
      <c r="T57" s="60">
        <v>-372626072.24000001</v>
      </c>
      <c r="U57" s="58">
        <f t="shared" si="0"/>
        <v>0</v>
      </c>
    </row>
    <row r="58" spans="1:21">
      <c r="A58" s="59">
        <v>2201</v>
      </c>
      <c r="B58" s="59" t="s">
        <v>87</v>
      </c>
      <c r="C58" s="59">
        <v>2201</v>
      </c>
      <c r="D58" s="59" t="s">
        <v>87</v>
      </c>
      <c r="E58" s="59" t="s">
        <v>203</v>
      </c>
      <c r="F58" s="59" t="s">
        <v>204</v>
      </c>
      <c r="G58" s="59">
        <v>9145000</v>
      </c>
      <c r="H58" s="59" t="s">
        <v>202</v>
      </c>
      <c r="I58" s="60"/>
      <c r="J58" s="60">
        <v>563559503.5</v>
      </c>
      <c r="K58" s="60"/>
      <c r="L58" s="60">
        <v>-331727.96999999997</v>
      </c>
      <c r="M58" s="60"/>
      <c r="N58" s="60"/>
      <c r="O58" s="60"/>
      <c r="P58" s="60"/>
      <c r="Q58" s="60"/>
      <c r="R58" s="60"/>
      <c r="S58" s="60"/>
      <c r="T58" s="60">
        <v>-563227775.52999997</v>
      </c>
      <c r="U58" s="58">
        <f t="shared" si="0"/>
        <v>0</v>
      </c>
    </row>
    <row r="59" spans="1:21">
      <c r="A59" s="59">
        <v>2201</v>
      </c>
      <c r="B59" s="59" t="s">
        <v>87</v>
      </c>
      <c r="C59" s="59">
        <v>2201</v>
      </c>
      <c r="D59" s="59" t="s">
        <v>87</v>
      </c>
      <c r="E59" s="59" t="s">
        <v>205</v>
      </c>
      <c r="F59" s="59" t="s">
        <v>206</v>
      </c>
      <c r="G59" s="59">
        <v>9146000</v>
      </c>
      <c r="H59" s="59" t="s">
        <v>207</v>
      </c>
      <c r="I59" s="60">
        <v>-9789827.2899999991</v>
      </c>
      <c r="J59" s="60">
        <v>-2633179.23</v>
      </c>
      <c r="K59" s="60">
        <v>553236.27</v>
      </c>
      <c r="L59" s="60">
        <v>5183626.91</v>
      </c>
      <c r="M59" s="60">
        <v>-5150147.3899999997</v>
      </c>
      <c r="N59" s="60">
        <v>-880582.69</v>
      </c>
      <c r="O59" s="60">
        <v>15451784.23</v>
      </c>
      <c r="P59" s="60">
        <v>-11665588.050000001</v>
      </c>
      <c r="Q59" s="60">
        <v>873112.54</v>
      </c>
      <c r="R59" s="60">
        <v>400551.47</v>
      </c>
      <c r="S59" s="60">
        <v>-1031641.21</v>
      </c>
      <c r="T59" s="60">
        <v>2981743.82</v>
      </c>
      <c r="U59" s="58">
        <f t="shared" si="0"/>
        <v>-5706910.620000001</v>
      </c>
    </row>
    <row r="60" spans="1:21">
      <c r="A60" s="59">
        <v>2201</v>
      </c>
      <c r="B60" s="59" t="s">
        <v>87</v>
      </c>
      <c r="C60" s="59">
        <v>2201</v>
      </c>
      <c r="D60" s="59" t="s">
        <v>87</v>
      </c>
      <c r="E60" s="59" t="s">
        <v>208</v>
      </c>
      <c r="F60" s="59" t="s">
        <v>209</v>
      </c>
      <c r="G60" s="59">
        <v>9146000</v>
      </c>
      <c r="H60" s="59" t="s">
        <v>207</v>
      </c>
      <c r="I60" s="60"/>
      <c r="J60" s="60">
        <v>11713.27</v>
      </c>
      <c r="K60" s="60">
        <v>-7708.41</v>
      </c>
      <c r="L60" s="60">
        <v>-4004.86</v>
      </c>
      <c r="M60" s="60"/>
      <c r="N60" s="60">
        <v>3463.75</v>
      </c>
      <c r="O60" s="60">
        <v>2703.27</v>
      </c>
      <c r="P60" s="60">
        <v>-6167.02</v>
      </c>
      <c r="Q60" s="60"/>
      <c r="R60" s="60"/>
      <c r="S60" s="60">
        <v>101.73</v>
      </c>
      <c r="T60" s="60">
        <v>-101.73</v>
      </c>
      <c r="U60" s="58">
        <f t="shared" si="0"/>
        <v>0</v>
      </c>
    </row>
    <row r="61" spans="1:21">
      <c r="A61" s="59">
        <v>2201</v>
      </c>
      <c r="B61" s="59" t="s">
        <v>87</v>
      </c>
      <c r="C61" s="59">
        <v>2201</v>
      </c>
      <c r="D61" s="59" t="s">
        <v>87</v>
      </c>
      <c r="E61" s="59" t="s">
        <v>210</v>
      </c>
      <c r="F61" s="59" t="s">
        <v>211</v>
      </c>
      <c r="G61" s="59">
        <v>9146000</v>
      </c>
      <c r="H61" s="59" t="s">
        <v>207</v>
      </c>
      <c r="I61" s="60">
        <v>-28882.22</v>
      </c>
      <c r="J61" s="60">
        <v>8820.31</v>
      </c>
      <c r="K61" s="60">
        <v>27377.1</v>
      </c>
      <c r="L61" s="60">
        <v>2767.5</v>
      </c>
      <c r="M61" s="60">
        <v>3518.08</v>
      </c>
      <c r="N61" s="60">
        <v>-2444.5700000000002</v>
      </c>
      <c r="O61" s="60">
        <v>3148.37</v>
      </c>
      <c r="P61" s="60">
        <v>23538.67</v>
      </c>
      <c r="Q61" s="60">
        <v>-8634.74</v>
      </c>
      <c r="R61" s="60">
        <v>55498.44</v>
      </c>
      <c r="S61" s="60">
        <v>-102380.36</v>
      </c>
      <c r="T61" s="60">
        <v>50369.41</v>
      </c>
      <c r="U61" s="58">
        <f t="shared" si="0"/>
        <v>32695.990000000005</v>
      </c>
    </row>
    <row r="62" spans="1:21">
      <c r="A62" s="59">
        <v>2201</v>
      </c>
      <c r="B62" s="59" t="s">
        <v>87</v>
      </c>
      <c r="C62" s="59">
        <v>2201</v>
      </c>
      <c r="D62" s="59" t="s">
        <v>87</v>
      </c>
      <c r="E62" s="59" t="s">
        <v>212</v>
      </c>
      <c r="F62" s="59" t="s">
        <v>213</v>
      </c>
      <c r="G62" s="59">
        <v>9146000</v>
      </c>
      <c r="H62" s="59" t="s">
        <v>207</v>
      </c>
      <c r="I62" s="60"/>
      <c r="J62" s="60">
        <v>-556.16999999999996</v>
      </c>
      <c r="K62" s="60">
        <v>38.85</v>
      </c>
      <c r="L62" s="60">
        <v>-38.85</v>
      </c>
      <c r="M62" s="60"/>
      <c r="N62" s="60">
        <v>-360.24</v>
      </c>
      <c r="O62" s="60">
        <v>8730.75</v>
      </c>
      <c r="P62" s="60">
        <v>-8730.75</v>
      </c>
      <c r="Q62" s="60"/>
      <c r="R62" s="60"/>
      <c r="S62" s="60"/>
      <c r="T62" s="60"/>
      <c r="U62" s="58">
        <f t="shared" si="0"/>
        <v>-916.40999999999985</v>
      </c>
    </row>
    <row r="63" spans="1:21">
      <c r="A63" s="59">
        <v>2201</v>
      </c>
      <c r="B63" s="59" t="s">
        <v>87</v>
      </c>
      <c r="C63" s="59">
        <v>2201</v>
      </c>
      <c r="D63" s="59" t="s">
        <v>87</v>
      </c>
      <c r="E63" s="59" t="s">
        <v>214</v>
      </c>
      <c r="F63" s="59" t="s">
        <v>215</v>
      </c>
      <c r="G63" s="59">
        <v>9146000</v>
      </c>
      <c r="H63" s="59" t="s">
        <v>207</v>
      </c>
      <c r="I63" s="60">
        <v>908.05</v>
      </c>
      <c r="J63" s="60">
        <v>825.5</v>
      </c>
      <c r="K63" s="60">
        <v>2451.56</v>
      </c>
      <c r="L63" s="60">
        <v>47776.65</v>
      </c>
      <c r="M63" s="60">
        <v>949.33</v>
      </c>
      <c r="N63" s="60">
        <v>908.05</v>
      </c>
      <c r="O63" s="60">
        <v>3458.23</v>
      </c>
      <c r="P63" s="60">
        <v>949.33</v>
      </c>
      <c r="Q63" s="60">
        <v>14219.2</v>
      </c>
      <c r="R63" s="60">
        <v>908.05</v>
      </c>
      <c r="S63" s="60">
        <v>2694.94</v>
      </c>
      <c r="T63" s="60">
        <v>980.41</v>
      </c>
      <c r="U63" s="58">
        <f t="shared" si="0"/>
        <v>77029.300000000017</v>
      </c>
    </row>
    <row r="64" spans="1:21">
      <c r="A64" s="59">
        <v>2201</v>
      </c>
      <c r="B64" s="59" t="s">
        <v>87</v>
      </c>
      <c r="C64" s="59">
        <v>2201</v>
      </c>
      <c r="D64" s="59" t="s">
        <v>87</v>
      </c>
      <c r="E64" s="59" t="s">
        <v>216</v>
      </c>
      <c r="F64" s="59" t="s">
        <v>217</v>
      </c>
      <c r="G64" s="59">
        <v>9146000</v>
      </c>
      <c r="H64" s="59" t="s">
        <v>207</v>
      </c>
      <c r="I64" s="60"/>
      <c r="J64" s="60"/>
      <c r="K64" s="60">
        <v>18515.93</v>
      </c>
      <c r="L64" s="60"/>
      <c r="M64" s="60">
        <v>-111764.27</v>
      </c>
      <c r="N64" s="60"/>
      <c r="O64" s="60">
        <v>-22773.94</v>
      </c>
      <c r="P64" s="60">
        <v>-11341.86</v>
      </c>
      <c r="Q64" s="60">
        <v>13703.31</v>
      </c>
      <c r="R64" s="60"/>
      <c r="S64" s="60">
        <v>5510</v>
      </c>
      <c r="T64" s="60">
        <v>28805.83</v>
      </c>
      <c r="U64" s="58">
        <f t="shared" si="0"/>
        <v>-79345</v>
      </c>
    </row>
    <row r="65" spans="1:21">
      <c r="A65" s="59">
        <v>2201</v>
      </c>
      <c r="B65" s="59" t="s">
        <v>87</v>
      </c>
      <c r="C65" s="59">
        <v>2201</v>
      </c>
      <c r="D65" s="59" t="s">
        <v>87</v>
      </c>
      <c r="E65" s="59" t="s">
        <v>218</v>
      </c>
      <c r="F65" s="59" t="s">
        <v>219</v>
      </c>
      <c r="G65" s="59">
        <v>9146000</v>
      </c>
      <c r="H65" s="59" t="s">
        <v>207</v>
      </c>
      <c r="I65" s="60"/>
      <c r="J65" s="60">
        <v>874495.36</v>
      </c>
      <c r="K65" s="60">
        <v>1080903.8799999999</v>
      </c>
      <c r="L65" s="60">
        <v>1175338.3700000001</v>
      </c>
      <c r="M65" s="60">
        <v>1321523.48</v>
      </c>
      <c r="N65" s="60">
        <v>-3122241.62</v>
      </c>
      <c r="O65" s="60">
        <v>165123.85</v>
      </c>
      <c r="P65" s="60">
        <v>58395.93</v>
      </c>
      <c r="Q65" s="60">
        <v>75853.72</v>
      </c>
      <c r="R65" s="60">
        <v>281206.45</v>
      </c>
      <c r="S65" s="60">
        <v>-91964.92</v>
      </c>
      <c r="T65" s="60">
        <v>-1818634.5</v>
      </c>
      <c r="U65" s="58">
        <f t="shared" si="0"/>
        <v>0</v>
      </c>
    </row>
    <row r="66" spans="1:21">
      <c r="A66" s="59">
        <v>2201</v>
      </c>
      <c r="B66" s="59" t="s">
        <v>87</v>
      </c>
      <c r="C66" s="59">
        <v>2201</v>
      </c>
      <c r="D66" s="59" t="s">
        <v>87</v>
      </c>
      <c r="E66" s="59" t="s">
        <v>220</v>
      </c>
      <c r="F66" s="59" t="s">
        <v>221</v>
      </c>
      <c r="G66" s="59">
        <v>9146000</v>
      </c>
      <c r="H66" s="59" t="s">
        <v>207</v>
      </c>
      <c r="I66" s="60"/>
      <c r="J66" s="60">
        <v>8244354.9500000002</v>
      </c>
      <c r="K66" s="60">
        <v>1899003.22</v>
      </c>
      <c r="L66" s="60">
        <v>1899003.22</v>
      </c>
      <c r="M66" s="60">
        <v>1899003.22</v>
      </c>
      <c r="N66" s="60">
        <v>-12042361.390000001</v>
      </c>
      <c r="O66" s="60"/>
      <c r="P66" s="60"/>
      <c r="Q66" s="60"/>
      <c r="R66" s="60"/>
      <c r="S66" s="60"/>
      <c r="T66" s="60">
        <v>-1899003.22</v>
      </c>
      <c r="U66" s="58">
        <f t="shared" si="0"/>
        <v>0</v>
      </c>
    </row>
    <row r="67" spans="1:21">
      <c r="A67" s="59">
        <v>2201</v>
      </c>
      <c r="B67" s="59" t="s">
        <v>87</v>
      </c>
      <c r="C67" s="59">
        <v>2201</v>
      </c>
      <c r="D67" s="59" t="s">
        <v>87</v>
      </c>
      <c r="E67" s="59" t="s">
        <v>222</v>
      </c>
      <c r="F67" s="59" t="s">
        <v>223</v>
      </c>
      <c r="G67" s="59">
        <v>9146000</v>
      </c>
      <c r="H67" s="59" t="s">
        <v>207</v>
      </c>
      <c r="I67" s="60">
        <v>-7255.69</v>
      </c>
      <c r="J67" s="60">
        <v>711.2</v>
      </c>
      <c r="K67" s="60">
        <v>13401.7</v>
      </c>
      <c r="L67" s="60">
        <v>711.2</v>
      </c>
      <c r="M67" s="60">
        <v>817.87</v>
      </c>
      <c r="N67" s="60">
        <v>782.31</v>
      </c>
      <c r="O67" s="60">
        <v>746.76</v>
      </c>
      <c r="P67" s="60">
        <v>2723.95</v>
      </c>
      <c r="Q67" s="60">
        <v>746.76</v>
      </c>
      <c r="R67" s="60">
        <v>782.33</v>
      </c>
      <c r="S67" s="60">
        <v>782.33</v>
      </c>
      <c r="T67" s="60">
        <v>746.76</v>
      </c>
      <c r="U67" s="58">
        <f t="shared" ref="U67:U130" si="1">SUM(I67:T67)</f>
        <v>15697.48</v>
      </c>
    </row>
    <row r="68" spans="1:21">
      <c r="A68" s="59">
        <v>2201</v>
      </c>
      <c r="B68" s="59" t="s">
        <v>87</v>
      </c>
      <c r="C68" s="59">
        <v>2201</v>
      </c>
      <c r="D68" s="59" t="s">
        <v>87</v>
      </c>
      <c r="E68" s="59" t="s">
        <v>224</v>
      </c>
      <c r="F68" s="59" t="s">
        <v>225</v>
      </c>
      <c r="G68" s="59">
        <v>9146000</v>
      </c>
      <c r="H68" s="59" t="s">
        <v>207</v>
      </c>
      <c r="I68" s="60">
        <v>29357.19</v>
      </c>
      <c r="J68" s="60">
        <v>3338.31</v>
      </c>
      <c r="K68" s="60">
        <v>-37395.19</v>
      </c>
      <c r="L68" s="60"/>
      <c r="M68" s="60">
        <v>141.66</v>
      </c>
      <c r="N68" s="60">
        <v>-3479.97</v>
      </c>
      <c r="O68" s="60"/>
      <c r="P68" s="60"/>
      <c r="Q68" s="60"/>
      <c r="R68" s="60"/>
      <c r="S68" s="60"/>
      <c r="T68" s="60"/>
      <c r="U68" s="58">
        <f t="shared" si="1"/>
        <v>-8038.0000000000018</v>
      </c>
    </row>
    <row r="69" spans="1:21">
      <c r="A69" s="59">
        <v>2201</v>
      </c>
      <c r="B69" s="59" t="s">
        <v>87</v>
      </c>
      <c r="C69" s="59">
        <v>2201</v>
      </c>
      <c r="D69" s="59" t="s">
        <v>87</v>
      </c>
      <c r="E69" s="59" t="s">
        <v>226</v>
      </c>
      <c r="F69" s="59" t="s">
        <v>227</v>
      </c>
      <c r="G69" s="59">
        <v>9146000</v>
      </c>
      <c r="H69" s="59" t="s">
        <v>207</v>
      </c>
      <c r="I69" s="60">
        <v>9643.89</v>
      </c>
      <c r="J69" s="60">
        <v>4937.74</v>
      </c>
      <c r="K69" s="60">
        <v>-23349.59</v>
      </c>
      <c r="L69" s="60">
        <v>-1059.42</v>
      </c>
      <c r="M69" s="60">
        <v>5420.87</v>
      </c>
      <c r="N69" s="60">
        <v>-4579.0200000000004</v>
      </c>
      <c r="O69" s="60">
        <v>343.94</v>
      </c>
      <c r="P69" s="60">
        <v>-802.58</v>
      </c>
      <c r="Q69" s="60">
        <v>-125.35</v>
      </c>
      <c r="R69" s="60">
        <v>-65.73</v>
      </c>
      <c r="S69" s="60">
        <v>5104.25</v>
      </c>
      <c r="T69" s="60">
        <v>-6435.71</v>
      </c>
      <c r="U69" s="58">
        <f t="shared" si="1"/>
        <v>-10966.710000000003</v>
      </c>
    </row>
    <row r="70" spans="1:21">
      <c r="A70" s="59">
        <v>2201</v>
      </c>
      <c r="B70" s="59" t="s">
        <v>87</v>
      </c>
      <c r="C70" s="59">
        <v>2201</v>
      </c>
      <c r="D70" s="59" t="s">
        <v>87</v>
      </c>
      <c r="E70" s="59" t="s">
        <v>228</v>
      </c>
      <c r="F70" s="59" t="s">
        <v>229</v>
      </c>
      <c r="G70" s="59">
        <v>9146000</v>
      </c>
      <c r="H70" s="59" t="s">
        <v>207</v>
      </c>
      <c r="I70" s="60">
        <v>3733.41</v>
      </c>
      <c r="J70" s="60">
        <v>2228.0500000000002</v>
      </c>
      <c r="K70" s="60">
        <v>2726.48</v>
      </c>
      <c r="L70" s="60">
        <v>2063.0500000000002</v>
      </c>
      <c r="M70" s="60">
        <v>2168.36</v>
      </c>
      <c r="N70" s="60">
        <v>-33419.18</v>
      </c>
      <c r="O70" s="60">
        <v>2202.75</v>
      </c>
      <c r="P70" s="60">
        <v>-2386.21</v>
      </c>
      <c r="Q70" s="60">
        <v>-50.15</v>
      </c>
      <c r="R70" s="60">
        <v>1805.28</v>
      </c>
      <c r="S70" s="60">
        <v>-1595.16</v>
      </c>
      <c r="T70" s="60">
        <v>-769.01</v>
      </c>
      <c r="U70" s="58">
        <f t="shared" si="1"/>
        <v>-21292.329999999998</v>
      </c>
    </row>
    <row r="71" spans="1:21">
      <c r="A71" s="59">
        <v>2201</v>
      </c>
      <c r="B71" s="59" t="s">
        <v>87</v>
      </c>
      <c r="C71" s="59">
        <v>2201</v>
      </c>
      <c r="D71" s="59" t="s">
        <v>87</v>
      </c>
      <c r="E71" s="59" t="s">
        <v>230</v>
      </c>
      <c r="F71" s="59" t="s">
        <v>231</v>
      </c>
      <c r="G71" s="59">
        <v>9146000</v>
      </c>
      <c r="H71" s="59" t="s">
        <v>207</v>
      </c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>
        <v>1598.63</v>
      </c>
      <c r="T71" s="60"/>
      <c r="U71" s="58">
        <f t="shared" si="1"/>
        <v>1598.63</v>
      </c>
    </row>
    <row r="72" spans="1:21">
      <c r="A72" s="59">
        <v>2201</v>
      </c>
      <c r="B72" s="59" t="s">
        <v>87</v>
      </c>
      <c r="C72" s="59">
        <v>2201</v>
      </c>
      <c r="D72" s="59" t="s">
        <v>87</v>
      </c>
      <c r="E72" s="59" t="s">
        <v>232</v>
      </c>
      <c r="F72" s="59" t="s">
        <v>233</v>
      </c>
      <c r="G72" s="59">
        <v>9146000</v>
      </c>
      <c r="H72" s="59" t="s">
        <v>207</v>
      </c>
      <c r="I72" s="60">
        <v>-5414.7</v>
      </c>
      <c r="J72" s="60">
        <v>-3742.36</v>
      </c>
      <c r="K72" s="60">
        <v>30294.35</v>
      </c>
      <c r="L72" s="60">
        <v>5387.69</v>
      </c>
      <c r="M72" s="60">
        <v>5985.15</v>
      </c>
      <c r="N72" s="60">
        <v>-45099.82</v>
      </c>
      <c r="O72" s="60">
        <v>101.96</v>
      </c>
      <c r="P72" s="60">
        <v>438.67</v>
      </c>
      <c r="Q72" s="60">
        <v>5665.51</v>
      </c>
      <c r="R72" s="60">
        <v>-6961.7</v>
      </c>
      <c r="S72" s="60">
        <v>578.30999999999995</v>
      </c>
      <c r="T72" s="60">
        <v>-1390.75</v>
      </c>
      <c r="U72" s="58">
        <f t="shared" si="1"/>
        <v>-14157.690000000004</v>
      </c>
    </row>
    <row r="73" spans="1:21">
      <c r="A73" s="59">
        <v>2201</v>
      </c>
      <c r="B73" s="59" t="s">
        <v>87</v>
      </c>
      <c r="C73" s="59">
        <v>2201</v>
      </c>
      <c r="D73" s="59" t="s">
        <v>87</v>
      </c>
      <c r="E73" s="59" t="s">
        <v>234</v>
      </c>
      <c r="F73" s="59" t="s">
        <v>235</v>
      </c>
      <c r="G73" s="59">
        <v>9146000</v>
      </c>
      <c r="H73" s="59" t="s">
        <v>207</v>
      </c>
      <c r="I73" s="60"/>
      <c r="J73" s="60">
        <v>-360</v>
      </c>
      <c r="K73" s="60"/>
      <c r="L73" s="60"/>
      <c r="M73" s="60"/>
      <c r="N73" s="60"/>
      <c r="O73" s="60">
        <v>15913.25</v>
      </c>
      <c r="P73" s="60"/>
      <c r="Q73" s="60"/>
      <c r="R73" s="60"/>
      <c r="S73" s="60"/>
      <c r="T73" s="60"/>
      <c r="U73" s="58">
        <f t="shared" si="1"/>
        <v>15553.25</v>
      </c>
    </row>
    <row r="74" spans="1:21">
      <c r="A74" s="59">
        <v>2201</v>
      </c>
      <c r="B74" s="59" t="s">
        <v>87</v>
      </c>
      <c r="C74" s="59">
        <v>2201</v>
      </c>
      <c r="D74" s="59" t="s">
        <v>87</v>
      </c>
      <c r="E74" s="59" t="s">
        <v>236</v>
      </c>
      <c r="F74" s="59" t="s">
        <v>237</v>
      </c>
      <c r="G74" s="59">
        <v>9146000</v>
      </c>
      <c r="H74" s="59" t="s">
        <v>207</v>
      </c>
      <c r="I74" s="60">
        <v>20083.66</v>
      </c>
      <c r="J74" s="60">
        <v>-70779.839999999997</v>
      </c>
      <c r="K74" s="60">
        <v>18782.259999999998</v>
      </c>
      <c r="L74" s="60">
        <v>18337.43</v>
      </c>
      <c r="M74" s="60">
        <v>21742.69</v>
      </c>
      <c r="N74" s="60">
        <v>19182.560000000001</v>
      </c>
      <c r="O74" s="60">
        <v>28155.61</v>
      </c>
      <c r="P74" s="60">
        <v>16766.39</v>
      </c>
      <c r="Q74" s="60">
        <v>58136.34</v>
      </c>
      <c r="R74" s="60">
        <v>14498.53</v>
      </c>
      <c r="S74" s="60">
        <v>-203805.3</v>
      </c>
      <c r="T74" s="60">
        <v>16034.96</v>
      </c>
      <c r="U74" s="58">
        <f t="shared" si="1"/>
        <v>-42864.709999999985</v>
      </c>
    </row>
    <row r="75" spans="1:21">
      <c r="A75" s="59">
        <v>2201</v>
      </c>
      <c r="B75" s="59" t="s">
        <v>87</v>
      </c>
      <c r="C75" s="59">
        <v>2201</v>
      </c>
      <c r="D75" s="59" t="s">
        <v>87</v>
      </c>
      <c r="E75" s="59" t="s">
        <v>238</v>
      </c>
      <c r="F75" s="59" t="s">
        <v>239</v>
      </c>
      <c r="G75" s="59">
        <v>9146000</v>
      </c>
      <c r="H75" s="59" t="s">
        <v>207</v>
      </c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>
        <v>-16575.240000000002</v>
      </c>
      <c r="T75" s="60"/>
      <c r="U75" s="58">
        <f t="shared" si="1"/>
        <v>-16575.240000000002</v>
      </c>
    </row>
    <row r="76" spans="1:21">
      <c r="A76" s="59">
        <v>2201</v>
      </c>
      <c r="B76" s="59" t="s">
        <v>87</v>
      </c>
      <c r="C76" s="59">
        <v>2201</v>
      </c>
      <c r="D76" s="59" t="s">
        <v>87</v>
      </c>
      <c r="E76" s="59" t="s">
        <v>240</v>
      </c>
      <c r="F76" s="59" t="s">
        <v>241</v>
      </c>
      <c r="G76" s="59">
        <v>9146000</v>
      </c>
      <c r="H76" s="59" t="s">
        <v>207</v>
      </c>
      <c r="I76" s="60">
        <v>-239675.2</v>
      </c>
      <c r="J76" s="60">
        <v>-49345.43</v>
      </c>
      <c r="K76" s="60"/>
      <c r="L76" s="60">
        <v>-3150</v>
      </c>
      <c r="M76" s="60"/>
      <c r="N76" s="60">
        <v>60000</v>
      </c>
      <c r="O76" s="60">
        <v>-19000</v>
      </c>
      <c r="P76" s="60">
        <v>147812.51</v>
      </c>
      <c r="Q76" s="60">
        <v>-188812.51</v>
      </c>
      <c r="R76" s="60"/>
      <c r="S76" s="60"/>
      <c r="T76" s="60"/>
      <c r="U76" s="58">
        <f t="shared" si="1"/>
        <v>-292170.63</v>
      </c>
    </row>
    <row r="77" spans="1:21">
      <c r="A77" s="59">
        <v>2201</v>
      </c>
      <c r="B77" s="59" t="s">
        <v>87</v>
      </c>
      <c r="C77" s="59">
        <v>2201</v>
      </c>
      <c r="D77" s="59" t="s">
        <v>87</v>
      </c>
      <c r="E77" s="59" t="s">
        <v>242</v>
      </c>
      <c r="F77" s="59" t="s">
        <v>243</v>
      </c>
      <c r="G77" s="59">
        <v>9146000</v>
      </c>
      <c r="H77" s="59" t="s">
        <v>207</v>
      </c>
      <c r="I77" s="60">
        <v>-243176.24</v>
      </c>
      <c r="J77" s="60">
        <v>-1357000.84</v>
      </c>
      <c r="K77" s="60">
        <v>313798.86</v>
      </c>
      <c r="L77" s="60">
        <v>803672.63</v>
      </c>
      <c r="M77" s="60">
        <v>-1400065.17</v>
      </c>
      <c r="N77" s="60">
        <v>-694283.94</v>
      </c>
      <c r="O77" s="60">
        <v>190269.64</v>
      </c>
      <c r="P77" s="60">
        <v>-243179.22</v>
      </c>
      <c r="Q77" s="60">
        <v>414795.74</v>
      </c>
      <c r="R77" s="60">
        <v>-441739.85</v>
      </c>
      <c r="S77" s="60">
        <v>305003.65000000002</v>
      </c>
      <c r="T77" s="60">
        <v>-149970.79</v>
      </c>
      <c r="U77" s="58">
        <f t="shared" si="1"/>
        <v>-2501875.5300000003</v>
      </c>
    </row>
    <row r="78" spans="1:21">
      <c r="A78" s="59">
        <v>2201</v>
      </c>
      <c r="B78" s="59" t="s">
        <v>87</v>
      </c>
      <c r="C78" s="59">
        <v>2201</v>
      </c>
      <c r="D78" s="59" t="s">
        <v>87</v>
      </c>
      <c r="E78" s="59" t="s">
        <v>244</v>
      </c>
      <c r="F78" s="59" t="s">
        <v>245</v>
      </c>
      <c r="G78" s="59">
        <v>9151000</v>
      </c>
      <c r="H78" s="59" t="s">
        <v>246</v>
      </c>
      <c r="I78" s="60">
        <v>6000201.1100000003</v>
      </c>
      <c r="J78" s="60">
        <v>5561847.3700000001</v>
      </c>
      <c r="K78" s="60">
        <v>-3695362.42</v>
      </c>
      <c r="L78" s="60">
        <v>4603790.8099999996</v>
      </c>
      <c r="M78" s="60">
        <v>5448114.2699999996</v>
      </c>
      <c r="N78" s="60">
        <v>3759580.22</v>
      </c>
      <c r="O78" s="60">
        <v>1274571.01</v>
      </c>
      <c r="P78" s="60">
        <v>1585341.29</v>
      </c>
      <c r="Q78" s="60">
        <v>2116055.44</v>
      </c>
      <c r="R78" s="60">
        <v>-4135696.88</v>
      </c>
      <c r="S78" s="60">
        <v>-4036763.23</v>
      </c>
      <c r="T78" s="60">
        <v>-3633082.41</v>
      </c>
      <c r="U78" s="58">
        <f t="shared" si="1"/>
        <v>14848596.580000002</v>
      </c>
    </row>
    <row r="79" spans="1:21">
      <c r="A79" s="59">
        <v>2201</v>
      </c>
      <c r="B79" s="59" t="s">
        <v>87</v>
      </c>
      <c r="C79" s="59">
        <v>2201</v>
      </c>
      <c r="D79" s="59" t="s">
        <v>87</v>
      </c>
      <c r="E79" s="59" t="s">
        <v>247</v>
      </c>
      <c r="F79" s="59" t="s">
        <v>248</v>
      </c>
      <c r="G79" s="59">
        <v>9151000</v>
      </c>
      <c r="H79" s="59" t="s">
        <v>246</v>
      </c>
      <c r="I79" s="60">
        <v>-53790.9</v>
      </c>
      <c r="J79" s="60">
        <v>-30731.91</v>
      </c>
      <c r="K79" s="60">
        <v>216529.95</v>
      </c>
      <c r="L79" s="60">
        <v>-85619.6</v>
      </c>
      <c r="M79" s="60">
        <v>-59782.76</v>
      </c>
      <c r="N79" s="60">
        <v>-67059.149999999994</v>
      </c>
      <c r="O79" s="60">
        <v>-57013.1</v>
      </c>
      <c r="P79" s="60">
        <v>-66445.66</v>
      </c>
      <c r="Q79" s="60">
        <v>304556.33</v>
      </c>
      <c r="R79" s="60">
        <v>-85834.45</v>
      </c>
      <c r="S79" s="60">
        <v>-140693.85999999999</v>
      </c>
      <c r="T79" s="60">
        <v>-88584.15</v>
      </c>
      <c r="U79" s="58">
        <f t="shared" si="1"/>
        <v>-214469.25999999995</v>
      </c>
    </row>
    <row r="80" spans="1:21">
      <c r="A80" s="59">
        <v>2201</v>
      </c>
      <c r="B80" s="59" t="s">
        <v>87</v>
      </c>
      <c r="C80" s="59">
        <v>2201</v>
      </c>
      <c r="D80" s="59" t="s">
        <v>87</v>
      </c>
      <c r="E80" s="59" t="s">
        <v>249</v>
      </c>
      <c r="F80" s="59" t="s">
        <v>250</v>
      </c>
      <c r="G80" s="59">
        <v>9151000</v>
      </c>
      <c r="H80" s="59" t="s">
        <v>246</v>
      </c>
      <c r="I80" s="60">
        <v>-67203.399999999994</v>
      </c>
      <c r="J80" s="60">
        <v>39024.25</v>
      </c>
      <c r="K80" s="60">
        <v>-325855.43</v>
      </c>
      <c r="L80" s="60">
        <v>-297284.51</v>
      </c>
      <c r="M80" s="60">
        <v>-843420.2</v>
      </c>
      <c r="N80" s="60">
        <v>-109578.58</v>
      </c>
      <c r="O80" s="60">
        <v>-84942.31</v>
      </c>
      <c r="P80" s="60">
        <v>-280968.36</v>
      </c>
      <c r="Q80" s="60">
        <v>259389.29</v>
      </c>
      <c r="R80" s="60">
        <v>-319576.56</v>
      </c>
      <c r="S80" s="60">
        <v>-82048.67</v>
      </c>
      <c r="T80" s="60">
        <v>13007</v>
      </c>
      <c r="U80" s="58">
        <f t="shared" si="1"/>
        <v>-2099457.48</v>
      </c>
    </row>
    <row r="81" spans="1:21">
      <c r="A81" s="59">
        <v>2201</v>
      </c>
      <c r="B81" s="59" t="s">
        <v>87</v>
      </c>
      <c r="C81" s="59">
        <v>2201</v>
      </c>
      <c r="D81" s="59" t="s">
        <v>87</v>
      </c>
      <c r="E81" s="59" t="s">
        <v>251</v>
      </c>
      <c r="F81" s="59" t="s">
        <v>252</v>
      </c>
      <c r="G81" s="59">
        <v>9154000</v>
      </c>
      <c r="H81" s="59" t="s">
        <v>253</v>
      </c>
      <c r="I81" s="60">
        <v>-1555704.43</v>
      </c>
      <c r="J81" s="60">
        <v>531855.24</v>
      </c>
      <c r="K81" s="60">
        <v>3528046.82</v>
      </c>
      <c r="L81" s="60">
        <v>1229077.58</v>
      </c>
      <c r="M81" s="60">
        <v>3540200.81</v>
      </c>
      <c r="N81" s="60">
        <v>2791713.16</v>
      </c>
      <c r="O81" s="60">
        <v>7425979.46</v>
      </c>
      <c r="P81" s="60">
        <v>3293832.31</v>
      </c>
      <c r="Q81" s="60">
        <v>1151768.3999999999</v>
      </c>
      <c r="R81" s="60">
        <v>2511707.7200000002</v>
      </c>
      <c r="S81" s="60">
        <v>1727618.23</v>
      </c>
      <c r="T81" s="60">
        <v>935871.86</v>
      </c>
      <c r="U81" s="58">
        <f t="shared" si="1"/>
        <v>27111967.159999996</v>
      </c>
    </row>
    <row r="82" spans="1:21">
      <c r="A82" s="59">
        <v>2201</v>
      </c>
      <c r="B82" s="59" t="s">
        <v>87</v>
      </c>
      <c r="C82" s="59">
        <v>2201</v>
      </c>
      <c r="D82" s="59" t="s">
        <v>87</v>
      </c>
      <c r="E82" s="59" t="s">
        <v>254</v>
      </c>
      <c r="F82" s="59" t="s">
        <v>255</v>
      </c>
      <c r="G82" s="59">
        <v>9154000</v>
      </c>
      <c r="H82" s="59" t="s">
        <v>253</v>
      </c>
      <c r="I82" s="60">
        <v>142155.16</v>
      </c>
      <c r="J82" s="60">
        <v>-30880.959999999999</v>
      </c>
      <c r="K82" s="60">
        <v>661.08</v>
      </c>
      <c r="L82" s="60">
        <v>79125.100000000006</v>
      </c>
      <c r="M82" s="60"/>
      <c r="N82" s="60"/>
      <c r="O82" s="60">
        <v>-37399.449999999997</v>
      </c>
      <c r="P82" s="60">
        <v>-29494.61</v>
      </c>
      <c r="Q82" s="60">
        <v>43198.51</v>
      </c>
      <c r="R82" s="60">
        <v>23147.73</v>
      </c>
      <c r="S82" s="60">
        <v>-74556.5</v>
      </c>
      <c r="T82" s="60">
        <v>-684033.85</v>
      </c>
      <c r="U82" s="58">
        <f t="shared" si="1"/>
        <v>-568077.79</v>
      </c>
    </row>
    <row r="83" spans="1:21">
      <c r="A83" s="59">
        <v>2201</v>
      </c>
      <c r="B83" s="59" t="s">
        <v>87</v>
      </c>
      <c r="C83" s="59">
        <v>2201</v>
      </c>
      <c r="D83" s="59" t="s">
        <v>87</v>
      </c>
      <c r="E83" s="59" t="s">
        <v>256</v>
      </c>
      <c r="F83" s="59" t="s">
        <v>257</v>
      </c>
      <c r="G83" s="59">
        <v>9165000</v>
      </c>
      <c r="H83" s="59" t="s">
        <v>258</v>
      </c>
      <c r="I83" s="60"/>
      <c r="J83" s="60"/>
      <c r="K83" s="60"/>
      <c r="L83" s="60"/>
      <c r="M83" s="60">
        <v>4535.5200000000004</v>
      </c>
      <c r="N83" s="60"/>
      <c r="O83" s="60"/>
      <c r="P83" s="60"/>
      <c r="Q83" s="60"/>
      <c r="R83" s="60"/>
      <c r="S83" s="60"/>
      <c r="T83" s="60">
        <v>141277.79999999999</v>
      </c>
      <c r="U83" s="58">
        <f t="shared" si="1"/>
        <v>145813.31999999998</v>
      </c>
    </row>
    <row r="84" spans="1:21">
      <c r="A84" s="59">
        <v>2201</v>
      </c>
      <c r="B84" s="59" t="s">
        <v>87</v>
      </c>
      <c r="C84" s="59">
        <v>2201</v>
      </c>
      <c r="D84" s="59" t="s">
        <v>87</v>
      </c>
      <c r="E84" s="59" t="s">
        <v>259</v>
      </c>
      <c r="F84" s="59" t="s">
        <v>260</v>
      </c>
      <c r="G84" s="59">
        <v>9165000</v>
      </c>
      <c r="H84" s="59" t="s">
        <v>258</v>
      </c>
      <c r="I84" s="60"/>
      <c r="J84" s="60"/>
      <c r="K84" s="60">
        <v>-36</v>
      </c>
      <c r="L84" s="60"/>
      <c r="M84" s="60"/>
      <c r="N84" s="60"/>
      <c r="O84" s="60"/>
      <c r="P84" s="60"/>
      <c r="Q84" s="60"/>
      <c r="R84" s="60"/>
      <c r="S84" s="60"/>
      <c r="T84" s="60"/>
      <c r="U84" s="58">
        <f t="shared" si="1"/>
        <v>-36</v>
      </c>
    </row>
    <row r="85" spans="1:21">
      <c r="A85" s="59">
        <v>2201</v>
      </c>
      <c r="B85" s="59" t="s">
        <v>87</v>
      </c>
      <c r="C85" s="59">
        <v>2201</v>
      </c>
      <c r="D85" s="59" t="s">
        <v>87</v>
      </c>
      <c r="E85" s="59" t="s">
        <v>261</v>
      </c>
      <c r="F85" s="59" t="s">
        <v>262</v>
      </c>
      <c r="G85" s="59">
        <v>9165000</v>
      </c>
      <c r="H85" s="59" t="s">
        <v>258</v>
      </c>
      <c r="I85" s="60">
        <v>642201.82999999996</v>
      </c>
      <c r="J85" s="60">
        <v>-76113.97</v>
      </c>
      <c r="K85" s="60">
        <v>-72937.100000000006</v>
      </c>
      <c r="L85" s="60">
        <v>342157.53</v>
      </c>
      <c r="M85" s="60">
        <v>-64477.99</v>
      </c>
      <c r="N85" s="60">
        <v>-28634.27</v>
      </c>
      <c r="O85" s="60">
        <v>-96634.27</v>
      </c>
      <c r="P85" s="60">
        <v>-96634.27</v>
      </c>
      <c r="Q85" s="60">
        <v>-96634.27</v>
      </c>
      <c r="R85" s="60">
        <v>-164634.26999999999</v>
      </c>
      <c r="S85" s="60">
        <v>-96634.27</v>
      </c>
      <c r="T85" s="60">
        <v>-96634.27</v>
      </c>
      <c r="U85" s="58">
        <f t="shared" si="1"/>
        <v>94390.409999999931</v>
      </c>
    </row>
    <row r="86" spans="1:21">
      <c r="A86" s="59">
        <v>2201</v>
      </c>
      <c r="B86" s="59" t="s">
        <v>87</v>
      </c>
      <c r="C86" s="59">
        <v>2201</v>
      </c>
      <c r="D86" s="59" t="s">
        <v>87</v>
      </c>
      <c r="E86" s="59" t="s">
        <v>263</v>
      </c>
      <c r="F86" s="59" t="s">
        <v>264</v>
      </c>
      <c r="G86" s="59">
        <v>9165000</v>
      </c>
      <c r="H86" s="59" t="s">
        <v>258</v>
      </c>
      <c r="I86" s="60">
        <v>104136.4</v>
      </c>
      <c r="J86" s="60">
        <v>-224181.12</v>
      </c>
      <c r="K86" s="60">
        <v>438012.94</v>
      </c>
      <c r="L86" s="60">
        <v>-648971.38</v>
      </c>
      <c r="M86" s="60">
        <v>31221.1</v>
      </c>
      <c r="N86" s="60">
        <v>215570.57</v>
      </c>
      <c r="O86" s="60">
        <v>-54990.34</v>
      </c>
      <c r="P86" s="60">
        <v>236917.6</v>
      </c>
      <c r="Q86" s="60">
        <v>111744.43</v>
      </c>
      <c r="R86" s="60">
        <v>-509015.17</v>
      </c>
      <c r="S86" s="60">
        <v>399188.78</v>
      </c>
      <c r="T86" s="60">
        <v>402983.35</v>
      </c>
      <c r="U86" s="58">
        <f t="shared" si="1"/>
        <v>502617.16</v>
      </c>
    </row>
    <row r="87" spans="1:21">
      <c r="A87" s="59">
        <v>2201</v>
      </c>
      <c r="B87" s="59" t="s">
        <v>87</v>
      </c>
      <c r="C87" s="59">
        <v>2201</v>
      </c>
      <c r="D87" s="59" t="s">
        <v>87</v>
      </c>
      <c r="E87" s="59" t="s">
        <v>265</v>
      </c>
      <c r="F87" s="59" t="s">
        <v>266</v>
      </c>
      <c r="G87" s="59">
        <v>9165000</v>
      </c>
      <c r="H87" s="59" t="s">
        <v>258</v>
      </c>
      <c r="I87" s="60">
        <v>-624824.74</v>
      </c>
      <c r="J87" s="60">
        <v>-112406.87</v>
      </c>
      <c r="K87" s="60">
        <v>737231.61</v>
      </c>
      <c r="L87" s="60">
        <v>-674465.41</v>
      </c>
      <c r="M87" s="60">
        <v>-142258.51</v>
      </c>
      <c r="N87" s="60">
        <v>816723.92</v>
      </c>
      <c r="O87" s="60">
        <v>653783.39</v>
      </c>
      <c r="P87" s="60">
        <v>-14940.96</v>
      </c>
      <c r="Q87" s="60">
        <v>73290.929999999993</v>
      </c>
      <c r="R87" s="60">
        <v>1317807.5</v>
      </c>
      <c r="S87" s="60">
        <v>42183.45</v>
      </c>
      <c r="T87" s="60">
        <v>-22701.9</v>
      </c>
      <c r="U87" s="58">
        <f t="shared" si="1"/>
        <v>2049422.4100000001</v>
      </c>
    </row>
    <row r="88" spans="1:21">
      <c r="A88" s="59">
        <v>2201</v>
      </c>
      <c r="B88" s="59" t="s">
        <v>87</v>
      </c>
      <c r="C88" s="59">
        <v>2201</v>
      </c>
      <c r="D88" s="59" t="s">
        <v>87</v>
      </c>
      <c r="E88" s="59" t="s">
        <v>267</v>
      </c>
      <c r="F88" s="59" t="s">
        <v>268</v>
      </c>
      <c r="G88" s="59">
        <v>9165000</v>
      </c>
      <c r="H88" s="59" t="s">
        <v>258</v>
      </c>
      <c r="I88" s="60">
        <v>-525796.27</v>
      </c>
      <c r="J88" s="60">
        <v>-83584.59</v>
      </c>
      <c r="K88" s="60">
        <v>609380.86</v>
      </c>
      <c r="L88" s="60">
        <v>-553949.12</v>
      </c>
      <c r="M88" s="60">
        <v>-135876.43</v>
      </c>
      <c r="N88" s="60">
        <v>689825.55</v>
      </c>
      <c r="O88" s="60">
        <v>-823466.44</v>
      </c>
      <c r="P88" s="60">
        <v>-15411.44</v>
      </c>
      <c r="Q88" s="60">
        <v>838877.88</v>
      </c>
      <c r="R88" s="60">
        <v>-792861.63</v>
      </c>
      <c r="S88" s="60">
        <v>2449.89</v>
      </c>
      <c r="T88" s="60">
        <v>790411.74</v>
      </c>
      <c r="U88" s="58">
        <f t="shared" si="1"/>
        <v>0</v>
      </c>
    </row>
    <row r="89" spans="1:21">
      <c r="A89" s="59">
        <v>2201</v>
      </c>
      <c r="B89" s="59" t="s">
        <v>87</v>
      </c>
      <c r="C89" s="59">
        <v>2201</v>
      </c>
      <c r="D89" s="59" t="s">
        <v>87</v>
      </c>
      <c r="E89" s="59" t="s">
        <v>269</v>
      </c>
      <c r="F89" s="59" t="s">
        <v>270</v>
      </c>
      <c r="G89" s="59">
        <v>9165000</v>
      </c>
      <c r="H89" s="59" t="s">
        <v>258</v>
      </c>
      <c r="I89" s="60">
        <v>130277.09</v>
      </c>
      <c r="J89" s="60">
        <v>-93672.39</v>
      </c>
      <c r="K89" s="60">
        <v>-36604.699999999997</v>
      </c>
      <c r="L89" s="60">
        <v>148309.74</v>
      </c>
      <c r="M89" s="60">
        <v>-147405.32999999999</v>
      </c>
      <c r="N89" s="60">
        <v>-904.41</v>
      </c>
      <c r="O89" s="60">
        <v>-143618.70000000001</v>
      </c>
      <c r="P89" s="60">
        <v>7617.32</v>
      </c>
      <c r="Q89" s="60">
        <v>136001.38</v>
      </c>
      <c r="R89" s="60">
        <v>-89014.22</v>
      </c>
      <c r="S89" s="60">
        <v>7782.01</v>
      </c>
      <c r="T89" s="60">
        <v>81232.210000000006</v>
      </c>
      <c r="U89" s="58">
        <f t="shared" si="1"/>
        <v>0</v>
      </c>
    </row>
    <row r="90" spans="1:21">
      <c r="A90" s="59">
        <v>2201</v>
      </c>
      <c r="B90" s="59" t="s">
        <v>87</v>
      </c>
      <c r="C90" s="59">
        <v>2201</v>
      </c>
      <c r="D90" s="59" t="s">
        <v>87</v>
      </c>
      <c r="E90" s="59" t="s">
        <v>271</v>
      </c>
      <c r="F90" s="59" t="s">
        <v>272</v>
      </c>
      <c r="G90" s="59">
        <v>9165000</v>
      </c>
      <c r="H90" s="59" t="s">
        <v>258</v>
      </c>
      <c r="I90" s="60">
        <v>107648.29</v>
      </c>
      <c r="J90" s="60">
        <v>-102730.82</v>
      </c>
      <c r="K90" s="60">
        <v>-4917.47</v>
      </c>
      <c r="L90" s="60">
        <v>73609.08</v>
      </c>
      <c r="M90" s="60">
        <v>-151316.94</v>
      </c>
      <c r="N90" s="60">
        <v>77707.86</v>
      </c>
      <c r="O90" s="60">
        <v>-222436.85</v>
      </c>
      <c r="P90" s="60">
        <v>10705.42</v>
      </c>
      <c r="Q90" s="60">
        <v>211731.43</v>
      </c>
      <c r="R90" s="60">
        <v>-177648.76</v>
      </c>
      <c r="S90" s="60">
        <v>28184.07</v>
      </c>
      <c r="T90" s="60">
        <v>149464.69</v>
      </c>
      <c r="U90" s="58">
        <f t="shared" si="1"/>
        <v>0</v>
      </c>
    </row>
    <row r="91" spans="1:21">
      <c r="A91" s="59">
        <v>2201</v>
      </c>
      <c r="B91" s="59" t="s">
        <v>87</v>
      </c>
      <c r="C91" s="59">
        <v>2201</v>
      </c>
      <c r="D91" s="59" t="s">
        <v>87</v>
      </c>
      <c r="E91" s="59" t="s">
        <v>273</v>
      </c>
      <c r="F91" s="59" t="s">
        <v>274</v>
      </c>
      <c r="G91" s="59">
        <v>9165000</v>
      </c>
      <c r="H91" s="59" t="s">
        <v>258</v>
      </c>
      <c r="I91" s="60">
        <v>-2056856.62</v>
      </c>
      <c r="J91" s="60">
        <v>-2417756.0099999998</v>
      </c>
      <c r="K91" s="60">
        <v>-1427863.61</v>
      </c>
      <c r="L91" s="60">
        <v>-1431400.21</v>
      </c>
      <c r="M91" s="60">
        <v>-1360275.91</v>
      </c>
      <c r="N91" s="60">
        <v>8933167.4800000004</v>
      </c>
      <c r="O91" s="60">
        <v>11738886.949999999</v>
      </c>
      <c r="P91" s="60">
        <v>-1292558.06</v>
      </c>
      <c r="Q91" s="60">
        <v>-2209229.7599999998</v>
      </c>
      <c r="R91" s="60">
        <v>-2612443.17</v>
      </c>
      <c r="S91" s="60">
        <v>-2668563.85</v>
      </c>
      <c r="T91" s="60">
        <v>-2638977.77</v>
      </c>
      <c r="U91" s="58">
        <f t="shared" si="1"/>
        <v>556129.46</v>
      </c>
    </row>
    <row r="92" spans="1:21">
      <c r="A92" s="59">
        <v>2201</v>
      </c>
      <c r="B92" s="59" t="s">
        <v>87</v>
      </c>
      <c r="C92" s="59">
        <v>2201</v>
      </c>
      <c r="D92" s="59" t="s">
        <v>87</v>
      </c>
      <c r="E92" s="59" t="s">
        <v>275</v>
      </c>
      <c r="F92" s="59" t="s">
        <v>276</v>
      </c>
      <c r="G92" s="59">
        <v>9165000</v>
      </c>
      <c r="H92" s="59" t="s">
        <v>258</v>
      </c>
      <c r="I92" s="60">
        <v>890824.86</v>
      </c>
      <c r="J92" s="60">
        <v>9843.6</v>
      </c>
      <c r="K92" s="60">
        <v>643722.22</v>
      </c>
      <c r="L92" s="60">
        <v>-665298.09</v>
      </c>
      <c r="M92" s="60">
        <v>98229.86</v>
      </c>
      <c r="N92" s="60">
        <v>-646485.19999999995</v>
      </c>
      <c r="O92" s="60">
        <v>-586719.62</v>
      </c>
      <c r="P92" s="60">
        <v>379518.3</v>
      </c>
      <c r="Q92" s="60">
        <v>1682969.84</v>
      </c>
      <c r="R92" s="60">
        <v>-1244234.81</v>
      </c>
      <c r="S92" s="60">
        <v>40245.86</v>
      </c>
      <c r="T92" s="60">
        <v>1397909.72</v>
      </c>
      <c r="U92" s="58">
        <f t="shared" si="1"/>
        <v>2000526.54</v>
      </c>
    </row>
    <row r="93" spans="1:21">
      <c r="A93" s="59">
        <v>2201</v>
      </c>
      <c r="B93" s="59" t="s">
        <v>87</v>
      </c>
      <c r="C93" s="59">
        <v>2201</v>
      </c>
      <c r="D93" s="59" t="s">
        <v>87</v>
      </c>
      <c r="E93" s="59" t="s">
        <v>277</v>
      </c>
      <c r="F93" s="59" t="s">
        <v>278</v>
      </c>
      <c r="G93" s="59">
        <v>9165000</v>
      </c>
      <c r="H93" s="59" t="s">
        <v>258</v>
      </c>
      <c r="I93" s="60">
        <v>1040951</v>
      </c>
      <c r="J93" s="60">
        <v>-740225.93</v>
      </c>
      <c r="K93" s="60">
        <v>-464230.84</v>
      </c>
      <c r="L93" s="60">
        <v>590029.51</v>
      </c>
      <c r="M93" s="60">
        <v>237452.46</v>
      </c>
      <c r="N93" s="60">
        <v>-347995.75</v>
      </c>
      <c r="O93" s="60">
        <v>-474585.78</v>
      </c>
      <c r="P93" s="60">
        <v>901619.66</v>
      </c>
      <c r="Q93" s="60">
        <v>-404780.38</v>
      </c>
      <c r="R93" s="60">
        <v>364276.42</v>
      </c>
      <c r="S93" s="60">
        <v>-76954.8</v>
      </c>
      <c r="T93" s="60">
        <v>325224.39</v>
      </c>
      <c r="U93" s="58">
        <f t="shared" si="1"/>
        <v>950779.95999999985</v>
      </c>
    </row>
    <row r="94" spans="1:21">
      <c r="A94" s="59">
        <v>2201</v>
      </c>
      <c r="B94" s="59" t="s">
        <v>87</v>
      </c>
      <c r="C94" s="59">
        <v>2201</v>
      </c>
      <c r="D94" s="59" t="s">
        <v>87</v>
      </c>
      <c r="E94" s="59" t="s">
        <v>279</v>
      </c>
      <c r="F94" s="59" t="s">
        <v>280</v>
      </c>
      <c r="G94" s="59">
        <v>9173000</v>
      </c>
      <c r="H94" s="59" t="s">
        <v>281</v>
      </c>
      <c r="I94" s="60">
        <v>-2256827</v>
      </c>
      <c r="J94" s="60">
        <v>-3449709</v>
      </c>
      <c r="K94" s="60">
        <v>8184181</v>
      </c>
      <c r="L94" s="60">
        <v>1675112</v>
      </c>
      <c r="M94" s="60">
        <v>7596114</v>
      </c>
      <c r="N94" s="60">
        <v>12098681</v>
      </c>
      <c r="O94" s="60">
        <v>2043726</v>
      </c>
      <c r="P94" s="60">
        <v>8158900</v>
      </c>
      <c r="Q94" s="60">
        <v>-18453113</v>
      </c>
      <c r="R94" s="60">
        <v>-9156488</v>
      </c>
      <c r="S94" s="60">
        <v>-5893133</v>
      </c>
      <c r="T94" s="60">
        <v>-2516313</v>
      </c>
      <c r="U94" s="58">
        <f t="shared" si="1"/>
        <v>-1968869</v>
      </c>
    </row>
    <row r="95" spans="1:21">
      <c r="A95" s="59">
        <v>2201</v>
      </c>
      <c r="B95" s="59" t="s">
        <v>87</v>
      </c>
      <c r="C95" s="59">
        <v>2201</v>
      </c>
      <c r="D95" s="59" t="s">
        <v>87</v>
      </c>
      <c r="E95" s="59" t="s">
        <v>282</v>
      </c>
      <c r="F95" s="59" t="s">
        <v>283</v>
      </c>
      <c r="G95" s="59">
        <v>9176000</v>
      </c>
      <c r="H95" s="59" t="s">
        <v>284</v>
      </c>
      <c r="I95" s="60"/>
      <c r="J95" s="60"/>
      <c r="K95" s="60">
        <v>-4525000</v>
      </c>
      <c r="L95" s="60"/>
      <c r="M95" s="60"/>
      <c r="N95" s="60"/>
      <c r="O95" s="60"/>
      <c r="P95" s="60"/>
      <c r="Q95" s="60"/>
      <c r="R95" s="60"/>
      <c r="S95" s="60"/>
      <c r="T95" s="60"/>
      <c r="U95" s="58">
        <f t="shared" si="1"/>
        <v>-4525000</v>
      </c>
    </row>
    <row r="96" spans="1:21">
      <c r="A96" s="59">
        <v>2201</v>
      </c>
      <c r="B96" s="59" t="s">
        <v>87</v>
      </c>
      <c r="C96" s="59">
        <v>2201</v>
      </c>
      <c r="D96" s="59" t="s">
        <v>87</v>
      </c>
      <c r="E96" s="59" t="s">
        <v>285</v>
      </c>
      <c r="F96" s="59" t="s">
        <v>286</v>
      </c>
      <c r="G96" s="59">
        <v>9176000</v>
      </c>
      <c r="H96" s="59" t="s">
        <v>284</v>
      </c>
      <c r="I96" s="60"/>
      <c r="J96" s="60"/>
      <c r="K96" s="60"/>
      <c r="L96" s="60"/>
      <c r="M96" s="60">
        <v>24007.58</v>
      </c>
      <c r="N96" s="60">
        <v>297851.46000000002</v>
      </c>
      <c r="O96" s="60">
        <v>205640.92</v>
      </c>
      <c r="P96" s="60">
        <v>-28343.919999999998</v>
      </c>
      <c r="Q96" s="60">
        <v>276085.55</v>
      </c>
      <c r="R96" s="60">
        <v>5535.33</v>
      </c>
      <c r="S96" s="60">
        <v>125854.82</v>
      </c>
      <c r="T96" s="60">
        <v>-241552.53</v>
      </c>
      <c r="U96" s="58">
        <f t="shared" si="1"/>
        <v>665079.21</v>
      </c>
    </row>
    <row r="97" spans="1:21">
      <c r="A97" s="59">
        <v>2201</v>
      </c>
      <c r="B97" s="59" t="s">
        <v>87</v>
      </c>
      <c r="C97" s="59">
        <v>2201</v>
      </c>
      <c r="D97" s="59" t="s">
        <v>87</v>
      </c>
      <c r="E97" s="59" t="s">
        <v>287</v>
      </c>
      <c r="F97" s="59" t="s">
        <v>288</v>
      </c>
      <c r="G97" s="59">
        <v>9181000</v>
      </c>
      <c r="H97" s="59" t="s">
        <v>289</v>
      </c>
      <c r="I97" s="60">
        <v>24549.360000000001</v>
      </c>
      <c r="J97" s="60">
        <v>-14911.23</v>
      </c>
      <c r="K97" s="60">
        <v>68079.37</v>
      </c>
      <c r="L97" s="60">
        <v>-21054.54</v>
      </c>
      <c r="M97" s="60">
        <v>-16869.71</v>
      </c>
      <c r="N97" s="60">
        <v>-23232.21</v>
      </c>
      <c r="O97" s="60">
        <v>-23232.21</v>
      </c>
      <c r="P97" s="60">
        <v>-23232.21</v>
      </c>
      <c r="Q97" s="60">
        <v>-23232.21</v>
      </c>
      <c r="R97" s="60">
        <v>-23232.21</v>
      </c>
      <c r="S97" s="60">
        <v>-23232.21</v>
      </c>
      <c r="T97" s="60">
        <v>-8320.98</v>
      </c>
      <c r="U97" s="58">
        <f t="shared" si="1"/>
        <v>-107920.98999999998</v>
      </c>
    </row>
    <row r="98" spans="1:21">
      <c r="A98" s="59">
        <v>2201</v>
      </c>
      <c r="B98" s="59" t="s">
        <v>87</v>
      </c>
      <c r="C98" s="59">
        <v>2201</v>
      </c>
      <c r="D98" s="59" t="s">
        <v>87</v>
      </c>
      <c r="E98" s="59" t="s">
        <v>290</v>
      </c>
      <c r="F98" s="59" t="s">
        <v>291</v>
      </c>
      <c r="G98" s="59">
        <v>9181000</v>
      </c>
      <c r="H98" s="59" t="s">
        <v>289</v>
      </c>
      <c r="I98" s="60">
        <v>4657260.59</v>
      </c>
      <c r="J98" s="60">
        <v>-186857.13</v>
      </c>
      <c r="K98" s="60">
        <v>-186857.13</v>
      </c>
      <c r="L98" s="60">
        <v>-186857.13</v>
      </c>
      <c r="M98" s="60">
        <v>-186857.13</v>
      </c>
      <c r="N98" s="60">
        <v>-186857.13</v>
      </c>
      <c r="O98" s="60">
        <v>-186857.13</v>
      </c>
      <c r="P98" s="60">
        <v>-186857.13</v>
      </c>
      <c r="Q98" s="60">
        <v>-186857.13</v>
      </c>
      <c r="R98" s="60">
        <v>-186857.13</v>
      </c>
      <c r="S98" s="60">
        <v>-186857.13</v>
      </c>
      <c r="T98" s="60">
        <v>-186857.13</v>
      </c>
      <c r="U98" s="58">
        <f t="shared" si="1"/>
        <v>2601832.1600000011</v>
      </c>
    </row>
    <row r="99" spans="1:21">
      <c r="A99" s="59">
        <v>2201</v>
      </c>
      <c r="B99" s="59" t="s">
        <v>87</v>
      </c>
      <c r="C99" s="59">
        <v>2201</v>
      </c>
      <c r="D99" s="59" t="s">
        <v>87</v>
      </c>
      <c r="E99" s="59" t="s">
        <v>292</v>
      </c>
      <c r="F99" s="59" t="s">
        <v>293</v>
      </c>
      <c r="G99" s="59">
        <v>9182200</v>
      </c>
      <c r="H99" s="59" t="s">
        <v>294</v>
      </c>
      <c r="I99" s="60">
        <v>101300.21</v>
      </c>
      <c r="J99" s="60">
        <v>126508.46</v>
      </c>
      <c r="K99" s="60">
        <v>122847.4</v>
      </c>
      <c r="L99" s="60">
        <v>175835.7</v>
      </c>
      <c r="M99" s="60">
        <v>197232.99</v>
      </c>
      <c r="N99" s="60">
        <v>319381.32</v>
      </c>
      <c r="O99" s="60">
        <v>298321.5</v>
      </c>
      <c r="P99" s="60">
        <v>351445.94</v>
      </c>
      <c r="Q99" s="60">
        <v>420283.18</v>
      </c>
      <c r="R99" s="60">
        <v>321404.5</v>
      </c>
      <c r="S99" s="60">
        <v>507694.69</v>
      </c>
      <c r="T99" s="60">
        <v>552706.15</v>
      </c>
      <c r="U99" s="58">
        <f t="shared" si="1"/>
        <v>3494962.04</v>
      </c>
    </row>
    <row r="100" spans="1:21">
      <c r="A100" s="59">
        <v>2201</v>
      </c>
      <c r="B100" s="59" t="s">
        <v>87</v>
      </c>
      <c r="C100" s="59">
        <v>2201</v>
      </c>
      <c r="D100" s="59" t="s">
        <v>87</v>
      </c>
      <c r="E100" s="59" t="s">
        <v>295</v>
      </c>
      <c r="F100" s="59" t="s">
        <v>296</v>
      </c>
      <c r="G100" s="59">
        <v>9182200</v>
      </c>
      <c r="H100" s="59" t="s">
        <v>294</v>
      </c>
      <c r="I100" s="60">
        <v>-1652298.88</v>
      </c>
      <c r="J100" s="60">
        <v>-1345676.41</v>
      </c>
      <c r="K100" s="60">
        <v>-1413439.67</v>
      </c>
      <c r="L100" s="60">
        <v>-762729.14</v>
      </c>
      <c r="M100" s="60">
        <v>-522785.86</v>
      </c>
      <c r="N100" s="60">
        <v>971196.13</v>
      </c>
      <c r="O100" s="60">
        <v>656473.18999999994</v>
      </c>
      <c r="P100" s="60">
        <v>1261954.3</v>
      </c>
      <c r="Q100" s="60">
        <v>2046636.15</v>
      </c>
      <c r="R100" s="60">
        <v>773565.08</v>
      </c>
      <c r="S100" s="60">
        <v>2971004.06</v>
      </c>
      <c r="T100" s="60">
        <v>3426525.88</v>
      </c>
      <c r="U100" s="58">
        <f t="shared" si="1"/>
        <v>6410424.8300000001</v>
      </c>
    </row>
    <row r="101" spans="1:21">
      <c r="A101" s="59">
        <v>2201</v>
      </c>
      <c r="B101" s="59" t="s">
        <v>87</v>
      </c>
      <c r="C101" s="59">
        <v>2201</v>
      </c>
      <c r="D101" s="59" t="s">
        <v>87</v>
      </c>
      <c r="E101" s="59" t="s">
        <v>297</v>
      </c>
      <c r="F101" s="59" t="s">
        <v>298</v>
      </c>
      <c r="G101" s="59">
        <v>9182300</v>
      </c>
      <c r="H101" s="59" t="s">
        <v>299</v>
      </c>
      <c r="I101" s="60">
        <v>20376433</v>
      </c>
      <c r="J101" s="60">
        <v>11917780</v>
      </c>
      <c r="K101" s="60">
        <v>362201</v>
      </c>
      <c r="L101" s="60">
        <v>-12576958.109999999</v>
      </c>
      <c r="M101" s="60">
        <v>-13109979.109999999</v>
      </c>
      <c r="N101" s="60">
        <v>-22473690.109999999</v>
      </c>
      <c r="O101" s="60">
        <v>-25648906.109999999</v>
      </c>
      <c r="P101" s="60">
        <v>-24990852.109999999</v>
      </c>
      <c r="Q101" s="60">
        <v>-31500502.109999999</v>
      </c>
      <c r="R101" s="60">
        <v>-20902373.109999999</v>
      </c>
      <c r="S101" s="60">
        <v>-10857581.109999999</v>
      </c>
      <c r="T101" s="60">
        <v>-10155001.109999999</v>
      </c>
      <c r="U101" s="58">
        <f t="shared" si="1"/>
        <v>-139559428.99000001</v>
      </c>
    </row>
    <row r="102" spans="1:21">
      <c r="A102" s="59">
        <v>2201</v>
      </c>
      <c r="B102" s="59" t="s">
        <v>87</v>
      </c>
      <c r="C102" s="59">
        <v>2201</v>
      </c>
      <c r="D102" s="59" t="s">
        <v>87</v>
      </c>
      <c r="E102" s="59" t="s">
        <v>300</v>
      </c>
      <c r="F102" s="59" t="s">
        <v>301</v>
      </c>
      <c r="G102" s="59">
        <v>9182300</v>
      </c>
      <c r="H102" s="59" t="s">
        <v>299</v>
      </c>
      <c r="I102" s="60">
        <v>370875.37</v>
      </c>
      <c r="J102" s="60">
        <v>2071351</v>
      </c>
      <c r="K102" s="60">
        <v>517686</v>
      </c>
      <c r="L102" s="60">
        <v>1779475</v>
      </c>
      <c r="M102" s="60">
        <v>590595</v>
      </c>
      <c r="N102" s="60">
        <v>465313</v>
      </c>
      <c r="O102" s="60">
        <v>197386</v>
      </c>
      <c r="P102" s="60">
        <v>535919</v>
      </c>
      <c r="Q102" s="60">
        <v>531132</v>
      </c>
      <c r="R102" s="60">
        <v>364185</v>
      </c>
      <c r="S102" s="60">
        <v>432370</v>
      </c>
      <c r="T102" s="60">
        <v>1451282</v>
      </c>
      <c r="U102" s="58">
        <f t="shared" si="1"/>
        <v>9307569.370000001</v>
      </c>
    </row>
    <row r="103" spans="1:21">
      <c r="A103" s="59">
        <v>2201</v>
      </c>
      <c r="B103" s="59" t="s">
        <v>87</v>
      </c>
      <c r="C103" s="59">
        <v>2201</v>
      </c>
      <c r="D103" s="59" t="s">
        <v>87</v>
      </c>
      <c r="E103" s="59" t="s">
        <v>302</v>
      </c>
      <c r="F103" s="59" t="s">
        <v>303</v>
      </c>
      <c r="G103" s="59">
        <v>9182300</v>
      </c>
      <c r="H103" s="59" t="s">
        <v>299</v>
      </c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>
        <v>2186556</v>
      </c>
      <c r="U103" s="58">
        <f t="shared" si="1"/>
        <v>2186556</v>
      </c>
    </row>
    <row r="104" spans="1:21">
      <c r="A104" s="59">
        <v>2201</v>
      </c>
      <c r="B104" s="59" t="s">
        <v>87</v>
      </c>
      <c r="C104" s="59">
        <v>2201</v>
      </c>
      <c r="D104" s="59" t="s">
        <v>87</v>
      </c>
      <c r="E104" s="59" t="s">
        <v>304</v>
      </c>
      <c r="F104" s="59" t="s">
        <v>305</v>
      </c>
      <c r="G104" s="59">
        <v>9182300</v>
      </c>
      <c r="H104" s="59" t="s">
        <v>299</v>
      </c>
      <c r="I104" s="60"/>
      <c r="J104" s="60"/>
      <c r="K104" s="60"/>
      <c r="L104" s="60"/>
      <c r="M104" s="60"/>
      <c r="N104" s="60">
        <v>-1108496</v>
      </c>
      <c r="O104" s="60"/>
      <c r="P104" s="60">
        <v>1108496</v>
      </c>
      <c r="Q104" s="60"/>
      <c r="R104" s="60"/>
      <c r="S104" s="60"/>
      <c r="T104" s="60"/>
      <c r="U104" s="58">
        <f t="shared" si="1"/>
        <v>0</v>
      </c>
    </row>
    <row r="105" spans="1:21">
      <c r="A105" s="59">
        <v>2201</v>
      </c>
      <c r="B105" s="59" t="s">
        <v>87</v>
      </c>
      <c r="C105" s="59">
        <v>2201</v>
      </c>
      <c r="D105" s="59" t="s">
        <v>87</v>
      </c>
      <c r="E105" s="59" t="s">
        <v>306</v>
      </c>
      <c r="F105" s="59" t="s">
        <v>307</v>
      </c>
      <c r="G105" s="59">
        <v>9182300</v>
      </c>
      <c r="H105" s="59" t="s">
        <v>299</v>
      </c>
      <c r="I105" s="60"/>
      <c r="J105" s="60"/>
      <c r="K105" s="60">
        <v>-3129870.19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58">
        <f t="shared" si="1"/>
        <v>-3129870.19</v>
      </c>
    </row>
    <row r="106" spans="1:21">
      <c r="A106" s="59">
        <v>2201</v>
      </c>
      <c r="B106" s="59" t="s">
        <v>87</v>
      </c>
      <c r="C106" s="59">
        <v>2201</v>
      </c>
      <c r="D106" s="59" t="s">
        <v>87</v>
      </c>
      <c r="E106" s="59" t="s">
        <v>308</v>
      </c>
      <c r="F106" s="59" t="s">
        <v>309</v>
      </c>
      <c r="G106" s="59">
        <v>9182300</v>
      </c>
      <c r="H106" s="59" t="s">
        <v>299</v>
      </c>
      <c r="I106" s="60">
        <v>1590129.06</v>
      </c>
      <c r="J106" s="60">
        <v>-107573.95</v>
      </c>
      <c r="K106" s="60">
        <v>-2972674.16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58">
        <f t="shared" si="1"/>
        <v>-1490119.05</v>
      </c>
    </row>
    <row r="107" spans="1:21">
      <c r="A107" s="59">
        <v>2201</v>
      </c>
      <c r="B107" s="59" t="s">
        <v>87</v>
      </c>
      <c r="C107" s="59">
        <v>2201</v>
      </c>
      <c r="D107" s="59" t="s">
        <v>87</v>
      </c>
      <c r="E107" s="59" t="s">
        <v>310</v>
      </c>
      <c r="F107" s="59" t="s">
        <v>311</v>
      </c>
      <c r="G107" s="59">
        <v>9182300</v>
      </c>
      <c r="H107" s="59" t="s">
        <v>299</v>
      </c>
      <c r="I107" s="60">
        <v>463738.38</v>
      </c>
      <c r="J107" s="60">
        <v>463738.42</v>
      </c>
      <c r="K107" s="60">
        <v>463734.42</v>
      </c>
      <c r="L107" s="60">
        <v>463738.42</v>
      </c>
      <c r="M107" s="60">
        <v>463738.42</v>
      </c>
      <c r="N107" s="60">
        <v>463738.42</v>
      </c>
      <c r="O107" s="60">
        <v>463738.42</v>
      </c>
      <c r="P107" s="60">
        <v>463738.42</v>
      </c>
      <c r="Q107" s="60">
        <v>463738.42</v>
      </c>
      <c r="R107" s="60">
        <v>463738.42</v>
      </c>
      <c r="S107" s="60">
        <v>463738.42</v>
      </c>
      <c r="T107" s="60">
        <v>463744.42</v>
      </c>
      <c r="U107" s="58">
        <f t="shared" si="1"/>
        <v>5564863</v>
      </c>
    </row>
    <row r="108" spans="1:21">
      <c r="A108" s="59">
        <v>2201</v>
      </c>
      <c r="B108" s="59" t="s">
        <v>87</v>
      </c>
      <c r="C108" s="59">
        <v>2201</v>
      </c>
      <c r="D108" s="59" t="s">
        <v>87</v>
      </c>
      <c r="E108" s="59" t="s">
        <v>312</v>
      </c>
      <c r="F108" s="59" t="s">
        <v>313</v>
      </c>
      <c r="G108" s="59">
        <v>9182300</v>
      </c>
      <c r="H108" s="59" t="s">
        <v>299</v>
      </c>
      <c r="I108" s="60">
        <v>285218.45</v>
      </c>
      <c r="J108" s="60">
        <v>310173.86</v>
      </c>
      <c r="K108" s="60">
        <v>328523.84000000003</v>
      </c>
      <c r="L108" s="60">
        <v>-9607603.9499999993</v>
      </c>
      <c r="M108" s="60">
        <v>-10460908.880000001</v>
      </c>
      <c r="N108" s="60">
        <v>-12119296.74</v>
      </c>
      <c r="O108" s="60">
        <v>-13876264.689999999</v>
      </c>
      <c r="P108" s="60">
        <v>23982242.420000002</v>
      </c>
      <c r="Q108" s="60">
        <v>-15023806.75</v>
      </c>
      <c r="R108" s="60">
        <v>-11670383.119999999</v>
      </c>
      <c r="S108" s="60">
        <v>-9539207.5299999993</v>
      </c>
      <c r="T108" s="60">
        <v>-10678374.800000001</v>
      </c>
      <c r="U108" s="58">
        <f t="shared" si="1"/>
        <v>-68069687.890000001</v>
      </c>
    </row>
    <row r="109" spans="1:21">
      <c r="A109" s="59">
        <v>2201</v>
      </c>
      <c r="B109" s="59" t="s">
        <v>87</v>
      </c>
      <c r="C109" s="59">
        <v>2201</v>
      </c>
      <c r="D109" s="59" t="s">
        <v>87</v>
      </c>
      <c r="E109" s="59" t="s">
        <v>314</v>
      </c>
      <c r="F109" s="59" t="s">
        <v>315</v>
      </c>
      <c r="G109" s="59">
        <v>9182300</v>
      </c>
      <c r="H109" s="59" t="s">
        <v>299</v>
      </c>
      <c r="I109" s="60"/>
      <c r="J109" s="60"/>
      <c r="K109" s="60">
        <v>-413991</v>
      </c>
      <c r="L109" s="60"/>
      <c r="M109" s="60"/>
      <c r="N109" s="60">
        <v>-1403388</v>
      </c>
      <c r="O109" s="60"/>
      <c r="P109" s="60">
        <v>-1110062</v>
      </c>
      <c r="Q109" s="60">
        <v>-451013</v>
      </c>
      <c r="R109" s="60"/>
      <c r="S109" s="60"/>
      <c r="T109" s="60">
        <v>-2125318</v>
      </c>
      <c r="U109" s="58">
        <f t="shared" si="1"/>
        <v>-5503772</v>
      </c>
    </row>
    <row r="110" spans="1:21">
      <c r="A110" s="59">
        <v>2201</v>
      </c>
      <c r="B110" s="59" t="s">
        <v>87</v>
      </c>
      <c r="C110" s="59">
        <v>2201</v>
      </c>
      <c r="D110" s="59" t="s">
        <v>87</v>
      </c>
      <c r="E110" s="59" t="s">
        <v>316</v>
      </c>
      <c r="F110" s="59" t="s">
        <v>317</v>
      </c>
      <c r="G110" s="59">
        <v>9182300</v>
      </c>
      <c r="H110" s="59" t="s">
        <v>299</v>
      </c>
      <c r="I110" s="60"/>
      <c r="J110" s="60"/>
      <c r="K110" s="60">
        <v>-1585.46</v>
      </c>
      <c r="L110" s="60"/>
      <c r="M110" s="60"/>
      <c r="N110" s="60">
        <v>-1544.31</v>
      </c>
      <c r="O110" s="60"/>
      <c r="P110" s="60"/>
      <c r="Q110" s="60">
        <v>-32900.79</v>
      </c>
      <c r="R110" s="60"/>
      <c r="S110" s="60"/>
      <c r="T110" s="60">
        <v>-3613.42</v>
      </c>
      <c r="U110" s="58">
        <f t="shared" si="1"/>
        <v>-39643.979999999996</v>
      </c>
    </row>
    <row r="111" spans="1:21">
      <c r="A111" s="59">
        <v>2201</v>
      </c>
      <c r="B111" s="59" t="s">
        <v>87</v>
      </c>
      <c r="C111" s="59">
        <v>2201</v>
      </c>
      <c r="D111" s="59" t="s">
        <v>87</v>
      </c>
      <c r="E111" s="59" t="s">
        <v>318</v>
      </c>
      <c r="F111" s="59" t="s">
        <v>319</v>
      </c>
      <c r="G111" s="59">
        <v>9182300</v>
      </c>
      <c r="H111" s="59" t="s">
        <v>299</v>
      </c>
      <c r="I111" s="60">
        <v>-38343</v>
      </c>
      <c r="J111" s="60">
        <v>-38343</v>
      </c>
      <c r="K111" s="60">
        <v>-38343</v>
      </c>
      <c r="L111" s="60">
        <v>-38343</v>
      </c>
      <c r="M111" s="60">
        <v>-38343</v>
      </c>
      <c r="N111" s="60">
        <v>-38343</v>
      </c>
      <c r="O111" s="60">
        <v>-38343</v>
      </c>
      <c r="P111" s="60">
        <v>-38343</v>
      </c>
      <c r="Q111" s="60">
        <v>-38343</v>
      </c>
      <c r="R111" s="60">
        <v>-38343</v>
      </c>
      <c r="S111" s="60">
        <v>-38343</v>
      </c>
      <c r="T111" s="60">
        <v>-38343</v>
      </c>
      <c r="U111" s="58">
        <f t="shared" si="1"/>
        <v>-460116</v>
      </c>
    </row>
    <row r="112" spans="1:21">
      <c r="A112" s="59">
        <v>2201</v>
      </c>
      <c r="B112" s="59" t="s">
        <v>87</v>
      </c>
      <c r="C112" s="59">
        <v>2201</v>
      </c>
      <c r="D112" s="59" t="s">
        <v>87</v>
      </c>
      <c r="E112" s="59" t="s">
        <v>320</v>
      </c>
      <c r="F112" s="59" t="s">
        <v>321</v>
      </c>
      <c r="G112" s="59">
        <v>9182300</v>
      </c>
      <c r="H112" s="59" t="s">
        <v>299</v>
      </c>
      <c r="I112" s="60">
        <v>184399.61</v>
      </c>
      <c r="J112" s="60">
        <v>184872.88</v>
      </c>
      <c r="K112" s="60">
        <v>150793.18</v>
      </c>
      <c r="L112" s="60">
        <v>174222.53</v>
      </c>
      <c r="M112" s="60">
        <v>174659.14</v>
      </c>
      <c r="N112" s="60">
        <v>175097.51</v>
      </c>
      <c r="O112" s="60">
        <v>175537.58</v>
      </c>
      <c r="P112" s="60">
        <v>175979.51</v>
      </c>
      <c r="Q112" s="60">
        <v>176423.25</v>
      </c>
      <c r="R112" s="60">
        <v>176868.86</v>
      </c>
      <c r="S112" s="60">
        <v>177316.22</v>
      </c>
      <c r="T112" s="60">
        <v>177765.44</v>
      </c>
      <c r="U112" s="58">
        <f t="shared" si="1"/>
        <v>2103935.71</v>
      </c>
    </row>
    <row r="113" spans="1:21">
      <c r="A113" s="59">
        <v>2201</v>
      </c>
      <c r="B113" s="59" t="s">
        <v>87</v>
      </c>
      <c r="C113" s="59">
        <v>2201</v>
      </c>
      <c r="D113" s="59" t="s">
        <v>87</v>
      </c>
      <c r="E113" s="59" t="s">
        <v>322</v>
      </c>
      <c r="F113" s="59" t="s">
        <v>323</v>
      </c>
      <c r="G113" s="59">
        <v>9182300</v>
      </c>
      <c r="H113" s="59" t="s">
        <v>299</v>
      </c>
      <c r="I113" s="60"/>
      <c r="J113" s="60"/>
      <c r="K113" s="60">
        <v>1079010.74</v>
      </c>
      <c r="L113" s="60">
        <v>-983856.86</v>
      </c>
      <c r="M113" s="60">
        <v>-95153.88</v>
      </c>
      <c r="N113" s="60"/>
      <c r="O113" s="60"/>
      <c r="P113" s="60"/>
      <c r="Q113" s="60"/>
      <c r="R113" s="60"/>
      <c r="S113" s="60"/>
      <c r="T113" s="60"/>
      <c r="U113" s="58">
        <f t="shared" si="1"/>
        <v>0</v>
      </c>
    </row>
    <row r="114" spans="1:21">
      <c r="A114" s="59">
        <v>2201</v>
      </c>
      <c r="B114" s="59" t="s">
        <v>87</v>
      </c>
      <c r="C114" s="59">
        <v>2201</v>
      </c>
      <c r="D114" s="59" t="s">
        <v>87</v>
      </c>
      <c r="E114" s="59" t="s">
        <v>324</v>
      </c>
      <c r="F114" s="59" t="s">
        <v>325</v>
      </c>
      <c r="G114" s="59">
        <v>9182300</v>
      </c>
      <c r="H114" s="59" t="s">
        <v>299</v>
      </c>
      <c r="I114" s="60">
        <v>-865394.38</v>
      </c>
      <c r="J114" s="60">
        <v>-865394.42</v>
      </c>
      <c r="K114" s="60">
        <v>-865394.42</v>
      </c>
      <c r="L114" s="60">
        <v>-865394.42</v>
      </c>
      <c r="M114" s="60">
        <v>-865394.42</v>
      </c>
      <c r="N114" s="60">
        <v>-865394.42</v>
      </c>
      <c r="O114" s="60">
        <v>-865394.42</v>
      </c>
      <c r="P114" s="60">
        <v>-865394.42</v>
      </c>
      <c r="Q114" s="60">
        <v>-238518.02</v>
      </c>
      <c r="R114" s="60">
        <v>1233885.18</v>
      </c>
      <c r="S114" s="60">
        <v>-598910.42000000004</v>
      </c>
      <c r="T114" s="60">
        <v>-735345.42</v>
      </c>
      <c r="U114" s="58">
        <f t="shared" si="1"/>
        <v>-7262044</v>
      </c>
    </row>
    <row r="115" spans="1:21">
      <c r="A115" s="59">
        <v>2201</v>
      </c>
      <c r="B115" s="59" t="s">
        <v>87</v>
      </c>
      <c r="C115" s="59">
        <v>2201</v>
      </c>
      <c r="D115" s="59" t="s">
        <v>87</v>
      </c>
      <c r="E115" s="59" t="s">
        <v>326</v>
      </c>
      <c r="F115" s="59" t="s">
        <v>327</v>
      </c>
      <c r="G115" s="59">
        <v>9182300</v>
      </c>
      <c r="H115" s="59" t="s">
        <v>299</v>
      </c>
      <c r="I115" s="60">
        <v>-34992115</v>
      </c>
      <c r="J115" s="60">
        <v>-34874325</v>
      </c>
      <c r="K115" s="60">
        <v>-22612771</v>
      </c>
      <c r="L115" s="60">
        <v>-22612771</v>
      </c>
      <c r="M115" s="60">
        <v>-22612771</v>
      </c>
      <c r="N115" s="60">
        <v>-22612771</v>
      </c>
      <c r="O115" s="60">
        <v>-22612771</v>
      </c>
      <c r="P115" s="60">
        <v>-22612771</v>
      </c>
      <c r="Q115" s="60">
        <v>-22612771</v>
      </c>
      <c r="R115" s="60">
        <v>-22612771</v>
      </c>
      <c r="S115" s="60">
        <v>-22612771</v>
      </c>
      <c r="T115" s="60">
        <v>-22612774</v>
      </c>
      <c r="U115" s="58">
        <f t="shared" si="1"/>
        <v>-295994153</v>
      </c>
    </row>
    <row r="116" spans="1:21">
      <c r="A116" s="59">
        <v>2201</v>
      </c>
      <c r="B116" s="59" t="s">
        <v>87</v>
      </c>
      <c r="C116" s="59">
        <v>2201</v>
      </c>
      <c r="D116" s="59" t="s">
        <v>87</v>
      </c>
      <c r="E116" s="59" t="s">
        <v>328</v>
      </c>
      <c r="F116" s="59" t="s">
        <v>329</v>
      </c>
      <c r="G116" s="59">
        <v>9182300</v>
      </c>
      <c r="H116" s="59" t="s">
        <v>299</v>
      </c>
      <c r="I116" s="60">
        <v>-565.53</v>
      </c>
      <c r="J116" s="60">
        <v>15789.29</v>
      </c>
      <c r="K116" s="60">
        <v>-3987.27</v>
      </c>
      <c r="L116" s="60">
        <v>40796.06</v>
      </c>
      <c r="M116" s="60">
        <v>1461.76</v>
      </c>
      <c r="N116" s="60">
        <v>35274.79</v>
      </c>
      <c r="O116" s="60">
        <v>5333.21</v>
      </c>
      <c r="P116" s="60">
        <v>43524.15</v>
      </c>
      <c r="Q116" s="60">
        <v>14523.04</v>
      </c>
      <c r="R116" s="60">
        <v>-41340.15</v>
      </c>
      <c r="S116" s="60">
        <v>-16330.65</v>
      </c>
      <c r="T116" s="60">
        <v>4750.79</v>
      </c>
      <c r="U116" s="58">
        <f t="shared" si="1"/>
        <v>99229.490000000034</v>
      </c>
    </row>
    <row r="117" spans="1:21">
      <c r="A117" s="59">
        <v>2201</v>
      </c>
      <c r="B117" s="59" t="s">
        <v>87</v>
      </c>
      <c r="C117" s="59">
        <v>2201</v>
      </c>
      <c r="D117" s="59" t="s">
        <v>87</v>
      </c>
      <c r="E117" s="59" t="s">
        <v>330</v>
      </c>
      <c r="F117" s="59" t="s">
        <v>331</v>
      </c>
      <c r="G117" s="59">
        <v>9182300</v>
      </c>
      <c r="H117" s="59" t="s">
        <v>299</v>
      </c>
      <c r="I117" s="60">
        <v>-457.19</v>
      </c>
      <c r="J117" s="60">
        <v>-450.51</v>
      </c>
      <c r="K117" s="60">
        <v>-339.47</v>
      </c>
      <c r="L117" s="60">
        <v>-339.47</v>
      </c>
      <c r="M117" s="60">
        <v>-339.47</v>
      </c>
      <c r="N117" s="60">
        <v>-339.47</v>
      </c>
      <c r="O117" s="60">
        <v>-339.47</v>
      </c>
      <c r="P117" s="60">
        <v>-339.47</v>
      </c>
      <c r="Q117" s="60">
        <v>-339.47</v>
      </c>
      <c r="R117" s="60">
        <v>-339.47</v>
      </c>
      <c r="S117" s="60">
        <v>-339.47</v>
      </c>
      <c r="T117" s="60">
        <v>-339.47</v>
      </c>
      <c r="U117" s="58">
        <f t="shared" si="1"/>
        <v>-4302.4000000000015</v>
      </c>
    </row>
    <row r="118" spans="1:21">
      <c r="A118" s="59">
        <v>2201</v>
      </c>
      <c r="B118" s="59" t="s">
        <v>87</v>
      </c>
      <c r="C118" s="59">
        <v>2201</v>
      </c>
      <c r="D118" s="59" t="s">
        <v>87</v>
      </c>
      <c r="E118" s="59" t="s">
        <v>332</v>
      </c>
      <c r="F118" s="59" t="s">
        <v>333</v>
      </c>
      <c r="G118" s="59">
        <v>9182300</v>
      </c>
      <c r="H118" s="59" t="s">
        <v>299</v>
      </c>
      <c r="I118" s="60"/>
      <c r="J118" s="60">
        <v>2917.48</v>
      </c>
      <c r="K118" s="60">
        <v>52721.279999999999</v>
      </c>
      <c r="L118" s="60">
        <v>13538.71</v>
      </c>
      <c r="M118" s="60">
        <v>52365.84</v>
      </c>
      <c r="N118" s="60">
        <v>25045.94</v>
      </c>
      <c r="O118" s="60">
        <v>47812.41</v>
      </c>
      <c r="P118" s="60">
        <v>44881.26</v>
      </c>
      <c r="Q118" s="60">
        <v>65743.87</v>
      </c>
      <c r="R118" s="60">
        <v>15440.43</v>
      </c>
      <c r="S118" s="60">
        <v>66569.97</v>
      </c>
      <c r="T118" s="60">
        <v>51814.99</v>
      </c>
      <c r="U118" s="58">
        <f t="shared" si="1"/>
        <v>438852.18000000005</v>
      </c>
    </row>
    <row r="119" spans="1:21">
      <c r="A119" s="59">
        <v>2201</v>
      </c>
      <c r="B119" s="59" t="s">
        <v>87</v>
      </c>
      <c r="C119" s="59">
        <v>2201</v>
      </c>
      <c r="D119" s="59" t="s">
        <v>87</v>
      </c>
      <c r="E119" s="59" t="s">
        <v>334</v>
      </c>
      <c r="F119" s="59" t="s">
        <v>335</v>
      </c>
      <c r="G119" s="59">
        <v>9182300</v>
      </c>
      <c r="H119" s="59" t="s">
        <v>299</v>
      </c>
      <c r="I119" s="60">
        <v>-10340085.91</v>
      </c>
      <c r="J119" s="60">
        <v>-22809.8</v>
      </c>
      <c r="K119" s="60">
        <v>5981.57</v>
      </c>
      <c r="L119" s="60">
        <v>48116.71</v>
      </c>
      <c r="M119" s="60">
        <v>87455.5</v>
      </c>
      <c r="N119" s="60">
        <v>325834.37</v>
      </c>
      <c r="O119" s="60">
        <v>186649.86</v>
      </c>
      <c r="P119" s="60">
        <v>242287.3</v>
      </c>
      <c r="Q119" s="60">
        <v>284791.55</v>
      </c>
      <c r="R119" s="60">
        <v>326060.89</v>
      </c>
      <c r="S119" s="60">
        <v>607489.18000000005</v>
      </c>
      <c r="T119" s="60">
        <v>299900.05</v>
      </c>
      <c r="U119" s="58">
        <f t="shared" si="1"/>
        <v>-7948328.7299999995</v>
      </c>
    </row>
    <row r="120" spans="1:21">
      <c r="A120" s="59">
        <v>2201</v>
      </c>
      <c r="B120" s="59" t="s">
        <v>87</v>
      </c>
      <c r="C120" s="59">
        <v>2201</v>
      </c>
      <c r="D120" s="59" t="s">
        <v>87</v>
      </c>
      <c r="E120" s="59" t="s">
        <v>336</v>
      </c>
      <c r="F120" s="59" t="s">
        <v>337</v>
      </c>
      <c r="G120" s="59">
        <v>9182300</v>
      </c>
      <c r="H120" s="59" t="s">
        <v>299</v>
      </c>
      <c r="I120" s="60">
        <v>-22240.83</v>
      </c>
      <c r="J120" s="60">
        <v>-22240.85</v>
      </c>
      <c r="K120" s="60">
        <v>-22240.82</v>
      </c>
      <c r="L120" s="60">
        <v>-22240.85</v>
      </c>
      <c r="M120" s="60">
        <v>-22240.83</v>
      </c>
      <c r="N120" s="60">
        <v>-22240.84</v>
      </c>
      <c r="O120" s="60">
        <v>-22240.84</v>
      </c>
      <c r="P120" s="60">
        <v>-22240.83</v>
      </c>
      <c r="Q120" s="60">
        <v>-22240.84</v>
      </c>
      <c r="R120" s="60">
        <v>-22240.83</v>
      </c>
      <c r="S120" s="60">
        <v>-22240.84</v>
      </c>
      <c r="T120" s="60">
        <v>-22240.84</v>
      </c>
      <c r="U120" s="58">
        <f t="shared" si="1"/>
        <v>-266890.03999999998</v>
      </c>
    </row>
    <row r="121" spans="1:21">
      <c r="A121" s="59">
        <v>2201</v>
      </c>
      <c r="B121" s="59" t="s">
        <v>87</v>
      </c>
      <c r="C121" s="59">
        <v>2201</v>
      </c>
      <c r="D121" s="59" t="s">
        <v>87</v>
      </c>
      <c r="E121" s="59" t="s">
        <v>338</v>
      </c>
      <c r="F121" s="59" t="s">
        <v>339</v>
      </c>
      <c r="G121" s="59">
        <v>9182300</v>
      </c>
      <c r="H121" s="59" t="s">
        <v>299</v>
      </c>
      <c r="I121" s="60"/>
      <c r="J121" s="60"/>
      <c r="K121" s="60">
        <v>-298978</v>
      </c>
      <c r="L121" s="60"/>
      <c r="M121" s="60"/>
      <c r="N121" s="60">
        <v>-298978</v>
      </c>
      <c r="O121" s="60"/>
      <c r="P121" s="60"/>
      <c r="Q121" s="60">
        <v>-298978</v>
      </c>
      <c r="R121" s="60"/>
      <c r="S121" s="60"/>
      <c r="T121" s="60">
        <v>-298979</v>
      </c>
      <c r="U121" s="58">
        <f t="shared" si="1"/>
        <v>-1195913</v>
      </c>
    </row>
    <row r="122" spans="1:21">
      <c r="A122" s="59">
        <v>2201</v>
      </c>
      <c r="B122" s="59" t="s">
        <v>87</v>
      </c>
      <c r="C122" s="59">
        <v>2201</v>
      </c>
      <c r="D122" s="59" t="s">
        <v>87</v>
      </c>
      <c r="E122" s="59" t="s">
        <v>340</v>
      </c>
      <c r="F122" s="59" t="s">
        <v>341</v>
      </c>
      <c r="G122" s="59">
        <v>9183000</v>
      </c>
      <c r="H122" s="59" t="s">
        <v>342</v>
      </c>
      <c r="I122" s="60">
        <v>201204.19</v>
      </c>
      <c r="J122" s="60">
        <v>-64736.69</v>
      </c>
      <c r="K122" s="60">
        <v>969299.04</v>
      </c>
      <c r="L122" s="60">
        <v>730416.78</v>
      </c>
      <c r="M122" s="60">
        <v>-140424.01</v>
      </c>
      <c r="N122" s="60">
        <v>380497.1</v>
      </c>
      <c r="O122" s="60">
        <v>716923.42</v>
      </c>
      <c r="P122" s="60">
        <v>659742.43999999994</v>
      </c>
      <c r="Q122" s="60">
        <v>1418410.19</v>
      </c>
      <c r="R122" s="60">
        <v>1626274.9</v>
      </c>
      <c r="S122" s="60">
        <v>1374392.99</v>
      </c>
      <c r="T122" s="60">
        <v>145218.70000000001</v>
      </c>
      <c r="U122" s="58">
        <f t="shared" si="1"/>
        <v>8017219.0499999998</v>
      </c>
    </row>
    <row r="123" spans="1:21">
      <c r="A123" s="59">
        <v>2201</v>
      </c>
      <c r="B123" s="59" t="s">
        <v>87</v>
      </c>
      <c r="C123" s="59">
        <v>2201</v>
      </c>
      <c r="D123" s="59" t="s">
        <v>87</v>
      </c>
      <c r="E123" s="59" t="s">
        <v>343</v>
      </c>
      <c r="F123" s="59" t="s">
        <v>344</v>
      </c>
      <c r="G123" s="59">
        <v>9184000</v>
      </c>
      <c r="H123" s="59" t="s">
        <v>345</v>
      </c>
      <c r="I123" s="60">
        <v>-318.69</v>
      </c>
      <c r="J123" s="60">
        <v>925.99</v>
      </c>
      <c r="K123" s="60">
        <v>1011.17</v>
      </c>
      <c r="L123" s="60">
        <v>1102.03</v>
      </c>
      <c r="M123" s="60">
        <v>-37.85</v>
      </c>
      <c r="N123" s="60">
        <v>1435.91</v>
      </c>
      <c r="O123" s="60">
        <v>160.9</v>
      </c>
      <c r="P123" s="60">
        <v>1710.57</v>
      </c>
      <c r="Q123" s="60">
        <v>883.31</v>
      </c>
      <c r="R123" s="60">
        <v>661.61</v>
      </c>
      <c r="S123" s="60">
        <v>439.64</v>
      </c>
      <c r="T123" s="60">
        <v>873.86</v>
      </c>
      <c r="U123" s="58">
        <f t="shared" si="1"/>
        <v>8848.4500000000007</v>
      </c>
    </row>
    <row r="124" spans="1:21">
      <c r="A124" s="59">
        <v>2201</v>
      </c>
      <c r="B124" s="59" t="s">
        <v>87</v>
      </c>
      <c r="C124" s="59">
        <v>2201</v>
      </c>
      <c r="D124" s="59" t="s">
        <v>87</v>
      </c>
      <c r="E124" s="59" t="s">
        <v>346</v>
      </c>
      <c r="F124" s="59" t="s">
        <v>347</v>
      </c>
      <c r="G124" s="59">
        <v>9186000</v>
      </c>
      <c r="H124" s="59" t="s">
        <v>348</v>
      </c>
      <c r="I124" s="60">
        <v>-73217</v>
      </c>
      <c r="J124" s="60"/>
      <c r="K124" s="60">
        <v>-115618.73</v>
      </c>
      <c r="L124" s="60"/>
      <c r="M124" s="60"/>
      <c r="N124" s="60">
        <v>-4133367.31</v>
      </c>
      <c r="O124" s="60"/>
      <c r="P124" s="60"/>
      <c r="Q124" s="60">
        <v>-25575.57</v>
      </c>
      <c r="R124" s="60"/>
      <c r="S124" s="60"/>
      <c r="T124" s="60">
        <v>-197480.72</v>
      </c>
      <c r="U124" s="58">
        <f t="shared" si="1"/>
        <v>-4545259.33</v>
      </c>
    </row>
    <row r="125" spans="1:21">
      <c r="A125" s="59">
        <v>2201</v>
      </c>
      <c r="B125" s="59" t="s">
        <v>87</v>
      </c>
      <c r="C125" s="59">
        <v>2201</v>
      </c>
      <c r="D125" s="59" t="s">
        <v>87</v>
      </c>
      <c r="E125" s="59" t="s">
        <v>349</v>
      </c>
      <c r="F125" s="59" t="s">
        <v>350</v>
      </c>
      <c r="G125" s="59">
        <v>9186000</v>
      </c>
      <c r="H125" s="59" t="s">
        <v>348</v>
      </c>
      <c r="I125" s="60">
        <v>508931.48</v>
      </c>
      <c r="J125" s="60">
        <v>123316.05</v>
      </c>
      <c r="K125" s="60">
        <v>-423861.1</v>
      </c>
      <c r="L125" s="60">
        <v>150897.97</v>
      </c>
      <c r="M125" s="60">
        <v>-291783.17</v>
      </c>
      <c r="N125" s="60">
        <v>-86125.43</v>
      </c>
      <c r="O125" s="60">
        <v>-240633.89</v>
      </c>
      <c r="P125" s="60">
        <v>2496755.86</v>
      </c>
      <c r="Q125" s="60">
        <v>-1298363.0900000001</v>
      </c>
      <c r="R125" s="60">
        <v>1216388.48</v>
      </c>
      <c r="S125" s="60">
        <v>1272365.6499999999</v>
      </c>
      <c r="T125" s="60">
        <v>-2469018.1</v>
      </c>
      <c r="U125" s="58">
        <f t="shared" si="1"/>
        <v>958870.71</v>
      </c>
    </row>
    <row r="126" spans="1:21">
      <c r="A126" s="59">
        <v>2201</v>
      </c>
      <c r="B126" s="59" t="s">
        <v>87</v>
      </c>
      <c r="C126" s="59">
        <v>2201</v>
      </c>
      <c r="D126" s="59" t="s">
        <v>87</v>
      </c>
      <c r="E126" s="59" t="s">
        <v>351</v>
      </c>
      <c r="F126" s="59" t="s">
        <v>352</v>
      </c>
      <c r="G126" s="59">
        <v>9189000</v>
      </c>
      <c r="H126" s="59" t="s">
        <v>353</v>
      </c>
      <c r="I126" s="60">
        <v>-7548.13</v>
      </c>
      <c r="J126" s="60">
        <v>-7548.13</v>
      </c>
      <c r="K126" s="60">
        <v>-7548.13</v>
      </c>
      <c r="L126" s="60">
        <v>-7548.13</v>
      </c>
      <c r="M126" s="60">
        <v>-7548.13</v>
      </c>
      <c r="N126" s="60">
        <v>-7548.13</v>
      </c>
      <c r="O126" s="60">
        <v>-7548.13</v>
      </c>
      <c r="P126" s="60">
        <v>-7548.13</v>
      </c>
      <c r="Q126" s="60">
        <v>-7548.13</v>
      </c>
      <c r="R126" s="60"/>
      <c r="S126" s="60"/>
      <c r="T126" s="60"/>
      <c r="U126" s="58">
        <f t="shared" si="1"/>
        <v>-67933.17</v>
      </c>
    </row>
    <row r="127" spans="1:21">
      <c r="A127" s="59">
        <v>2201</v>
      </c>
      <c r="B127" s="59" t="s">
        <v>87</v>
      </c>
      <c r="C127" s="59">
        <v>2201</v>
      </c>
      <c r="D127" s="59" t="s">
        <v>87</v>
      </c>
      <c r="E127" s="59" t="s">
        <v>354</v>
      </c>
      <c r="F127" s="59" t="s">
        <v>355</v>
      </c>
      <c r="G127" s="59">
        <v>9189000</v>
      </c>
      <c r="H127" s="59" t="s">
        <v>353</v>
      </c>
      <c r="I127" s="60">
        <v>-31846.57</v>
      </c>
      <c r="J127" s="60">
        <v>-31846.57</v>
      </c>
      <c r="K127" s="60">
        <v>-31846.57</v>
      </c>
      <c r="L127" s="60">
        <v>-31846.57</v>
      </c>
      <c r="M127" s="60">
        <v>-31846.57</v>
      </c>
      <c r="N127" s="60">
        <v>-31846.57</v>
      </c>
      <c r="O127" s="60">
        <v>-31846.57</v>
      </c>
      <c r="P127" s="60">
        <v>-31846.57</v>
      </c>
      <c r="Q127" s="60">
        <v>-31846.57</v>
      </c>
      <c r="R127" s="60">
        <v>-31846.57</v>
      </c>
      <c r="S127" s="60">
        <v>-31846.57</v>
      </c>
      <c r="T127" s="60">
        <v>-31846.57</v>
      </c>
      <c r="U127" s="58">
        <f t="shared" si="1"/>
        <v>-382158.84</v>
      </c>
    </row>
    <row r="128" spans="1:21">
      <c r="A128" s="59">
        <v>2201</v>
      </c>
      <c r="B128" s="59" t="s">
        <v>87</v>
      </c>
      <c r="C128" s="59">
        <v>2201</v>
      </c>
      <c r="D128" s="59" t="s">
        <v>87</v>
      </c>
      <c r="E128" s="59" t="s">
        <v>356</v>
      </c>
      <c r="F128" s="59" t="s">
        <v>357</v>
      </c>
      <c r="G128" s="59">
        <v>9190000</v>
      </c>
      <c r="H128" s="59" t="s">
        <v>358</v>
      </c>
      <c r="I128" s="60">
        <v>328520.27</v>
      </c>
      <c r="J128" s="60">
        <v>291811.26</v>
      </c>
      <c r="K128" s="60">
        <v>421458.79</v>
      </c>
      <c r="L128" s="60">
        <v>2227839.64</v>
      </c>
      <c r="M128" s="60">
        <v>1782178.19</v>
      </c>
      <c r="N128" s="60">
        <v>2351456.5099999998</v>
      </c>
      <c r="O128" s="60">
        <v>2617519.44</v>
      </c>
      <c r="P128" s="60">
        <v>-5040941.3899999997</v>
      </c>
      <c r="Q128" s="60">
        <v>2942657.7</v>
      </c>
      <c r="R128" s="60">
        <v>1837956.81</v>
      </c>
      <c r="S128" s="60">
        <v>2213383.37</v>
      </c>
      <c r="T128" s="60">
        <v>2313706.65</v>
      </c>
      <c r="U128" s="58">
        <f t="shared" si="1"/>
        <v>14287547.24</v>
      </c>
    </row>
    <row r="129" spans="1:21">
      <c r="A129" s="59">
        <v>2201</v>
      </c>
      <c r="B129" s="59" t="s">
        <v>87</v>
      </c>
      <c r="C129" s="59">
        <v>2201</v>
      </c>
      <c r="D129" s="59" t="s">
        <v>87</v>
      </c>
      <c r="E129" s="59" t="s">
        <v>359</v>
      </c>
      <c r="F129" s="59" t="s">
        <v>360</v>
      </c>
      <c r="G129" s="59">
        <v>9190000</v>
      </c>
      <c r="H129" s="59" t="s">
        <v>358</v>
      </c>
      <c r="I129" s="60"/>
      <c r="J129" s="60"/>
      <c r="K129" s="60">
        <v>-3265804.07</v>
      </c>
      <c r="L129" s="60"/>
      <c r="M129" s="60"/>
      <c r="N129" s="60">
        <v>-8782558.9600000009</v>
      </c>
      <c r="O129" s="60"/>
      <c r="P129" s="60"/>
      <c r="Q129" s="60">
        <v>-12985513.91</v>
      </c>
      <c r="R129" s="60"/>
      <c r="S129" s="60">
        <v>-2603002.46</v>
      </c>
      <c r="T129" s="60">
        <v>-9019214.4900000002</v>
      </c>
      <c r="U129" s="58">
        <f t="shared" si="1"/>
        <v>-36656093.890000001</v>
      </c>
    </row>
    <row r="130" spans="1:21">
      <c r="A130" s="59">
        <v>2201</v>
      </c>
      <c r="B130" s="59" t="s">
        <v>87</v>
      </c>
      <c r="C130" s="59">
        <v>2201</v>
      </c>
      <c r="D130" s="59" t="s">
        <v>87</v>
      </c>
      <c r="E130" s="59" t="s">
        <v>361</v>
      </c>
      <c r="F130" s="59" t="s">
        <v>362</v>
      </c>
      <c r="G130" s="59">
        <v>9190000</v>
      </c>
      <c r="H130" s="59" t="s">
        <v>358</v>
      </c>
      <c r="I130" s="60">
        <v>577.62</v>
      </c>
      <c r="J130" s="60">
        <v>-4324.79</v>
      </c>
      <c r="K130" s="60">
        <v>7101.86</v>
      </c>
      <c r="L130" s="60">
        <v>-6419.39</v>
      </c>
      <c r="M130" s="60">
        <v>-189.85</v>
      </c>
      <c r="N130" s="60">
        <v>8009.43</v>
      </c>
      <c r="O130" s="60">
        <v>-2705.17</v>
      </c>
      <c r="P130" s="60">
        <v>-1021.99</v>
      </c>
      <c r="Q130" s="60">
        <v>-1993.6</v>
      </c>
      <c r="R130" s="60">
        <v>-2872.82</v>
      </c>
      <c r="S130" s="60">
        <v>2036.66</v>
      </c>
      <c r="T130" s="60">
        <v>4176.16</v>
      </c>
      <c r="U130" s="58">
        <f t="shared" si="1"/>
        <v>2374.119999999999</v>
      </c>
    </row>
    <row r="131" spans="1:21">
      <c r="A131" s="59">
        <v>2201</v>
      </c>
      <c r="B131" s="59" t="s">
        <v>87</v>
      </c>
      <c r="C131" s="59">
        <v>2201</v>
      </c>
      <c r="D131" s="59" t="s">
        <v>87</v>
      </c>
      <c r="E131" s="59" t="s">
        <v>363</v>
      </c>
      <c r="F131" s="59" t="s">
        <v>364</v>
      </c>
      <c r="G131" s="59">
        <v>9190000</v>
      </c>
      <c r="H131" s="59" t="s">
        <v>358</v>
      </c>
      <c r="I131" s="60">
        <v>52353.8</v>
      </c>
      <c r="J131" s="60">
        <v>34260.69</v>
      </c>
      <c r="K131" s="60">
        <v>27237.38</v>
      </c>
      <c r="L131" s="60">
        <v>296205.26</v>
      </c>
      <c r="M131" s="60">
        <v>-2166.66</v>
      </c>
      <c r="N131" s="60">
        <v>-2166.66</v>
      </c>
      <c r="O131" s="60">
        <v>-2166.66</v>
      </c>
      <c r="P131" s="60">
        <v>-2166.66</v>
      </c>
      <c r="Q131" s="60">
        <v>-2166.66</v>
      </c>
      <c r="R131" s="60">
        <v>-2166.69</v>
      </c>
      <c r="S131" s="60">
        <v>-2166.66</v>
      </c>
      <c r="T131" s="60">
        <v>-2166.69</v>
      </c>
      <c r="U131" s="58">
        <f t="shared" ref="U131:U194" si="2">SUM(I131:T131)</f>
        <v>392723.79000000015</v>
      </c>
    </row>
    <row r="132" spans="1:21">
      <c r="A132" s="59">
        <v>2201</v>
      </c>
      <c r="B132" s="59" t="s">
        <v>87</v>
      </c>
      <c r="C132" s="59">
        <v>2201</v>
      </c>
      <c r="D132" s="59" t="s">
        <v>87</v>
      </c>
      <c r="E132" s="59" t="s">
        <v>365</v>
      </c>
      <c r="F132" s="59" t="s">
        <v>366</v>
      </c>
      <c r="G132" s="59">
        <v>9190000</v>
      </c>
      <c r="H132" s="59" t="s">
        <v>358</v>
      </c>
      <c r="I132" s="60"/>
      <c r="J132" s="60"/>
      <c r="K132" s="60">
        <v>-82156.509999999995</v>
      </c>
      <c r="L132" s="60"/>
      <c r="M132" s="60"/>
      <c r="N132" s="60">
        <v>-868630.2</v>
      </c>
      <c r="O132" s="60"/>
      <c r="P132" s="60">
        <v>-310.77</v>
      </c>
      <c r="Q132" s="60">
        <v>-89503.54</v>
      </c>
      <c r="R132" s="60"/>
      <c r="S132" s="60"/>
      <c r="T132" s="60">
        <v>-51622.54</v>
      </c>
      <c r="U132" s="58">
        <f t="shared" si="2"/>
        <v>-1092223.56</v>
      </c>
    </row>
    <row r="133" spans="1:21">
      <c r="A133" s="59">
        <v>2201</v>
      </c>
      <c r="B133" s="59" t="s">
        <v>87</v>
      </c>
      <c r="C133" s="59">
        <v>2201</v>
      </c>
      <c r="D133" s="59" t="s">
        <v>87</v>
      </c>
      <c r="E133" s="59" t="s">
        <v>367</v>
      </c>
      <c r="F133" s="59" t="s">
        <v>368</v>
      </c>
      <c r="G133" s="59">
        <v>9190000</v>
      </c>
      <c r="H133" s="59" t="s">
        <v>358</v>
      </c>
      <c r="I133" s="60"/>
      <c r="J133" s="60"/>
      <c r="K133" s="60">
        <v>1447130</v>
      </c>
      <c r="L133" s="60">
        <v>85065</v>
      </c>
      <c r="M133" s="60"/>
      <c r="N133" s="60">
        <v>362167</v>
      </c>
      <c r="O133" s="60"/>
      <c r="P133" s="60"/>
      <c r="Q133" s="60">
        <v>362167</v>
      </c>
      <c r="R133" s="60"/>
      <c r="S133" s="60">
        <v>2149062</v>
      </c>
      <c r="T133" s="60">
        <v>1077060</v>
      </c>
      <c r="U133" s="58">
        <f t="shared" si="2"/>
        <v>5482651</v>
      </c>
    </row>
    <row r="134" spans="1:21">
      <c r="A134" s="59">
        <v>2201</v>
      </c>
      <c r="B134" s="59" t="s">
        <v>87</v>
      </c>
      <c r="C134" s="59">
        <v>2201</v>
      </c>
      <c r="D134" s="59" t="s">
        <v>87</v>
      </c>
      <c r="E134" s="59" t="s">
        <v>369</v>
      </c>
      <c r="F134" s="59" t="s">
        <v>370</v>
      </c>
      <c r="G134" s="59">
        <v>9190000</v>
      </c>
      <c r="H134" s="59" t="s">
        <v>358</v>
      </c>
      <c r="I134" s="60">
        <v>873923.88</v>
      </c>
      <c r="J134" s="60">
        <v>1133935</v>
      </c>
      <c r="K134" s="60">
        <v>1287025.3</v>
      </c>
      <c r="L134" s="60">
        <v>1389418.53</v>
      </c>
      <c r="M134" s="60">
        <v>1724085</v>
      </c>
      <c r="N134" s="60">
        <v>1533881</v>
      </c>
      <c r="O134" s="60">
        <v>1479775</v>
      </c>
      <c r="P134" s="60">
        <v>1348572</v>
      </c>
      <c r="Q134" s="60">
        <v>1185789</v>
      </c>
      <c r="R134" s="60">
        <v>1070090</v>
      </c>
      <c r="S134" s="60">
        <v>887201</v>
      </c>
      <c r="T134" s="60">
        <v>1264400.6100000001</v>
      </c>
      <c r="U134" s="58">
        <f t="shared" si="2"/>
        <v>15178096.32</v>
      </c>
    </row>
    <row r="135" spans="1:21">
      <c r="A135" s="59">
        <v>2201</v>
      </c>
      <c r="B135" s="59" t="s">
        <v>87</v>
      </c>
      <c r="C135" s="59">
        <v>2201</v>
      </c>
      <c r="D135" s="59" t="s">
        <v>87</v>
      </c>
      <c r="E135" s="59" t="s">
        <v>371</v>
      </c>
      <c r="F135" s="59" t="s">
        <v>372</v>
      </c>
      <c r="G135" s="59">
        <v>9190000</v>
      </c>
      <c r="H135" s="59" t="s">
        <v>358</v>
      </c>
      <c r="I135" s="60">
        <v>126350.98</v>
      </c>
      <c r="J135" s="60">
        <v>116110.64</v>
      </c>
      <c r="K135" s="60">
        <v>152075.43</v>
      </c>
      <c r="L135" s="60">
        <v>650642.92000000004</v>
      </c>
      <c r="M135" s="60">
        <v>526983.15</v>
      </c>
      <c r="N135" s="60">
        <v>684422.87</v>
      </c>
      <c r="O135" s="60">
        <v>757747.83</v>
      </c>
      <c r="P135" s="60">
        <v>-1361817.28</v>
      </c>
      <c r="Q135" s="60">
        <v>849415.23</v>
      </c>
      <c r="R135" s="60">
        <v>543559.92000000004</v>
      </c>
      <c r="S135" s="60">
        <v>646292.43000000005</v>
      </c>
      <c r="T135" s="60">
        <v>675483.93</v>
      </c>
      <c r="U135" s="58">
        <f t="shared" si="2"/>
        <v>4367268.0500000007</v>
      </c>
    </row>
    <row r="136" spans="1:21">
      <c r="A136" s="59">
        <v>2201</v>
      </c>
      <c r="B136" s="59" t="s">
        <v>87</v>
      </c>
      <c r="C136" s="59">
        <v>2201</v>
      </c>
      <c r="D136" s="59" t="s">
        <v>87</v>
      </c>
      <c r="E136" s="59" t="s">
        <v>373</v>
      </c>
      <c r="F136" s="59" t="s">
        <v>374</v>
      </c>
      <c r="G136" s="59">
        <v>9190000</v>
      </c>
      <c r="H136" s="59" t="s">
        <v>358</v>
      </c>
      <c r="I136" s="60"/>
      <c r="J136" s="60"/>
      <c r="K136" s="60">
        <v>-266542.05</v>
      </c>
      <c r="L136" s="60"/>
      <c r="M136" s="60"/>
      <c r="N136" s="60">
        <v>-1128298.6499999999</v>
      </c>
      <c r="O136" s="60"/>
      <c r="P136" s="60"/>
      <c r="Q136" s="60">
        <v>-1767925.5</v>
      </c>
      <c r="R136" s="60"/>
      <c r="S136" s="60">
        <v>-362478.25</v>
      </c>
      <c r="T136" s="60">
        <v>-1143133.5900000001</v>
      </c>
      <c r="U136" s="58">
        <f t="shared" si="2"/>
        <v>-4668378.04</v>
      </c>
    </row>
    <row r="137" spans="1:21">
      <c r="A137" s="59">
        <v>2201</v>
      </c>
      <c r="B137" s="59" t="s">
        <v>87</v>
      </c>
      <c r="C137" s="59">
        <v>2201</v>
      </c>
      <c r="D137" s="59" t="s">
        <v>87</v>
      </c>
      <c r="E137" s="59" t="s">
        <v>375</v>
      </c>
      <c r="F137" s="59" t="s">
        <v>376</v>
      </c>
      <c r="G137" s="59">
        <v>9190000</v>
      </c>
      <c r="H137" s="59" t="s">
        <v>358</v>
      </c>
      <c r="I137" s="60">
        <v>160.09</v>
      </c>
      <c r="J137" s="60">
        <v>-1198.6099999999999</v>
      </c>
      <c r="K137" s="60">
        <v>1968.27</v>
      </c>
      <c r="L137" s="60">
        <v>-1779.12</v>
      </c>
      <c r="M137" s="60">
        <v>-52.62</v>
      </c>
      <c r="N137" s="60">
        <v>2219.8000000000002</v>
      </c>
      <c r="O137" s="60">
        <v>-749.73</v>
      </c>
      <c r="P137" s="60">
        <v>-283.25</v>
      </c>
      <c r="Q137" s="60">
        <v>-552.52</v>
      </c>
      <c r="R137" s="60">
        <v>-796.19</v>
      </c>
      <c r="S137" s="60">
        <v>564.46</v>
      </c>
      <c r="T137" s="60">
        <v>1157.4100000000001</v>
      </c>
      <c r="U137" s="58">
        <f t="shared" si="2"/>
        <v>657.99000000000046</v>
      </c>
    </row>
    <row r="138" spans="1:21">
      <c r="A138" s="59">
        <v>2201</v>
      </c>
      <c r="B138" s="59" t="s">
        <v>87</v>
      </c>
      <c r="C138" s="59">
        <v>2201</v>
      </c>
      <c r="D138" s="59" t="s">
        <v>87</v>
      </c>
      <c r="E138" s="59" t="s">
        <v>377</v>
      </c>
      <c r="F138" s="59" t="s">
        <v>378</v>
      </c>
      <c r="G138" s="59">
        <v>9190000</v>
      </c>
      <c r="H138" s="59" t="s">
        <v>358</v>
      </c>
      <c r="I138" s="60">
        <v>14509.76</v>
      </c>
      <c r="J138" s="60">
        <v>9495.2800000000007</v>
      </c>
      <c r="K138" s="60">
        <v>7548.78</v>
      </c>
      <c r="L138" s="60">
        <v>32755.47</v>
      </c>
      <c r="M138" s="60">
        <v>-600.49</v>
      </c>
      <c r="N138" s="60">
        <v>-600.49</v>
      </c>
      <c r="O138" s="60">
        <v>-600.49</v>
      </c>
      <c r="P138" s="60">
        <v>-600.49</v>
      </c>
      <c r="Q138" s="60">
        <v>-600.48</v>
      </c>
      <c r="R138" s="60">
        <v>-600.49</v>
      </c>
      <c r="S138" s="60">
        <v>-600.49</v>
      </c>
      <c r="T138" s="60">
        <v>-600.49</v>
      </c>
      <c r="U138" s="58">
        <f t="shared" si="2"/>
        <v>59505.380000000012</v>
      </c>
    </row>
    <row r="139" spans="1:21">
      <c r="A139" s="59">
        <v>2201</v>
      </c>
      <c r="B139" s="59" t="s">
        <v>87</v>
      </c>
      <c r="C139" s="59">
        <v>2201</v>
      </c>
      <c r="D139" s="59" t="s">
        <v>87</v>
      </c>
      <c r="E139" s="59" t="s">
        <v>379</v>
      </c>
      <c r="F139" s="59" t="s">
        <v>380</v>
      </c>
      <c r="G139" s="59">
        <v>9190000</v>
      </c>
      <c r="H139" s="59" t="s">
        <v>358</v>
      </c>
      <c r="I139" s="60"/>
      <c r="J139" s="60"/>
      <c r="K139" s="60">
        <v>-22769.51</v>
      </c>
      <c r="L139" s="60"/>
      <c r="M139" s="60"/>
      <c r="N139" s="60">
        <v>-240739.03</v>
      </c>
      <c r="O139" s="60"/>
      <c r="P139" s="60">
        <v>-86.13</v>
      </c>
      <c r="Q139" s="60">
        <v>-24805.71</v>
      </c>
      <c r="R139" s="60"/>
      <c r="S139" s="60"/>
      <c r="T139" s="60">
        <v>-14307.09</v>
      </c>
      <c r="U139" s="58">
        <f t="shared" si="2"/>
        <v>-302707.47000000003</v>
      </c>
    </row>
    <row r="140" spans="1:21">
      <c r="A140" s="59">
        <v>2201</v>
      </c>
      <c r="B140" s="59" t="s">
        <v>87</v>
      </c>
      <c r="C140" s="59">
        <v>2201</v>
      </c>
      <c r="D140" s="59" t="s">
        <v>87</v>
      </c>
      <c r="E140" s="59" t="s">
        <v>381</v>
      </c>
      <c r="F140" s="59" t="s">
        <v>382</v>
      </c>
      <c r="G140" s="59">
        <v>9190000</v>
      </c>
      <c r="H140" s="59" t="s">
        <v>358</v>
      </c>
      <c r="I140" s="60">
        <v>-153266.98000000001</v>
      </c>
      <c r="J140" s="60">
        <v>-153266.93</v>
      </c>
      <c r="K140" s="60">
        <v>151044.26</v>
      </c>
      <c r="L140" s="60">
        <v>-253522</v>
      </c>
      <c r="M140" s="60">
        <v>-190322.22</v>
      </c>
      <c r="N140" s="60">
        <v>-180160.94</v>
      </c>
      <c r="O140" s="60">
        <v>-188399.53</v>
      </c>
      <c r="P140" s="60">
        <v>-187603.44</v>
      </c>
      <c r="Q140" s="60">
        <v>-188267.08</v>
      </c>
      <c r="R140" s="60">
        <v>-188267</v>
      </c>
      <c r="S140" s="60">
        <v>-76916.259999999995</v>
      </c>
      <c r="T140" s="60">
        <v>-97068.65</v>
      </c>
      <c r="U140" s="58">
        <f t="shared" si="2"/>
        <v>-1706016.77</v>
      </c>
    </row>
    <row r="141" spans="1:21">
      <c r="A141" s="59">
        <v>2201</v>
      </c>
      <c r="B141" s="59" t="s">
        <v>87</v>
      </c>
      <c r="C141" s="59">
        <v>2201</v>
      </c>
      <c r="D141" s="59" t="s">
        <v>87</v>
      </c>
      <c r="E141" s="59" t="s">
        <v>383</v>
      </c>
      <c r="F141" s="59" t="s">
        <v>384</v>
      </c>
      <c r="G141" s="59">
        <v>9211000</v>
      </c>
      <c r="H141" s="59" t="s">
        <v>385</v>
      </c>
      <c r="I141" s="60"/>
      <c r="J141" s="60">
        <v>-100000000</v>
      </c>
      <c r="K141" s="60"/>
      <c r="L141" s="60"/>
      <c r="M141" s="60">
        <v>-100000000</v>
      </c>
      <c r="N141" s="60"/>
      <c r="O141" s="60"/>
      <c r="P141" s="60">
        <v>-100000000</v>
      </c>
      <c r="Q141" s="60"/>
      <c r="R141" s="60"/>
      <c r="S141" s="60"/>
      <c r="T141" s="60"/>
      <c r="U141" s="58">
        <f t="shared" si="2"/>
        <v>-300000000</v>
      </c>
    </row>
    <row r="142" spans="1:21">
      <c r="A142" s="59">
        <v>2201</v>
      </c>
      <c r="B142" s="59" t="s">
        <v>87</v>
      </c>
      <c r="C142" s="59">
        <v>2201</v>
      </c>
      <c r="D142" s="59" t="s">
        <v>87</v>
      </c>
      <c r="E142" s="59" t="s">
        <v>386</v>
      </c>
      <c r="F142" s="59" t="s">
        <v>387</v>
      </c>
      <c r="G142" s="59">
        <v>9216000</v>
      </c>
      <c r="H142" s="59" t="s">
        <v>388</v>
      </c>
      <c r="I142" s="60">
        <v>-32228058.27</v>
      </c>
      <c r="J142" s="60">
        <v>69546603.930000007</v>
      </c>
      <c r="K142" s="60">
        <v>-25450216.030000001</v>
      </c>
      <c r="L142" s="60">
        <v>-34854262.670000002</v>
      </c>
      <c r="M142" s="60">
        <v>35438967.630000003</v>
      </c>
      <c r="N142" s="60">
        <v>-52722323.030000001</v>
      </c>
      <c r="O142" s="60">
        <v>-57217625.990000002</v>
      </c>
      <c r="P142" s="60">
        <v>69525828.25</v>
      </c>
      <c r="Q142" s="60">
        <v>-50743816.369999997</v>
      </c>
      <c r="R142" s="60">
        <v>-37455559.289999999</v>
      </c>
      <c r="S142" s="60">
        <v>143999983.72999999</v>
      </c>
      <c r="T142" s="60">
        <v>-21205891.399999999</v>
      </c>
      <c r="U142" s="58">
        <f t="shared" si="2"/>
        <v>6633630.490000017</v>
      </c>
    </row>
    <row r="143" spans="1:21">
      <c r="A143" s="59">
        <v>2201</v>
      </c>
      <c r="B143" s="59" t="s">
        <v>87</v>
      </c>
      <c r="C143" s="59">
        <v>2201</v>
      </c>
      <c r="D143" s="59" t="s">
        <v>87</v>
      </c>
      <c r="E143" s="59" t="s">
        <v>389</v>
      </c>
      <c r="F143" s="59" t="s">
        <v>390</v>
      </c>
      <c r="G143" s="59">
        <v>9219000</v>
      </c>
      <c r="H143" s="59" t="s">
        <v>391</v>
      </c>
      <c r="I143" s="60">
        <v>595541.56000000006</v>
      </c>
      <c r="J143" s="60">
        <v>-10917.97</v>
      </c>
      <c r="K143" s="60">
        <v>-10917.97</v>
      </c>
      <c r="L143" s="60">
        <v>-10917.97</v>
      </c>
      <c r="M143" s="60">
        <v>-10917.97</v>
      </c>
      <c r="N143" s="60">
        <v>-10917.97</v>
      </c>
      <c r="O143" s="60">
        <v>-10917.97</v>
      </c>
      <c r="P143" s="60">
        <v>-10917.97</v>
      </c>
      <c r="Q143" s="60">
        <v>-10917.97</v>
      </c>
      <c r="R143" s="60">
        <v>-10917.97</v>
      </c>
      <c r="S143" s="60">
        <v>-10917.97</v>
      </c>
      <c r="T143" s="60">
        <v>-10917.97</v>
      </c>
      <c r="U143" s="58">
        <f t="shared" si="2"/>
        <v>475443.89000000036</v>
      </c>
    </row>
    <row r="144" spans="1:21">
      <c r="A144" s="59">
        <v>2201</v>
      </c>
      <c r="B144" s="59" t="s">
        <v>87</v>
      </c>
      <c r="C144" s="59">
        <v>2201</v>
      </c>
      <c r="D144" s="59" t="s">
        <v>87</v>
      </c>
      <c r="E144" s="59" t="s">
        <v>392</v>
      </c>
      <c r="F144" s="59" t="s">
        <v>393</v>
      </c>
      <c r="G144" s="59">
        <v>9219000</v>
      </c>
      <c r="H144" s="59" t="s">
        <v>391</v>
      </c>
      <c r="I144" s="60">
        <v>-398591.53</v>
      </c>
      <c r="J144" s="60">
        <v>-43755.97</v>
      </c>
      <c r="K144" s="60">
        <v>-34786.160000000003</v>
      </c>
      <c r="L144" s="60">
        <v>2767.24</v>
      </c>
      <c r="M144" s="60">
        <v>2767.15</v>
      </c>
      <c r="N144" s="60">
        <v>2767.15</v>
      </c>
      <c r="O144" s="60">
        <v>2767.15</v>
      </c>
      <c r="P144" s="60">
        <v>2767.15</v>
      </c>
      <c r="Q144" s="60">
        <v>2767.14</v>
      </c>
      <c r="R144" s="60">
        <v>2767.18</v>
      </c>
      <c r="S144" s="60">
        <v>2767.15</v>
      </c>
      <c r="T144" s="60">
        <v>2767.18</v>
      </c>
      <c r="U144" s="58">
        <f t="shared" si="2"/>
        <v>-452229.16999999993</v>
      </c>
    </row>
    <row r="145" spans="1:21">
      <c r="A145" s="59">
        <v>2201</v>
      </c>
      <c r="B145" s="59" t="s">
        <v>87</v>
      </c>
      <c r="C145" s="59">
        <v>2201</v>
      </c>
      <c r="D145" s="59" t="s">
        <v>87</v>
      </c>
      <c r="E145" s="59" t="s">
        <v>394</v>
      </c>
      <c r="F145" s="59" t="s">
        <v>395</v>
      </c>
      <c r="G145" s="59">
        <v>9221000</v>
      </c>
      <c r="H145" s="59" t="s">
        <v>396</v>
      </c>
      <c r="I145" s="60"/>
      <c r="J145" s="60"/>
      <c r="K145" s="60"/>
      <c r="L145" s="60"/>
      <c r="M145" s="60"/>
      <c r="N145" s="60"/>
      <c r="O145" s="60">
        <v>-300000000</v>
      </c>
      <c r="P145" s="60"/>
      <c r="Q145" s="60"/>
      <c r="R145" s="60"/>
      <c r="S145" s="60"/>
      <c r="T145" s="60"/>
      <c r="U145" s="58">
        <f t="shared" si="2"/>
        <v>-300000000</v>
      </c>
    </row>
    <row r="146" spans="1:21">
      <c r="A146" s="59">
        <v>2201</v>
      </c>
      <c r="B146" s="59" t="s">
        <v>87</v>
      </c>
      <c r="C146" s="59">
        <v>2201</v>
      </c>
      <c r="D146" s="59" t="s">
        <v>87</v>
      </c>
      <c r="E146" s="59" t="s">
        <v>397</v>
      </c>
      <c r="F146" s="59" t="s">
        <v>398</v>
      </c>
      <c r="G146" s="59">
        <v>9221000</v>
      </c>
      <c r="H146" s="59" t="s">
        <v>396</v>
      </c>
      <c r="I146" s="60">
        <v>-570000000</v>
      </c>
      <c r="J146" s="60"/>
      <c r="K146" s="60"/>
      <c r="L146" s="60"/>
      <c r="M146" s="60"/>
      <c r="N146" s="60"/>
      <c r="O146" s="60">
        <v>300000000</v>
      </c>
      <c r="P146" s="60"/>
      <c r="Q146" s="60"/>
      <c r="R146" s="60"/>
      <c r="S146" s="60"/>
      <c r="T146" s="60"/>
      <c r="U146" s="58">
        <f t="shared" si="2"/>
        <v>-270000000</v>
      </c>
    </row>
    <row r="147" spans="1:21">
      <c r="A147" s="59">
        <v>2201</v>
      </c>
      <c r="B147" s="59" t="s">
        <v>87</v>
      </c>
      <c r="C147" s="59">
        <v>2201</v>
      </c>
      <c r="D147" s="59" t="s">
        <v>87</v>
      </c>
      <c r="E147" s="59" t="s">
        <v>399</v>
      </c>
      <c r="F147" s="59" t="s">
        <v>400</v>
      </c>
      <c r="G147" s="59">
        <v>9226000</v>
      </c>
      <c r="H147" s="59" t="s">
        <v>401</v>
      </c>
      <c r="I147" s="60">
        <v>1560125.83</v>
      </c>
      <c r="J147" s="60">
        <v>-51905.03</v>
      </c>
      <c r="K147" s="60">
        <v>-51905.03</v>
      </c>
      <c r="L147" s="60">
        <v>-51905.03</v>
      </c>
      <c r="M147" s="60">
        <v>-51905.03</v>
      </c>
      <c r="N147" s="60">
        <v>-51905.03</v>
      </c>
      <c r="O147" s="60">
        <v>-51905.03</v>
      </c>
      <c r="P147" s="60">
        <v>-51905.03</v>
      </c>
      <c r="Q147" s="60">
        <v>-51905.03</v>
      </c>
      <c r="R147" s="60">
        <v>-51905.03</v>
      </c>
      <c r="S147" s="60">
        <v>-51905.03</v>
      </c>
      <c r="T147" s="60">
        <v>-51905.03</v>
      </c>
      <c r="U147" s="58">
        <f t="shared" si="2"/>
        <v>989170.49999999977</v>
      </c>
    </row>
    <row r="148" spans="1:21">
      <c r="A148" s="59">
        <v>2201</v>
      </c>
      <c r="B148" s="59" t="s">
        <v>87</v>
      </c>
      <c r="C148" s="59">
        <v>2201</v>
      </c>
      <c r="D148" s="59" t="s">
        <v>87</v>
      </c>
      <c r="E148" s="59" t="s">
        <v>402</v>
      </c>
      <c r="F148" s="59" t="s">
        <v>403</v>
      </c>
      <c r="G148" s="59">
        <v>9227000</v>
      </c>
      <c r="H148" s="59" t="s">
        <v>404</v>
      </c>
      <c r="I148" s="60">
        <v>6584.86</v>
      </c>
      <c r="J148" s="60">
        <v>6609.33</v>
      </c>
      <c r="K148" s="60">
        <v>453287.96</v>
      </c>
      <c r="L148" s="60">
        <v>6658.55</v>
      </c>
      <c r="M148" s="60">
        <v>6683.3</v>
      </c>
      <c r="N148" s="60">
        <v>457600.29</v>
      </c>
      <c r="O148" s="60">
        <v>7581.5</v>
      </c>
      <c r="P148" s="60">
        <v>7609.68</v>
      </c>
      <c r="Q148" s="60">
        <v>462854.32</v>
      </c>
      <c r="R148" s="60">
        <v>7666.35</v>
      </c>
      <c r="S148" s="60">
        <v>7694.84</v>
      </c>
      <c r="T148" s="60">
        <v>467259.06</v>
      </c>
      <c r="U148" s="58">
        <f t="shared" si="2"/>
        <v>1898090.0400000003</v>
      </c>
    </row>
    <row r="149" spans="1:21">
      <c r="A149" s="59">
        <v>2201</v>
      </c>
      <c r="B149" s="59" t="s">
        <v>87</v>
      </c>
      <c r="C149" s="59">
        <v>2201</v>
      </c>
      <c r="D149" s="59" t="s">
        <v>87</v>
      </c>
      <c r="E149" s="59" t="s">
        <v>405</v>
      </c>
      <c r="F149" s="59" t="s">
        <v>406</v>
      </c>
      <c r="G149" s="59">
        <v>9227000</v>
      </c>
      <c r="H149" s="59" t="s">
        <v>404</v>
      </c>
      <c r="I149" s="60">
        <v>24553.119999999999</v>
      </c>
      <c r="J149" s="60">
        <v>24567.85</v>
      </c>
      <c r="K149" s="60">
        <v>-809849.32</v>
      </c>
      <c r="L149" s="60">
        <v>23192.12</v>
      </c>
      <c r="M149" s="60">
        <v>40799.11</v>
      </c>
      <c r="N149" s="60">
        <v>63457.46</v>
      </c>
      <c r="O149" s="60">
        <v>40913.919999999998</v>
      </c>
      <c r="P149" s="60">
        <v>40971.449999999997</v>
      </c>
      <c r="Q149" s="60">
        <v>46634.65</v>
      </c>
      <c r="R149" s="60">
        <v>41086.75</v>
      </c>
      <c r="S149" s="60">
        <v>41144.519999999997</v>
      </c>
      <c r="T149" s="60">
        <v>46832.43</v>
      </c>
      <c r="U149" s="58">
        <f t="shared" si="2"/>
        <v>-375695.94</v>
      </c>
    </row>
    <row r="150" spans="1:21">
      <c r="A150" s="59">
        <v>2201</v>
      </c>
      <c r="B150" s="59" t="s">
        <v>87</v>
      </c>
      <c r="C150" s="59">
        <v>2201</v>
      </c>
      <c r="D150" s="59" t="s">
        <v>87</v>
      </c>
      <c r="E150" s="59" t="s">
        <v>407</v>
      </c>
      <c r="F150" s="59" t="s">
        <v>408</v>
      </c>
      <c r="G150" s="59">
        <v>9228100</v>
      </c>
      <c r="H150" s="59" t="s">
        <v>409</v>
      </c>
      <c r="I150" s="60"/>
      <c r="J150" s="60"/>
      <c r="K150" s="60">
        <v>-0.21</v>
      </c>
      <c r="L150" s="60">
        <v>0.21</v>
      </c>
      <c r="M150" s="60"/>
      <c r="N150" s="60"/>
      <c r="O150" s="60">
        <v>-30</v>
      </c>
      <c r="P150" s="60">
        <v>30</v>
      </c>
      <c r="Q150" s="60"/>
      <c r="R150" s="60">
        <v>0</v>
      </c>
      <c r="S150" s="60"/>
      <c r="T150" s="60"/>
      <c r="U150" s="58">
        <f t="shared" si="2"/>
        <v>0</v>
      </c>
    </row>
    <row r="151" spans="1:21">
      <c r="A151" s="59">
        <v>2201</v>
      </c>
      <c r="B151" s="59" t="s">
        <v>87</v>
      </c>
      <c r="C151" s="59">
        <v>2201</v>
      </c>
      <c r="D151" s="59" t="s">
        <v>87</v>
      </c>
      <c r="E151" s="59" t="s">
        <v>410</v>
      </c>
      <c r="F151" s="59" t="s">
        <v>411</v>
      </c>
      <c r="G151" s="59">
        <v>9228200</v>
      </c>
      <c r="H151" s="59" t="s">
        <v>412</v>
      </c>
      <c r="I151" s="60">
        <v>-288668.25</v>
      </c>
      <c r="J151" s="60">
        <v>-165804.57999999999</v>
      </c>
      <c r="K151" s="60">
        <v>900162.83</v>
      </c>
      <c r="L151" s="60">
        <v>-161123.57</v>
      </c>
      <c r="M151" s="60">
        <v>-31255.73</v>
      </c>
      <c r="N151" s="60">
        <v>93613.3</v>
      </c>
      <c r="O151" s="60">
        <v>-113238.76</v>
      </c>
      <c r="P151" s="60">
        <v>22783.32</v>
      </c>
      <c r="Q151" s="60">
        <v>92126.44</v>
      </c>
      <c r="R151" s="60">
        <v>13452.9</v>
      </c>
      <c r="S151" s="60">
        <v>-43645.05</v>
      </c>
      <c r="T151" s="60">
        <v>-404036.85</v>
      </c>
      <c r="U151" s="58">
        <f t="shared" si="2"/>
        <v>-85633.999999999942</v>
      </c>
    </row>
    <row r="152" spans="1:21">
      <c r="A152" s="59">
        <v>2201</v>
      </c>
      <c r="B152" s="59" t="s">
        <v>87</v>
      </c>
      <c r="C152" s="59">
        <v>2201</v>
      </c>
      <c r="D152" s="59" t="s">
        <v>87</v>
      </c>
      <c r="E152" s="59" t="s">
        <v>413</v>
      </c>
      <c r="F152" s="59" t="s">
        <v>414</v>
      </c>
      <c r="G152" s="59">
        <v>9228200</v>
      </c>
      <c r="H152" s="59" t="s">
        <v>412</v>
      </c>
      <c r="I152" s="60">
        <v>29597.279999999999</v>
      </c>
      <c r="J152" s="60">
        <v>180153.5</v>
      </c>
      <c r="K152" s="60">
        <v>-258621.78</v>
      </c>
      <c r="L152" s="60">
        <v>-23090.35</v>
      </c>
      <c r="M152" s="60">
        <v>10477.08</v>
      </c>
      <c r="N152" s="60">
        <v>-50325.73</v>
      </c>
      <c r="O152" s="60">
        <v>-37045.86</v>
      </c>
      <c r="P152" s="60">
        <v>34886.559999999998</v>
      </c>
      <c r="Q152" s="60">
        <v>-18044.7</v>
      </c>
      <c r="R152" s="60">
        <v>9011.49</v>
      </c>
      <c r="S152" s="60">
        <v>-10412.1</v>
      </c>
      <c r="T152" s="60">
        <v>68332.61</v>
      </c>
      <c r="U152" s="58">
        <f t="shared" si="2"/>
        <v>-65081.999999999985</v>
      </c>
    </row>
    <row r="153" spans="1:21">
      <c r="A153" s="59">
        <v>2201</v>
      </c>
      <c r="B153" s="59" t="s">
        <v>87</v>
      </c>
      <c r="C153" s="59">
        <v>2201</v>
      </c>
      <c r="D153" s="59" t="s">
        <v>87</v>
      </c>
      <c r="E153" s="59" t="s">
        <v>415</v>
      </c>
      <c r="F153" s="59" t="s">
        <v>416</v>
      </c>
      <c r="G153" s="59">
        <v>9228200</v>
      </c>
      <c r="H153" s="59" t="s">
        <v>412</v>
      </c>
      <c r="I153" s="60"/>
      <c r="J153" s="60"/>
      <c r="K153" s="60">
        <v>1404</v>
      </c>
      <c r="L153" s="60"/>
      <c r="M153" s="60"/>
      <c r="N153" s="60">
        <v>9693</v>
      </c>
      <c r="O153" s="60"/>
      <c r="P153" s="60"/>
      <c r="Q153" s="60">
        <v>1695</v>
      </c>
      <c r="R153" s="60"/>
      <c r="S153" s="60"/>
      <c r="T153" s="60">
        <v>3160</v>
      </c>
      <c r="U153" s="58">
        <f t="shared" si="2"/>
        <v>15952</v>
      </c>
    </row>
    <row r="154" spans="1:21">
      <c r="A154" s="59">
        <v>2201</v>
      </c>
      <c r="B154" s="59" t="s">
        <v>87</v>
      </c>
      <c r="C154" s="59">
        <v>2201</v>
      </c>
      <c r="D154" s="59" t="s">
        <v>87</v>
      </c>
      <c r="E154" s="59" t="s">
        <v>417</v>
      </c>
      <c r="F154" s="59" t="s">
        <v>418</v>
      </c>
      <c r="G154" s="59">
        <v>9228200</v>
      </c>
      <c r="H154" s="59" t="s">
        <v>412</v>
      </c>
      <c r="I154" s="60"/>
      <c r="J154" s="60"/>
      <c r="K154" s="60">
        <v>-121000</v>
      </c>
      <c r="L154" s="60"/>
      <c r="M154" s="60"/>
      <c r="N154" s="60"/>
      <c r="O154" s="60"/>
      <c r="P154" s="60"/>
      <c r="Q154" s="60"/>
      <c r="R154" s="60"/>
      <c r="S154" s="60"/>
      <c r="T154" s="60">
        <v>470083</v>
      </c>
      <c r="U154" s="58">
        <f t="shared" si="2"/>
        <v>349083</v>
      </c>
    </row>
    <row r="155" spans="1:21">
      <c r="A155" s="59">
        <v>2201</v>
      </c>
      <c r="B155" s="59" t="s">
        <v>87</v>
      </c>
      <c r="C155" s="59">
        <v>2201</v>
      </c>
      <c r="D155" s="59" t="s">
        <v>87</v>
      </c>
      <c r="E155" s="59" t="s">
        <v>419</v>
      </c>
      <c r="F155" s="59" t="s">
        <v>420</v>
      </c>
      <c r="G155" s="59">
        <v>9228300</v>
      </c>
      <c r="H155" s="59" t="s">
        <v>421</v>
      </c>
      <c r="I155" s="60"/>
      <c r="J155" s="60"/>
      <c r="K155" s="60">
        <v>-204821230.59999999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58">
        <f t="shared" si="2"/>
        <v>-204821230.59999999</v>
      </c>
    </row>
    <row r="156" spans="1:21">
      <c r="A156" s="59">
        <v>2201</v>
      </c>
      <c r="B156" s="59" t="s">
        <v>87</v>
      </c>
      <c r="C156" s="59">
        <v>2201</v>
      </c>
      <c r="D156" s="59" t="s">
        <v>87</v>
      </c>
      <c r="E156" s="59" t="s">
        <v>422</v>
      </c>
      <c r="F156" s="59" t="s">
        <v>423</v>
      </c>
      <c r="G156" s="59">
        <v>9228300</v>
      </c>
      <c r="H156" s="59" t="s">
        <v>421</v>
      </c>
      <c r="I156" s="60"/>
      <c r="J156" s="60"/>
      <c r="K156" s="60">
        <v>208553047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58">
        <f t="shared" si="2"/>
        <v>208553047</v>
      </c>
    </row>
    <row r="157" spans="1:21">
      <c r="A157" s="59">
        <v>2201</v>
      </c>
      <c r="B157" s="59" t="s">
        <v>87</v>
      </c>
      <c r="C157" s="59">
        <v>2201</v>
      </c>
      <c r="D157" s="59" t="s">
        <v>87</v>
      </c>
      <c r="E157" s="59" t="s">
        <v>424</v>
      </c>
      <c r="F157" s="59" t="s">
        <v>425</v>
      </c>
      <c r="G157" s="59">
        <v>9228300</v>
      </c>
      <c r="H157" s="59" t="s">
        <v>421</v>
      </c>
      <c r="I157" s="60">
        <v>2517000</v>
      </c>
      <c r="J157" s="60"/>
      <c r="K157" s="60">
        <v>205244951.84999999</v>
      </c>
      <c r="L157" s="60">
        <v>2517000</v>
      </c>
      <c r="M157" s="60"/>
      <c r="N157" s="60">
        <v>377046.25</v>
      </c>
      <c r="O157" s="60">
        <v>2517000</v>
      </c>
      <c r="P157" s="60"/>
      <c r="Q157" s="60">
        <v>2917383.75</v>
      </c>
      <c r="R157" s="60"/>
      <c r="S157" s="60"/>
      <c r="T157" s="60">
        <v>400383.75</v>
      </c>
      <c r="U157" s="58">
        <f t="shared" si="2"/>
        <v>216490765.59999999</v>
      </c>
    </row>
    <row r="158" spans="1:21">
      <c r="A158" s="59">
        <v>2201</v>
      </c>
      <c r="B158" s="59" t="s">
        <v>87</v>
      </c>
      <c r="C158" s="59">
        <v>2201</v>
      </c>
      <c r="D158" s="59" t="s">
        <v>87</v>
      </c>
      <c r="E158" s="59" t="s">
        <v>426</v>
      </c>
      <c r="F158" s="59" t="s">
        <v>427</v>
      </c>
      <c r="G158" s="59">
        <v>9228300</v>
      </c>
      <c r="H158" s="59" t="s">
        <v>421</v>
      </c>
      <c r="I158" s="60"/>
      <c r="J158" s="60"/>
      <c r="K158" s="60">
        <v>-207721355</v>
      </c>
      <c r="L158" s="60"/>
      <c r="M158" s="60"/>
      <c r="N158" s="60">
        <v>908574</v>
      </c>
      <c r="O158" s="60"/>
      <c r="P158" s="60"/>
      <c r="Q158" s="60">
        <v>870133</v>
      </c>
      <c r="R158" s="60"/>
      <c r="S158" s="60"/>
      <c r="T158" s="60">
        <v>-448644</v>
      </c>
      <c r="U158" s="58">
        <f t="shared" si="2"/>
        <v>-206391292</v>
      </c>
    </row>
    <row r="159" spans="1:21">
      <c r="A159" s="59">
        <v>2201</v>
      </c>
      <c r="B159" s="59" t="s">
        <v>87</v>
      </c>
      <c r="C159" s="59">
        <v>2201</v>
      </c>
      <c r="D159" s="59" t="s">
        <v>87</v>
      </c>
      <c r="E159" s="59" t="s">
        <v>428</v>
      </c>
      <c r="F159" s="59" t="s">
        <v>429</v>
      </c>
      <c r="G159" s="59">
        <v>9228300</v>
      </c>
      <c r="H159" s="59" t="s">
        <v>421</v>
      </c>
      <c r="I159" s="60"/>
      <c r="J159" s="60"/>
      <c r="K159" s="60">
        <v>119448.07</v>
      </c>
      <c r="L159" s="60"/>
      <c r="M159" s="60"/>
      <c r="N159" s="60">
        <v>3072006.92</v>
      </c>
      <c r="O159" s="60"/>
      <c r="P159" s="60"/>
      <c r="Q159" s="60">
        <v>27191.14</v>
      </c>
      <c r="R159" s="60"/>
      <c r="S159" s="60"/>
      <c r="T159" s="60">
        <v>161583.21</v>
      </c>
      <c r="U159" s="58">
        <f t="shared" si="2"/>
        <v>3380229.34</v>
      </c>
    </row>
    <row r="160" spans="1:21">
      <c r="A160" s="59">
        <v>2201</v>
      </c>
      <c r="B160" s="59" t="s">
        <v>87</v>
      </c>
      <c r="C160" s="59">
        <v>2201</v>
      </c>
      <c r="D160" s="59" t="s">
        <v>87</v>
      </c>
      <c r="E160" s="59" t="s">
        <v>430</v>
      </c>
      <c r="F160" s="59" t="s">
        <v>431</v>
      </c>
      <c r="G160" s="59">
        <v>9228300</v>
      </c>
      <c r="H160" s="59" t="s">
        <v>421</v>
      </c>
      <c r="I160" s="60"/>
      <c r="J160" s="60"/>
      <c r="K160" s="60">
        <v>20231</v>
      </c>
      <c r="L160" s="60"/>
      <c r="M160" s="60"/>
      <c r="N160" s="60">
        <v>1128848</v>
      </c>
      <c r="O160" s="60"/>
      <c r="P160" s="60"/>
      <c r="Q160" s="60">
        <v>-4325996.43</v>
      </c>
      <c r="R160" s="60"/>
      <c r="S160" s="60"/>
      <c r="T160" s="60">
        <v>275633</v>
      </c>
      <c r="U160" s="58">
        <f t="shared" si="2"/>
        <v>-2901284.4299999997</v>
      </c>
    </row>
    <row r="161" spans="1:21">
      <c r="A161" s="59">
        <v>2201</v>
      </c>
      <c r="B161" s="59" t="s">
        <v>87</v>
      </c>
      <c r="C161" s="59">
        <v>2201</v>
      </c>
      <c r="D161" s="59" t="s">
        <v>87</v>
      </c>
      <c r="E161" s="59" t="s">
        <v>432</v>
      </c>
      <c r="F161" s="59" t="s">
        <v>433</v>
      </c>
      <c r="G161" s="59">
        <v>9228300</v>
      </c>
      <c r="H161" s="59" t="s">
        <v>421</v>
      </c>
      <c r="I161" s="60"/>
      <c r="J161" s="60"/>
      <c r="K161" s="60">
        <v>-76646.25</v>
      </c>
      <c r="L161" s="60"/>
      <c r="M161" s="60"/>
      <c r="N161" s="60">
        <v>-978376.25</v>
      </c>
      <c r="O161" s="60"/>
      <c r="P161" s="60">
        <v>-1566</v>
      </c>
      <c r="Q161" s="60">
        <v>-70587.240000000005</v>
      </c>
      <c r="R161" s="60"/>
      <c r="S161" s="60"/>
      <c r="T161" s="60">
        <v>1795280.77</v>
      </c>
      <c r="U161" s="58">
        <f t="shared" si="2"/>
        <v>668105.03</v>
      </c>
    </row>
    <row r="162" spans="1:21">
      <c r="A162" s="59">
        <v>2201</v>
      </c>
      <c r="B162" s="59" t="s">
        <v>87</v>
      </c>
      <c r="C162" s="59">
        <v>2201</v>
      </c>
      <c r="D162" s="59" t="s">
        <v>87</v>
      </c>
      <c r="E162" s="59" t="s">
        <v>434</v>
      </c>
      <c r="F162" s="59" t="s">
        <v>435</v>
      </c>
      <c r="G162" s="59">
        <v>9228300</v>
      </c>
      <c r="H162" s="59" t="s">
        <v>421</v>
      </c>
      <c r="I162" s="60"/>
      <c r="J162" s="60"/>
      <c r="K162" s="60">
        <v>51224</v>
      </c>
      <c r="L162" s="60"/>
      <c r="M162" s="60"/>
      <c r="N162" s="60">
        <v>963618</v>
      </c>
      <c r="O162" s="60"/>
      <c r="P162" s="60">
        <v>1566</v>
      </c>
      <c r="Q162" s="60">
        <v>49745</v>
      </c>
      <c r="R162" s="60"/>
      <c r="S162" s="60"/>
      <c r="T162" s="60">
        <v>-1719536.27</v>
      </c>
      <c r="U162" s="58">
        <f t="shared" si="2"/>
        <v>-653383.27</v>
      </c>
    </row>
    <row r="163" spans="1:21">
      <c r="A163" s="59">
        <v>2201</v>
      </c>
      <c r="B163" s="59" t="s">
        <v>87</v>
      </c>
      <c r="C163" s="59">
        <v>2201</v>
      </c>
      <c r="D163" s="59" t="s">
        <v>87</v>
      </c>
      <c r="E163" s="59" t="s">
        <v>436</v>
      </c>
      <c r="F163" s="59" t="s">
        <v>437</v>
      </c>
      <c r="G163" s="59">
        <v>9228300</v>
      </c>
      <c r="H163" s="59" t="s">
        <v>421</v>
      </c>
      <c r="I163" s="60"/>
      <c r="J163" s="60"/>
      <c r="K163" s="60">
        <v>-489156</v>
      </c>
      <c r="L163" s="60"/>
      <c r="M163" s="60"/>
      <c r="N163" s="60">
        <v>-489156</v>
      </c>
      <c r="O163" s="60"/>
      <c r="P163" s="60"/>
      <c r="Q163" s="60">
        <v>-489156</v>
      </c>
      <c r="R163" s="60"/>
      <c r="S163" s="60"/>
      <c r="T163" s="60">
        <v>1633726</v>
      </c>
      <c r="U163" s="58">
        <f t="shared" si="2"/>
        <v>166258</v>
      </c>
    </row>
    <row r="164" spans="1:21">
      <c r="A164" s="59">
        <v>2201</v>
      </c>
      <c r="B164" s="59" t="s">
        <v>87</v>
      </c>
      <c r="C164" s="59">
        <v>2201</v>
      </c>
      <c r="D164" s="59" t="s">
        <v>87</v>
      </c>
      <c r="E164" s="59" t="s">
        <v>438</v>
      </c>
      <c r="F164" s="59" t="s">
        <v>439</v>
      </c>
      <c r="G164" s="59">
        <v>9228300</v>
      </c>
      <c r="H164" s="59" t="s">
        <v>421</v>
      </c>
      <c r="I164" s="60">
        <v>1250806.95</v>
      </c>
      <c r="J164" s="60">
        <v>619526.98</v>
      </c>
      <c r="K164" s="60">
        <v>-102873.46</v>
      </c>
      <c r="L164" s="60">
        <v>618163.74</v>
      </c>
      <c r="M164" s="60">
        <v>490437.07</v>
      </c>
      <c r="N164" s="60">
        <v>-343859.86</v>
      </c>
      <c r="O164" s="60">
        <v>825439.94</v>
      </c>
      <c r="P164" s="60">
        <v>122944.19</v>
      </c>
      <c r="Q164" s="60">
        <v>1048219.59</v>
      </c>
      <c r="R164" s="60">
        <v>2024260.54</v>
      </c>
      <c r="S164" s="60">
        <v>685419.9</v>
      </c>
      <c r="T164" s="60">
        <v>65602.16</v>
      </c>
      <c r="U164" s="58">
        <f t="shared" si="2"/>
        <v>7304087.7400000002</v>
      </c>
    </row>
    <row r="165" spans="1:21">
      <c r="A165" s="59">
        <v>2201</v>
      </c>
      <c r="B165" s="59" t="s">
        <v>87</v>
      </c>
      <c r="C165" s="59">
        <v>2201</v>
      </c>
      <c r="D165" s="59" t="s">
        <v>87</v>
      </c>
      <c r="E165" s="59" t="s">
        <v>440</v>
      </c>
      <c r="F165" s="59" t="s">
        <v>441</v>
      </c>
      <c r="G165" s="59">
        <v>9228300</v>
      </c>
      <c r="H165" s="59" t="s">
        <v>421</v>
      </c>
      <c r="I165" s="60">
        <v>170117.9</v>
      </c>
      <c r="J165" s="60">
        <v>288703.49</v>
      </c>
      <c r="K165" s="60">
        <v>1195759.6299999999</v>
      </c>
      <c r="L165" s="60">
        <v>211944.25</v>
      </c>
      <c r="M165" s="60">
        <v>133386.73000000001</v>
      </c>
      <c r="N165" s="60">
        <v>-1605053.4</v>
      </c>
      <c r="O165" s="60">
        <v>166878.23000000001</v>
      </c>
      <c r="P165" s="60">
        <v>36260.29</v>
      </c>
      <c r="Q165" s="60">
        <v>-948442.95</v>
      </c>
      <c r="R165" s="60">
        <v>-139586.01</v>
      </c>
      <c r="S165" s="60">
        <v>560864.63</v>
      </c>
      <c r="T165" s="60">
        <v>-564293.76</v>
      </c>
      <c r="U165" s="58">
        <f t="shared" si="2"/>
        <v>-493460.96999999986</v>
      </c>
    </row>
    <row r="166" spans="1:21">
      <c r="A166" s="59">
        <v>2201</v>
      </c>
      <c r="B166" s="59" t="s">
        <v>87</v>
      </c>
      <c r="C166" s="59">
        <v>2201</v>
      </c>
      <c r="D166" s="59" t="s">
        <v>87</v>
      </c>
      <c r="E166" s="59" t="s">
        <v>442</v>
      </c>
      <c r="F166" s="59" t="s">
        <v>443</v>
      </c>
      <c r="G166" s="59">
        <v>9228400</v>
      </c>
      <c r="H166" s="59" t="s">
        <v>444</v>
      </c>
      <c r="I166" s="60"/>
      <c r="J166" s="60"/>
      <c r="K166" s="60">
        <v>-460008.18</v>
      </c>
      <c r="L166" s="60"/>
      <c r="M166" s="60"/>
      <c r="N166" s="60">
        <v>71959.5</v>
      </c>
      <c r="O166" s="60"/>
      <c r="P166" s="60"/>
      <c r="Q166" s="60">
        <v>-545315.5</v>
      </c>
      <c r="R166" s="60"/>
      <c r="S166" s="60"/>
      <c r="T166" s="60">
        <v>184313.37</v>
      </c>
      <c r="U166" s="58">
        <f t="shared" si="2"/>
        <v>-749050.80999999994</v>
      </c>
    </row>
    <row r="167" spans="1:21">
      <c r="A167" s="59">
        <v>2201</v>
      </c>
      <c r="B167" s="59" t="s">
        <v>87</v>
      </c>
      <c r="C167" s="59">
        <v>2201</v>
      </c>
      <c r="D167" s="59" t="s">
        <v>87</v>
      </c>
      <c r="E167" s="59" t="s">
        <v>445</v>
      </c>
      <c r="F167" s="59" t="s">
        <v>446</v>
      </c>
      <c r="G167" s="59">
        <v>9230000</v>
      </c>
      <c r="H167" s="59" t="s">
        <v>447</v>
      </c>
      <c r="I167" s="60"/>
      <c r="J167" s="60"/>
      <c r="K167" s="60">
        <v>3129870.19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58">
        <f t="shared" si="2"/>
        <v>3129870.19</v>
      </c>
    </row>
    <row r="168" spans="1:21">
      <c r="A168" s="59">
        <v>2201</v>
      </c>
      <c r="B168" s="59" t="s">
        <v>87</v>
      </c>
      <c r="C168" s="59">
        <v>2201</v>
      </c>
      <c r="D168" s="59" t="s">
        <v>87</v>
      </c>
      <c r="E168" s="59" t="s">
        <v>448</v>
      </c>
      <c r="F168" s="59" t="s">
        <v>449</v>
      </c>
      <c r="G168" s="59">
        <v>9230000</v>
      </c>
      <c r="H168" s="59" t="s">
        <v>447</v>
      </c>
      <c r="I168" s="60">
        <v>-124054.2</v>
      </c>
      <c r="J168" s="60">
        <v>-124527.5</v>
      </c>
      <c r="K168" s="60">
        <v>-90447.84</v>
      </c>
      <c r="L168" s="60">
        <v>-113877.13</v>
      </c>
      <c r="M168" s="60">
        <v>-114313.69</v>
      </c>
      <c r="N168" s="60">
        <v>-114752.04</v>
      </c>
      <c r="O168" s="60">
        <v>-115192.18</v>
      </c>
      <c r="P168" s="60">
        <v>-115634.16</v>
      </c>
      <c r="Q168" s="60">
        <v>-116077.87</v>
      </c>
      <c r="R168" s="60">
        <v>-116523.46</v>
      </c>
      <c r="S168" s="60">
        <v>-116970.87</v>
      </c>
      <c r="T168" s="60">
        <v>1294705.3899999999</v>
      </c>
      <c r="U168" s="58">
        <f t="shared" si="2"/>
        <v>32334.449999999953</v>
      </c>
    </row>
    <row r="169" spans="1:21">
      <c r="A169" s="59">
        <v>2201</v>
      </c>
      <c r="B169" s="59" t="s">
        <v>87</v>
      </c>
      <c r="C169" s="59">
        <v>2201</v>
      </c>
      <c r="D169" s="59" t="s">
        <v>87</v>
      </c>
      <c r="E169" s="59" t="s">
        <v>450</v>
      </c>
      <c r="F169" s="59" t="s">
        <v>451</v>
      </c>
      <c r="G169" s="59">
        <v>9231000</v>
      </c>
      <c r="H169" s="59" t="s">
        <v>452</v>
      </c>
      <c r="I169" s="60">
        <v>-276997150.10000002</v>
      </c>
      <c r="J169" s="60">
        <v>2000000</v>
      </c>
      <c r="K169" s="60">
        <v>-54900000</v>
      </c>
      <c r="L169" s="60">
        <v>-13100000</v>
      </c>
      <c r="M169" s="60">
        <v>-5000000</v>
      </c>
      <c r="N169" s="60">
        <v>-23000000</v>
      </c>
      <c r="O169" s="60">
        <v>-10000000</v>
      </c>
      <c r="P169" s="60">
        <v>48000000</v>
      </c>
      <c r="Q169" s="60">
        <v>28000000</v>
      </c>
      <c r="R169" s="60">
        <v>30500000</v>
      </c>
      <c r="S169" s="60">
        <v>-16500000</v>
      </c>
      <c r="T169" s="60">
        <v>438000000</v>
      </c>
      <c r="U169" s="58">
        <f t="shared" si="2"/>
        <v>147002849.89999998</v>
      </c>
    </row>
    <row r="170" spans="1:21">
      <c r="A170" s="59">
        <v>2201</v>
      </c>
      <c r="B170" s="59" t="s">
        <v>87</v>
      </c>
      <c r="C170" s="59">
        <v>2201</v>
      </c>
      <c r="D170" s="59" t="s">
        <v>87</v>
      </c>
      <c r="E170" s="59" t="s">
        <v>453</v>
      </c>
      <c r="F170" s="59" t="s">
        <v>454</v>
      </c>
      <c r="G170" s="59">
        <v>9232000</v>
      </c>
      <c r="H170" s="59" t="s">
        <v>455</v>
      </c>
      <c r="I170" s="60">
        <v>-4236764.5599999996</v>
      </c>
      <c r="J170" s="60">
        <v>-575158.44999999995</v>
      </c>
      <c r="K170" s="60">
        <v>-5900651.9699999997</v>
      </c>
      <c r="L170" s="60">
        <v>-2015552.99</v>
      </c>
      <c r="M170" s="60">
        <v>3339678.31</v>
      </c>
      <c r="N170" s="60">
        <v>-11704965.09</v>
      </c>
      <c r="O170" s="60">
        <v>-1424162.55</v>
      </c>
      <c r="P170" s="60">
        <v>7343092.5700000003</v>
      </c>
      <c r="Q170" s="60">
        <v>-23513171.210000001</v>
      </c>
      <c r="R170" s="60">
        <v>28161450.379999999</v>
      </c>
      <c r="S170" s="60">
        <v>-7318093.0099999998</v>
      </c>
      <c r="T170" s="60">
        <v>-38022323.609999999</v>
      </c>
      <c r="U170" s="58">
        <f t="shared" si="2"/>
        <v>-55866622.18</v>
      </c>
    </row>
    <row r="171" spans="1:21">
      <c r="A171" s="59">
        <v>2201</v>
      </c>
      <c r="B171" s="59" t="s">
        <v>87</v>
      </c>
      <c r="C171" s="59">
        <v>2201</v>
      </c>
      <c r="D171" s="59" t="s">
        <v>87</v>
      </c>
      <c r="E171" s="59" t="s">
        <v>456</v>
      </c>
      <c r="F171" s="59" t="s">
        <v>457</v>
      </c>
      <c r="G171" s="59">
        <v>9232000</v>
      </c>
      <c r="H171" s="59" t="s">
        <v>455</v>
      </c>
      <c r="I171" s="60">
        <v>46496151.850000001</v>
      </c>
      <c r="J171" s="60">
        <v>26794658.460000001</v>
      </c>
      <c r="K171" s="60">
        <v>9610228.6999999993</v>
      </c>
      <c r="L171" s="60">
        <v>11947272.699999999</v>
      </c>
      <c r="M171" s="60">
        <v>-10515475.039999999</v>
      </c>
      <c r="N171" s="60">
        <v>13505572.23</v>
      </c>
      <c r="O171" s="60">
        <v>13311210.27</v>
      </c>
      <c r="P171" s="60">
        <v>-67492382.469999999</v>
      </c>
      <c r="Q171" s="60">
        <v>32837780.41</v>
      </c>
      <c r="R171" s="60">
        <v>-5918455.4800000004</v>
      </c>
      <c r="S171" s="60">
        <v>-27790061.699999999</v>
      </c>
      <c r="T171" s="60">
        <v>-2777241.21</v>
      </c>
      <c r="U171" s="58">
        <f t="shared" si="2"/>
        <v>40009258.720000006</v>
      </c>
    </row>
    <row r="172" spans="1:21">
      <c r="A172" s="59">
        <v>2201</v>
      </c>
      <c r="B172" s="59" t="s">
        <v>87</v>
      </c>
      <c r="C172" s="59">
        <v>2201</v>
      </c>
      <c r="D172" s="59" t="s">
        <v>87</v>
      </c>
      <c r="E172" s="59" t="s">
        <v>458</v>
      </c>
      <c r="F172" s="59" t="s">
        <v>459</v>
      </c>
      <c r="G172" s="59">
        <v>9232000</v>
      </c>
      <c r="H172" s="59" t="s">
        <v>455</v>
      </c>
      <c r="I172" s="60">
        <v>9264357.5999999996</v>
      </c>
      <c r="J172" s="60">
        <v>3117699.39</v>
      </c>
      <c r="K172" s="60">
        <v>-116889.56</v>
      </c>
      <c r="L172" s="60">
        <v>3106012.88</v>
      </c>
      <c r="M172" s="60">
        <v>-1428698.38</v>
      </c>
      <c r="N172" s="60">
        <v>-3305894.14</v>
      </c>
      <c r="O172" s="60">
        <v>2741505.73</v>
      </c>
      <c r="P172" s="60">
        <v>3299098.43</v>
      </c>
      <c r="Q172" s="60">
        <v>-376053.61</v>
      </c>
      <c r="R172" s="60">
        <v>-2559037.46</v>
      </c>
      <c r="S172" s="60">
        <v>164143.1</v>
      </c>
      <c r="T172" s="60">
        <v>3273712.35</v>
      </c>
      <c r="U172" s="58">
        <f t="shared" si="2"/>
        <v>17179956.329999998</v>
      </c>
    </row>
    <row r="173" spans="1:21">
      <c r="A173" s="59">
        <v>2201</v>
      </c>
      <c r="B173" s="59" t="s">
        <v>87</v>
      </c>
      <c r="C173" s="59">
        <v>2201</v>
      </c>
      <c r="D173" s="59" t="s">
        <v>87</v>
      </c>
      <c r="E173" s="59" t="s">
        <v>460</v>
      </c>
      <c r="F173" s="59" t="s">
        <v>461</v>
      </c>
      <c r="G173" s="59">
        <v>9232000</v>
      </c>
      <c r="H173" s="59" t="s">
        <v>455</v>
      </c>
      <c r="I173" s="60">
        <v>182801.48</v>
      </c>
      <c r="J173" s="60">
        <v>-75706.2</v>
      </c>
      <c r="K173" s="60">
        <v>-26598.11</v>
      </c>
      <c r="L173" s="60">
        <v>-65349.71</v>
      </c>
      <c r="M173" s="60">
        <v>11899.61</v>
      </c>
      <c r="N173" s="60">
        <v>39621.61</v>
      </c>
      <c r="O173" s="60">
        <v>24897.17</v>
      </c>
      <c r="P173" s="60">
        <v>-127844.22</v>
      </c>
      <c r="Q173" s="60">
        <v>-95877.55</v>
      </c>
      <c r="R173" s="60">
        <v>15385.47</v>
      </c>
      <c r="S173" s="60">
        <v>105599.9</v>
      </c>
      <c r="T173" s="60">
        <v>-333814.28000000003</v>
      </c>
      <c r="U173" s="58">
        <f t="shared" si="2"/>
        <v>-344984.83</v>
      </c>
    </row>
    <row r="174" spans="1:21">
      <c r="A174" s="59">
        <v>2201</v>
      </c>
      <c r="B174" s="59" t="s">
        <v>87</v>
      </c>
      <c r="C174" s="59">
        <v>2201</v>
      </c>
      <c r="D174" s="59" t="s">
        <v>87</v>
      </c>
      <c r="E174" s="59" t="s">
        <v>462</v>
      </c>
      <c r="F174" s="59" t="s">
        <v>463</v>
      </c>
      <c r="G174" s="59">
        <v>9232000</v>
      </c>
      <c r="H174" s="59" t="s">
        <v>455</v>
      </c>
      <c r="I174" s="60">
        <v>25086.720000000001</v>
      </c>
      <c r="J174" s="60">
        <v>-6191.36</v>
      </c>
      <c r="K174" s="60">
        <v>-9752.0400000000009</v>
      </c>
      <c r="L174" s="60">
        <v>11232.46</v>
      </c>
      <c r="M174" s="60">
        <v>-9517.02</v>
      </c>
      <c r="N174" s="60">
        <v>-14135.79</v>
      </c>
      <c r="O174" s="60">
        <v>7834.7</v>
      </c>
      <c r="P174" s="60">
        <v>-5949.05</v>
      </c>
      <c r="Q174" s="60">
        <v>-134.59</v>
      </c>
      <c r="R174" s="60">
        <v>4949.29</v>
      </c>
      <c r="S174" s="60">
        <v>12579.79</v>
      </c>
      <c r="T174" s="60">
        <v>219.92</v>
      </c>
      <c r="U174" s="58">
        <f t="shared" si="2"/>
        <v>16223.029999999997</v>
      </c>
    </row>
    <row r="175" spans="1:21">
      <c r="A175" s="59">
        <v>2201</v>
      </c>
      <c r="B175" s="59" t="s">
        <v>87</v>
      </c>
      <c r="C175" s="59">
        <v>2201</v>
      </c>
      <c r="D175" s="59" t="s">
        <v>87</v>
      </c>
      <c r="E175" s="59" t="s">
        <v>464</v>
      </c>
      <c r="F175" s="59" t="s">
        <v>465</v>
      </c>
      <c r="G175" s="59">
        <v>9232000</v>
      </c>
      <c r="H175" s="59" t="s">
        <v>455</v>
      </c>
      <c r="I175" s="60">
        <v>-1991218.15</v>
      </c>
      <c r="J175" s="60">
        <v>-31796.66</v>
      </c>
      <c r="K175" s="60">
        <v>-2803154.79</v>
      </c>
      <c r="L175" s="60">
        <v>-386895.59</v>
      </c>
      <c r="M175" s="60">
        <v>-2928864.81</v>
      </c>
      <c r="N175" s="60">
        <v>8065140.6699999999</v>
      </c>
      <c r="O175" s="60">
        <v>-1229544</v>
      </c>
      <c r="P175" s="60">
        <v>-2932222.79</v>
      </c>
      <c r="Q175" s="60">
        <v>-1133440.1000000001</v>
      </c>
      <c r="R175" s="60">
        <v>-2006759.59</v>
      </c>
      <c r="S175" s="60">
        <v>8248357.71</v>
      </c>
      <c r="T175" s="60">
        <v>-1231174.8</v>
      </c>
      <c r="U175" s="58">
        <f t="shared" si="2"/>
        <v>-361572.90000000061</v>
      </c>
    </row>
    <row r="176" spans="1:21">
      <c r="A176" s="59">
        <v>2201</v>
      </c>
      <c r="B176" s="59" t="s">
        <v>87</v>
      </c>
      <c r="C176" s="59">
        <v>2201</v>
      </c>
      <c r="D176" s="59" t="s">
        <v>87</v>
      </c>
      <c r="E176" s="59" t="s">
        <v>466</v>
      </c>
      <c r="F176" s="59" t="s">
        <v>467</v>
      </c>
      <c r="G176" s="59">
        <v>9232000</v>
      </c>
      <c r="H176" s="59" t="s">
        <v>455</v>
      </c>
      <c r="I176" s="60">
        <v>-75232.62</v>
      </c>
      <c r="J176" s="60">
        <v>-76380.92</v>
      </c>
      <c r="K176" s="60">
        <v>852589.6</v>
      </c>
      <c r="L176" s="60">
        <v>-71426.25</v>
      </c>
      <c r="M176" s="60">
        <v>-76052.19</v>
      </c>
      <c r="N176" s="60">
        <v>-64207.360000000001</v>
      </c>
      <c r="O176" s="60">
        <v>-74689</v>
      </c>
      <c r="P176" s="60">
        <v>-75642</v>
      </c>
      <c r="Q176" s="60">
        <v>-75642</v>
      </c>
      <c r="R176" s="60">
        <v>-75614.91</v>
      </c>
      <c r="S176" s="60">
        <v>-75437.77</v>
      </c>
      <c r="T176" s="60">
        <v>-7547.2</v>
      </c>
      <c r="U176" s="58">
        <f t="shared" si="2"/>
        <v>104717.38000000012</v>
      </c>
    </row>
    <row r="177" spans="1:21">
      <c r="A177" s="59">
        <v>2201</v>
      </c>
      <c r="B177" s="59" t="s">
        <v>87</v>
      </c>
      <c r="C177" s="59">
        <v>2201</v>
      </c>
      <c r="D177" s="59" t="s">
        <v>87</v>
      </c>
      <c r="E177" s="59" t="s">
        <v>468</v>
      </c>
      <c r="F177" s="59" t="s">
        <v>469</v>
      </c>
      <c r="G177" s="59">
        <v>9232000</v>
      </c>
      <c r="H177" s="59" t="s">
        <v>455</v>
      </c>
      <c r="I177" s="60"/>
      <c r="J177" s="60"/>
      <c r="K177" s="60">
        <v>1823289.19</v>
      </c>
      <c r="L177" s="60"/>
      <c r="M177" s="60"/>
      <c r="N177" s="60">
        <v>0</v>
      </c>
      <c r="O177" s="60"/>
      <c r="P177" s="60"/>
      <c r="Q177" s="60"/>
      <c r="R177" s="60"/>
      <c r="S177" s="60"/>
      <c r="T177" s="60">
        <v>874.81</v>
      </c>
      <c r="U177" s="58">
        <f t="shared" si="2"/>
        <v>1824164</v>
      </c>
    </row>
    <row r="178" spans="1:21">
      <c r="A178" s="59">
        <v>2201</v>
      </c>
      <c r="B178" s="59" t="s">
        <v>87</v>
      </c>
      <c r="C178" s="59">
        <v>2201</v>
      </c>
      <c r="D178" s="59" t="s">
        <v>87</v>
      </c>
      <c r="E178" s="59" t="s">
        <v>470</v>
      </c>
      <c r="F178" s="59" t="s">
        <v>471</v>
      </c>
      <c r="G178" s="59">
        <v>9232000</v>
      </c>
      <c r="H178" s="59" t="s">
        <v>455</v>
      </c>
      <c r="I178" s="60">
        <v>1481.88</v>
      </c>
      <c r="J178" s="60">
        <v>-4987.42</v>
      </c>
      <c r="K178" s="60">
        <v>5522.22</v>
      </c>
      <c r="L178" s="60">
        <v>2414.69</v>
      </c>
      <c r="M178" s="60">
        <v>-2211.69</v>
      </c>
      <c r="N178" s="60">
        <v>-139.31</v>
      </c>
      <c r="O178" s="60">
        <v>-2080.37</v>
      </c>
      <c r="P178" s="60">
        <v>0</v>
      </c>
      <c r="Q178" s="60">
        <v>0</v>
      </c>
      <c r="R178" s="60">
        <v>-34.840000000000003</v>
      </c>
      <c r="S178" s="60">
        <v>272.31</v>
      </c>
      <c r="T178" s="60">
        <v>-167.31</v>
      </c>
      <c r="U178" s="58">
        <f t="shared" si="2"/>
        <v>70.160000000000906</v>
      </c>
    </row>
    <row r="179" spans="1:21">
      <c r="A179" s="59">
        <v>2201</v>
      </c>
      <c r="B179" s="59" t="s">
        <v>87</v>
      </c>
      <c r="C179" s="59">
        <v>2201</v>
      </c>
      <c r="D179" s="59" t="s">
        <v>87</v>
      </c>
      <c r="E179" s="59" t="s">
        <v>472</v>
      </c>
      <c r="F179" s="59" t="s">
        <v>473</v>
      </c>
      <c r="G179" s="59">
        <v>9232000</v>
      </c>
      <c r="H179" s="59" t="s">
        <v>455</v>
      </c>
      <c r="I179" s="60">
        <v>-100</v>
      </c>
      <c r="J179" s="60">
        <v>100</v>
      </c>
      <c r="K179" s="60">
        <v>0</v>
      </c>
      <c r="L179" s="60">
        <v>0</v>
      </c>
      <c r="M179" s="60">
        <v>0</v>
      </c>
      <c r="N179" s="60">
        <v>31928.44</v>
      </c>
      <c r="O179" s="60">
        <v>0</v>
      </c>
      <c r="P179" s="60">
        <v>-1150</v>
      </c>
      <c r="Q179" s="60">
        <v>0</v>
      </c>
      <c r="R179" s="60">
        <v>0</v>
      </c>
      <c r="S179" s="60">
        <v>-30945.5</v>
      </c>
      <c r="T179" s="60">
        <v>-15000</v>
      </c>
      <c r="U179" s="58">
        <f t="shared" si="2"/>
        <v>-15167.060000000001</v>
      </c>
    </row>
    <row r="180" spans="1:21">
      <c r="A180" s="59">
        <v>2201</v>
      </c>
      <c r="B180" s="59" t="s">
        <v>87</v>
      </c>
      <c r="C180" s="59">
        <v>2201</v>
      </c>
      <c r="D180" s="59" t="s">
        <v>87</v>
      </c>
      <c r="E180" s="59" t="s">
        <v>474</v>
      </c>
      <c r="F180" s="59" t="s">
        <v>475</v>
      </c>
      <c r="G180" s="59">
        <v>9232000</v>
      </c>
      <c r="H180" s="59" t="s">
        <v>455</v>
      </c>
      <c r="I180" s="60">
        <v>-2174583.33</v>
      </c>
      <c r="J180" s="60">
        <v>-2174583.33</v>
      </c>
      <c r="K180" s="60">
        <v>26635651.690000001</v>
      </c>
      <c r="L180" s="60">
        <v>-2178814.79</v>
      </c>
      <c r="M180" s="60">
        <v>-2174583.33</v>
      </c>
      <c r="N180" s="60">
        <v>-1456804.19</v>
      </c>
      <c r="O180" s="60">
        <v>-2054953.48</v>
      </c>
      <c r="P180" s="60">
        <v>-2054953.48</v>
      </c>
      <c r="Q180" s="60">
        <v>-3052652.27</v>
      </c>
      <c r="R180" s="60">
        <v>-2252181</v>
      </c>
      <c r="S180" s="60">
        <v>-2252181</v>
      </c>
      <c r="T180" s="60">
        <v>-790368.66</v>
      </c>
      <c r="U180" s="58">
        <f t="shared" si="2"/>
        <v>4018992.8300000038</v>
      </c>
    </row>
    <row r="181" spans="1:21">
      <c r="A181" s="59">
        <v>2201</v>
      </c>
      <c r="B181" s="59" t="s">
        <v>87</v>
      </c>
      <c r="C181" s="59">
        <v>2201</v>
      </c>
      <c r="D181" s="59" t="s">
        <v>87</v>
      </c>
      <c r="E181" s="59" t="s">
        <v>476</v>
      </c>
      <c r="F181" s="59" t="s">
        <v>477</v>
      </c>
      <c r="G181" s="59">
        <v>9232000</v>
      </c>
      <c r="H181" s="59" t="s">
        <v>455</v>
      </c>
      <c r="I181" s="60">
        <v>-79.55</v>
      </c>
      <c r="J181" s="60">
        <v>-2255.39</v>
      </c>
      <c r="K181" s="60">
        <v>-2872.99</v>
      </c>
      <c r="L181" s="60">
        <v>-2380.6</v>
      </c>
      <c r="M181" s="60">
        <v>3585.39</v>
      </c>
      <c r="N181" s="60">
        <v>1915.27</v>
      </c>
      <c r="O181" s="60">
        <v>-560.41</v>
      </c>
      <c r="P181" s="60">
        <v>-578.74</v>
      </c>
      <c r="Q181" s="60">
        <v>-223.45</v>
      </c>
      <c r="R181" s="60">
        <v>0</v>
      </c>
      <c r="S181" s="60">
        <v>-2457.4299999999998</v>
      </c>
      <c r="T181" s="60">
        <v>-3581.09</v>
      </c>
      <c r="U181" s="58">
        <f t="shared" si="2"/>
        <v>-9488.99</v>
      </c>
    </row>
    <row r="182" spans="1:21">
      <c r="A182" s="59">
        <v>2201</v>
      </c>
      <c r="B182" s="59" t="s">
        <v>87</v>
      </c>
      <c r="C182" s="59">
        <v>2201</v>
      </c>
      <c r="D182" s="59" t="s">
        <v>87</v>
      </c>
      <c r="E182" s="59" t="s">
        <v>478</v>
      </c>
      <c r="F182" s="59" t="s">
        <v>479</v>
      </c>
      <c r="G182" s="59">
        <v>9232000</v>
      </c>
      <c r="H182" s="59" t="s">
        <v>455</v>
      </c>
      <c r="I182" s="60">
        <v>43.88</v>
      </c>
      <c r="J182" s="60">
        <v>18</v>
      </c>
      <c r="K182" s="60">
        <v>1747.38</v>
      </c>
      <c r="L182" s="60">
        <v>0</v>
      </c>
      <c r="M182" s="60">
        <v>-1683.63</v>
      </c>
      <c r="N182" s="60">
        <v>-0.75</v>
      </c>
      <c r="O182" s="60">
        <v>11.25</v>
      </c>
      <c r="P182" s="60">
        <v>1673.13</v>
      </c>
      <c r="Q182" s="60">
        <v>-1643.13</v>
      </c>
      <c r="R182" s="60">
        <v>12</v>
      </c>
      <c r="S182" s="60">
        <v>12</v>
      </c>
      <c r="T182" s="60">
        <v>12</v>
      </c>
      <c r="U182" s="58">
        <f t="shared" si="2"/>
        <v>202.13000000000011</v>
      </c>
    </row>
    <row r="183" spans="1:21">
      <c r="A183" s="59">
        <v>2201</v>
      </c>
      <c r="B183" s="59" t="s">
        <v>87</v>
      </c>
      <c r="C183" s="59">
        <v>2201</v>
      </c>
      <c r="D183" s="59" t="s">
        <v>87</v>
      </c>
      <c r="E183" s="59" t="s">
        <v>480</v>
      </c>
      <c r="F183" s="59" t="s">
        <v>481</v>
      </c>
      <c r="G183" s="59">
        <v>9232000</v>
      </c>
      <c r="H183" s="59" t="s">
        <v>455</v>
      </c>
      <c r="I183" s="60">
        <v>-9571.41</v>
      </c>
      <c r="J183" s="60">
        <v>-87496.99</v>
      </c>
      <c r="K183" s="60">
        <v>-86561.27</v>
      </c>
      <c r="L183" s="60">
        <v>86414.97</v>
      </c>
      <c r="M183" s="60">
        <v>-85559.08</v>
      </c>
      <c r="N183" s="60">
        <v>87725.92</v>
      </c>
      <c r="O183" s="60">
        <v>87327.63</v>
      </c>
      <c r="P183" s="60">
        <v>-83957.18</v>
      </c>
      <c r="Q183" s="60">
        <v>86909.8</v>
      </c>
      <c r="R183" s="60">
        <v>1096.9100000000001</v>
      </c>
      <c r="S183" s="60">
        <v>274.31</v>
      </c>
      <c r="T183" s="60">
        <v>220.67</v>
      </c>
      <c r="U183" s="58">
        <f t="shared" si="2"/>
        <v>-3175.7200000000153</v>
      </c>
    </row>
    <row r="184" spans="1:21">
      <c r="A184" s="59">
        <v>2201</v>
      </c>
      <c r="B184" s="59" t="s">
        <v>87</v>
      </c>
      <c r="C184" s="59">
        <v>2201</v>
      </c>
      <c r="D184" s="59" t="s">
        <v>87</v>
      </c>
      <c r="E184" s="59" t="s">
        <v>482</v>
      </c>
      <c r="F184" s="59" t="s">
        <v>483</v>
      </c>
      <c r="G184" s="59">
        <v>9232000</v>
      </c>
      <c r="H184" s="59" t="s">
        <v>455</v>
      </c>
      <c r="I184" s="60">
        <v>-15024.6</v>
      </c>
      <c r="J184" s="60">
        <v>277</v>
      </c>
      <c r="K184" s="60">
        <v>-125.3</v>
      </c>
      <c r="L184" s="60">
        <v>4043.8</v>
      </c>
      <c r="M184" s="60">
        <v>1.1000000000000001</v>
      </c>
      <c r="N184" s="60">
        <v>4264.1000000000004</v>
      </c>
      <c r="O184" s="60">
        <v>0</v>
      </c>
      <c r="P184" s="60">
        <v>-3786.8</v>
      </c>
      <c r="Q184" s="60">
        <v>-15.6</v>
      </c>
      <c r="R184" s="60">
        <v>3764.5</v>
      </c>
      <c r="S184" s="60">
        <v>52.7</v>
      </c>
      <c r="T184" s="60">
        <v>0</v>
      </c>
      <c r="U184" s="58">
        <f t="shared" si="2"/>
        <v>-6549.0999999999976</v>
      </c>
    </row>
    <row r="185" spans="1:21">
      <c r="A185" s="59">
        <v>2201</v>
      </c>
      <c r="B185" s="59" t="s">
        <v>87</v>
      </c>
      <c r="C185" s="59">
        <v>2201</v>
      </c>
      <c r="D185" s="59" t="s">
        <v>87</v>
      </c>
      <c r="E185" s="59" t="s">
        <v>484</v>
      </c>
      <c r="F185" s="59" t="s">
        <v>485</v>
      </c>
      <c r="G185" s="59">
        <v>9232000</v>
      </c>
      <c r="H185" s="59" t="s">
        <v>455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-862.99</v>
      </c>
      <c r="U185" s="58">
        <f t="shared" si="2"/>
        <v>-862.99</v>
      </c>
    </row>
    <row r="186" spans="1:21">
      <c r="A186" s="59">
        <v>2201</v>
      </c>
      <c r="B186" s="59" t="s">
        <v>87</v>
      </c>
      <c r="C186" s="59">
        <v>2201</v>
      </c>
      <c r="D186" s="59" t="s">
        <v>87</v>
      </c>
      <c r="E186" s="59" t="s">
        <v>486</v>
      </c>
      <c r="F186" s="59" t="s">
        <v>487</v>
      </c>
      <c r="G186" s="59">
        <v>9232000</v>
      </c>
      <c r="H186" s="59" t="s">
        <v>455</v>
      </c>
      <c r="I186" s="60">
        <v>-86082.81</v>
      </c>
      <c r="J186" s="60">
        <v>-134.91999999999999</v>
      </c>
      <c r="K186" s="60">
        <v>92180.09</v>
      </c>
      <c r="L186" s="60">
        <v>-90031.98</v>
      </c>
      <c r="M186" s="60">
        <v>-50.23</v>
      </c>
      <c r="N186" s="60">
        <v>88098.85</v>
      </c>
      <c r="O186" s="60">
        <v>-1293.8399999999999</v>
      </c>
      <c r="P186" s="60">
        <v>-882.64</v>
      </c>
      <c r="Q186" s="60">
        <v>-91303.32</v>
      </c>
      <c r="R186" s="60">
        <v>90533.46</v>
      </c>
      <c r="S186" s="60">
        <v>976.1</v>
      </c>
      <c r="T186" s="60">
        <v>-93356.63</v>
      </c>
      <c r="U186" s="58">
        <f t="shared" si="2"/>
        <v>-91347.869999999981</v>
      </c>
    </row>
    <row r="187" spans="1:21">
      <c r="A187" s="59">
        <v>2201</v>
      </c>
      <c r="B187" s="59" t="s">
        <v>87</v>
      </c>
      <c r="C187" s="59">
        <v>2201</v>
      </c>
      <c r="D187" s="59" t="s">
        <v>87</v>
      </c>
      <c r="E187" s="59" t="s">
        <v>488</v>
      </c>
      <c r="F187" s="59" t="s">
        <v>489</v>
      </c>
      <c r="G187" s="59">
        <v>9232000</v>
      </c>
      <c r="H187" s="59" t="s">
        <v>455</v>
      </c>
      <c r="I187" s="60">
        <v>-681442.7</v>
      </c>
      <c r="J187" s="60">
        <v>657764.38</v>
      </c>
      <c r="K187" s="60">
        <v>21733.7</v>
      </c>
      <c r="L187" s="60">
        <v>-23429.78</v>
      </c>
      <c r="M187" s="60">
        <v>973.17</v>
      </c>
      <c r="N187" s="60">
        <v>22285.78</v>
      </c>
      <c r="O187" s="60">
        <v>-512.49</v>
      </c>
      <c r="P187" s="60">
        <v>-570.83000000000004</v>
      </c>
      <c r="Q187" s="60">
        <v>-21252.36</v>
      </c>
      <c r="R187" s="60">
        <v>20480.73</v>
      </c>
      <c r="S187" s="60">
        <v>1216.67</v>
      </c>
      <c r="T187" s="60">
        <v>-16319.12</v>
      </c>
      <c r="U187" s="58">
        <f t="shared" si="2"/>
        <v>-19072.849999999951</v>
      </c>
    </row>
    <row r="188" spans="1:21">
      <c r="A188" s="59">
        <v>2201</v>
      </c>
      <c r="B188" s="59" t="s">
        <v>87</v>
      </c>
      <c r="C188" s="59">
        <v>2201</v>
      </c>
      <c r="D188" s="59" t="s">
        <v>87</v>
      </c>
      <c r="E188" s="59" t="s">
        <v>490</v>
      </c>
      <c r="F188" s="59" t="s">
        <v>491</v>
      </c>
      <c r="G188" s="59">
        <v>9232000</v>
      </c>
      <c r="H188" s="59" t="s">
        <v>455</v>
      </c>
      <c r="I188" s="60">
        <v>751107.45</v>
      </c>
      <c r="J188" s="60">
        <v>-34270.769999999997</v>
      </c>
      <c r="K188" s="60">
        <v>-516048.06</v>
      </c>
      <c r="L188" s="60">
        <v>-323128.99</v>
      </c>
      <c r="M188" s="60">
        <v>-492953.86</v>
      </c>
      <c r="N188" s="60">
        <v>445223.78</v>
      </c>
      <c r="O188" s="60">
        <v>-1196810.7</v>
      </c>
      <c r="P188" s="60">
        <v>-108817.11</v>
      </c>
      <c r="Q188" s="60">
        <v>256187.67</v>
      </c>
      <c r="R188" s="60">
        <v>-379852.09</v>
      </c>
      <c r="S188" s="60">
        <v>-245183.15</v>
      </c>
      <c r="T188" s="60">
        <v>2223722.83</v>
      </c>
      <c r="U188" s="58">
        <f t="shared" si="2"/>
        <v>379177</v>
      </c>
    </row>
    <row r="189" spans="1:21">
      <c r="A189" s="59">
        <v>2201</v>
      </c>
      <c r="B189" s="59" t="s">
        <v>87</v>
      </c>
      <c r="C189" s="59">
        <v>2201</v>
      </c>
      <c r="D189" s="59" t="s">
        <v>87</v>
      </c>
      <c r="E189" s="59" t="s">
        <v>492</v>
      </c>
      <c r="F189" s="59" t="s">
        <v>493</v>
      </c>
      <c r="G189" s="59">
        <v>9232000</v>
      </c>
      <c r="H189" s="59" t="s">
        <v>455</v>
      </c>
      <c r="I189" s="60">
        <v>-1714.39</v>
      </c>
      <c r="J189" s="60">
        <v>-512.82000000000005</v>
      </c>
      <c r="K189" s="60">
        <v>72089.100000000006</v>
      </c>
      <c r="L189" s="60">
        <v>0</v>
      </c>
      <c r="M189" s="60">
        <v>-72292.259999999995</v>
      </c>
      <c r="N189" s="60">
        <v>-1182.06</v>
      </c>
      <c r="O189" s="60">
        <v>1362.83</v>
      </c>
      <c r="P189" s="60">
        <v>72129.490000000005</v>
      </c>
      <c r="Q189" s="60">
        <v>-71597.009999999995</v>
      </c>
      <c r="R189" s="60">
        <v>-178.1</v>
      </c>
      <c r="S189" s="60">
        <v>-196.91</v>
      </c>
      <c r="T189" s="60">
        <v>-825.89</v>
      </c>
      <c r="U189" s="58">
        <f t="shared" si="2"/>
        <v>-2918.0199999999804</v>
      </c>
    </row>
    <row r="190" spans="1:21">
      <c r="A190" s="59">
        <v>2201</v>
      </c>
      <c r="B190" s="59" t="s">
        <v>87</v>
      </c>
      <c r="C190" s="59">
        <v>2201</v>
      </c>
      <c r="D190" s="59" t="s">
        <v>87</v>
      </c>
      <c r="E190" s="59" t="s">
        <v>494</v>
      </c>
      <c r="F190" s="59" t="s">
        <v>495</v>
      </c>
      <c r="G190" s="59">
        <v>9232000</v>
      </c>
      <c r="H190" s="59" t="s">
        <v>455</v>
      </c>
      <c r="I190" s="60">
        <v>-36</v>
      </c>
      <c r="J190" s="60">
        <v>48</v>
      </c>
      <c r="K190" s="60">
        <v>1080</v>
      </c>
      <c r="L190" s="60">
        <v>0</v>
      </c>
      <c r="M190" s="60">
        <v>-1056</v>
      </c>
      <c r="N190" s="60">
        <v>0</v>
      </c>
      <c r="O190" s="60">
        <v>36</v>
      </c>
      <c r="P190" s="60">
        <v>1020</v>
      </c>
      <c r="Q190" s="60">
        <v>-1008</v>
      </c>
      <c r="R190" s="60">
        <v>0</v>
      </c>
      <c r="S190" s="60">
        <v>24</v>
      </c>
      <c r="T190" s="60">
        <v>60</v>
      </c>
      <c r="U190" s="58">
        <f t="shared" si="2"/>
        <v>168</v>
      </c>
    </row>
    <row r="191" spans="1:21">
      <c r="A191" s="59">
        <v>2201</v>
      </c>
      <c r="B191" s="59" t="s">
        <v>87</v>
      </c>
      <c r="C191" s="59">
        <v>2201</v>
      </c>
      <c r="D191" s="59" t="s">
        <v>87</v>
      </c>
      <c r="E191" s="59" t="s">
        <v>496</v>
      </c>
      <c r="F191" s="59" t="s">
        <v>497</v>
      </c>
      <c r="G191" s="59">
        <v>9232000</v>
      </c>
      <c r="H191" s="59" t="s">
        <v>455</v>
      </c>
      <c r="I191" s="60">
        <v>27653.42</v>
      </c>
      <c r="J191" s="60">
        <v>16252.88</v>
      </c>
      <c r="K191" s="60">
        <v>4342.13</v>
      </c>
      <c r="L191" s="60">
        <v>8595.8799999999992</v>
      </c>
      <c r="M191" s="60">
        <v>-11184.79</v>
      </c>
      <c r="N191" s="60">
        <v>1562.9</v>
      </c>
      <c r="O191" s="60">
        <v>-4475.5600000000004</v>
      </c>
      <c r="P191" s="60">
        <v>-5743.32</v>
      </c>
      <c r="Q191" s="60">
        <v>-18680.8</v>
      </c>
      <c r="R191" s="60">
        <v>-10928.79</v>
      </c>
      <c r="S191" s="60">
        <v>-15295.65</v>
      </c>
      <c r="T191" s="60">
        <v>-9322.6</v>
      </c>
      <c r="U191" s="58">
        <f t="shared" si="2"/>
        <v>-17224.300000000007</v>
      </c>
    </row>
    <row r="192" spans="1:21">
      <c r="A192" s="59">
        <v>2201</v>
      </c>
      <c r="B192" s="59" t="s">
        <v>87</v>
      </c>
      <c r="C192" s="59">
        <v>2201</v>
      </c>
      <c r="D192" s="59" t="s">
        <v>87</v>
      </c>
      <c r="E192" s="59" t="s">
        <v>498</v>
      </c>
      <c r="F192" s="59" t="s">
        <v>499</v>
      </c>
      <c r="G192" s="59">
        <v>9232000</v>
      </c>
      <c r="H192" s="59" t="s">
        <v>455</v>
      </c>
      <c r="I192" s="60">
        <v>17271.759999999998</v>
      </c>
      <c r="J192" s="60">
        <v>-4020.12</v>
      </c>
      <c r="K192" s="60">
        <v>-1052.45</v>
      </c>
      <c r="L192" s="60">
        <v>-715.12</v>
      </c>
      <c r="M192" s="60">
        <v>-5605.62</v>
      </c>
      <c r="N192" s="60">
        <v>832.2</v>
      </c>
      <c r="O192" s="60">
        <v>-6456.59</v>
      </c>
      <c r="P192" s="60">
        <v>-1698.84</v>
      </c>
      <c r="Q192" s="60">
        <v>-4261.03</v>
      </c>
      <c r="R192" s="60">
        <v>186.06</v>
      </c>
      <c r="S192" s="60">
        <v>1385.94</v>
      </c>
      <c r="T192" s="60">
        <v>-3365.11</v>
      </c>
      <c r="U192" s="58">
        <f t="shared" si="2"/>
        <v>-7498.9200000000019</v>
      </c>
    </row>
    <row r="193" spans="1:21">
      <c r="A193" s="59">
        <v>2201</v>
      </c>
      <c r="B193" s="59" t="s">
        <v>87</v>
      </c>
      <c r="C193" s="59">
        <v>2201</v>
      </c>
      <c r="D193" s="59" t="s">
        <v>87</v>
      </c>
      <c r="E193" s="59" t="s">
        <v>500</v>
      </c>
      <c r="F193" s="59" t="s">
        <v>501</v>
      </c>
      <c r="G193" s="59">
        <v>9232000</v>
      </c>
      <c r="H193" s="59" t="s">
        <v>455</v>
      </c>
      <c r="I193" s="60">
        <v>3500.5</v>
      </c>
      <c r="J193" s="60">
        <v>239.31</v>
      </c>
      <c r="K193" s="60">
        <v>445.71</v>
      </c>
      <c r="L193" s="60">
        <v>-23.92</v>
      </c>
      <c r="M193" s="60">
        <v>-3703.08</v>
      </c>
      <c r="N193" s="60">
        <v>-527.28</v>
      </c>
      <c r="O193" s="60">
        <v>-662.98</v>
      </c>
      <c r="P193" s="60">
        <v>3655.61</v>
      </c>
      <c r="Q193" s="60">
        <v>-1801.62</v>
      </c>
      <c r="R193" s="60">
        <v>-1131.5999999999999</v>
      </c>
      <c r="S193" s="60">
        <v>-1768.46</v>
      </c>
      <c r="T193" s="60">
        <v>1668.41</v>
      </c>
      <c r="U193" s="58">
        <f t="shared" si="2"/>
        <v>-109.39999999999986</v>
      </c>
    </row>
    <row r="194" spans="1:21">
      <c r="A194" s="59">
        <v>2201</v>
      </c>
      <c r="B194" s="59" t="s">
        <v>87</v>
      </c>
      <c r="C194" s="59">
        <v>2201</v>
      </c>
      <c r="D194" s="59" t="s">
        <v>87</v>
      </c>
      <c r="E194" s="59" t="s">
        <v>502</v>
      </c>
      <c r="F194" s="59" t="s">
        <v>503</v>
      </c>
      <c r="G194" s="59">
        <v>9232000</v>
      </c>
      <c r="H194" s="59" t="s">
        <v>455</v>
      </c>
      <c r="I194" s="60">
        <v>18046263.710000001</v>
      </c>
      <c r="J194" s="60">
        <v>14619218.619999999</v>
      </c>
      <c r="K194" s="60">
        <v>5594948.1699999999</v>
      </c>
      <c r="L194" s="60">
        <v>-3757317.35</v>
      </c>
      <c r="M194" s="60">
        <v>-925367.71</v>
      </c>
      <c r="N194" s="60">
        <v>-5025320.3600000003</v>
      </c>
      <c r="O194" s="60">
        <v>-10238549.82</v>
      </c>
      <c r="P194" s="60">
        <v>3137443.12</v>
      </c>
      <c r="Q194" s="60">
        <v>5900007.6299999999</v>
      </c>
      <c r="R194" s="60">
        <v>3262563.64</v>
      </c>
      <c r="S194" s="60">
        <v>732242.42</v>
      </c>
      <c r="T194" s="60">
        <v>507365.97</v>
      </c>
      <c r="U194" s="58">
        <f t="shared" si="2"/>
        <v>31853498.039999999</v>
      </c>
    </row>
    <row r="195" spans="1:21">
      <c r="A195" s="59">
        <v>2201</v>
      </c>
      <c r="B195" s="59" t="s">
        <v>87</v>
      </c>
      <c r="C195" s="59">
        <v>2201</v>
      </c>
      <c r="D195" s="59" t="s">
        <v>87</v>
      </c>
      <c r="E195" s="59" t="s">
        <v>504</v>
      </c>
      <c r="F195" s="59" t="s">
        <v>505</v>
      </c>
      <c r="G195" s="59">
        <v>9232000</v>
      </c>
      <c r="H195" s="59" t="s">
        <v>455</v>
      </c>
      <c r="I195" s="60">
        <v>2627242.33</v>
      </c>
      <c r="J195" s="60">
        <v>1141101.8999999999</v>
      </c>
      <c r="K195" s="60">
        <v>-1930646.27</v>
      </c>
      <c r="L195" s="60">
        <v>-7375338.1500000004</v>
      </c>
      <c r="M195" s="60">
        <v>2026110.25</v>
      </c>
      <c r="N195" s="60">
        <v>3345552.31</v>
      </c>
      <c r="O195" s="60">
        <v>-1831641.7</v>
      </c>
      <c r="P195" s="60">
        <v>-1745498.52</v>
      </c>
      <c r="Q195" s="60">
        <v>-6039163.3799999999</v>
      </c>
      <c r="R195" s="60">
        <v>9233654.9800000004</v>
      </c>
      <c r="S195" s="60">
        <v>2498989.0099999998</v>
      </c>
      <c r="T195" s="60">
        <v>1732533.06</v>
      </c>
      <c r="U195" s="58">
        <f t="shared" ref="U195:U258" si="3">SUM(I195:T195)</f>
        <v>3682895.82</v>
      </c>
    </row>
    <row r="196" spans="1:21">
      <c r="A196" s="59">
        <v>2201</v>
      </c>
      <c r="B196" s="59" t="s">
        <v>87</v>
      </c>
      <c r="C196" s="59">
        <v>2201</v>
      </c>
      <c r="D196" s="59" t="s">
        <v>87</v>
      </c>
      <c r="E196" s="59" t="s">
        <v>506</v>
      </c>
      <c r="F196" s="59" t="s">
        <v>507</v>
      </c>
      <c r="G196" s="59">
        <v>9232000</v>
      </c>
      <c r="H196" s="59" t="s">
        <v>455</v>
      </c>
      <c r="I196" s="60">
        <v>-11288</v>
      </c>
      <c r="J196" s="60">
        <v>-11561.53</v>
      </c>
      <c r="K196" s="60">
        <v>-17198.919999999998</v>
      </c>
      <c r="L196" s="60">
        <v>-10088.64</v>
      </c>
      <c r="M196" s="60">
        <v>-12214.74</v>
      </c>
      <c r="N196" s="60">
        <v>-11480.04</v>
      </c>
      <c r="O196" s="60">
        <v>-11131.75</v>
      </c>
      <c r="P196" s="60">
        <v>1062124.8600000001</v>
      </c>
      <c r="Q196" s="60">
        <v>-1012141.9</v>
      </c>
      <c r="R196" s="60">
        <v>-12541.24</v>
      </c>
      <c r="S196" s="60">
        <v>-11666.35</v>
      </c>
      <c r="T196" s="60">
        <v>-11150.29</v>
      </c>
      <c r="U196" s="58">
        <f t="shared" si="3"/>
        <v>-70338.539999999921</v>
      </c>
    </row>
    <row r="197" spans="1:21">
      <c r="A197" s="59">
        <v>2201</v>
      </c>
      <c r="B197" s="59" t="s">
        <v>87</v>
      </c>
      <c r="C197" s="59">
        <v>2201</v>
      </c>
      <c r="D197" s="59" t="s">
        <v>87</v>
      </c>
      <c r="E197" s="59" t="s">
        <v>508</v>
      </c>
      <c r="F197" s="59" t="s">
        <v>509</v>
      </c>
      <c r="G197" s="59">
        <v>9232000</v>
      </c>
      <c r="H197" s="59" t="s">
        <v>455</v>
      </c>
      <c r="I197" s="60">
        <v>-25945.31</v>
      </c>
      <c r="J197" s="60">
        <v>28158.83</v>
      </c>
      <c r="K197" s="60">
        <v>-461.75</v>
      </c>
      <c r="L197" s="60">
        <v>-89.47</v>
      </c>
      <c r="M197" s="60">
        <v>-27219.89</v>
      </c>
      <c r="N197" s="60">
        <v>27210.3</v>
      </c>
      <c r="O197" s="60">
        <v>-152.66</v>
      </c>
      <c r="P197" s="60">
        <v>-27363.83</v>
      </c>
      <c r="Q197" s="60">
        <v>-27561.66</v>
      </c>
      <c r="R197" s="60">
        <v>27939.56</v>
      </c>
      <c r="S197" s="60">
        <v>28043.599999999999</v>
      </c>
      <c r="T197" s="60">
        <v>-27846.94</v>
      </c>
      <c r="U197" s="58">
        <f t="shared" si="3"/>
        <v>-25289.22</v>
      </c>
    </row>
    <row r="198" spans="1:21">
      <c r="A198" s="59">
        <v>2201</v>
      </c>
      <c r="B198" s="59" t="s">
        <v>87</v>
      </c>
      <c r="C198" s="59">
        <v>2201</v>
      </c>
      <c r="D198" s="59" t="s">
        <v>87</v>
      </c>
      <c r="E198" s="59" t="s">
        <v>510</v>
      </c>
      <c r="F198" s="59" t="s">
        <v>511</v>
      </c>
      <c r="G198" s="59">
        <v>9232000</v>
      </c>
      <c r="H198" s="59" t="s">
        <v>455</v>
      </c>
      <c r="I198" s="60">
        <v>1129597</v>
      </c>
      <c r="J198" s="60">
        <v>-734731</v>
      </c>
      <c r="K198" s="60">
        <v>336898</v>
      </c>
      <c r="L198" s="60">
        <v>447576</v>
      </c>
      <c r="M198" s="60">
        <v>-1207819</v>
      </c>
      <c r="N198" s="60">
        <v>-1330205.26</v>
      </c>
      <c r="O198" s="60">
        <v>2432697.4</v>
      </c>
      <c r="P198" s="60">
        <v>-1623842.5</v>
      </c>
      <c r="Q198" s="60">
        <v>1898907</v>
      </c>
      <c r="R198" s="60">
        <v>-470975</v>
      </c>
      <c r="S198" s="60">
        <v>-322869</v>
      </c>
      <c r="T198" s="60">
        <v>388426</v>
      </c>
      <c r="U198" s="58">
        <f t="shared" si="3"/>
        <v>943659.6399999999</v>
      </c>
    </row>
    <row r="199" spans="1:21">
      <c r="A199" s="59">
        <v>2201</v>
      </c>
      <c r="B199" s="59" t="s">
        <v>87</v>
      </c>
      <c r="C199" s="59">
        <v>2201</v>
      </c>
      <c r="D199" s="59" t="s">
        <v>87</v>
      </c>
      <c r="E199" s="59" t="s">
        <v>512</v>
      </c>
      <c r="F199" s="59" t="s">
        <v>513</v>
      </c>
      <c r="G199" s="59">
        <v>9232000</v>
      </c>
      <c r="H199" s="59" t="s">
        <v>455</v>
      </c>
      <c r="I199" s="60">
        <v>881480.92</v>
      </c>
      <c r="J199" s="60"/>
      <c r="K199" s="60">
        <v>-839962.42</v>
      </c>
      <c r="L199" s="60">
        <v>839962.42</v>
      </c>
      <c r="M199" s="60"/>
      <c r="N199" s="60">
        <v>-945974.49</v>
      </c>
      <c r="O199" s="60">
        <v>945974.49</v>
      </c>
      <c r="P199" s="60"/>
      <c r="Q199" s="60"/>
      <c r="R199" s="60"/>
      <c r="S199" s="60"/>
      <c r="T199" s="60"/>
      <c r="U199" s="58">
        <f t="shared" si="3"/>
        <v>881480.92</v>
      </c>
    </row>
    <row r="200" spans="1:21">
      <c r="A200" s="59">
        <v>2201</v>
      </c>
      <c r="B200" s="59" t="s">
        <v>87</v>
      </c>
      <c r="C200" s="59">
        <v>2201</v>
      </c>
      <c r="D200" s="59" t="s">
        <v>87</v>
      </c>
      <c r="E200" s="59" t="s">
        <v>514</v>
      </c>
      <c r="F200" s="59" t="s">
        <v>515</v>
      </c>
      <c r="G200" s="59">
        <v>9232000</v>
      </c>
      <c r="H200" s="59" t="s">
        <v>455</v>
      </c>
      <c r="I200" s="60">
        <v>732727.81</v>
      </c>
      <c r="J200" s="60"/>
      <c r="K200" s="60">
        <v>-696259.43</v>
      </c>
      <c r="L200" s="60">
        <v>696259.43</v>
      </c>
      <c r="M200" s="60"/>
      <c r="N200" s="60">
        <v>-820689.24</v>
      </c>
      <c r="O200" s="60">
        <v>820689.24</v>
      </c>
      <c r="P200" s="60"/>
      <c r="Q200" s="60">
        <v>-743352.63</v>
      </c>
      <c r="R200" s="60">
        <v>743352.63</v>
      </c>
      <c r="S200" s="60"/>
      <c r="T200" s="60">
        <v>-807770.41</v>
      </c>
      <c r="U200" s="58">
        <f t="shared" si="3"/>
        <v>-75042.599999999977</v>
      </c>
    </row>
    <row r="201" spans="1:21">
      <c r="A201" s="59">
        <v>2201</v>
      </c>
      <c r="B201" s="59" t="s">
        <v>87</v>
      </c>
      <c r="C201" s="59">
        <v>2201</v>
      </c>
      <c r="D201" s="59" t="s">
        <v>87</v>
      </c>
      <c r="E201" s="59" t="s">
        <v>516</v>
      </c>
      <c r="F201" s="59" t="s">
        <v>517</v>
      </c>
      <c r="G201" s="59">
        <v>9232000</v>
      </c>
      <c r="H201" s="59" t="s">
        <v>455</v>
      </c>
      <c r="I201" s="60">
        <v>73193.05</v>
      </c>
      <c r="J201" s="60"/>
      <c r="K201" s="60">
        <v>-70655.33</v>
      </c>
      <c r="L201" s="60">
        <v>70655.33</v>
      </c>
      <c r="M201" s="60"/>
      <c r="N201" s="60">
        <v>-129959.27</v>
      </c>
      <c r="O201" s="60">
        <v>129959.27</v>
      </c>
      <c r="P201" s="60"/>
      <c r="Q201" s="60">
        <v>-92973.84</v>
      </c>
      <c r="R201" s="60">
        <v>92973.84</v>
      </c>
      <c r="S201" s="60"/>
      <c r="T201" s="60">
        <v>-38856.120000000003</v>
      </c>
      <c r="U201" s="58">
        <f t="shared" si="3"/>
        <v>34336.93</v>
      </c>
    </row>
    <row r="202" spans="1:21">
      <c r="A202" s="59">
        <v>2201</v>
      </c>
      <c r="B202" s="59" t="s">
        <v>87</v>
      </c>
      <c r="C202" s="59">
        <v>2201</v>
      </c>
      <c r="D202" s="59" t="s">
        <v>87</v>
      </c>
      <c r="E202" s="59" t="s">
        <v>518</v>
      </c>
      <c r="F202" s="59" t="s">
        <v>519</v>
      </c>
      <c r="G202" s="59">
        <v>9232000</v>
      </c>
      <c r="H202" s="59" t="s">
        <v>455</v>
      </c>
      <c r="I202" s="60">
        <v>104724.45</v>
      </c>
      <c r="J202" s="60"/>
      <c r="K202" s="60">
        <v>-74961.399999999994</v>
      </c>
      <c r="L202" s="60">
        <v>74961.399999999994</v>
      </c>
      <c r="M202" s="60"/>
      <c r="N202" s="60">
        <v>-204538.77</v>
      </c>
      <c r="O202" s="60">
        <v>204538.77</v>
      </c>
      <c r="P202" s="60"/>
      <c r="Q202" s="60">
        <v>-170145.01</v>
      </c>
      <c r="R202" s="60">
        <v>170145.01</v>
      </c>
      <c r="S202" s="60"/>
      <c r="T202" s="60">
        <v>-134890.41</v>
      </c>
      <c r="U202" s="58">
        <f t="shared" si="3"/>
        <v>-30165.960000000006</v>
      </c>
    </row>
    <row r="203" spans="1:21">
      <c r="A203" s="59">
        <v>2201</v>
      </c>
      <c r="B203" s="59" t="s">
        <v>87</v>
      </c>
      <c r="C203" s="59">
        <v>2201</v>
      </c>
      <c r="D203" s="59" t="s">
        <v>87</v>
      </c>
      <c r="E203" s="59" t="s">
        <v>520</v>
      </c>
      <c r="F203" s="59" t="s">
        <v>521</v>
      </c>
      <c r="G203" s="59">
        <v>9233000</v>
      </c>
      <c r="H203" s="59" t="s">
        <v>522</v>
      </c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>
        <v>195000000</v>
      </c>
      <c r="U203" s="58">
        <f t="shared" si="3"/>
        <v>195000000</v>
      </c>
    </row>
    <row r="204" spans="1:21">
      <c r="A204" s="59">
        <v>2201</v>
      </c>
      <c r="B204" s="59" t="s">
        <v>87</v>
      </c>
      <c r="C204" s="59">
        <v>2201</v>
      </c>
      <c r="D204" s="59" t="s">
        <v>87</v>
      </c>
      <c r="E204" s="59" t="s">
        <v>523</v>
      </c>
      <c r="F204" s="59" t="s">
        <v>524</v>
      </c>
      <c r="G204" s="59">
        <v>9234000</v>
      </c>
      <c r="H204" s="59" t="s">
        <v>525</v>
      </c>
      <c r="I204" s="60">
        <v>-809445.63</v>
      </c>
      <c r="J204" s="60">
        <v>2534772.79</v>
      </c>
      <c r="K204" s="60">
        <v>-6666562.8200000003</v>
      </c>
      <c r="L204" s="60">
        <v>-24183133.41</v>
      </c>
      <c r="M204" s="60">
        <v>25514553.07</v>
      </c>
      <c r="N204" s="60">
        <v>3582946.82</v>
      </c>
      <c r="O204" s="60">
        <v>-895946.6</v>
      </c>
      <c r="P204" s="60">
        <v>1333031.83</v>
      </c>
      <c r="Q204" s="60">
        <v>-2960979.5</v>
      </c>
      <c r="R204" s="60">
        <v>1114271.42</v>
      </c>
      <c r="S204" s="60">
        <v>1359717.92</v>
      </c>
      <c r="T204" s="60">
        <v>-714668.67</v>
      </c>
      <c r="U204" s="58">
        <f t="shared" si="3"/>
        <v>-791442.78000000038</v>
      </c>
    </row>
    <row r="205" spans="1:21">
      <c r="A205" s="59">
        <v>2201</v>
      </c>
      <c r="B205" s="59" t="s">
        <v>87</v>
      </c>
      <c r="C205" s="59">
        <v>2201</v>
      </c>
      <c r="D205" s="59" t="s">
        <v>87</v>
      </c>
      <c r="E205" s="59" t="s">
        <v>526</v>
      </c>
      <c r="F205" s="59" t="s">
        <v>527</v>
      </c>
      <c r="G205" s="59">
        <v>9234000</v>
      </c>
      <c r="H205" s="59" t="s">
        <v>525</v>
      </c>
      <c r="I205" s="60">
        <v>50473.81</v>
      </c>
      <c r="J205" s="60">
        <v>21358.07</v>
      </c>
      <c r="K205" s="60"/>
      <c r="L205" s="60">
        <v>-14105.63</v>
      </c>
      <c r="M205" s="60">
        <v>-4908.54</v>
      </c>
      <c r="N205" s="60">
        <v>6514.17</v>
      </c>
      <c r="O205" s="60">
        <v>-12500</v>
      </c>
      <c r="P205" s="60">
        <v>-32766.02</v>
      </c>
      <c r="Q205" s="60">
        <v>39368.97</v>
      </c>
      <c r="R205" s="60">
        <v>-567.04999999999995</v>
      </c>
      <c r="S205" s="60">
        <v>5662.22</v>
      </c>
      <c r="T205" s="60">
        <v>-4115.91</v>
      </c>
      <c r="U205" s="58">
        <f t="shared" si="3"/>
        <v>54414.09</v>
      </c>
    </row>
    <row r="206" spans="1:21">
      <c r="A206" s="59">
        <v>2201</v>
      </c>
      <c r="B206" s="59" t="s">
        <v>87</v>
      </c>
      <c r="C206" s="59">
        <v>2201</v>
      </c>
      <c r="D206" s="59" t="s">
        <v>87</v>
      </c>
      <c r="E206" s="59" t="s">
        <v>528</v>
      </c>
      <c r="F206" s="59" t="s">
        <v>529</v>
      </c>
      <c r="G206" s="59">
        <v>9234000</v>
      </c>
      <c r="H206" s="59" t="s">
        <v>525</v>
      </c>
      <c r="I206" s="60">
        <v>4230221.0999999996</v>
      </c>
      <c r="J206" s="60">
        <v>4621503.6100000003</v>
      </c>
      <c r="K206" s="60">
        <v>-861550.23</v>
      </c>
      <c r="L206" s="60">
        <v>2696718.88</v>
      </c>
      <c r="M206" s="60">
        <v>-497163.33</v>
      </c>
      <c r="N206" s="60">
        <v>-1959299.13</v>
      </c>
      <c r="O206" s="60">
        <v>-1954130.36</v>
      </c>
      <c r="P206" s="60">
        <v>1440578.86</v>
      </c>
      <c r="Q206" s="60">
        <v>1951988.71</v>
      </c>
      <c r="R206" s="60">
        <v>1178500.8400000001</v>
      </c>
      <c r="S206" s="60">
        <v>1855880.32</v>
      </c>
      <c r="T206" s="60">
        <v>-248037.44</v>
      </c>
      <c r="U206" s="58">
        <f t="shared" si="3"/>
        <v>12455211.83</v>
      </c>
    </row>
    <row r="207" spans="1:21">
      <c r="A207" s="59">
        <v>2201</v>
      </c>
      <c r="B207" s="59" t="s">
        <v>87</v>
      </c>
      <c r="C207" s="59">
        <v>2201</v>
      </c>
      <c r="D207" s="59" t="s">
        <v>87</v>
      </c>
      <c r="E207" s="59" t="s">
        <v>530</v>
      </c>
      <c r="F207" s="59" t="s">
        <v>531</v>
      </c>
      <c r="G207" s="59">
        <v>9234000</v>
      </c>
      <c r="H207" s="59" t="s">
        <v>525</v>
      </c>
      <c r="I207" s="60">
        <v>-18190.669999999998</v>
      </c>
      <c r="J207" s="60">
        <v>8659.82</v>
      </c>
      <c r="K207" s="60">
        <v>-37337.910000000003</v>
      </c>
      <c r="L207" s="60">
        <v>-1721.73</v>
      </c>
      <c r="M207" s="60">
        <v>4210.8599999999997</v>
      </c>
      <c r="N207" s="60">
        <v>-143589.09</v>
      </c>
      <c r="O207" s="60">
        <v>128031.89</v>
      </c>
      <c r="P207" s="60">
        <v>12996.57</v>
      </c>
      <c r="Q207" s="60">
        <v>-151038.34</v>
      </c>
      <c r="R207" s="60">
        <v>202883.75</v>
      </c>
      <c r="S207" s="60">
        <v>-9190.6200000000008</v>
      </c>
      <c r="T207" s="60">
        <v>-523356.23</v>
      </c>
      <c r="U207" s="58">
        <f t="shared" si="3"/>
        <v>-527641.69999999995</v>
      </c>
    </row>
    <row r="208" spans="1:21">
      <c r="A208" s="59">
        <v>2201</v>
      </c>
      <c r="B208" s="59" t="s">
        <v>87</v>
      </c>
      <c r="C208" s="59">
        <v>2201</v>
      </c>
      <c r="D208" s="59" t="s">
        <v>87</v>
      </c>
      <c r="E208" s="59" t="s">
        <v>532</v>
      </c>
      <c r="F208" s="59" t="s">
        <v>533</v>
      </c>
      <c r="G208" s="59">
        <v>9235000</v>
      </c>
      <c r="H208" s="59" t="s">
        <v>534</v>
      </c>
      <c r="I208" s="60">
        <v>-1784222.66</v>
      </c>
      <c r="J208" s="60">
        <v>-1474302.49</v>
      </c>
      <c r="K208" s="60">
        <v>-1356555.02</v>
      </c>
      <c r="L208" s="60">
        <v>-951887.56</v>
      </c>
      <c r="M208" s="60">
        <v>-1455682.29</v>
      </c>
      <c r="N208" s="60">
        <v>-1012138.06</v>
      </c>
      <c r="O208" s="60">
        <v>-753535.09</v>
      </c>
      <c r="P208" s="60">
        <v>-1223243.79</v>
      </c>
      <c r="Q208" s="60">
        <v>6164644.8700000001</v>
      </c>
      <c r="R208" s="60">
        <v>-182689.55</v>
      </c>
      <c r="S208" s="60">
        <v>-1224514.3999999999</v>
      </c>
      <c r="T208" s="60">
        <v>-576333.06999999995</v>
      </c>
      <c r="U208" s="58">
        <f t="shared" si="3"/>
        <v>-5830459.1100000013</v>
      </c>
    </row>
    <row r="209" spans="1:21">
      <c r="A209" s="59">
        <v>2201</v>
      </c>
      <c r="B209" s="59" t="s">
        <v>87</v>
      </c>
      <c r="C209" s="59">
        <v>2201</v>
      </c>
      <c r="D209" s="59" t="s">
        <v>87</v>
      </c>
      <c r="E209" s="59" t="s">
        <v>535</v>
      </c>
      <c r="F209" s="59" t="s">
        <v>536</v>
      </c>
      <c r="G209" s="59">
        <v>9236000</v>
      </c>
      <c r="H209" s="59" t="s">
        <v>537</v>
      </c>
      <c r="I209" s="60">
        <v>4043677.69</v>
      </c>
      <c r="J209" s="60">
        <v>-3602700.82</v>
      </c>
      <c r="K209" s="60">
        <v>5946530.7599999998</v>
      </c>
      <c r="L209" s="60">
        <v>6314482.75</v>
      </c>
      <c r="M209" s="60">
        <v>-14056426.42</v>
      </c>
      <c r="N209" s="60">
        <v>15407153.140000001</v>
      </c>
      <c r="O209" s="60">
        <v>-19413601.609999999</v>
      </c>
      <c r="P209" s="60">
        <v>-12521484.130000001</v>
      </c>
      <c r="Q209" s="60">
        <v>14613206.01</v>
      </c>
      <c r="R209" s="60">
        <v>-12479302.220000001</v>
      </c>
      <c r="S209" s="60">
        <v>-6301321.6500000004</v>
      </c>
      <c r="T209" s="60">
        <v>24222713.760000002</v>
      </c>
      <c r="U209" s="58">
        <f t="shared" si="3"/>
        <v>2172927.2600000016</v>
      </c>
    </row>
    <row r="210" spans="1:21">
      <c r="A210" s="59">
        <v>2201</v>
      </c>
      <c r="B210" s="59" t="s">
        <v>87</v>
      </c>
      <c r="C210" s="59">
        <v>2201</v>
      </c>
      <c r="D210" s="59" t="s">
        <v>87</v>
      </c>
      <c r="E210" s="59" t="s">
        <v>538</v>
      </c>
      <c r="F210" s="59" t="s">
        <v>539</v>
      </c>
      <c r="G210" s="59">
        <v>9236000</v>
      </c>
      <c r="H210" s="59" t="s">
        <v>537</v>
      </c>
      <c r="I210" s="60">
        <v>1621839.01</v>
      </c>
      <c r="J210" s="60">
        <v>-657119.49</v>
      </c>
      <c r="K210" s="60">
        <v>1350860.05</v>
      </c>
      <c r="L210" s="60">
        <v>2190503.13</v>
      </c>
      <c r="M210" s="60">
        <v>-3554348.76</v>
      </c>
      <c r="N210" s="60">
        <v>3564503.48</v>
      </c>
      <c r="O210" s="60">
        <v>-5039083.24</v>
      </c>
      <c r="P210" s="60">
        <v>-3128947.38</v>
      </c>
      <c r="Q210" s="60">
        <v>2819313.65</v>
      </c>
      <c r="R210" s="60">
        <v>-3117256.75</v>
      </c>
      <c r="S210" s="60">
        <v>-1406269.86</v>
      </c>
      <c r="T210" s="60">
        <v>6000989.3899999997</v>
      </c>
      <c r="U210" s="58">
        <f t="shared" si="3"/>
        <v>644983.22999999952</v>
      </c>
    </row>
    <row r="211" spans="1:21">
      <c r="A211" s="59">
        <v>2201</v>
      </c>
      <c r="B211" s="59" t="s">
        <v>87</v>
      </c>
      <c r="C211" s="59">
        <v>2201</v>
      </c>
      <c r="D211" s="59" t="s">
        <v>87</v>
      </c>
      <c r="E211" s="59" t="s">
        <v>540</v>
      </c>
      <c r="F211" s="59" t="s">
        <v>541</v>
      </c>
      <c r="G211" s="59">
        <v>9236000</v>
      </c>
      <c r="H211" s="59" t="s">
        <v>537</v>
      </c>
      <c r="I211" s="60">
        <v>-90996.69</v>
      </c>
      <c r="J211" s="60">
        <v>-11541.24</v>
      </c>
      <c r="K211" s="60">
        <v>-3913.62</v>
      </c>
      <c r="L211" s="60">
        <v>105610.48</v>
      </c>
      <c r="M211" s="60">
        <v>-1239.3699999999999</v>
      </c>
      <c r="N211" s="60">
        <v>2967.14</v>
      </c>
      <c r="O211" s="60">
        <v>2246.27</v>
      </c>
      <c r="P211" s="60">
        <v>-848.38</v>
      </c>
      <c r="Q211" s="60">
        <v>-828.25</v>
      </c>
      <c r="R211" s="60">
        <v>1743.66</v>
      </c>
      <c r="S211" s="60">
        <v>-1054.28</v>
      </c>
      <c r="T211" s="60">
        <v>-1154.5999999999999</v>
      </c>
      <c r="U211" s="58">
        <f t="shared" si="3"/>
        <v>991.11999999999307</v>
      </c>
    </row>
    <row r="212" spans="1:21">
      <c r="A212" s="59">
        <v>2201</v>
      </c>
      <c r="B212" s="59" t="s">
        <v>87</v>
      </c>
      <c r="C212" s="59">
        <v>2201</v>
      </c>
      <c r="D212" s="59" t="s">
        <v>87</v>
      </c>
      <c r="E212" s="59" t="s">
        <v>542</v>
      </c>
      <c r="F212" s="59" t="s">
        <v>543</v>
      </c>
      <c r="G212" s="59">
        <v>9236000</v>
      </c>
      <c r="H212" s="59" t="s">
        <v>537</v>
      </c>
      <c r="I212" s="60">
        <v>-16170.21</v>
      </c>
      <c r="J212" s="60">
        <v>-2079.73</v>
      </c>
      <c r="K212" s="60">
        <v>-894.47</v>
      </c>
      <c r="L212" s="60">
        <v>-178.98</v>
      </c>
      <c r="M212" s="60">
        <v>-5553.84</v>
      </c>
      <c r="N212" s="60">
        <v>-369.11</v>
      </c>
      <c r="O212" s="60">
        <v>-312.72000000000003</v>
      </c>
      <c r="P212" s="60">
        <v>39899.19</v>
      </c>
      <c r="Q212" s="60">
        <v>689.51</v>
      </c>
      <c r="R212" s="60">
        <v>-252.22</v>
      </c>
      <c r="S212" s="60">
        <v>715.86</v>
      </c>
      <c r="T212" s="60">
        <v>-97.7</v>
      </c>
      <c r="U212" s="58">
        <f t="shared" si="3"/>
        <v>15395.580000000002</v>
      </c>
    </row>
    <row r="213" spans="1:21">
      <c r="A213" s="59">
        <v>2201</v>
      </c>
      <c r="B213" s="59" t="s">
        <v>87</v>
      </c>
      <c r="C213" s="59">
        <v>2201</v>
      </c>
      <c r="D213" s="59" t="s">
        <v>87</v>
      </c>
      <c r="E213" s="59" t="s">
        <v>544</v>
      </c>
      <c r="F213" s="59" t="s">
        <v>545</v>
      </c>
      <c r="G213" s="59">
        <v>9236000</v>
      </c>
      <c r="H213" s="59" t="s">
        <v>537</v>
      </c>
      <c r="I213" s="60">
        <v>808933.43</v>
      </c>
      <c r="J213" s="60">
        <v>-128096.11</v>
      </c>
      <c r="K213" s="60">
        <v>-124866.58</v>
      </c>
      <c r="L213" s="60">
        <v>-156349.49</v>
      </c>
      <c r="M213" s="60">
        <v>-156543.17000000001</v>
      </c>
      <c r="N213" s="60">
        <v>-164066.93</v>
      </c>
      <c r="O213" s="60">
        <v>683517.19</v>
      </c>
      <c r="P213" s="60">
        <v>-195785.07</v>
      </c>
      <c r="Q213" s="60">
        <v>-178701.5</v>
      </c>
      <c r="R213" s="60">
        <v>-193873.68</v>
      </c>
      <c r="S213" s="60">
        <v>-105496.87</v>
      </c>
      <c r="T213" s="60">
        <v>-135570.76999999999</v>
      </c>
      <c r="U213" s="58">
        <f t="shared" si="3"/>
        <v>-46899.549999999959</v>
      </c>
    </row>
    <row r="214" spans="1:21">
      <c r="A214" s="59">
        <v>2201</v>
      </c>
      <c r="B214" s="59" t="s">
        <v>87</v>
      </c>
      <c r="C214" s="59">
        <v>2201</v>
      </c>
      <c r="D214" s="59" t="s">
        <v>87</v>
      </c>
      <c r="E214" s="59" t="s">
        <v>546</v>
      </c>
      <c r="F214" s="59" t="s">
        <v>547</v>
      </c>
      <c r="G214" s="59">
        <v>9236000</v>
      </c>
      <c r="H214" s="59" t="s">
        <v>537</v>
      </c>
      <c r="I214" s="60">
        <v>-574718.34</v>
      </c>
      <c r="J214" s="60">
        <v>564227.88</v>
      </c>
      <c r="K214" s="60">
        <v>-174150.17</v>
      </c>
      <c r="L214" s="60">
        <v>-876750.44</v>
      </c>
      <c r="M214" s="60">
        <v>-306919.92</v>
      </c>
      <c r="N214" s="60">
        <v>-550597.34</v>
      </c>
      <c r="O214" s="60">
        <v>-932113.75</v>
      </c>
      <c r="P214" s="60">
        <v>-36376.51</v>
      </c>
      <c r="Q214" s="60">
        <v>-265746.40999999997</v>
      </c>
      <c r="R214" s="60">
        <v>1251734.58</v>
      </c>
      <c r="S214" s="60">
        <v>1111929.71</v>
      </c>
      <c r="T214" s="60">
        <v>199446.05</v>
      </c>
      <c r="U214" s="58">
        <f t="shared" si="3"/>
        <v>-590034.65999999945</v>
      </c>
    </row>
    <row r="215" spans="1:21">
      <c r="A215" s="59">
        <v>2201</v>
      </c>
      <c r="B215" s="59" t="s">
        <v>87</v>
      </c>
      <c r="C215" s="59">
        <v>2201</v>
      </c>
      <c r="D215" s="59" t="s">
        <v>87</v>
      </c>
      <c r="E215" s="59" t="s">
        <v>548</v>
      </c>
      <c r="F215" s="59" t="s">
        <v>549</v>
      </c>
      <c r="G215" s="59">
        <v>9236000</v>
      </c>
      <c r="H215" s="59" t="s">
        <v>537</v>
      </c>
      <c r="I215" s="60">
        <v>-6715214.1399999997</v>
      </c>
      <c r="J215" s="60">
        <v>-6616000</v>
      </c>
      <c r="K215" s="60">
        <v>-6616000</v>
      </c>
      <c r="L215" s="60">
        <v>-6616000</v>
      </c>
      <c r="M215" s="60">
        <v>-6616000</v>
      </c>
      <c r="N215" s="60">
        <v>-6616000</v>
      </c>
      <c r="O215" s="60">
        <v>-6518333.8099999996</v>
      </c>
      <c r="P215" s="60">
        <v>-6616000</v>
      </c>
      <c r="Q215" s="60">
        <v>-6616000</v>
      </c>
      <c r="R215" s="60">
        <v>-6616000</v>
      </c>
      <c r="S215" s="60">
        <v>72644145.340000004</v>
      </c>
      <c r="T215" s="60">
        <v>-6482597.3899999997</v>
      </c>
      <c r="U215" s="58">
        <f t="shared" si="3"/>
        <v>0</v>
      </c>
    </row>
    <row r="216" spans="1:21">
      <c r="A216" s="59">
        <v>2201</v>
      </c>
      <c r="B216" s="59" t="s">
        <v>87</v>
      </c>
      <c r="C216" s="59">
        <v>2201</v>
      </c>
      <c r="D216" s="59" t="s">
        <v>87</v>
      </c>
      <c r="E216" s="59" t="s">
        <v>550</v>
      </c>
      <c r="F216" s="59" t="s">
        <v>551</v>
      </c>
      <c r="G216" s="59">
        <v>9236000</v>
      </c>
      <c r="H216" s="59" t="s">
        <v>537</v>
      </c>
      <c r="I216" s="60">
        <v>-322080.28999999998</v>
      </c>
      <c r="J216" s="60">
        <v>360845.58</v>
      </c>
      <c r="K216" s="60">
        <v>-95046</v>
      </c>
      <c r="L216" s="60">
        <v>-769888.39</v>
      </c>
      <c r="M216" s="60">
        <v>-274405.52</v>
      </c>
      <c r="N216" s="60">
        <v>-388401.26</v>
      </c>
      <c r="O216" s="60">
        <v>-905398.37</v>
      </c>
      <c r="P216" s="60">
        <v>38085.519999999997</v>
      </c>
      <c r="Q216" s="60">
        <v>-201652.09</v>
      </c>
      <c r="R216" s="60">
        <v>1011150.34</v>
      </c>
      <c r="S216" s="60">
        <v>885550.62</v>
      </c>
      <c r="T216" s="60">
        <v>76408.7</v>
      </c>
      <c r="U216" s="58">
        <f t="shared" si="3"/>
        <v>-584831.16</v>
      </c>
    </row>
    <row r="217" spans="1:21">
      <c r="A217" s="59">
        <v>2201</v>
      </c>
      <c r="B217" s="59" t="s">
        <v>87</v>
      </c>
      <c r="C217" s="59">
        <v>2201</v>
      </c>
      <c r="D217" s="59" t="s">
        <v>87</v>
      </c>
      <c r="E217" s="59" t="s">
        <v>552</v>
      </c>
      <c r="F217" s="59" t="s">
        <v>553</v>
      </c>
      <c r="G217" s="59">
        <v>9236000</v>
      </c>
      <c r="H217" s="59" t="s">
        <v>537</v>
      </c>
      <c r="I217" s="60">
        <v>433472.3</v>
      </c>
      <c r="J217" s="60">
        <v>-173713.21</v>
      </c>
      <c r="K217" s="60">
        <v>2083455.36</v>
      </c>
      <c r="L217" s="60">
        <v>-173029.91</v>
      </c>
      <c r="M217" s="60">
        <v>-3194531.7</v>
      </c>
      <c r="N217" s="60">
        <v>-1025373.06</v>
      </c>
      <c r="O217" s="60">
        <v>607571.18999999994</v>
      </c>
      <c r="P217" s="60">
        <v>-162972.70000000001</v>
      </c>
      <c r="Q217" s="60">
        <v>-324053</v>
      </c>
      <c r="R217" s="60">
        <v>-180175</v>
      </c>
      <c r="S217" s="60">
        <v>-867621.86</v>
      </c>
      <c r="T217" s="60">
        <v>-129879.15</v>
      </c>
      <c r="U217" s="58">
        <f t="shared" si="3"/>
        <v>-3106850.74</v>
      </c>
    </row>
    <row r="218" spans="1:21">
      <c r="A218" s="59">
        <v>2201</v>
      </c>
      <c r="B218" s="59" t="s">
        <v>87</v>
      </c>
      <c r="C218" s="59">
        <v>2201</v>
      </c>
      <c r="D218" s="59" t="s">
        <v>87</v>
      </c>
      <c r="E218" s="59" t="s">
        <v>554</v>
      </c>
      <c r="F218" s="59" t="s">
        <v>555</v>
      </c>
      <c r="G218" s="59">
        <v>9236000</v>
      </c>
      <c r="H218" s="59" t="s">
        <v>537</v>
      </c>
      <c r="I218" s="60">
        <v>-7937.8</v>
      </c>
      <c r="J218" s="60">
        <v>-890.32</v>
      </c>
      <c r="K218" s="60">
        <v>-3379.74</v>
      </c>
      <c r="L218" s="60">
        <v>-4413.3100000000004</v>
      </c>
      <c r="M218" s="60">
        <v>-4777.07</v>
      </c>
      <c r="N218" s="60">
        <v>-5057.4799999999996</v>
      </c>
      <c r="O218" s="60">
        <v>-4945.04</v>
      </c>
      <c r="P218" s="60">
        <v>-6380.6</v>
      </c>
      <c r="Q218" s="60">
        <v>-4868.79</v>
      </c>
      <c r="R218" s="60">
        <v>-4511.04</v>
      </c>
      <c r="S218" s="60">
        <v>-7778.71</v>
      </c>
      <c r="T218" s="60">
        <v>58913.9</v>
      </c>
      <c r="U218" s="58">
        <f t="shared" si="3"/>
        <v>3974</v>
      </c>
    </row>
    <row r="219" spans="1:21">
      <c r="A219" s="59">
        <v>2201</v>
      </c>
      <c r="B219" s="59" t="s">
        <v>87</v>
      </c>
      <c r="C219" s="59">
        <v>2201</v>
      </c>
      <c r="D219" s="59" t="s">
        <v>87</v>
      </c>
      <c r="E219" s="59" t="s">
        <v>556</v>
      </c>
      <c r="F219" s="59" t="s">
        <v>557</v>
      </c>
      <c r="G219" s="59">
        <v>9237000</v>
      </c>
      <c r="H219" s="59" t="s">
        <v>558</v>
      </c>
      <c r="I219" s="60">
        <v>-223879.09</v>
      </c>
      <c r="J219" s="60">
        <v>-231123.02</v>
      </c>
      <c r="K219" s="60">
        <v>-229131.4</v>
      </c>
      <c r="L219" s="60">
        <v>-225593.62</v>
      </c>
      <c r="M219" s="60">
        <v>-222617</v>
      </c>
      <c r="N219" s="60">
        <v>-220108.01</v>
      </c>
      <c r="O219" s="60">
        <v>-206613.21</v>
      </c>
      <c r="P219" s="60">
        <v>-216439.65</v>
      </c>
      <c r="Q219" s="60">
        <v>-96264.86</v>
      </c>
      <c r="R219" s="60">
        <v>-194085.62</v>
      </c>
      <c r="S219" s="60">
        <v>-195547.28</v>
      </c>
      <c r="T219" s="60">
        <v>2240799.87</v>
      </c>
      <c r="U219" s="58">
        <f t="shared" si="3"/>
        <v>-20602.889999999665</v>
      </c>
    </row>
    <row r="220" spans="1:21">
      <c r="A220" s="59">
        <v>2201</v>
      </c>
      <c r="B220" s="59" t="s">
        <v>87</v>
      </c>
      <c r="C220" s="59">
        <v>2201</v>
      </c>
      <c r="D220" s="59" t="s">
        <v>87</v>
      </c>
      <c r="E220" s="59" t="s">
        <v>559</v>
      </c>
      <c r="F220" s="59" t="s">
        <v>560</v>
      </c>
      <c r="G220" s="59">
        <v>9237000</v>
      </c>
      <c r="H220" s="59" t="s">
        <v>558</v>
      </c>
      <c r="I220" s="60">
        <v>147076</v>
      </c>
      <c r="J220" s="60">
        <v>167818.67</v>
      </c>
      <c r="K220" s="60">
        <v>-212050.33</v>
      </c>
      <c r="L220" s="60">
        <v>39979.67</v>
      </c>
      <c r="M220" s="60">
        <v>-97174.35</v>
      </c>
      <c r="N220" s="60">
        <v>243950.42</v>
      </c>
      <c r="O220" s="60">
        <v>-95336.72</v>
      </c>
      <c r="P220" s="60">
        <v>79202.679999999993</v>
      </c>
      <c r="Q220" s="60">
        <v>78384.44</v>
      </c>
      <c r="R220" s="60">
        <v>67699.55</v>
      </c>
      <c r="S220" s="60">
        <v>-9616.9699999999993</v>
      </c>
      <c r="T220" s="60">
        <v>633483</v>
      </c>
      <c r="U220" s="58">
        <f t="shared" si="3"/>
        <v>1043416.06</v>
      </c>
    </row>
    <row r="221" spans="1:21">
      <c r="A221" s="59">
        <v>2201</v>
      </c>
      <c r="B221" s="59" t="s">
        <v>87</v>
      </c>
      <c r="C221" s="59">
        <v>2201</v>
      </c>
      <c r="D221" s="59" t="s">
        <v>87</v>
      </c>
      <c r="E221" s="59" t="s">
        <v>561</v>
      </c>
      <c r="F221" s="59" t="s">
        <v>562</v>
      </c>
      <c r="G221" s="59">
        <v>9237000</v>
      </c>
      <c r="H221" s="59" t="s">
        <v>558</v>
      </c>
      <c r="I221" s="60">
        <v>-4355468.01</v>
      </c>
      <c r="J221" s="60">
        <v>-13353125</v>
      </c>
      <c r="K221" s="60">
        <v>-1653125</v>
      </c>
      <c r="L221" s="60">
        <v>-13353125</v>
      </c>
      <c r="M221" s="60">
        <v>14296875</v>
      </c>
      <c r="N221" s="60">
        <v>14103125</v>
      </c>
      <c r="O221" s="60">
        <v>-40625</v>
      </c>
      <c r="P221" s="60">
        <v>-13353125</v>
      </c>
      <c r="Q221" s="60">
        <v>-1653125</v>
      </c>
      <c r="R221" s="60">
        <v>-13353125</v>
      </c>
      <c r="S221" s="60">
        <v>14296875</v>
      </c>
      <c r="T221" s="60">
        <v>14103125</v>
      </c>
      <c r="U221" s="58">
        <f t="shared" si="3"/>
        <v>-4314843.0099999979</v>
      </c>
    </row>
    <row r="222" spans="1:21">
      <c r="A222" s="59">
        <v>2201</v>
      </c>
      <c r="B222" s="59" t="s">
        <v>87</v>
      </c>
      <c r="C222" s="59">
        <v>2201</v>
      </c>
      <c r="D222" s="59" t="s">
        <v>87</v>
      </c>
      <c r="E222" s="59" t="s">
        <v>563</v>
      </c>
      <c r="F222" s="59" t="s">
        <v>564</v>
      </c>
      <c r="G222" s="59">
        <v>9234000</v>
      </c>
      <c r="H222" s="59" t="s">
        <v>525</v>
      </c>
      <c r="I222" s="60"/>
      <c r="J222" s="60">
        <v>-1877789.11</v>
      </c>
      <c r="K222" s="60">
        <v>952591.78</v>
      </c>
      <c r="L222" s="60">
        <v>-882256.38</v>
      </c>
      <c r="M222" s="60">
        <v>342395.55</v>
      </c>
      <c r="N222" s="60">
        <v>560103.78</v>
      </c>
      <c r="O222" s="60">
        <v>-34206.9</v>
      </c>
      <c r="P222" s="60">
        <v>-4609.3100000000004</v>
      </c>
      <c r="Q222" s="60">
        <v>25855.21</v>
      </c>
      <c r="R222" s="60">
        <v>-32521.5</v>
      </c>
      <c r="S222" s="60">
        <v>31713.88</v>
      </c>
      <c r="T222" s="60">
        <v>333847.59000000003</v>
      </c>
      <c r="U222" s="58">
        <f t="shared" si="3"/>
        <v>-584875.40999999992</v>
      </c>
    </row>
    <row r="223" spans="1:21">
      <c r="A223" s="59">
        <v>2201</v>
      </c>
      <c r="B223" s="59" t="s">
        <v>87</v>
      </c>
      <c r="C223" s="59">
        <v>2201</v>
      </c>
      <c r="D223" s="59" t="s">
        <v>87</v>
      </c>
      <c r="E223" s="59" t="s">
        <v>565</v>
      </c>
      <c r="F223" s="59" t="s">
        <v>566</v>
      </c>
      <c r="G223" s="59">
        <v>9238000</v>
      </c>
      <c r="H223" s="59" t="s">
        <v>567</v>
      </c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>
        <v>-169965146</v>
      </c>
      <c r="T223" s="60">
        <v>169965146</v>
      </c>
      <c r="U223" s="58">
        <f t="shared" si="3"/>
        <v>0</v>
      </c>
    </row>
    <row r="224" spans="1:21">
      <c r="A224" s="59">
        <v>2201</v>
      </c>
      <c r="B224" s="59" t="s">
        <v>87</v>
      </c>
      <c r="C224" s="59">
        <v>2201</v>
      </c>
      <c r="D224" s="59" t="s">
        <v>87</v>
      </c>
      <c r="E224" s="59" t="s">
        <v>568</v>
      </c>
      <c r="F224" s="59" t="s">
        <v>569</v>
      </c>
      <c r="G224" s="59">
        <v>9241000</v>
      </c>
      <c r="H224" s="59" t="s">
        <v>570</v>
      </c>
      <c r="I224" s="60">
        <v>692017.07</v>
      </c>
      <c r="J224" s="60">
        <v>-316507.63</v>
      </c>
      <c r="K224" s="60">
        <v>-371408.29</v>
      </c>
      <c r="L224" s="60">
        <v>-448648.64</v>
      </c>
      <c r="M224" s="60">
        <v>-126361.78</v>
      </c>
      <c r="N224" s="60">
        <v>-289268.12</v>
      </c>
      <c r="O224" s="60">
        <v>-396429.22</v>
      </c>
      <c r="P224" s="60">
        <v>-104896.51</v>
      </c>
      <c r="Q224" s="60">
        <v>-118478.44</v>
      </c>
      <c r="R224" s="60">
        <v>478067.1</v>
      </c>
      <c r="S224" s="60">
        <v>-96988.41</v>
      </c>
      <c r="T224" s="60">
        <v>1192712.8500000001</v>
      </c>
      <c r="U224" s="58">
        <f t="shared" si="3"/>
        <v>93809.980000000214</v>
      </c>
    </row>
    <row r="225" spans="1:21">
      <c r="A225" s="59">
        <v>2201</v>
      </c>
      <c r="B225" s="59" t="s">
        <v>87</v>
      </c>
      <c r="C225" s="59">
        <v>2201</v>
      </c>
      <c r="D225" s="59" t="s">
        <v>87</v>
      </c>
      <c r="E225" s="59" t="s">
        <v>571</v>
      </c>
      <c r="F225" s="59" t="s">
        <v>572</v>
      </c>
      <c r="G225" s="59">
        <v>9241000</v>
      </c>
      <c r="H225" s="59" t="s">
        <v>570</v>
      </c>
      <c r="I225" s="60">
        <v>-18850.38</v>
      </c>
      <c r="J225" s="60">
        <v>12759.58</v>
      </c>
      <c r="K225" s="60">
        <v>-25374.47</v>
      </c>
      <c r="L225" s="60">
        <v>-54408.44</v>
      </c>
      <c r="M225" s="60">
        <v>-20237.32</v>
      </c>
      <c r="N225" s="60">
        <v>-32856.74</v>
      </c>
      <c r="O225" s="60">
        <v>-40768.44</v>
      </c>
      <c r="P225" s="60">
        <v>-7403.13</v>
      </c>
      <c r="Q225" s="60">
        <v>-14131.44</v>
      </c>
      <c r="R225" s="60">
        <v>59717.8</v>
      </c>
      <c r="S225" s="60">
        <v>16024.75</v>
      </c>
      <c r="T225" s="60">
        <v>95038.05</v>
      </c>
      <c r="U225" s="58">
        <f t="shared" si="3"/>
        <v>-30490.179999999978</v>
      </c>
    </row>
    <row r="226" spans="1:21">
      <c r="A226" s="59">
        <v>2201</v>
      </c>
      <c r="B226" s="59" t="s">
        <v>87</v>
      </c>
      <c r="C226" s="59">
        <v>2201</v>
      </c>
      <c r="D226" s="59" t="s">
        <v>87</v>
      </c>
      <c r="E226" s="59" t="s">
        <v>573</v>
      </c>
      <c r="F226" s="59" t="s">
        <v>574</v>
      </c>
      <c r="G226" s="59">
        <v>9241000</v>
      </c>
      <c r="H226" s="59" t="s">
        <v>570</v>
      </c>
      <c r="I226" s="60">
        <v>1191625.27</v>
      </c>
      <c r="J226" s="60">
        <v>-1653020.7</v>
      </c>
      <c r="K226" s="60">
        <v>1065243.51</v>
      </c>
      <c r="L226" s="60">
        <v>-238662.75</v>
      </c>
      <c r="M226" s="60">
        <v>32431.52</v>
      </c>
      <c r="N226" s="60">
        <v>163765.98000000001</v>
      </c>
      <c r="O226" s="60">
        <v>-19003.46</v>
      </c>
      <c r="P226" s="60">
        <v>-277569.81</v>
      </c>
      <c r="Q226" s="60">
        <v>76930.460000000006</v>
      </c>
      <c r="R226" s="60">
        <v>475070.9</v>
      </c>
      <c r="S226" s="60">
        <v>1098627.8999999999</v>
      </c>
      <c r="T226" s="60">
        <v>-2535693.85</v>
      </c>
      <c r="U226" s="58">
        <f t="shared" si="3"/>
        <v>-620255.03</v>
      </c>
    </row>
    <row r="227" spans="1:21">
      <c r="A227" s="59">
        <v>2201</v>
      </c>
      <c r="B227" s="59" t="s">
        <v>87</v>
      </c>
      <c r="C227" s="59">
        <v>2201</v>
      </c>
      <c r="D227" s="59" t="s">
        <v>87</v>
      </c>
      <c r="E227" s="59" t="s">
        <v>575</v>
      </c>
      <c r="F227" s="59" t="s">
        <v>576</v>
      </c>
      <c r="G227" s="59">
        <v>9241000</v>
      </c>
      <c r="H227" s="59" t="s">
        <v>570</v>
      </c>
      <c r="I227" s="60">
        <v>40617.839999999997</v>
      </c>
      <c r="J227" s="60">
        <v>36705.57</v>
      </c>
      <c r="K227" s="60">
        <v>-82816.87</v>
      </c>
      <c r="L227" s="60">
        <v>17568.599999999999</v>
      </c>
      <c r="M227" s="60">
        <v>2921.82</v>
      </c>
      <c r="N227" s="60">
        <v>17770.66</v>
      </c>
      <c r="O227" s="60">
        <v>-33344.93</v>
      </c>
      <c r="P227" s="60">
        <v>-43996.87</v>
      </c>
      <c r="Q227" s="60">
        <v>29426.99</v>
      </c>
      <c r="R227" s="60">
        <v>45913.77</v>
      </c>
      <c r="S227" s="60">
        <v>27191.79</v>
      </c>
      <c r="T227" s="60">
        <v>45690.879999999997</v>
      </c>
      <c r="U227" s="58">
        <f t="shared" si="3"/>
        <v>103649.25</v>
      </c>
    </row>
    <row r="228" spans="1:21">
      <c r="A228" s="59">
        <v>2201</v>
      </c>
      <c r="B228" s="59" t="s">
        <v>87</v>
      </c>
      <c r="C228" s="59">
        <v>2201</v>
      </c>
      <c r="D228" s="59" t="s">
        <v>87</v>
      </c>
      <c r="E228" s="59" t="s">
        <v>577</v>
      </c>
      <c r="F228" s="59" t="s">
        <v>578</v>
      </c>
      <c r="G228" s="59">
        <v>9241000</v>
      </c>
      <c r="H228" s="59" t="s">
        <v>570</v>
      </c>
      <c r="I228" s="60">
        <v>-418700.48</v>
      </c>
      <c r="J228" s="60">
        <v>540679.34</v>
      </c>
      <c r="K228" s="60">
        <v>-124074.37</v>
      </c>
      <c r="L228" s="60">
        <v>-910914.27</v>
      </c>
      <c r="M228" s="60">
        <v>-285296.84000000003</v>
      </c>
      <c r="N228" s="60">
        <v>-588866.87</v>
      </c>
      <c r="O228" s="60">
        <v>-989505.89</v>
      </c>
      <c r="P228" s="60">
        <v>6067.26</v>
      </c>
      <c r="Q228" s="60">
        <v>-227947.67</v>
      </c>
      <c r="R228" s="60">
        <v>1283514.76</v>
      </c>
      <c r="S228" s="60">
        <v>1094780.45</v>
      </c>
      <c r="T228" s="60">
        <v>221447.43</v>
      </c>
      <c r="U228" s="58">
        <f t="shared" si="3"/>
        <v>-398817.15000000055</v>
      </c>
    </row>
    <row r="229" spans="1:21">
      <c r="A229" s="59">
        <v>2201</v>
      </c>
      <c r="B229" s="59" t="s">
        <v>87</v>
      </c>
      <c r="C229" s="59">
        <v>2201</v>
      </c>
      <c r="D229" s="59" t="s">
        <v>87</v>
      </c>
      <c r="E229" s="59" t="s">
        <v>579</v>
      </c>
      <c r="F229" s="59" t="s">
        <v>580</v>
      </c>
      <c r="G229" s="59">
        <v>9241000</v>
      </c>
      <c r="H229" s="59" t="s">
        <v>570</v>
      </c>
      <c r="I229" s="60">
        <v>612673.64</v>
      </c>
      <c r="J229" s="60">
        <v>253.79</v>
      </c>
      <c r="K229" s="60">
        <v>-1588.44</v>
      </c>
      <c r="L229" s="60">
        <v>1537.86</v>
      </c>
      <c r="M229" s="60">
        <v>-664687.84</v>
      </c>
      <c r="N229" s="60">
        <v>-768488.06</v>
      </c>
      <c r="O229" s="60">
        <v>778574.81</v>
      </c>
      <c r="P229" s="60">
        <v>1123.5899999999999</v>
      </c>
      <c r="Q229" s="60">
        <v>0</v>
      </c>
      <c r="R229" s="60">
        <v>0</v>
      </c>
      <c r="S229" s="60">
        <v>-692831.71</v>
      </c>
      <c r="T229" s="60">
        <v>53398.98</v>
      </c>
      <c r="U229" s="58">
        <f t="shared" si="3"/>
        <v>-680033.37999999989</v>
      </c>
    </row>
    <row r="230" spans="1:21">
      <c r="A230" s="59">
        <v>2201</v>
      </c>
      <c r="B230" s="59" t="s">
        <v>87</v>
      </c>
      <c r="C230" s="59">
        <v>2201</v>
      </c>
      <c r="D230" s="59" t="s">
        <v>87</v>
      </c>
      <c r="E230" s="59" t="s">
        <v>581</v>
      </c>
      <c r="F230" s="59" t="s">
        <v>582</v>
      </c>
      <c r="G230" s="59">
        <v>9241000</v>
      </c>
      <c r="H230" s="59" t="s">
        <v>570</v>
      </c>
      <c r="I230" s="60">
        <v>1212789.28</v>
      </c>
      <c r="J230" s="60">
        <v>398.54</v>
      </c>
      <c r="K230" s="60">
        <v>-14877.08</v>
      </c>
      <c r="L230" s="60">
        <v>16619.3</v>
      </c>
      <c r="M230" s="60">
        <v>-1211182.8999999999</v>
      </c>
      <c r="N230" s="60">
        <v>-1201375.02</v>
      </c>
      <c r="O230" s="60">
        <v>1245760.8500000001</v>
      </c>
      <c r="P230" s="60">
        <v>4286.1000000000004</v>
      </c>
      <c r="Q230" s="60">
        <v>0</v>
      </c>
      <c r="R230" s="60">
        <v>-385.11</v>
      </c>
      <c r="S230" s="60">
        <v>-1232892.19</v>
      </c>
      <c r="T230" s="60">
        <v>65662.070000000007</v>
      </c>
      <c r="U230" s="58">
        <f t="shared" si="3"/>
        <v>-1115196.1599999997</v>
      </c>
    </row>
    <row r="231" spans="1:21">
      <c r="A231" s="59">
        <v>2201</v>
      </c>
      <c r="B231" s="59" t="s">
        <v>87</v>
      </c>
      <c r="C231" s="59">
        <v>2201</v>
      </c>
      <c r="D231" s="59" t="s">
        <v>87</v>
      </c>
      <c r="E231" s="59" t="s">
        <v>583</v>
      </c>
      <c r="F231" s="59" t="s">
        <v>584</v>
      </c>
      <c r="G231" s="59">
        <v>9241000</v>
      </c>
      <c r="H231" s="59" t="s">
        <v>570</v>
      </c>
      <c r="I231" s="60">
        <v>-4.4400000000000004</v>
      </c>
      <c r="J231" s="60">
        <v>3417</v>
      </c>
      <c r="K231" s="60">
        <v>-9460.0300000000007</v>
      </c>
      <c r="L231" s="60">
        <v>-2305.46</v>
      </c>
      <c r="M231" s="60">
        <v>-2118.04</v>
      </c>
      <c r="N231" s="60">
        <v>-3047.54</v>
      </c>
      <c r="O231" s="60">
        <v>-1995.74</v>
      </c>
      <c r="P231" s="60">
        <v>-2229.6999999999998</v>
      </c>
      <c r="Q231" s="60">
        <v>-2080.09</v>
      </c>
      <c r="R231" s="60">
        <v>-1995.74</v>
      </c>
      <c r="S231" s="60">
        <v>-3294.11</v>
      </c>
      <c r="T231" s="60">
        <v>-2146.17</v>
      </c>
      <c r="U231" s="58">
        <f t="shared" si="3"/>
        <v>-27260.060000000005</v>
      </c>
    </row>
    <row r="232" spans="1:21">
      <c r="A232" s="59">
        <v>2201</v>
      </c>
      <c r="B232" s="59" t="s">
        <v>87</v>
      </c>
      <c r="C232" s="59">
        <v>2201</v>
      </c>
      <c r="D232" s="59" t="s">
        <v>87</v>
      </c>
      <c r="E232" s="59" t="s">
        <v>585</v>
      </c>
      <c r="F232" s="59" t="s">
        <v>586</v>
      </c>
      <c r="G232" s="59">
        <v>9242000</v>
      </c>
      <c r="H232" s="59" t="s">
        <v>587</v>
      </c>
      <c r="I232" s="60"/>
      <c r="J232" s="60"/>
      <c r="K232" s="60"/>
      <c r="L232" s="60"/>
      <c r="M232" s="60"/>
      <c r="N232" s="60"/>
      <c r="O232" s="60"/>
      <c r="P232" s="60"/>
      <c r="Q232" s="60">
        <v>4346287.43</v>
      </c>
      <c r="R232" s="60"/>
      <c r="S232" s="60"/>
      <c r="T232" s="60">
        <v>-267972</v>
      </c>
      <c r="U232" s="58">
        <f t="shared" si="3"/>
        <v>4078315.4299999997</v>
      </c>
    </row>
    <row r="233" spans="1:21">
      <c r="A233" s="59">
        <v>2201</v>
      </c>
      <c r="B233" s="59" t="s">
        <v>87</v>
      </c>
      <c r="C233" s="59">
        <v>2201</v>
      </c>
      <c r="D233" s="59" t="s">
        <v>87</v>
      </c>
      <c r="E233" s="59" t="s">
        <v>588</v>
      </c>
      <c r="F233" s="59" t="s">
        <v>589</v>
      </c>
      <c r="G233" s="59">
        <v>9242000</v>
      </c>
      <c r="H233" s="59" t="s">
        <v>587</v>
      </c>
      <c r="I233" s="60"/>
      <c r="J233" s="60"/>
      <c r="K233" s="60"/>
      <c r="L233" s="60"/>
      <c r="M233" s="60"/>
      <c r="N233" s="60">
        <v>1865189.27</v>
      </c>
      <c r="O233" s="60"/>
      <c r="P233" s="60"/>
      <c r="Q233" s="60"/>
      <c r="R233" s="60"/>
      <c r="S233" s="60"/>
      <c r="T233" s="60"/>
      <c r="U233" s="58">
        <f t="shared" si="3"/>
        <v>1865189.27</v>
      </c>
    </row>
    <row r="234" spans="1:21">
      <c r="A234" s="59">
        <v>2201</v>
      </c>
      <c r="B234" s="59" t="s">
        <v>87</v>
      </c>
      <c r="C234" s="59">
        <v>2201</v>
      </c>
      <c r="D234" s="59" t="s">
        <v>87</v>
      </c>
      <c r="E234" s="59" t="s">
        <v>590</v>
      </c>
      <c r="F234" s="59" t="s">
        <v>591</v>
      </c>
      <c r="G234" s="59">
        <v>9242000</v>
      </c>
      <c r="H234" s="59" t="s">
        <v>587</v>
      </c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>
        <v>786922</v>
      </c>
      <c r="U234" s="58">
        <f t="shared" si="3"/>
        <v>786922</v>
      </c>
    </row>
    <row r="235" spans="1:21">
      <c r="A235" s="59">
        <v>2201</v>
      </c>
      <c r="B235" s="59" t="s">
        <v>87</v>
      </c>
      <c r="C235" s="59">
        <v>2201</v>
      </c>
      <c r="D235" s="59" t="s">
        <v>87</v>
      </c>
      <c r="E235" s="59" t="s">
        <v>592</v>
      </c>
      <c r="F235" s="59" t="s">
        <v>593</v>
      </c>
      <c r="G235" s="59">
        <v>9242000</v>
      </c>
      <c r="H235" s="59" t="s">
        <v>587</v>
      </c>
      <c r="I235" s="60"/>
      <c r="J235" s="60"/>
      <c r="K235" s="60">
        <v>2299064.14</v>
      </c>
      <c r="L235" s="60"/>
      <c r="M235" s="60"/>
      <c r="N235" s="60">
        <v>-860578.65</v>
      </c>
      <c r="O235" s="60"/>
      <c r="P235" s="60"/>
      <c r="Q235" s="60">
        <v>6951.04</v>
      </c>
      <c r="R235" s="60"/>
      <c r="S235" s="60"/>
      <c r="T235" s="60">
        <v>-89364.06</v>
      </c>
      <c r="U235" s="58">
        <f t="shared" si="3"/>
        <v>1356072.4700000002</v>
      </c>
    </row>
    <row r="236" spans="1:21">
      <c r="A236" s="59">
        <v>2201</v>
      </c>
      <c r="B236" s="59" t="s">
        <v>87</v>
      </c>
      <c r="C236" s="59">
        <v>2201</v>
      </c>
      <c r="D236" s="59" t="s">
        <v>87</v>
      </c>
      <c r="E236" s="59" t="s">
        <v>594</v>
      </c>
      <c r="F236" s="59" t="s">
        <v>595</v>
      </c>
      <c r="G236" s="59">
        <v>9242000</v>
      </c>
      <c r="H236" s="59" t="s">
        <v>587</v>
      </c>
      <c r="I236" s="60"/>
      <c r="J236" s="60"/>
      <c r="K236" s="60">
        <v>-237440.91</v>
      </c>
      <c r="L236" s="60"/>
      <c r="M236" s="60"/>
      <c r="N236" s="60">
        <v>-317177.86</v>
      </c>
      <c r="O236" s="60">
        <v>190823.18</v>
      </c>
      <c r="P236" s="60"/>
      <c r="Q236" s="60">
        <v>160935.63</v>
      </c>
      <c r="R236" s="60"/>
      <c r="S236" s="60"/>
      <c r="T236" s="60">
        <v>27822.97</v>
      </c>
      <c r="U236" s="58">
        <f t="shared" si="3"/>
        <v>-175036.99000000002</v>
      </c>
    </row>
    <row r="237" spans="1:21">
      <c r="A237" s="59">
        <v>2201</v>
      </c>
      <c r="B237" s="59" t="s">
        <v>87</v>
      </c>
      <c r="C237" s="59">
        <v>2201</v>
      </c>
      <c r="D237" s="59" t="s">
        <v>87</v>
      </c>
      <c r="E237" s="59" t="s">
        <v>596</v>
      </c>
      <c r="F237" s="59" t="s">
        <v>597</v>
      </c>
      <c r="G237" s="59">
        <v>9242000</v>
      </c>
      <c r="H237" s="59" t="s">
        <v>587</v>
      </c>
      <c r="I237" s="60"/>
      <c r="J237" s="60"/>
      <c r="K237" s="60"/>
      <c r="L237" s="60"/>
      <c r="M237" s="60"/>
      <c r="N237" s="60">
        <v>-1165817.58</v>
      </c>
      <c r="O237" s="60">
        <v>134219.79</v>
      </c>
      <c r="P237" s="60">
        <v>125641.01</v>
      </c>
      <c r="Q237" s="60"/>
      <c r="R237" s="60">
        <v>260009.60000000001</v>
      </c>
      <c r="S237" s="60">
        <v>134194.75</v>
      </c>
      <c r="T237" s="60"/>
      <c r="U237" s="58">
        <f t="shared" si="3"/>
        <v>-511752.43000000005</v>
      </c>
    </row>
    <row r="238" spans="1:21">
      <c r="A238" s="59">
        <v>2201</v>
      </c>
      <c r="B238" s="59" t="s">
        <v>87</v>
      </c>
      <c r="C238" s="59">
        <v>2201</v>
      </c>
      <c r="D238" s="59" t="s">
        <v>87</v>
      </c>
      <c r="E238" s="59" t="s">
        <v>598</v>
      </c>
      <c r="F238" s="59" t="s">
        <v>599</v>
      </c>
      <c r="G238" s="59">
        <v>9242000</v>
      </c>
      <c r="H238" s="59" t="s">
        <v>587</v>
      </c>
      <c r="I238" s="60">
        <v>-3575.73</v>
      </c>
      <c r="J238" s="60">
        <v>-93788.31</v>
      </c>
      <c r="K238" s="60">
        <v>-80058.62</v>
      </c>
      <c r="L238" s="60">
        <v>-78239.509999999995</v>
      </c>
      <c r="M238" s="60">
        <v>-54623.34</v>
      </c>
      <c r="N238" s="60">
        <v>-75768.56</v>
      </c>
      <c r="O238" s="60">
        <v>-10644.07</v>
      </c>
      <c r="P238" s="60">
        <v>-85543.69</v>
      </c>
      <c r="Q238" s="60">
        <v>-45301.67</v>
      </c>
      <c r="R238" s="60">
        <v>-61180.03</v>
      </c>
      <c r="S238" s="60">
        <v>-52072.38</v>
      </c>
      <c r="T238" s="60">
        <v>-561727.67000000004</v>
      </c>
      <c r="U238" s="58">
        <f t="shared" si="3"/>
        <v>-1202523.58</v>
      </c>
    </row>
    <row r="239" spans="1:21">
      <c r="A239" s="59">
        <v>2201</v>
      </c>
      <c r="B239" s="59" t="s">
        <v>87</v>
      </c>
      <c r="C239" s="59">
        <v>2201</v>
      </c>
      <c r="D239" s="59" t="s">
        <v>87</v>
      </c>
      <c r="E239" s="59" t="s">
        <v>600</v>
      </c>
      <c r="F239" s="59" t="s">
        <v>601</v>
      </c>
      <c r="G239" s="59">
        <v>9242000</v>
      </c>
      <c r="H239" s="59" t="s">
        <v>587</v>
      </c>
      <c r="I239" s="60">
        <v>738.65</v>
      </c>
      <c r="J239" s="60">
        <v>3945.51</v>
      </c>
      <c r="K239" s="60">
        <v>4337.91</v>
      </c>
      <c r="L239" s="60">
        <v>923.02</v>
      </c>
      <c r="M239" s="60">
        <v>1356.14</v>
      </c>
      <c r="N239" s="60">
        <v>2144.84</v>
      </c>
      <c r="O239" s="60">
        <v>568.16</v>
      </c>
      <c r="P239" s="60">
        <v>903.5</v>
      </c>
      <c r="Q239" s="60">
        <v>-3180.14</v>
      </c>
      <c r="R239" s="60">
        <v>12920.94</v>
      </c>
      <c r="S239" s="60">
        <v>16024.39</v>
      </c>
      <c r="T239" s="60">
        <v>29516.54</v>
      </c>
      <c r="U239" s="58">
        <f t="shared" si="3"/>
        <v>70199.459999999992</v>
      </c>
    </row>
    <row r="240" spans="1:21">
      <c r="A240" s="59">
        <v>2201</v>
      </c>
      <c r="B240" s="59" t="s">
        <v>87</v>
      </c>
      <c r="C240" s="59">
        <v>2201</v>
      </c>
      <c r="D240" s="59" t="s">
        <v>87</v>
      </c>
      <c r="E240" s="59" t="s">
        <v>602</v>
      </c>
      <c r="F240" s="59" t="s">
        <v>603</v>
      </c>
      <c r="G240" s="59">
        <v>9243000</v>
      </c>
      <c r="H240" s="59" t="s">
        <v>604</v>
      </c>
      <c r="I240" s="60"/>
      <c r="J240" s="60"/>
      <c r="K240" s="60">
        <v>-20289.68</v>
      </c>
      <c r="L240" s="60"/>
      <c r="M240" s="60"/>
      <c r="N240" s="60">
        <v>-20488.11</v>
      </c>
      <c r="O240" s="60"/>
      <c r="P240" s="60"/>
      <c r="Q240" s="60">
        <v>-20734.509999999998</v>
      </c>
      <c r="R240" s="60"/>
      <c r="S240" s="60"/>
      <c r="T240" s="60">
        <v>-20937.400000000001</v>
      </c>
      <c r="U240" s="58">
        <f t="shared" si="3"/>
        <v>-82449.700000000012</v>
      </c>
    </row>
    <row r="241" spans="1:21">
      <c r="A241" s="59">
        <v>2201</v>
      </c>
      <c r="B241" s="59" t="s">
        <v>87</v>
      </c>
      <c r="C241" s="59">
        <v>2201</v>
      </c>
      <c r="D241" s="59" t="s">
        <v>87</v>
      </c>
      <c r="E241" s="59" t="s">
        <v>605</v>
      </c>
      <c r="F241" s="59" t="s">
        <v>606</v>
      </c>
      <c r="G241" s="59">
        <v>9243000</v>
      </c>
      <c r="H241" s="59" t="s">
        <v>604</v>
      </c>
      <c r="I241" s="60"/>
      <c r="J241" s="60"/>
      <c r="K241" s="60">
        <v>-191745.68</v>
      </c>
      <c r="L241" s="60"/>
      <c r="M241" s="60"/>
      <c r="N241" s="60">
        <v>-5753.1</v>
      </c>
      <c r="O241" s="60"/>
      <c r="P241" s="60"/>
      <c r="Q241" s="60">
        <v>-5605.59</v>
      </c>
      <c r="R241" s="60"/>
      <c r="S241" s="60"/>
      <c r="T241" s="60">
        <v>-5997.17</v>
      </c>
      <c r="U241" s="58">
        <f t="shared" si="3"/>
        <v>-209101.54</v>
      </c>
    </row>
    <row r="242" spans="1:21">
      <c r="A242" s="59">
        <v>2201</v>
      </c>
      <c r="B242" s="59" t="s">
        <v>87</v>
      </c>
      <c r="C242" s="59">
        <v>2201</v>
      </c>
      <c r="D242" s="59" t="s">
        <v>87</v>
      </c>
      <c r="E242" s="59" t="s">
        <v>607</v>
      </c>
      <c r="F242" s="59" t="s">
        <v>608</v>
      </c>
      <c r="G242" s="59">
        <v>9245000</v>
      </c>
      <c r="H242" s="59" t="s">
        <v>609</v>
      </c>
      <c r="I242" s="60">
        <v>-1590129.06</v>
      </c>
      <c r="J242" s="60">
        <v>107573.95</v>
      </c>
      <c r="K242" s="60">
        <v>2972674.16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58">
        <f t="shared" si="3"/>
        <v>1490119.05</v>
      </c>
    </row>
    <row r="243" spans="1:21">
      <c r="A243" s="59">
        <v>2201</v>
      </c>
      <c r="B243" s="59" t="s">
        <v>87</v>
      </c>
      <c r="C243" s="59">
        <v>2201</v>
      </c>
      <c r="D243" s="59" t="s">
        <v>87</v>
      </c>
      <c r="E243" s="59" t="s">
        <v>610</v>
      </c>
      <c r="F243" s="59" t="s">
        <v>611</v>
      </c>
      <c r="G243" s="59">
        <v>9245000</v>
      </c>
      <c r="H243" s="59" t="s">
        <v>609</v>
      </c>
      <c r="I243" s="60"/>
      <c r="J243" s="60"/>
      <c r="K243" s="60">
        <v>-1079010.74</v>
      </c>
      <c r="L243" s="60">
        <v>983856.86</v>
      </c>
      <c r="M243" s="60">
        <v>95153.88</v>
      </c>
      <c r="N243" s="60"/>
      <c r="O243" s="60"/>
      <c r="P243" s="60"/>
      <c r="Q243" s="60"/>
      <c r="R243" s="60"/>
      <c r="S243" s="60"/>
      <c r="T243" s="60"/>
      <c r="U243" s="58">
        <f t="shared" si="3"/>
        <v>0</v>
      </c>
    </row>
    <row r="244" spans="1:21">
      <c r="A244" s="59">
        <v>2201</v>
      </c>
      <c r="B244" s="59" t="s">
        <v>87</v>
      </c>
      <c r="C244" s="59">
        <v>2201</v>
      </c>
      <c r="D244" s="59" t="s">
        <v>87</v>
      </c>
      <c r="E244" s="59" t="s">
        <v>612</v>
      </c>
      <c r="F244" s="59" t="s">
        <v>613</v>
      </c>
      <c r="G244" s="59">
        <v>9253000</v>
      </c>
      <c r="H244" s="59" t="s">
        <v>614</v>
      </c>
      <c r="I244" s="60">
        <v>-1751644.88</v>
      </c>
      <c r="J244" s="60">
        <v>159013.19</v>
      </c>
      <c r="K244" s="60">
        <v>159263.19</v>
      </c>
      <c r="L244" s="60">
        <v>159263.19</v>
      </c>
      <c r="M244" s="60">
        <v>159263.19</v>
      </c>
      <c r="N244" s="60">
        <v>159263.19</v>
      </c>
      <c r="O244" s="60">
        <v>159263.19</v>
      </c>
      <c r="P244" s="60">
        <v>159263.19</v>
      </c>
      <c r="Q244" s="60">
        <v>159263.19</v>
      </c>
      <c r="R244" s="60">
        <v>159263.19</v>
      </c>
      <c r="S244" s="60">
        <v>159263.19</v>
      </c>
      <c r="T244" s="60">
        <v>159263.19</v>
      </c>
      <c r="U244" s="58">
        <f t="shared" si="3"/>
        <v>0.20999999972991645</v>
      </c>
    </row>
    <row r="245" spans="1:21">
      <c r="A245" s="59">
        <v>2201</v>
      </c>
      <c r="B245" s="59" t="s">
        <v>87</v>
      </c>
      <c r="C245" s="59">
        <v>2201</v>
      </c>
      <c r="D245" s="59" t="s">
        <v>87</v>
      </c>
      <c r="E245" s="59" t="s">
        <v>615</v>
      </c>
      <c r="F245" s="59" t="s">
        <v>616</v>
      </c>
      <c r="G245" s="59">
        <v>9253000</v>
      </c>
      <c r="H245" s="59" t="s">
        <v>614</v>
      </c>
      <c r="I245" s="60">
        <v>565810.02</v>
      </c>
      <c r="J245" s="60">
        <v>-1242331.3999999999</v>
      </c>
      <c r="K245" s="60">
        <v>813917.21</v>
      </c>
      <c r="L245" s="60">
        <v>-9383463.75</v>
      </c>
      <c r="M245" s="60">
        <v>7691097.96</v>
      </c>
      <c r="N245" s="60">
        <v>-1986355.58</v>
      </c>
      <c r="O245" s="60">
        <v>-12192857.720000001</v>
      </c>
      <c r="P245" s="60">
        <v>7584277.7999999998</v>
      </c>
      <c r="Q245" s="60">
        <v>-2039862.69</v>
      </c>
      <c r="R245" s="60">
        <v>-1122947.68</v>
      </c>
      <c r="S245" s="60">
        <v>-1582190.99</v>
      </c>
      <c r="T245" s="60">
        <v>-1669414.16</v>
      </c>
      <c r="U245" s="58">
        <f t="shared" si="3"/>
        <v>-14564320.980000002</v>
      </c>
    </row>
    <row r="246" spans="1:21">
      <c r="A246" s="59">
        <v>2201</v>
      </c>
      <c r="B246" s="59" t="s">
        <v>87</v>
      </c>
      <c r="C246" s="59">
        <v>2201</v>
      </c>
      <c r="D246" s="59" t="s">
        <v>87</v>
      </c>
      <c r="E246" s="59" t="s">
        <v>617</v>
      </c>
      <c r="F246" s="59" t="s">
        <v>618</v>
      </c>
      <c r="G246" s="59">
        <v>9253000</v>
      </c>
      <c r="H246" s="59" t="s">
        <v>614</v>
      </c>
      <c r="I246" s="60">
        <v>595310.1</v>
      </c>
      <c r="J246" s="60"/>
      <c r="K246" s="60">
        <v>283166.11</v>
      </c>
      <c r="L246" s="60">
        <v>13425.46</v>
      </c>
      <c r="M246" s="60">
        <v>840.81</v>
      </c>
      <c r="N246" s="60"/>
      <c r="O246" s="60">
        <v>-56526.39</v>
      </c>
      <c r="P246" s="60">
        <v>-51513.83</v>
      </c>
      <c r="Q246" s="60">
        <v>-379582.89</v>
      </c>
      <c r="R246" s="60">
        <v>-58027.23</v>
      </c>
      <c r="S246" s="60">
        <v>3223.01</v>
      </c>
      <c r="T246" s="60">
        <v>-451540.02</v>
      </c>
      <c r="U246" s="58">
        <f t="shared" si="3"/>
        <v>-101224.87</v>
      </c>
    </row>
    <row r="247" spans="1:21">
      <c r="A247" s="59">
        <v>2201</v>
      </c>
      <c r="B247" s="59" t="s">
        <v>87</v>
      </c>
      <c r="C247" s="59">
        <v>2201</v>
      </c>
      <c r="D247" s="59" t="s">
        <v>87</v>
      </c>
      <c r="E247" s="59" t="s">
        <v>619</v>
      </c>
      <c r="F247" s="59" t="s">
        <v>620</v>
      </c>
      <c r="G247" s="59">
        <v>9253000</v>
      </c>
      <c r="H247" s="59" t="s">
        <v>614</v>
      </c>
      <c r="I247" s="60">
        <v>-595310.1</v>
      </c>
      <c r="J247" s="60"/>
      <c r="K247" s="60">
        <v>-283166.11</v>
      </c>
      <c r="L247" s="60">
        <v>-13425.46</v>
      </c>
      <c r="M247" s="60">
        <v>-840.81</v>
      </c>
      <c r="N247" s="60"/>
      <c r="O247" s="60">
        <v>56526.39</v>
      </c>
      <c r="P247" s="60">
        <v>51513.83</v>
      </c>
      <c r="Q247" s="60">
        <v>379582.89</v>
      </c>
      <c r="R247" s="60">
        <v>58027.23</v>
      </c>
      <c r="S247" s="60">
        <v>-1677.01</v>
      </c>
      <c r="T247" s="60">
        <v>449994.02</v>
      </c>
      <c r="U247" s="58">
        <f t="shared" si="3"/>
        <v>101224.87</v>
      </c>
    </row>
    <row r="248" spans="1:21">
      <c r="A248" s="59">
        <v>2201</v>
      </c>
      <c r="B248" s="59" t="s">
        <v>87</v>
      </c>
      <c r="C248" s="59">
        <v>2201</v>
      </c>
      <c r="D248" s="59" t="s">
        <v>87</v>
      </c>
      <c r="E248" s="59" t="s">
        <v>621</v>
      </c>
      <c r="F248" s="59" t="s">
        <v>622</v>
      </c>
      <c r="G248" s="59">
        <v>9253000</v>
      </c>
      <c r="H248" s="59" t="s">
        <v>614</v>
      </c>
      <c r="I248" s="60">
        <v>-9856.68</v>
      </c>
      <c r="J248" s="60">
        <v>1506.1</v>
      </c>
      <c r="K248" s="60">
        <v>-9166.2900000000009</v>
      </c>
      <c r="L248" s="60">
        <v>-10295.98</v>
      </c>
      <c r="M248" s="60">
        <v>-9925</v>
      </c>
      <c r="N248" s="60">
        <v>-10490</v>
      </c>
      <c r="O248" s="60">
        <v>-10098.27</v>
      </c>
      <c r="P248" s="60">
        <v>-10189.64</v>
      </c>
      <c r="Q248" s="60">
        <v>-9740.06</v>
      </c>
      <c r="R248" s="60">
        <v>-9108.83</v>
      </c>
      <c r="S248" s="60">
        <v>-8270.52</v>
      </c>
      <c r="T248" s="60">
        <v>-8261.92</v>
      </c>
      <c r="U248" s="58">
        <f t="shared" si="3"/>
        <v>-103897.09000000001</v>
      </c>
    </row>
    <row r="249" spans="1:21">
      <c r="A249" s="59">
        <v>2201</v>
      </c>
      <c r="B249" s="59" t="s">
        <v>87</v>
      </c>
      <c r="C249" s="59">
        <v>2201</v>
      </c>
      <c r="D249" s="59" t="s">
        <v>87</v>
      </c>
      <c r="E249" s="59" t="s">
        <v>623</v>
      </c>
      <c r="F249" s="59" t="s">
        <v>624</v>
      </c>
      <c r="G249" s="59">
        <v>9253000</v>
      </c>
      <c r="H249" s="59" t="s">
        <v>614</v>
      </c>
      <c r="I249" s="60">
        <v>-452.37</v>
      </c>
      <c r="J249" s="60">
        <v>-1972.03</v>
      </c>
      <c r="K249" s="60">
        <v>-1035.27</v>
      </c>
      <c r="L249" s="60">
        <v>21408.799999999999</v>
      </c>
      <c r="M249" s="60">
        <v>-1687.17</v>
      </c>
      <c r="N249" s="60">
        <v>-12981.26</v>
      </c>
      <c r="O249" s="60">
        <v>12548.51</v>
      </c>
      <c r="P249" s="60">
        <v>-166.34</v>
      </c>
      <c r="Q249" s="60">
        <v>-135.72999999999999</v>
      </c>
      <c r="R249" s="60">
        <v>-10918.79</v>
      </c>
      <c r="S249" s="60">
        <v>8748.1299999999992</v>
      </c>
      <c r="T249" s="60">
        <v>-122.15</v>
      </c>
      <c r="U249" s="58">
        <f t="shared" si="3"/>
        <v>13234.329999999996</v>
      </c>
    </row>
    <row r="250" spans="1:21">
      <c r="A250" s="59">
        <v>2201</v>
      </c>
      <c r="B250" s="59" t="s">
        <v>87</v>
      </c>
      <c r="C250" s="59">
        <v>2201</v>
      </c>
      <c r="D250" s="59" t="s">
        <v>87</v>
      </c>
      <c r="E250" s="59" t="s">
        <v>625</v>
      </c>
      <c r="F250" s="59" t="s">
        <v>626</v>
      </c>
      <c r="G250" s="59">
        <v>9253000</v>
      </c>
      <c r="H250" s="59" t="s">
        <v>614</v>
      </c>
      <c r="I250" s="60"/>
      <c r="J250" s="60"/>
      <c r="K250" s="60">
        <v>2429885.0299999998</v>
      </c>
      <c r="L250" s="60"/>
      <c r="M250" s="60"/>
      <c r="N250" s="60">
        <v>-963571.62</v>
      </c>
      <c r="O250" s="60"/>
      <c r="P250" s="60"/>
      <c r="Q250" s="60">
        <v>-499195.86</v>
      </c>
      <c r="R250" s="60"/>
      <c r="S250" s="60"/>
      <c r="T250" s="60">
        <v>-498024.42</v>
      </c>
      <c r="U250" s="58">
        <f t="shared" si="3"/>
        <v>469093.12999999971</v>
      </c>
    </row>
    <row r="251" spans="1:21">
      <c r="A251" s="59">
        <v>2201</v>
      </c>
      <c r="B251" s="59" t="s">
        <v>87</v>
      </c>
      <c r="C251" s="59">
        <v>2201</v>
      </c>
      <c r="D251" s="59" t="s">
        <v>87</v>
      </c>
      <c r="E251" s="59" t="s">
        <v>627</v>
      </c>
      <c r="F251" s="59" t="s">
        <v>628</v>
      </c>
      <c r="G251" s="59">
        <v>9253000</v>
      </c>
      <c r="H251" s="59" t="s">
        <v>614</v>
      </c>
      <c r="I251" s="60">
        <v>-156768.22</v>
      </c>
      <c r="J251" s="60">
        <v>-31661</v>
      </c>
      <c r="K251" s="60">
        <v>-210420.39</v>
      </c>
      <c r="L251" s="60">
        <v>-435045.39</v>
      </c>
      <c r="M251" s="60">
        <v>-582801.48</v>
      </c>
      <c r="N251" s="60">
        <v>319382.46999999997</v>
      </c>
      <c r="O251" s="60">
        <v>169601.45</v>
      </c>
      <c r="P251" s="60">
        <v>172432.51</v>
      </c>
      <c r="Q251" s="60">
        <v>-80161.25</v>
      </c>
      <c r="R251" s="60">
        <v>-141836.65</v>
      </c>
      <c r="S251" s="60">
        <v>172685.51</v>
      </c>
      <c r="T251" s="60">
        <v>-574546.78</v>
      </c>
      <c r="U251" s="58">
        <f t="shared" si="3"/>
        <v>-1379139.2200000002</v>
      </c>
    </row>
    <row r="252" spans="1:21">
      <c r="A252" s="59">
        <v>2201</v>
      </c>
      <c r="B252" s="59" t="s">
        <v>87</v>
      </c>
      <c r="C252" s="59">
        <v>2201</v>
      </c>
      <c r="D252" s="59" t="s">
        <v>87</v>
      </c>
      <c r="E252" s="59" t="s">
        <v>629</v>
      </c>
      <c r="F252" s="59" t="s">
        <v>630</v>
      </c>
      <c r="G252" s="59">
        <v>9254000</v>
      </c>
      <c r="H252" s="59" t="s">
        <v>631</v>
      </c>
      <c r="I252" s="60">
        <v>1751763.63</v>
      </c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8">
        <f t="shared" si="3"/>
        <v>1751763.63</v>
      </c>
    </row>
    <row r="253" spans="1:21">
      <c r="A253" s="59">
        <v>2201</v>
      </c>
      <c r="B253" s="59" t="s">
        <v>87</v>
      </c>
      <c r="C253" s="59">
        <v>2201</v>
      </c>
      <c r="D253" s="59" t="s">
        <v>87</v>
      </c>
      <c r="E253" s="59" t="s">
        <v>632</v>
      </c>
      <c r="F253" s="59" t="s">
        <v>633</v>
      </c>
      <c r="G253" s="59">
        <v>9254000</v>
      </c>
      <c r="H253" s="59" t="s">
        <v>631</v>
      </c>
      <c r="I253" s="60">
        <v>-358371</v>
      </c>
      <c r="J253" s="60">
        <v>172723</v>
      </c>
      <c r="K253" s="60">
        <v>432647</v>
      </c>
      <c r="L253" s="60">
        <v>-29594</v>
      </c>
      <c r="M253" s="60">
        <v>241297</v>
      </c>
      <c r="N253" s="60">
        <v>-430568</v>
      </c>
      <c r="O253" s="60">
        <v>-1003189</v>
      </c>
      <c r="P253" s="60">
        <v>-709069</v>
      </c>
      <c r="Q253" s="60">
        <v>-1561200</v>
      </c>
      <c r="R253" s="60">
        <v>-557757.01</v>
      </c>
      <c r="S253" s="60">
        <v>-108046</v>
      </c>
      <c r="T253" s="60">
        <v>590401</v>
      </c>
      <c r="U253" s="58">
        <f t="shared" si="3"/>
        <v>-3320726.01</v>
      </c>
    </row>
    <row r="254" spans="1:21">
      <c r="A254" s="59">
        <v>2201</v>
      </c>
      <c r="B254" s="59" t="s">
        <v>87</v>
      </c>
      <c r="C254" s="59">
        <v>2201</v>
      </c>
      <c r="D254" s="59" t="s">
        <v>87</v>
      </c>
      <c r="E254" s="59" t="s">
        <v>634</v>
      </c>
      <c r="F254" s="59" t="s">
        <v>635</v>
      </c>
      <c r="G254" s="59">
        <v>9254000</v>
      </c>
      <c r="H254" s="59" t="s">
        <v>631</v>
      </c>
      <c r="I254" s="60">
        <v>375258</v>
      </c>
      <c r="J254" s="60">
        <v>501174</v>
      </c>
      <c r="K254" s="60">
        <v>370403</v>
      </c>
      <c r="L254" s="60">
        <v>292175</v>
      </c>
      <c r="M254" s="60">
        <v>255155</v>
      </c>
      <c r="N254" s="60">
        <v>71163</v>
      </c>
      <c r="O254" s="60">
        <v>-73602</v>
      </c>
      <c r="P254" s="60">
        <v>471935</v>
      </c>
      <c r="Q254" s="60">
        <v>-503555</v>
      </c>
      <c r="R254" s="60">
        <v>114885</v>
      </c>
      <c r="S254" s="60">
        <v>-821394</v>
      </c>
      <c r="T254" s="60">
        <v>-1735148</v>
      </c>
      <c r="U254" s="58">
        <f t="shared" si="3"/>
        <v>-681551</v>
      </c>
    </row>
    <row r="255" spans="1:21">
      <c r="A255" s="59">
        <v>2201</v>
      </c>
      <c r="B255" s="59" t="s">
        <v>87</v>
      </c>
      <c r="C255" s="59">
        <v>2201</v>
      </c>
      <c r="D255" s="59" t="s">
        <v>87</v>
      </c>
      <c r="E255" s="59" t="s">
        <v>636</v>
      </c>
      <c r="F255" s="59" t="s">
        <v>637</v>
      </c>
      <c r="G255" s="59">
        <v>9254000</v>
      </c>
      <c r="H255" s="59" t="s">
        <v>631</v>
      </c>
      <c r="I255" s="60">
        <v>223370</v>
      </c>
      <c r="J255" s="60">
        <v>1459093</v>
      </c>
      <c r="K255" s="60">
        <v>1573485</v>
      </c>
      <c r="L255" s="60">
        <v>1058278</v>
      </c>
      <c r="M255" s="60">
        <v>965563</v>
      </c>
      <c r="N255" s="60">
        <v>604657</v>
      </c>
      <c r="O255" s="60">
        <v>401945</v>
      </c>
      <c r="P255" s="60">
        <v>440051</v>
      </c>
      <c r="Q255" s="60">
        <v>-483629</v>
      </c>
      <c r="R255" s="60">
        <v>1256359</v>
      </c>
      <c r="S255" s="60">
        <v>3597373</v>
      </c>
      <c r="T255" s="60">
        <v>583402</v>
      </c>
      <c r="U255" s="58">
        <f t="shared" si="3"/>
        <v>11679947</v>
      </c>
    </row>
    <row r="256" spans="1:21">
      <c r="A256" s="59">
        <v>2201</v>
      </c>
      <c r="B256" s="59" t="s">
        <v>87</v>
      </c>
      <c r="C256" s="59">
        <v>2201</v>
      </c>
      <c r="D256" s="59" t="s">
        <v>87</v>
      </c>
      <c r="E256" s="59" t="s">
        <v>638</v>
      </c>
      <c r="F256" s="59" t="s">
        <v>639</v>
      </c>
      <c r="G256" s="59">
        <v>9254000</v>
      </c>
      <c r="H256" s="59" t="s">
        <v>631</v>
      </c>
      <c r="I256" s="60">
        <v>23244.66</v>
      </c>
      <c r="J256" s="60"/>
      <c r="K256" s="60">
        <v>11909.17</v>
      </c>
      <c r="L256" s="60">
        <v>11909.17</v>
      </c>
      <c r="M256" s="60">
        <v>11909.17</v>
      </c>
      <c r="N256" s="60">
        <v>11909.17</v>
      </c>
      <c r="O256" s="60">
        <v>11909.17</v>
      </c>
      <c r="P256" s="60">
        <v>11909.17</v>
      </c>
      <c r="Q256" s="60">
        <v>12205.03</v>
      </c>
      <c r="R256" s="60">
        <v>12205.03</v>
      </c>
      <c r="S256" s="60">
        <v>582.70000000000005</v>
      </c>
      <c r="T256" s="60">
        <v>612.9</v>
      </c>
      <c r="U256" s="58">
        <f t="shared" si="3"/>
        <v>120305.33999999998</v>
      </c>
    </row>
    <row r="257" spans="1:21">
      <c r="A257" s="59">
        <v>2201</v>
      </c>
      <c r="B257" s="59" t="s">
        <v>87</v>
      </c>
      <c r="C257" s="59">
        <v>2201</v>
      </c>
      <c r="D257" s="59" t="s">
        <v>87</v>
      </c>
      <c r="E257" s="59" t="s">
        <v>640</v>
      </c>
      <c r="F257" s="59" t="s">
        <v>323</v>
      </c>
      <c r="G257" s="59">
        <v>9254000</v>
      </c>
      <c r="H257" s="59" t="s">
        <v>631</v>
      </c>
      <c r="I257" s="60"/>
      <c r="J257" s="60"/>
      <c r="K257" s="60"/>
      <c r="L257" s="60"/>
      <c r="M257" s="60">
        <v>-24007.58</v>
      </c>
      <c r="N257" s="60">
        <v>-297851.46000000002</v>
      </c>
      <c r="O257" s="60">
        <v>-205640.92</v>
      </c>
      <c r="P257" s="60">
        <v>28343.919999999998</v>
      </c>
      <c r="Q257" s="60">
        <v>-276085.55</v>
      </c>
      <c r="R257" s="60">
        <v>-5535.33</v>
      </c>
      <c r="S257" s="60">
        <v>-125854.82</v>
      </c>
      <c r="T257" s="60">
        <v>241552.53</v>
      </c>
      <c r="U257" s="58">
        <f t="shared" si="3"/>
        <v>-665079.21</v>
      </c>
    </row>
    <row r="258" spans="1:21">
      <c r="A258" s="59">
        <v>2201</v>
      </c>
      <c r="B258" s="59" t="s">
        <v>87</v>
      </c>
      <c r="C258" s="59">
        <v>2201</v>
      </c>
      <c r="D258" s="59" t="s">
        <v>87</v>
      </c>
      <c r="E258" s="59" t="s">
        <v>641</v>
      </c>
      <c r="F258" s="59" t="s">
        <v>642</v>
      </c>
      <c r="G258" s="59">
        <v>9254000</v>
      </c>
      <c r="H258" s="59" t="s">
        <v>631</v>
      </c>
      <c r="I258" s="60">
        <v>198</v>
      </c>
      <c r="J258" s="60">
        <v>198</v>
      </c>
      <c r="K258" s="60">
        <v>198</v>
      </c>
      <c r="L258" s="60">
        <v>198</v>
      </c>
      <c r="M258" s="60">
        <v>198</v>
      </c>
      <c r="N258" s="60">
        <v>198</v>
      </c>
      <c r="O258" s="60">
        <v>198</v>
      </c>
      <c r="P258" s="60">
        <v>198</v>
      </c>
      <c r="Q258" s="60">
        <v>198</v>
      </c>
      <c r="R258" s="60">
        <v>198</v>
      </c>
      <c r="S258" s="60">
        <v>198</v>
      </c>
      <c r="T258" s="60">
        <v>198</v>
      </c>
      <c r="U258" s="58">
        <f t="shared" si="3"/>
        <v>2376</v>
      </c>
    </row>
    <row r="259" spans="1:21">
      <c r="A259" s="59">
        <v>2201</v>
      </c>
      <c r="B259" s="59" t="s">
        <v>87</v>
      </c>
      <c r="C259" s="59">
        <v>2201</v>
      </c>
      <c r="D259" s="59" t="s">
        <v>87</v>
      </c>
      <c r="E259" s="59" t="s">
        <v>643</v>
      </c>
      <c r="F259" s="59" t="s">
        <v>644</v>
      </c>
      <c r="G259" s="59">
        <v>9254000</v>
      </c>
      <c r="H259" s="59" t="s">
        <v>631</v>
      </c>
      <c r="I259" s="60">
        <v>-141006.98000000001</v>
      </c>
      <c r="J259" s="60">
        <v>44493.85</v>
      </c>
      <c r="K259" s="60">
        <v>-266976.09999999998</v>
      </c>
      <c r="L259" s="60">
        <v>-522801.81</v>
      </c>
      <c r="M259" s="60">
        <v>-178350.22</v>
      </c>
      <c r="N259" s="60">
        <v>132920.28</v>
      </c>
      <c r="O259" s="60">
        <v>-439327</v>
      </c>
      <c r="P259" s="60">
        <v>-506243.28</v>
      </c>
      <c r="Q259" s="60">
        <v>-554611.92000000004</v>
      </c>
      <c r="R259" s="60">
        <v>110718.51</v>
      </c>
      <c r="S259" s="60">
        <v>82680.86</v>
      </c>
      <c r="T259" s="60">
        <v>10943.5</v>
      </c>
      <c r="U259" s="58">
        <f t="shared" ref="U259:U322" si="4">SUM(I259:T259)</f>
        <v>-2227560.3100000005</v>
      </c>
    </row>
    <row r="260" spans="1:21">
      <c r="A260" s="59">
        <v>2201</v>
      </c>
      <c r="B260" s="59" t="s">
        <v>87</v>
      </c>
      <c r="C260" s="59">
        <v>2201</v>
      </c>
      <c r="D260" s="59" t="s">
        <v>87</v>
      </c>
      <c r="E260" s="59" t="s">
        <v>645</v>
      </c>
      <c r="F260" s="59" t="s">
        <v>646</v>
      </c>
      <c r="G260" s="59">
        <v>9254000</v>
      </c>
      <c r="H260" s="59" t="s">
        <v>631</v>
      </c>
      <c r="I260" s="60">
        <v>585.72</v>
      </c>
      <c r="J260" s="60">
        <v>585.72</v>
      </c>
      <c r="K260" s="60">
        <v>295.86</v>
      </c>
      <c r="L260" s="60">
        <v>295.86</v>
      </c>
      <c r="M260" s="60">
        <v>295.86</v>
      </c>
      <c r="N260" s="60">
        <v>295.86</v>
      </c>
      <c r="O260" s="60">
        <v>295.86</v>
      </c>
      <c r="P260" s="60">
        <v>295.86</v>
      </c>
      <c r="Q260" s="60"/>
      <c r="R260" s="60"/>
      <c r="S260" s="60"/>
      <c r="T260" s="60"/>
      <c r="U260" s="58">
        <f t="shared" si="4"/>
        <v>2946.6000000000008</v>
      </c>
    </row>
    <row r="261" spans="1:21">
      <c r="A261" s="59">
        <v>2201</v>
      </c>
      <c r="B261" s="59" t="s">
        <v>87</v>
      </c>
      <c r="C261" s="59">
        <v>2201</v>
      </c>
      <c r="D261" s="59" t="s">
        <v>87</v>
      </c>
      <c r="E261" s="59" t="s">
        <v>647</v>
      </c>
      <c r="F261" s="59" t="s">
        <v>648</v>
      </c>
      <c r="G261" s="59">
        <v>9254000</v>
      </c>
      <c r="H261" s="59" t="s">
        <v>631</v>
      </c>
      <c r="I261" s="60">
        <v>4.4000000000000004</v>
      </c>
      <c r="J261" s="60"/>
      <c r="K261" s="60"/>
      <c r="L261" s="60">
        <v>5.83</v>
      </c>
      <c r="M261" s="60"/>
      <c r="N261" s="60"/>
      <c r="O261" s="60">
        <v>1.37</v>
      </c>
      <c r="P261" s="60"/>
      <c r="Q261" s="60"/>
      <c r="R261" s="60">
        <v>4.8</v>
      </c>
      <c r="S261" s="60"/>
      <c r="T261" s="60"/>
      <c r="U261" s="58">
        <f t="shared" si="4"/>
        <v>16.400000000000002</v>
      </c>
    </row>
    <row r="262" spans="1:21">
      <c r="A262" s="59">
        <v>2201</v>
      </c>
      <c r="B262" s="59" t="s">
        <v>87</v>
      </c>
      <c r="C262" s="59">
        <v>2201</v>
      </c>
      <c r="D262" s="59" t="s">
        <v>87</v>
      </c>
      <c r="E262" s="59" t="s">
        <v>649</v>
      </c>
      <c r="F262" s="59" t="s">
        <v>650</v>
      </c>
      <c r="G262" s="59">
        <v>9254000</v>
      </c>
      <c r="H262" s="59" t="s">
        <v>631</v>
      </c>
      <c r="I262" s="60">
        <v>3103805.65</v>
      </c>
      <c r="J262" s="60">
        <v>2807587.04</v>
      </c>
      <c r="K262" s="60">
        <v>-816370.54</v>
      </c>
      <c r="L262" s="60">
        <v>3295850.11</v>
      </c>
      <c r="M262" s="60">
        <v>2994196.81</v>
      </c>
      <c r="N262" s="60">
        <v>5912415.2199999997</v>
      </c>
      <c r="O262" s="60">
        <v>2978760.62</v>
      </c>
      <c r="P262" s="60">
        <v>2962796.24</v>
      </c>
      <c r="Q262" s="60">
        <v>11022800.859999999</v>
      </c>
      <c r="R262" s="60">
        <v>2975482.67</v>
      </c>
      <c r="S262" s="60">
        <v>2388112.91</v>
      </c>
      <c r="T262" s="60">
        <v>-3741070.15</v>
      </c>
      <c r="U262" s="58">
        <f t="shared" si="4"/>
        <v>35884367.440000005</v>
      </c>
    </row>
    <row r="263" spans="1:21">
      <c r="A263" s="59">
        <v>2201</v>
      </c>
      <c r="B263" s="59" t="s">
        <v>87</v>
      </c>
      <c r="C263" s="59">
        <v>2201</v>
      </c>
      <c r="D263" s="59" t="s">
        <v>87</v>
      </c>
      <c r="E263" s="59" t="s">
        <v>651</v>
      </c>
      <c r="F263" s="59" t="s">
        <v>652</v>
      </c>
      <c r="G263" s="59">
        <v>9254000</v>
      </c>
      <c r="H263" s="59" t="s">
        <v>631</v>
      </c>
      <c r="I263" s="60">
        <v>-825553.77</v>
      </c>
      <c r="J263" s="60">
        <v>-1175380.71</v>
      </c>
      <c r="K263" s="60">
        <v>-1378901.24</v>
      </c>
      <c r="L263" s="60">
        <v>-1518041.51</v>
      </c>
      <c r="M263" s="60">
        <v>-1962684.6</v>
      </c>
      <c r="N263" s="60">
        <v>-1707489.46</v>
      </c>
      <c r="O263" s="60">
        <v>-1635278.36</v>
      </c>
      <c r="P263" s="60">
        <v>-1459866.32</v>
      </c>
      <c r="Q263" s="60">
        <v>-1242309.6000000001</v>
      </c>
      <c r="R263" s="60">
        <v>-1087840.6399999999</v>
      </c>
      <c r="S263" s="60">
        <v>-845684.12</v>
      </c>
      <c r="T263" s="60">
        <v>-1211532.43</v>
      </c>
      <c r="U263" s="58">
        <f t="shared" si="4"/>
        <v>-16050562.759999998</v>
      </c>
    </row>
    <row r="264" spans="1:21">
      <c r="A264" s="59">
        <v>2201</v>
      </c>
      <c r="B264" s="59" t="s">
        <v>87</v>
      </c>
      <c r="C264" s="59">
        <v>2201</v>
      </c>
      <c r="D264" s="59" t="s">
        <v>87</v>
      </c>
      <c r="E264" s="59" t="s">
        <v>653</v>
      </c>
      <c r="F264" s="59" t="s">
        <v>654</v>
      </c>
      <c r="G264" s="59">
        <v>9255000</v>
      </c>
      <c r="H264" s="59" t="s">
        <v>655</v>
      </c>
      <c r="I264" s="60">
        <v>544862.68999999994</v>
      </c>
      <c r="J264" s="60">
        <v>544862.73</v>
      </c>
      <c r="K264" s="60">
        <v>-536963.93000000005</v>
      </c>
      <c r="L264" s="60">
        <v>901269.22</v>
      </c>
      <c r="M264" s="60">
        <v>676594.14</v>
      </c>
      <c r="N264" s="60">
        <v>640470.56000000006</v>
      </c>
      <c r="O264" s="60">
        <v>669759.11</v>
      </c>
      <c r="P264" s="60">
        <v>666928.86</v>
      </c>
      <c r="Q264" s="60">
        <v>669287.86</v>
      </c>
      <c r="R264" s="60">
        <v>669287.79</v>
      </c>
      <c r="S264" s="60">
        <v>273435.86</v>
      </c>
      <c r="T264" s="60">
        <v>345077.55</v>
      </c>
      <c r="U264" s="58">
        <f t="shared" si="4"/>
        <v>6064872.4400000004</v>
      </c>
    </row>
    <row r="265" spans="1:21">
      <c r="A265" s="59">
        <v>2201</v>
      </c>
      <c r="B265" s="59" t="s">
        <v>87</v>
      </c>
      <c r="C265" s="59">
        <v>2201</v>
      </c>
      <c r="D265" s="59" t="s">
        <v>87</v>
      </c>
      <c r="E265" s="59" t="s">
        <v>656</v>
      </c>
      <c r="F265" s="59" t="s">
        <v>657</v>
      </c>
      <c r="G265" s="59">
        <v>9255000</v>
      </c>
      <c r="H265" s="59" t="s">
        <v>655</v>
      </c>
      <c r="I265" s="60">
        <v>1.44</v>
      </c>
      <c r="J265" s="60">
        <v>1.44</v>
      </c>
      <c r="K265" s="60">
        <v>1.45</v>
      </c>
      <c r="L265" s="60">
        <v>1.44</v>
      </c>
      <c r="M265" s="60">
        <v>1.44</v>
      </c>
      <c r="N265" s="60">
        <v>1.44</v>
      </c>
      <c r="O265" s="60">
        <v>1.44</v>
      </c>
      <c r="P265" s="60">
        <v>1.44</v>
      </c>
      <c r="Q265" s="60">
        <v>1.45</v>
      </c>
      <c r="R265" s="60">
        <v>1.44</v>
      </c>
      <c r="S265" s="60">
        <v>1.44</v>
      </c>
      <c r="T265" s="60">
        <v>1.44</v>
      </c>
      <c r="U265" s="58">
        <f t="shared" si="4"/>
        <v>17.299999999999997</v>
      </c>
    </row>
    <row r="266" spans="1:21">
      <c r="A266" s="59">
        <v>2201</v>
      </c>
      <c r="B266" s="59" t="s">
        <v>87</v>
      </c>
      <c r="C266" s="59">
        <v>2201</v>
      </c>
      <c r="D266" s="59" t="s">
        <v>87</v>
      </c>
      <c r="E266" s="59" t="s">
        <v>658</v>
      </c>
      <c r="F266" s="59" t="s">
        <v>659</v>
      </c>
      <c r="G266" s="59">
        <v>9281000</v>
      </c>
      <c r="H266" s="59" t="s">
        <v>660</v>
      </c>
      <c r="I266" s="60">
        <v>-80496.259999999995</v>
      </c>
      <c r="J266" s="60">
        <v>-74760.990000000005</v>
      </c>
      <c r="K266" s="60">
        <v>-79568.31</v>
      </c>
      <c r="L266" s="60">
        <v>-78275.22</v>
      </c>
      <c r="M266" s="60">
        <v>-78275.210000000006</v>
      </c>
      <c r="N266" s="60">
        <v>-121761.15</v>
      </c>
      <c r="O266" s="60">
        <v>-85522.880000000005</v>
      </c>
      <c r="P266" s="60">
        <v>-86371.77</v>
      </c>
      <c r="Q266" s="60">
        <v>-87730.05</v>
      </c>
      <c r="R266" s="60">
        <v>-85862.44</v>
      </c>
      <c r="S266" s="60">
        <v>-1159030.02</v>
      </c>
      <c r="T266" s="60">
        <v>-158409.48000000001</v>
      </c>
      <c r="U266" s="58">
        <f t="shared" si="4"/>
        <v>-2176063.7800000003</v>
      </c>
    </row>
    <row r="267" spans="1:21">
      <c r="A267" s="59">
        <v>2201</v>
      </c>
      <c r="B267" s="59" t="s">
        <v>87</v>
      </c>
      <c r="C267" s="59">
        <v>2201</v>
      </c>
      <c r="D267" s="59" t="s">
        <v>87</v>
      </c>
      <c r="E267" s="59" t="s">
        <v>661</v>
      </c>
      <c r="F267" s="59" t="s">
        <v>662</v>
      </c>
      <c r="G267" s="59">
        <v>9281000</v>
      </c>
      <c r="H267" s="59" t="s">
        <v>660</v>
      </c>
      <c r="I267" s="60">
        <v>-25349.279999999999</v>
      </c>
      <c r="J267" s="60">
        <v>-23759.759999999998</v>
      </c>
      <c r="K267" s="60">
        <v>-25092.1</v>
      </c>
      <c r="L267" s="60">
        <v>-24733.72</v>
      </c>
      <c r="M267" s="60">
        <v>-24733.72</v>
      </c>
      <c r="N267" s="60">
        <v>-36785.760000000002</v>
      </c>
      <c r="O267" s="60">
        <v>-26742.39</v>
      </c>
      <c r="P267" s="60">
        <v>-26977.67</v>
      </c>
      <c r="Q267" s="60">
        <v>-27354.11</v>
      </c>
      <c r="R267" s="60">
        <v>-26836.5</v>
      </c>
      <c r="S267" s="60">
        <v>-324262.64</v>
      </c>
      <c r="T267" s="60">
        <v>-46942.77</v>
      </c>
      <c r="U267" s="58">
        <f t="shared" si="4"/>
        <v>-639570.41999999993</v>
      </c>
    </row>
    <row r="268" spans="1:21">
      <c r="A268" s="59">
        <v>2201</v>
      </c>
      <c r="B268" s="59" t="s">
        <v>87</v>
      </c>
      <c r="C268" s="59">
        <v>2201</v>
      </c>
      <c r="D268" s="59" t="s">
        <v>87</v>
      </c>
      <c r="E268" s="59" t="s">
        <v>663</v>
      </c>
      <c r="F268" s="59" t="s">
        <v>664</v>
      </c>
      <c r="G268" s="59">
        <v>9282000</v>
      </c>
      <c r="H268" s="59" t="s">
        <v>665</v>
      </c>
      <c r="I268" s="60">
        <v>-5284878.5199999996</v>
      </c>
      <c r="J268" s="60">
        <v>-4382448.47</v>
      </c>
      <c r="K268" s="60">
        <v>-5205370.6399999997</v>
      </c>
      <c r="L268" s="60">
        <v>-6213177.6200000001</v>
      </c>
      <c r="M268" s="60">
        <v>-3858827.36</v>
      </c>
      <c r="N268" s="60">
        <v>-5796346.8899999997</v>
      </c>
      <c r="O268" s="60">
        <v>-4955013.03</v>
      </c>
      <c r="P268" s="60">
        <v>-2740651.36</v>
      </c>
      <c r="Q268" s="60">
        <v>-3741182.76</v>
      </c>
      <c r="R268" s="60">
        <v>-4430107.2</v>
      </c>
      <c r="S268" s="60">
        <v>-3295816.3</v>
      </c>
      <c r="T268" s="60">
        <v>-4459346.7699999996</v>
      </c>
      <c r="U268" s="58">
        <f t="shared" si="4"/>
        <v>-54363166.920000002</v>
      </c>
    </row>
    <row r="269" spans="1:21">
      <c r="A269" s="59">
        <v>2201</v>
      </c>
      <c r="B269" s="59" t="s">
        <v>87</v>
      </c>
      <c r="C269" s="59">
        <v>2201</v>
      </c>
      <c r="D269" s="59" t="s">
        <v>87</v>
      </c>
      <c r="E269" s="59" t="s">
        <v>666</v>
      </c>
      <c r="F269" s="59" t="s">
        <v>667</v>
      </c>
      <c r="G269" s="59">
        <v>9282000</v>
      </c>
      <c r="H269" s="59" t="s">
        <v>665</v>
      </c>
      <c r="I269" s="60">
        <v>-2372469.7999999998</v>
      </c>
      <c r="J269" s="60">
        <v>-2063551.14</v>
      </c>
      <c r="K269" s="60">
        <v>-2349504.4</v>
      </c>
      <c r="L269" s="60">
        <v>-2598234.91</v>
      </c>
      <c r="M269" s="60">
        <v>-1945418.3</v>
      </c>
      <c r="N269" s="60">
        <v>-2460422.77</v>
      </c>
      <c r="O269" s="60">
        <v>-2244739.4700000002</v>
      </c>
      <c r="P269" s="60">
        <v>-1628232.25</v>
      </c>
      <c r="Q269" s="60">
        <v>-2011472.92</v>
      </c>
      <c r="R269" s="60">
        <v>-2096876.36</v>
      </c>
      <c r="S269" s="60">
        <v>-1706984.34</v>
      </c>
      <c r="T269" s="60">
        <v>-2348971.27</v>
      </c>
      <c r="U269" s="58">
        <f t="shared" si="4"/>
        <v>-25826877.93</v>
      </c>
    </row>
    <row r="270" spans="1:21">
      <c r="A270" s="59">
        <v>2201</v>
      </c>
      <c r="B270" s="59" t="s">
        <v>87</v>
      </c>
      <c r="C270" s="59">
        <v>2201</v>
      </c>
      <c r="D270" s="59" t="s">
        <v>87</v>
      </c>
      <c r="E270" s="59" t="s">
        <v>668</v>
      </c>
      <c r="F270" s="59" t="s">
        <v>669</v>
      </c>
      <c r="G270" s="59">
        <v>9282000</v>
      </c>
      <c r="H270" s="59" t="s">
        <v>665</v>
      </c>
      <c r="I270" s="60">
        <v>5515891.21</v>
      </c>
      <c r="J270" s="60">
        <v>-1965329.32</v>
      </c>
      <c r="K270" s="60">
        <v>491458.47</v>
      </c>
      <c r="L270" s="60">
        <v>-2307946.91</v>
      </c>
      <c r="M270" s="60">
        <v>-2159297.7999999998</v>
      </c>
      <c r="N270" s="60">
        <v>-4523441.3499999996</v>
      </c>
      <c r="O270" s="60">
        <v>-2223262.83</v>
      </c>
      <c r="P270" s="60">
        <v>-2253475.0699999998</v>
      </c>
      <c r="Q270" s="60">
        <v>-8301907.6200000001</v>
      </c>
      <c r="R270" s="60">
        <v>-2324991.92</v>
      </c>
      <c r="S270" s="60">
        <v>-2179720.2400000002</v>
      </c>
      <c r="T270" s="60">
        <v>2640696.77</v>
      </c>
      <c r="U270" s="58">
        <f t="shared" si="4"/>
        <v>-19591326.610000003</v>
      </c>
    </row>
    <row r="271" spans="1:21">
      <c r="A271" s="59">
        <v>2201</v>
      </c>
      <c r="B271" s="59" t="s">
        <v>87</v>
      </c>
      <c r="C271" s="59">
        <v>2201</v>
      </c>
      <c r="D271" s="59" t="s">
        <v>87</v>
      </c>
      <c r="E271" s="59" t="s">
        <v>670</v>
      </c>
      <c r="F271" s="59" t="s">
        <v>671</v>
      </c>
      <c r="G271" s="59">
        <v>9283000</v>
      </c>
      <c r="H271" s="59" t="s">
        <v>672</v>
      </c>
      <c r="I271" s="60">
        <v>3194214.68</v>
      </c>
      <c r="J271" s="60">
        <v>4821411.8</v>
      </c>
      <c r="K271" s="60">
        <v>-4730845.12</v>
      </c>
      <c r="L271" s="60">
        <v>7252276.2699999996</v>
      </c>
      <c r="M271" s="60">
        <v>7761204.5099999998</v>
      </c>
      <c r="N271" s="60">
        <v>12404443.029999999</v>
      </c>
      <c r="O271" s="60">
        <v>9883790.1799999997</v>
      </c>
      <c r="P271" s="60">
        <v>7133314.5099999998</v>
      </c>
      <c r="Q271" s="60">
        <v>16064426.890000001</v>
      </c>
      <c r="R271" s="60">
        <v>8382406.2800000003</v>
      </c>
      <c r="S271" s="60">
        <v>6060840.3700000001</v>
      </c>
      <c r="T271" s="60">
        <v>592210.49</v>
      </c>
      <c r="U271" s="58">
        <f t="shared" si="4"/>
        <v>78819693.890000001</v>
      </c>
    </row>
    <row r="272" spans="1:21">
      <c r="A272" s="59">
        <v>2201</v>
      </c>
      <c r="B272" s="59" t="s">
        <v>87</v>
      </c>
      <c r="C272" s="59">
        <v>2201</v>
      </c>
      <c r="D272" s="59" t="s">
        <v>87</v>
      </c>
      <c r="E272" s="59" t="s">
        <v>673</v>
      </c>
      <c r="F272" s="59" t="s">
        <v>674</v>
      </c>
      <c r="G272" s="59">
        <v>9283000</v>
      </c>
      <c r="H272" s="59" t="s">
        <v>672</v>
      </c>
      <c r="I272" s="60"/>
      <c r="J272" s="60"/>
      <c r="K272" s="60">
        <v>82156.509999999995</v>
      </c>
      <c r="L272" s="60"/>
      <c r="M272" s="60"/>
      <c r="N272" s="60">
        <v>868630.2</v>
      </c>
      <c r="O272" s="60"/>
      <c r="P272" s="60">
        <v>310.77</v>
      </c>
      <c r="Q272" s="60">
        <v>89503.54</v>
      </c>
      <c r="R272" s="60"/>
      <c r="S272" s="60"/>
      <c r="T272" s="60">
        <v>51622.54</v>
      </c>
      <c r="U272" s="58">
        <f t="shared" si="4"/>
        <v>1092223.56</v>
      </c>
    </row>
    <row r="273" spans="1:21">
      <c r="A273" s="59">
        <v>2201</v>
      </c>
      <c r="B273" s="59" t="s">
        <v>87</v>
      </c>
      <c r="C273" s="59">
        <v>2201</v>
      </c>
      <c r="D273" s="59" t="s">
        <v>87</v>
      </c>
      <c r="E273" s="59" t="s">
        <v>675</v>
      </c>
      <c r="F273" s="59" t="s">
        <v>676</v>
      </c>
      <c r="G273" s="59">
        <v>9283000</v>
      </c>
      <c r="H273" s="59" t="s">
        <v>672</v>
      </c>
      <c r="I273" s="60">
        <v>899520.64</v>
      </c>
      <c r="J273" s="60">
        <v>1353035.89</v>
      </c>
      <c r="K273" s="60">
        <v>-549651.18000000005</v>
      </c>
      <c r="L273" s="60">
        <v>2025139</v>
      </c>
      <c r="M273" s="60">
        <v>2166019.62</v>
      </c>
      <c r="N273" s="60">
        <v>2825375.38</v>
      </c>
      <c r="O273" s="60">
        <v>2753354.99</v>
      </c>
      <c r="P273" s="60">
        <v>1988440.05</v>
      </c>
      <c r="Q273" s="60">
        <v>2903514.72</v>
      </c>
      <c r="R273" s="60">
        <v>2333646.36</v>
      </c>
      <c r="S273" s="60">
        <v>1738311.56</v>
      </c>
      <c r="T273" s="60">
        <v>1745420.38</v>
      </c>
      <c r="U273" s="58">
        <f t="shared" si="4"/>
        <v>22182127.41</v>
      </c>
    </row>
    <row r="274" spans="1:21">
      <c r="A274" s="59">
        <v>2201</v>
      </c>
      <c r="B274" s="59" t="s">
        <v>87</v>
      </c>
      <c r="C274" s="59">
        <v>2201</v>
      </c>
      <c r="D274" s="59" t="s">
        <v>87</v>
      </c>
      <c r="E274" s="59" t="s">
        <v>677</v>
      </c>
      <c r="F274" s="59" t="s">
        <v>678</v>
      </c>
      <c r="G274" s="59">
        <v>9283000</v>
      </c>
      <c r="H274" s="59" t="s">
        <v>672</v>
      </c>
      <c r="I274" s="60"/>
      <c r="J274" s="60"/>
      <c r="K274" s="60">
        <v>22769.51</v>
      </c>
      <c r="L274" s="60"/>
      <c r="M274" s="60"/>
      <c r="N274" s="60">
        <v>240739.03</v>
      </c>
      <c r="O274" s="60"/>
      <c r="P274" s="60">
        <v>86.13</v>
      </c>
      <c r="Q274" s="60">
        <v>24805.71</v>
      </c>
      <c r="R274" s="60"/>
      <c r="S274" s="60"/>
      <c r="T274" s="60">
        <v>14307.09</v>
      </c>
      <c r="U274" s="58">
        <f t="shared" si="4"/>
        <v>302707.47000000003</v>
      </c>
    </row>
    <row r="275" spans="1:21">
      <c r="A275" s="59">
        <v>2201</v>
      </c>
      <c r="B275" s="59" t="s">
        <v>87</v>
      </c>
      <c r="C275" s="59">
        <v>2201</v>
      </c>
      <c r="D275" s="59" t="s">
        <v>87</v>
      </c>
      <c r="E275" s="59" t="s">
        <v>679</v>
      </c>
      <c r="F275" s="59" t="s">
        <v>680</v>
      </c>
      <c r="G275" s="59">
        <v>9283000</v>
      </c>
      <c r="H275" s="59" t="s">
        <v>672</v>
      </c>
      <c r="I275" s="60">
        <v>1873656.03</v>
      </c>
      <c r="J275" s="60">
        <v>-666180.99</v>
      </c>
      <c r="K275" s="60">
        <v>167886.24</v>
      </c>
      <c r="L275" s="60">
        <v>-782497.91</v>
      </c>
      <c r="M275" s="60">
        <v>-732032.29</v>
      </c>
      <c r="N275" s="60">
        <v>-1534647.3</v>
      </c>
      <c r="O275" s="60">
        <v>-753748.12</v>
      </c>
      <c r="P275" s="60">
        <v>-764005.03</v>
      </c>
      <c r="Q275" s="60">
        <v>-2817417.71</v>
      </c>
      <c r="R275" s="60">
        <v>-788284.64</v>
      </c>
      <c r="S275" s="60">
        <v>-738965.59</v>
      </c>
      <c r="T275" s="60">
        <v>897541.98</v>
      </c>
      <c r="U275" s="58">
        <f t="shared" si="4"/>
        <v>-6638695.3300000001</v>
      </c>
    </row>
    <row r="276" spans="1:21">
      <c r="A276" s="59">
        <v>2201</v>
      </c>
      <c r="B276" s="59" t="s">
        <v>87</v>
      </c>
      <c r="C276" s="59">
        <v>2201</v>
      </c>
      <c r="D276" s="59" t="s">
        <v>87</v>
      </c>
      <c r="E276" s="59" t="s">
        <v>681</v>
      </c>
      <c r="F276" s="59" t="s">
        <v>682</v>
      </c>
      <c r="G276" s="59">
        <v>9283000</v>
      </c>
      <c r="H276" s="59" t="s">
        <v>672</v>
      </c>
      <c r="I276" s="60">
        <v>5636.94</v>
      </c>
      <c r="J276" s="60">
        <v>5636.96</v>
      </c>
      <c r="K276" s="60">
        <v>5636.93</v>
      </c>
      <c r="L276" s="60">
        <v>5636.96</v>
      </c>
      <c r="M276" s="60">
        <v>5636.94</v>
      </c>
      <c r="N276" s="60">
        <v>5636.95</v>
      </c>
      <c r="O276" s="60">
        <v>5636.95</v>
      </c>
      <c r="P276" s="60">
        <v>5636.94</v>
      </c>
      <c r="Q276" s="60">
        <v>5636.95</v>
      </c>
      <c r="R276" s="60">
        <v>5636.94</v>
      </c>
      <c r="S276" s="60">
        <v>5636.95</v>
      </c>
      <c r="T276" s="60">
        <v>5636.95</v>
      </c>
      <c r="U276" s="58">
        <f t="shared" si="4"/>
        <v>67643.360000000001</v>
      </c>
    </row>
    <row r="277" spans="1:21">
      <c r="A277" s="59">
        <v>2201</v>
      </c>
      <c r="B277" s="59" t="s">
        <v>87</v>
      </c>
      <c r="C277" s="59">
        <v>2201</v>
      </c>
      <c r="D277" s="59" t="s">
        <v>87</v>
      </c>
      <c r="E277" s="59" t="s">
        <v>683</v>
      </c>
      <c r="F277" s="59" t="s">
        <v>684</v>
      </c>
      <c r="G277" s="59">
        <v>9407000</v>
      </c>
      <c r="H277" s="59" t="s">
        <v>685</v>
      </c>
      <c r="I277" s="60">
        <v>2598881.14</v>
      </c>
      <c r="J277" s="60">
        <v>2598881.14</v>
      </c>
      <c r="K277" s="60">
        <v>2598881.14</v>
      </c>
      <c r="L277" s="60">
        <v>2598881.14</v>
      </c>
      <c r="M277" s="60">
        <v>2598881.14</v>
      </c>
      <c r="N277" s="60">
        <v>2598881.14</v>
      </c>
      <c r="O277" s="60">
        <v>2598881.14</v>
      </c>
      <c r="P277" s="60">
        <v>2598881.14</v>
      </c>
      <c r="Q277" s="60">
        <v>2598881.14</v>
      </c>
      <c r="R277" s="60">
        <v>2598881.14</v>
      </c>
      <c r="S277" s="60">
        <v>2598881.14</v>
      </c>
      <c r="T277" s="60">
        <v>2598881.23</v>
      </c>
      <c r="U277" s="58">
        <f t="shared" si="4"/>
        <v>31186573.770000003</v>
      </c>
    </row>
    <row r="278" spans="1:21">
      <c r="A278" s="59">
        <v>2201</v>
      </c>
      <c r="B278" s="59" t="s">
        <v>87</v>
      </c>
      <c r="C278" s="59">
        <v>2201</v>
      </c>
      <c r="D278" s="59" t="s">
        <v>87</v>
      </c>
      <c r="E278" s="59" t="s">
        <v>686</v>
      </c>
      <c r="F278" s="59" t="s">
        <v>687</v>
      </c>
      <c r="G278" s="59">
        <v>9407300</v>
      </c>
      <c r="H278" s="59" t="s">
        <v>688</v>
      </c>
      <c r="I278" s="60">
        <v>16522067</v>
      </c>
      <c r="J278" s="60">
        <v>24851605</v>
      </c>
      <c r="K278" s="60">
        <v>24114644</v>
      </c>
      <c r="L278" s="60">
        <v>29758188</v>
      </c>
      <c r="M278" s="60">
        <v>30191575</v>
      </c>
      <c r="N278" s="60">
        <v>39423064</v>
      </c>
      <c r="O278" s="60">
        <v>42424642</v>
      </c>
      <c r="P278" s="60">
        <v>41581500</v>
      </c>
      <c r="Q278" s="60">
        <v>47867907</v>
      </c>
      <c r="R278" s="60">
        <v>37054248</v>
      </c>
      <c r="S278" s="60">
        <v>26839086</v>
      </c>
      <c r="T278" s="60">
        <v>25985524</v>
      </c>
      <c r="U278" s="58">
        <f t="shared" si="4"/>
        <v>386614050</v>
      </c>
    </row>
    <row r="279" spans="1:21">
      <c r="A279" s="59">
        <v>2201</v>
      </c>
      <c r="B279" s="59" t="s">
        <v>87</v>
      </c>
      <c r="C279" s="59">
        <v>2201</v>
      </c>
      <c r="D279" s="59" t="s">
        <v>87</v>
      </c>
      <c r="E279" s="59" t="s">
        <v>689</v>
      </c>
      <c r="F279" s="59" t="s">
        <v>690</v>
      </c>
      <c r="G279" s="59">
        <v>9407300</v>
      </c>
      <c r="H279" s="59" t="s">
        <v>688</v>
      </c>
      <c r="I279" s="60"/>
      <c r="J279" s="60"/>
      <c r="K279" s="60"/>
      <c r="L279" s="60">
        <v>7221028.1100000003</v>
      </c>
      <c r="M279" s="60">
        <v>7221028.1100000003</v>
      </c>
      <c r="N279" s="60">
        <v>7221028.1100000003</v>
      </c>
      <c r="O279" s="60">
        <v>7221028.1100000003</v>
      </c>
      <c r="P279" s="60">
        <v>7221028.1100000003</v>
      </c>
      <c r="Q279" s="60">
        <v>7221028.1100000003</v>
      </c>
      <c r="R279" s="60">
        <v>7221028.1100000003</v>
      </c>
      <c r="S279" s="60">
        <v>7221028.1100000003</v>
      </c>
      <c r="T279" s="60">
        <v>7221028.1100000003</v>
      </c>
      <c r="U279" s="58">
        <f t="shared" si="4"/>
        <v>64989252.990000002</v>
      </c>
    </row>
    <row r="280" spans="1:21">
      <c r="A280" s="59">
        <v>2201</v>
      </c>
      <c r="B280" s="59" t="s">
        <v>87</v>
      </c>
      <c r="C280" s="59">
        <v>2201</v>
      </c>
      <c r="D280" s="59" t="s">
        <v>87</v>
      </c>
      <c r="E280" s="59" t="s">
        <v>691</v>
      </c>
      <c r="F280" s="59" t="s">
        <v>692</v>
      </c>
      <c r="G280" s="59">
        <v>9407300</v>
      </c>
      <c r="H280" s="59" t="s">
        <v>688</v>
      </c>
      <c r="I280" s="60">
        <v>401656</v>
      </c>
      <c r="J280" s="60">
        <v>401656</v>
      </c>
      <c r="K280" s="60">
        <v>401660</v>
      </c>
      <c r="L280" s="60">
        <v>401656</v>
      </c>
      <c r="M280" s="60">
        <v>401656</v>
      </c>
      <c r="N280" s="60">
        <v>401656</v>
      </c>
      <c r="O280" s="60">
        <v>401656</v>
      </c>
      <c r="P280" s="60">
        <v>401656</v>
      </c>
      <c r="Q280" s="60">
        <v>401656</v>
      </c>
      <c r="R280" s="60">
        <v>401656</v>
      </c>
      <c r="S280" s="60">
        <v>401656</v>
      </c>
      <c r="T280" s="60">
        <v>401650</v>
      </c>
      <c r="U280" s="58">
        <f t="shared" si="4"/>
        <v>4819870</v>
      </c>
    </row>
    <row r="281" spans="1:21">
      <c r="A281" s="59">
        <v>2201</v>
      </c>
      <c r="B281" s="59" t="s">
        <v>87</v>
      </c>
      <c r="C281" s="59">
        <v>2201</v>
      </c>
      <c r="D281" s="59" t="s">
        <v>87</v>
      </c>
      <c r="E281" s="59" t="s">
        <v>693</v>
      </c>
      <c r="F281" s="59" t="s">
        <v>694</v>
      </c>
      <c r="G281" s="59">
        <v>9407300</v>
      </c>
      <c r="H281" s="59" t="s">
        <v>688</v>
      </c>
      <c r="I281" s="60"/>
      <c r="J281" s="60"/>
      <c r="K281" s="60"/>
      <c r="L281" s="60"/>
      <c r="M281" s="60"/>
      <c r="N281" s="60"/>
      <c r="O281" s="60">
        <v>158822</v>
      </c>
      <c r="P281" s="60"/>
      <c r="Q281" s="60"/>
      <c r="R281" s="60"/>
      <c r="S281" s="60"/>
      <c r="T281" s="60"/>
      <c r="U281" s="58">
        <f t="shared" si="4"/>
        <v>158822</v>
      </c>
    </row>
    <row r="282" spans="1:21">
      <c r="A282" s="59">
        <v>2201</v>
      </c>
      <c r="B282" s="59" t="s">
        <v>87</v>
      </c>
      <c r="C282" s="59">
        <v>2201</v>
      </c>
      <c r="D282" s="59" t="s">
        <v>87</v>
      </c>
      <c r="E282" s="59" t="s">
        <v>695</v>
      </c>
      <c r="F282" s="59" t="s">
        <v>696</v>
      </c>
      <c r="G282" s="59">
        <v>9407300</v>
      </c>
      <c r="H282" s="59" t="s">
        <v>688</v>
      </c>
      <c r="I282" s="60">
        <v>369611</v>
      </c>
      <c r="J282" s="60">
        <v>-1716</v>
      </c>
      <c r="K282" s="60"/>
      <c r="L282" s="60">
        <v>42498</v>
      </c>
      <c r="M282" s="60">
        <v>5625</v>
      </c>
      <c r="N282" s="60">
        <v>440887</v>
      </c>
      <c r="O282" s="60">
        <v>1009913</v>
      </c>
      <c r="P282" s="60">
        <v>711432</v>
      </c>
      <c r="Q282" s="60">
        <v>1558635</v>
      </c>
      <c r="R282" s="60">
        <v>550394.01</v>
      </c>
      <c r="S282" s="60">
        <v>99111</v>
      </c>
      <c r="T282" s="60"/>
      <c r="U282" s="58">
        <f t="shared" si="4"/>
        <v>4786390.01</v>
      </c>
    </row>
    <row r="283" spans="1:21">
      <c r="A283" s="59">
        <v>2201</v>
      </c>
      <c r="B283" s="59" t="s">
        <v>87</v>
      </c>
      <c r="C283" s="59">
        <v>2201</v>
      </c>
      <c r="D283" s="59" t="s">
        <v>87</v>
      </c>
      <c r="E283" s="59" t="s">
        <v>697</v>
      </c>
      <c r="F283" s="59" t="s">
        <v>698</v>
      </c>
      <c r="G283" s="59">
        <v>9407300</v>
      </c>
      <c r="H283" s="59" t="s">
        <v>688</v>
      </c>
      <c r="I283" s="60">
        <v>135620</v>
      </c>
      <c r="J283" s="60">
        <v>13032</v>
      </c>
      <c r="K283" s="60">
        <v>141599</v>
      </c>
      <c r="L283" s="60">
        <v>221002</v>
      </c>
      <c r="M283" s="60">
        <v>257588</v>
      </c>
      <c r="N283" s="60">
        <v>441445</v>
      </c>
      <c r="O283" s="60">
        <v>588939</v>
      </c>
      <c r="P283" s="60">
        <v>39929</v>
      </c>
      <c r="Q283" s="60">
        <v>1015508</v>
      </c>
      <c r="R283" s="60">
        <v>396122</v>
      </c>
      <c r="S283" s="60">
        <v>1330740</v>
      </c>
      <c r="T283" s="60">
        <v>2239076</v>
      </c>
      <c r="U283" s="58">
        <f t="shared" si="4"/>
        <v>6820600</v>
      </c>
    </row>
    <row r="284" spans="1:21">
      <c r="A284" s="59">
        <v>2201</v>
      </c>
      <c r="B284" s="59" t="s">
        <v>87</v>
      </c>
      <c r="C284" s="59">
        <v>2201</v>
      </c>
      <c r="D284" s="59" t="s">
        <v>87</v>
      </c>
      <c r="E284" s="59" t="s">
        <v>699</v>
      </c>
      <c r="F284" s="59" t="s">
        <v>700</v>
      </c>
      <c r="G284" s="59">
        <v>9407300</v>
      </c>
      <c r="H284" s="59" t="s">
        <v>688</v>
      </c>
      <c r="I284" s="60">
        <v>583818</v>
      </c>
      <c r="J284" s="60">
        <v>-139738</v>
      </c>
      <c r="K284" s="60"/>
      <c r="L284" s="60">
        <v>-54574</v>
      </c>
      <c r="M284" s="60"/>
      <c r="N284" s="60">
        <v>219673</v>
      </c>
      <c r="O284" s="60">
        <v>423978</v>
      </c>
      <c r="P284" s="60">
        <v>387196</v>
      </c>
      <c r="Q284" s="60">
        <v>1310882</v>
      </c>
      <c r="R284" s="60"/>
      <c r="S284" s="60"/>
      <c r="T284" s="60"/>
      <c r="U284" s="58">
        <f t="shared" si="4"/>
        <v>2731235</v>
      </c>
    </row>
    <row r="285" spans="1:21">
      <c r="A285" s="59">
        <v>2201</v>
      </c>
      <c r="B285" s="59" t="s">
        <v>87</v>
      </c>
      <c r="C285" s="59">
        <v>2201</v>
      </c>
      <c r="D285" s="59" t="s">
        <v>87</v>
      </c>
      <c r="E285" s="59" t="s">
        <v>701</v>
      </c>
      <c r="F285" s="59" t="s">
        <v>702</v>
      </c>
      <c r="G285" s="59">
        <v>9407300</v>
      </c>
      <c r="H285" s="59" t="s">
        <v>688</v>
      </c>
      <c r="I285" s="60"/>
      <c r="J285" s="60"/>
      <c r="K285" s="60">
        <v>1585.46</v>
      </c>
      <c r="L285" s="60"/>
      <c r="M285" s="60"/>
      <c r="N285" s="60">
        <v>1544.31</v>
      </c>
      <c r="O285" s="60"/>
      <c r="P285" s="60"/>
      <c r="Q285" s="60">
        <v>32900.79</v>
      </c>
      <c r="R285" s="60"/>
      <c r="S285" s="60"/>
      <c r="T285" s="60">
        <v>3613.42</v>
      </c>
      <c r="U285" s="58">
        <f t="shared" si="4"/>
        <v>39643.979999999996</v>
      </c>
    </row>
    <row r="286" spans="1:21">
      <c r="A286" s="59">
        <v>2201</v>
      </c>
      <c r="B286" s="59" t="s">
        <v>87</v>
      </c>
      <c r="C286" s="59">
        <v>2201</v>
      </c>
      <c r="D286" s="59" t="s">
        <v>87</v>
      </c>
      <c r="E286" s="59" t="s">
        <v>703</v>
      </c>
      <c r="F286" s="59" t="s">
        <v>704</v>
      </c>
      <c r="G286" s="59">
        <v>9407300</v>
      </c>
      <c r="H286" s="59" t="s">
        <v>688</v>
      </c>
      <c r="I286" s="60">
        <v>825553.66</v>
      </c>
      <c r="J286" s="60">
        <v>1175380.44</v>
      </c>
      <c r="K286" s="60">
        <v>1677879.24</v>
      </c>
      <c r="L286" s="60">
        <v>1518041.51</v>
      </c>
      <c r="M286" s="60">
        <v>1962684.6</v>
      </c>
      <c r="N286" s="60">
        <v>2006467.46</v>
      </c>
      <c r="O286" s="60">
        <v>1635278.36</v>
      </c>
      <c r="P286" s="60">
        <v>1459866.32</v>
      </c>
      <c r="Q286" s="60">
        <v>1541287.6</v>
      </c>
      <c r="R286" s="60">
        <v>1087840.6399999999</v>
      </c>
      <c r="S286" s="60">
        <v>845684.12</v>
      </c>
      <c r="T286" s="60">
        <v>1510511.43</v>
      </c>
      <c r="U286" s="58">
        <f t="shared" si="4"/>
        <v>17246475.379999999</v>
      </c>
    </row>
    <row r="287" spans="1:21">
      <c r="A287" s="59">
        <v>2201</v>
      </c>
      <c r="B287" s="59" t="s">
        <v>87</v>
      </c>
      <c r="C287" s="59">
        <v>2201</v>
      </c>
      <c r="D287" s="59" t="s">
        <v>87</v>
      </c>
      <c r="E287" s="59" t="s">
        <v>705</v>
      </c>
      <c r="F287" s="59" t="s">
        <v>706</v>
      </c>
      <c r="G287" s="59">
        <v>9407300</v>
      </c>
      <c r="H287" s="59" t="s">
        <v>688</v>
      </c>
      <c r="I287" s="60">
        <v>133158.09</v>
      </c>
      <c r="J287" s="60">
        <v>-52780</v>
      </c>
      <c r="K287" s="60">
        <v>257991</v>
      </c>
      <c r="L287" s="60">
        <v>512010</v>
      </c>
      <c r="M287" s="60">
        <v>165805</v>
      </c>
      <c r="N287" s="60">
        <v>-145862</v>
      </c>
      <c r="O287" s="60">
        <v>425414</v>
      </c>
      <c r="P287" s="60">
        <v>489900</v>
      </c>
      <c r="Q287" s="60">
        <v>535981</v>
      </c>
      <c r="R287" s="60">
        <v>-130381</v>
      </c>
      <c r="S287" s="60">
        <v>-101955</v>
      </c>
      <c r="T287" s="60">
        <v>-29881</v>
      </c>
      <c r="U287" s="58">
        <f t="shared" si="4"/>
        <v>2059400.0899999999</v>
      </c>
    </row>
    <row r="288" spans="1:21">
      <c r="A288" s="59">
        <v>2201</v>
      </c>
      <c r="B288" s="59" t="s">
        <v>87</v>
      </c>
      <c r="C288" s="59">
        <v>2201</v>
      </c>
      <c r="D288" s="59" t="s">
        <v>87</v>
      </c>
      <c r="E288" s="59" t="s">
        <v>707</v>
      </c>
      <c r="F288" s="59" t="s">
        <v>708</v>
      </c>
      <c r="G288" s="59">
        <v>9407400</v>
      </c>
      <c r="H288" s="59" t="s">
        <v>709</v>
      </c>
      <c r="I288" s="60">
        <v>-1794564</v>
      </c>
      <c r="J288" s="60">
        <v>-1735280</v>
      </c>
      <c r="K288" s="60">
        <v>-176305</v>
      </c>
      <c r="L288" s="60">
        <v>-1433187</v>
      </c>
      <c r="M288" s="60">
        <v>-238942</v>
      </c>
      <c r="N288" s="60">
        <v>-110904</v>
      </c>
      <c r="O288" s="60">
        <v>202</v>
      </c>
      <c r="P288" s="60">
        <v>-177282</v>
      </c>
      <c r="Q288" s="60">
        <v>-170245</v>
      </c>
      <c r="R288" s="60">
        <v>-1234</v>
      </c>
      <c r="S288" s="60">
        <v>-67572</v>
      </c>
      <c r="T288" s="60">
        <v>-1082520</v>
      </c>
      <c r="U288" s="58">
        <f t="shared" si="4"/>
        <v>-6987833</v>
      </c>
    </row>
    <row r="289" spans="1:21">
      <c r="A289" s="59">
        <v>2201</v>
      </c>
      <c r="B289" s="59" t="s">
        <v>87</v>
      </c>
      <c r="C289" s="59">
        <v>2201</v>
      </c>
      <c r="D289" s="59" t="s">
        <v>87</v>
      </c>
      <c r="E289" s="59" t="s">
        <v>710</v>
      </c>
      <c r="F289" s="59" t="s">
        <v>711</v>
      </c>
      <c r="G289" s="59">
        <v>9407400</v>
      </c>
      <c r="H289" s="59" t="s">
        <v>709</v>
      </c>
      <c r="I289" s="60">
        <v>-330652</v>
      </c>
      <c r="J289" s="60">
        <v>-330652</v>
      </c>
      <c r="K289" s="60">
        <v>-330652</v>
      </c>
      <c r="L289" s="60">
        <v>-330652</v>
      </c>
      <c r="M289" s="60">
        <v>-330652</v>
      </c>
      <c r="N289" s="60">
        <v>-330652</v>
      </c>
      <c r="O289" s="60">
        <v>-330652</v>
      </c>
      <c r="P289" s="60">
        <v>-330652</v>
      </c>
      <c r="Q289" s="60">
        <v>-330652</v>
      </c>
      <c r="R289" s="60">
        <v>-330652</v>
      </c>
      <c r="S289" s="60">
        <v>-330652</v>
      </c>
      <c r="T289" s="60">
        <v>-330652</v>
      </c>
      <c r="U289" s="58">
        <f t="shared" si="4"/>
        <v>-3967824</v>
      </c>
    </row>
    <row r="290" spans="1:21">
      <c r="A290" s="59">
        <v>2201</v>
      </c>
      <c r="B290" s="59" t="s">
        <v>87</v>
      </c>
      <c r="C290" s="59">
        <v>2201</v>
      </c>
      <c r="D290" s="59" t="s">
        <v>87</v>
      </c>
      <c r="E290" s="59" t="s">
        <v>712</v>
      </c>
      <c r="F290" s="59" t="s">
        <v>713</v>
      </c>
      <c r="G290" s="59">
        <v>9407400</v>
      </c>
      <c r="H290" s="59" t="s">
        <v>709</v>
      </c>
      <c r="I290" s="60"/>
      <c r="J290" s="60">
        <v>-160631</v>
      </c>
      <c r="K290" s="60">
        <v>-421785</v>
      </c>
      <c r="L290" s="60">
        <v>-1640</v>
      </c>
      <c r="M290" s="60">
        <v>-230328</v>
      </c>
      <c r="N290" s="60"/>
      <c r="O290" s="60"/>
      <c r="P290" s="60"/>
      <c r="Q290" s="60"/>
      <c r="R290" s="60"/>
      <c r="S290" s="60"/>
      <c r="T290" s="60">
        <v>-598001</v>
      </c>
      <c r="U290" s="58">
        <f t="shared" si="4"/>
        <v>-1412385</v>
      </c>
    </row>
    <row r="291" spans="1:21">
      <c r="A291" s="59">
        <v>2201</v>
      </c>
      <c r="B291" s="59" t="s">
        <v>87</v>
      </c>
      <c r="C291" s="59">
        <v>2201</v>
      </c>
      <c r="D291" s="59" t="s">
        <v>87</v>
      </c>
      <c r="E291" s="59" t="s">
        <v>714</v>
      </c>
      <c r="F291" s="59" t="s">
        <v>715</v>
      </c>
      <c r="G291" s="59">
        <v>9407400</v>
      </c>
      <c r="H291" s="59" t="s">
        <v>709</v>
      </c>
      <c r="I291" s="60">
        <v>-30160</v>
      </c>
      <c r="J291" s="60">
        <v>-30160</v>
      </c>
      <c r="K291" s="60">
        <v>-30160</v>
      </c>
      <c r="L291" s="60">
        <v>-30160</v>
      </c>
      <c r="M291" s="60">
        <v>-30160</v>
      </c>
      <c r="N291" s="60">
        <v>-30160</v>
      </c>
      <c r="O291" s="60">
        <v>-30160</v>
      </c>
      <c r="P291" s="60">
        <v>-30160</v>
      </c>
      <c r="Q291" s="60">
        <v>-30160</v>
      </c>
      <c r="R291" s="60">
        <v>-30160</v>
      </c>
      <c r="S291" s="60">
        <v>-30160</v>
      </c>
      <c r="T291" s="60">
        <v>-30163</v>
      </c>
      <c r="U291" s="58">
        <f t="shared" si="4"/>
        <v>-361923</v>
      </c>
    </row>
    <row r="292" spans="1:21">
      <c r="A292" s="59">
        <v>2201</v>
      </c>
      <c r="B292" s="59" t="s">
        <v>87</v>
      </c>
      <c r="C292" s="59">
        <v>2201</v>
      </c>
      <c r="D292" s="59" t="s">
        <v>87</v>
      </c>
      <c r="E292" s="59" t="s">
        <v>716</v>
      </c>
      <c r="F292" s="59" t="s">
        <v>717</v>
      </c>
      <c r="G292" s="59">
        <v>9407400</v>
      </c>
      <c r="H292" s="59" t="s">
        <v>709</v>
      </c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>
        <v>-8</v>
      </c>
      <c r="U292" s="58">
        <f t="shared" si="4"/>
        <v>-8</v>
      </c>
    </row>
    <row r="293" spans="1:21">
      <c r="A293" s="59">
        <v>2201</v>
      </c>
      <c r="B293" s="59" t="s">
        <v>87</v>
      </c>
      <c r="C293" s="59">
        <v>2201</v>
      </c>
      <c r="D293" s="59" t="s">
        <v>87</v>
      </c>
      <c r="E293" s="59" t="s">
        <v>718</v>
      </c>
      <c r="F293" s="59" t="s">
        <v>719</v>
      </c>
      <c r="G293" s="59">
        <v>9407400</v>
      </c>
      <c r="H293" s="59" t="s">
        <v>709</v>
      </c>
      <c r="I293" s="60">
        <v>-547547</v>
      </c>
      <c r="J293" s="60">
        <v>-547547</v>
      </c>
      <c r="K293" s="60">
        <v>-547547</v>
      </c>
      <c r="L293" s="60">
        <v>-547547</v>
      </c>
      <c r="M293" s="60">
        <v>-547547</v>
      </c>
      <c r="N293" s="60">
        <v>-547547</v>
      </c>
      <c r="O293" s="60">
        <v>-547547</v>
      </c>
      <c r="P293" s="60">
        <v>-547547</v>
      </c>
      <c r="Q293" s="60">
        <v>-547547</v>
      </c>
      <c r="R293" s="60">
        <v>-547547</v>
      </c>
      <c r="S293" s="60">
        <v>-547547</v>
      </c>
      <c r="T293" s="60">
        <v>-547541</v>
      </c>
      <c r="U293" s="58">
        <f t="shared" si="4"/>
        <v>-6570558</v>
      </c>
    </row>
    <row r="294" spans="1:21">
      <c r="A294" s="59">
        <v>2201</v>
      </c>
      <c r="B294" s="59" t="s">
        <v>87</v>
      </c>
      <c r="C294" s="59">
        <v>2201</v>
      </c>
      <c r="D294" s="59" t="s">
        <v>87</v>
      </c>
      <c r="E294" s="59" t="s">
        <v>720</v>
      </c>
      <c r="F294" s="59" t="s">
        <v>721</v>
      </c>
      <c r="G294" s="59">
        <v>9407400</v>
      </c>
      <c r="H294" s="59" t="s">
        <v>709</v>
      </c>
      <c r="I294" s="60"/>
      <c r="J294" s="60">
        <v>-506868</v>
      </c>
      <c r="K294" s="60">
        <v>-759698</v>
      </c>
      <c r="L294" s="60">
        <v>-184041</v>
      </c>
      <c r="M294" s="60">
        <v>-143901</v>
      </c>
      <c r="N294" s="60"/>
      <c r="O294" s="60"/>
      <c r="P294" s="60"/>
      <c r="Q294" s="60"/>
      <c r="R294" s="60">
        <v>-427434</v>
      </c>
      <c r="S294" s="60">
        <v>-2757648</v>
      </c>
      <c r="T294" s="60">
        <v>-1916082</v>
      </c>
      <c r="U294" s="58">
        <f t="shared" si="4"/>
        <v>-6695672</v>
      </c>
    </row>
    <row r="295" spans="1:21">
      <c r="A295" s="59">
        <v>2201</v>
      </c>
      <c r="B295" s="59" t="s">
        <v>87</v>
      </c>
      <c r="C295" s="59">
        <v>2201</v>
      </c>
      <c r="D295" s="59" t="s">
        <v>87</v>
      </c>
      <c r="E295" s="59" t="s">
        <v>722</v>
      </c>
      <c r="F295" s="59" t="s">
        <v>723</v>
      </c>
      <c r="G295" s="59">
        <v>9407400</v>
      </c>
      <c r="H295" s="59" t="s">
        <v>709</v>
      </c>
      <c r="I295" s="60">
        <v>-850373</v>
      </c>
      <c r="J295" s="60">
        <v>-850373</v>
      </c>
      <c r="K295" s="60">
        <v>-850373</v>
      </c>
      <c r="L295" s="60">
        <v>-850373</v>
      </c>
      <c r="M295" s="60">
        <v>-850373</v>
      </c>
      <c r="N295" s="60">
        <v>-850373</v>
      </c>
      <c r="O295" s="60">
        <v>-850373</v>
      </c>
      <c r="P295" s="60">
        <v>-850373</v>
      </c>
      <c r="Q295" s="60">
        <v>-850373</v>
      </c>
      <c r="R295" s="60">
        <v>-850373</v>
      </c>
      <c r="S295" s="60">
        <v>-850373</v>
      </c>
      <c r="T295" s="60">
        <v>-850372</v>
      </c>
      <c r="U295" s="58">
        <f t="shared" si="4"/>
        <v>-10204475</v>
      </c>
    </row>
    <row r="296" spans="1:21">
      <c r="A296" s="59">
        <v>2201</v>
      </c>
      <c r="B296" s="59" t="s">
        <v>87</v>
      </c>
      <c r="C296" s="59">
        <v>2201</v>
      </c>
      <c r="D296" s="59" t="s">
        <v>87</v>
      </c>
      <c r="E296" s="59" t="s">
        <v>724</v>
      </c>
      <c r="F296" s="59" t="s">
        <v>725</v>
      </c>
      <c r="G296" s="59">
        <v>9407400</v>
      </c>
      <c r="H296" s="59" t="s">
        <v>709</v>
      </c>
      <c r="I296" s="60">
        <v>-198</v>
      </c>
      <c r="J296" s="60">
        <v>-198</v>
      </c>
      <c r="K296" s="60">
        <v>-198</v>
      </c>
      <c r="L296" s="60">
        <v>-198</v>
      </c>
      <c r="M296" s="60">
        <v>-198</v>
      </c>
      <c r="N296" s="60">
        <v>-198</v>
      </c>
      <c r="O296" s="60">
        <v>-198</v>
      </c>
      <c r="P296" s="60">
        <v>-198</v>
      </c>
      <c r="Q296" s="60">
        <v>-198</v>
      </c>
      <c r="R296" s="60">
        <v>-198</v>
      </c>
      <c r="S296" s="60">
        <v>-198</v>
      </c>
      <c r="T296" s="60">
        <v>-198</v>
      </c>
      <c r="U296" s="58">
        <f t="shared" si="4"/>
        <v>-2376</v>
      </c>
    </row>
    <row r="297" spans="1:21">
      <c r="A297" s="59">
        <v>2201</v>
      </c>
      <c r="B297" s="59" t="s">
        <v>87</v>
      </c>
      <c r="C297" s="59">
        <v>2201</v>
      </c>
      <c r="D297" s="59" t="s">
        <v>87</v>
      </c>
      <c r="E297" s="59" t="s">
        <v>726</v>
      </c>
      <c r="F297" s="59" t="s">
        <v>727</v>
      </c>
      <c r="G297" s="59">
        <v>9411800</v>
      </c>
      <c r="H297" s="59" t="s">
        <v>728</v>
      </c>
      <c r="I297" s="60"/>
      <c r="J297" s="60"/>
      <c r="K297" s="60"/>
      <c r="L297" s="60"/>
      <c r="M297" s="60">
        <v>-53.4</v>
      </c>
      <c r="N297" s="60"/>
      <c r="O297" s="60"/>
      <c r="P297" s="60"/>
      <c r="Q297" s="60"/>
      <c r="R297" s="60"/>
      <c r="S297" s="60"/>
      <c r="T297" s="60"/>
      <c r="U297" s="58">
        <f t="shared" si="4"/>
        <v>-53.4</v>
      </c>
    </row>
    <row r="298" spans="1:21">
      <c r="A298" s="59">
        <v>2201</v>
      </c>
      <c r="B298" s="59" t="s">
        <v>87</v>
      </c>
      <c r="C298" s="59">
        <v>2201</v>
      </c>
      <c r="D298" s="59" t="s">
        <v>87</v>
      </c>
      <c r="E298" s="59" t="s">
        <v>729</v>
      </c>
      <c r="F298" s="59" t="s">
        <v>730</v>
      </c>
      <c r="G298" s="59">
        <v>9411800</v>
      </c>
      <c r="H298" s="59" t="s">
        <v>728</v>
      </c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>
        <v>-1216800</v>
      </c>
      <c r="T298" s="60">
        <v>-2256347.85</v>
      </c>
      <c r="U298" s="58">
        <f t="shared" si="4"/>
        <v>-3473147.85</v>
      </c>
    </row>
    <row r="299" spans="1:21">
      <c r="A299" s="59">
        <v>2201</v>
      </c>
      <c r="B299" s="59" t="s">
        <v>87</v>
      </c>
      <c r="C299" s="59">
        <v>2201</v>
      </c>
      <c r="D299" s="59" t="s">
        <v>87</v>
      </c>
      <c r="E299" s="59" t="s">
        <v>731</v>
      </c>
      <c r="F299" s="59" t="s">
        <v>732</v>
      </c>
      <c r="G299" s="59">
        <v>9440000</v>
      </c>
      <c r="H299" s="59" t="s">
        <v>733</v>
      </c>
      <c r="I299" s="60">
        <v>-69269822.829999998</v>
      </c>
      <c r="J299" s="60">
        <v>-58869928.869999997</v>
      </c>
      <c r="K299" s="60">
        <v>-60696837.310000002</v>
      </c>
      <c r="L299" s="60">
        <v>-68591917.129999995</v>
      </c>
      <c r="M299" s="60">
        <v>-72621989.640000001</v>
      </c>
      <c r="N299" s="60">
        <v>-81787104.650000006</v>
      </c>
      <c r="O299" s="60">
        <v>-94300963.439999998</v>
      </c>
      <c r="P299" s="60">
        <v>-94311377.819999993</v>
      </c>
      <c r="Q299" s="60">
        <v>-98080134.75</v>
      </c>
      <c r="R299" s="60">
        <v>-79226687.310000002</v>
      </c>
      <c r="S299" s="60">
        <v>-63130627.799999997</v>
      </c>
      <c r="T299" s="60">
        <v>-62070646.460000001</v>
      </c>
      <c r="U299" s="58">
        <f t="shared" si="4"/>
        <v>-902958038.00999999</v>
      </c>
    </row>
    <row r="300" spans="1:21">
      <c r="A300" s="59">
        <v>2201</v>
      </c>
      <c r="B300" s="59" t="s">
        <v>87</v>
      </c>
      <c r="C300" s="59">
        <v>2201</v>
      </c>
      <c r="D300" s="59" t="s">
        <v>87</v>
      </c>
      <c r="E300" s="59" t="s">
        <v>734</v>
      </c>
      <c r="F300" s="59" t="s">
        <v>735</v>
      </c>
      <c r="G300" s="59">
        <v>9440000</v>
      </c>
      <c r="H300" s="59" t="s">
        <v>733</v>
      </c>
      <c r="I300" s="60">
        <v>-36586462.82</v>
      </c>
      <c r="J300" s="60">
        <v>-30094821.460000001</v>
      </c>
      <c r="K300" s="60">
        <v>-31492274.199999999</v>
      </c>
      <c r="L300" s="60">
        <v>-39743842.68</v>
      </c>
      <c r="M300" s="60">
        <v>-42986935.950000003</v>
      </c>
      <c r="N300" s="60">
        <v>-49736513.359999999</v>
      </c>
      <c r="O300" s="60">
        <v>-59420228.950000003</v>
      </c>
      <c r="P300" s="60">
        <v>-59744924.560000002</v>
      </c>
      <c r="Q300" s="60">
        <v>-61811259.049999997</v>
      </c>
      <c r="R300" s="60">
        <v>-48024876.170000002</v>
      </c>
      <c r="S300" s="60">
        <v>-35782610.140000001</v>
      </c>
      <c r="T300" s="60">
        <v>-34175467.25</v>
      </c>
      <c r="U300" s="58">
        <f t="shared" si="4"/>
        <v>-529600216.59000003</v>
      </c>
    </row>
    <row r="301" spans="1:21">
      <c r="A301" s="59">
        <v>2201</v>
      </c>
      <c r="B301" s="59" t="s">
        <v>87</v>
      </c>
      <c r="C301" s="59">
        <v>2201</v>
      </c>
      <c r="D301" s="59" t="s">
        <v>87</v>
      </c>
      <c r="E301" s="59" t="s">
        <v>736</v>
      </c>
      <c r="F301" s="59" t="s">
        <v>737</v>
      </c>
      <c r="G301" s="59">
        <v>9440000</v>
      </c>
      <c r="H301" s="59" t="s">
        <v>733</v>
      </c>
      <c r="I301" s="60">
        <v>137369.32999999999</v>
      </c>
      <c r="J301" s="60">
        <v>114915.2</v>
      </c>
      <c r="K301" s="60">
        <v>119970.07</v>
      </c>
      <c r="L301" s="60">
        <v>138568.04</v>
      </c>
      <c r="M301" s="60">
        <v>148924.51</v>
      </c>
      <c r="N301" s="60">
        <v>170462.93</v>
      </c>
      <c r="O301" s="60">
        <v>201019.62</v>
      </c>
      <c r="P301" s="60">
        <v>202147.82</v>
      </c>
      <c r="Q301" s="60">
        <v>208606.15</v>
      </c>
      <c r="R301" s="60">
        <v>165230.64000000001</v>
      </c>
      <c r="S301" s="60">
        <v>125713.60000000001</v>
      </c>
      <c r="T301" s="60">
        <v>120437.53</v>
      </c>
      <c r="U301" s="58">
        <f t="shared" si="4"/>
        <v>1853365.4400000002</v>
      </c>
    </row>
    <row r="302" spans="1:21">
      <c r="A302" s="59">
        <v>2201</v>
      </c>
      <c r="B302" s="59" t="s">
        <v>87</v>
      </c>
      <c r="C302" s="59">
        <v>2201</v>
      </c>
      <c r="D302" s="59" t="s">
        <v>87</v>
      </c>
      <c r="E302" s="59" t="s">
        <v>738</v>
      </c>
      <c r="F302" s="59" t="s">
        <v>739</v>
      </c>
      <c r="G302" s="59">
        <v>9440000</v>
      </c>
      <c r="H302" s="59" t="s">
        <v>733</v>
      </c>
      <c r="I302" s="60">
        <v>-2095954.8</v>
      </c>
      <c r="J302" s="60">
        <v>-1753536.31</v>
      </c>
      <c r="K302" s="60">
        <v>-1823567.82</v>
      </c>
      <c r="L302" s="60">
        <v>-2100430.0099999998</v>
      </c>
      <c r="M302" s="60">
        <v>-2277823.96</v>
      </c>
      <c r="N302" s="60">
        <v>-2632148.27</v>
      </c>
      <c r="O302" s="60">
        <v>-3099741.04</v>
      </c>
      <c r="P302" s="60">
        <v>-3117866.65</v>
      </c>
      <c r="Q302" s="60">
        <v>-3216174.51</v>
      </c>
      <c r="R302" s="60">
        <v>-2549142.3199999998</v>
      </c>
      <c r="S302" s="60">
        <v>-1929104.02</v>
      </c>
      <c r="T302" s="60">
        <v>-1833664.28</v>
      </c>
      <c r="U302" s="58">
        <f t="shared" si="4"/>
        <v>-28429153.989999998</v>
      </c>
    </row>
    <row r="303" spans="1:21">
      <c r="A303" s="59">
        <v>2201</v>
      </c>
      <c r="B303" s="59" t="s">
        <v>87</v>
      </c>
      <c r="C303" s="59">
        <v>2201</v>
      </c>
      <c r="D303" s="59" t="s">
        <v>87</v>
      </c>
      <c r="E303" s="59" t="s">
        <v>740</v>
      </c>
      <c r="F303" s="59" t="s">
        <v>741</v>
      </c>
      <c r="G303" s="59">
        <v>9440000</v>
      </c>
      <c r="H303" s="59" t="s">
        <v>733</v>
      </c>
      <c r="I303" s="60">
        <v>-704657.24</v>
      </c>
      <c r="J303" s="60">
        <v>-588714.35</v>
      </c>
      <c r="K303" s="60">
        <v>-613975.51</v>
      </c>
      <c r="L303" s="60">
        <v>-708617.3</v>
      </c>
      <c r="M303" s="60">
        <v>-762113.51</v>
      </c>
      <c r="N303" s="60">
        <v>-871714.27</v>
      </c>
      <c r="O303" s="60">
        <v>-1027727.97</v>
      </c>
      <c r="P303" s="60">
        <v>-1033407.03</v>
      </c>
      <c r="Q303" s="60">
        <v>-1066485.08</v>
      </c>
      <c r="R303" s="60">
        <v>-844949.21</v>
      </c>
      <c r="S303" s="60">
        <v>-642913.84</v>
      </c>
      <c r="T303" s="60">
        <v>-615875.38</v>
      </c>
      <c r="U303" s="58">
        <f t="shared" si="4"/>
        <v>-9481150.6900000013</v>
      </c>
    </row>
    <row r="304" spans="1:21">
      <c r="A304" s="59">
        <v>2201</v>
      </c>
      <c r="B304" s="59" t="s">
        <v>87</v>
      </c>
      <c r="C304" s="59">
        <v>2201</v>
      </c>
      <c r="D304" s="59" t="s">
        <v>87</v>
      </c>
      <c r="E304" s="59" t="s">
        <v>742</v>
      </c>
      <c r="F304" s="59" t="s">
        <v>743</v>
      </c>
      <c r="G304" s="59">
        <v>9440000</v>
      </c>
      <c r="H304" s="59" t="s">
        <v>733</v>
      </c>
      <c r="I304" s="60">
        <v>-2379889.13</v>
      </c>
      <c r="J304" s="60">
        <v>-2000818.59</v>
      </c>
      <c r="K304" s="60">
        <v>-2065775.99</v>
      </c>
      <c r="L304" s="60">
        <v>-2567443.91</v>
      </c>
      <c r="M304" s="60">
        <v>-2730754.82</v>
      </c>
      <c r="N304" s="60">
        <v>-3121625.46</v>
      </c>
      <c r="O304" s="60">
        <v>-3650347.82</v>
      </c>
      <c r="P304" s="60">
        <v>-3626455.1</v>
      </c>
      <c r="Q304" s="60">
        <v>-3794043.85</v>
      </c>
      <c r="R304" s="60">
        <v>-2989156.12</v>
      </c>
      <c r="S304" s="60">
        <v>-2332106.5699999998</v>
      </c>
      <c r="T304" s="60">
        <v>-2279265.6</v>
      </c>
      <c r="U304" s="58">
        <f t="shared" si="4"/>
        <v>-33537682.960000008</v>
      </c>
    </row>
    <row r="305" spans="1:21">
      <c r="A305" s="59">
        <v>2201</v>
      </c>
      <c r="B305" s="59" t="s">
        <v>87</v>
      </c>
      <c r="C305" s="59">
        <v>2201</v>
      </c>
      <c r="D305" s="59" t="s">
        <v>87</v>
      </c>
      <c r="E305" s="59" t="s">
        <v>744</v>
      </c>
      <c r="F305" s="59" t="s">
        <v>745</v>
      </c>
      <c r="G305" s="59">
        <v>9440000</v>
      </c>
      <c r="H305" s="59" t="s">
        <v>733</v>
      </c>
      <c r="I305" s="60">
        <v>-2930421.21</v>
      </c>
      <c r="J305" s="60">
        <v>-2460163.08</v>
      </c>
      <c r="K305" s="60">
        <v>-2550750.94</v>
      </c>
      <c r="L305" s="60">
        <v>-3196615.34</v>
      </c>
      <c r="M305" s="60">
        <v>-3415900.91</v>
      </c>
      <c r="N305" s="60">
        <v>-3891194.24</v>
      </c>
      <c r="O305" s="60">
        <v>-4554921.59</v>
      </c>
      <c r="P305" s="60">
        <v>-4566989.3899999997</v>
      </c>
      <c r="Q305" s="60">
        <v>-4736630.16</v>
      </c>
      <c r="R305" s="60">
        <v>-3765360.62</v>
      </c>
      <c r="S305" s="60">
        <v>-2915876.39</v>
      </c>
      <c r="T305" s="60">
        <v>-2830765.95</v>
      </c>
      <c r="U305" s="58">
        <f t="shared" si="4"/>
        <v>-41815589.82</v>
      </c>
    </row>
    <row r="306" spans="1:21">
      <c r="A306" s="59">
        <v>2201</v>
      </c>
      <c r="B306" s="59" t="s">
        <v>87</v>
      </c>
      <c r="C306" s="59">
        <v>2201</v>
      </c>
      <c r="D306" s="59" t="s">
        <v>87</v>
      </c>
      <c r="E306" s="59" t="s">
        <v>746</v>
      </c>
      <c r="F306" s="59" t="s">
        <v>747</v>
      </c>
      <c r="G306" s="59">
        <v>9440000</v>
      </c>
      <c r="H306" s="59" t="s">
        <v>733</v>
      </c>
      <c r="I306" s="60">
        <v>-2863324.14</v>
      </c>
      <c r="J306" s="60">
        <v>-2394045.73</v>
      </c>
      <c r="K306" s="60">
        <v>-2496424.59</v>
      </c>
      <c r="L306" s="60">
        <v>-2880565.67</v>
      </c>
      <c r="M306" s="60">
        <v>-3097094.72</v>
      </c>
      <c r="N306" s="60">
        <v>-3541652.87</v>
      </c>
      <c r="O306" s="60">
        <v>-4174167.61</v>
      </c>
      <c r="P306" s="60">
        <v>-4197065.83</v>
      </c>
      <c r="Q306" s="60">
        <v>-4331213.34</v>
      </c>
      <c r="R306" s="60">
        <v>-3433006.96</v>
      </c>
      <c r="S306" s="60">
        <v>-2614075.98</v>
      </c>
      <c r="T306" s="60">
        <v>-2504454.09</v>
      </c>
      <c r="U306" s="58">
        <f t="shared" si="4"/>
        <v>-38527091.530000001</v>
      </c>
    </row>
    <row r="307" spans="1:21">
      <c r="A307" s="59">
        <v>2201</v>
      </c>
      <c r="B307" s="59" t="s">
        <v>87</v>
      </c>
      <c r="C307" s="59">
        <v>2201</v>
      </c>
      <c r="D307" s="59" t="s">
        <v>87</v>
      </c>
      <c r="E307" s="59" t="s">
        <v>748</v>
      </c>
      <c r="F307" s="59" t="s">
        <v>749</v>
      </c>
      <c r="G307" s="59">
        <v>9440000</v>
      </c>
      <c r="H307" s="59" t="s">
        <v>733</v>
      </c>
      <c r="I307" s="60">
        <v>-3290399.6</v>
      </c>
      <c r="J307" s="60">
        <v>-2749168.27</v>
      </c>
      <c r="K307" s="60">
        <v>-2867077.43</v>
      </c>
      <c r="L307" s="60">
        <v>-3309989.16</v>
      </c>
      <c r="M307" s="60">
        <v>-3559703.26</v>
      </c>
      <c r="N307" s="60">
        <v>-4072211.85</v>
      </c>
      <c r="O307" s="60">
        <v>-4801445.82</v>
      </c>
      <c r="P307" s="60">
        <v>-4827729.72</v>
      </c>
      <c r="Q307" s="60">
        <v>-4982470.1100000003</v>
      </c>
      <c r="R307" s="60">
        <v>-3947063.76</v>
      </c>
      <c r="S307" s="60">
        <v>-3002975.05</v>
      </c>
      <c r="T307" s="60">
        <v>-2876599.85</v>
      </c>
      <c r="U307" s="58">
        <f t="shared" si="4"/>
        <v>-44286833.879999995</v>
      </c>
    </row>
    <row r="308" spans="1:21">
      <c r="A308" s="59">
        <v>2201</v>
      </c>
      <c r="B308" s="59" t="s">
        <v>87</v>
      </c>
      <c r="C308" s="59">
        <v>2201</v>
      </c>
      <c r="D308" s="59" t="s">
        <v>87</v>
      </c>
      <c r="E308" s="59" t="s">
        <v>750</v>
      </c>
      <c r="F308" s="59" t="s">
        <v>751</v>
      </c>
      <c r="G308" s="59">
        <v>9440000</v>
      </c>
      <c r="H308" s="59" t="s">
        <v>733</v>
      </c>
      <c r="I308" s="60"/>
      <c r="J308" s="60"/>
      <c r="K308" s="60">
        <v>-6.94</v>
      </c>
      <c r="L308" s="60">
        <v>-7864225.8700000001</v>
      </c>
      <c r="M308" s="60">
        <v>-8458331.25</v>
      </c>
      <c r="N308" s="60">
        <v>-9678170.4499999993</v>
      </c>
      <c r="O308" s="60">
        <v>-11411541.449999999</v>
      </c>
      <c r="P308" s="60">
        <v>-11474914.439999999</v>
      </c>
      <c r="Q308" s="60">
        <v>-11842699.02</v>
      </c>
      <c r="R308" s="60">
        <v>-9380916.5899999999</v>
      </c>
      <c r="S308" s="60">
        <v>-7137378.5</v>
      </c>
      <c r="T308" s="60">
        <v>-6837080.7300000004</v>
      </c>
      <c r="U308" s="58">
        <f t="shared" si="4"/>
        <v>-84085265.239999995</v>
      </c>
    </row>
    <row r="309" spans="1:21">
      <c r="A309" s="59">
        <v>2201</v>
      </c>
      <c r="B309" s="59" t="s">
        <v>87</v>
      </c>
      <c r="C309" s="59">
        <v>2201</v>
      </c>
      <c r="D309" s="59" t="s">
        <v>87</v>
      </c>
      <c r="E309" s="59" t="s">
        <v>752</v>
      </c>
      <c r="F309" s="59" t="s">
        <v>753</v>
      </c>
      <c r="G309" s="59">
        <v>9442000</v>
      </c>
      <c r="H309" s="59" t="s">
        <v>754</v>
      </c>
      <c r="I309" s="60">
        <v>-9298428.3399999999</v>
      </c>
      <c r="J309" s="60">
        <v>-8997502.6600000001</v>
      </c>
      <c r="K309" s="60">
        <v>-9329658.1600000001</v>
      </c>
      <c r="L309" s="60">
        <v>-9906910.0199999996</v>
      </c>
      <c r="M309" s="60">
        <v>-10244843.17</v>
      </c>
      <c r="N309" s="60">
        <v>-10891981.59</v>
      </c>
      <c r="O309" s="60">
        <v>-11605160.619999999</v>
      </c>
      <c r="P309" s="60">
        <v>-11658699.85</v>
      </c>
      <c r="Q309" s="60">
        <v>-11931616.4</v>
      </c>
      <c r="R309" s="60">
        <v>-10687866.32</v>
      </c>
      <c r="S309" s="60">
        <v>-9618453.8100000005</v>
      </c>
      <c r="T309" s="60">
        <v>-9293685.1199999992</v>
      </c>
      <c r="U309" s="58">
        <f t="shared" si="4"/>
        <v>-123464806.06</v>
      </c>
    </row>
    <row r="310" spans="1:21">
      <c r="A310" s="59">
        <v>2201</v>
      </c>
      <c r="B310" s="59" t="s">
        <v>87</v>
      </c>
      <c r="C310" s="59">
        <v>2201</v>
      </c>
      <c r="D310" s="59" t="s">
        <v>87</v>
      </c>
      <c r="E310" s="59" t="s">
        <v>755</v>
      </c>
      <c r="F310" s="59" t="s">
        <v>756</v>
      </c>
      <c r="G310" s="59">
        <v>9442000</v>
      </c>
      <c r="H310" s="59" t="s">
        <v>754</v>
      </c>
      <c r="I310" s="60">
        <v>-3141694.56</v>
      </c>
      <c r="J310" s="60">
        <v>-2964171.14</v>
      </c>
      <c r="K310" s="60">
        <v>-3210113.68</v>
      </c>
      <c r="L310" s="60">
        <v>-3850528.45</v>
      </c>
      <c r="M310" s="60">
        <v>-4074969.44</v>
      </c>
      <c r="N310" s="60">
        <v>-4488007.0599999996</v>
      </c>
      <c r="O310" s="60">
        <v>-4979957.1900000004</v>
      </c>
      <c r="P310" s="60">
        <v>-5033391.68</v>
      </c>
      <c r="Q310" s="60">
        <v>-5147005.9000000004</v>
      </c>
      <c r="R310" s="60">
        <v>-4352228.5999999996</v>
      </c>
      <c r="S310" s="60">
        <v>-3614739.29</v>
      </c>
      <c r="T310" s="60">
        <v>-3341670.86</v>
      </c>
      <c r="U310" s="58">
        <f t="shared" si="4"/>
        <v>-48198477.850000001</v>
      </c>
    </row>
    <row r="311" spans="1:21">
      <c r="A311" s="59">
        <v>2201</v>
      </c>
      <c r="B311" s="59" t="s">
        <v>87</v>
      </c>
      <c r="C311" s="59">
        <v>2201</v>
      </c>
      <c r="D311" s="59" t="s">
        <v>87</v>
      </c>
      <c r="E311" s="59" t="s">
        <v>757</v>
      </c>
      <c r="F311" s="59" t="s">
        <v>758</v>
      </c>
      <c r="G311" s="59">
        <v>9442000</v>
      </c>
      <c r="H311" s="59" t="s">
        <v>754</v>
      </c>
      <c r="I311" s="60">
        <v>10423.620000000001</v>
      </c>
      <c r="J311" s="60">
        <v>9811.86</v>
      </c>
      <c r="K311" s="60">
        <v>10668.22</v>
      </c>
      <c r="L311" s="60">
        <v>11898.65</v>
      </c>
      <c r="M311" s="60">
        <v>12570.43</v>
      </c>
      <c r="N311" s="60">
        <v>13887.42</v>
      </c>
      <c r="O311" s="60">
        <v>15565.71</v>
      </c>
      <c r="P311" s="60">
        <v>15718.32</v>
      </c>
      <c r="Q311" s="60">
        <v>16120.14</v>
      </c>
      <c r="R311" s="60">
        <v>13519.22</v>
      </c>
      <c r="S311" s="60">
        <v>11123.99</v>
      </c>
      <c r="T311" s="60">
        <v>10252.129999999999</v>
      </c>
      <c r="U311" s="58">
        <f t="shared" si="4"/>
        <v>151559.71000000002</v>
      </c>
    </row>
    <row r="312" spans="1:21">
      <c r="A312" s="59">
        <v>2201</v>
      </c>
      <c r="B312" s="59" t="s">
        <v>87</v>
      </c>
      <c r="C312" s="59">
        <v>2201</v>
      </c>
      <c r="D312" s="59" t="s">
        <v>87</v>
      </c>
      <c r="E312" s="59" t="s">
        <v>759</v>
      </c>
      <c r="F312" s="59" t="s">
        <v>760</v>
      </c>
      <c r="G312" s="59">
        <v>9442000</v>
      </c>
      <c r="H312" s="59" t="s">
        <v>754</v>
      </c>
      <c r="I312" s="60">
        <v>-178102.39999999999</v>
      </c>
      <c r="J312" s="60">
        <v>-167981.93</v>
      </c>
      <c r="K312" s="60">
        <v>-181991.34</v>
      </c>
      <c r="L312" s="60">
        <v>-201443.72</v>
      </c>
      <c r="M312" s="60">
        <v>-213221.15</v>
      </c>
      <c r="N312" s="60">
        <v>-234911.49</v>
      </c>
      <c r="O312" s="60">
        <v>-260727</v>
      </c>
      <c r="P312" s="60">
        <v>-263536.17</v>
      </c>
      <c r="Q312" s="60">
        <v>-269521.09000000003</v>
      </c>
      <c r="R312" s="60">
        <v>-227800.67</v>
      </c>
      <c r="S312" s="60">
        <v>-189069.78</v>
      </c>
      <c r="T312" s="60">
        <v>-174747.3</v>
      </c>
      <c r="U312" s="58">
        <f t="shared" si="4"/>
        <v>-2563054.0399999996</v>
      </c>
    </row>
    <row r="313" spans="1:21">
      <c r="A313" s="59">
        <v>2201</v>
      </c>
      <c r="B313" s="59" t="s">
        <v>87</v>
      </c>
      <c r="C313" s="59">
        <v>2201</v>
      </c>
      <c r="D313" s="59" t="s">
        <v>87</v>
      </c>
      <c r="E313" s="59" t="s">
        <v>761</v>
      </c>
      <c r="F313" s="59" t="s">
        <v>762</v>
      </c>
      <c r="G313" s="59">
        <v>9442000</v>
      </c>
      <c r="H313" s="59" t="s">
        <v>754</v>
      </c>
      <c r="I313" s="60">
        <v>-57562.42</v>
      </c>
      <c r="J313" s="60">
        <v>-54262.8</v>
      </c>
      <c r="K313" s="60">
        <v>-58770.99</v>
      </c>
      <c r="L313" s="60">
        <v>-65204.160000000003</v>
      </c>
      <c r="M313" s="60">
        <v>-69127.600000000006</v>
      </c>
      <c r="N313" s="60">
        <v>-76252.94</v>
      </c>
      <c r="O313" s="60">
        <v>-84607.61</v>
      </c>
      <c r="P313" s="60">
        <v>-85579.7</v>
      </c>
      <c r="Q313" s="60">
        <v>-87465.8</v>
      </c>
      <c r="R313" s="60">
        <v>-73839.350000000006</v>
      </c>
      <c r="S313" s="60">
        <v>-61167.09</v>
      </c>
      <c r="T313" s="60">
        <v>-56415.98</v>
      </c>
      <c r="U313" s="58">
        <f t="shared" si="4"/>
        <v>-830256.44</v>
      </c>
    </row>
    <row r="314" spans="1:21">
      <c r="A314" s="59">
        <v>2201</v>
      </c>
      <c r="B314" s="59" t="s">
        <v>87</v>
      </c>
      <c r="C314" s="59">
        <v>2201</v>
      </c>
      <c r="D314" s="59" t="s">
        <v>87</v>
      </c>
      <c r="E314" s="59" t="s">
        <v>763</v>
      </c>
      <c r="F314" s="59" t="s">
        <v>764</v>
      </c>
      <c r="G314" s="59">
        <v>9442000</v>
      </c>
      <c r="H314" s="59" t="s">
        <v>754</v>
      </c>
      <c r="I314" s="60">
        <v>-327823.95</v>
      </c>
      <c r="J314" s="60">
        <v>-311228.48</v>
      </c>
      <c r="K314" s="60">
        <v>-331875.96000000002</v>
      </c>
      <c r="L314" s="60">
        <v>-389844.1</v>
      </c>
      <c r="M314" s="60">
        <v>-407387.76</v>
      </c>
      <c r="N314" s="60">
        <v>-435091.5</v>
      </c>
      <c r="O314" s="60">
        <v>-482487.57</v>
      </c>
      <c r="P314" s="60">
        <v>-486199.41</v>
      </c>
      <c r="Q314" s="60">
        <v>-497177.8</v>
      </c>
      <c r="R314" s="60">
        <v>-428275.24</v>
      </c>
      <c r="S314" s="60">
        <v>-368860.75</v>
      </c>
      <c r="T314" s="60">
        <v>-347697.54</v>
      </c>
      <c r="U314" s="58">
        <f t="shared" si="4"/>
        <v>-4813950.0599999996</v>
      </c>
    </row>
    <row r="315" spans="1:21">
      <c r="A315" s="59">
        <v>2201</v>
      </c>
      <c r="B315" s="59" t="s">
        <v>87</v>
      </c>
      <c r="C315" s="59">
        <v>2201</v>
      </c>
      <c r="D315" s="59" t="s">
        <v>87</v>
      </c>
      <c r="E315" s="59" t="s">
        <v>765</v>
      </c>
      <c r="F315" s="59" t="s">
        <v>766</v>
      </c>
      <c r="G315" s="59">
        <v>9442000</v>
      </c>
      <c r="H315" s="59" t="s">
        <v>754</v>
      </c>
      <c r="I315" s="60">
        <v>-263598.34999999998</v>
      </c>
      <c r="J315" s="60">
        <v>-247809.98</v>
      </c>
      <c r="K315" s="60">
        <v>-265410.11</v>
      </c>
      <c r="L315" s="60">
        <v>-318146.55</v>
      </c>
      <c r="M315" s="60">
        <v>-334311.02</v>
      </c>
      <c r="N315" s="60">
        <v>-365939.87</v>
      </c>
      <c r="O315" s="60">
        <v>-401884.82</v>
      </c>
      <c r="P315" s="60">
        <v>-405182.73</v>
      </c>
      <c r="Q315" s="60">
        <v>-415880.04</v>
      </c>
      <c r="R315" s="60">
        <v>-354731.36</v>
      </c>
      <c r="S315" s="60">
        <v>-299607.48</v>
      </c>
      <c r="T315" s="60">
        <v>-281676.88</v>
      </c>
      <c r="U315" s="58">
        <f t="shared" si="4"/>
        <v>-3954179.1899999995</v>
      </c>
    </row>
    <row r="316" spans="1:21">
      <c r="A316" s="59">
        <v>2201</v>
      </c>
      <c r="B316" s="59" t="s">
        <v>87</v>
      </c>
      <c r="C316" s="59">
        <v>2201</v>
      </c>
      <c r="D316" s="59" t="s">
        <v>87</v>
      </c>
      <c r="E316" s="59" t="s">
        <v>767</v>
      </c>
      <c r="F316" s="59" t="s">
        <v>768</v>
      </c>
      <c r="G316" s="59">
        <v>9442000</v>
      </c>
      <c r="H316" s="59" t="s">
        <v>754</v>
      </c>
      <c r="I316" s="60">
        <v>-306227.89</v>
      </c>
      <c r="J316" s="60">
        <v>-291502.94</v>
      </c>
      <c r="K316" s="60">
        <v>-311676.33</v>
      </c>
      <c r="L316" s="60">
        <v>-339009.67</v>
      </c>
      <c r="M316" s="60">
        <v>-356195.14</v>
      </c>
      <c r="N316" s="60">
        <v>-387558.25</v>
      </c>
      <c r="O316" s="60">
        <v>-425242.64</v>
      </c>
      <c r="P316" s="60">
        <v>-429042.04</v>
      </c>
      <c r="Q316" s="60">
        <v>-438194.56</v>
      </c>
      <c r="R316" s="60">
        <v>-377619.14</v>
      </c>
      <c r="S316" s="60">
        <v>-321597.36</v>
      </c>
      <c r="T316" s="60">
        <v>-301188.42</v>
      </c>
      <c r="U316" s="58">
        <f t="shared" si="4"/>
        <v>-4285054.3800000008</v>
      </c>
    </row>
    <row r="317" spans="1:21">
      <c r="A317" s="59">
        <v>2201</v>
      </c>
      <c r="B317" s="59" t="s">
        <v>87</v>
      </c>
      <c r="C317" s="59">
        <v>2201</v>
      </c>
      <c r="D317" s="59" t="s">
        <v>87</v>
      </c>
      <c r="E317" s="59" t="s">
        <v>769</v>
      </c>
      <c r="F317" s="59" t="s">
        <v>770</v>
      </c>
      <c r="G317" s="59">
        <v>9442000</v>
      </c>
      <c r="H317" s="59" t="s">
        <v>754</v>
      </c>
      <c r="I317" s="60">
        <v>-261245.02</v>
      </c>
      <c r="J317" s="60">
        <v>-245517.01</v>
      </c>
      <c r="K317" s="60">
        <v>-267503.06</v>
      </c>
      <c r="L317" s="60">
        <v>-297830.03999999998</v>
      </c>
      <c r="M317" s="60">
        <v>-316131.32</v>
      </c>
      <c r="N317" s="60">
        <v>-349904.56</v>
      </c>
      <c r="O317" s="60">
        <v>-389879.03</v>
      </c>
      <c r="P317" s="60">
        <v>-394310.26</v>
      </c>
      <c r="Q317" s="60">
        <v>-403493.26</v>
      </c>
      <c r="R317" s="60">
        <v>-338673.26</v>
      </c>
      <c r="S317" s="60">
        <v>-278415.73</v>
      </c>
      <c r="T317" s="60">
        <v>-256085.83</v>
      </c>
      <c r="U317" s="58">
        <f t="shared" si="4"/>
        <v>-3798988.3799999994</v>
      </c>
    </row>
    <row r="318" spans="1:21">
      <c r="A318" s="59">
        <v>2201</v>
      </c>
      <c r="B318" s="59" t="s">
        <v>87</v>
      </c>
      <c r="C318" s="59">
        <v>2201</v>
      </c>
      <c r="D318" s="59" t="s">
        <v>87</v>
      </c>
      <c r="E318" s="59" t="s">
        <v>771</v>
      </c>
      <c r="F318" s="59" t="s">
        <v>772</v>
      </c>
      <c r="G318" s="59">
        <v>9442000</v>
      </c>
      <c r="H318" s="59" t="s">
        <v>754</v>
      </c>
      <c r="I318" s="60"/>
      <c r="J318" s="60"/>
      <c r="K318" s="60"/>
      <c r="L318" s="60">
        <v>-749762.43</v>
      </c>
      <c r="M318" s="60">
        <v>-794193.42</v>
      </c>
      <c r="N318" s="60">
        <v>-877919.49</v>
      </c>
      <c r="O318" s="60">
        <v>-978844.06</v>
      </c>
      <c r="P318" s="60">
        <v>-989469.8</v>
      </c>
      <c r="Q318" s="60">
        <v>-1012675.5</v>
      </c>
      <c r="R318" s="60">
        <v>-851450.34</v>
      </c>
      <c r="S318" s="60">
        <v>-701855.23</v>
      </c>
      <c r="T318" s="60">
        <v>-646630.67000000004</v>
      </c>
      <c r="U318" s="58">
        <f t="shared" si="4"/>
        <v>-7602800.9399999995</v>
      </c>
    </row>
    <row r="319" spans="1:21">
      <c r="A319" s="59">
        <v>2201</v>
      </c>
      <c r="B319" s="59" t="s">
        <v>87</v>
      </c>
      <c r="C319" s="59">
        <v>2201</v>
      </c>
      <c r="D319" s="59" t="s">
        <v>87</v>
      </c>
      <c r="E319" s="59" t="s">
        <v>773</v>
      </c>
      <c r="F319" s="59" t="s">
        <v>774</v>
      </c>
      <c r="G319" s="59">
        <v>9442000</v>
      </c>
      <c r="H319" s="59" t="s">
        <v>754</v>
      </c>
      <c r="I319" s="60">
        <v>-18536285.09</v>
      </c>
      <c r="J319" s="60">
        <v>-17783152.539999999</v>
      </c>
      <c r="K319" s="60">
        <v>-18435119.760000002</v>
      </c>
      <c r="L319" s="60">
        <v>-19043248.920000002</v>
      </c>
      <c r="M319" s="60">
        <v>-19536739.23</v>
      </c>
      <c r="N319" s="60">
        <v>-20167206.129999999</v>
      </c>
      <c r="O319" s="60">
        <v>-21624144.27</v>
      </c>
      <c r="P319" s="60">
        <v>-21984097.52</v>
      </c>
      <c r="Q319" s="60">
        <v>-22041345.850000001</v>
      </c>
      <c r="R319" s="60">
        <v>-20814440.350000001</v>
      </c>
      <c r="S319" s="60">
        <v>-19621603.309999999</v>
      </c>
      <c r="T319" s="60">
        <v>-18356653.059999999</v>
      </c>
      <c r="U319" s="58">
        <f t="shared" si="4"/>
        <v>-237944036.03</v>
      </c>
    </row>
    <row r="320" spans="1:21">
      <c r="A320" s="59">
        <v>2201</v>
      </c>
      <c r="B320" s="59" t="s">
        <v>87</v>
      </c>
      <c r="C320" s="59">
        <v>2201</v>
      </c>
      <c r="D320" s="59" t="s">
        <v>87</v>
      </c>
      <c r="E320" s="59" t="s">
        <v>775</v>
      </c>
      <c r="F320" s="59" t="s">
        <v>776</v>
      </c>
      <c r="G320" s="59">
        <v>9442000</v>
      </c>
      <c r="H320" s="59" t="s">
        <v>754</v>
      </c>
      <c r="I320" s="60">
        <v>-19969935.379999999</v>
      </c>
      <c r="J320" s="60">
        <v>-18451363.969999999</v>
      </c>
      <c r="K320" s="60">
        <v>-19659411.73</v>
      </c>
      <c r="L320" s="60">
        <v>-22433403.870000001</v>
      </c>
      <c r="M320" s="60">
        <v>-23561874.129999999</v>
      </c>
      <c r="N320" s="60">
        <v>-24802317.579999998</v>
      </c>
      <c r="O320" s="60">
        <v>-27581461.719999999</v>
      </c>
      <c r="P320" s="60">
        <v>-27856865.460000001</v>
      </c>
      <c r="Q320" s="60">
        <v>-28690704.710000001</v>
      </c>
      <c r="R320" s="60">
        <v>-25635517.390000001</v>
      </c>
      <c r="S320" s="60">
        <v>-23042658.359999999</v>
      </c>
      <c r="T320" s="60">
        <v>-21727922.739999998</v>
      </c>
      <c r="U320" s="58">
        <f t="shared" si="4"/>
        <v>-283413437.04000002</v>
      </c>
    </row>
    <row r="321" spans="1:21">
      <c r="A321" s="59">
        <v>2201</v>
      </c>
      <c r="B321" s="59" t="s">
        <v>87</v>
      </c>
      <c r="C321" s="59">
        <v>2201</v>
      </c>
      <c r="D321" s="59" t="s">
        <v>87</v>
      </c>
      <c r="E321" s="59" t="s">
        <v>777</v>
      </c>
      <c r="F321" s="59" t="s">
        <v>778</v>
      </c>
      <c r="G321" s="59">
        <v>9442000</v>
      </c>
      <c r="H321" s="59" t="s">
        <v>754</v>
      </c>
      <c r="I321" s="60">
        <v>60339.95</v>
      </c>
      <c r="J321" s="60">
        <v>59530.37</v>
      </c>
      <c r="K321" s="60">
        <v>61084.83</v>
      </c>
      <c r="L321" s="60">
        <v>62731.82</v>
      </c>
      <c r="M321" s="60">
        <v>63513.62</v>
      </c>
      <c r="N321" s="60">
        <v>65472.3</v>
      </c>
      <c r="O321" s="60">
        <v>69732.22</v>
      </c>
      <c r="P321" s="60">
        <v>71140.41</v>
      </c>
      <c r="Q321" s="60">
        <v>70987.5</v>
      </c>
      <c r="R321" s="60">
        <v>67887.649999999994</v>
      </c>
      <c r="S321" s="60">
        <v>64873.23</v>
      </c>
      <c r="T321" s="60">
        <v>60916.09</v>
      </c>
      <c r="U321" s="58">
        <f t="shared" si="4"/>
        <v>778209.99</v>
      </c>
    </row>
    <row r="322" spans="1:21">
      <c r="A322" s="59">
        <v>2201</v>
      </c>
      <c r="B322" s="59" t="s">
        <v>87</v>
      </c>
      <c r="C322" s="59">
        <v>2201</v>
      </c>
      <c r="D322" s="59" t="s">
        <v>87</v>
      </c>
      <c r="E322" s="59" t="s">
        <v>779</v>
      </c>
      <c r="F322" s="59" t="s">
        <v>780</v>
      </c>
      <c r="G322" s="59">
        <v>9442000</v>
      </c>
      <c r="H322" s="59" t="s">
        <v>754</v>
      </c>
      <c r="I322" s="60">
        <v>-908485.31</v>
      </c>
      <c r="J322" s="60">
        <v>-878456.48</v>
      </c>
      <c r="K322" s="60">
        <v>-904666.33</v>
      </c>
      <c r="L322" s="60">
        <v>-928465.11</v>
      </c>
      <c r="M322" s="60">
        <v>-944716.68</v>
      </c>
      <c r="N322" s="60">
        <v>-970950.53</v>
      </c>
      <c r="O322" s="60">
        <v>-1034713.34</v>
      </c>
      <c r="P322" s="60">
        <v>-1054221.55</v>
      </c>
      <c r="Q322" s="60">
        <v>-1051847.6000000001</v>
      </c>
      <c r="R322" s="60">
        <v>-1005234.61</v>
      </c>
      <c r="S322" s="60">
        <v>-960595.54</v>
      </c>
      <c r="T322" s="60">
        <v>-900074.98</v>
      </c>
      <c r="U322" s="58">
        <f t="shared" si="4"/>
        <v>-11542428.059999999</v>
      </c>
    </row>
    <row r="323" spans="1:21">
      <c r="A323" s="59">
        <v>2201</v>
      </c>
      <c r="B323" s="59" t="s">
        <v>87</v>
      </c>
      <c r="C323" s="59">
        <v>2201</v>
      </c>
      <c r="D323" s="59" t="s">
        <v>87</v>
      </c>
      <c r="E323" s="59" t="s">
        <v>781</v>
      </c>
      <c r="F323" s="59" t="s">
        <v>782</v>
      </c>
      <c r="G323" s="59">
        <v>9442000</v>
      </c>
      <c r="H323" s="59" t="s">
        <v>754</v>
      </c>
      <c r="I323" s="60">
        <v>-348199.24</v>
      </c>
      <c r="J323" s="60">
        <v>-320317.96000000002</v>
      </c>
      <c r="K323" s="60">
        <v>-341261.05</v>
      </c>
      <c r="L323" s="60">
        <v>-358922.34</v>
      </c>
      <c r="M323" s="60">
        <v>-376944.41</v>
      </c>
      <c r="N323" s="60">
        <v>-396438.69</v>
      </c>
      <c r="O323" s="60">
        <v>-440574.93</v>
      </c>
      <c r="P323" s="60">
        <v>-444497.38</v>
      </c>
      <c r="Q323" s="60">
        <v>-457037.59</v>
      </c>
      <c r="R323" s="60">
        <v>-408761.36</v>
      </c>
      <c r="S323" s="60">
        <v>-366777.8</v>
      </c>
      <c r="T323" s="60">
        <v>-347429.22</v>
      </c>
      <c r="U323" s="58">
        <f t="shared" ref="U323:U386" si="5">SUM(I323:T323)</f>
        <v>-4607161.97</v>
      </c>
    </row>
    <row r="324" spans="1:21">
      <c r="A324" s="59">
        <v>2201</v>
      </c>
      <c r="B324" s="59" t="s">
        <v>87</v>
      </c>
      <c r="C324" s="59">
        <v>2201</v>
      </c>
      <c r="D324" s="59" t="s">
        <v>87</v>
      </c>
      <c r="E324" s="59" t="s">
        <v>783</v>
      </c>
      <c r="F324" s="59" t="s">
        <v>784</v>
      </c>
      <c r="G324" s="59">
        <v>9442000</v>
      </c>
      <c r="H324" s="59" t="s">
        <v>754</v>
      </c>
      <c r="I324" s="60">
        <v>-1425200.58</v>
      </c>
      <c r="J324" s="60">
        <v>-1352257.93</v>
      </c>
      <c r="K324" s="60">
        <v>-1415379.33</v>
      </c>
      <c r="L324" s="60">
        <v>-1572435.94</v>
      </c>
      <c r="M324" s="60">
        <v>-1636239.99</v>
      </c>
      <c r="N324" s="60">
        <v>-1712028.16</v>
      </c>
      <c r="O324" s="60">
        <v>-1859227.23</v>
      </c>
      <c r="P324" s="60">
        <v>-1879528.11</v>
      </c>
      <c r="Q324" s="60">
        <v>-1903947.47</v>
      </c>
      <c r="R324" s="60">
        <v>-1768291.01</v>
      </c>
      <c r="S324" s="60">
        <v>-1661728.08</v>
      </c>
      <c r="T324" s="60">
        <v>-1504138.99</v>
      </c>
      <c r="U324" s="58">
        <f t="shared" si="5"/>
        <v>-19690402.819999997</v>
      </c>
    </row>
    <row r="325" spans="1:21">
      <c r="A325" s="59">
        <v>2201</v>
      </c>
      <c r="B325" s="59" t="s">
        <v>87</v>
      </c>
      <c r="C325" s="59">
        <v>2201</v>
      </c>
      <c r="D325" s="59" t="s">
        <v>87</v>
      </c>
      <c r="E325" s="59" t="s">
        <v>785</v>
      </c>
      <c r="F325" s="59" t="s">
        <v>786</v>
      </c>
      <c r="G325" s="59">
        <v>9442000</v>
      </c>
      <c r="H325" s="59" t="s">
        <v>754</v>
      </c>
      <c r="I325" s="60">
        <v>-1055456.46</v>
      </c>
      <c r="J325" s="60">
        <v>-994223.89</v>
      </c>
      <c r="K325" s="60">
        <v>-1044270.71</v>
      </c>
      <c r="L325" s="60">
        <v>-1158408.3500000001</v>
      </c>
      <c r="M325" s="60">
        <v>-1202927.77</v>
      </c>
      <c r="N325" s="60">
        <v>-1254648.3700000001</v>
      </c>
      <c r="O325" s="60">
        <v>-1371934.01</v>
      </c>
      <c r="P325" s="60">
        <v>-1389926.89</v>
      </c>
      <c r="Q325" s="60">
        <v>-1414308.42</v>
      </c>
      <c r="R325" s="60">
        <v>-1295594.94</v>
      </c>
      <c r="S325" s="60">
        <v>-1190687.6399999999</v>
      </c>
      <c r="T325" s="60">
        <v>-1119841.8600000001</v>
      </c>
      <c r="U325" s="58">
        <f t="shared" si="5"/>
        <v>-14492229.309999999</v>
      </c>
    </row>
    <row r="326" spans="1:21">
      <c r="A326" s="59">
        <v>2201</v>
      </c>
      <c r="B326" s="59" t="s">
        <v>87</v>
      </c>
      <c r="C326" s="59">
        <v>2201</v>
      </c>
      <c r="D326" s="59" t="s">
        <v>87</v>
      </c>
      <c r="E326" s="59" t="s">
        <v>787</v>
      </c>
      <c r="F326" s="59" t="s">
        <v>788</v>
      </c>
      <c r="G326" s="59">
        <v>9442000</v>
      </c>
      <c r="H326" s="59" t="s">
        <v>754</v>
      </c>
      <c r="I326" s="60">
        <v>-76.09</v>
      </c>
      <c r="J326" s="60"/>
      <c r="K326" s="60"/>
      <c r="L326" s="60"/>
      <c r="M326" s="60"/>
      <c r="N326" s="60"/>
      <c r="O326" s="60"/>
      <c r="P326" s="60"/>
      <c r="Q326" s="60"/>
      <c r="R326" s="60"/>
      <c r="S326" s="60">
        <v>-3767.54</v>
      </c>
      <c r="T326" s="60">
        <v>-1607.55</v>
      </c>
      <c r="U326" s="58">
        <f t="shared" si="5"/>
        <v>-5451.18</v>
      </c>
    </row>
    <row r="327" spans="1:21">
      <c r="A327" s="59">
        <v>2201</v>
      </c>
      <c r="B327" s="59" t="s">
        <v>87</v>
      </c>
      <c r="C327" s="59">
        <v>2201</v>
      </c>
      <c r="D327" s="59" t="s">
        <v>87</v>
      </c>
      <c r="E327" s="59" t="s">
        <v>789</v>
      </c>
      <c r="F327" s="59" t="s">
        <v>790</v>
      </c>
      <c r="G327" s="59">
        <v>9442000</v>
      </c>
      <c r="H327" s="59" t="s">
        <v>754</v>
      </c>
      <c r="I327" s="60">
        <v>-633341.1</v>
      </c>
      <c r="J327" s="60">
        <v>-612797.92000000004</v>
      </c>
      <c r="K327" s="60">
        <v>-631218.43000000005</v>
      </c>
      <c r="L327" s="60">
        <v>-647691.19999999995</v>
      </c>
      <c r="M327" s="60">
        <v>-659088.89</v>
      </c>
      <c r="N327" s="60">
        <v>-676843.45</v>
      </c>
      <c r="O327" s="60">
        <v>-720348.96</v>
      </c>
      <c r="P327" s="60">
        <v>-733784.09</v>
      </c>
      <c r="Q327" s="60">
        <v>-732370.4</v>
      </c>
      <c r="R327" s="60">
        <v>-700680.57</v>
      </c>
      <c r="S327" s="60">
        <v>-668068.21</v>
      </c>
      <c r="T327" s="60">
        <v>-628816.05000000005</v>
      </c>
      <c r="U327" s="58">
        <f t="shared" si="5"/>
        <v>-8045049.2700000005</v>
      </c>
    </row>
    <row r="328" spans="1:21">
      <c r="A328" s="59">
        <v>2201</v>
      </c>
      <c r="B328" s="59" t="s">
        <v>87</v>
      </c>
      <c r="C328" s="59">
        <v>2201</v>
      </c>
      <c r="D328" s="59" t="s">
        <v>87</v>
      </c>
      <c r="E328" s="59" t="s">
        <v>791</v>
      </c>
      <c r="F328" s="59" t="s">
        <v>792</v>
      </c>
      <c r="G328" s="59">
        <v>9442000</v>
      </c>
      <c r="H328" s="59" t="s">
        <v>754</v>
      </c>
      <c r="I328" s="60">
        <v>-1143699.33</v>
      </c>
      <c r="J328" s="60">
        <v>-1106847.19</v>
      </c>
      <c r="K328" s="60">
        <v>-1140051.5</v>
      </c>
      <c r="L328" s="60">
        <v>-1169666.81</v>
      </c>
      <c r="M328" s="60">
        <v>-1190292.1200000001</v>
      </c>
      <c r="N328" s="60">
        <v>-1221994.3999999999</v>
      </c>
      <c r="O328" s="60">
        <v>-1299828.03</v>
      </c>
      <c r="P328" s="60">
        <v>-1324045.24</v>
      </c>
      <c r="Q328" s="60">
        <v>-1321627.58</v>
      </c>
      <c r="R328" s="60">
        <v>-1264907.42</v>
      </c>
      <c r="S328" s="60">
        <v>-1205772.6499999999</v>
      </c>
      <c r="T328" s="60">
        <v>-1136049.73</v>
      </c>
      <c r="U328" s="58">
        <f t="shared" si="5"/>
        <v>-14524782</v>
      </c>
    </row>
    <row r="329" spans="1:21">
      <c r="A329" s="59">
        <v>2201</v>
      </c>
      <c r="B329" s="59" t="s">
        <v>87</v>
      </c>
      <c r="C329" s="59">
        <v>2201</v>
      </c>
      <c r="D329" s="59" t="s">
        <v>87</v>
      </c>
      <c r="E329" s="59" t="s">
        <v>793</v>
      </c>
      <c r="F329" s="59" t="s">
        <v>794</v>
      </c>
      <c r="G329" s="59">
        <v>9442000</v>
      </c>
      <c r="H329" s="59" t="s">
        <v>754</v>
      </c>
      <c r="I329" s="60"/>
      <c r="J329" s="60"/>
      <c r="K329" s="60"/>
      <c r="L329" s="60">
        <v>-985493.85</v>
      </c>
      <c r="M329" s="60">
        <v>-1034804.01</v>
      </c>
      <c r="N329" s="60">
        <v>-1087614.04</v>
      </c>
      <c r="O329" s="60">
        <v>-1208656.99</v>
      </c>
      <c r="P329" s="60">
        <v>-1217510.99</v>
      </c>
      <c r="Q329" s="60">
        <v>-1253853.77</v>
      </c>
      <c r="R329" s="60">
        <v>-1121295.7</v>
      </c>
      <c r="S329" s="60">
        <v>-998418.7</v>
      </c>
      <c r="T329" s="60">
        <v>-960862.99</v>
      </c>
      <c r="U329" s="58">
        <f t="shared" si="5"/>
        <v>-9868511.040000001</v>
      </c>
    </row>
    <row r="330" spans="1:21">
      <c r="A330" s="59">
        <v>2201</v>
      </c>
      <c r="B330" s="59" t="s">
        <v>87</v>
      </c>
      <c r="C330" s="59">
        <v>2201</v>
      </c>
      <c r="D330" s="59" t="s">
        <v>87</v>
      </c>
      <c r="E330" s="59" t="s">
        <v>795</v>
      </c>
      <c r="F330" s="59" t="s">
        <v>796</v>
      </c>
      <c r="G330" s="59">
        <v>9442000</v>
      </c>
      <c r="H330" s="59" t="s">
        <v>754</v>
      </c>
      <c r="I330" s="60">
        <v>-307.2</v>
      </c>
      <c r="J330" s="60">
        <v>-307.2</v>
      </c>
      <c r="K330" s="60">
        <v>-307.2</v>
      </c>
      <c r="L330" s="60">
        <v>-307.2</v>
      </c>
      <c r="M330" s="60">
        <v>-307.2</v>
      </c>
      <c r="N330" s="60">
        <v>-307.2</v>
      </c>
      <c r="O330" s="60">
        <v>-307.2</v>
      </c>
      <c r="P330" s="60">
        <v>-307.2</v>
      </c>
      <c r="Q330" s="60">
        <v>-307.2</v>
      </c>
      <c r="R330" s="60">
        <v>-307.2</v>
      </c>
      <c r="S330" s="60">
        <v>-307.2</v>
      </c>
      <c r="T330" s="60">
        <v>-307.2</v>
      </c>
      <c r="U330" s="58">
        <f t="shared" si="5"/>
        <v>-3686.3999999999992</v>
      </c>
    </row>
    <row r="331" spans="1:21">
      <c r="A331" s="59">
        <v>2201</v>
      </c>
      <c r="B331" s="59" t="s">
        <v>87</v>
      </c>
      <c r="C331" s="59">
        <v>2201</v>
      </c>
      <c r="D331" s="59" t="s">
        <v>87</v>
      </c>
      <c r="E331" s="59" t="s">
        <v>797</v>
      </c>
      <c r="F331" s="59" t="s">
        <v>798</v>
      </c>
      <c r="G331" s="59">
        <v>9442000</v>
      </c>
      <c r="H331" s="59" t="s">
        <v>754</v>
      </c>
      <c r="I331" s="60">
        <v>-53.2</v>
      </c>
      <c r="J331" s="60">
        <v>-53.2</v>
      </c>
      <c r="K331" s="60">
        <v>-53.2</v>
      </c>
      <c r="L331" s="60">
        <v>-57.69</v>
      </c>
      <c r="M331" s="60">
        <v>-57.69</v>
      </c>
      <c r="N331" s="60">
        <v>-57.69</v>
      </c>
      <c r="O331" s="60">
        <v>-57.69</v>
      </c>
      <c r="P331" s="60">
        <v>-57.69</v>
      </c>
      <c r="Q331" s="60">
        <v>-57.69</v>
      </c>
      <c r="R331" s="60">
        <v>-57.69</v>
      </c>
      <c r="S331" s="60">
        <v>-57.69</v>
      </c>
      <c r="T331" s="60">
        <v>-57.69</v>
      </c>
      <c r="U331" s="58">
        <f t="shared" si="5"/>
        <v>-678.81000000000017</v>
      </c>
    </row>
    <row r="332" spans="1:21">
      <c r="A332" s="59">
        <v>2201</v>
      </c>
      <c r="B332" s="59" t="s">
        <v>87</v>
      </c>
      <c r="C332" s="59">
        <v>2201</v>
      </c>
      <c r="D332" s="59" t="s">
        <v>87</v>
      </c>
      <c r="E332" s="59" t="s">
        <v>799</v>
      </c>
      <c r="F332" s="59" t="s">
        <v>800</v>
      </c>
      <c r="G332" s="59">
        <v>9442000</v>
      </c>
      <c r="H332" s="59" t="s">
        <v>754</v>
      </c>
      <c r="I332" s="60">
        <v>0.03</v>
      </c>
      <c r="J332" s="60">
        <v>0.03</v>
      </c>
      <c r="K332" s="60">
        <v>0.03</v>
      </c>
      <c r="L332" s="60">
        <v>0.03</v>
      </c>
      <c r="M332" s="60">
        <v>0.03</v>
      </c>
      <c r="N332" s="60">
        <v>0.03</v>
      </c>
      <c r="O332" s="60">
        <v>0.03</v>
      </c>
      <c r="P332" s="60">
        <v>0.03</v>
      </c>
      <c r="Q332" s="60">
        <v>0.03</v>
      </c>
      <c r="R332" s="60">
        <v>0.03</v>
      </c>
      <c r="S332" s="60">
        <v>0.03</v>
      </c>
      <c r="T332" s="60">
        <v>0.03</v>
      </c>
      <c r="U332" s="58">
        <f t="shared" si="5"/>
        <v>0.3600000000000001</v>
      </c>
    </row>
    <row r="333" spans="1:21">
      <c r="A333" s="59">
        <v>2201</v>
      </c>
      <c r="B333" s="59" t="s">
        <v>87</v>
      </c>
      <c r="C333" s="59">
        <v>2201</v>
      </c>
      <c r="D333" s="59" t="s">
        <v>87</v>
      </c>
      <c r="E333" s="59" t="s">
        <v>801</v>
      </c>
      <c r="F333" s="59" t="s">
        <v>802</v>
      </c>
      <c r="G333" s="59">
        <v>9442000</v>
      </c>
      <c r="H333" s="59" t="s">
        <v>754</v>
      </c>
      <c r="I333" s="60">
        <v>-2.82</v>
      </c>
      <c r="J333" s="60">
        <v>-2.82</v>
      </c>
      <c r="K333" s="60">
        <v>-2.82</v>
      </c>
      <c r="L333" s="60">
        <v>-2.82</v>
      </c>
      <c r="M333" s="60">
        <v>-2.82</v>
      </c>
      <c r="N333" s="60">
        <v>-2.82</v>
      </c>
      <c r="O333" s="60">
        <v>-2.82</v>
      </c>
      <c r="P333" s="60">
        <v>-2.82</v>
      </c>
      <c r="Q333" s="60">
        <v>-2.82</v>
      </c>
      <c r="R333" s="60">
        <v>-2.82</v>
      </c>
      <c r="S333" s="60">
        <v>-2.82</v>
      </c>
      <c r="T333" s="60">
        <v>-2.82</v>
      </c>
      <c r="U333" s="58">
        <f t="shared" si="5"/>
        <v>-33.839999999999996</v>
      </c>
    </row>
    <row r="334" spans="1:21">
      <c r="A334" s="59">
        <v>2201</v>
      </c>
      <c r="B334" s="59" t="s">
        <v>87</v>
      </c>
      <c r="C334" s="59">
        <v>2201</v>
      </c>
      <c r="D334" s="59" t="s">
        <v>87</v>
      </c>
      <c r="E334" s="59" t="s">
        <v>803</v>
      </c>
      <c r="F334" s="59" t="s">
        <v>804</v>
      </c>
      <c r="G334" s="59">
        <v>9442000</v>
      </c>
      <c r="H334" s="59" t="s">
        <v>754</v>
      </c>
      <c r="I334" s="60">
        <v>-0.74</v>
      </c>
      <c r="J334" s="60">
        <v>-0.74</v>
      </c>
      <c r="K334" s="60">
        <v>-0.74</v>
      </c>
      <c r="L334" s="60">
        <v>-0.74</v>
      </c>
      <c r="M334" s="60">
        <v>-0.74</v>
      </c>
      <c r="N334" s="60">
        <v>-0.74</v>
      </c>
      <c r="O334" s="60">
        <v>-0.74</v>
      </c>
      <c r="P334" s="60">
        <v>-0.74</v>
      </c>
      <c r="Q334" s="60">
        <v>-0.74</v>
      </c>
      <c r="R334" s="60">
        <v>-0.74</v>
      </c>
      <c r="S334" s="60">
        <v>-0.74</v>
      </c>
      <c r="T334" s="60">
        <v>-0.74</v>
      </c>
      <c r="U334" s="58">
        <f t="shared" si="5"/>
        <v>-8.8800000000000008</v>
      </c>
    </row>
    <row r="335" spans="1:21">
      <c r="A335" s="59">
        <v>2201</v>
      </c>
      <c r="B335" s="59" t="s">
        <v>87</v>
      </c>
      <c r="C335" s="59">
        <v>2201</v>
      </c>
      <c r="D335" s="59" t="s">
        <v>87</v>
      </c>
      <c r="E335" s="59" t="s">
        <v>805</v>
      </c>
      <c r="F335" s="59" t="s">
        <v>806</v>
      </c>
      <c r="G335" s="59">
        <v>9442000</v>
      </c>
      <c r="H335" s="59" t="s">
        <v>754</v>
      </c>
      <c r="I335" s="60">
        <v>-2.8</v>
      </c>
      <c r="J335" s="60">
        <v>-2.8</v>
      </c>
      <c r="K335" s="60">
        <v>-2.8</v>
      </c>
      <c r="L335" s="60">
        <v>-3.01</v>
      </c>
      <c r="M335" s="60">
        <v>-3.01</v>
      </c>
      <c r="N335" s="60">
        <v>-3.01</v>
      </c>
      <c r="O335" s="60">
        <v>-3.01</v>
      </c>
      <c r="P335" s="60">
        <v>-3.01</v>
      </c>
      <c r="Q335" s="60">
        <v>-3.01</v>
      </c>
      <c r="R335" s="60">
        <v>-3.01</v>
      </c>
      <c r="S335" s="60">
        <v>-3.01</v>
      </c>
      <c r="T335" s="60">
        <v>-3.01</v>
      </c>
      <c r="U335" s="58">
        <f t="shared" si="5"/>
        <v>-35.489999999999988</v>
      </c>
    </row>
    <row r="336" spans="1:21">
      <c r="A336" s="59">
        <v>2201</v>
      </c>
      <c r="B336" s="59" t="s">
        <v>87</v>
      </c>
      <c r="C336" s="59">
        <v>2201</v>
      </c>
      <c r="D336" s="59" t="s">
        <v>87</v>
      </c>
      <c r="E336" s="59" t="s">
        <v>807</v>
      </c>
      <c r="F336" s="59" t="s">
        <v>808</v>
      </c>
      <c r="G336" s="59">
        <v>9442000</v>
      </c>
      <c r="H336" s="59" t="s">
        <v>754</v>
      </c>
      <c r="I336" s="60">
        <v>-16.36</v>
      </c>
      <c r="J336" s="60">
        <v>-16.36</v>
      </c>
      <c r="K336" s="60">
        <v>-16.36</v>
      </c>
      <c r="L336" s="60">
        <v>-16.36</v>
      </c>
      <c r="M336" s="60">
        <v>-16.36</v>
      </c>
      <c r="N336" s="60">
        <v>-16.36</v>
      </c>
      <c r="O336" s="60">
        <v>-16.36</v>
      </c>
      <c r="P336" s="60">
        <v>-16.36</v>
      </c>
      <c r="Q336" s="60">
        <v>-16.36</v>
      </c>
      <c r="R336" s="60">
        <v>-16.36</v>
      </c>
      <c r="S336" s="60">
        <v>-16.36</v>
      </c>
      <c r="T336" s="60">
        <v>-16.36</v>
      </c>
      <c r="U336" s="58">
        <f t="shared" si="5"/>
        <v>-196.32000000000005</v>
      </c>
    </row>
    <row r="337" spans="1:21">
      <c r="A337" s="59">
        <v>2201</v>
      </c>
      <c r="B337" s="59" t="s">
        <v>87</v>
      </c>
      <c r="C337" s="59">
        <v>2201</v>
      </c>
      <c r="D337" s="59" t="s">
        <v>87</v>
      </c>
      <c r="E337" s="59" t="s">
        <v>809</v>
      </c>
      <c r="F337" s="59" t="s">
        <v>810</v>
      </c>
      <c r="G337" s="59">
        <v>9442000</v>
      </c>
      <c r="H337" s="59" t="s">
        <v>754</v>
      </c>
      <c r="I337" s="60">
        <v>-0.4</v>
      </c>
      <c r="J337" s="60">
        <v>-0.4</v>
      </c>
      <c r="K337" s="60">
        <v>-0.4</v>
      </c>
      <c r="L337" s="60">
        <v>-0.4</v>
      </c>
      <c r="M337" s="60">
        <v>-0.4</v>
      </c>
      <c r="N337" s="60">
        <v>-0.4</v>
      </c>
      <c r="O337" s="60">
        <v>-0.4</v>
      </c>
      <c r="P337" s="60">
        <v>-0.4</v>
      </c>
      <c r="Q337" s="60">
        <v>-0.4</v>
      </c>
      <c r="R337" s="60">
        <v>-0.4</v>
      </c>
      <c r="S337" s="60">
        <v>-0.4</v>
      </c>
      <c r="T337" s="60">
        <v>-0.4</v>
      </c>
      <c r="U337" s="58">
        <f t="shared" si="5"/>
        <v>-4.8</v>
      </c>
    </row>
    <row r="338" spans="1:21">
      <c r="A338" s="59">
        <v>2201</v>
      </c>
      <c r="B338" s="59" t="s">
        <v>87</v>
      </c>
      <c r="C338" s="59">
        <v>2201</v>
      </c>
      <c r="D338" s="59" t="s">
        <v>87</v>
      </c>
      <c r="E338" s="59" t="s">
        <v>811</v>
      </c>
      <c r="F338" s="59" t="s">
        <v>812</v>
      </c>
      <c r="G338" s="59">
        <v>9442000</v>
      </c>
      <c r="H338" s="59" t="s">
        <v>754</v>
      </c>
      <c r="I338" s="60"/>
      <c r="J338" s="60"/>
      <c r="K338" s="60"/>
      <c r="L338" s="60">
        <v>-3.64</v>
      </c>
      <c r="M338" s="60">
        <v>-3.64</v>
      </c>
      <c r="N338" s="60">
        <v>-3.64</v>
      </c>
      <c r="O338" s="60">
        <v>-3.64</v>
      </c>
      <c r="P338" s="60">
        <v>-3.64</v>
      </c>
      <c r="Q338" s="60">
        <v>-3.64</v>
      </c>
      <c r="R338" s="60">
        <v>-3.64</v>
      </c>
      <c r="S338" s="60">
        <v>-3.64</v>
      </c>
      <c r="T338" s="60">
        <v>-3.64</v>
      </c>
      <c r="U338" s="58">
        <f t="shared" si="5"/>
        <v>-32.76</v>
      </c>
    </row>
    <row r="339" spans="1:21">
      <c r="A339" s="59">
        <v>2201</v>
      </c>
      <c r="B339" s="59" t="s">
        <v>87</v>
      </c>
      <c r="C339" s="59">
        <v>2201</v>
      </c>
      <c r="D339" s="59" t="s">
        <v>87</v>
      </c>
      <c r="E339" s="59" t="s">
        <v>813</v>
      </c>
      <c r="F339" s="59" t="s">
        <v>814</v>
      </c>
      <c r="G339" s="59">
        <v>9442000</v>
      </c>
      <c r="H339" s="59" t="s">
        <v>754</v>
      </c>
      <c r="I339" s="60">
        <v>-2611198.33</v>
      </c>
      <c r="J339" s="60">
        <v>-2082431.9</v>
      </c>
      <c r="K339" s="60">
        <v>-2430538.44</v>
      </c>
      <c r="L339" s="60">
        <v>-2170564.0099999998</v>
      </c>
      <c r="M339" s="60">
        <v>-2379748.2599999998</v>
      </c>
      <c r="N339" s="60">
        <v>-2419769.63</v>
      </c>
      <c r="O339" s="60">
        <v>-2356329.5499999998</v>
      </c>
      <c r="P339" s="60">
        <v>-2552054.0099999998</v>
      </c>
      <c r="Q339" s="60">
        <v>-2679449.7400000002</v>
      </c>
      <c r="R339" s="60">
        <v>-2417984.9300000002</v>
      </c>
      <c r="S339" s="60">
        <v>-2011313.86</v>
      </c>
      <c r="T339" s="60">
        <v>-2133161.19</v>
      </c>
      <c r="U339" s="58">
        <f t="shared" si="5"/>
        <v>-28244543.850000005</v>
      </c>
    </row>
    <row r="340" spans="1:21">
      <c r="A340" s="59">
        <v>2201</v>
      </c>
      <c r="B340" s="59" t="s">
        <v>87</v>
      </c>
      <c r="C340" s="59">
        <v>2201</v>
      </c>
      <c r="D340" s="59" t="s">
        <v>87</v>
      </c>
      <c r="E340" s="59" t="s">
        <v>815</v>
      </c>
      <c r="F340" s="59" t="s">
        <v>816</v>
      </c>
      <c r="G340" s="59">
        <v>9442000</v>
      </c>
      <c r="H340" s="59" t="s">
        <v>754</v>
      </c>
      <c r="I340" s="60">
        <v>-3897005.35</v>
      </c>
      <c r="J340" s="60">
        <v>-2582450.16</v>
      </c>
      <c r="K340" s="60">
        <v>-3493862.93</v>
      </c>
      <c r="L340" s="60">
        <v>-3485241.48</v>
      </c>
      <c r="M340" s="60">
        <v>-3880027.93</v>
      </c>
      <c r="N340" s="60">
        <v>-3823348.91</v>
      </c>
      <c r="O340" s="60">
        <v>-3950015.68</v>
      </c>
      <c r="P340" s="60">
        <v>-3985104.98</v>
      </c>
      <c r="Q340" s="60">
        <v>-4576718.54</v>
      </c>
      <c r="R340" s="60">
        <v>-3973396.96</v>
      </c>
      <c r="S340" s="60">
        <v>-3132695.44</v>
      </c>
      <c r="T340" s="60">
        <v>-3577753.88</v>
      </c>
      <c r="U340" s="58">
        <f t="shared" si="5"/>
        <v>-44357622.240000002</v>
      </c>
    </row>
    <row r="341" spans="1:21">
      <c r="A341" s="59">
        <v>2201</v>
      </c>
      <c r="B341" s="59" t="s">
        <v>87</v>
      </c>
      <c r="C341" s="59">
        <v>2201</v>
      </c>
      <c r="D341" s="59" t="s">
        <v>87</v>
      </c>
      <c r="E341" s="59" t="s">
        <v>817</v>
      </c>
      <c r="F341" s="59" t="s">
        <v>818</v>
      </c>
      <c r="G341" s="59">
        <v>9442000</v>
      </c>
      <c r="H341" s="59" t="s">
        <v>754</v>
      </c>
      <c r="I341" s="60">
        <v>6892.7</v>
      </c>
      <c r="J341" s="60">
        <v>6035.45</v>
      </c>
      <c r="K341" s="60">
        <v>6429.79</v>
      </c>
      <c r="L341" s="60">
        <v>6204.06</v>
      </c>
      <c r="M341" s="60">
        <v>6556.83</v>
      </c>
      <c r="N341" s="60">
        <v>6718.61</v>
      </c>
      <c r="O341" s="60">
        <v>6172.89</v>
      </c>
      <c r="P341" s="60">
        <v>7068.12</v>
      </c>
      <c r="Q341" s="60">
        <v>6893.16</v>
      </c>
      <c r="R341" s="60">
        <v>6446.58</v>
      </c>
      <c r="S341" s="60">
        <v>5454.4</v>
      </c>
      <c r="T341" s="60">
        <v>5561.16</v>
      </c>
      <c r="U341" s="58">
        <f t="shared" si="5"/>
        <v>76433.75</v>
      </c>
    </row>
    <row r="342" spans="1:21">
      <c r="A342" s="59">
        <v>2201</v>
      </c>
      <c r="B342" s="59" t="s">
        <v>87</v>
      </c>
      <c r="C342" s="59">
        <v>2201</v>
      </c>
      <c r="D342" s="59" t="s">
        <v>87</v>
      </c>
      <c r="E342" s="59" t="s">
        <v>819</v>
      </c>
      <c r="F342" s="59" t="s">
        <v>820</v>
      </c>
      <c r="G342" s="59">
        <v>9442000</v>
      </c>
      <c r="H342" s="59" t="s">
        <v>754</v>
      </c>
      <c r="I342" s="60">
        <v>-127142.67</v>
      </c>
      <c r="J342" s="60">
        <v>-111355.64</v>
      </c>
      <c r="K342" s="60">
        <v>-118673.99</v>
      </c>
      <c r="L342" s="60">
        <v>-114450.4</v>
      </c>
      <c r="M342" s="60">
        <v>-120968.39</v>
      </c>
      <c r="N342" s="60">
        <v>-123926.6</v>
      </c>
      <c r="O342" s="60">
        <v>-113851.46</v>
      </c>
      <c r="P342" s="60">
        <v>-130421.53</v>
      </c>
      <c r="Q342" s="60">
        <v>-127074</v>
      </c>
      <c r="R342" s="60">
        <v>-118844.23</v>
      </c>
      <c r="S342" s="60">
        <v>-100603.2</v>
      </c>
      <c r="T342" s="60">
        <v>-102523.47</v>
      </c>
      <c r="U342" s="58">
        <f t="shared" si="5"/>
        <v>-1409835.5799999998</v>
      </c>
    </row>
    <row r="343" spans="1:21">
      <c r="A343" s="59">
        <v>2201</v>
      </c>
      <c r="B343" s="59" t="s">
        <v>87</v>
      </c>
      <c r="C343" s="59">
        <v>2201</v>
      </c>
      <c r="D343" s="59" t="s">
        <v>87</v>
      </c>
      <c r="E343" s="59" t="s">
        <v>821</v>
      </c>
      <c r="F343" s="59" t="s">
        <v>822</v>
      </c>
      <c r="G343" s="59">
        <v>9442000</v>
      </c>
      <c r="H343" s="59" t="s">
        <v>754</v>
      </c>
      <c r="I343" s="60">
        <v>-62229.67</v>
      </c>
      <c r="J343" s="60">
        <v>-41249.33</v>
      </c>
      <c r="K343" s="60">
        <v>-55734.53</v>
      </c>
      <c r="L343" s="60">
        <v>-51249.66</v>
      </c>
      <c r="M343" s="60">
        <v>-57016.86</v>
      </c>
      <c r="N343" s="60">
        <v>-56030.59</v>
      </c>
      <c r="O343" s="60">
        <v>-58139.519999999997</v>
      </c>
      <c r="P343" s="60">
        <v>-58430.36</v>
      </c>
      <c r="Q343" s="60">
        <v>-67328.240000000005</v>
      </c>
      <c r="R343" s="60">
        <v>-58370.96</v>
      </c>
      <c r="S343" s="60">
        <v>-46094.28</v>
      </c>
      <c r="T343" s="60">
        <v>-52775.3</v>
      </c>
      <c r="U343" s="58">
        <f t="shared" si="5"/>
        <v>-664649.30000000005</v>
      </c>
    </row>
    <row r="344" spans="1:21">
      <c r="A344" s="59">
        <v>2201</v>
      </c>
      <c r="B344" s="59" t="s">
        <v>87</v>
      </c>
      <c r="C344" s="59">
        <v>2201</v>
      </c>
      <c r="D344" s="59" t="s">
        <v>87</v>
      </c>
      <c r="E344" s="59" t="s">
        <v>823</v>
      </c>
      <c r="F344" s="59" t="s">
        <v>824</v>
      </c>
      <c r="G344" s="59">
        <v>9442000</v>
      </c>
      <c r="H344" s="59" t="s">
        <v>754</v>
      </c>
      <c r="I344" s="60">
        <v>-136592.06</v>
      </c>
      <c r="J344" s="60">
        <v>-97203.68</v>
      </c>
      <c r="K344" s="60">
        <v>-124280.77</v>
      </c>
      <c r="L344" s="60">
        <v>-119294.59</v>
      </c>
      <c r="M344" s="60">
        <v>-132430.67000000001</v>
      </c>
      <c r="N344" s="60">
        <v>-130887.02</v>
      </c>
      <c r="O344" s="60">
        <v>-133779.98000000001</v>
      </c>
      <c r="P344" s="60">
        <v>-137130.39000000001</v>
      </c>
      <c r="Q344" s="60">
        <v>-153829.54</v>
      </c>
      <c r="R344" s="60">
        <v>-134862.04999999999</v>
      </c>
      <c r="S344" s="60">
        <v>-111492.01</v>
      </c>
      <c r="T344" s="60">
        <v>-122299.36</v>
      </c>
      <c r="U344" s="58">
        <f t="shared" si="5"/>
        <v>-1534082.12</v>
      </c>
    </row>
    <row r="345" spans="1:21">
      <c r="A345" s="59">
        <v>2201</v>
      </c>
      <c r="B345" s="59" t="s">
        <v>87</v>
      </c>
      <c r="C345" s="59">
        <v>2201</v>
      </c>
      <c r="D345" s="59" t="s">
        <v>87</v>
      </c>
      <c r="E345" s="59" t="s">
        <v>825</v>
      </c>
      <c r="F345" s="59" t="s">
        <v>826</v>
      </c>
      <c r="G345" s="59">
        <v>9442000</v>
      </c>
      <c r="H345" s="59" t="s">
        <v>754</v>
      </c>
      <c r="I345" s="60">
        <v>-252.08</v>
      </c>
      <c r="J345" s="60"/>
      <c r="K345" s="60"/>
      <c r="L345" s="60"/>
      <c r="M345" s="60"/>
      <c r="N345" s="60"/>
      <c r="O345" s="60"/>
      <c r="P345" s="60"/>
      <c r="Q345" s="60"/>
      <c r="R345" s="60"/>
      <c r="S345" s="60">
        <v>-115878.25</v>
      </c>
      <c r="T345" s="60">
        <v>-44695.47</v>
      </c>
      <c r="U345" s="58">
        <f t="shared" si="5"/>
        <v>-160825.79999999999</v>
      </c>
    </row>
    <row r="346" spans="1:21">
      <c r="A346" s="59">
        <v>2201</v>
      </c>
      <c r="B346" s="59" t="s">
        <v>87</v>
      </c>
      <c r="C346" s="59">
        <v>2201</v>
      </c>
      <c r="D346" s="59" t="s">
        <v>87</v>
      </c>
      <c r="E346" s="59" t="s">
        <v>827</v>
      </c>
      <c r="F346" s="59" t="s">
        <v>828</v>
      </c>
      <c r="G346" s="59">
        <v>9442000</v>
      </c>
      <c r="H346" s="59" t="s">
        <v>754</v>
      </c>
      <c r="I346" s="60">
        <v>-15361.45</v>
      </c>
      <c r="J346" s="60">
        <v>-15197.45</v>
      </c>
      <c r="K346" s="60">
        <v>-14962.51</v>
      </c>
      <c r="L346" s="60">
        <v>-13868.81</v>
      </c>
      <c r="M346" s="60">
        <v>-14133.8</v>
      </c>
      <c r="N346" s="60">
        <v>-14497.49</v>
      </c>
      <c r="O346" s="60">
        <v>-14242.24</v>
      </c>
      <c r="P346" s="60">
        <v>-15029.89</v>
      </c>
      <c r="Q346" s="60">
        <v>-14932.84</v>
      </c>
      <c r="R346" s="60">
        <v>-14032.35</v>
      </c>
      <c r="S346" s="60">
        <v>-12665.6</v>
      </c>
      <c r="T346" s="60">
        <v>-12733.61</v>
      </c>
      <c r="U346" s="58">
        <f t="shared" si="5"/>
        <v>-171658.04000000004</v>
      </c>
    </row>
    <row r="347" spans="1:21">
      <c r="A347" s="59">
        <v>2201</v>
      </c>
      <c r="B347" s="59" t="s">
        <v>87</v>
      </c>
      <c r="C347" s="59">
        <v>2201</v>
      </c>
      <c r="D347" s="59" t="s">
        <v>87</v>
      </c>
      <c r="E347" s="59" t="s">
        <v>829</v>
      </c>
      <c r="F347" s="59" t="s">
        <v>830</v>
      </c>
      <c r="G347" s="59">
        <v>9442000</v>
      </c>
      <c r="H347" s="59" t="s">
        <v>754</v>
      </c>
      <c r="I347" s="60">
        <v>-101314.64</v>
      </c>
      <c r="J347" s="60">
        <v>-96328.03</v>
      </c>
      <c r="K347" s="60">
        <v>-97771.9</v>
      </c>
      <c r="L347" s="60">
        <v>-93468.93</v>
      </c>
      <c r="M347" s="60">
        <v>-95413.15</v>
      </c>
      <c r="N347" s="60">
        <v>-97255.63</v>
      </c>
      <c r="O347" s="60">
        <v>-93581.759999999995</v>
      </c>
      <c r="P347" s="60">
        <v>-99499.94</v>
      </c>
      <c r="Q347" s="60">
        <v>-98553.2</v>
      </c>
      <c r="R347" s="60">
        <v>-94030.66</v>
      </c>
      <c r="S347" s="60">
        <v>-86368.4</v>
      </c>
      <c r="T347" s="60">
        <v>-87485.56</v>
      </c>
      <c r="U347" s="58">
        <f t="shared" si="5"/>
        <v>-1141071.8</v>
      </c>
    </row>
    <row r="348" spans="1:21">
      <c r="A348" s="59">
        <v>2201</v>
      </c>
      <c r="B348" s="59" t="s">
        <v>87</v>
      </c>
      <c r="C348" s="59">
        <v>2201</v>
      </c>
      <c r="D348" s="59" t="s">
        <v>87</v>
      </c>
      <c r="E348" s="59" t="s">
        <v>831</v>
      </c>
      <c r="F348" s="59" t="s">
        <v>832</v>
      </c>
      <c r="G348" s="59">
        <v>9442000</v>
      </c>
      <c r="H348" s="59" t="s">
        <v>754</v>
      </c>
      <c r="I348" s="60"/>
      <c r="J348" s="60"/>
      <c r="K348" s="60"/>
      <c r="L348" s="60">
        <v>-19678.080000000002</v>
      </c>
      <c r="M348" s="60">
        <v>-21900.65</v>
      </c>
      <c r="N348" s="60">
        <v>-21737.23</v>
      </c>
      <c r="O348" s="60">
        <v>-22402.45</v>
      </c>
      <c r="P348" s="60">
        <v>-22522.93</v>
      </c>
      <c r="Q348" s="60">
        <v>-25994.12</v>
      </c>
      <c r="R348" s="60">
        <v>-22530.69</v>
      </c>
      <c r="S348" s="60">
        <v>-17847.759999999998</v>
      </c>
      <c r="T348" s="60">
        <v>-20414.25</v>
      </c>
      <c r="U348" s="58">
        <f t="shared" si="5"/>
        <v>-195028.16</v>
      </c>
    </row>
    <row r="349" spans="1:21">
      <c r="A349" s="59">
        <v>2201</v>
      </c>
      <c r="B349" s="59" t="s">
        <v>87</v>
      </c>
      <c r="C349" s="59">
        <v>2201</v>
      </c>
      <c r="D349" s="59" t="s">
        <v>87</v>
      </c>
      <c r="E349" s="59" t="s">
        <v>833</v>
      </c>
      <c r="F349" s="59" t="s">
        <v>834</v>
      </c>
      <c r="G349" s="59">
        <v>9442000</v>
      </c>
      <c r="H349" s="59" t="s">
        <v>754</v>
      </c>
      <c r="I349" s="60">
        <v>-136637.07999999999</v>
      </c>
      <c r="J349" s="60">
        <v>-135557.66</v>
      </c>
      <c r="K349" s="60">
        <v>-139170.42000000001</v>
      </c>
      <c r="L349" s="60">
        <v>-147278.84</v>
      </c>
      <c r="M349" s="60">
        <v>-155263.6</v>
      </c>
      <c r="N349" s="60">
        <v>-160410.13</v>
      </c>
      <c r="O349" s="60">
        <v>-172747.15</v>
      </c>
      <c r="P349" s="60">
        <v>-170769.46</v>
      </c>
      <c r="Q349" s="60">
        <v>-172938.44</v>
      </c>
      <c r="R349" s="60">
        <v>-156984.92000000001</v>
      </c>
      <c r="S349" s="60">
        <v>-136898.06</v>
      </c>
      <c r="T349" s="60">
        <v>-130898.27</v>
      </c>
      <c r="U349" s="58">
        <f t="shared" si="5"/>
        <v>-1815554.03</v>
      </c>
    </row>
    <row r="350" spans="1:21">
      <c r="A350" s="59">
        <v>2201</v>
      </c>
      <c r="B350" s="59" t="s">
        <v>87</v>
      </c>
      <c r="C350" s="59">
        <v>2201</v>
      </c>
      <c r="D350" s="59" t="s">
        <v>87</v>
      </c>
      <c r="E350" s="59" t="s">
        <v>835</v>
      </c>
      <c r="F350" s="59" t="s">
        <v>836</v>
      </c>
      <c r="G350" s="59">
        <v>9442000</v>
      </c>
      <c r="H350" s="59" t="s">
        <v>754</v>
      </c>
      <c r="I350" s="60">
        <v>-53056.52</v>
      </c>
      <c r="J350" s="60">
        <v>-52013.07</v>
      </c>
      <c r="K350" s="60">
        <v>-55162.13</v>
      </c>
      <c r="L350" s="60">
        <v>-65051.65</v>
      </c>
      <c r="M350" s="60">
        <v>-70276.600000000006</v>
      </c>
      <c r="N350" s="60">
        <v>-74400.23</v>
      </c>
      <c r="O350" s="60">
        <v>-82608.77</v>
      </c>
      <c r="P350" s="60">
        <v>-82079.16</v>
      </c>
      <c r="Q350" s="60">
        <v>-83015.37</v>
      </c>
      <c r="R350" s="60">
        <v>-72673.02</v>
      </c>
      <c r="S350" s="60">
        <v>-59522.97</v>
      </c>
      <c r="T350" s="60">
        <v>-54789.09</v>
      </c>
      <c r="U350" s="58">
        <f t="shared" si="5"/>
        <v>-804648.58</v>
      </c>
    </row>
    <row r="351" spans="1:21">
      <c r="A351" s="59">
        <v>2201</v>
      </c>
      <c r="B351" s="59" t="s">
        <v>87</v>
      </c>
      <c r="C351" s="59">
        <v>2201</v>
      </c>
      <c r="D351" s="59" t="s">
        <v>87</v>
      </c>
      <c r="E351" s="59" t="s">
        <v>837</v>
      </c>
      <c r="F351" s="59" t="s">
        <v>838</v>
      </c>
      <c r="G351" s="59">
        <v>9442000</v>
      </c>
      <c r="H351" s="59" t="s">
        <v>754</v>
      </c>
      <c r="I351" s="60">
        <v>167.25</v>
      </c>
      <c r="J351" s="60">
        <v>163.27000000000001</v>
      </c>
      <c r="K351" s="60">
        <v>174.5</v>
      </c>
      <c r="L351" s="60">
        <v>191.66</v>
      </c>
      <c r="M351" s="60">
        <v>194.04</v>
      </c>
      <c r="N351" s="60">
        <v>222.52</v>
      </c>
      <c r="O351" s="60">
        <v>245.39</v>
      </c>
      <c r="P351" s="60">
        <v>247.62</v>
      </c>
      <c r="Q351" s="60">
        <v>250.58</v>
      </c>
      <c r="R351" s="60">
        <v>216.9</v>
      </c>
      <c r="S351" s="60">
        <v>174.66</v>
      </c>
      <c r="T351" s="60">
        <v>159.36000000000001</v>
      </c>
      <c r="U351" s="58">
        <f t="shared" si="5"/>
        <v>2407.75</v>
      </c>
    </row>
    <row r="352" spans="1:21">
      <c r="A352" s="59">
        <v>2201</v>
      </c>
      <c r="B352" s="59" t="s">
        <v>87</v>
      </c>
      <c r="C352" s="59">
        <v>2201</v>
      </c>
      <c r="D352" s="59" t="s">
        <v>87</v>
      </c>
      <c r="E352" s="59" t="s">
        <v>839</v>
      </c>
      <c r="F352" s="59" t="s">
        <v>840</v>
      </c>
      <c r="G352" s="59">
        <v>9442000</v>
      </c>
      <c r="H352" s="59" t="s">
        <v>754</v>
      </c>
      <c r="I352" s="60">
        <v>-2994</v>
      </c>
      <c r="J352" s="60">
        <v>-2934.18</v>
      </c>
      <c r="K352" s="60">
        <v>-3113.78</v>
      </c>
      <c r="L352" s="60">
        <v>-3388.83</v>
      </c>
      <c r="M352" s="60">
        <v>-3663.25</v>
      </c>
      <c r="N352" s="60">
        <v>-3880.82</v>
      </c>
      <c r="O352" s="60">
        <v>-4311.58</v>
      </c>
      <c r="P352" s="60">
        <v>-4283.63</v>
      </c>
      <c r="Q352" s="60">
        <v>-4332.66</v>
      </c>
      <c r="R352" s="60">
        <v>-3789.76</v>
      </c>
      <c r="S352" s="60">
        <v>-3100.24</v>
      </c>
      <c r="T352" s="60">
        <v>-2851.61</v>
      </c>
      <c r="U352" s="58">
        <f t="shared" si="5"/>
        <v>-42644.340000000004</v>
      </c>
    </row>
    <row r="353" spans="1:21">
      <c r="A353" s="59">
        <v>2201</v>
      </c>
      <c r="B353" s="59" t="s">
        <v>87</v>
      </c>
      <c r="C353" s="59">
        <v>2201</v>
      </c>
      <c r="D353" s="59" t="s">
        <v>87</v>
      </c>
      <c r="E353" s="59" t="s">
        <v>841</v>
      </c>
      <c r="F353" s="59" t="s">
        <v>842</v>
      </c>
      <c r="G353" s="59">
        <v>9442000</v>
      </c>
      <c r="H353" s="59" t="s">
        <v>754</v>
      </c>
      <c r="I353" s="60">
        <v>-956.29</v>
      </c>
      <c r="J353" s="60">
        <v>-935.86</v>
      </c>
      <c r="K353" s="60">
        <v>-995.35</v>
      </c>
      <c r="L353" s="60">
        <v>-1085.31</v>
      </c>
      <c r="M353" s="60">
        <v>-1189.49</v>
      </c>
      <c r="N353" s="60">
        <v>-1247.23</v>
      </c>
      <c r="O353" s="60">
        <v>-1391.48</v>
      </c>
      <c r="P353" s="60">
        <v>-1379.1</v>
      </c>
      <c r="Q353" s="60">
        <v>-1395.32</v>
      </c>
      <c r="R353" s="60">
        <v>-1217.43</v>
      </c>
      <c r="S353" s="60">
        <v>-991.93</v>
      </c>
      <c r="T353" s="60">
        <v>-910.8</v>
      </c>
      <c r="U353" s="58">
        <f t="shared" si="5"/>
        <v>-13695.59</v>
      </c>
    </row>
    <row r="354" spans="1:21">
      <c r="A354" s="59">
        <v>2201</v>
      </c>
      <c r="B354" s="59" t="s">
        <v>87</v>
      </c>
      <c r="C354" s="59">
        <v>2201</v>
      </c>
      <c r="D354" s="59" t="s">
        <v>87</v>
      </c>
      <c r="E354" s="59" t="s">
        <v>843</v>
      </c>
      <c r="F354" s="59" t="s">
        <v>844</v>
      </c>
      <c r="G354" s="59">
        <v>9442000</v>
      </c>
      <c r="H354" s="59" t="s">
        <v>754</v>
      </c>
      <c r="I354" s="60">
        <v>-5897.01</v>
      </c>
      <c r="J354" s="60">
        <v>-5827.79</v>
      </c>
      <c r="K354" s="60">
        <v>-6176.35</v>
      </c>
      <c r="L354" s="60">
        <v>-7060.44</v>
      </c>
      <c r="M354" s="60">
        <v>-7726.54</v>
      </c>
      <c r="N354" s="60">
        <v>-7880.67</v>
      </c>
      <c r="O354" s="60">
        <v>-8623.1</v>
      </c>
      <c r="P354" s="60">
        <v>-8437.48</v>
      </c>
      <c r="Q354" s="60">
        <v>-8583.08</v>
      </c>
      <c r="R354" s="60">
        <v>-7527.33</v>
      </c>
      <c r="S354" s="60">
        <v>-6403.53</v>
      </c>
      <c r="T354" s="60">
        <v>-6058.59</v>
      </c>
      <c r="U354" s="58">
        <f t="shared" si="5"/>
        <v>-86201.91</v>
      </c>
    </row>
    <row r="355" spans="1:21">
      <c r="A355" s="59">
        <v>2201</v>
      </c>
      <c r="B355" s="59" t="s">
        <v>87</v>
      </c>
      <c r="C355" s="59">
        <v>2201</v>
      </c>
      <c r="D355" s="59" t="s">
        <v>87</v>
      </c>
      <c r="E355" s="59" t="s">
        <v>845</v>
      </c>
      <c r="F355" s="59" t="s">
        <v>846</v>
      </c>
      <c r="G355" s="59">
        <v>9442000</v>
      </c>
      <c r="H355" s="59" t="s">
        <v>754</v>
      </c>
      <c r="I355" s="60">
        <v>-4056.67</v>
      </c>
      <c r="J355" s="60">
        <v>-3952.53</v>
      </c>
      <c r="K355" s="60">
        <v>-4175.5600000000004</v>
      </c>
      <c r="L355" s="60">
        <v>-4974.68</v>
      </c>
      <c r="M355" s="60">
        <v>-5357.7</v>
      </c>
      <c r="N355" s="60">
        <v>-5680.07</v>
      </c>
      <c r="O355" s="60">
        <v>-6284.18</v>
      </c>
      <c r="P355" s="60">
        <v>-6232.37</v>
      </c>
      <c r="Q355" s="60">
        <v>-6321.57</v>
      </c>
      <c r="R355" s="60">
        <v>-5534.96</v>
      </c>
      <c r="S355" s="60">
        <v>-4555.6099999999997</v>
      </c>
      <c r="T355" s="60">
        <v>-4230.59</v>
      </c>
      <c r="U355" s="58">
        <f t="shared" si="5"/>
        <v>-61356.490000000005</v>
      </c>
    </row>
    <row r="356" spans="1:21">
      <c r="A356" s="59">
        <v>2201</v>
      </c>
      <c r="B356" s="59" t="s">
        <v>87</v>
      </c>
      <c r="C356" s="59">
        <v>2201</v>
      </c>
      <c r="D356" s="59" t="s">
        <v>87</v>
      </c>
      <c r="E356" s="59" t="s">
        <v>847</v>
      </c>
      <c r="F356" s="59" t="s">
        <v>848</v>
      </c>
      <c r="G356" s="59">
        <v>9442000</v>
      </c>
      <c r="H356" s="59" t="s">
        <v>754</v>
      </c>
      <c r="I356" s="60">
        <v>-5899.8</v>
      </c>
      <c r="J356" s="60">
        <v>-5846.58</v>
      </c>
      <c r="K356" s="60">
        <v>-6075.54</v>
      </c>
      <c r="L356" s="60">
        <v>-6476.69</v>
      </c>
      <c r="M356" s="60">
        <v>-6892.52</v>
      </c>
      <c r="N356" s="60">
        <v>-7142.35</v>
      </c>
      <c r="O356" s="60">
        <v>-7788.91</v>
      </c>
      <c r="P356" s="60">
        <v>-7723.26</v>
      </c>
      <c r="Q356" s="60">
        <v>-7794.6</v>
      </c>
      <c r="R356" s="60">
        <v>-7006.75</v>
      </c>
      <c r="S356" s="60">
        <v>-5979.04</v>
      </c>
      <c r="T356" s="60">
        <v>-5614.72</v>
      </c>
      <c r="U356" s="58">
        <f t="shared" si="5"/>
        <v>-80240.759999999995</v>
      </c>
    </row>
    <row r="357" spans="1:21">
      <c r="A357" s="59">
        <v>2201</v>
      </c>
      <c r="B357" s="59" t="s">
        <v>87</v>
      </c>
      <c r="C357" s="59">
        <v>2201</v>
      </c>
      <c r="D357" s="59" t="s">
        <v>87</v>
      </c>
      <c r="E357" s="59" t="s">
        <v>849</v>
      </c>
      <c r="F357" s="59" t="s">
        <v>850</v>
      </c>
      <c r="G357" s="59">
        <v>9442000</v>
      </c>
      <c r="H357" s="59" t="s">
        <v>754</v>
      </c>
      <c r="I357" s="60">
        <v>-4146.62</v>
      </c>
      <c r="J357" s="60">
        <v>-4042.37</v>
      </c>
      <c r="K357" s="60">
        <v>-4332.37</v>
      </c>
      <c r="L357" s="60">
        <v>-4758.99</v>
      </c>
      <c r="M357" s="60">
        <v>-5193.8</v>
      </c>
      <c r="N357" s="60">
        <v>-5539.24</v>
      </c>
      <c r="O357" s="60">
        <v>-6204.89</v>
      </c>
      <c r="P357" s="60">
        <v>-6165.93</v>
      </c>
      <c r="Q357" s="60">
        <v>-6242.28</v>
      </c>
      <c r="R357" s="60">
        <v>-5398.65</v>
      </c>
      <c r="S357" s="60">
        <v>-4335.8999999999996</v>
      </c>
      <c r="T357" s="60">
        <v>-3950.87</v>
      </c>
      <c r="U357" s="58">
        <f t="shared" si="5"/>
        <v>-60311.91</v>
      </c>
    </row>
    <row r="358" spans="1:21">
      <c r="A358" s="59">
        <v>2201</v>
      </c>
      <c r="B358" s="59" t="s">
        <v>87</v>
      </c>
      <c r="C358" s="59">
        <v>2201</v>
      </c>
      <c r="D358" s="59" t="s">
        <v>87</v>
      </c>
      <c r="E358" s="59" t="s">
        <v>851</v>
      </c>
      <c r="F358" s="59" t="s">
        <v>852</v>
      </c>
      <c r="G358" s="59">
        <v>9442000</v>
      </c>
      <c r="H358" s="59" t="s">
        <v>754</v>
      </c>
      <c r="I358" s="60"/>
      <c r="J358" s="60"/>
      <c r="K358" s="60"/>
      <c r="L358" s="60">
        <v>-12158.22</v>
      </c>
      <c r="M358" s="60">
        <v>-13010.82</v>
      </c>
      <c r="N358" s="60">
        <v>-14063.12</v>
      </c>
      <c r="O358" s="60">
        <v>-15662.96</v>
      </c>
      <c r="P358" s="60">
        <v>-15642.46</v>
      </c>
      <c r="Q358" s="60">
        <v>-15832.28</v>
      </c>
      <c r="R358" s="60">
        <v>-13736.16</v>
      </c>
      <c r="S358" s="60">
        <v>-11090.07</v>
      </c>
      <c r="T358" s="60">
        <v>-10133.07</v>
      </c>
      <c r="U358" s="58">
        <f t="shared" si="5"/>
        <v>-121329.16</v>
      </c>
    </row>
    <row r="359" spans="1:21">
      <c r="A359" s="59">
        <v>2201</v>
      </c>
      <c r="B359" s="59" t="s">
        <v>87</v>
      </c>
      <c r="C359" s="59">
        <v>2201</v>
      </c>
      <c r="D359" s="59" t="s">
        <v>87</v>
      </c>
      <c r="E359" s="59" t="s">
        <v>853</v>
      </c>
      <c r="F359" s="59" t="s">
        <v>854</v>
      </c>
      <c r="G359" s="59">
        <v>9442000</v>
      </c>
      <c r="H359" s="59" t="s">
        <v>754</v>
      </c>
      <c r="I359" s="60">
        <v>-2924719.71</v>
      </c>
      <c r="J359" s="60">
        <v>-4202036.47</v>
      </c>
      <c r="K359" s="60">
        <v>-3665478.62</v>
      </c>
      <c r="L359" s="60">
        <v>-3699037.03</v>
      </c>
      <c r="M359" s="60">
        <v>-3797514.67</v>
      </c>
      <c r="N359" s="60">
        <v>-3287876.26</v>
      </c>
      <c r="O359" s="60">
        <v>-4237802.6100000003</v>
      </c>
      <c r="P359" s="60">
        <v>-4108402.86</v>
      </c>
      <c r="Q359" s="60">
        <v>-3857860.45</v>
      </c>
      <c r="R359" s="60">
        <v>-3950770.67</v>
      </c>
      <c r="S359" s="60">
        <v>-3730343.57</v>
      </c>
      <c r="T359" s="60">
        <v>-3663119.52</v>
      </c>
      <c r="U359" s="58">
        <f t="shared" si="5"/>
        <v>-45124962.440000005</v>
      </c>
    </row>
    <row r="360" spans="1:21">
      <c r="A360" s="59">
        <v>2201</v>
      </c>
      <c r="B360" s="59" t="s">
        <v>87</v>
      </c>
      <c r="C360" s="59">
        <v>2201</v>
      </c>
      <c r="D360" s="59" t="s">
        <v>87</v>
      </c>
      <c r="E360" s="59" t="s">
        <v>855</v>
      </c>
      <c r="F360" s="59" t="s">
        <v>856</v>
      </c>
      <c r="G360" s="59">
        <v>9442000</v>
      </c>
      <c r="H360" s="59" t="s">
        <v>754</v>
      </c>
      <c r="I360" s="60">
        <v>-3527411.41</v>
      </c>
      <c r="J360" s="60">
        <v>-5231582.26</v>
      </c>
      <c r="K360" s="60">
        <v>-4532147.46</v>
      </c>
      <c r="L360" s="60">
        <v>-4948167.3499999996</v>
      </c>
      <c r="M360" s="60">
        <v>-5203238.6100000003</v>
      </c>
      <c r="N360" s="60">
        <v>-4321653.01</v>
      </c>
      <c r="O360" s="60">
        <v>-5971972.5</v>
      </c>
      <c r="P360" s="60">
        <v>-5754565.0099999998</v>
      </c>
      <c r="Q360" s="60">
        <v>-5400882.54</v>
      </c>
      <c r="R360" s="60">
        <v>-5463216.2199999997</v>
      </c>
      <c r="S360" s="60">
        <v>-4945878.47</v>
      </c>
      <c r="T360" s="60">
        <v>-4970512.45</v>
      </c>
      <c r="U360" s="58">
        <f t="shared" si="5"/>
        <v>-60271227.289999992</v>
      </c>
    </row>
    <row r="361" spans="1:21">
      <c r="A361" s="59">
        <v>2201</v>
      </c>
      <c r="B361" s="59" t="s">
        <v>87</v>
      </c>
      <c r="C361" s="59">
        <v>2201</v>
      </c>
      <c r="D361" s="59" t="s">
        <v>87</v>
      </c>
      <c r="E361" s="59" t="s">
        <v>857</v>
      </c>
      <c r="F361" s="59" t="s">
        <v>858</v>
      </c>
      <c r="G361" s="59">
        <v>9442000</v>
      </c>
      <c r="H361" s="59" t="s">
        <v>754</v>
      </c>
      <c r="I361" s="60">
        <v>14294.32</v>
      </c>
      <c r="J361" s="60">
        <v>8523.76</v>
      </c>
      <c r="K361" s="60">
        <v>11645.81</v>
      </c>
      <c r="L361" s="60">
        <v>11796.55</v>
      </c>
      <c r="M361" s="60">
        <v>11954.78</v>
      </c>
      <c r="N361" s="60">
        <v>10278.36</v>
      </c>
      <c r="O361" s="60">
        <v>13398.97</v>
      </c>
      <c r="P361" s="60">
        <v>12926.67</v>
      </c>
      <c r="Q361" s="60">
        <v>12050.11</v>
      </c>
      <c r="R361" s="60">
        <v>12421.51</v>
      </c>
      <c r="S361" s="60">
        <v>11917.88</v>
      </c>
      <c r="T361" s="60">
        <v>11698.04</v>
      </c>
      <c r="U361" s="58">
        <f t="shared" si="5"/>
        <v>142906.76</v>
      </c>
    </row>
    <row r="362" spans="1:21">
      <c r="A362" s="59">
        <v>2201</v>
      </c>
      <c r="B362" s="59" t="s">
        <v>87</v>
      </c>
      <c r="C362" s="59">
        <v>2201</v>
      </c>
      <c r="D362" s="59" t="s">
        <v>87</v>
      </c>
      <c r="E362" s="59" t="s">
        <v>859</v>
      </c>
      <c r="F362" s="59" t="s">
        <v>860</v>
      </c>
      <c r="G362" s="59">
        <v>9442000</v>
      </c>
      <c r="H362" s="59" t="s">
        <v>754</v>
      </c>
      <c r="I362" s="60">
        <v>-143323.28</v>
      </c>
      <c r="J362" s="60">
        <v>-203626.36</v>
      </c>
      <c r="K362" s="60">
        <v>-177134.63</v>
      </c>
      <c r="L362" s="60">
        <v>-179363.28</v>
      </c>
      <c r="M362" s="60">
        <v>-181499.32</v>
      </c>
      <c r="N362" s="60">
        <v>-156864.85</v>
      </c>
      <c r="O362" s="60">
        <v>-202837.22</v>
      </c>
      <c r="P362" s="60">
        <v>-196059.32</v>
      </c>
      <c r="Q362" s="60">
        <v>-183144.66</v>
      </c>
      <c r="R362" s="60">
        <v>-188510.58</v>
      </c>
      <c r="S362" s="60">
        <v>-181047.48</v>
      </c>
      <c r="T362" s="60">
        <v>-178218.68</v>
      </c>
      <c r="U362" s="58">
        <f t="shared" si="5"/>
        <v>-2171629.66</v>
      </c>
    </row>
    <row r="363" spans="1:21">
      <c r="A363" s="59">
        <v>2201</v>
      </c>
      <c r="B363" s="59" t="s">
        <v>87</v>
      </c>
      <c r="C363" s="59">
        <v>2201</v>
      </c>
      <c r="D363" s="59" t="s">
        <v>87</v>
      </c>
      <c r="E363" s="59" t="s">
        <v>861</v>
      </c>
      <c r="F363" s="59" t="s">
        <v>862</v>
      </c>
      <c r="G363" s="59">
        <v>9442000</v>
      </c>
      <c r="H363" s="59" t="s">
        <v>754</v>
      </c>
      <c r="I363" s="60">
        <v>-52042.34</v>
      </c>
      <c r="J363" s="60">
        <v>-96930.26</v>
      </c>
      <c r="K363" s="60">
        <v>-77047.81</v>
      </c>
      <c r="L363" s="60">
        <v>-77645.98</v>
      </c>
      <c r="M363" s="60">
        <v>-81538.11</v>
      </c>
      <c r="N363" s="60">
        <v>-67477.14</v>
      </c>
      <c r="O363" s="60">
        <v>-93959.84</v>
      </c>
      <c r="P363" s="60">
        <v>-90351.76</v>
      </c>
      <c r="Q363" s="60">
        <v>-84696.06</v>
      </c>
      <c r="R363" s="60">
        <v>-85707.5</v>
      </c>
      <c r="S363" s="60">
        <v>-77633.78</v>
      </c>
      <c r="T363" s="60">
        <v>-78046.31</v>
      </c>
      <c r="U363" s="58">
        <f t="shared" si="5"/>
        <v>-963076.89000000013</v>
      </c>
    </row>
    <row r="364" spans="1:21">
      <c r="A364" s="59">
        <v>2201</v>
      </c>
      <c r="B364" s="59" t="s">
        <v>87</v>
      </c>
      <c r="C364" s="59">
        <v>2201</v>
      </c>
      <c r="D364" s="59" t="s">
        <v>87</v>
      </c>
      <c r="E364" s="59" t="s">
        <v>863</v>
      </c>
      <c r="F364" s="59" t="s">
        <v>864</v>
      </c>
      <c r="G364" s="59">
        <v>9442000</v>
      </c>
      <c r="H364" s="59" t="s">
        <v>754</v>
      </c>
      <c r="I364" s="60">
        <v>-287999.19</v>
      </c>
      <c r="J364" s="60">
        <v>-420724.97</v>
      </c>
      <c r="K364" s="60">
        <v>-357941.98</v>
      </c>
      <c r="L364" s="60">
        <v>-378908.15999999997</v>
      </c>
      <c r="M364" s="60">
        <v>-408725.07</v>
      </c>
      <c r="N364" s="60">
        <v>-317473.5</v>
      </c>
      <c r="O364" s="60">
        <v>-482448.09</v>
      </c>
      <c r="P364" s="60">
        <v>-463658.06</v>
      </c>
      <c r="Q364" s="60">
        <v>-416884.86</v>
      </c>
      <c r="R364" s="60">
        <v>-435385.66</v>
      </c>
      <c r="S364" s="60">
        <v>-396977.43</v>
      </c>
      <c r="T364" s="60">
        <v>-390801.04</v>
      </c>
      <c r="U364" s="58">
        <f t="shared" si="5"/>
        <v>-4757928.01</v>
      </c>
    </row>
    <row r="365" spans="1:21">
      <c r="A365" s="59">
        <v>2201</v>
      </c>
      <c r="B365" s="59" t="s">
        <v>87</v>
      </c>
      <c r="C365" s="59">
        <v>2201</v>
      </c>
      <c r="D365" s="59" t="s">
        <v>87</v>
      </c>
      <c r="E365" s="59" t="s">
        <v>865</v>
      </c>
      <c r="F365" s="59" t="s">
        <v>866</v>
      </c>
      <c r="G365" s="59">
        <v>9442000</v>
      </c>
      <c r="H365" s="59" t="s">
        <v>754</v>
      </c>
      <c r="I365" s="60">
        <v>-177212.91</v>
      </c>
      <c r="J365" s="60">
        <v>-236308.81</v>
      </c>
      <c r="K365" s="60">
        <v>-213140.64</v>
      </c>
      <c r="L365" s="60">
        <v>-229573.16</v>
      </c>
      <c r="M365" s="60">
        <v>-238792.42</v>
      </c>
      <c r="N365" s="60">
        <v>-202181.42</v>
      </c>
      <c r="O365" s="60">
        <v>-270713.14</v>
      </c>
      <c r="P365" s="60">
        <v>-262522.3</v>
      </c>
      <c r="Q365" s="60">
        <v>-245173.34</v>
      </c>
      <c r="R365" s="60">
        <v>-249822.95</v>
      </c>
      <c r="S365" s="60">
        <v>-231046.72</v>
      </c>
      <c r="T365" s="60">
        <v>-229357.83</v>
      </c>
      <c r="U365" s="58">
        <f t="shared" si="5"/>
        <v>-2785845.6400000006</v>
      </c>
    </row>
    <row r="366" spans="1:21">
      <c r="A366" s="59">
        <v>2201</v>
      </c>
      <c r="B366" s="59" t="s">
        <v>87</v>
      </c>
      <c r="C366" s="59">
        <v>2201</v>
      </c>
      <c r="D366" s="59" t="s">
        <v>87</v>
      </c>
      <c r="E366" s="59" t="s">
        <v>867</v>
      </c>
      <c r="F366" s="59" t="s">
        <v>868</v>
      </c>
      <c r="G366" s="59">
        <v>9442000</v>
      </c>
      <c r="H366" s="59" t="s">
        <v>754</v>
      </c>
      <c r="I366" s="60">
        <v>2840.74</v>
      </c>
      <c r="J366" s="60">
        <v>-2945.62</v>
      </c>
      <c r="K366" s="60"/>
      <c r="L366" s="60"/>
      <c r="M366" s="60"/>
      <c r="N366" s="60"/>
      <c r="O366" s="60"/>
      <c r="P366" s="60"/>
      <c r="Q366" s="60"/>
      <c r="R366" s="60"/>
      <c r="S366" s="60">
        <v>-36482.239999999998</v>
      </c>
      <c r="T366" s="60">
        <v>-17502.400000000001</v>
      </c>
      <c r="U366" s="58">
        <f t="shared" si="5"/>
        <v>-54089.52</v>
      </c>
    </row>
    <row r="367" spans="1:21">
      <c r="A367" s="59">
        <v>2201</v>
      </c>
      <c r="B367" s="59" t="s">
        <v>87</v>
      </c>
      <c r="C367" s="59">
        <v>2201</v>
      </c>
      <c r="D367" s="59" t="s">
        <v>87</v>
      </c>
      <c r="E367" s="59" t="s">
        <v>869</v>
      </c>
      <c r="F367" s="59" t="s">
        <v>870</v>
      </c>
      <c r="G367" s="59">
        <v>9442000</v>
      </c>
      <c r="H367" s="59" t="s">
        <v>754</v>
      </c>
      <c r="I367" s="60">
        <v>-96930.8</v>
      </c>
      <c r="J367" s="60">
        <v>-135546.92000000001</v>
      </c>
      <c r="K367" s="60">
        <v>-118959.48</v>
      </c>
      <c r="L367" s="60">
        <v>-120402.7</v>
      </c>
      <c r="M367" s="60">
        <v>-121548.19</v>
      </c>
      <c r="N367" s="60">
        <v>-103937.62</v>
      </c>
      <c r="O367" s="60">
        <v>-136162.70000000001</v>
      </c>
      <c r="P367" s="60">
        <v>-130992.29</v>
      </c>
      <c r="Q367" s="60">
        <v>-122043.52</v>
      </c>
      <c r="R367" s="60">
        <v>-125871.99</v>
      </c>
      <c r="S367" s="60">
        <v>-120809.17</v>
      </c>
      <c r="T367" s="60">
        <v>-118771.73</v>
      </c>
      <c r="U367" s="58">
        <f t="shared" si="5"/>
        <v>-1451977.11</v>
      </c>
    </row>
    <row r="368" spans="1:21">
      <c r="A368" s="59">
        <v>2201</v>
      </c>
      <c r="B368" s="59" t="s">
        <v>87</v>
      </c>
      <c r="C368" s="59">
        <v>2201</v>
      </c>
      <c r="D368" s="59" t="s">
        <v>87</v>
      </c>
      <c r="E368" s="59" t="s">
        <v>871</v>
      </c>
      <c r="F368" s="59" t="s">
        <v>872</v>
      </c>
      <c r="G368" s="59">
        <v>9442000</v>
      </c>
      <c r="H368" s="59" t="s">
        <v>754</v>
      </c>
      <c r="I368" s="60">
        <v>-178562.3</v>
      </c>
      <c r="J368" s="60">
        <v>-244922.25</v>
      </c>
      <c r="K368" s="60">
        <v>-216275.06</v>
      </c>
      <c r="L368" s="60">
        <v>-218962.38</v>
      </c>
      <c r="M368" s="60">
        <v>-221640.88</v>
      </c>
      <c r="N368" s="60">
        <v>-190215.79</v>
      </c>
      <c r="O368" s="60">
        <v>-248197.65</v>
      </c>
      <c r="P368" s="60">
        <v>-239230.41</v>
      </c>
      <c r="Q368" s="60">
        <v>-222870.56</v>
      </c>
      <c r="R368" s="60">
        <v>-229831.67999999999</v>
      </c>
      <c r="S368" s="60">
        <v>-220505.04</v>
      </c>
      <c r="T368" s="60">
        <v>-216153.9</v>
      </c>
      <c r="U368" s="58">
        <f t="shared" si="5"/>
        <v>-2647367.9</v>
      </c>
    </row>
    <row r="369" spans="1:21">
      <c r="A369" s="59">
        <v>2201</v>
      </c>
      <c r="B369" s="59" t="s">
        <v>87</v>
      </c>
      <c r="C369" s="59">
        <v>2201</v>
      </c>
      <c r="D369" s="59" t="s">
        <v>87</v>
      </c>
      <c r="E369" s="59" t="s">
        <v>873</v>
      </c>
      <c r="F369" s="59" t="s">
        <v>874</v>
      </c>
      <c r="G369" s="59">
        <v>9442000</v>
      </c>
      <c r="H369" s="59" t="s">
        <v>754</v>
      </c>
      <c r="I369" s="60"/>
      <c r="J369" s="60"/>
      <c r="K369" s="60"/>
      <c r="L369" s="60">
        <v>-190182.56</v>
      </c>
      <c r="M369" s="60">
        <v>-200671.43</v>
      </c>
      <c r="N369" s="60">
        <v>-162382.9</v>
      </c>
      <c r="O369" s="60">
        <v>-234383.66</v>
      </c>
      <c r="P369" s="60">
        <v>-224045.4</v>
      </c>
      <c r="Q369" s="60">
        <v>-207872.69</v>
      </c>
      <c r="R369" s="60">
        <v>-210752.22</v>
      </c>
      <c r="S369" s="60">
        <v>-190182.53</v>
      </c>
      <c r="T369" s="60">
        <v>-189600.75</v>
      </c>
      <c r="U369" s="58">
        <f t="shared" si="5"/>
        <v>-1810074.1400000001</v>
      </c>
    </row>
    <row r="370" spans="1:21">
      <c r="A370" s="59">
        <v>2201</v>
      </c>
      <c r="B370" s="59" t="s">
        <v>87</v>
      </c>
      <c r="C370" s="59">
        <v>2201</v>
      </c>
      <c r="D370" s="59" t="s">
        <v>87</v>
      </c>
      <c r="E370" s="59" t="s">
        <v>875</v>
      </c>
      <c r="F370" s="59" t="s">
        <v>876</v>
      </c>
      <c r="G370" s="59">
        <v>9444000</v>
      </c>
      <c r="H370" s="59" t="s">
        <v>877</v>
      </c>
      <c r="I370" s="60">
        <v>-2940906.46</v>
      </c>
      <c r="J370" s="60">
        <v>-2965328.77</v>
      </c>
      <c r="K370" s="60">
        <v>-2938103.44</v>
      </c>
      <c r="L370" s="60">
        <v>-2972553.35</v>
      </c>
      <c r="M370" s="60">
        <v>-2962063.91</v>
      </c>
      <c r="N370" s="60">
        <v>-2960617.74</v>
      </c>
      <c r="O370" s="60">
        <v>-2969310.74</v>
      </c>
      <c r="P370" s="60">
        <v>-2953858.3</v>
      </c>
      <c r="Q370" s="60">
        <v>-2977410.97</v>
      </c>
      <c r="R370" s="60">
        <v>-2974715.98</v>
      </c>
      <c r="S370" s="60">
        <v>-2979742.95</v>
      </c>
      <c r="T370" s="60">
        <v>-2982699.42</v>
      </c>
      <c r="U370" s="58">
        <f t="shared" si="5"/>
        <v>-35577312.030000001</v>
      </c>
    </row>
    <row r="371" spans="1:21">
      <c r="A371" s="59">
        <v>2201</v>
      </c>
      <c r="B371" s="59" t="s">
        <v>87</v>
      </c>
      <c r="C371" s="59">
        <v>2201</v>
      </c>
      <c r="D371" s="59" t="s">
        <v>87</v>
      </c>
      <c r="E371" s="59" t="s">
        <v>878</v>
      </c>
      <c r="F371" s="59" t="s">
        <v>879</v>
      </c>
      <c r="G371" s="59">
        <v>9444000</v>
      </c>
      <c r="H371" s="59" t="s">
        <v>877</v>
      </c>
      <c r="I371" s="60">
        <v>-217627.01</v>
      </c>
      <c r="J371" s="60">
        <v>-213256.08</v>
      </c>
      <c r="K371" s="60">
        <v>-208916.78</v>
      </c>
      <c r="L371" s="60">
        <v>-224242.52</v>
      </c>
      <c r="M371" s="60">
        <v>-220566.13</v>
      </c>
      <c r="N371" s="60">
        <v>-220289.13</v>
      </c>
      <c r="O371" s="60">
        <v>-216027.97</v>
      </c>
      <c r="P371" s="60">
        <v>-216323.68</v>
      </c>
      <c r="Q371" s="60">
        <v>-221885.86</v>
      </c>
      <c r="R371" s="60">
        <v>-211784.44</v>
      </c>
      <c r="S371" s="60">
        <v>-226695.86</v>
      </c>
      <c r="T371" s="60">
        <v>-223685.27</v>
      </c>
      <c r="U371" s="58">
        <f t="shared" si="5"/>
        <v>-2621300.7299999995</v>
      </c>
    </row>
    <row r="372" spans="1:21">
      <c r="A372" s="59">
        <v>2201</v>
      </c>
      <c r="B372" s="59" t="s">
        <v>87</v>
      </c>
      <c r="C372" s="59">
        <v>2201</v>
      </c>
      <c r="D372" s="59" t="s">
        <v>87</v>
      </c>
      <c r="E372" s="59" t="s">
        <v>880</v>
      </c>
      <c r="F372" s="59" t="s">
        <v>881</v>
      </c>
      <c r="G372" s="59">
        <v>9444000</v>
      </c>
      <c r="H372" s="59" t="s">
        <v>877</v>
      </c>
      <c r="I372" s="60">
        <v>138.06</v>
      </c>
      <c r="J372" s="60">
        <v>131.97</v>
      </c>
      <c r="K372" s="60">
        <v>132.59</v>
      </c>
      <c r="L372" s="60">
        <v>130</v>
      </c>
      <c r="M372" s="60">
        <v>129.91999999999999</v>
      </c>
      <c r="N372" s="60">
        <v>128.83000000000001</v>
      </c>
      <c r="O372" s="60">
        <v>126.39</v>
      </c>
      <c r="P372" s="60">
        <v>126.69</v>
      </c>
      <c r="Q372" s="60">
        <v>129.22</v>
      </c>
      <c r="R372" s="60">
        <v>123.87</v>
      </c>
      <c r="S372" s="60">
        <v>132.66999999999999</v>
      </c>
      <c r="T372" s="60">
        <v>130.69</v>
      </c>
      <c r="U372" s="58">
        <f t="shared" si="5"/>
        <v>1560.9</v>
      </c>
    </row>
    <row r="373" spans="1:21">
      <c r="A373" s="59">
        <v>2201</v>
      </c>
      <c r="B373" s="59" t="s">
        <v>87</v>
      </c>
      <c r="C373" s="59">
        <v>2201</v>
      </c>
      <c r="D373" s="59" t="s">
        <v>87</v>
      </c>
      <c r="E373" s="59" t="s">
        <v>882</v>
      </c>
      <c r="F373" s="59" t="s">
        <v>883</v>
      </c>
      <c r="G373" s="59">
        <v>9444000</v>
      </c>
      <c r="H373" s="59" t="s">
        <v>877</v>
      </c>
      <c r="I373" s="60">
        <v>-11550.57</v>
      </c>
      <c r="J373" s="60">
        <v>-11282.65</v>
      </c>
      <c r="K373" s="60">
        <v>-11088.75</v>
      </c>
      <c r="L373" s="60">
        <v>-10966.98</v>
      </c>
      <c r="M373" s="60">
        <v>-10803.82</v>
      </c>
      <c r="N373" s="60">
        <v>-10782.96</v>
      </c>
      <c r="O373" s="60">
        <v>-10573.94</v>
      </c>
      <c r="P373" s="60">
        <v>-10588.88</v>
      </c>
      <c r="Q373" s="60">
        <v>-10856.04</v>
      </c>
      <c r="R373" s="60">
        <v>-10365.06</v>
      </c>
      <c r="S373" s="60">
        <v>-11096.61</v>
      </c>
      <c r="T373" s="60">
        <v>-10949.25</v>
      </c>
      <c r="U373" s="58">
        <f t="shared" si="5"/>
        <v>-130905.51</v>
      </c>
    </row>
    <row r="374" spans="1:21">
      <c r="A374" s="59">
        <v>2201</v>
      </c>
      <c r="B374" s="59" t="s">
        <v>87</v>
      </c>
      <c r="C374" s="59">
        <v>2201</v>
      </c>
      <c r="D374" s="59" t="s">
        <v>87</v>
      </c>
      <c r="E374" s="59" t="s">
        <v>884</v>
      </c>
      <c r="F374" s="59" t="s">
        <v>885</v>
      </c>
      <c r="G374" s="59">
        <v>9444000</v>
      </c>
      <c r="H374" s="59" t="s">
        <v>877</v>
      </c>
      <c r="I374" s="60">
        <v>-3014.27</v>
      </c>
      <c r="J374" s="60">
        <v>-3002.28</v>
      </c>
      <c r="K374" s="60">
        <v>-2893.48</v>
      </c>
      <c r="L374" s="60">
        <v>-2880.52</v>
      </c>
      <c r="M374" s="60">
        <v>-2804.92</v>
      </c>
      <c r="N374" s="60">
        <v>-2813.56</v>
      </c>
      <c r="O374" s="60">
        <v>-2759.45</v>
      </c>
      <c r="P374" s="60">
        <v>-2763.06</v>
      </c>
      <c r="Q374" s="60">
        <v>-2844.44</v>
      </c>
      <c r="R374" s="60">
        <v>-2706.64</v>
      </c>
      <c r="S374" s="60">
        <v>-2895.43</v>
      </c>
      <c r="T374" s="60">
        <v>-2856.8</v>
      </c>
      <c r="U374" s="58">
        <f t="shared" si="5"/>
        <v>-34234.850000000006</v>
      </c>
    </row>
    <row r="375" spans="1:21">
      <c r="A375" s="59">
        <v>2201</v>
      </c>
      <c r="B375" s="59" t="s">
        <v>87</v>
      </c>
      <c r="C375" s="59">
        <v>2201</v>
      </c>
      <c r="D375" s="59" t="s">
        <v>87</v>
      </c>
      <c r="E375" s="59" t="s">
        <v>886</v>
      </c>
      <c r="F375" s="59" t="s">
        <v>887</v>
      </c>
      <c r="G375" s="59">
        <v>9444000</v>
      </c>
      <c r="H375" s="59" t="s">
        <v>877</v>
      </c>
      <c r="I375" s="60">
        <v>-85146.03</v>
      </c>
      <c r="J375" s="60">
        <v>-87180.54</v>
      </c>
      <c r="K375" s="60">
        <v>-85012.39</v>
      </c>
      <c r="L375" s="60">
        <v>-87709.56</v>
      </c>
      <c r="M375" s="60">
        <v>-86869.24</v>
      </c>
      <c r="N375" s="60">
        <v>-77880.47</v>
      </c>
      <c r="O375" s="60">
        <v>-85467.48</v>
      </c>
      <c r="P375" s="60">
        <v>-83711.12</v>
      </c>
      <c r="Q375" s="60">
        <v>-85160.48</v>
      </c>
      <c r="R375" s="60">
        <v>-86205.09</v>
      </c>
      <c r="S375" s="60">
        <v>-85950.28</v>
      </c>
      <c r="T375" s="60">
        <v>-85641.15</v>
      </c>
      <c r="U375" s="58">
        <f t="shared" si="5"/>
        <v>-1021933.83</v>
      </c>
    </row>
    <row r="376" spans="1:21">
      <c r="A376" s="59">
        <v>2201</v>
      </c>
      <c r="B376" s="59" t="s">
        <v>87</v>
      </c>
      <c r="C376" s="59">
        <v>2201</v>
      </c>
      <c r="D376" s="59" t="s">
        <v>87</v>
      </c>
      <c r="E376" s="59" t="s">
        <v>888</v>
      </c>
      <c r="F376" s="59" t="s">
        <v>889</v>
      </c>
      <c r="G376" s="59">
        <v>9444000</v>
      </c>
      <c r="H376" s="59" t="s">
        <v>877</v>
      </c>
      <c r="I376" s="60">
        <v>-11557.55</v>
      </c>
      <c r="J376" s="60">
        <v>-11363.86</v>
      </c>
      <c r="K376" s="60">
        <v>-11093.23</v>
      </c>
      <c r="L376" s="60">
        <v>-11817.47</v>
      </c>
      <c r="M376" s="60">
        <v>-11590.65</v>
      </c>
      <c r="N376" s="60">
        <v>-11590.04</v>
      </c>
      <c r="O376" s="60">
        <v>-11367.33</v>
      </c>
      <c r="P376" s="60">
        <v>-11381.21</v>
      </c>
      <c r="Q376" s="60">
        <v>-11691.43</v>
      </c>
      <c r="R376" s="60">
        <v>-11143.68</v>
      </c>
      <c r="S376" s="60">
        <v>-11921.41</v>
      </c>
      <c r="T376" s="60">
        <v>-11769.68</v>
      </c>
      <c r="U376" s="58">
        <f t="shared" si="5"/>
        <v>-138287.53999999998</v>
      </c>
    </row>
    <row r="377" spans="1:21">
      <c r="A377" s="59">
        <v>2201</v>
      </c>
      <c r="B377" s="59" t="s">
        <v>87</v>
      </c>
      <c r="C377" s="59">
        <v>2201</v>
      </c>
      <c r="D377" s="59" t="s">
        <v>87</v>
      </c>
      <c r="E377" s="59" t="s">
        <v>890</v>
      </c>
      <c r="F377" s="59" t="s">
        <v>891</v>
      </c>
      <c r="G377" s="59">
        <v>9444000</v>
      </c>
      <c r="H377" s="59" t="s">
        <v>877</v>
      </c>
      <c r="I377" s="60">
        <v>-66926.210000000006</v>
      </c>
      <c r="J377" s="60">
        <v>-65428.35</v>
      </c>
      <c r="K377" s="60">
        <v>-64248.15</v>
      </c>
      <c r="L377" s="60">
        <v>-63564.44</v>
      </c>
      <c r="M377" s="60">
        <v>-62584.05</v>
      </c>
      <c r="N377" s="60">
        <v>-62476.74</v>
      </c>
      <c r="O377" s="60">
        <v>-61267.5</v>
      </c>
      <c r="P377" s="60">
        <v>-61352.07</v>
      </c>
      <c r="Q377" s="60">
        <v>-62901.26</v>
      </c>
      <c r="R377" s="60">
        <v>-60064.09</v>
      </c>
      <c r="S377" s="60">
        <v>-64293.72</v>
      </c>
      <c r="T377" s="60">
        <v>-63439.94</v>
      </c>
      <c r="U377" s="58">
        <f t="shared" si="5"/>
        <v>-758546.52</v>
      </c>
    </row>
    <row r="378" spans="1:21">
      <c r="A378" s="59">
        <v>2201</v>
      </c>
      <c r="B378" s="59" t="s">
        <v>87</v>
      </c>
      <c r="C378" s="59">
        <v>2201</v>
      </c>
      <c r="D378" s="59" t="s">
        <v>87</v>
      </c>
      <c r="E378" s="59" t="s">
        <v>892</v>
      </c>
      <c r="F378" s="59" t="s">
        <v>893</v>
      </c>
      <c r="G378" s="59">
        <v>9444000</v>
      </c>
      <c r="H378" s="59" t="s">
        <v>877</v>
      </c>
      <c r="I378" s="60">
        <v>-1643.82</v>
      </c>
      <c r="J378" s="60">
        <v>-1606.94</v>
      </c>
      <c r="K378" s="60">
        <v>-1578.06</v>
      </c>
      <c r="L378" s="60">
        <v>-1561.43</v>
      </c>
      <c r="M378" s="60">
        <v>-1537.04</v>
      </c>
      <c r="N378" s="60">
        <v>-1534.54</v>
      </c>
      <c r="O378" s="60">
        <v>-1504.78</v>
      </c>
      <c r="P378" s="60">
        <v>-1506.81</v>
      </c>
      <c r="Q378" s="60">
        <v>-1544.69</v>
      </c>
      <c r="R378" s="60">
        <v>-1475.41</v>
      </c>
      <c r="S378" s="60">
        <v>-1579.05</v>
      </c>
      <c r="T378" s="60">
        <v>-1558.15</v>
      </c>
      <c r="U378" s="58">
        <f t="shared" si="5"/>
        <v>-18630.72</v>
      </c>
    </row>
    <row r="379" spans="1:21">
      <c r="A379" s="59">
        <v>2201</v>
      </c>
      <c r="B379" s="59" t="s">
        <v>87</v>
      </c>
      <c r="C379" s="59">
        <v>2201</v>
      </c>
      <c r="D379" s="59" t="s">
        <v>87</v>
      </c>
      <c r="E379" s="59" t="s">
        <v>894</v>
      </c>
      <c r="F379" s="59" t="s">
        <v>895</v>
      </c>
      <c r="G379" s="59">
        <v>9444000</v>
      </c>
      <c r="H379" s="59" t="s">
        <v>877</v>
      </c>
      <c r="I379" s="60"/>
      <c r="J379" s="60"/>
      <c r="K379" s="60"/>
      <c r="L379" s="60">
        <v>-14096.19</v>
      </c>
      <c r="M379" s="60">
        <v>-13935.63</v>
      </c>
      <c r="N379" s="60">
        <v>-13893.17</v>
      </c>
      <c r="O379" s="60">
        <v>-13623.77</v>
      </c>
      <c r="P379" s="60">
        <v>-13643.1</v>
      </c>
      <c r="Q379" s="60">
        <v>-13978.22</v>
      </c>
      <c r="R379" s="60">
        <v>-13350.46</v>
      </c>
      <c r="S379" s="60">
        <v>-14297.35</v>
      </c>
      <c r="T379" s="60">
        <v>-14107.38</v>
      </c>
      <c r="U379" s="58">
        <f t="shared" si="5"/>
        <v>-124925.27000000002</v>
      </c>
    </row>
    <row r="380" spans="1:21">
      <c r="A380" s="59">
        <v>2201</v>
      </c>
      <c r="B380" s="59" t="s">
        <v>87</v>
      </c>
      <c r="C380" s="59">
        <v>2201</v>
      </c>
      <c r="D380" s="59" t="s">
        <v>87</v>
      </c>
      <c r="E380" s="59" t="s">
        <v>896</v>
      </c>
      <c r="F380" s="59" t="s">
        <v>897</v>
      </c>
      <c r="G380" s="59">
        <v>9445000</v>
      </c>
      <c r="H380" s="59" t="s">
        <v>898</v>
      </c>
      <c r="I380" s="60">
        <v>-6872106</v>
      </c>
      <c r="J380" s="60">
        <v>-6583526.7300000004</v>
      </c>
      <c r="K380" s="60">
        <v>-6666335.3200000003</v>
      </c>
      <c r="L380" s="60">
        <v>-6706309.8700000001</v>
      </c>
      <c r="M380" s="60">
        <v>-6628699.6699999999</v>
      </c>
      <c r="N380" s="60">
        <v>-6998569.0899999999</v>
      </c>
      <c r="O380" s="60">
        <v>-7143997.2300000004</v>
      </c>
      <c r="P380" s="60">
        <v>-7494828.9100000001</v>
      </c>
      <c r="Q380" s="60">
        <v>-8100158.8499999996</v>
      </c>
      <c r="R380" s="60">
        <v>-7562878.2800000003</v>
      </c>
      <c r="S380" s="60">
        <v>-7065781.3099999996</v>
      </c>
      <c r="T380" s="60">
        <v>-6624653.4100000001</v>
      </c>
      <c r="U380" s="58">
        <f t="shared" si="5"/>
        <v>-84447844.670000002</v>
      </c>
    </row>
    <row r="381" spans="1:21">
      <c r="A381" s="59">
        <v>2201</v>
      </c>
      <c r="B381" s="59" t="s">
        <v>87</v>
      </c>
      <c r="C381" s="59">
        <v>2201</v>
      </c>
      <c r="D381" s="59" t="s">
        <v>87</v>
      </c>
      <c r="E381" s="59" t="s">
        <v>899</v>
      </c>
      <c r="F381" s="59" t="s">
        <v>900</v>
      </c>
      <c r="G381" s="59">
        <v>9445000</v>
      </c>
      <c r="H381" s="59" t="s">
        <v>898</v>
      </c>
      <c r="I381" s="60">
        <v>-7483412.04</v>
      </c>
      <c r="J381" s="60">
        <v>-6706261.5300000003</v>
      </c>
      <c r="K381" s="60">
        <v>-6873277.9900000002</v>
      </c>
      <c r="L381" s="60">
        <v>-7672988.9699999997</v>
      </c>
      <c r="M381" s="60">
        <v>-7607204.2599999998</v>
      </c>
      <c r="N381" s="60">
        <v>-8006522.9199999999</v>
      </c>
      <c r="O381" s="60">
        <v>-8676105.5399999991</v>
      </c>
      <c r="P381" s="60">
        <v>-8883755.5899999999</v>
      </c>
      <c r="Q381" s="60">
        <v>-10101344.24</v>
      </c>
      <c r="R381" s="60">
        <v>-8795197.1799999997</v>
      </c>
      <c r="S381" s="60">
        <v>-8011388.9299999997</v>
      </c>
      <c r="T381" s="60">
        <v>-7760342.5099999998</v>
      </c>
      <c r="U381" s="58">
        <f t="shared" si="5"/>
        <v>-96577801.700000003</v>
      </c>
    </row>
    <row r="382" spans="1:21">
      <c r="A382" s="59">
        <v>2201</v>
      </c>
      <c r="B382" s="59" t="s">
        <v>87</v>
      </c>
      <c r="C382" s="59">
        <v>2201</v>
      </c>
      <c r="D382" s="59" t="s">
        <v>87</v>
      </c>
      <c r="E382" s="59" t="s">
        <v>901</v>
      </c>
      <c r="F382" s="59" t="s">
        <v>902</v>
      </c>
      <c r="G382" s="59">
        <v>9445000</v>
      </c>
      <c r="H382" s="59" t="s">
        <v>898</v>
      </c>
      <c r="I382" s="60">
        <v>21027.15</v>
      </c>
      <c r="J382" s="60">
        <v>20429.88</v>
      </c>
      <c r="K382" s="60">
        <v>20471.84</v>
      </c>
      <c r="L382" s="60">
        <v>20275.349999999999</v>
      </c>
      <c r="M382" s="60">
        <v>21054.28</v>
      </c>
      <c r="N382" s="60">
        <v>21070.32</v>
      </c>
      <c r="O382" s="60">
        <v>21421.1</v>
      </c>
      <c r="P382" s="60">
        <v>22600.47</v>
      </c>
      <c r="Q382" s="60">
        <v>23913.73</v>
      </c>
      <c r="R382" s="60">
        <v>22815.88</v>
      </c>
      <c r="S382" s="60">
        <v>21586.68</v>
      </c>
      <c r="T382" s="60">
        <v>20042.310000000001</v>
      </c>
      <c r="U382" s="58">
        <f t="shared" si="5"/>
        <v>256708.99000000002</v>
      </c>
    </row>
    <row r="383" spans="1:21">
      <c r="A383" s="59">
        <v>2201</v>
      </c>
      <c r="B383" s="59" t="s">
        <v>87</v>
      </c>
      <c r="C383" s="59">
        <v>2201</v>
      </c>
      <c r="D383" s="59" t="s">
        <v>87</v>
      </c>
      <c r="E383" s="59" t="s">
        <v>903</v>
      </c>
      <c r="F383" s="59" t="s">
        <v>904</v>
      </c>
      <c r="G383" s="59">
        <v>9445000</v>
      </c>
      <c r="H383" s="59" t="s">
        <v>898</v>
      </c>
      <c r="I383" s="60">
        <v>-318261.84000000003</v>
      </c>
      <c r="J383" s="60">
        <v>-309152.09000000003</v>
      </c>
      <c r="K383" s="60">
        <v>-312923.26</v>
      </c>
      <c r="L383" s="60">
        <v>-310096.39</v>
      </c>
      <c r="M383" s="60">
        <v>-304770.5</v>
      </c>
      <c r="N383" s="60">
        <v>-322346.36</v>
      </c>
      <c r="O383" s="60">
        <v>-326169.53000000003</v>
      </c>
      <c r="P383" s="60">
        <v>-344752.34</v>
      </c>
      <c r="Q383" s="60">
        <v>-364715.59</v>
      </c>
      <c r="R383" s="60">
        <v>-347140.8</v>
      </c>
      <c r="S383" s="60">
        <v>-329284.37</v>
      </c>
      <c r="T383" s="60">
        <v>-305623.51</v>
      </c>
      <c r="U383" s="58">
        <f t="shared" si="5"/>
        <v>-3895236.5799999991</v>
      </c>
    </row>
    <row r="384" spans="1:21">
      <c r="A384" s="59">
        <v>2201</v>
      </c>
      <c r="B384" s="59" t="s">
        <v>87</v>
      </c>
      <c r="C384" s="59">
        <v>2201</v>
      </c>
      <c r="D384" s="59" t="s">
        <v>87</v>
      </c>
      <c r="E384" s="59" t="s">
        <v>905</v>
      </c>
      <c r="F384" s="59" t="s">
        <v>906</v>
      </c>
      <c r="G384" s="59">
        <v>9445000</v>
      </c>
      <c r="H384" s="59" t="s">
        <v>898</v>
      </c>
      <c r="I384" s="60">
        <v>-126439.21</v>
      </c>
      <c r="J384" s="60">
        <v>-113449.02</v>
      </c>
      <c r="K384" s="60">
        <v>-116453.99</v>
      </c>
      <c r="L384" s="60">
        <v>-120118.81</v>
      </c>
      <c r="M384" s="60">
        <v>-117734.39</v>
      </c>
      <c r="N384" s="60">
        <v>-125465.04</v>
      </c>
      <c r="O384" s="60">
        <v>-135581.97</v>
      </c>
      <c r="P384" s="60">
        <v>-138891.01999999999</v>
      </c>
      <c r="Q384" s="60">
        <v>-158161.79999999999</v>
      </c>
      <c r="R384" s="60">
        <v>-137709.41</v>
      </c>
      <c r="S384" s="60">
        <v>-125322.37</v>
      </c>
      <c r="T384" s="60">
        <v>-121542.24</v>
      </c>
      <c r="U384" s="58">
        <f t="shared" si="5"/>
        <v>-1536869.2699999998</v>
      </c>
    </row>
    <row r="385" spans="1:21">
      <c r="A385" s="59">
        <v>2201</v>
      </c>
      <c r="B385" s="59" t="s">
        <v>87</v>
      </c>
      <c r="C385" s="59">
        <v>2201</v>
      </c>
      <c r="D385" s="59" t="s">
        <v>87</v>
      </c>
      <c r="E385" s="59" t="s">
        <v>907</v>
      </c>
      <c r="F385" s="59" t="s">
        <v>908</v>
      </c>
      <c r="G385" s="59">
        <v>9445000</v>
      </c>
      <c r="H385" s="59" t="s">
        <v>898</v>
      </c>
      <c r="I385" s="60">
        <v>-422866.9</v>
      </c>
      <c r="J385" s="60">
        <v>-379955.59</v>
      </c>
      <c r="K385" s="60">
        <v>-389696.86</v>
      </c>
      <c r="L385" s="60">
        <v>-436928.13</v>
      </c>
      <c r="M385" s="60">
        <v>-445330.3</v>
      </c>
      <c r="N385" s="60">
        <v>-445779.69</v>
      </c>
      <c r="O385" s="60">
        <v>-477287.69</v>
      </c>
      <c r="P385" s="60">
        <v>-488496.99</v>
      </c>
      <c r="Q385" s="60">
        <v>-533285.76</v>
      </c>
      <c r="R385" s="60">
        <v>-488752.38</v>
      </c>
      <c r="S385" s="60">
        <v>-441411.94</v>
      </c>
      <c r="T385" s="60">
        <v>-439720.72</v>
      </c>
      <c r="U385" s="58">
        <f t="shared" si="5"/>
        <v>-5389512.9500000002</v>
      </c>
    </row>
    <row r="386" spans="1:21">
      <c r="A386" s="59">
        <v>2201</v>
      </c>
      <c r="B386" s="59" t="s">
        <v>87</v>
      </c>
      <c r="C386" s="59">
        <v>2201</v>
      </c>
      <c r="D386" s="59" t="s">
        <v>87</v>
      </c>
      <c r="E386" s="59" t="s">
        <v>909</v>
      </c>
      <c r="F386" s="59" t="s">
        <v>910</v>
      </c>
      <c r="G386" s="59">
        <v>9445000</v>
      </c>
      <c r="H386" s="59" t="s">
        <v>898</v>
      </c>
      <c r="I386" s="60">
        <v>-392517.91</v>
      </c>
      <c r="J386" s="60">
        <v>-364204.53</v>
      </c>
      <c r="K386" s="60">
        <v>-370607.53</v>
      </c>
      <c r="L386" s="60">
        <v>-400968.89</v>
      </c>
      <c r="M386" s="60">
        <v>-397028.72</v>
      </c>
      <c r="N386" s="60">
        <v>-418552.01</v>
      </c>
      <c r="O386" s="60">
        <v>-440650.4</v>
      </c>
      <c r="P386" s="60">
        <v>-456622.52</v>
      </c>
      <c r="Q386" s="60">
        <v>-506745.61</v>
      </c>
      <c r="R386" s="60">
        <v>-456300.57</v>
      </c>
      <c r="S386" s="60">
        <v>-420809.63</v>
      </c>
      <c r="T386" s="60">
        <v>-401009.41</v>
      </c>
      <c r="U386" s="58">
        <f t="shared" si="5"/>
        <v>-5026017.7299999995</v>
      </c>
    </row>
    <row r="387" spans="1:21">
      <c r="A387" s="59">
        <v>2201</v>
      </c>
      <c r="B387" s="59" t="s">
        <v>87</v>
      </c>
      <c r="C387" s="59">
        <v>2201</v>
      </c>
      <c r="D387" s="59" t="s">
        <v>87</v>
      </c>
      <c r="E387" s="59" t="s">
        <v>911</v>
      </c>
      <c r="F387" s="59" t="s">
        <v>912</v>
      </c>
      <c r="G387" s="59">
        <v>9445000</v>
      </c>
      <c r="H387" s="59" t="s">
        <v>898</v>
      </c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>
        <v>-220.8</v>
      </c>
      <c r="T387" s="60">
        <v>-87.25</v>
      </c>
      <c r="U387" s="58">
        <f t="shared" ref="U387:U450" si="6">SUM(I387:T387)</f>
        <v>-308.05</v>
      </c>
    </row>
    <row r="388" spans="1:21">
      <c r="A388" s="59">
        <v>2201</v>
      </c>
      <c r="B388" s="59" t="s">
        <v>87</v>
      </c>
      <c r="C388" s="59">
        <v>2201</v>
      </c>
      <c r="D388" s="59" t="s">
        <v>87</v>
      </c>
      <c r="E388" s="59" t="s">
        <v>913</v>
      </c>
      <c r="F388" s="59" t="s">
        <v>914</v>
      </c>
      <c r="G388" s="59">
        <v>9445000</v>
      </c>
      <c r="H388" s="59" t="s">
        <v>898</v>
      </c>
      <c r="I388" s="60">
        <v>-226614.71</v>
      </c>
      <c r="J388" s="60">
        <v>-220061.35</v>
      </c>
      <c r="K388" s="60">
        <v>-222369.02</v>
      </c>
      <c r="L388" s="60">
        <v>-221215.6</v>
      </c>
      <c r="M388" s="60">
        <v>-217600.85</v>
      </c>
      <c r="N388" s="60">
        <v>-230614.13</v>
      </c>
      <c r="O388" s="60">
        <v>-232982.32</v>
      </c>
      <c r="P388" s="60">
        <v>-245605.62</v>
      </c>
      <c r="Q388" s="60">
        <v>-260356.08</v>
      </c>
      <c r="R388" s="60">
        <v>-247599.87</v>
      </c>
      <c r="S388" s="60">
        <v>-234002.52</v>
      </c>
      <c r="T388" s="60">
        <v>-218242.87</v>
      </c>
      <c r="U388" s="58">
        <f t="shared" si="6"/>
        <v>-2777264.9400000004</v>
      </c>
    </row>
    <row r="389" spans="1:21">
      <c r="A389" s="59">
        <v>2201</v>
      </c>
      <c r="B389" s="59" t="s">
        <v>87</v>
      </c>
      <c r="C389" s="59">
        <v>2201</v>
      </c>
      <c r="D389" s="59" t="s">
        <v>87</v>
      </c>
      <c r="E389" s="59" t="s">
        <v>915</v>
      </c>
      <c r="F389" s="59" t="s">
        <v>916</v>
      </c>
      <c r="G389" s="59">
        <v>9445000</v>
      </c>
      <c r="H389" s="59" t="s">
        <v>898</v>
      </c>
      <c r="I389" s="60">
        <v>-391474.98</v>
      </c>
      <c r="J389" s="60">
        <v>-381007.84</v>
      </c>
      <c r="K389" s="60">
        <v>-384445.52</v>
      </c>
      <c r="L389" s="60">
        <v>-382702.81</v>
      </c>
      <c r="M389" s="60">
        <v>-375660.77</v>
      </c>
      <c r="N389" s="60">
        <v>-398664.48</v>
      </c>
      <c r="O389" s="60">
        <v>-401920.45</v>
      </c>
      <c r="P389" s="60">
        <v>-424558.75</v>
      </c>
      <c r="Q389" s="60">
        <v>-449515.11</v>
      </c>
      <c r="R389" s="60">
        <v>-428719.24</v>
      </c>
      <c r="S389" s="60">
        <v>-405389.6</v>
      </c>
      <c r="T389" s="60">
        <v>-377199.65</v>
      </c>
      <c r="U389" s="58">
        <f t="shared" si="6"/>
        <v>-4801259.2</v>
      </c>
    </row>
    <row r="390" spans="1:21">
      <c r="A390" s="59">
        <v>2201</v>
      </c>
      <c r="B390" s="59" t="s">
        <v>87</v>
      </c>
      <c r="C390" s="59">
        <v>2201</v>
      </c>
      <c r="D390" s="59" t="s">
        <v>87</v>
      </c>
      <c r="E390" s="59" t="s">
        <v>917</v>
      </c>
      <c r="F390" s="59" t="s">
        <v>918</v>
      </c>
      <c r="G390" s="59">
        <v>9445000</v>
      </c>
      <c r="H390" s="59" t="s">
        <v>898</v>
      </c>
      <c r="I390" s="60"/>
      <c r="J390" s="60"/>
      <c r="K390" s="60"/>
      <c r="L390" s="60">
        <v>-338281.25</v>
      </c>
      <c r="M390" s="60">
        <v>-347588.9</v>
      </c>
      <c r="N390" s="60">
        <v>-356521.82</v>
      </c>
      <c r="O390" s="60">
        <v>-383674.26</v>
      </c>
      <c r="P390" s="60">
        <v>-393166.68</v>
      </c>
      <c r="Q390" s="60">
        <v>-447314.47</v>
      </c>
      <c r="R390" s="60">
        <v>-393139.93</v>
      </c>
      <c r="S390" s="60">
        <v>-354892.71</v>
      </c>
      <c r="T390" s="60">
        <v>-344464.1</v>
      </c>
      <c r="U390" s="58">
        <f t="shared" si="6"/>
        <v>-3359044.12</v>
      </c>
    </row>
    <row r="391" spans="1:21">
      <c r="A391" s="59">
        <v>2201</v>
      </c>
      <c r="B391" s="59" t="s">
        <v>87</v>
      </c>
      <c r="C391" s="59">
        <v>2201</v>
      </c>
      <c r="D391" s="59" t="s">
        <v>87</v>
      </c>
      <c r="E391" s="59" t="s">
        <v>919</v>
      </c>
      <c r="F391" s="59" t="s">
        <v>920</v>
      </c>
      <c r="G391" s="59">
        <v>9447000</v>
      </c>
      <c r="H391" s="59" t="s">
        <v>921</v>
      </c>
      <c r="I391" s="60">
        <v>-394538.25</v>
      </c>
      <c r="J391" s="60">
        <v>-470296.32000000001</v>
      </c>
      <c r="K391" s="60">
        <v>-302690.93</v>
      </c>
      <c r="L391" s="60">
        <v>-163305.98000000001</v>
      </c>
      <c r="M391" s="60">
        <v>-73464.800000000003</v>
      </c>
      <c r="N391" s="60">
        <v>-78886.649999999994</v>
      </c>
      <c r="O391" s="60">
        <v>-667463.93000000005</v>
      </c>
      <c r="P391" s="60">
        <v>-979475.15</v>
      </c>
      <c r="Q391" s="60">
        <v>-413297.72</v>
      </c>
      <c r="R391" s="60">
        <v>-491081.68</v>
      </c>
      <c r="S391" s="60">
        <v>-592424.68999999994</v>
      </c>
      <c r="T391" s="60">
        <v>-597553.55000000005</v>
      </c>
      <c r="U391" s="58">
        <f t="shared" si="6"/>
        <v>-5224479.6499999994</v>
      </c>
    </row>
    <row r="392" spans="1:21">
      <c r="A392" s="59">
        <v>2201</v>
      </c>
      <c r="B392" s="59" t="s">
        <v>87</v>
      </c>
      <c r="C392" s="59">
        <v>2201</v>
      </c>
      <c r="D392" s="59" t="s">
        <v>87</v>
      </c>
      <c r="E392" s="59" t="s">
        <v>922</v>
      </c>
      <c r="F392" s="59" t="s">
        <v>923</v>
      </c>
      <c r="G392" s="59">
        <v>9447000</v>
      </c>
      <c r="H392" s="59" t="s">
        <v>921</v>
      </c>
      <c r="I392" s="60">
        <v>-17258.63</v>
      </c>
      <c r="J392" s="60">
        <v>-44587.14</v>
      </c>
      <c r="K392" s="60">
        <v>-22717.42</v>
      </c>
      <c r="L392" s="60">
        <v>-68027.08</v>
      </c>
      <c r="M392" s="60">
        <v>-4229.66</v>
      </c>
      <c r="N392" s="60">
        <v>-4016.21</v>
      </c>
      <c r="O392" s="60">
        <v>-32989.75</v>
      </c>
      <c r="P392" s="60">
        <v>-55498.76</v>
      </c>
      <c r="Q392" s="60">
        <v>-24046.19</v>
      </c>
      <c r="R392" s="60">
        <v>-35848.800000000003</v>
      </c>
      <c r="S392" s="60">
        <v>-31448.09</v>
      </c>
      <c r="T392" s="60">
        <v>-37665.440000000002</v>
      </c>
      <c r="U392" s="58">
        <f t="shared" si="6"/>
        <v>-378333.17000000004</v>
      </c>
    </row>
    <row r="393" spans="1:21">
      <c r="A393" s="59">
        <v>2201</v>
      </c>
      <c r="B393" s="59" t="s">
        <v>87</v>
      </c>
      <c r="C393" s="59">
        <v>2201</v>
      </c>
      <c r="D393" s="59" t="s">
        <v>87</v>
      </c>
      <c r="E393" s="59" t="s">
        <v>924</v>
      </c>
      <c r="F393" s="59" t="s">
        <v>925</v>
      </c>
      <c r="G393" s="59">
        <v>9447000</v>
      </c>
      <c r="H393" s="59" t="s">
        <v>921</v>
      </c>
      <c r="I393" s="60">
        <v>-124074.16</v>
      </c>
      <c r="J393" s="60">
        <v>-181390.63</v>
      </c>
      <c r="K393" s="60">
        <v>-111863.77</v>
      </c>
      <c r="L393" s="60">
        <v>-701552.42</v>
      </c>
      <c r="M393" s="60"/>
      <c r="N393" s="60">
        <v>-22516.400000000001</v>
      </c>
      <c r="O393" s="60">
        <v>-321164.45</v>
      </c>
      <c r="P393" s="60">
        <v>-530969.52</v>
      </c>
      <c r="Q393" s="60">
        <v>-142966.29999999999</v>
      </c>
      <c r="R393" s="60">
        <v>-79029.63</v>
      </c>
      <c r="S393" s="60">
        <v>-170275.86</v>
      </c>
      <c r="T393" s="60">
        <v>-166678.32</v>
      </c>
      <c r="U393" s="58">
        <f t="shared" si="6"/>
        <v>-2552481.4599999995</v>
      </c>
    </row>
    <row r="394" spans="1:21">
      <c r="A394" s="59">
        <v>2201</v>
      </c>
      <c r="B394" s="59" t="s">
        <v>87</v>
      </c>
      <c r="C394" s="59">
        <v>2201</v>
      </c>
      <c r="D394" s="59" t="s">
        <v>87</v>
      </c>
      <c r="E394" s="59" t="s">
        <v>926</v>
      </c>
      <c r="F394" s="59" t="s">
        <v>927</v>
      </c>
      <c r="G394" s="59">
        <v>9451000</v>
      </c>
      <c r="H394" s="59" t="s">
        <v>928</v>
      </c>
      <c r="I394" s="60">
        <v>-34800</v>
      </c>
      <c r="J394" s="60">
        <v>-33270</v>
      </c>
      <c r="K394" s="60">
        <v>-39130</v>
      </c>
      <c r="L394" s="60">
        <v>-34180</v>
      </c>
      <c r="M394" s="60">
        <v>-43405</v>
      </c>
      <c r="N394" s="60">
        <v>-52020</v>
      </c>
      <c r="O394" s="60">
        <v>-47560</v>
      </c>
      <c r="P394" s="60">
        <v>-42560</v>
      </c>
      <c r="Q394" s="60">
        <v>-35960</v>
      </c>
      <c r="R394" s="60">
        <v>-41840</v>
      </c>
      <c r="S394" s="60">
        <v>-38820</v>
      </c>
      <c r="T394" s="60">
        <v>-33510</v>
      </c>
      <c r="U394" s="58">
        <f t="shared" si="6"/>
        <v>-477055</v>
      </c>
    </row>
    <row r="395" spans="1:21">
      <c r="A395" s="59">
        <v>2201</v>
      </c>
      <c r="B395" s="59" t="s">
        <v>87</v>
      </c>
      <c r="C395" s="59">
        <v>2201</v>
      </c>
      <c r="D395" s="59" t="s">
        <v>87</v>
      </c>
      <c r="E395" s="59" t="s">
        <v>929</v>
      </c>
      <c r="F395" s="59" t="s">
        <v>930</v>
      </c>
      <c r="G395" s="59">
        <v>9451000</v>
      </c>
      <c r="H395" s="59" t="s">
        <v>928</v>
      </c>
      <c r="I395" s="60">
        <v>-3860</v>
      </c>
      <c r="J395" s="60">
        <v>-4630</v>
      </c>
      <c r="K395" s="60">
        <v>-4260</v>
      </c>
      <c r="L395" s="60">
        <v>-10360</v>
      </c>
      <c r="M395" s="60">
        <v>-5740</v>
      </c>
      <c r="N395" s="60">
        <v>-6810</v>
      </c>
      <c r="O395" s="60">
        <v>-13250</v>
      </c>
      <c r="P395" s="60">
        <v>-6660</v>
      </c>
      <c r="Q395" s="60">
        <v>-8540</v>
      </c>
      <c r="R395" s="60">
        <v>-5150</v>
      </c>
      <c r="S395" s="60">
        <v>-3800</v>
      </c>
      <c r="T395" s="60">
        <v>-6220</v>
      </c>
      <c r="U395" s="58">
        <f t="shared" si="6"/>
        <v>-79280</v>
      </c>
    </row>
    <row r="396" spans="1:21">
      <c r="A396" s="59">
        <v>2201</v>
      </c>
      <c r="B396" s="59" t="s">
        <v>87</v>
      </c>
      <c r="C396" s="59">
        <v>2201</v>
      </c>
      <c r="D396" s="59" t="s">
        <v>87</v>
      </c>
      <c r="E396" s="59" t="s">
        <v>931</v>
      </c>
      <c r="F396" s="59" t="s">
        <v>932</v>
      </c>
      <c r="G396" s="59">
        <v>9451000</v>
      </c>
      <c r="H396" s="59" t="s">
        <v>928</v>
      </c>
      <c r="I396" s="60"/>
      <c r="J396" s="60">
        <v>-185</v>
      </c>
      <c r="K396" s="60">
        <v>-925</v>
      </c>
      <c r="L396" s="60">
        <v>-370</v>
      </c>
      <c r="M396" s="60">
        <v>-370</v>
      </c>
      <c r="N396" s="60">
        <v>-370</v>
      </c>
      <c r="O396" s="60">
        <v>-925</v>
      </c>
      <c r="P396" s="60"/>
      <c r="Q396" s="60">
        <v>185</v>
      </c>
      <c r="R396" s="60">
        <v>-185</v>
      </c>
      <c r="S396" s="60"/>
      <c r="T396" s="60">
        <v>-185</v>
      </c>
      <c r="U396" s="58">
        <f t="shared" si="6"/>
        <v>-3330</v>
      </c>
    </row>
    <row r="397" spans="1:21">
      <c r="A397" s="59">
        <v>2201</v>
      </c>
      <c r="B397" s="59" t="s">
        <v>87</v>
      </c>
      <c r="C397" s="59">
        <v>2201</v>
      </c>
      <c r="D397" s="59" t="s">
        <v>87</v>
      </c>
      <c r="E397" s="59" t="s">
        <v>933</v>
      </c>
      <c r="F397" s="59" t="s">
        <v>934</v>
      </c>
      <c r="G397" s="59">
        <v>9451000</v>
      </c>
      <c r="H397" s="59" t="s">
        <v>928</v>
      </c>
      <c r="I397" s="60">
        <v>-97216</v>
      </c>
      <c r="J397" s="60">
        <v>-100348.52</v>
      </c>
      <c r="K397" s="60">
        <v>-122292</v>
      </c>
      <c r="L397" s="60">
        <v>-98798</v>
      </c>
      <c r="M397" s="60">
        <v>-118492</v>
      </c>
      <c r="N397" s="60">
        <v>-126874</v>
      </c>
      <c r="O397" s="60">
        <v>-114904</v>
      </c>
      <c r="P397" s="60">
        <v>-125548.21</v>
      </c>
      <c r="Q397" s="60">
        <v>-109080</v>
      </c>
      <c r="R397" s="60">
        <v>-104612</v>
      </c>
      <c r="S397" s="60">
        <v>-95426</v>
      </c>
      <c r="T397" s="60">
        <v>-90233.02</v>
      </c>
      <c r="U397" s="58">
        <f t="shared" si="6"/>
        <v>-1303823.75</v>
      </c>
    </row>
    <row r="398" spans="1:21">
      <c r="A398" s="59">
        <v>2201</v>
      </c>
      <c r="B398" s="59" t="s">
        <v>87</v>
      </c>
      <c r="C398" s="59">
        <v>2201</v>
      </c>
      <c r="D398" s="59" t="s">
        <v>87</v>
      </c>
      <c r="E398" s="59" t="s">
        <v>935</v>
      </c>
      <c r="F398" s="59" t="s">
        <v>936</v>
      </c>
      <c r="G398" s="59">
        <v>9451000</v>
      </c>
      <c r="H398" s="59" t="s">
        <v>928</v>
      </c>
      <c r="I398" s="60">
        <v>-150744</v>
      </c>
      <c r="J398" s="60">
        <v>-153984</v>
      </c>
      <c r="K398" s="60">
        <v>-200328</v>
      </c>
      <c r="L398" s="60">
        <v>-157512</v>
      </c>
      <c r="M398" s="60">
        <v>-183456</v>
      </c>
      <c r="N398" s="60">
        <v>-187152</v>
      </c>
      <c r="O398" s="60">
        <v>-125916</v>
      </c>
      <c r="P398" s="60">
        <v>-8112</v>
      </c>
      <c r="Q398" s="60">
        <v>-19560</v>
      </c>
      <c r="R398" s="60">
        <v>-153612</v>
      </c>
      <c r="S398" s="60">
        <v>-127860</v>
      </c>
      <c r="T398" s="60">
        <v>-72958</v>
      </c>
      <c r="U398" s="58">
        <f t="shared" si="6"/>
        <v>-1541194</v>
      </c>
    </row>
    <row r="399" spans="1:21">
      <c r="A399" s="59">
        <v>2201</v>
      </c>
      <c r="B399" s="59" t="s">
        <v>87</v>
      </c>
      <c r="C399" s="59">
        <v>2201</v>
      </c>
      <c r="D399" s="59" t="s">
        <v>87</v>
      </c>
      <c r="E399" s="59" t="s">
        <v>937</v>
      </c>
      <c r="F399" s="59" t="s">
        <v>938</v>
      </c>
      <c r="G399" s="59">
        <v>9451000</v>
      </c>
      <c r="H399" s="59" t="s">
        <v>928</v>
      </c>
      <c r="I399" s="60">
        <v>-1100451.23</v>
      </c>
      <c r="J399" s="60">
        <v>-987898.03</v>
      </c>
      <c r="K399" s="60">
        <v>-905185.82</v>
      </c>
      <c r="L399" s="60">
        <v>-915133.21</v>
      </c>
      <c r="M399" s="60">
        <v>-936618.12</v>
      </c>
      <c r="N399" s="60">
        <v>-1010341.08</v>
      </c>
      <c r="O399" s="60">
        <v>-1055983.07</v>
      </c>
      <c r="P399" s="60">
        <v>-1080194.8999999999</v>
      </c>
      <c r="Q399" s="60">
        <v>-1308908.6299999999</v>
      </c>
      <c r="R399" s="60">
        <v>-1204911.98</v>
      </c>
      <c r="S399" s="60">
        <v>-1192662.77</v>
      </c>
      <c r="T399" s="60">
        <v>-1133122.03</v>
      </c>
      <c r="U399" s="58">
        <f t="shared" si="6"/>
        <v>-12831410.869999999</v>
      </c>
    </row>
    <row r="400" spans="1:21">
      <c r="A400" s="59">
        <v>2201</v>
      </c>
      <c r="B400" s="59" t="s">
        <v>87</v>
      </c>
      <c r="C400" s="59">
        <v>2201</v>
      </c>
      <c r="D400" s="59" t="s">
        <v>87</v>
      </c>
      <c r="E400" s="59" t="s">
        <v>939</v>
      </c>
      <c r="F400" s="59" t="s">
        <v>940</v>
      </c>
      <c r="G400" s="59">
        <v>9451000</v>
      </c>
      <c r="H400" s="59" t="s">
        <v>928</v>
      </c>
      <c r="I400" s="60">
        <v>-142352</v>
      </c>
      <c r="J400" s="60">
        <v>-132943</v>
      </c>
      <c r="K400" s="60">
        <v>-152552</v>
      </c>
      <c r="L400" s="60">
        <v>-98448</v>
      </c>
      <c r="M400" s="60">
        <v>-127792</v>
      </c>
      <c r="N400" s="60">
        <v>-108501</v>
      </c>
      <c r="O400" s="60">
        <v>-137088</v>
      </c>
      <c r="P400" s="60">
        <v>-145344</v>
      </c>
      <c r="Q400" s="60">
        <v>-110738</v>
      </c>
      <c r="R400" s="60">
        <v>-201262</v>
      </c>
      <c r="S400" s="60">
        <v>-180096</v>
      </c>
      <c r="T400" s="60">
        <v>-129920</v>
      </c>
      <c r="U400" s="58">
        <f t="shared" si="6"/>
        <v>-1667036</v>
      </c>
    </row>
    <row r="401" spans="1:21">
      <c r="A401" s="59">
        <v>2201</v>
      </c>
      <c r="B401" s="59" t="s">
        <v>87</v>
      </c>
      <c r="C401" s="59">
        <v>2201</v>
      </c>
      <c r="D401" s="59" t="s">
        <v>87</v>
      </c>
      <c r="E401" s="59" t="s">
        <v>941</v>
      </c>
      <c r="F401" s="59" t="s">
        <v>942</v>
      </c>
      <c r="G401" s="59">
        <v>9451000</v>
      </c>
      <c r="H401" s="59" t="s">
        <v>928</v>
      </c>
      <c r="I401" s="60">
        <v>-32350</v>
      </c>
      <c r="J401" s="60">
        <v>-32000</v>
      </c>
      <c r="K401" s="60">
        <v>-41280</v>
      </c>
      <c r="L401" s="60">
        <v>-30400</v>
      </c>
      <c r="M401" s="60">
        <v>-37120</v>
      </c>
      <c r="N401" s="60">
        <v>-35840</v>
      </c>
      <c r="O401" s="60">
        <v>-24320</v>
      </c>
      <c r="P401" s="60">
        <v>-26560</v>
      </c>
      <c r="Q401" s="60">
        <v>-19520</v>
      </c>
      <c r="R401" s="60">
        <v>-28190</v>
      </c>
      <c r="S401" s="60">
        <v>-29090</v>
      </c>
      <c r="T401" s="60">
        <v>-16320</v>
      </c>
      <c r="U401" s="58">
        <f t="shared" si="6"/>
        <v>-352990</v>
      </c>
    </row>
    <row r="402" spans="1:21">
      <c r="A402" s="59">
        <v>2201</v>
      </c>
      <c r="B402" s="59" t="s">
        <v>87</v>
      </c>
      <c r="C402" s="59">
        <v>2201</v>
      </c>
      <c r="D402" s="59" t="s">
        <v>87</v>
      </c>
      <c r="E402" s="59" t="s">
        <v>943</v>
      </c>
      <c r="F402" s="59" t="s">
        <v>944</v>
      </c>
      <c r="G402" s="59">
        <v>9451000</v>
      </c>
      <c r="H402" s="59" t="s">
        <v>928</v>
      </c>
      <c r="I402" s="60">
        <v>-400</v>
      </c>
      <c r="J402" s="60">
        <v>-962</v>
      </c>
      <c r="K402" s="60">
        <v>-1150</v>
      </c>
      <c r="L402" s="60">
        <v>-505</v>
      </c>
      <c r="M402" s="60">
        <v>-600</v>
      </c>
      <c r="N402" s="60">
        <v>-1100</v>
      </c>
      <c r="O402" s="60">
        <v>-1450</v>
      </c>
      <c r="P402" s="60">
        <v>-150</v>
      </c>
      <c r="Q402" s="60">
        <v>-200</v>
      </c>
      <c r="R402" s="60">
        <v>-750</v>
      </c>
      <c r="S402" s="60">
        <v>-450</v>
      </c>
      <c r="T402" s="60">
        <v>-200</v>
      </c>
      <c r="U402" s="58">
        <f t="shared" si="6"/>
        <v>-7917</v>
      </c>
    </row>
    <row r="403" spans="1:21">
      <c r="A403" s="59">
        <v>2201</v>
      </c>
      <c r="B403" s="59" t="s">
        <v>87</v>
      </c>
      <c r="C403" s="59">
        <v>2201</v>
      </c>
      <c r="D403" s="59" t="s">
        <v>87</v>
      </c>
      <c r="E403" s="59" t="s">
        <v>945</v>
      </c>
      <c r="F403" s="59" t="s">
        <v>946</v>
      </c>
      <c r="G403" s="59">
        <v>9451000</v>
      </c>
      <c r="H403" s="59" t="s">
        <v>928</v>
      </c>
      <c r="I403" s="60">
        <v>-138583.39000000001</v>
      </c>
      <c r="J403" s="60">
        <v>-121870.52</v>
      </c>
      <c r="K403" s="60">
        <v>-136613.26</v>
      </c>
      <c r="L403" s="60">
        <v>-122836.57</v>
      </c>
      <c r="M403" s="60">
        <v>-140334.01999999999</v>
      </c>
      <c r="N403" s="60">
        <v>-176691.98</v>
      </c>
      <c r="O403" s="60">
        <v>-169756.78</v>
      </c>
      <c r="P403" s="60">
        <v>-250352.28</v>
      </c>
      <c r="Q403" s="60">
        <v>-77053.61</v>
      </c>
      <c r="R403" s="60">
        <v>-190007.15</v>
      </c>
      <c r="S403" s="60">
        <v>-173261.05</v>
      </c>
      <c r="T403" s="60">
        <v>-146412.9</v>
      </c>
      <c r="U403" s="58">
        <f t="shared" si="6"/>
        <v>-1843773.51</v>
      </c>
    </row>
    <row r="404" spans="1:21">
      <c r="A404" s="59">
        <v>2201</v>
      </c>
      <c r="B404" s="59" t="s">
        <v>87</v>
      </c>
      <c r="C404" s="59">
        <v>2201</v>
      </c>
      <c r="D404" s="59" t="s">
        <v>87</v>
      </c>
      <c r="E404" s="59" t="s">
        <v>947</v>
      </c>
      <c r="F404" s="59" t="s">
        <v>948</v>
      </c>
      <c r="G404" s="59">
        <v>9451000</v>
      </c>
      <c r="H404" s="59" t="s">
        <v>928</v>
      </c>
      <c r="I404" s="60">
        <v>-7550</v>
      </c>
      <c r="J404" s="60">
        <v>-5625</v>
      </c>
      <c r="K404" s="60">
        <v>-4975</v>
      </c>
      <c r="L404" s="60">
        <v>-1500</v>
      </c>
      <c r="M404" s="60">
        <v>-1150</v>
      </c>
      <c r="N404" s="60">
        <v>-3000</v>
      </c>
      <c r="O404" s="60">
        <v>-2750</v>
      </c>
      <c r="P404" s="60">
        <v>-250</v>
      </c>
      <c r="Q404" s="60">
        <v>-775</v>
      </c>
      <c r="R404" s="60">
        <v>-4350</v>
      </c>
      <c r="S404" s="60">
        <v>-3900</v>
      </c>
      <c r="T404" s="60">
        <v>-2850</v>
      </c>
      <c r="U404" s="58">
        <f t="shared" si="6"/>
        <v>-38675</v>
      </c>
    </row>
    <row r="405" spans="1:21">
      <c r="A405" s="59">
        <v>2201</v>
      </c>
      <c r="B405" s="59" t="s">
        <v>87</v>
      </c>
      <c r="C405" s="59">
        <v>2201</v>
      </c>
      <c r="D405" s="59" t="s">
        <v>87</v>
      </c>
      <c r="E405" s="59" t="s">
        <v>949</v>
      </c>
      <c r="F405" s="59" t="s">
        <v>950</v>
      </c>
      <c r="G405" s="59">
        <v>9451000</v>
      </c>
      <c r="H405" s="59" t="s">
        <v>928</v>
      </c>
      <c r="I405" s="60">
        <v>781.77</v>
      </c>
      <c r="J405" s="60">
        <v>-23245.21</v>
      </c>
      <c r="K405" s="60">
        <v>-4534.26</v>
      </c>
      <c r="L405" s="60">
        <v>319596.92</v>
      </c>
      <c r="M405" s="60">
        <v>-2196.2800000000002</v>
      </c>
      <c r="N405" s="60">
        <v>-4617.3999999999996</v>
      </c>
      <c r="O405" s="60">
        <v>837.05</v>
      </c>
      <c r="P405" s="60">
        <v>158355.26999999999</v>
      </c>
      <c r="Q405" s="60">
        <v>-8202.9</v>
      </c>
      <c r="R405" s="60">
        <v>2353.3200000000002</v>
      </c>
      <c r="S405" s="60">
        <v>-4515.92</v>
      </c>
      <c r="T405" s="60">
        <v>975.28</v>
      </c>
      <c r="U405" s="58">
        <f t="shared" si="6"/>
        <v>435587.6399999999</v>
      </c>
    </row>
    <row r="406" spans="1:21">
      <c r="A406" s="59">
        <v>2201</v>
      </c>
      <c r="B406" s="59" t="s">
        <v>87</v>
      </c>
      <c r="C406" s="59">
        <v>2201</v>
      </c>
      <c r="D406" s="59" t="s">
        <v>87</v>
      </c>
      <c r="E406" s="59" t="s">
        <v>951</v>
      </c>
      <c r="F406" s="59" t="s">
        <v>952</v>
      </c>
      <c r="G406" s="59">
        <v>9451000</v>
      </c>
      <c r="H406" s="59" t="s">
        <v>928</v>
      </c>
      <c r="I406" s="60">
        <v>-8300.99</v>
      </c>
      <c r="J406" s="60">
        <v>-7137.87</v>
      </c>
      <c r="K406" s="60">
        <v>-8632.0499999999993</v>
      </c>
      <c r="L406" s="60">
        <v>-8412.5400000000009</v>
      </c>
      <c r="M406" s="60">
        <v>-8581.39</v>
      </c>
      <c r="N406" s="60">
        <v>-7806.96</v>
      </c>
      <c r="O406" s="60">
        <v>-8574.36</v>
      </c>
      <c r="P406" s="60">
        <v>-8483.32</v>
      </c>
      <c r="Q406" s="60">
        <v>-8217.5400000000009</v>
      </c>
      <c r="R406" s="60">
        <v>-8394.19</v>
      </c>
      <c r="S406" s="60">
        <v>-8207.1</v>
      </c>
      <c r="T406" s="60">
        <v>-9008.02</v>
      </c>
      <c r="U406" s="58">
        <f t="shared" si="6"/>
        <v>-99756.33</v>
      </c>
    </row>
    <row r="407" spans="1:21">
      <c r="A407" s="59">
        <v>2201</v>
      </c>
      <c r="B407" s="59" t="s">
        <v>87</v>
      </c>
      <c r="C407" s="59">
        <v>2201</v>
      </c>
      <c r="D407" s="59" t="s">
        <v>87</v>
      </c>
      <c r="E407" s="59" t="s">
        <v>953</v>
      </c>
      <c r="F407" s="59" t="s">
        <v>954</v>
      </c>
      <c r="G407" s="59">
        <v>9454000</v>
      </c>
      <c r="H407" s="59" t="s">
        <v>955</v>
      </c>
      <c r="I407" s="60">
        <v>-27257.360000000001</v>
      </c>
      <c r="J407" s="60">
        <v>-429504.7</v>
      </c>
      <c r="K407" s="60">
        <v>-19919.16</v>
      </c>
      <c r="L407" s="60">
        <v>-33116.81</v>
      </c>
      <c r="M407" s="60">
        <v>-242.32</v>
      </c>
      <c r="N407" s="60">
        <v>-3546.98</v>
      </c>
      <c r="O407" s="60">
        <v>-8249.41</v>
      </c>
      <c r="P407" s="60">
        <v>-31796.42</v>
      </c>
      <c r="Q407" s="60">
        <v>-8495.02</v>
      </c>
      <c r="R407" s="60">
        <v>-44988.97</v>
      </c>
      <c r="S407" s="60">
        <v>-15474.32</v>
      </c>
      <c r="T407" s="60"/>
      <c r="U407" s="58">
        <f t="shared" si="6"/>
        <v>-622591.46999999986</v>
      </c>
    </row>
    <row r="408" spans="1:21">
      <c r="A408" s="59">
        <v>2201</v>
      </c>
      <c r="B408" s="59" t="s">
        <v>87</v>
      </c>
      <c r="C408" s="59">
        <v>2201</v>
      </c>
      <c r="D408" s="59" t="s">
        <v>87</v>
      </c>
      <c r="E408" s="59" t="s">
        <v>956</v>
      </c>
      <c r="F408" s="59" t="s">
        <v>957</v>
      </c>
      <c r="G408" s="59">
        <v>9454000</v>
      </c>
      <c r="H408" s="59" t="s">
        <v>955</v>
      </c>
      <c r="I408" s="60">
        <v>-3923</v>
      </c>
      <c r="J408" s="60">
        <v>-360</v>
      </c>
      <c r="K408" s="60">
        <v>-368</v>
      </c>
      <c r="L408" s="60">
        <v>-6521.8</v>
      </c>
      <c r="M408" s="60">
        <v>-2125</v>
      </c>
      <c r="N408" s="60"/>
      <c r="O408" s="60"/>
      <c r="P408" s="60">
        <v>-4865.7</v>
      </c>
      <c r="Q408" s="60">
        <v>-3020.94</v>
      </c>
      <c r="R408" s="60">
        <v>-425</v>
      </c>
      <c r="S408" s="60">
        <v>-4851.8</v>
      </c>
      <c r="T408" s="60"/>
      <c r="U408" s="58">
        <f t="shared" si="6"/>
        <v>-26461.239999999998</v>
      </c>
    </row>
    <row r="409" spans="1:21">
      <c r="A409" s="59">
        <v>2201</v>
      </c>
      <c r="B409" s="59" t="s">
        <v>87</v>
      </c>
      <c r="C409" s="59">
        <v>2201</v>
      </c>
      <c r="D409" s="59" t="s">
        <v>87</v>
      </c>
      <c r="E409" s="59" t="s">
        <v>958</v>
      </c>
      <c r="F409" s="59" t="s">
        <v>959</v>
      </c>
      <c r="G409" s="59">
        <v>9454000</v>
      </c>
      <c r="H409" s="59" t="s">
        <v>955</v>
      </c>
      <c r="I409" s="60">
        <v>-9913.81</v>
      </c>
      <c r="J409" s="60">
        <v>-9913.81</v>
      </c>
      <c r="K409" s="60">
        <v>-9913.81</v>
      </c>
      <c r="L409" s="60">
        <v>-9913.81</v>
      </c>
      <c r="M409" s="60">
        <v>-9913.81</v>
      </c>
      <c r="N409" s="60">
        <v>-9277.61</v>
      </c>
      <c r="O409" s="60">
        <v>-10550.01</v>
      </c>
      <c r="P409" s="60">
        <v>-9913.81</v>
      </c>
      <c r="Q409" s="60">
        <v>-9913.81</v>
      </c>
      <c r="R409" s="60">
        <v>-9913.81</v>
      </c>
      <c r="S409" s="60">
        <v>-9913.81</v>
      </c>
      <c r="T409" s="60">
        <v>-9913.81</v>
      </c>
      <c r="U409" s="58">
        <f t="shared" si="6"/>
        <v>-118965.71999999999</v>
      </c>
    </row>
    <row r="410" spans="1:21">
      <c r="A410" s="59">
        <v>2201</v>
      </c>
      <c r="B410" s="59" t="s">
        <v>87</v>
      </c>
      <c r="C410" s="59">
        <v>2201</v>
      </c>
      <c r="D410" s="59" t="s">
        <v>87</v>
      </c>
      <c r="E410" s="59" t="s">
        <v>960</v>
      </c>
      <c r="F410" s="59" t="s">
        <v>961</v>
      </c>
      <c r="G410" s="59">
        <v>9454000</v>
      </c>
      <c r="H410" s="59" t="s">
        <v>955</v>
      </c>
      <c r="I410" s="60">
        <v>-16184.38</v>
      </c>
      <c r="J410" s="60">
        <v>-16184.38</v>
      </c>
      <c r="K410" s="60">
        <v>-16184.38</v>
      </c>
      <c r="L410" s="60">
        <v>-16184.38</v>
      </c>
      <c r="M410" s="60">
        <v>-16184.38</v>
      </c>
      <c r="N410" s="60">
        <v>-16184.38</v>
      </c>
      <c r="O410" s="60">
        <v>-11763.99</v>
      </c>
      <c r="P410" s="60">
        <v>-11763.99</v>
      </c>
      <c r="Q410" s="60">
        <v>-16184.38</v>
      </c>
      <c r="R410" s="60">
        <v>-21680</v>
      </c>
      <c r="S410" s="60">
        <v>-17259.61</v>
      </c>
      <c r="T410" s="60">
        <v>-12839.22</v>
      </c>
      <c r="U410" s="58">
        <f t="shared" si="6"/>
        <v>-188597.47</v>
      </c>
    </row>
    <row r="411" spans="1:21">
      <c r="A411" s="59">
        <v>2201</v>
      </c>
      <c r="B411" s="59" t="s">
        <v>87</v>
      </c>
      <c r="C411" s="59">
        <v>2201</v>
      </c>
      <c r="D411" s="59" t="s">
        <v>87</v>
      </c>
      <c r="E411" s="59" t="s">
        <v>962</v>
      </c>
      <c r="F411" s="59" t="s">
        <v>963</v>
      </c>
      <c r="G411" s="59">
        <v>9454000</v>
      </c>
      <c r="H411" s="59" t="s">
        <v>955</v>
      </c>
      <c r="I411" s="60">
        <v>-389553.84</v>
      </c>
      <c r="J411" s="60">
        <v>-389567.59</v>
      </c>
      <c r="K411" s="60">
        <v>-394005.8</v>
      </c>
      <c r="L411" s="60">
        <v>-394005.8</v>
      </c>
      <c r="M411" s="60">
        <v>-393098.83</v>
      </c>
      <c r="N411" s="60">
        <v>-394912.76</v>
      </c>
      <c r="O411" s="60">
        <v>-400817.32</v>
      </c>
      <c r="P411" s="60">
        <v>-393992.31</v>
      </c>
      <c r="Q411" s="60">
        <v>-393992.33</v>
      </c>
      <c r="R411" s="60">
        <v>-393992.32</v>
      </c>
      <c r="S411" s="60">
        <v>-393868.74</v>
      </c>
      <c r="T411" s="60">
        <v>-393868.77</v>
      </c>
      <c r="U411" s="58">
        <f t="shared" si="6"/>
        <v>-4725676.41</v>
      </c>
    </row>
    <row r="412" spans="1:21">
      <c r="A412" s="59">
        <v>2201</v>
      </c>
      <c r="B412" s="59" t="s">
        <v>87</v>
      </c>
      <c r="C412" s="59">
        <v>2201</v>
      </c>
      <c r="D412" s="59" t="s">
        <v>87</v>
      </c>
      <c r="E412" s="59" t="s">
        <v>964</v>
      </c>
      <c r="F412" s="59" t="s">
        <v>965</v>
      </c>
      <c r="G412" s="59">
        <v>9454000</v>
      </c>
      <c r="H412" s="59" t="s">
        <v>955</v>
      </c>
      <c r="I412" s="60">
        <v>-1464.47</v>
      </c>
      <c r="J412" s="60">
        <v>-1464.47</v>
      </c>
      <c r="K412" s="60">
        <v>-1464.47</v>
      </c>
      <c r="L412" s="60">
        <v>-1464.47</v>
      </c>
      <c r="M412" s="60">
        <v>-1464.47</v>
      </c>
      <c r="N412" s="60">
        <v>-1464.47</v>
      </c>
      <c r="O412" s="60">
        <v>-1464.47</v>
      </c>
      <c r="P412" s="60">
        <v>-1464.47</v>
      </c>
      <c r="Q412" s="60">
        <v>-1464.47</v>
      </c>
      <c r="R412" s="60">
        <v>-1464.47</v>
      </c>
      <c r="S412" s="60">
        <v>-1464.47</v>
      </c>
      <c r="T412" s="60">
        <v>-1464.47</v>
      </c>
      <c r="U412" s="58">
        <f t="shared" si="6"/>
        <v>-17573.639999999996</v>
      </c>
    </row>
    <row r="413" spans="1:21">
      <c r="A413" s="59">
        <v>2201</v>
      </c>
      <c r="B413" s="59" t="s">
        <v>87</v>
      </c>
      <c r="C413" s="59">
        <v>2201</v>
      </c>
      <c r="D413" s="59" t="s">
        <v>87</v>
      </c>
      <c r="E413" s="59" t="s">
        <v>966</v>
      </c>
      <c r="F413" s="59" t="s">
        <v>967</v>
      </c>
      <c r="G413" s="59">
        <v>9454000</v>
      </c>
      <c r="H413" s="59" t="s">
        <v>955</v>
      </c>
      <c r="I413" s="60">
        <v>-137316.88</v>
      </c>
      <c r="J413" s="60">
        <v>-151762.60999999999</v>
      </c>
      <c r="K413" s="60">
        <v>-151320.97</v>
      </c>
      <c r="L413" s="60">
        <v>-151456.71</v>
      </c>
      <c r="M413" s="60">
        <v>-152460.14000000001</v>
      </c>
      <c r="N413" s="60">
        <v>-152079.63</v>
      </c>
      <c r="O413" s="60">
        <v>-152079.63</v>
      </c>
      <c r="P413" s="60">
        <v>-155484.43</v>
      </c>
      <c r="Q413" s="60">
        <v>-152175.65</v>
      </c>
      <c r="R413" s="60">
        <v>-152175.65</v>
      </c>
      <c r="S413" s="60">
        <v>-151594.23999999999</v>
      </c>
      <c r="T413" s="60">
        <v>-150336.56</v>
      </c>
      <c r="U413" s="58">
        <f t="shared" si="6"/>
        <v>-1810243.0999999999</v>
      </c>
    </row>
    <row r="414" spans="1:21">
      <c r="A414" s="59">
        <v>2201</v>
      </c>
      <c r="B414" s="59" t="s">
        <v>87</v>
      </c>
      <c r="C414" s="59">
        <v>2201</v>
      </c>
      <c r="D414" s="59" t="s">
        <v>87</v>
      </c>
      <c r="E414" s="59" t="s">
        <v>968</v>
      </c>
      <c r="F414" s="59" t="s">
        <v>969</v>
      </c>
      <c r="G414" s="59">
        <v>9454000</v>
      </c>
      <c r="H414" s="59" t="s">
        <v>955</v>
      </c>
      <c r="I414" s="60">
        <v>-201457.93</v>
      </c>
      <c r="J414" s="60">
        <v>-220264.3</v>
      </c>
      <c r="K414" s="60">
        <v>-227192.7</v>
      </c>
      <c r="L414" s="60">
        <v>-237562.31</v>
      </c>
      <c r="M414" s="60">
        <v>-6937.61</v>
      </c>
      <c r="N414" s="60">
        <v>-346720.58</v>
      </c>
      <c r="O414" s="60">
        <v>-238188.03</v>
      </c>
      <c r="P414" s="60">
        <v>-255333.78</v>
      </c>
      <c r="Q414" s="60">
        <v>-193731.57</v>
      </c>
      <c r="R414" s="60">
        <v>-290926.52</v>
      </c>
      <c r="S414" s="60">
        <v>-211499.22</v>
      </c>
      <c r="T414" s="60">
        <v>-222714.47</v>
      </c>
      <c r="U414" s="58">
        <f t="shared" si="6"/>
        <v>-2652529.0200000005</v>
      </c>
    </row>
    <row r="415" spans="1:21">
      <c r="A415" s="59">
        <v>2201</v>
      </c>
      <c r="B415" s="59" t="s">
        <v>87</v>
      </c>
      <c r="C415" s="59">
        <v>2201</v>
      </c>
      <c r="D415" s="59" t="s">
        <v>87</v>
      </c>
      <c r="E415" s="59" t="s">
        <v>970</v>
      </c>
      <c r="F415" s="59" t="s">
        <v>971</v>
      </c>
      <c r="G415" s="59">
        <v>9455000</v>
      </c>
      <c r="H415" s="59" t="s">
        <v>972</v>
      </c>
      <c r="I415" s="60">
        <v>-45742</v>
      </c>
      <c r="J415" s="60">
        <v>-45742</v>
      </c>
      <c r="K415" s="60">
        <v>-45742</v>
      </c>
      <c r="L415" s="60">
        <v>-45742</v>
      </c>
      <c r="M415" s="60">
        <v>-45742</v>
      </c>
      <c r="N415" s="60">
        <v>-45742</v>
      </c>
      <c r="O415" s="60">
        <v>-45742</v>
      </c>
      <c r="P415" s="60">
        <v>-45742</v>
      </c>
      <c r="Q415" s="60">
        <v>-45742</v>
      </c>
      <c r="R415" s="60">
        <v>-45742</v>
      </c>
      <c r="S415" s="60">
        <v>-45742</v>
      </c>
      <c r="T415" s="60">
        <v>-45742</v>
      </c>
      <c r="U415" s="58">
        <f t="shared" si="6"/>
        <v>-548904</v>
      </c>
    </row>
    <row r="416" spans="1:21">
      <c r="A416" s="59">
        <v>2201</v>
      </c>
      <c r="B416" s="59" t="s">
        <v>87</v>
      </c>
      <c r="C416" s="59">
        <v>2201</v>
      </c>
      <c r="D416" s="59" t="s">
        <v>87</v>
      </c>
      <c r="E416" s="59" t="s">
        <v>973</v>
      </c>
      <c r="F416" s="59" t="s">
        <v>974</v>
      </c>
      <c r="G416" s="59">
        <v>9455000</v>
      </c>
      <c r="H416" s="59" t="s">
        <v>972</v>
      </c>
      <c r="I416" s="60">
        <v>-279486.96999999997</v>
      </c>
      <c r="J416" s="60">
        <v>-303073.31</v>
      </c>
      <c r="K416" s="60">
        <v>-303187</v>
      </c>
      <c r="L416" s="60">
        <v>-303288.46999999997</v>
      </c>
      <c r="M416" s="60">
        <v>-304283.59000000003</v>
      </c>
      <c r="N416" s="60">
        <v>-304393.98</v>
      </c>
      <c r="O416" s="60">
        <v>-304393.98</v>
      </c>
      <c r="P416" s="60">
        <v>-307807.34000000003</v>
      </c>
      <c r="Q416" s="60">
        <v>-303297.05</v>
      </c>
      <c r="R416" s="60">
        <v>-303297.05</v>
      </c>
      <c r="S416" s="60">
        <v>-303383.96000000002</v>
      </c>
      <c r="T416" s="60">
        <v>-302851.84000000003</v>
      </c>
      <c r="U416" s="58">
        <f t="shared" si="6"/>
        <v>-3622744.5399999991</v>
      </c>
    </row>
    <row r="417" spans="1:21">
      <c r="A417" s="59">
        <v>2201</v>
      </c>
      <c r="B417" s="59" t="s">
        <v>87</v>
      </c>
      <c r="C417" s="59">
        <v>2201</v>
      </c>
      <c r="D417" s="59" t="s">
        <v>87</v>
      </c>
      <c r="E417" s="59" t="s">
        <v>975</v>
      </c>
      <c r="F417" s="59" t="s">
        <v>976</v>
      </c>
      <c r="G417" s="59">
        <v>9456000</v>
      </c>
      <c r="H417" s="59" t="s">
        <v>977</v>
      </c>
      <c r="I417" s="60">
        <v>-90288.02</v>
      </c>
      <c r="J417" s="60">
        <v>-103664.79</v>
      </c>
      <c r="K417" s="60">
        <v>-22177.14</v>
      </c>
      <c r="L417" s="60">
        <v>-88385.64</v>
      </c>
      <c r="M417" s="60">
        <v>-435596.98</v>
      </c>
      <c r="N417" s="60">
        <v>137467.29999999999</v>
      </c>
      <c r="O417" s="60"/>
      <c r="P417" s="60">
        <v>-39660.550000000003</v>
      </c>
      <c r="Q417" s="60"/>
      <c r="R417" s="60"/>
      <c r="S417" s="60">
        <v>-22032.39</v>
      </c>
      <c r="T417" s="60"/>
      <c r="U417" s="58">
        <f t="shared" si="6"/>
        <v>-664338.21000000008</v>
      </c>
    </row>
    <row r="418" spans="1:21">
      <c r="A418" s="59">
        <v>2201</v>
      </c>
      <c r="B418" s="59" t="s">
        <v>87</v>
      </c>
      <c r="C418" s="59">
        <v>2201</v>
      </c>
      <c r="D418" s="59" t="s">
        <v>87</v>
      </c>
      <c r="E418" s="59" t="s">
        <v>978</v>
      </c>
      <c r="F418" s="59" t="s">
        <v>979</v>
      </c>
      <c r="G418" s="59">
        <v>9456000</v>
      </c>
      <c r="H418" s="59" t="s">
        <v>977</v>
      </c>
      <c r="I418" s="60">
        <v>-6769.99</v>
      </c>
      <c r="J418" s="60">
        <v>-7700.01</v>
      </c>
      <c r="K418" s="60">
        <v>-6464.21</v>
      </c>
      <c r="L418" s="60">
        <v>-6791.17</v>
      </c>
      <c r="M418" s="60">
        <v>-8138.23</v>
      </c>
      <c r="N418" s="60">
        <v>-8343.6</v>
      </c>
      <c r="O418" s="60">
        <v>-9529.18</v>
      </c>
      <c r="P418" s="60">
        <v>-10662.31</v>
      </c>
      <c r="Q418" s="60">
        <v>-10801.45</v>
      </c>
      <c r="R418" s="60">
        <v>-11264.03</v>
      </c>
      <c r="S418" s="60">
        <v>-9266.59</v>
      </c>
      <c r="T418" s="60">
        <v>-7398.84</v>
      </c>
      <c r="U418" s="58">
        <f t="shared" si="6"/>
        <v>-103129.60999999999</v>
      </c>
    </row>
    <row r="419" spans="1:21">
      <c r="A419" s="59">
        <v>2201</v>
      </c>
      <c r="B419" s="59" t="s">
        <v>87</v>
      </c>
      <c r="C419" s="59">
        <v>2201</v>
      </c>
      <c r="D419" s="59" t="s">
        <v>87</v>
      </c>
      <c r="E419" s="59" t="s">
        <v>980</v>
      </c>
      <c r="F419" s="59" t="s">
        <v>981</v>
      </c>
      <c r="G419" s="59">
        <v>9456000</v>
      </c>
      <c r="H419" s="59" t="s">
        <v>977</v>
      </c>
      <c r="I419" s="60"/>
      <c r="J419" s="60"/>
      <c r="K419" s="60"/>
      <c r="L419" s="60">
        <v>-26.2</v>
      </c>
      <c r="M419" s="60">
        <v>-12.48</v>
      </c>
      <c r="N419" s="60"/>
      <c r="O419" s="60"/>
      <c r="P419" s="60">
        <v>-109.16</v>
      </c>
      <c r="Q419" s="60"/>
      <c r="R419" s="60"/>
      <c r="S419" s="60"/>
      <c r="T419" s="60"/>
      <c r="U419" s="58">
        <f t="shared" si="6"/>
        <v>-147.84</v>
      </c>
    </row>
    <row r="420" spans="1:21">
      <c r="A420" s="59">
        <v>2201</v>
      </c>
      <c r="B420" s="59" t="s">
        <v>87</v>
      </c>
      <c r="C420" s="59">
        <v>2201</v>
      </c>
      <c r="D420" s="59" t="s">
        <v>87</v>
      </c>
      <c r="E420" s="59" t="s">
        <v>982</v>
      </c>
      <c r="F420" s="59" t="s">
        <v>983</v>
      </c>
      <c r="G420" s="59">
        <v>9456000</v>
      </c>
      <c r="H420" s="59" t="s">
        <v>977</v>
      </c>
      <c r="I420" s="60">
        <v>-10164.23</v>
      </c>
      <c r="J420" s="60">
        <v>-10164.23</v>
      </c>
      <c r="K420" s="60">
        <v>-10164.23</v>
      </c>
      <c r="L420" s="60">
        <v>-10164.23</v>
      </c>
      <c r="M420" s="60">
        <v>-10164.23</v>
      </c>
      <c r="N420" s="60">
        <v>-10164.23</v>
      </c>
      <c r="O420" s="60">
        <v>-10164.23</v>
      </c>
      <c r="P420" s="60">
        <v>-10164.23</v>
      </c>
      <c r="Q420" s="60">
        <v>-10164.23</v>
      </c>
      <c r="R420" s="60">
        <v>-10164.23</v>
      </c>
      <c r="S420" s="60">
        <v>-10164.23</v>
      </c>
      <c r="T420" s="60">
        <v>-10164.23</v>
      </c>
      <c r="U420" s="58">
        <f t="shared" si="6"/>
        <v>-121970.75999999997</v>
      </c>
    </row>
    <row r="421" spans="1:21">
      <c r="A421" s="59">
        <v>2201</v>
      </c>
      <c r="B421" s="59" t="s">
        <v>87</v>
      </c>
      <c r="C421" s="59">
        <v>2201</v>
      </c>
      <c r="D421" s="59" t="s">
        <v>87</v>
      </c>
      <c r="E421" s="59" t="s">
        <v>984</v>
      </c>
      <c r="F421" s="59" t="s">
        <v>985</v>
      </c>
      <c r="G421" s="59">
        <v>9456000</v>
      </c>
      <c r="H421" s="59" t="s">
        <v>977</v>
      </c>
      <c r="I421" s="60">
        <v>-678.32</v>
      </c>
      <c r="J421" s="60">
        <v>-11261.1</v>
      </c>
      <c r="K421" s="60">
        <v>-208.71</v>
      </c>
      <c r="L421" s="60">
        <v>60.98</v>
      </c>
      <c r="M421" s="60"/>
      <c r="N421" s="60"/>
      <c r="O421" s="60">
        <v>-641.73</v>
      </c>
      <c r="P421" s="60">
        <v>-1285.3599999999999</v>
      </c>
      <c r="Q421" s="60">
        <v>-1209.94</v>
      </c>
      <c r="R421" s="60">
        <v>-1281.17</v>
      </c>
      <c r="S421" s="60">
        <v>-1269.48</v>
      </c>
      <c r="T421" s="60">
        <v>-1378.08</v>
      </c>
      <c r="U421" s="58">
        <f t="shared" si="6"/>
        <v>-19152.909999999996</v>
      </c>
    </row>
    <row r="422" spans="1:21">
      <c r="A422" s="59">
        <v>2201</v>
      </c>
      <c r="B422" s="59" t="s">
        <v>87</v>
      </c>
      <c r="C422" s="59">
        <v>2201</v>
      </c>
      <c r="D422" s="59" t="s">
        <v>87</v>
      </c>
      <c r="E422" s="59" t="s">
        <v>986</v>
      </c>
      <c r="F422" s="59" t="s">
        <v>987</v>
      </c>
      <c r="G422" s="59">
        <v>9456000</v>
      </c>
      <c r="H422" s="59" t="s">
        <v>977</v>
      </c>
      <c r="I422" s="60"/>
      <c r="J422" s="60"/>
      <c r="K422" s="60"/>
      <c r="L422" s="60"/>
      <c r="M422" s="60"/>
      <c r="N422" s="60"/>
      <c r="O422" s="60"/>
      <c r="P422" s="60"/>
      <c r="Q422" s="60">
        <v>-626876.4</v>
      </c>
      <c r="R422" s="60">
        <v>-2099279.6</v>
      </c>
      <c r="S422" s="60">
        <v>-266484</v>
      </c>
      <c r="T422" s="60">
        <v>-130049</v>
      </c>
      <c r="U422" s="58">
        <f t="shared" si="6"/>
        <v>-3122689</v>
      </c>
    </row>
    <row r="423" spans="1:21">
      <c r="A423" s="59">
        <v>2201</v>
      </c>
      <c r="B423" s="59" t="s">
        <v>87</v>
      </c>
      <c r="C423" s="59">
        <v>2201</v>
      </c>
      <c r="D423" s="59" t="s">
        <v>87</v>
      </c>
      <c r="E423" s="59" t="s">
        <v>988</v>
      </c>
      <c r="F423" s="59" t="s">
        <v>989</v>
      </c>
      <c r="G423" s="59">
        <v>9456000</v>
      </c>
      <c r="H423" s="59" t="s">
        <v>977</v>
      </c>
      <c r="I423" s="60"/>
      <c r="J423" s="60"/>
      <c r="K423" s="60"/>
      <c r="L423" s="60"/>
      <c r="M423" s="60"/>
      <c r="N423" s="60"/>
      <c r="O423" s="60">
        <v>-14089.95</v>
      </c>
      <c r="P423" s="60"/>
      <c r="Q423" s="60"/>
      <c r="R423" s="60"/>
      <c r="S423" s="60"/>
      <c r="T423" s="60"/>
      <c r="U423" s="58">
        <f t="shared" si="6"/>
        <v>-14089.95</v>
      </c>
    </row>
    <row r="424" spans="1:21">
      <c r="A424" s="59">
        <v>2201</v>
      </c>
      <c r="B424" s="59" t="s">
        <v>87</v>
      </c>
      <c r="C424" s="59">
        <v>2201</v>
      </c>
      <c r="D424" s="59" t="s">
        <v>87</v>
      </c>
      <c r="E424" s="59" t="s">
        <v>990</v>
      </c>
      <c r="F424" s="59" t="s">
        <v>991</v>
      </c>
      <c r="G424" s="59">
        <v>9456000</v>
      </c>
      <c r="H424" s="59" t="s">
        <v>977</v>
      </c>
      <c r="I424" s="60"/>
      <c r="J424" s="60"/>
      <c r="K424" s="60"/>
      <c r="L424" s="60"/>
      <c r="M424" s="60"/>
      <c r="N424" s="60"/>
      <c r="O424" s="60"/>
      <c r="P424" s="60">
        <v>-210000</v>
      </c>
      <c r="Q424" s="60"/>
      <c r="R424" s="60"/>
      <c r="S424" s="60"/>
      <c r="T424" s="60">
        <v>-501741.3</v>
      </c>
      <c r="U424" s="58">
        <f t="shared" si="6"/>
        <v>-711741.3</v>
      </c>
    </row>
    <row r="425" spans="1:21">
      <c r="A425" s="59">
        <v>2201</v>
      </c>
      <c r="B425" s="59" t="s">
        <v>87</v>
      </c>
      <c r="C425" s="59">
        <v>2201</v>
      </c>
      <c r="D425" s="59" t="s">
        <v>87</v>
      </c>
      <c r="E425" s="59" t="s">
        <v>992</v>
      </c>
      <c r="F425" s="59" t="s">
        <v>993</v>
      </c>
      <c r="G425" s="59">
        <v>9456100</v>
      </c>
      <c r="H425" s="59" t="s">
        <v>994</v>
      </c>
      <c r="I425" s="60">
        <v>-866809.68</v>
      </c>
      <c r="J425" s="60">
        <v>-917101.5</v>
      </c>
      <c r="K425" s="60">
        <v>-688825.88</v>
      </c>
      <c r="L425" s="60">
        <v>-679902.68</v>
      </c>
      <c r="M425" s="60">
        <v>-751111.69</v>
      </c>
      <c r="N425" s="60">
        <v>-789429.6</v>
      </c>
      <c r="O425" s="60">
        <v>-706727.55</v>
      </c>
      <c r="P425" s="60">
        <v>-579809.6</v>
      </c>
      <c r="Q425" s="60">
        <v>-718413.76</v>
      </c>
      <c r="R425" s="60">
        <v>-720412.13</v>
      </c>
      <c r="S425" s="60">
        <v>-771243.88</v>
      </c>
      <c r="T425" s="60">
        <v>-168042.89</v>
      </c>
      <c r="U425" s="58">
        <f t="shared" si="6"/>
        <v>-8357830.8399999989</v>
      </c>
    </row>
    <row r="426" spans="1:21">
      <c r="A426" s="59">
        <v>2201</v>
      </c>
      <c r="B426" s="59" t="s">
        <v>87</v>
      </c>
      <c r="C426" s="59">
        <v>2201</v>
      </c>
      <c r="D426" s="59" t="s">
        <v>87</v>
      </c>
      <c r="E426" s="59" t="s">
        <v>995</v>
      </c>
      <c r="F426" s="59" t="s">
        <v>996</v>
      </c>
      <c r="G426" s="59">
        <v>9456100</v>
      </c>
      <c r="H426" s="59" t="s">
        <v>994</v>
      </c>
      <c r="I426" s="60">
        <v>-19334.689999999999</v>
      </c>
      <c r="J426" s="60">
        <v>-19337.43</v>
      </c>
      <c r="K426" s="60">
        <v>-16616.939999999999</v>
      </c>
      <c r="L426" s="60">
        <v>-16501.25</v>
      </c>
      <c r="M426" s="60">
        <v>-17554.07</v>
      </c>
      <c r="N426" s="60">
        <v>-18005.09</v>
      </c>
      <c r="O426" s="60">
        <v>-17260.27</v>
      </c>
      <c r="P426" s="60">
        <v>-33598.639999999999</v>
      </c>
      <c r="Q426" s="60">
        <v>-17330.53</v>
      </c>
      <c r="R426" s="60">
        <v>-17522.3</v>
      </c>
      <c r="S426" s="60">
        <v>-17965.43</v>
      </c>
      <c r="T426" s="60">
        <v>-17358.68</v>
      </c>
      <c r="U426" s="58">
        <f t="shared" si="6"/>
        <v>-228385.31999999998</v>
      </c>
    </row>
    <row r="427" spans="1:21">
      <c r="A427" s="59">
        <v>2201</v>
      </c>
      <c r="B427" s="59" t="s">
        <v>87</v>
      </c>
      <c r="C427" s="59">
        <v>2201</v>
      </c>
      <c r="D427" s="59" t="s">
        <v>87</v>
      </c>
      <c r="E427" s="59" t="s">
        <v>997</v>
      </c>
      <c r="F427" s="59" t="s">
        <v>998</v>
      </c>
      <c r="G427" s="59">
        <v>9456100</v>
      </c>
      <c r="H427" s="59" t="s">
        <v>994</v>
      </c>
      <c r="I427" s="60">
        <v>-7372.44</v>
      </c>
      <c r="J427" s="60">
        <v>-2433.52</v>
      </c>
      <c r="K427" s="60">
        <v>-56.58</v>
      </c>
      <c r="L427" s="60"/>
      <c r="M427" s="60"/>
      <c r="N427" s="60">
        <v>-8642.49</v>
      </c>
      <c r="O427" s="60"/>
      <c r="P427" s="60">
        <v>-327.96</v>
      </c>
      <c r="Q427" s="60">
        <v>-51.07</v>
      </c>
      <c r="R427" s="60">
        <v>-164.5</v>
      </c>
      <c r="S427" s="60">
        <v>-562.15</v>
      </c>
      <c r="T427" s="60">
        <v>-231.73</v>
      </c>
      <c r="U427" s="58">
        <f t="shared" si="6"/>
        <v>-19842.439999999999</v>
      </c>
    </row>
    <row r="428" spans="1:21">
      <c r="A428" s="59">
        <v>2201</v>
      </c>
      <c r="B428" s="59" t="s">
        <v>87</v>
      </c>
      <c r="C428" s="59">
        <v>2201</v>
      </c>
      <c r="D428" s="59" t="s">
        <v>87</v>
      </c>
      <c r="E428" s="59" t="s">
        <v>999</v>
      </c>
      <c r="F428" s="59" t="s">
        <v>1000</v>
      </c>
      <c r="G428" s="59">
        <v>9456100</v>
      </c>
      <c r="H428" s="59" t="s">
        <v>994</v>
      </c>
      <c r="I428" s="60">
        <v>-70957.37</v>
      </c>
      <c r="J428" s="60">
        <v>-108977.12</v>
      </c>
      <c r="K428" s="60">
        <v>-71366.880000000005</v>
      </c>
      <c r="L428" s="60">
        <v>-134718.04</v>
      </c>
      <c r="M428" s="60"/>
      <c r="N428" s="60">
        <v>-4015.32</v>
      </c>
      <c r="O428" s="60">
        <v>-108485.4</v>
      </c>
      <c r="P428" s="60">
        <v>-126706.45</v>
      </c>
      <c r="Q428" s="60">
        <v>-26683.360000000001</v>
      </c>
      <c r="R428" s="60">
        <v>-3264.69</v>
      </c>
      <c r="S428" s="60">
        <v>-19139.57</v>
      </c>
      <c r="T428" s="60">
        <v>-45556.46</v>
      </c>
      <c r="U428" s="58">
        <f t="shared" si="6"/>
        <v>-719870.6599999998</v>
      </c>
    </row>
    <row r="429" spans="1:21">
      <c r="A429" s="59">
        <v>2201</v>
      </c>
      <c r="B429" s="59" t="s">
        <v>87</v>
      </c>
      <c r="C429" s="59">
        <v>2201</v>
      </c>
      <c r="D429" s="59" t="s">
        <v>87</v>
      </c>
      <c r="E429" s="59" t="s">
        <v>1001</v>
      </c>
      <c r="F429" s="59" t="s">
        <v>1002</v>
      </c>
      <c r="G429" s="59">
        <v>9456100</v>
      </c>
      <c r="H429" s="59" t="s">
        <v>994</v>
      </c>
      <c r="I429" s="60">
        <v>-1517.43</v>
      </c>
      <c r="J429" s="60">
        <v>-1583.01</v>
      </c>
      <c r="K429" s="60">
        <v>-1437.43</v>
      </c>
      <c r="L429" s="60">
        <v>-2326.09</v>
      </c>
      <c r="M429" s="60"/>
      <c r="N429" s="60">
        <v>-60.14</v>
      </c>
      <c r="O429" s="60">
        <v>-2810.92</v>
      </c>
      <c r="P429" s="60">
        <v>-2247.5100000000002</v>
      </c>
      <c r="Q429" s="60">
        <v>-322.77</v>
      </c>
      <c r="R429" s="60">
        <v>-61.3</v>
      </c>
      <c r="S429" s="60">
        <v>-993.7</v>
      </c>
      <c r="T429" s="60">
        <v>-1185.42</v>
      </c>
      <c r="U429" s="58">
        <f t="shared" si="6"/>
        <v>-14545.720000000001</v>
      </c>
    </row>
    <row r="430" spans="1:21">
      <c r="A430" s="59">
        <v>2201</v>
      </c>
      <c r="B430" s="59" t="s">
        <v>87</v>
      </c>
      <c r="C430" s="59">
        <v>2201</v>
      </c>
      <c r="D430" s="59" t="s">
        <v>87</v>
      </c>
      <c r="E430" s="59" t="s">
        <v>1003</v>
      </c>
      <c r="F430" s="59" t="s">
        <v>1004</v>
      </c>
      <c r="G430" s="59">
        <v>9456100</v>
      </c>
      <c r="H430" s="59" t="s">
        <v>994</v>
      </c>
      <c r="I430" s="60"/>
      <c r="J430" s="60"/>
      <c r="K430" s="60"/>
      <c r="L430" s="60"/>
      <c r="M430" s="60"/>
      <c r="N430" s="60"/>
      <c r="O430" s="60"/>
      <c r="P430" s="60">
        <v>4497.0200000000004</v>
      </c>
      <c r="Q430" s="60">
        <v>-88.21</v>
      </c>
      <c r="R430" s="60"/>
      <c r="S430" s="60"/>
      <c r="T430" s="60"/>
      <c r="U430" s="58">
        <f t="shared" si="6"/>
        <v>4408.8100000000004</v>
      </c>
    </row>
    <row r="431" spans="1:21">
      <c r="A431" s="59">
        <v>2201</v>
      </c>
      <c r="B431" s="59" t="s">
        <v>87</v>
      </c>
      <c r="C431" s="59">
        <v>2201</v>
      </c>
      <c r="D431" s="59" t="s">
        <v>87</v>
      </c>
      <c r="E431" s="59" t="s">
        <v>1005</v>
      </c>
      <c r="F431" s="59" t="s">
        <v>1006</v>
      </c>
      <c r="G431" s="59">
        <v>9456100</v>
      </c>
      <c r="H431" s="59" t="s">
        <v>994</v>
      </c>
      <c r="I431" s="60"/>
      <c r="J431" s="60"/>
      <c r="K431" s="60"/>
      <c r="L431" s="60"/>
      <c r="M431" s="60"/>
      <c r="N431" s="60"/>
      <c r="O431" s="60"/>
      <c r="P431" s="60">
        <v>54.69</v>
      </c>
      <c r="Q431" s="60">
        <v>-2.21</v>
      </c>
      <c r="R431" s="60"/>
      <c r="S431" s="60"/>
      <c r="T431" s="60"/>
      <c r="U431" s="58">
        <f t="shared" si="6"/>
        <v>52.48</v>
      </c>
    </row>
    <row r="432" spans="1:21">
      <c r="A432" s="59">
        <v>2201</v>
      </c>
      <c r="B432" s="59" t="s">
        <v>87</v>
      </c>
      <c r="C432" s="59">
        <v>2201</v>
      </c>
      <c r="D432" s="59" t="s">
        <v>87</v>
      </c>
      <c r="E432" s="59" t="s">
        <v>1007</v>
      </c>
      <c r="F432" s="59" t="s">
        <v>1008</v>
      </c>
      <c r="G432" s="59">
        <v>9456000</v>
      </c>
      <c r="H432" s="59" t="s">
        <v>977</v>
      </c>
      <c r="I432" s="60">
        <v>-16412.45</v>
      </c>
      <c r="J432" s="60">
        <v>-1372.77</v>
      </c>
      <c r="K432" s="60">
        <v>-66563.179999999993</v>
      </c>
      <c r="L432" s="60">
        <v>-19929.009999999998</v>
      </c>
      <c r="M432" s="60">
        <v>3267.38</v>
      </c>
      <c r="N432" s="60"/>
      <c r="O432" s="60"/>
      <c r="P432" s="60"/>
      <c r="Q432" s="60">
        <v>-83324.95</v>
      </c>
      <c r="R432" s="60">
        <v>-43095.06</v>
      </c>
      <c r="S432" s="60">
        <v>-21791.35</v>
      </c>
      <c r="T432" s="60">
        <v>-27010.89</v>
      </c>
      <c r="U432" s="58">
        <f t="shared" si="6"/>
        <v>-276232.27999999997</v>
      </c>
    </row>
    <row r="433" spans="1:21">
      <c r="A433" s="59">
        <v>2201</v>
      </c>
      <c r="B433" s="59" t="s">
        <v>87</v>
      </c>
      <c r="C433" s="59">
        <v>2201</v>
      </c>
      <c r="D433" s="59" t="s">
        <v>87</v>
      </c>
      <c r="E433" s="59" t="s">
        <v>1009</v>
      </c>
      <c r="F433" s="59" t="s">
        <v>1010</v>
      </c>
      <c r="G433" s="59">
        <v>9456000</v>
      </c>
      <c r="H433" s="59" t="s">
        <v>977</v>
      </c>
      <c r="I433" s="60">
        <v>-78582.66</v>
      </c>
      <c r="J433" s="60">
        <v>-64457.86</v>
      </c>
      <c r="K433" s="60">
        <v>-67060.759999999995</v>
      </c>
      <c r="L433" s="60">
        <v>-64657.65</v>
      </c>
      <c r="M433" s="60">
        <v>-51502.71</v>
      </c>
      <c r="N433" s="60">
        <v>-43759</v>
      </c>
      <c r="O433" s="60">
        <v>-48454.53</v>
      </c>
      <c r="P433" s="60">
        <v>-79158.179999999993</v>
      </c>
      <c r="Q433" s="60">
        <v>-62247.26</v>
      </c>
      <c r="R433" s="60">
        <v>-54020.85</v>
      </c>
      <c r="S433" s="60">
        <v>-56587.7</v>
      </c>
      <c r="T433" s="60">
        <v>-257352.14</v>
      </c>
      <c r="U433" s="58">
        <f t="shared" si="6"/>
        <v>-927841.29999999993</v>
      </c>
    </row>
    <row r="434" spans="1:21">
      <c r="A434" s="59">
        <v>2201</v>
      </c>
      <c r="B434" s="59" t="s">
        <v>87</v>
      </c>
      <c r="C434" s="59">
        <v>2201</v>
      </c>
      <c r="D434" s="59" t="s">
        <v>87</v>
      </c>
      <c r="E434" s="59" t="s">
        <v>1011</v>
      </c>
      <c r="F434" s="59" t="s">
        <v>1012</v>
      </c>
      <c r="G434" s="59">
        <v>9456000</v>
      </c>
      <c r="H434" s="59" t="s">
        <v>977</v>
      </c>
      <c r="I434" s="60">
        <v>2256827</v>
      </c>
      <c r="J434" s="60">
        <v>3449709</v>
      </c>
      <c r="K434" s="60">
        <v>-8184181</v>
      </c>
      <c r="L434" s="60">
        <v>-1675112</v>
      </c>
      <c r="M434" s="60">
        <v>-7596114</v>
      </c>
      <c r="N434" s="60">
        <v>-12098681</v>
      </c>
      <c r="O434" s="60">
        <v>-2043726</v>
      </c>
      <c r="P434" s="60">
        <v>-8158900</v>
      </c>
      <c r="Q434" s="60">
        <v>18453113</v>
      </c>
      <c r="R434" s="60">
        <v>9156488</v>
      </c>
      <c r="S434" s="60">
        <v>5893133</v>
      </c>
      <c r="T434" s="60">
        <v>2516313</v>
      </c>
      <c r="U434" s="58">
        <f t="shared" si="6"/>
        <v>1968869</v>
      </c>
    </row>
    <row r="435" spans="1:21">
      <c r="A435" s="59">
        <v>2201</v>
      </c>
      <c r="B435" s="59" t="s">
        <v>87</v>
      </c>
      <c r="C435" s="59">
        <v>2201</v>
      </c>
      <c r="D435" s="59" t="s">
        <v>87</v>
      </c>
      <c r="E435" s="59" t="s">
        <v>1013</v>
      </c>
      <c r="F435" s="59" t="s">
        <v>1014</v>
      </c>
      <c r="G435" s="59">
        <v>9184100</v>
      </c>
      <c r="H435" s="59" t="s">
        <v>93</v>
      </c>
      <c r="I435" s="60">
        <v>2689216.87</v>
      </c>
      <c r="J435" s="60">
        <v>3200384.65</v>
      </c>
      <c r="K435" s="60">
        <v>3545501.22</v>
      </c>
      <c r="L435" s="60">
        <v>3001200.42</v>
      </c>
      <c r="M435" s="60">
        <v>4093513.11</v>
      </c>
      <c r="N435" s="60">
        <v>3448004.04</v>
      </c>
      <c r="O435" s="60">
        <v>3253038.98</v>
      </c>
      <c r="P435" s="60">
        <v>4121402.03</v>
      </c>
      <c r="Q435" s="60">
        <v>3290272.24</v>
      </c>
      <c r="R435" s="60">
        <v>4209613.76</v>
      </c>
      <c r="S435" s="60">
        <v>3159155.61</v>
      </c>
      <c r="T435" s="60">
        <v>3470702.89</v>
      </c>
      <c r="U435" s="58">
        <f t="shared" si="6"/>
        <v>41482005.82</v>
      </c>
    </row>
    <row r="436" spans="1:21">
      <c r="A436" s="59">
        <v>2201</v>
      </c>
      <c r="B436" s="59" t="s">
        <v>87</v>
      </c>
      <c r="C436" s="59">
        <v>2201</v>
      </c>
      <c r="D436" s="59" t="s">
        <v>87</v>
      </c>
      <c r="E436" s="59" t="s">
        <v>1013</v>
      </c>
      <c r="F436" s="59" t="s">
        <v>1014</v>
      </c>
      <c r="G436" s="59">
        <v>9416000</v>
      </c>
      <c r="H436" s="59" t="s">
        <v>1015</v>
      </c>
      <c r="I436" s="60">
        <v>12818.98</v>
      </c>
      <c r="J436" s="60">
        <v>32730.34</v>
      </c>
      <c r="K436" s="60">
        <v>37353.11</v>
      </c>
      <c r="L436" s="60">
        <v>27612.240000000002</v>
      </c>
      <c r="M436" s="60">
        <v>35627.360000000001</v>
      </c>
      <c r="N436" s="60">
        <v>28036.68</v>
      </c>
      <c r="O436" s="60">
        <v>30145.31</v>
      </c>
      <c r="P436" s="60">
        <v>35370.35</v>
      </c>
      <c r="Q436" s="60">
        <v>28544.34</v>
      </c>
      <c r="R436" s="60">
        <v>33139.26</v>
      </c>
      <c r="S436" s="60">
        <v>21736.68</v>
      </c>
      <c r="T436" s="60">
        <v>25443.599999999999</v>
      </c>
      <c r="U436" s="58">
        <f t="shared" si="6"/>
        <v>348558.25</v>
      </c>
    </row>
    <row r="437" spans="1:21">
      <c r="A437" s="59">
        <v>2201</v>
      </c>
      <c r="B437" s="59" t="s">
        <v>87</v>
      </c>
      <c r="C437" s="59">
        <v>2201</v>
      </c>
      <c r="D437" s="59" t="s">
        <v>87</v>
      </c>
      <c r="E437" s="59" t="s">
        <v>1013</v>
      </c>
      <c r="F437" s="59" t="s">
        <v>1014</v>
      </c>
      <c r="G437" s="59">
        <v>9426500</v>
      </c>
      <c r="H437" s="59" t="s">
        <v>1016</v>
      </c>
      <c r="I437" s="60">
        <v>361.74</v>
      </c>
      <c r="J437" s="60"/>
      <c r="K437" s="60"/>
      <c r="L437" s="60">
        <v>68.819999999999993</v>
      </c>
      <c r="M437" s="60">
        <v>228.62</v>
      </c>
      <c r="N437" s="60">
        <v>30.04</v>
      </c>
      <c r="O437" s="60"/>
      <c r="P437" s="60"/>
      <c r="Q437" s="60"/>
      <c r="R437" s="60"/>
      <c r="S437" s="60"/>
      <c r="T437" s="60"/>
      <c r="U437" s="58">
        <f t="shared" si="6"/>
        <v>689.22</v>
      </c>
    </row>
    <row r="438" spans="1:21">
      <c r="A438" s="59">
        <v>2201</v>
      </c>
      <c r="B438" s="59" t="s">
        <v>87</v>
      </c>
      <c r="C438" s="59">
        <v>2201</v>
      </c>
      <c r="D438" s="59" t="s">
        <v>87</v>
      </c>
      <c r="E438" s="59" t="s">
        <v>1013</v>
      </c>
      <c r="F438" s="59" t="s">
        <v>1014</v>
      </c>
      <c r="G438" s="59">
        <v>9500000</v>
      </c>
      <c r="H438" s="59" t="s">
        <v>1017</v>
      </c>
      <c r="I438" s="60">
        <v>288473.23</v>
      </c>
      <c r="J438" s="60">
        <v>348465.28</v>
      </c>
      <c r="K438" s="60">
        <v>298987.84999999998</v>
      </c>
      <c r="L438" s="60">
        <v>307200.31</v>
      </c>
      <c r="M438" s="60">
        <v>386315.04</v>
      </c>
      <c r="N438" s="60">
        <v>330980.12</v>
      </c>
      <c r="O438" s="60">
        <v>316371.33</v>
      </c>
      <c r="P438" s="60">
        <v>388780.38</v>
      </c>
      <c r="Q438" s="60">
        <v>328680.87</v>
      </c>
      <c r="R438" s="60">
        <v>354240.61</v>
      </c>
      <c r="S438" s="60">
        <v>305141.57</v>
      </c>
      <c r="T438" s="60">
        <v>322567.46999999997</v>
      </c>
      <c r="U438" s="58">
        <f t="shared" si="6"/>
        <v>3976204.0599999996</v>
      </c>
    </row>
    <row r="439" spans="1:21">
      <c r="A439" s="59">
        <v>2201</v>
      </c>
      <c r="B439" s="59" t="s">
        <v>87</v>
      </c>
      <c r="C439" s="59">
        <v>2201</v>
      </c>
      <c r="D439" s="59" t="s">
        <v>87</v>
      </c>
      <c r="E439" s="59" t="s">
        <v>1013</v>
      </c>
      <c r="F439" s="59" t="s">
        <v>1014</v>
      </c>
      <c r="G439" s="59">
        <v>9501000</v>
      </c>
      <c r="H439" s="59" t="s">
        <v>1018</v>
      </c>
      <c r="I439" s="60">
        <v>7988.78</v>
      </c>
      <c r="J439" s="60">
        <v>3815.98</v>
      </c>
      <c r="K439" s="60">
        <v>4143.47</v>
      </c>
      <c r="L439" s="60">
        <v>3657.18</v>
      </c>
      <c r="M439" s="60">
        <v>5316.07</v>
      </c>
      <c r="N439" s="60">
        <v>3169.21</v>
      </c>
      <c r="O439" s="60">
        <v>4573.8999999999996</v>
      </c>
      <c r="P439" s="60">
        <v>4586.74</v>
      </c>
      <c r="Q439" s="60">
        <v>5145.6099999999997</v>
      </c>
      <c r="R439" s="60">
        <v>6763.62</v>
      </c>
      <c r="S439" s="60">
        <v>3096.86</v>
      </c>
      <c r="T439" s="60">
        <v>2698.56</v>
      </c>
      <c r="U439" s="58">
        <f t="shared" si="6"/>
        <v>54955.979999999996</v>
      </c>
    </row>
    <row r="440" spans="1:21">
      <c r="A440" s="59">
        <v>2201</v>
      </c>
      <c r="B440" s="59" t="s">
        <v>87</v>
      </c>
      <c r="C440" s="59">
        <v>2201</v>
      </c>
      <c r="D440" s="59" t="s">
        <v>87</v>
      </c>
      <c r="E440" s="59" t="s">
        <v>1013</v>
      </c>
      <c r="F440" s="59" t="s">
        <v>1014</v>
      </c>
      <c r="G440" s="59">
        <v>9502000</v>
      </c>
      <c r="H440" s="59" t="s">
        <v>1019</v>
      </c>
      <c r="I440" s="60">
        <v>37127.25</v>
      </c>
      <c r="J440" s="60">
        <v>43567.35</v>
      </c>
      <c r="K440" s="60">
        <v>41060.300000000003</v>
      </c>
      <c r="L440" s="60">
        <v>25095.119999999999</v>
      </c>
      <c r="M440" s="60">
        <v>34938.15</v>
      </c>
      <c r="N440" s="60">
        <v>28956.99</v>
      </c>
      <c r="O440" s="60">
        <v>36361.29</v>
      </c>
      <c r="P440" s="60">
        <v>42948.68</v>
      </c>
      <c r="Q440" s="60">
        <v>23396.53</v>
      </c>
      <c r="R440" s="60">
        <v>31253.03</v>
      </c>
      <c r="S440" s="60">
        <v>30041.4</v>
      </c>
      <c r="T440" s="60">
        <v>29962.73</v>
      </c>
      <c r="U440" s="58">
        <f t="shared" si="6"/>
        <v>404708.82000000007</v>
      </c>
    </row>
    <row r="441" spans="1:21">
      <c r="A441" s="59">
        <v>2201</v>
      </c>
      <c r="B441" s="59" t="s">
        <v>87</v>
      </c>
      <c r="C441" s="59">
        <v>2201</v>
      </c>
      <c r="D441" s="59" t="s">
        <v>87</v>
      </c>
      <c r="E441" s="59" t="s">
        <v>1013</v>
      </c>
      <c r="F441" s="59" t="s">
        <v>1014</v>
      </c>
      <c r="G441" s="59">
        <v>9505000</v>
      </c>
      <c r="H441" s="59" t="s">
        <v>1020</v>
      </c>
      <c r="I441" s="60">
        <v>22468.400000000001</v>
      </c>
      <c r="J441" s="60">
        <v>24860.91</v>
      </c>
      <c r="K441" s="60">
        <v>23534.240000000002</v>
      </c>
      <c r="L441" s="60">
        <v>13893.56</v>
      </c>
      <c r="M441" s="60">
        <v>23571.23</v>
      </c>
      <c r="N441" s="60">
        <v>22888.18</v>
      </c>
      <c r="O441" s="60">
        <v>23722.26</v>
      </c>
      <c r="P441" s="60">
        <v>29426.41</v>
      </c>
      <c r="Q441" s="60">
        <v>17702.13</v>
      </c>
      <c r="R441" s="60">
        <v>26519.7</v>
      </c>
      <c r="S441" s="60">
        <v>21290.05</v>
      </c>
      <c r="T441" s="60">
        <v>22183.919999999998</v>
      </c>
      <c r="U441" s="58">
        <f t="shared" si="6"/>
        <v>272060.99</v>
      </c>
    </row>
    <row r="442" spans="1:21">
      <c r="A442" s="59">
        <v>2201</v>
      </c>
      <c r="B442" s="59" t="s">
        <v>87</v>
      </c>
      <c r="C442" s="59">
        <v>2201</v>
      </c>
      <c r="D442" s="59" t="s">
        <v>87</v>
      </c>
      <c r="E442" s="59" t="s">
        <v>1013</v>
      </c>
      <c r="F442" s="59" t="s">
        <v>1014</v>
      </c>
      <c r="G442" s="59">
        <v>9506000</v>
      </c>
      <c r="H442" s="59" t="s">
        <v>1021</v>
      </c>
      <c r="I442" s="60">
        <v>71980.639999999999</v>
      </c>
      <c r="J442" s="60">
        <v>79579.75</v>
      </c>
      <c r="K442" s="60">
        <v>85990.31</v>
      </c>
      <c r="L442" s="60">
        <v>66905.81</v>
      </c>
      <c r="M442" s="60">
        <v>86494.21</v>
      </c>
      <c r="N442" s="60">
        <v>60794.1</v>
      </c>
      <c r="O442" s="60">
        <v>67348.399999999994</v>
      </c>
      <c r="P442" s="60">
        <v>65995.13</v>
      </c>
      <c r="Q442" s="60">
        <v>73844.11</v>
      </c>
      <c r="R442" s="60">
        <v>82081.570000000007</v>
      </c>
      <c r="S442" s="60">
        <v>59346.85</v>
      </c>
      <c r="T442" s="60">
        <v>62469.09</v>
      </c>
      <c r="U442" s="58">
        <f t="shared" si="6"/>
        <v>862829.97</v>
      </c>
    </row>
    <row r="443" spans="1:21">
      <c r="A443" s="59">
        <v>2201</v>
      </c>
      <c r="B443" s="59" t="s">
        <v>87</v>
      </c>
      <c r="C443" s="59">
        <v>2201</v>
      </c>
      <c r="D443" s="59" t="s">
        <v>87</v>
      </c>
      <c r="E443" s="59" t="s">
        <v>1013</v>
      </c>
      <c r="F443" s="59" t="s">
        <v>1014</v>
      </c>
      <c r="G443" s="59">
        <v>9510000</v>
      </c>
      <c r="H443" s="59" t="s">
        <v>1022</v>
      </c>
      <c r="I443" s="60"/>
      <c r="J443" s="60"/>
      <c r="K443" s="60"/>
      <c r="L443" s="60"/>
      <c r="M443" s="60"/>
      <c r="N443" s="60"/>
      <c r="O443" s="60">
        <v>13.97</v>
      </c>
      <c r="P443" s="60">
        <v>1919.37</v>
      </c>
      <c r="Q443" s="60">
        <v>-3325</v>
      </c>
      <c r="R443" s="60"/>
      <c r="S443" s="60"/>
      <c r="T443" s="60"/>
      <c r="U443" s="58">
        <f t="shared" si="6"/>
        <v>-1391.66</v>
      </c>
    </row>
    <row r="444" spans="1:21">
      <c r="A444" s="59">
        <v>2201</v>
      </c>
      <c r="B444" s="59" t="s">
        <v>87</v>
      </c>
      <c r="C444" s="59">
        <v>2201</v>
      </c>
      <c r="D444" s="59" t="s">
        <v>87</v>
      </c>
      <c r="E444" s="59" t="s">
        <v>1013</v>
      </c>
      <c r="F444" s="59" t="s">
        <v>1014</v>
      </c>
      <c r="G444" s="59">
        <v>9511000</v>
      </c>
      <c r="H444" s="59" t="s">
        <v>1023</v>
      </c>
      <c r="I444" s="60">
        <v>5445.35</v>
      </c>
      <c r="J444" s="60">
        <v>6138.32</v>
      </c>
      <c r="K444" s="60">
        <v>6617.04</v>
      </c>
      <c r="L444" s="60">
        <v>5988.89</v>
      </c>
      <c r="M444" s="60">
        <v>4303.82</v>
      </c>
      <c r="N444" s="60">
        <v>4632.55</v>
      </c>
      <c r="O444" s="60">
        <v>3110.56</v>
      </c>
      <c r="P444" s="60">
        <v>4792.5600000000004</v>
      </c>
      <c r="Q444" s="60">
        <v>13200.32</v>
      </c>
      <c r="R444" s="60">
        <v>9070.6</v>
      </c>
      <c r="S444" s="60">
        <v>4907.29</v>
      </c>
      <c r="T444" s="60">
        <v>5740.09</v>
      </c>
      <c r="U444" s="58">
        <f t="shared" si="6"/>
        <v>73947.389999999985</v>
      </c>
    </row>
    <row r="445" spans="1:21">
      <c r="A445" s="59">
        <v>2201</v>
      </c>
      <c r="B445" s="59" t="s">
        <v>87</v>
      </c>
      <c r="C445" s="59">
        <v>2201</v>
      </c>
      <c r="D445" s="59" t="s">
        <v>87</v>
      </c>
      <c r="E445" s="59" t="s">
        <v>1013</v>
      </c>
      <c r="F445" s="59" t="s">
        <v>1014</v>
      </c>
      <c r="G445" s="59">
        <v>9512000</v>
      </c>
      <c r="H445" s="59" t="s">
        <v>1024</v>
      </c>
      <c r="I445" s="60">
        <v>82782.12</v>
      </c>
      <c r="J445" s="60">
        <v>99855.17</v>
      </c>
      <c r="K445" s="60">
        <v>82430.83</v>
      </c>
      <c r="L445" s="60">
        <v>87136.51</v>
      </c>
      <c r="M445" s="60">
        <v>100398.71</v>
      </c>
      <c r="N445" s="60">
        <v>83158.37</v>
      </c>
      <c r="O445" s="60">
        <v>74707.86</v>
      </c>
      <c r="P445" s="60">
        <v>101693.52</v>
      </c>
      <c r="Q445" s="60">
        <v>83576.37</v>
      </c>
      <c r="R445" s="60">
        <v>85988.56</v>
      </c>
      <c r="S445" s="60">
        <v>72053.259999999995</v>
      </c>
      <c r="T445" s="60">
        <v>77969.19</v>
      </c>
      <c r="U445" s="58">
        <f t="shared" si="6"/>
        <v>1031750.47</v>
      </c>
    </row>
    <row r="446" spans="1:21">
      <c r="A446" s="59">
        <v>2201</v>
      </c>
      <c r="B446" s="59" t="s">
        <v>87</v>
      </c>
      <c r="C446" s="59">
        <v>2201</v>
      </c>
      <c r="D446" s="59" t="s">
        <v>87</v>
      </c>
      <c r="E446" s="59" t="s">
        <v>1013</v>
      </c>
      <c r="F446" s="59" t="s">
        <v>1014</v>
      </c>
      <c r="G446" s="59">
        <v>9513000</v>
      </c>
      <c r="H446" s="59" t="s">
        <v>1025</v>
      </c>
      <c r="I446" s="60">
        <v>7157.34</v>
      </c>
      <c r="J446" s="60">
        <v>14955.96</v>
      </c>
      <c r="K446" s="60">
        <v>20045.509999999998</v>
      </c>
      <c r="L446" s="60">
        <v>13849.35</v>
      </c>
      <c r="M446" s="60">
        <v>16093.93</v>
      </c>
      <c r="N446" s="60">
        <v>5725.5</v>
      </c>
      <c r="O446" s="60">
        <v>6747.93</v>
      </c>
      <c r="P446" s="60">
        <v>8404.73</v>
      </c>
      <c r="Q446" s="60">
        <v>2381.87</v>
      </c>
      <c r="R446" s="60">
        <v>2775.99</v>
      </c>
      <c r="S446" s="60">
        <v>5090.58</v>
      </c>
      <c r="T446" s="60">
        <v>2964.78</v>
      </c>
      <c r="U446" s="58">
        <f t="shared" si="6"/>
        <v>106193.46999999999</v>
      </c>
    </row>
    <row r="447" spans="1:21">
      <c r="A447" s="59">
        <v>2201</v>
      </c>
      <c r="B447" s="59" t="s">
        <v>87</v>
      </c>
      <c r="C447" s="59">
        <v>2201</v>
      </c>
      <c r="D447" s="59" t="s">
        <v>87</v>
      </c>
      <c r="E447" s="59" t="s">
        <v>1013</v>
      </c>
      <c r="F447" s="59" t="s">
        <v>1014</v>
      </c>
      <c r="G447" s="59">
        <v>9514000</v>
      </c>
      <c r="H447" s="59" t="s">
        <v>1026</v>
      </c>
      <c r="I447" s="60">
        <v>2779.57</v>
      </c>
      <c r="J447" s="60">
        <v>10286.209999999999</v>
      </c>
      <c r="K447" s="60">
        <v>5443.68</v>
      </c>
      <c r="L447" s="60">
        <v>3427.13</v>
      </c>
      <c r="M447" s="60">
        <v>2471.02</v>
      </c>
      <c r="N447" s="60">
        <v>4170.17</v>
      </c>
      <c r="O447" s="60">
        <v>5620.26</v>
      </c>
      <c r="P447" s="60">
        <v>5341.58</v>
      </c>
      <c r="Q447" s="60">
        <v>4247.33</v>
      </c>
      <c r="R447" s="60">
        <v>7286.83</v>
      </c>
      <c r="S447" s="60">
        <v>7020.53</v>
      </c>
      <c r="T447" s="60">
        <v>4494.51</v>
      </c>
      <c r="U447" s="58">
        <f t="shared" si="6"/>
        <v>62588.820000000007</v>
      </c>
    </row>
    <row r="448" spans="1:21">
      <c r="A448" s="59">
        <v>2201</v>
      </c>
      <c r="B448" s="59" t="s">
        <v>87</v>
      </c>
      <c r="C448" s="59">
        <v>2201</v>
      </c>
      <c r="D448" s="59" t="s">
        <v>87</v>
      </c>
      <c r="E448" s="59" t="s">
        <v>1013</v>
      </c>
      <c r="F448" s="59" t="s">
        <v>1014</v>
      </c>
      <c r="G448" s="59">
        <v>9546000</v>
      </c>
      <c r="H448" s="59" t="s">
        <v>1027</v>
      </c>
      <c r="I448" s="60"/>
      <c r="J448" s="60"/>
      <c r="K448" s="60"/>
      <c r="L448" s="60"/>
      <c r="M448" s="60"/>
      <c r="N448" s="60"/>
      <c r="O448" s="60"/>
      <c r="P448" s="60">
        <v>6265.03</v>
      </c>
      <c r="Q448" s="60"/>
      <c r="R448" s="60"/>
      <c r="S448" s="60">
        <v>1354.24</v>
      </c>
      <c r="T448" s="60">
        <v>3295.09</v>
      </c>
      <c r="U448" s="58">
        <f t="shared" si="6"/>
        <v>10914.36</v>
      </c>
    </row>
    <row r="449" spans="1:21">
      <c r="A449" s="59">
        <v>2201</v>
      </c>
      <c r="B449" s="59" t="s">
        <v>87</v>
      </c>
      <c r="C449" s="59">
        <v>2201</v>
      </c>
      <c r="D449" s="59" t="s">
        <v>87</v>
      </c>
      <c r="E449" s="59" t="s">
        <v>1013</v>
      </c>
      <c r="F449" s="59" t="s">
        <v>1014</v>
      </c>
      <c r="G449" s="59">
        <v>9547000</v>
      </c>
      <c r="H449" s="59" t="s">
        <v>1028</v>
      </c>
      <c r="I449" s="60">
        <v>5141.63</v>
      </c>
      <c r="J449" s="60">
        <v>6282.48</v>
      </c>
      <c r="K449" s="60">
        <v>1384.1</v>
      </c>
      <c r="L449" s="60">
        <v>121.54</v>
      </c>
      <c r="M449" s="60"/>
      <c r="N449" s="60"/>
      <c r="O449" s="60">
        <v>250.32</v>
      </c>
      <c r="P449" s="60">
        <v>285.49</v>
      </c>
      <c r="Q449" s="60"/>
      <c r="R449" s="60">
        <v>849.34</v>
      </c>
      <c r="S449" s="60">
        <v>178.63</v>
      </c>
      <c r="T449" s="60"/>
      <c r="U449" s="58">
        <f t="shared" si="6"/>
        <v>14493.53</v>
      </c>
    </row>
    <row r="450" spans="1:21">
      <c r="A450" s="59">
        <v>2201</v>
      </c>
      <c r="B450" s="59" t="s">
        <v>87</v>
      </c>
      <c r="C450" s="59">
        <v>2201</v>
      </c>
      <c r="D450" s="59" t="s">
        <v>87</v>
      </c>
      <c r="E450" s="59" t="s">
        <v>1013</v>
      </c>
      <c r="F450" s="59" t="s">
        <v>1014</v>
      </c>
      <c r="G450" s="59">
        <v>9548000</v>
      </c>
      <c r="H450" s="59" t="s">
        <v>1029</v>
      </c>
      <c r="I450" s="60">
        <v>322834.96999999997</v>
      </c>
      <c r="J450" s="60">
        <v>337847.47</v>
      </c>
      <c r="K450" s="60">
        <v>382519.35</v>
      </c>
      <c r="L450" s="60">
        <v>336576.16</v>
      </c>
      <c r="M450" s="60">
        <v>414942.76</v>
      </c>
      <c r="N450" s="60">
        <v>308594.59999999998</v>
      </c>
      <c r="O450" s="60">
        <v>316646.67</v>
      </c>
      <c r="P450" s="60">
        <v>371761.74</v>
      </c>
      <c r="Q450" s="60">
        <v>322243.33</v>
      </c>
      <c r="R450" s="60">
        <v>349920.54</v>
      </c>
      <c r="S450" s="60">
        <v>281734.71999999997</v>
      </c>
      <c r="T450" s="60">
        <v>270679.09999999998</v>
      </c>
      <c r="U450" s="58">
        <f t="shared" si="6"/>
        <v>4016301.4099999997</v>
      </c>
    </row>
    <row r="451" spans="1:21">
      <c r="A451" s="59">
        <v>2201</v>
      </c>
      <c r="B451" s="59" t="s">
        <v>87</v>
      </c>
      <c r="C451" s="59">
        <v>2201</v>
      </c>
      <c r="D451" s="59" t="s">
        <v>87</v>
      </c>
      <c r="E451" s="59" t="s">
        <v>1013</v>
      </c>
      <c r="F451" s="59" t="s">
        <v>1014</v>
      </c>
      <c r="G451" s="59">
        <v>9549000</v>
      </c>
      <c r="H451" s="59" t="s">
        <v>1030</v>
      </c>
      <c r="I451" s="60">
        <v>105225.7</v>
      </c>
      <c r="J451" s="60">
        <v>122583.09</v>
      </c>
      <c r="K451" s="60">
        <v>120174.72</v>
      </c>
      <c r="L451" s="60">
        <v>107616.31</v>
      </c>
      <c r="M451" s="60">
        <v>128687</v>
      </c>
      <c r="N451" s="60">
        <v>86204.41</v>
      </c>
      <c r="O451" s="60">
        <v>92859.16</v>
      </c>
      <c r="P451" s="60">
        <v>93800.22</v>
      </c>
      <c r="Q451" s="60">
        <v>100189.4</v>
      </c>
      <c r="R451" s="60">
        <v>98442.35</v>
      </c>
      <c r="S451" s="60">
        <v>95935.09</v>
      </c>
      <c r="T451" s="60">
        <v>90555.27</v>
      </c>
      <c r="U451" s="58">
        <f t="shared" ref="U451:U514" si="7">SUM(I451:T451)</f>
        <v>1242272.7200000002</v>
      </c>
    </row>
    <row r="452" spans="1:21">
      <c r="A452" s="59">
        <v>2201</v>
      </c>
      <c r="B452" s="59" t="s">
        <v>87</v>
      </c>
      <c r="C452" s="59">
        <v>2201</v>
      </c>
      <c r="D452" s="59" t="s">
        <v>87</v>
      </c>
      <c r="E452" s="59" t="s">
        <v>1013</v>
      </c>
      <c r="F452" s="59" t="s">
        <v>1014</v>
      </c>
      <c r="G452" s="59">
        <v>9552000</v>
      </c>
      <c r="H452" s="59" t="s">
        <v>1031</v>
      </c>
      <c r="I452" s="60">
        <v>15713.68</v>
      </c>
      <c r="J452" s="60">
        <v>13280.69</v>
      </c>
      <c r="K452" s="60">
        <v>14109.05</v>
      </c>
      <c r="L452" s="60">
        <v>17260.830000000002</v>
      </c>
      <c r="M452" s="60">
        <v>15254.26</v>
      </c>
      <c r="N452" s="60">
        <v>13086.82</v>
      </c>
      <c r="O452" s="60">
        <v>15302.77</v>
      </c>
      <c r="P452" s="60">
        <v>23450.68</v>
      </c>
      <c r="Q452" s="60">
        <v>11465.94</v>
      </c>
      <c r="R452" s="60">
        <v>15540.62</v>
      </c>
      <c r="S452" s="60">
        <v>13543.68</v>
      </c>
      <c r="T452" s="60">
        <v>10335.51</v>
      </c>
      <c r="U452" s="58">
        <f t="shared" si="7"/>
        <v>178344.53</v>
      </c>
    </row>
    <row r="453" spans="1:21">
      <c r="A453" s="59">
        <v>2201</v>
      </c>
      <c r="B453" s="59" t="s">
        <v>87</v>
      </c>
      <c r="C453" s="59">
        <v>2201</v>
      </c>
      <c r="D453" s="59" t="s">
        <v>87</v>
      </c>
      <c r="E453" s="59" t="s">
        <v>1013</v>
      </c>
      <c r="F453" s="59" t="s">
        <v>1014</v>
      </c>
      <c r="G453" s="59">
        <v>9553000</v>
      </c>
      <c r="H453" s="59" t="s">
        <v>1032</v>
      </c>
      <c r="I453" s="60">
        <v>45850.3</v>
      </c>
      <c r="J453" s="60">
        <v>53976</v>
      </c>
      <c r="K453" s="60">
        <v>68836.350000000006</v>
      </c>
      <c r="L453" s="60">
        <v>55067.53</v>
      </c>
      <c r="M453" s="60">
        <v>79248.210000000006</v>
      </c>
      <c r="N453" s="60">
        <v>67432.179999999993</v>
      </c>
      <c r="O453" s="60">
        <v>70150.570000000007</v>
      </c>
      <c r="P453" s="60">
        <v>101997.57</v>
      </c>
      <c r="Q453" s="60">
        <v>68541.2</v>
      </c>
      <c r="R453" s="60">
        <v>115289.2</v>
      </c>
      <c r="S453" s="60">
        <v>75952.3</v>
      </c>
      <c r="T453" s="60">
        <v>77272.62</v>
      </c>
      <c r="U453" s="58">
        <f t="shared" si="7"/>
        <v>879614.02999999991</v>
      </c>
    </row>
    <row r="454" spans="1:21">
      <c r="A454" s="59">
        <v>2201</v>
      </c>
      <c r="B454" s="59" t="s">
        <v>87</v>
      </c>
      <c r="C454" s="59">
        <v>2201</v>
      </c>
      <c r="D454" s="59" t="s">
        <v>87</v>
      </c>
      <c r="E454" s="59" t="s">
        <v>1013</v>
      </c>
      <c r="F454" s="59" t="s">
        <v>1014</v>
      </c>
      <c r="G454" s="59">
        <v>9554000</v>
      </c>
      <c r="H454" s="59" t="s">
        <v>1033</v>
      </c>
      <c r="I454" s="60">
        <v>1573.67</v>
      </c>
      <c r="J454" s="60">
        <v>1419.7</v>
      </c>
      <c r="K454" s="60">
        <v>1002.77</v>
      </c>
      <c r="L454" s="60">
        <v>1033.46</v>
      </c>
      <c r="M454" s="60">
        <v>1590.84</v>
      </c>
      <c r="N454" s="60">
        <v>790.95</v>
      </c>
      <c r="O454" s="60">
        <v>1268.8699999999999</v>
      </c>
      <c r="P454" s="60">
        <v>1554.49</v>
      </c>
      <c r="Q454" s="60">
        <v>2892.66</v>
      </c>
      <c r="R454" s="60">
        <v>1636.82</v>
      </c>
      <c r="S454" s="60">
        <v>2106.29</v>
      </c>
      <c r="T454" s="60">
        <v>573.63</v>
      </c>
      <c r="U454" s="58">
        <f t="shared" si="7"/>
        <v>17444.150000000001</v>
      </c>
    </row>
    <row r="455" spans="1:21">
      <c r="A455" s="59">
        <v>2201</v>
      </c>
      <c r="B455" s="59" t="s">
        <v>87</v>
      </c>
      <c r="C455" s="59">
        <v>2201</v>
      </c>
      <c r="D455" s="59" t="s">
        <v>87</v>
      </c>
      <c r="E455" s="59" t="s">
        <v>1013</v>
      </c>
      <c r="F455" s="59" t="s">
        <v>1014</v>
      </c>
      <c r="G455" s="59">
        <v>9556000</v>
      </c>
      <c r="H455" s="59" t="s">
        <v>1034</v>
      </c>
      <c r="I455" s="60">
        <v>38324.379999999997</v>
      </c>
      <c r="J455" s="60">
        <v>38879.980000000003</v>
      </c>
      <c r="K455" s="60">
        <v>39211.82</v>
      </c>
      <c r="L455" s="60">
        <v>34792.65</v>
      </c>
      <c r="M455" s="60">
        <v>47061.14</v>
      </c>
      <c r="N455" s="60">
        <v>34315.31</v>
      </c>
      <c r="O455" s="60">
        <v>39787.64</v>
      </c>
      <c r="P455" s="60">
        <v>44602.06</v>
      </c>
      <c r="Q455" s="60">
        <v>37242.080000000002</v>
      </c>
      <c r="R455" s="60">
        <v>42374.12</v>
      </c>
      <c r="S455" s="60">
        <v>32704.06</v>
      </c>
      <c r="T455" s="60">
        <v>35675.65</v>
      </c>
      <c r="U455" s="58">
        <f t="shared" si="7"/>
        <v>464970.89</v>
      </c>
    </row>
    <row r="456" spans="1:21">
      <c r="A456" s="59">
        <v>2201</v>
      </c>
      <c r="B456" s="59" t="s">
        <v>87</v>
      </c>
      <c r="C456" s="59">
        <v>2201</v>
      </c>
      <c r="D456" s="59" t="s">
        <v>87</v>
      </c>
      <c r="E456" s="59" t="s">
        <v>1013</v>
      </c>
      <c r="F456" s="59" t="s">
        <v>1014</v>
      </c>
      <c r="G456" s="59">
        <v>9560000</v>
      </c>
      <c r="H456" s="59" t="s">
        <v>1035</v>
      </c>
      <c r="I456" s="60">
        <v>70514.25</v>
      </c>
      <c r="J456" s="60">
        <v>107512.69</v>
      </c>
      <c r="K456" s="60">
        <v>44507.69</v>
      </c>
      <c r="L456" s="60">
        <v>35895.339999999997</v>
      </c>
      <c r="M456" s="60">
        <v>46375.97</v>
      </c>
      <c r="N456" s="60">
        <v>44034.38</v>
      </c>
      <c r="O456" s="60">
        <v>37049.97</v>
      </c>
      <c r="P456" s="60">
        <v>53221.04</v>
      </c>
      <c r="Q456" s="60">
        <v>46050.6</v>
      </c>
      <c r="R456" s="60">
        <v>48870.55</v>
      </c>
      <c r="S456" s="60">
        <v>36720.49</v>
      </c>
      <c r="T456" s="60">
        <v>33015.86</v>
      </c>
      <c r="U456" s="58">
        <f t="shared" si="7"/>
        <v>603768.82999999996</v>
      </c>
    </row>
    <row r="457" spans="1:21">
      <c r="A457" s="59">
        <v>2201</v>
      </c>
      <c r="B457" s="59" t="s">
        <v>87</v>
      </c>
      <c r="C457" s="59">
        <v>2201</v>
      </c>
      <c r="D457" s="59" t="s">
        <v>87</v>
      </c>
      <c r="E457" s="59" t="s">
        <v>1013</v>
      </c>
      <c r="F457" s="59" t="s">
        <v>1014</v>
      </c>
      <c r="G457" s="59">
        <v>9561100</v>
      </c>
      <c r="H457" s="59" t="s">
        <v>1036</v>
      </c>
      <c r="I457" s="60">
        <v>5509.88</v>
      </c>
      <c r="J457" s="60">
        <v>5130.37</v>
      </c>
      <c r="K457" s="60">
        <v>5355.69</v>
      </c>
      <c r="L457" s="60">
        <v>4463.68</v>
      </c>
      <c r="M457" s="60">
        <v>6060.9</v>
      </c>
      <c r="N457" s="60">
        <v>4393.88</v>
      </c>
      <c r="O457" s="60">
        <v>5260.55</v>
      </c>
      <c r="P457" s="60">
        <v>5625.19</v>
      </c>
      <c r="Q457" s="60">
        <v>4717.51</v>
      </c>
      <c r="R457" s="60">
        <v>5179.4399999999996</v>
      </c>
      <c r="S457" s="60">
        <v>4200.42</v>
      </c>
      <c r="T457" s="60">
        <v>5475.41</v>
      </c>
      <c r="U457" s="58">
        <f t="shared" si="7"/>
        <v>61372.92</v>
      </c>
    </row>
    <row r="458" spans="1:21">
      <c r="A458" s="59">
        <v>2201</v>
      </c>
      <c r="B458" s="59" t="s">
        <v>87</v>
      </c>
      <c r="C458" s="59">
        <v>2201</v>
      </c>
      <c r="D458" s="59" t="s">
        <v>87</v>
      </c>
      <c r="E458" s="59" t="s">
        <v>1013</v>
      </c>
      <c r="F458" s="59" t="s">
        <v>1014</v>
      </c>
      <c r="G458" s="59">
        <v>9561200</v>
      </c>
      <c r="H458" s="59" t="s">
        <v>1037</v>
      </c>
      <c r="I458" s="60">
        <v>87504</v>
      </c>
      <c r="J458" s="60">
        <v>96607.74</v>
      </c>
      <c r="K458" s="60">
        <v>101977.82</v>
      </c>
      <c r="L458" s="60">
        <v>74941.2</v>
      </c>
      <c r="M458" s="60">
        <v>117193.02</v>
      </c>
      <c r="N458" s="60">
        <v>80964.490000000005</v>
      </c>
      <c r="O458" s="60">
        <v>83919.71</v>
      </c>
      <c r="P458" s="60">
        <v>102950.37</v>
      </c>
      <c r="Q458" s="60">
        <v>84768.08</v>
      </c>
      <c r="R458" s="60">
        <v>96090.83</v>
      </c>
      <c r="S458" s="60">
        <v>73065.119999999995</v>
      </c>
      <c r="T458" s="60">
        <v>77434.12</v>
      </c>
      <c r="U458" s="58">
        <f t="shared" si="7"/>
        <v>1077416.5</v>
      </c>
    </row>
    <row r="459" spans="1:21">
      <c r="A459" s="59">
        <v>2201</v>
      </c>
      <c r="B459" s="59" t="s">
        <v>87</v>
      </c>
      <c r="C459" s="59">
        <v>2201</v>
      </c>
      <c r="D459" s="59" t="s">
        <v>87</v>
      </c>
      <c r="E459" s="59" t="s">
        <v>1013</v>
      </c>
      <c r="F459" s="59" t="s">
        <v>1014</v>
      </c>
      <c r="G459" s="59">
        <v>9561300</v>
      </c>
      <c r="H459" s="59" t="s">
        <v>1038</v>
      </c>
      <c r="I459" s="60">
        <v>58775.53</v>
      </c>
      <c r="J459" s="60">
        <v>65123.08</v>
      </c>
      <c r="K459" s="60">
        <v>63834.26</v>
      </c>
      <c r="L459" s="60">
        <v>53685.15</v>
      </c>
      <c r="M459" s="60">
        <v>76038.66</v>
      </c>
      <c r="N459" s="60">
        <v>53056.53</v>
      </c>
      <c r="O459" s="60">
        <v>62371.61</v>
      </c>
      <c r="P459" s="60">
        <v>71748.490000000005</v>
      </c>
      <c r="Q459" s="60">
        <v>55145.440000000002</v>
      </c>
      <c r="R459" s="60">
        <v>64675.48</v>
      </c>
      <c r="S459" s="60">
        <v>49095.360000000001</v>
      </c>
      <c r="T459" s="60">
        <v>53934.64</v>
      </c>
      <c r="U459" s="58">
        <f t="shared" si="7"/>
        <v>727484.23</v>
      </c>
    </row>
    <row r="460" spans="1:21">
      <c r="A460" s="59">
        <v>2201</v>
      </c>
      <c r="B460" s="59" t="s">
        <v>87</v>
      </c>
      <c r="C460" s="59">
        <v>2201</v>
      </c>
      <c r="D460" s="59" t="s">
        <v>87</v>
      </c>
      <c r="E460" s="59" t="s">
        <v>1013</v>
      </c>
      <c r="F460" s="59" t="s">
        <v>1014</v>
      </c>
      <c r="G460" s="59">
        <v>9562000</v>
      </c>
      <c r="H460" s="59" t="s">
        <v>1039</v>
      </c>
      <c r="I460" s="60">
        <v>31060.05</v>
      </c>
      <c r="J460" s="60">
        <v>27781.41</v>
      </c>
      <c r="K460" s="60">
        <v>28420.080000000002</v>
      </c>
      <c r="L460" s="60">
        <v>24420.959999999999</v>
      </c>
      <c r="M460" s="60">
        <v>33254.769999999997</v>
      </c>
      <c r="N460" s="60">
        <v>28334.34</v>
      </c>
      <c r="O460" s="60">
        <v>28834.82</v>
      </c>
      <c r="P460" s="60">
        <v>34831.040000000001</v>
      </c>
      <c r="Q460" s="60">
        <v>22750.34</v>
      </c>
      <c r="R460" s="60">
        <v>33820.519999999997</v>
      </c>
      <c r="S460" s="60">
        <v>18817.12</v>
      </c>
      <c r="T460" s="60">
        <v>15089.82</v>
      </c>
      <c r="U460" s="58">
        <f t="shared" si="7"/>
        <v>327415.27</v>
      </c>
    </row>
    <row r="461" spans="1:21">
      <c r="A461" s="59">
        <v>2201</v>
      </c>
      <c r="B461" s="59" t="s">
        <v>87</v>
      </c>
      <c r="C461" s="59">
        <v>2201</v>
      </c>
      <c r="D461" s="59" t="s">
        <v>87</v>
      </c>
      <c r="E461" s="59" t="s">
        <v>1013</v>
      </c>
      <c r="F461" s="59" t="s">
        <v>1014</v>
      </c>
      <c r="G461" s="59">
        <v>9563000</v>
      </c>
      <c r="H461" s="59" t="s">
        <v>1040</v>
      </c>
      <c r="I461" s="60">
        <v>1131.54</v>
      </c>
      <c r="J461" s="60">
        <v>689.02</v>
      </c>
      <c r="K461" s="60">
        <v>1010.17</v>
      </c>
      <c r="L461" s="60">
        <v>1459.37</v>
      </c>
      <c r="M461" s="60">
        <v>1642.42</v>
      </c>
      <c r="N461" s="60">
        <v>1949.46</v>
      </c>
      <c r="O461" s="60">
        <v>1027.6600000000001</v>
      </c>
      <c r="P461" s="60">
        <v>2220.59</v>
      </c>
      <c r="Q461" s="60">
        <v>35142.69</v>
      </c>
      <c r="R461" s="60">
        <v>3169.42</v>
      </c>
      <c r="S461" s="60">
        <v>1673.1</v>
      </c>
      <c r="T461" s="60">
        <v>2677</v>
      </c>
      <c r="U461" s="58">
        <f t="shared" si="7"/>
        <v>53792.44</v>
      </c>
    </row>
    <row r="462" spans="1:21">
      <c r="A462" s="59">
        <v>2201</v>
      </c>
      <c r="B462" s="59" t="s">
        <v>87</v>
      </c>
      <c r="C462" s="59">
        <v>2201</v>
      </c>
      <c r="D462" s="59" t="s">
        <v>87</v>
      </c>
      <c r="E462" s="59" t="s">
        <v>1013</v>
      </c>
      <c r="F462" s="59" t="s">
        <v>1014</v>
      </c>
      <c r="G462" s="59">
        <v>9566000</v>
      </c>
      <c r="H462" s="59" t="s">
        <v>1041</v>
      </c>
      <c r="I462" s="60">
        <v>32088.86</v>
      </c>
      <c r="J462" s="60">
        <v>43001.48</v>
      </c>
      <c r="K462" s="60">
        <v>59937.27</v>
      </c>
      <c r="L462" s="60">
        <v>42240.59</v>
      </c>
      <c r="M462" s="60">
        <v>56882.41</v>
      </c>
      <c r="N462" s="60">
        <v>49077.62</v>
      </c>
      <c r="O462" s="60">
        <v>50127.45</v>
      </c>
      <c r="P462" s="60">
        <v>61676.34</v>
      </c>
      <c r="Q462" s="60">
        <v>44683.18</v>
      </c>
      <c r="R462" s="60">
        <v>50673.05</v>
      </c>
      <c r="S462" s="60">
        <v>40089.370000000003</v>
      </c>
      <c r="T462" s="60">
        <v>47386.71</v>
      </c>
      <c r="U462" s="58">
        <f t="shared" si="7"/>
        <v>577864.32999999996</v>
      </c>
    </row>
    <row r="463" spans="1:21">
      <c r="A463" s="59">
        <v>2201</v>
      </c>
      <c r="B463" s="59" t="s">
        <v>87</v>
      </c>
      <c r="C463" s="59">
        <v>2201</v>
      </c>
      <c r="D463" s="59" t="s">
        <v>87</v>
      </c>
      <c r="E463" s="59" t="s">
        <v>1013</v>
      </c>
      <c r="F463" s="59" t="s">
        <v>1014</v>
      </c>
      <c r="G463" s="59">
        <v>9569000</v>
      </c>
      <c r="H463" s="59" t="s">
        <v>1042</v>
      </c>
      <c r="I463" s="60">
        <v>31.05</v>
      </c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8">
        <f t="shared" si="7"/>
        <v>31.05</v>
      </c>
    </row>
    <row r="464" spans="1:21">
      <c r="A464" s="59">
        <v>2201</v>
      </c>
      <c r="B464" s="59" t="s">
        <v>87</v>
      </c>
      <c r="C464" s="59">
        <v>2201</v>
      </c>
      <c r="D464" s="59" t="s">
        <v>87</v>
      </c>
      <c r="E464" s="59" t="s">
        <v>1013</v>
      </c>
      <c r="F464" s="59" t="s">
        <v>1014</v>
      </c>
      <c r="G464" s="59">
        <v>9569200</v>
      </c>
      <c r="H464" s="59" t="s">
        <v>1043</v>
      </c>
      <c r="I464" s="60">
        <v>14540.6</v>
      </c>
      <c r="J464" s="60">
        <v>9876.7099999999991</v>
      </c>
      <c r="K464" s="60">
        <v>7189.29</v>
      </c>
      <c r="L464" s="60">
        <v>11961.28</v>
      </c>
      <c r="M464" s="60">
        <v>15072.88</v>
      </c>
      <c r="N464" s="60">
        <v>14585.51</v>
      </c>
      <c r="O464" s="60">
        <v>9836.7000000000007</v>
      </c>
      <c r="P464" s="60">
        <v>17961.740000000002</v>
      </c>
      <c r="Q464" s="60">
        <v>9781.59</v>
      </c>
      <c r="R464" s="60">
        <v>16450.62</v>
      </c>
      <c r="S464" s="60">
        <v>8951.01</v>
      </c>
      <c r="T464" s="60">
        <v>10003.540000000001</v>
      </c>
      <c r="U464" s="58">
        <f t="shared" si="7"/>
        <v>146211.47</v>
      </c>
    </row>
    <row r="465" spans="1:21">
      <c r="A465" s="59">
        <v>2201</v>
      </c>
      <c r="B465" s="59" t="s">
        <v>87</v>
      </c>
      <c r="C465" s="59">
        <v>2201</v>
      </c>
      <c r="D465" s="59" t="s">
        <v>87</v>
      </c>
      <c r="E465" s="59" t="s">
        <v>1013</v>
      </c>
      <c r="F465" s="59" t="s">
        <v>1014</v>
      </c>
      <c r="G465" s="59">
        <v>9569300</v>
      </c>
      <c r="H465" s="59" t="s">
        <v>1044</v>
      </c>
      <c r="I465" s="60">
        <v>5563.85</v>
      </c>
      <c r="J465" s="60">
        <v>4183.7</v>
      </c>
      <c r="K465" s="60">
        <v>3009.53</v>
      </c>
      <c r="L465" s="60">
        <v>1835.91</v>
      </c>
      <c r="M465" s="60">
        <v>2951.55</v>
      </c>
      <c r="N465" s="60">
        <v>2200.1999999999998</v>
      </c>
      <c r="O465" s="60">
        <v>1923.72</v>
      </c>
      <c r="P465" s="60">
        <v>1654.35</v>
      </c>
      <c r="Q465" s="60">
        <v>1462.75</v>
      </c>
      <c r="R465" s="60">
        <v>5740.64</v>
      </c>
      <c r="S465" s="60">
        <v>1308.6300000000001</v>
      </c>
      <c r="T465" s="60">
        <v>1471.28</v>
      </c>
      <c r="U465" s="58">
        <f t="shared" si="7"/>
        <v>33306.11</v>
      </c>
    </row>
    <row r="466" spans="1:21">
      <c r="A466" s="59">
        <v>2201</v>
      </c>
      <c r="B466" s="59" t="s">
        <v>87</v>
      </c>
      <c r="C466" s="59">
        <v>2201</v>
      </c>
      <c r="D466" s="59" t="s">
        <v>87</v>
      </c>
      <c r="E466" s="59" t="s">
        <v>1013</v>
      </c>
      <c r="F466" s="59" t="s">
        <v>1014</v>
      </c>
      <c r="G466" s="59">
        <v>9570000</v>
      </c>
      <c r="H466" s="59" t="s">
        <v>1045</v>
      </c>
      <c r="I466" s="60">
        <v>5008.5</v>
      </c>
      <c r="J466" s="60">
        <v>6568.83</v>
      </c>
      <c r="K466" s="60">
        <v>15301.27</v>
      </c>
      <c r="L466" s="60">
        <v>5681.93</v>
      </c>
      <c r="M466" s="60">
        <v>11123.38</v>
      </c>
      <c r="N466" s="60">
        <v>5302.77</v>
      </c>
      <c r="O466" s="60">
        <v>8016.28</v>
      </c>
      <c r="P466" s="60">
        <v>7691.7</v>
      </c>
      <c r="Q466" s="60">
        <v>7464.5</v>
      </c>
      <c r="R466" s="60">
        <v>7518.71</v>
      </c>
      <c r="S466" s="60">
        <v>6601.02</v>
      </c>
      <c r="T466" s="60">
        <v>5720.87</v>
      </c>
      <c r="U466" s="58">
        <f t="shared" si="7"/>
        <v>91999.76</v>
      </c>
    </row>
    <row r="467" spans="1:21">
      <c r="A467" s="59">
        <v>2201</v>
      </c>
      <c r="B467" s="59" t="s">
        <v>87</v>
      </c>
      <c r="C467" s="59">
        <v>2201</v>
      </c>
      <c r="D467" s="59" t="s">
        <v>87</v>
      </c>
      <c r="E467" s="59" t="s">
        <v>1013</v>
      </c>
      <c r="F467" s="59" t="s">
        <v>1014</v>
      </c>
      <c r="G467" s="59">
        <v>9571000</v>
      </c>
      <c r="H467" s="59" t="s">
        <v>1046</v>
      </c>
      <c r="I467" s="60">
        <v>33090.639999999999</v>
      </c>
      <c r="J467" s="60">
        <v>38731</v>
      </c>
      <c r="K467" s="60">
        <v>36409.980000000003</v>
      </c>
      <c r="L467" s="60">
        <v>35248.67</v>
      </c>
      <c r="M467" s="60">
        <v>43995.4</v>
      </c>
      <c r="N467" s="60">
        <v>36645.410000000003</v>
      </c>
      <c r="O467" s="60">
        <v>38343.879999999997</v>
      </c>
      <c r="P467" s="60">
        <v>41661.21</v>
      </c>
      <c r="Q467" s="60">
        <v>31733.25</v>
      </c>
      <c r="R467" s="60">
        <v>41150.51</v>
      </c>
      <c r="S467" s="60">
        <v>30444.93</v>
      </c>
      <c r="T467" s="60">
        <v>35800.97</v>
      </c>
      <c r="U467" s="58">
        <f t="shared" si="7"/>
        <v>443255.85</v>
      </c>
    </row>
    <row r="468" spans="1:21">
      <c r="A468" s="59">
        <v>2201</v>
      </c>
      <c r="B468" s="59" t="s">
        <v>87</v>
      </c>
      <c r="C468" s="59">
        <v>2201</v>
      </c>
      <c r="D468" s="59" t="s">
        <v>87</v>
      </c>
      <c r="E468" s="59" t="s">
        <v>1013</v>
      </c>
      <c r="F468" s="59" t="s">
        <v>1014</v>
      </c>
      <c r="G468" s="59">
        <v>9580000</v>
      </c>
      <c r="H468" s="59" t="s">
        <v>1047</v>
      </c>
      <c r="I468" s="60">
        <v>22650.400000000001</v>
      </c>
      <c r="J468" s="60">
        <v>38664.61</v>
      </c>
      <c r="K468" s="60">
        <v>51015.15</v>
      </c>
      <c r="L468" s="60">
        <v>20700.509999999998</v>
      </c>
      <c r="M468" s="60">
        <v>30207.11</v>
      </c>
      <c r="N468" s="60">
        <v>29673.62</v>
      </c>
      <c r="O468" s="60">
        <v>30232.23</v>
      </c>
      <c r="P468" s="60">
        <v>31870.07</v>
      </c>
      <c r="Q468" s="60">
        <v>21615.08</v>
      </c>
      <c r="R468" s="60">
        <v>32985.47</v>
      </c>
      <c r="S468" s="60">
        <v>19374.72</v>
      </c>
      <c r="T468" s="60">
        <v>18540.37</v>
      </c>
      <c r="U468" s="58">
        <f t="shared" si="7"/>
        <v>347529.33999999997</v>
      </c>
    </row>
    <row r="469" spans="1:21">
      <c r="A469" s="59">
        <v>2201</v>
      </c>
      <c r="B469" s="59" t="s">
        <v>87</v>
      </c>
      <c r="C469" s="59">
        <v>2201</v>
      </c>
      <c r="D469" s="59" t="s">
        <v>87</v>
      </c>
      <c r="E469" s="59" t="s">
        <v>1013</v>
      </c>
      <c r="F469" s="59" t="s">
        <v>1014</v>
      </c>
      <c r="G469" s="59">
        <v>9581000</v>
      </c>
      <c r="H469" s="59" t="s">
        <v>1048</v>
      </c>
      <c r="I469" s="60">
        <v>18503.62</v>
      </c>
      <c r="J469" s="60">
        <v>15825.35</v>
      </c>
      <c r="K469" s="60">
        <v>10787.96</v>
      </c>
      <c r="L469" s="60">
        <v>9092.92</v>
      </c>
      <c r="M469" s="60">
        <v>7465.34</v>
      </c>
      <c r="N469" s="60">
        <v>8031.01</v>
      </c>
      <c r="O469" s="60">
        <v>8865.01</v>
      </c>
      <c r="P469" s="60">
        <v>9690.6200000000008</v>
      </c>
      <c r="Q469" s="60">
        <v>7383.98</v>
      </c>
      <c r="R469" s="60">
        <v>11045.37</v>
      </c>
      <c r="S469" s="60">
        <v>5379.95</v>
      </c>
      <c r="T469" s="60">
        <v>9204.94</v>
      </c>
      <c r="U469" s="58">
        <f t="shared" si="7"/>
        <v>121276.06999999998</v>
      </c>
    </row>
    <row r="470" spans="1:21">
      <c r="A470" s="59">
        <v>2201</v>
      </c>
      <c r="B470" s="59" t="s">
        <v>87</v>
      </c>
      <c r="C470" s="59">
        <v>2201</v>
      </c>
      <c r="D470" s="59" t="s">
        <v>87</v>
      </c>
      <c r="E470" s="59" t="s">
        <v>1013</v>
      </c>
      <c r="F470" s="59" t="s">
        <v>1014</v>
      </c>
      <c r="G470" s="59">
        <v>9582000</v>
      </c>
      <c r="H470" s="59" t="s">
        <v>1049</v>
      </c>
      <c r="I470" s="60">
        <v>44358.84</v>
      </c>
      <c r="J470" s="60">
        <v>57681.38</v>
      </c>
      <c r="K470" s="60">
        <v>57368.62</v>
      </c>
      <c r="L470" s="60">
        <v>53123.56</v>
      </c>
      <c r="M470" s="60">
        <v>69418.91</v>
      </c>
      <c r="N470" s="60">
        <v>49248.87</v>
      </c>
      <c r="O470" s="60">
        <v>46547.82</v>
      </c>
      <c r="P470" s="60">
        <v>55051.15</v>
      </c>
      <c r="Q470" s="60">
        <v>52957.06</v>
      </c>
      <c r="R470" s="60">
        <v>62132.09</v>
      </c>
      <c r="S470" s="60">
        <v>46972.6</v>
      </c>
      <c r="T470" s="60">
        <v>46634.39</v>
      </c>
      <c r="U470" s="58">
        <f t="shared" si="7"/>
        <v>641495.29</v>
      </c>
    </row>
    <row r="471" spans="1:21">
      <c r="A471" s="59">
        <v>2201</v>
      </c>
      <c r="B471" s="59" t="s">
        <v>87</v>
      </c>
      <c r="C471" s="59">
        <v>2201</v>
      </c>
      <c r="D471" s="59" t="s">
        <v>87</v>
      </c>
      <c r="E471" s="59" t="s">
        <v>1013</v>
      </c>
      <c r="F471" s="59" t="s">
        <v>1014</v>
      </c>
      <c r="G471" s="59">
        <v>9583000</v>
      </c>
      <c r="H471" s="59" t="s">
        <v>1050</v>
      </c>
      <c r="I471" s="60">
        <v>145110.72</v>
      </c>
      <c r="J471" s="60">
        <v>190355.81</v>
      </c>
      <c r="K471" s="60">
        <v>199885.71</v>
      </c>
      <c r="L471" s="60">
        <v>176421.73</v>
      </c>
      <c r="M471" s="60">
        <v>225861.36</v>
      </c>
      <c r="N471" s="60">
        <v>182605.83</v>
      </c>
      <c r="O471" s="60">
        <v>170449.2</v>
      </c>
      <c r="P471" s="60">
        <v>210089.76</v>
      </c>
      <c r="Q471" s="60">
        <v>393812.42</v>
      </c>
      <c r="R471" s="60">
        <v>231345.4</v>
      </c>
      <c r="S471" s="60">
        <v>167082.15</v>
      </c>
      <c r="T471" s="60">
        <v>180321.19</v>
      </c>
      <c r="U471" s="58">
        <f t="shared" si="7"/>
        <v>2473341.2799999998</v>
      </c>
    </row>
    <row r="472" spans="1:21">
      <c r="A472" s="59">
        <v>2201</v>
      </c>
      <c r="B472" s="59" t="s">
        <v>87</v>
      </c>
      <c r="C472" s="59">
        <v>2201</v>
      </c>
      <c r="D472" s="59" t="s">
        <v>87</v>
      </c>
      <c r="E472" s="59" t="s">
        <v>1013</v>
      </c>
      <c r="F472" s="59" t="s">
        <v>1014</v>
      </c>
      <c r="G472" s="59">
        <v>9584000</v>
      </c>
      <c r="H472" s="59" t="s">
        <v>1051</v>
      </c>
      <c r="I472" s="60">
        <v>8300.5499999999993</v>
      </c>
      <c r="J472" s="60">
        <v>7239.47</v>
      </c>
      <c r="K472" s="60">
        <v>7804.6</v>
      </c>
      <c r="L472" s="60">
        <v>7414.37</v>
      </c>
      <c r="M472" s="60">
        <v>9365.51</v>
      </c>
      <c r="N472" s="60">
        <v>7808.31</v>
      </c>
      <c r="O472" s="60">
        <v>7769.51</v>
      </c>
      <c r="P472" s="60">
        <v>8960.6299999999992</v>
      </c>
      <c r="Q472" s="60">
        <v>4292.54</v>
      </c>
      <c r="R472" s="60">
        <v>9287.4699999999993</v>
      </c>
      <c r="S472" s="60">
        <v>8248.07</v>
      </c>
      <c r="T472" s="60">
        <v>8194.67</v>
      </c>
      <c r="U472" s="58">
        <f t="shared" si="7"/>
        <v>94685.7</v>
      </c>
    </row>
    <row r="473" spans="1:21">
      <c r="A473" s="59">
        <v>2201</v>
      </c>
      <c r="B473" s="59" t="s">
        <v>87</v>
      </c>
      <c r="C473" s="59">
        <v>2201</v>
      </c>
      <c r="D473" s="59" t="s">
        <v>87</v>
      </c>
      <c r="E473" s="59" t="s">
        <v>1013</v>
      </c>
      <c r="F473" s="59" t="s">
        <v>1014</v>
      </c>
      <c r="G473" s="59">
        <v>9585000</v>
      </c>
      <c r="H473" s="59" t="s">
        <v>1052</v>
      </c>
      <c r="I473" s="60">
        <v>84529.71</v>
      </c>
      <c r="J473" s="60">
        <v>68590.23</v>
      </c>
      <c r="K473" s="60">
        <v>64300.81</v>
      </c>
      <c r="L473" s="60">
        <v>65794.759999999995</v>
      </c>
      <c r="M473" s="60">
        <v>76939.3</v>
      </c>
      <c r="N473" s="60">
        <v>63032.9</v>
      </c>
      <c r="O473" s="60">
        <v>52283.55</v>
      </c>
      <c r="P473" s="60">
        <v>67318.039999999994</v>
      </c>
      <c r="Q473" s="60">
        <v>54113.22</v>
      </c>
      <c r="R473" s="60">
        <v>73003.649999999994</v>
      </c>
      <c r="S473" s="60">
        <v>44280.53</v>
      </c>
      <c r="T473" s="60">
        <v>44070.1</v>
      </c>
      <c r="U473" s="58">
        <f t="shared" si="7"/>
        <v>758256.8</v>
      </c>
    </row>
    <row r="474" spans="1:21">
      <c r="A474" s="59">
        <v>2201</v>
      </c>
      <c r="B474" s="59" t="s">
        <v>87</v>
      </c>
      <c r="C474" s="59">
        <v>2201</v>
      </c>
      <c r="D474" s="59" t="s">
        <v>87</v>
      </c>
      <c r="E474" s="59" t="s">
        <v>1013</v>
      </c>
      <c r="F474" s="59" t="s">
        <v>1014</v>
      </c>
      <c r="G474" s="59">
        <v>9586000</v>
      </c>
      <c r="H474" s="59" t="s">
        <v>1053</v>
      </c>
      <c r="I474" s="60">
        <v>110782.24</v>
      </c>
      <c r="J474" s="60">
        <v>123992.57</v>
      </c>
      <c r="K474" s="60">
        <v>100584.74</v>
      </c>
      <c r="L474" s="60">
        <v>76692.759999999995</v>
      </c>
      <c r="M474" s="60">
        <v>112526.94</v>
      </c>
      <c r="N474" s="60">
        <v>89771.16</v>
      </c>
      <c r="O474" s="60">
        <v>93267.49</v>
      </c>
      <c r="P474" s="60">
        <v>118547.35</v>
      </c>
      <c r="Q474" s="60">
        <v>82892.11</v>
      </c>
      <c r="R474" s="60">
        <v>113577.02</v>
      </c>
      <c r="S474" s="60">
        <v>72530.22</v>
      </c>
      <c r="T474" s="60">
        <v>93946.23</v>
      </c>
      <c r="U474" s="58">
        <f t="shared" si="7"/>
        <v>1189110.83</v>
      </c>
    </row>
    <row r="475" spans="1:21">
      <c r="A475" s="59">
        <v>2201</v>
      </c>
      <c r="B475" s="59" t="s">
        <v>87</v>
      </c>
      <c r="C475" s="59">
        <v>2201</v>
      </c>
      <c r="D475" s="59" t="s">
        <v>87</v>
      </c>
      <c r="E475" s="59" t="s">
        <v>1013</v>
      </c>
      <c r="F475" s="59" t="s">
        <v>1014</v>
      </c>
      <c r="G475" s="59">
        <v>9587000</v>
      </c>
      <c r="H475" s="59" t="s">
        <v>1054</v>
      </c>
      <c r="I475" s="60">
        <v>28456.26</v>
      </c>
      <c r="J475" s="60">
        <v>31717.23</v>
      </c>
      <c r="K475" s="60">
        <v>4338.0600000000004</v>
      </c>
      <c r="L475" s="60">
        <v>13769.71</v>
      </c>
      <c r="M475" s="60">
        <v>23587.05</v>
      </c>
      <c r="N475" s="60">
        <v>16384.7</v>
      </c>
      <c r="O475" s="60">
        <v>15856.38</v>
      </c>
      <c r="P475" s="60">
        <v>23569.62</v>
      </c>
      <c r="Q475" s="60">
        <v>19025.419999999998</v>
      </c>
      <c r="R475" s="60">
        <v>21668.560000000001</v>
      </c>
      <c r="S475" s="60">
        <v>17217.28</v>
      </c>
      <c r="T475" s="60">
        <v>14441.51</v>
      </c>
      <c r="U475" s="58">
        <f t="shared" si="7"/>
        <v>230031.78</v>
      </c>
    </row>
    <row r="476" spans="1:21">
      <c r="A476" s="59">
        <v>2201</v>
      </c>
      <c r="B476" s="59" t="s">
        <v>87</v>
      </c>
      <c r="C476" s="59">
        <v>2201</v>
      </c>
      <c r="D476" s="59" t="s">
        <v>87</v>
      </c>
      <c r="E476" s="59" t="s">
        <v>1013</v>
      </c>
      <c r="F476" s="59" t="s">
        <v>1014</v>
      </c>
      <c r="G476" s="59">
        <v>9588000</v>
      </c>
      <c r="H476" s="59" t="s">
        <v>1055</v>
      </c>
      <c r="I476" s="60">
        <v>176088.55</v>
      </c>
      <c r="J476" s="60">
        <v>195356.57</v>
      </c>
      <c r="K476" s="60">
        <v>210910.11</v>
      </c>
      <c r="L476" s="60">
        <v>168630.32</v>
      </c>
      <c r="M476" s="60">
        <v>203438.29</v>
      </c>
      <c r="N476" s="60">
        <v>159565.70000000001</v>
      </c>
      <c r="O476" s="60">
        <v>175089.63</v>
      </c>
      <c r="P476" s="60">
        <v>197002.5</v>
      </c>
      <c r="Q476" s="60">
        <v>144389.62</v>
      </c>
      <c r="R476" s="60">
        <v>168527.55</v>
      </c>
      <c r="S476" s="60">
        <v>131616.28</v>
      </c>
      <c r="T476" s="60">
        <v>150190.19</v>
      </c>
      <c r="U476" s="58">
        <f t="shared" si="7"/>
        <v>2080805.31</v>
      </c>
    </row>
    <row r="477" spans="1:21">
      <c r="A477" s="59">
        <v>2201</v>
      </c>
      <c r="B477" s="59" t="s">
        <v>87</v>
      </c>
      <c r="C477" s="59">
        <v>2201</v>
      </c>
      <c r="D477" s="59" t="s">
        <v>87</v>
      </c>
      <c r="E477" s="59" t="s">
        <v>1013</v>
      </c>
      <c r="F477" s="59" t="s">
        <v>1014</v>
      </c>
      <c r="G477" s="59">
        <v>9591000</v>
      </c>
      <c r="H477" s="59" t="s">
        <v>1056</v>
      </c>
      <c r="I477" s="60">
        <v>2359.4</v>
      </c>
      <c r="J477" s="60">
        <v>3130.33</v>
      </c>
      <c r="K477" s="60">
        <v>2161.67</v>
      </c>
      <c r="L477" s="60">
        <v>4274.84</v>
      </c>
      <c r="M477" s="60">
        <v>1953.01</v>
      </c>
      <c r="N477" s="60">
        <v>2331.4299999999998</v>
      </c>
      <c r="O477" s="60">
        <v>3169.81</v>
      </c>
      <c r="P477" s="60">
        <v>3737.3</v>
      </c>
      <c r="Q477" s="60">
        <v>3555.04</v>
      </c>
      <c r="R477" s="60">
        <v>4079.8</v>
      </c>
      <c r="S477" s="60">
        <v>2299.14</v>
      </c>
      <c r="T477" s="60">
        <v>1563.36</v>
      </c>
      <c r="U477" s="58">
        <f t="shared" si="7"/>
        <v>34615.130000000005</v>
      </c>
    </row>
    <row r="478" spans="1:21">
      <c r="A478" s="59">
        <v>2201</v>
      </c>
      <c r="B478" s="59" t="s">
        <v>87</v>
      </c>
      <c r="C478" s="59">
        <v>2201</v>
      </c>
      <c r="D478" s="59" t="s">
        <v>87</v>
      </c>
      <c r="E478" s="59" t="s">
        <v>1013</v>
      </c>
      <c r="F478" s="59" t="s">
        <v>1014</v>
      </c>
      <c r="G478" s="59">
        <v>9592000</v>
      </c>
      <c r="H478" s="59" t="s">
        <v>1057</v>
      </c>
      <c r="I478" s="60">
        <v>17974.990000000002</v>
      </c>
      <c r="J478" s="60">
        <v>28899.21</v>
      </c>
      <c r="K478" s="60">
        <v>15803.07</v>
      </c>
      <c r="L478" s="60">
        <v>17331.490000000002</v>
      </c>
      <c r="M478" s="60">
        <v>33567.660000000003</v>
      </c>
      <c r="N478" s="60">
        <v>29931.3</v>
      </c>
      <c r="O478" s="60">
        <v>29564.14</v>
      </c>
      <c r="P478" s="60">
        <v>35453.61</v>
      </c>
      <c r="Q478" s="60">
        <v>19055.82</v>
      </c>
      <c r="R478" s="60">
        <v>35610.86</v>
      </c>
      <c r="S478" s="60">
        <v>19746.72</v>
      </c>
      <c r="T478" s="60">
        <v>18070.02</v>
      </c>
      <c r="U478" s="58">
        <f t="shared" si="7"/>
        <v>301008.89</v>
      </c>
    </row>
    <row r="479" spans="1:21">
      <c r="A479" s="59">
        <v>2201</v>
      </c>
      <c r="B479" s="59" t="s">
        <v>87</v>
      </c>
      <c r="C479" s="59">
        <v>2201</v>
      </c>
      <c r="D479" s="59" t="s">
        <v>87</v>
      </c>
      <c r="E479" s="59" t="s">
        <v>1013</v>
      </c>
      <c r="F479" s="59" t="s">
        <v>1014</v>
      </c>
      <c r="G479" s="59">
        <v>9593000</v>
      </c>
      <c r="H479" s="59" t="s">
        <v>1058</v>
      </c>
      <c r="I479" s="60">
        <v>232083.47</v>
      </c>
      <c r="J479" s="60">
        <v>234023.17</v>
      </c>
      <c r="K479" s="60">
        <v>286972.40999999997</v>
      </c>
      <c r="L479" s="60">
        <v>246054.35</v>
      </c>
      <c r="M479" s="60">
        <v>313885.92</v>
      </c>
      <c r="N479" s="60">
        <v>270311.64</v>
      </c>
      <c r="O479" s="60">
        <v>296531.5</v>
      </c>
      <c r="P479" s="60">
        <v>310837.68</v>
      </c>
      <c r="Q479" s="60">
        <v>213995.16</v>
      </c>
      <c r="R479" s="60">
        <v>297215.35999999999</v>
      </c>
      <c r="S479" s="60">
        <v>217159.4</v>
      </c>
      <c r="T479" s="60">
        <v>265415.15999999997</v>
      </c>
      <c r="U479" s="58">
        <f t="shared" si="7"/>
        <v>3184485.22</v>
      </c>
    </row>
    <row r="480" spans="1:21">
      <c r="A480" s="59">
        <v>2201</v>
      </c>
      <c r="B480" s="59" t="s">
        <v>87</v>
      </c>
      <c r="C480" s="59">
        <v>2201</v>
      </c>
      <c r="D480" s="59" t="s">
        <v>87</v>
      </c>
      <c r="E480" s="59" t="s">
        <v>1013</v>
      </c>
      <c r="F480" s="59" t="s">
        <v>1014</v>
      </c>
      <c r="G480" s="59">
        <v>9594000</v>
      </c>
      <c r="H480" s="59" t="s">
        <v>1059</v>
      </c>
      <c r="I480" s="60">
        <v>38014.410000000003</v>
      </c>
      <c r="J480" s="60">
        <v>36491.15</v>
      </c>
      <c r="K480" s="60">
        <v>78594.42</v>
      </c>
      <c r="L480" s="60">
        <v>104776.96000000001</v>
      </c>
      <c r="M480" s="60">
        <v>97848.5</v>
      </c>
      <c r="N480" s="60">
        <v>82851.92</v>
      </c>
      <c r="O480" s="60">
        <v>97850.55</v>
      </c>
      <c r="P480" s="60">
        <v>131797.04999999999</v>
      </c>
      <c r="Q480" s="60">
        <v>95256.16</v>
      </c>
      <c r="R480" s="60">
        <v>127053.1</v>
      </c>
      <c r="S480" s="60">
        <v>101932.39</v>
      </c>
      <c r="T480" s="60">
        <v>133164.23000000001</v>
      </c>
      <c r="U480" s="58">
        <f t="shared" si="7"/>
        <v>1125630.8400000001</v>
      </c>
    </row>
    <row r="481" spans="1:21">
      <c r="A481" s="59">
        <v>2201</v>
      </c>
      <c r="B481" s="59" t="s">
        <v>87</v>
      </c>
      <c r="C481" s="59">
        <v>2201</v>
      </c>
      <c r="D481" s="59" t="s">
        <v>87</v>
      </c>
      <c r="E481" s="59" t="s">
        <v>1013</v>
      </c>
      <c r="F481" s="59" t="s">
        <v>1014</v>
      </c>
      <c r="G481" s="59">
        <v>9595000</v>
      </c>
      <c r="H481" s="59" t="s">
        <v>1060</v>
      </c>
      <c r="I481" s="60">
        <v>3463.05</v>
      </c>
      <c r="J481" s="60">
        <v>3847.91</v>
      </c>
      <c r="K481" s="60">
        <v>4792.95</v>
      </c>
      <c r="L481" s="60">
        <v>3659.45</v>
      </c>
      <c r="M481" s="60">
        <v>4830.63</v>
      </c>
      <c r="N481" s="60">
        <v>4361.53</v>
      </c>
      <c r="O481" s="60">
        <v>4089.79</v>
      </c>
      <c r="P481" s="60">
        <v>6216.59</v>
      </c>
      <c r="Q481" s="60">
        <v>4044.4</v>
      </c>
      <c r="R481" s="60">
        <v>5195.8599999999997</v>
      </c>
      <c r="S481" s="60">
        <v>3995.46</v>
      </c>
      <c r="T481" s="60">
        <v>2001.2</v>
      </c>
      <c r="U481" s="58">
        <f t="shared" si="7"/>
        <v>50498.82</v>
      </c>
    </row>
    <row r="482" spans="1:21">
      <c r="A482" s="59">
        <v>2201</v>
      </c>
      <c r="B482" s="59" t="s">
        <v>87</v>
      </c>
      <c r="C482" s="59">
        <v>2201</v>
      </c>
      <c r="D482" s="59" t="s">
        <v>87</v>
      </c>
      <c r="E482" s="59" t="s">
        <v>1013</v>
      </c>
      <c r="F482" s="59" t="s">
        <v>1014</v>
      </c>
      <c r="G482" s="59">
        <v>9596000</v>
      </c>
      <c r="H482" s="59" t="s">
        <v>1061</v>
      </c>
      <c r="I482" s="60">
        <v>6402.35</v>
      </c>
      <c r="J482" s="60">
        <v>3474.21</v>
      </c>
      <c r="K482" s="60">
        <v>1428.33</v>
      </c>
      <c r="L482" s="60">
        <v>100.86</v>
      </c>
      <c r="M482" s="60">
        <v>63.27</v>
      </c>
      <c r="N482" s="60">
        <v>110.73</v>
      </c>
      <c r="O482" s="60">
        <v>621.69000000000005</v>
      </c>
      <c r="P482" s="60">
        <v>894.86</v>
      </c>
      <c r="Q482" s="60">
        <v>396.89</v>
      </c>
      <c r="R482" s="60"/>
      <c r="S482" s="60">
        <v>481.74</v>
      </c>
      <c r="T482" s="60">
        <v>46.43</v>
      </c>
      <c r="U482" s="58">
        <f t="shared" si="7"/>
        <v>14021.360000000002</v>
      </c>
    </row>
    <row r="483" spans="1:21">
      <c r="A483" s="59">
        <v>2201</v>
      </c>
      <c r="B483" s="59" t="s">
        <v>87</v>
      </c>
      <c r="C483" s="59">
        <v>2201</v>
      </c>
      <c r="D483" s="59" t="s">
        <v>87</v>
      </c>
      <c r="E483" s="59" t="s">
        <v>1013</v>
      </c>
      <c r="F483" s="59" t="s">
        <v>1014</v>
      </c>
      <c r="G483" s="59">
        <v>9597000</v>
      </c>
      <c r="H483" s="59" t="s">
        <v>1062</v>
      </c>
      <c r="I483" s="60">
        <v>6092.81</v>
      </c>
      <c r="J483" s="60">
        <v>7376.41</v>
      </c>
      <c r="K483" s="60">
        <v>6547.29</v>
      </c>
      <c r="L483" s="60">
        <v>5579.54</v>
      </c>
      <c r="M483" s="60">
        <v>9937.73</v>
      </c>
      <c r="N483" s="60">
        <v>5735.01</v>
      </c>
      <c r="O483" s="60">
        <v>6651</v>
      </c>
      <c r="P483" s="60">
        <v>9278.7000000000007</v>
      </c>
      <c r="Q483" s="60">
        <v>4667.0200000000004</v>
      </c>
      <c r="R483" s="60">
        <v>7849.34</v>
      </c>
      <c r="S483" s="60">
        <v>4629.96</v>
      </c>
      <c r="T483" s="60">
        <v>4137.28</v>
      </c>
      <c r="U483" s="58">
        <f t="shared" si="7"/>
        <v>78482.090000000011</v>
      </c>
    </row>
    <row r="484" spans="1:21">
      <c r="A484" s="59">
        <v>2201</v>
      </c>
      <c r="B484" s="59" t="s">
        <v>87</v>
      </c>
      <c r="C484" s="59">
        <v>2201</v>
      </c>
      <c r="D484" s="59" t="s">
        <v>87</v>
      </c>
      <c r="E484" s="59" t="s">
        <v>1013</v>
      </c>
      <c r="F484" s="59" t="s">
        <v>1014</v>
      </c>
      <c r="G484" s="59">
        <v>9901000</v>
      </c>
      <c r="H484" s="59" t="s">
        <v>1063</v>
      </c>
      <c r="I484" s="60"/>
      <c r="J484" s="60"/>
      <c r="K484" s="60">
        <v>140.82</v>
      </c>
      <c r="L484" s="60">
        <v>61.42</v>
      </c>
      <c r="M484" s="60"/>
      <c r="N484" s="60">
        <v>68.2</v>
      </c>
      <c r="O484" s="60">
        <v>94.93</v>
      </c>
      <c r="P484" s="60">
        <v>141.38999999999999</v>
      </c>
      <c r="Q484" s="60"/>
      <c r="R484" s="60"/>
      <c r="S484" s="60"/>
      <c r="T484" s="60"/>
      <c r="U484" s="58">
        <f t="shared" si="7"/>
        <v>506.76</v>
      </c>
    </row>
    <row r="485" spans="1:21">
      <c r="A485" s="59">
        <v>2201</v>
      </c>
      <c r="B485" s="59" t="s">
        <v>87</v>
      </c>
      <c r="C485" s="59">
        <v>2201</v>
      </c>
      <c r="D485" s="59" t="s">
        <v>87</v>
      </c>
      <c r="E485" s="59" t="s">
        <v>1013</v>
      </c>
      <c r="F485" s="59" t="s">
        <v>1014</v>
      </c>
      <c r="G485" s="59">
        <v>9902000</v>
      </c>
      <c r="H485" s="59" t="s">
        <v>1064</v>
      </c>
      <c r="I485" s="60">
        <v>3272.98</v>
      </c>
      <c r="J485" s="60">
        <v>3341.25</v>
      </c>
      <c r="K485" s="60">
        <v>2807.92</v>
      </c>
      <c r="L485" s="60">
        <v>3037.16</v>
      </c>
      <c r="M485" s="60">
        <v>3342.19</v>
      </c>
      <c r="N485" s="60">
        <v>3681.45</v>
      </c>
      <c r="O485" s="60">
        <v>3508.27</v>
      </c>
      <c r="P485" s="60">
        <v>5171.22</v>
      </c>
      <c r="Q485" s="60">
        <v>3099.47</v>
      </c>
      <c r="R485" s="60">
        <v>4546.26</v>
      </c>
      <c r="S485" s="60">
        <v>2480.4</v>
      </c>
      <c r="T485" s="60">
        <v>4569.43</v>
      </c>
      <c r="U485" s="58">
        <f t="shared" si="7"/>
        <v>42858.000000000007</v>
      </c>
    </row>
    <row r="486" spans="1:21">
      <c r="A486" s="59">
        <v>2201</v>
      </c>
      <c r="B486" s="59" t="s">
        <v>87</v>
      </c>
      <c r="C486" s="59">
        <v>2201</v>
      </c>
      <c r="D486" s="59" t="s">
        <v>87</v>
      </c>
      <c r="E486" s="59" t="s">
        <v>1013</v>
      </c>
      <c r="F486" s="59" t="s">
        <v>1014</v>
      </c>
      <c r="G486" s="59">
        <v>9903000</v>
      </c>
      <c r="H486" s="59" t="s">
        <v>1065</v>
      </c>
      <c r="I486" s="60">
        <v>515068.84</v>
      </c>
      <c r="J486" s="60">
        <v>599469.68999999994</v>
      </c>
      <c r="K486" s="60">
        <v>691004.66</v>
      </c>
      <c r="L486" s="60">
        <v>526871.03</v>
      </c>
      <c r="M486" s="60">
        <v>692235.48</v>
      </c>
      <c r="N486" s="60">
        <v>582726.35</v>
      </c>
      <c r="O486" s="60">
        <v>530437.26</v>
      </c>
      <c r="P486" s="60">
        <v>646042.93000000005</v>
      </c>
      <c r="Q486" s="60">
        <v>553468.27</v>
      </c>
      <c r="R486" s="60">
        <v>675906.35</v>
      </c>
      <c r="S486" s="60">
        <v>530692.17000000004</v>
      </c>
      <c r="T486" s="60">
        <v>537265.48</v>
      </c>
      <c r="U486" s="58">
        <f t="shared" si="7"/>
        <v>7081188.5099999998</v>
      </c>
    </row>
    <row r="487" spans="1:21">
      <c r="A487" s="59">
        <v>2201</v>
      </c>
      <c r="B487" s="59" t="s">
        <v>87</v>
      </c>
      <c r="C487" s="59">
        <v>2201</v>
      </c>
      <c r="D487" s="59" t="s">
        <v>87</v>
      </c>
      <c r="E487" s="59" t="s">
        <v>1013</v>
      </c>
      <c r="F487" s="59" t="s">
        <v>1014</v>
      </c>
      <c r="G487" s="59">
        <v>9908000</v>
      </c>
      <c r="H487" s="59" t="s">
        <v>1066</v>
      </c>
      <c r="I487" s="60">
        <v>290651.34999999998</v>
      </c>
      <c r="J487" s="60">
        <v>337691.71</v>
      </c>
      <c r="K487" s="60">
        <v>303011.7</v>
      </c>
      <c r="L487" s="60">
        <v>299064.58</v>
      </c>
      <c r="M487" s="60">
        <v>314927.37</v>
      </c>
      <c r="N487" s="60">
        <v>262699.84000000003</v>
      </c>
      <c r="O487" s="60">
        <v>258777.56</v>
      </c>
      <c r="P487" s="60">
        <v>313839</v>
      </c>
      <c r="Q487" s="60">
        <v>265893.05</v>
      </c>
      <c r="R487" s="60">
        <v>320770.27</v>
      </c>
      <c r="S487" s="60">
        <v>225200.28</v>
      </c>
      <c r="T487" s="60">
        <v>257752.97</v>
      </c>
      <c r="U487" s="58">
        <f t="shared" si="7"/>
        <v>3450279.68</v>
      </c>
    </row>
    <row r="488" spans="1:21">
      <c r="A488" s="59">
        <v>2201</v>
      </c>
      <c r="B488" s="59" t="s">
        <v>87</v>
      </c>
      <c r="C488" s="59">
        <v>2201</v>
      </c>
      <c r="D488" s="59" t="s">
        <v>87</v>
      </c>
      <c r="E488" s="59" t="s">
        <v>1013</v>
      </c>
      <c r="F488" s="59" t="s">
        <v>1014</v>
      </c>
      <c r="G488" s="59">
        <v>9909000</v>
      </c>
      <c r="H488" s="59" t="s">
        <v>1067</v>
      </c>
      <c r="I488" s="60"/>
      <c r="J488" s="60"/>
      <c r="K488" s="60"/>
      <c r="L488" s="60"/>
      <c r="M488" s="60"/>
      <c r="N488" s="60"/>
      <c r="O488" s="60">
        <v>435.5</v>
      </c>
      <c r="P488" s="60">
        <v>123.34</v>
      </c>
      <c r="Q488" s="60"/>
      <c r="R488" s="60"/>
      <c r="S488" s="60"/>
      <c r="T488" s="60"/>
      <c r="U488" s="58">
        <f t="shared" si="7"/>
        <v>558.84</v>
      </c>
    </row>
    <row r="489" spans="1:21">
      <c r="A489" s="59">
        <v>2201</v>
      </c>
      <c r="B489" s="59" t="s">
        <v>87</v>
      </c>
      <c r="C489" s="59">
        <v>2201</v>
      </c>
      <c r="D489" s="59" t="s">
        <v>87</v>
      </c>
      <c r="E489" s="59" t="s">
        <v>1013</v>
      </c>
      <c r="F489" s="59" t="s">
        <v>1014</v>
      </c>
      <c r="G489" s="59">
        <v>9920000</v>
      </c>
      <c r="H489" s="59" t="s">
        <v>1068</v>
      </c>
      <c r="I489" s="60">
        <v>3017996.42</v>
      </c>
      <c r="J489" s="60">
        <v>3364616.84</v>
      </c>
      <c r="K489" s="60">
        <v>3492830.86</v>
      </c>
      <c r="L489" s="60">
        <v>2897392.02</v>
      </c>
      <c r="M489" s="60">
        <v>3653314.22</v>
      </c>
      <c r="N489" s="60">
        <v>2988004.59</v>
      </c>
      <c r="O489" s="60">
        <v>3011853.13</v>
      </c>
      <c r="P489" s="60">
        <v>3096487.18</v>
      </c>
      <c r="Q489" s="60">
        <v>2856453.34</v>
      </c>
      <c r="R489" s="60">
        <v>3513096.37</v>
      </c>
      <c r="S489" s="60">
        <v>2734739.81</v>
      </c>
      <c r="T489" s="60">
        <v>3100631.21</v>
      </c>
      <c r="U489" s="58">
        <f t="shared" si="7"/>
        <v>37727415.990000002</v>
      </c>
    </row>
    <row r="490" spans="1:21">
      <c r="A490" s="59">
        <v>2201</v>
      </c>
      <c r="B490" s="59" t="s">
        <v>87</v>
      </c>
      <c r="C490" s="59">
        <v>2201</v>
      </c>
      <c r="D490" s="59" t="s">
        <v>87</v>
      </c>
      <c r="E490" s="59" t="s">
        <v>1013</v>
      </c>
      <c r="F490" s="59" t="s">
        <v>1014</v>
      </c>
      <c r="G490" s="59">
        <v>9930200</v>
      </c>
      <c r="H490" s="59" t="s">
        <v>1069</v>
      </c>
      <c r="I490" s="60">
        <v>37697.42</v>
      </c>
      <c r="J490" s="60">
        <v>39922.629999999997</v>
      </c>
      <c r="K490" s="60">
        <v>31365.75</v>
      </c>
      <c r="L490" s="60">
        <v>24476.71</v>
      </c>
      <c r="M490" s="60">
        <v>39610.01</v>
      </c>
      <c r="N490" s="60">
        <v>16415.3</v>
      </c>
      <c r="O490" s="60">
        <v>36534.93</v>
      </c>
      <c r="P490" s="60">
        <v>45972.5</v>
      </c>
      <c r="Q490" s="60">
        <v>38808.120000000003</v>
      </c>
      <c r="R490" s="60">
        <v>42862</v>
      </c>
      <c r="S490" s="60">
        <v>45070.47</v>
      </c>
      <c r="T490" s="60">
        <v>37010.26</v>
      </c>
      <c r="U490" s="58">
        <f t="shared" si="7"/>
        <v>435746.1</v>
      </c>
    </row>
    <row r="491" spans="1:21">
      <c r="A491" s="59">
        <v>2201</v>
      </c>
      <c r="B491" s="59" t="s">
        <v>87</v>
      </c>
      <c r="C491" s="59">
        <v>2201</v>
      </c>
      <c r="D491" s="59" t="s">
        <v>87</v>
      </c>
      <c r="E491" s="59" t="s">
        <v>1013</v>
      </c>
      <c r="F491" s="59" t="s">
        <v>1014</v>
      </c>
      <c r="G491" s="59">
        <v>9935000</v>
      </c>
      <c r="H491" s="59" t="s">
        <v>1070</v>
      </c>
      <c r="I491" s="60">
        <v>31497.84</v>
      </c>
      <c r="J491" s="60">
        <v>33939.07</v>
      </c>
      <c r="K491" s="60">
        <v>40908.39</v>
      </c>
      <c r="L491" s="60">
        <v>31822.5</v>
      </c>
      <c r="M491" s="60">
        <v>45136.69</v>
      </c>
      <c r="N491" s="60">
        <v>44045.45</v>
      </c>
      <c r="O491" s="60">
        <v>30367.51</v>
      </c>
      <c r="P491" s="60">
        <v>35337.93</v>
      </c>
      <c r="Q491" s="60">
        <v>28470.69</v>
      </c>
      <c r="R491" s="60">
        <v>37729.64</v>
      </c>
      <c r="S491" s="60">
        <v>28674.73</v>
      </c>
      <c r="T491" s="60">
        <v>32685.13</v>
      </c>
      <c r="U491" s="58">
        <f t="shared" si="7"/>
        <v>420615.57</v>
      </c>
    </row>
    <row r="492" spans="1:21">
      <c r="A492" s="59">
        <v>2201</v>
      </c>
      <c r="B492" s="59" t="s">
        <v>87</v>
      </c>
      <c r="C492" s="59">
        <v>2201</v>
      </c>
      <c r="D492" s="59" t="s">
        <v>87</v>
      </c>
      <c r="E492" s="59" t="s">
        <v>1013</v>
      </c>
      <c r="F492" s="59" t="s">
        <v>1014</v>
      </c>
      <c r="G492" s="59" t="s">
        <v>1071</v>
      </c>
      <c r="H492" s="59" t="s">
        <v>1072</v>
      </c>
      <c r="I492" s="60"/>
      <c r="J492" s="60"/>
      <c r="K492" s="60"/>
      <c r="L492" s="60"/>
      <c r="M492" s="60"/>
      <c r="N492" s="60"/>
      <c r="O492" s="60"/>
      <c r="P492" s="60"/>
      <c r="Q492" s="60"/>
      <c r="R492" s="60">
        <v>-453.65</v>
      </c>
      <c r="S492" s="60"/>
      <c r="T492" s="60">
        <v>-2861.14</v>
      </c>
      <c r="U492" s="58">
        <f t="shared" si="7"/>
        <v>-3314.79</v>
      </c>
    </row>
    <row r="493" spans="1:21">
      <c r="A493" s="59">
        <v>2201</v>
      </c>
      <c r="B493" s="59" t="s">
        <v>87</v>
      </c>
      <c r="C493" s="59">
        <v>2201</v>
      </c>
      <c r="D493" s="59" t="s">
        <v>87</v>
      </c>
      <c r="E493" s="59" t="s">
        <v>1073</v>
      </c>
      <c r="F493" s="59" t="s">
        <v>1074</v>
      </c>
      <c r="G493" s="59">
        <v>9184100</v>
      </c>
      <c r="H493" s="59" t="s">
        <v>93</v>
      </c>
      <c r="I493" s="60">
        <v>151247.26999999999</v>
      </c>
      <c r="J493" s="60">
        <v>159983.06</v>
      </c>
      <c r="K493" s="60">
        <v>243428.67</v>
      </c>
      <c r="L493" s="60">
        <v>206781.05</v>
      </c>
      <c r="M493" s="60">
        <v>304497.49</v>
      </c>
      <c r="N493" s="60">
        <v>226922.12</v>
      </c>
      <c r="O493" s="60">
        <v>204599.82</v>
      </c>
      <c r="P493" s="60">
        <v>227770.83</v>
      </c>
      <c r="Q493" s="60">
        <v>263704.37</v>
      </c>
      <c r="R493" s="60">
        <v>284602.2</v>
      </c>
      <c r="S493" s="60">
        <v>282191.76</v>
      </c>
      <c r="T493" s="60">
        <v>216019.16</v>
      </c>
      <c r="U493" s="58">
        <f t="shared" si="7"/>
        <v>2771747.8000000007</v>
      </c>
    </row>
    <row r="494" spans="1:21">
      <c r="A494" s="59">
        <v>2201</v>
      </c>
      <c r="B494" s="59" t="s">
        <v>87</v>
      </c>
      <c r="C494" s="59">
        <v>2201</v>
      </c>
      <c r="D494" s="59" t="s">
        <v>87</v>
      </c>
      <c r="E494" s="59" t="s">
        <v>1073</v>
      </c>
      <c r="F494" s="59" t="s">
        <v>1074</v>
      </c>
      <c r="G494" s="59">
        <v>9416000</v>
      </c>
      <c r="H494" s="59" t="s">
        <v>1015</v>
      </c>
      <c r="I494" s="60">
        <v>0.26</v>
      </c>
      <c r="J494" s="60">
        <v>3.12</v>
      </c>
      <c r="K494" s="60">
        <v>7.93</v>
      </c>
      <c r="L494" s="60">
        <v>189.98</v>
      </c>
      <c r="M494" s="60">
        <v>-49.65</v>
      </c>
      <c r="N494" s="60">
        <v>-0.56000000000000005</v>
      </c>
      <c r="O494" s="60"/>
      <c r="P494" s="60"/>
      <c r="Q494" s="60">
        <v>67.28</v>
      </c>
      <c r="R494" s="60">
        <v>0.3</v>
      </c>
      <c r="S494" s="60">
        <v>3.95</v>
      </c>
      <c r="T494" s="60">
        <v>-0.45</v>
      </c>
      <c r="U494" s="58">
        <f t="shared" si="7"/>
        <v>222.16</v>
      </c>
    </row>
    <row r="495" spans="1:21">
      <c r="A495" s="59">
        <v>2201</v>
      </c>
      <c r="B495" s="59" t="s">
        <v>87</v>
      </c>
      <c r="C495" s="59">
        <v>2201</v>
      </c>
      <c r="D495" s="59" t="s">
        <v>87</v>
      </c>
      <c r="E495" s="59" t="s">
        <v>1073</v>
      </c>
      <c r="F495" s="59" t="s">
        <v>1074</v>
      </c>
      <c r="G495" s="59">
        <v>9426500</v>
      </c>
      <c r="H495" s="59" t="s">
        <v>1016</v>
      </c>
      <c r="I495" s="60">
        <v>138.86000000000001</v>
      </c>
      <c r="J495" s="60"/>
      <c r="K495" s="60"/>
      <c r="L495" s="60">
        <v>39.14</v>
      </c>
      <c r="M495" s="60">
        <v>45.49</v>
      </c>
      <c r="N495" s="60">
        <v>9.34</v>
      </c>
      <c r="O495" s="60"/>
      <c r="P495" s="60"/>
      <c r="Q495" s="60"/>
      <c r="R495" s="60"/>
      <c r="S495" s="60"/>
      <c r="T495" s="60"/>
      <c r="U495" s="58">
        <f t="shared" si="7"/>
        <v>232.83</v>
      </c>
    </row>
    <row r="496" spans="1:21">
      <c r="A496" s="59">
        <v>2201</v>
      </c>
      <c r="B496" s="59" t="s">
        <v>87</v>
      </c>
      <c r="C496" s="59">
        <v>2201</v>
      </c>
      <c r="D496" s="59" t="s">
        <v>87</v>
      </c>
      <c r="E496" s="59" t="s">
        <v>1073</v>
      </c>
      <c r="F496" s="59" t="s">
        <v>1074</v>
      </c>
      <c r="G496" s="59">
        <v>9500000</v>
      </c>
      <c r="H496" s="59" t="s">
        <v>1017</v>
      </c>
      <c r="I496" s="60">
        <v>377.45</v>
      </c>
      <c r="J496" s="60">
        <v>10013.35</v>
      </c>
      <c r="K496" s="60">
        <v>15982.36</v>
      </c>
      <c r="L496" s="60">
        <v>32816.28</v>
      </c>
      <c r="M496" s="60">
        <v>42409.94</v>
      </c>
      <c r="N496" s="60">
        <v>11133.57</v>
      </c>
      <c r="O496" s="60">
        <v>14551.54</v>
      </c>
      <c r="P496" s="60">
        <v>21074.95</v>
      </c>
      <c r="Q496" s="60">
        <v>15700.29</v>
      </c>
      <c r="R496" s="60">
        <v>44621.02</v>
      </c>
      <c r="S496" s="60">
        <v>37534.370000000003</v>
      </c>
      <c r="T496" s="60">
        <v>18165.12</v>
      </c>
      <c r="U496" s="58">
        <f t="shared" si="7"/>
        <v>264380.24000000005</v>
      </c>
    </row>
    <row r="497" spans="1:21">
      <c r="A497" s="59">
        <v>2201</v>
      </c>
      <c r="B497" s="59" t="s">
        <v>87</v>
      </c>
      <c r="C497" s="59">
        <v>2201</v>
      </c>
      <c r="D497" s="59" t="s">
        <v>87</v>
      </c>
      <c r="E497" s="59" t="s">
        <v>1073</v>
      </c>
      <c r="F497" s="59" t="s">
        <v>1074</v>
      </c>
      <c r="G497" s="59">
        <v>9501000</v>
      </c>
      <c r="H497" s="59" t="s">
        <v>1018</v>
      </c>
      <c r="I497" s="60">
        <v>-1.44</v>
      </c>
      <c r="J497" s="60"/>
      <c r="K497" s="60">
        <v>46.03</v>
      </c>
      <c r="L497" s="60">
        <v>31.16</v>
      </c>
      <c r="M497" s="60">
        <v>348.5</v>
      </c>
      <c r="N497" s="60">
        <v>11.14</v>
      </c>
      <c r="O497" s="60">
        <v>827.33</v>
      </c>
      <c r="P497" s="60">
        <v>-100.67</v>
      </c>
      <c r="Q497" s="60">
        <v>293.81</v>
      </c>
      <c r="R497" s="60">
        <v>282.3</v>
      </c>
      <c r="S497" s="60">
        <v>-75.66</v>
      </c>
      <c r="T497" s="60">
        <v>20.350000000000001</v>
      </c>
      <c r="U497" s="58">
        <f t="shared" si="7"/>
        <v>1682.8499999999997</v>
      </c>
    </row>
    <row r="498" spans="1:21">
      <c r="A498" s="59">
        <v>2201</v>
      </c>
      <c r="B498" s="59" t="s">
        <v>87</v>
      </c>
      <c r="C498" s="59">
        <v>2201</v>
      </c>
      <c r="D498" s="59" t="s">
        <v>87</v>
      </c>
      <c r="E498" s="59" t="s">
        <v>1073</v>
      </c>
      <c r="F498" s="59" t="s">
        <v>1074</v>
      </c>
      <c r="G498" s="59">
        <v>9502000</v>
      </c>
      <c r="H498" s="59" t="s">
        <v>1019</v>
      </c>
      <c r="I498" s="60">
        <v>11889.29</v>
      </c>
      <c r="J498" s="60">
        <v>11570.38</v>
      </c>
      <c r="K498" s="60">
        <v>9563.51</v>
      </c>
      <c r="L498" s="60">
        <v>10867.13</v>
      </c>
      <c r="M498" s="60">
        <v>14596.53</v>
      </c>
      <c r="N498" s="60">
        <v>15905.44</v>
      </c>
      <c r="O498" s="60">
        <v>10586.15</v>
      </c>
      <c r="P498" s="60">
        <v>2702.29</v>
      </c>
      <c r="Q498" s="60">
        <v>16431.09</v>
      </c>
      <c r="R498" s="60">
        <v>7755.56</v>
      </c>
      <c r="S498" s="60">
        <v>19130.7</v>
      </c>
      <c r="T498" s="60">
        <v>12610.42</v>
      </c>
      <c r="U498" s="58">
        <f t="shared" si="7"/>
        <v>143608.49</v>
      </c>
    </row>
    <row r="499" spans="1:21">
      <c r="A499" s="59">
        <v>2201</v>
      </c>
      <c r="B499" s="59" t="s">
        <v>87</v>
      </c>
      <c r="C499" s="59">
        <v>2201</v>
      </c>
      <c r="D499" s="59" t="s">
        <v>87</v>
      </c>
      <c r="E499" s="59" t="s">
        <v>1073</v>
      </c>
      <c r="F499" s="59" t="s">
        <v>1074</v>
      </c>
      <c r="G499" s="59">
        <v>9505000</v>
      </c>
      <c r="H499" s="59" t="s">
        <v>1020</v>
      </c>
      <c r="I499" s="60">
        <v>7226.72</v>
      </c>
      <c r="J499" s="60">
        <v>6565.19</v>
      </c>
      <c r="K499" s="60">
        <v>5506.31</v>
      </c>
      <c r="L499" s="60">
        <v>6013.29</v>
      </c>
      <c r="M499" s="60">
        <v>9868.41</v>
      </c>
      <c r="N499" s="60">
        <v>12590.93</v>
      </c>
      <c r="O499" s="60">
        <v>6909.01</v>
      </c>
      <c r="P499" s="60">
        <v>1846.42</v>
      </c>
      <c r="Q499" s="60">
        <v>12162.31</v>
      </c>
      <c r="R499" s="60">
        <v>6430.96</v>
      </c>
      <c r="S499" s="60">
        <v>13519.77</v>
      </c>
      <c r="T499" s="60">
        <v>9642.86</v>
      </c>
      <c r="U499" s="58">
        <f t="shared" si="7"/>
        <v>98282.180000000008</v>
      </c>
    </row>
    <row r="500" spans="1:21">
      <c r="A500" s="59">
        <v>2201</v>
      </c>
      <c r="B500" s="59" t="s">
        <v>87</v>
      </c>
      <c r="C500" s="59">
        <v>2201</v>
      </c>
      <c r="D500" s="59" t="s">
        <v>87</v>
      </c>
      <c r="E500" s="59" t="s">
        <v>1073</v>
      </c>
      <c r="F500" s="59" t="s">
        <v>1074</v>
      </c>
      <c r="G500" s="59">
        <v>9506000</v>
      </c>
      <c r="H500" s="59" t="s">
        <v>1021</v>
      </c>
      <c r="I500" s="60">
        <v>-31.02</v>
      </c>
      <c r="J500" s="60">
        <v>107.14</v>
      </c>
      <c r="K500" s="60">
        <v>138.19999999999999</v>
      </c>
      <c r="L500" s="60">
        <v>42.05</v>
      </c>
      <c r="M500" s="60">
        <v>3.62</v>
      </c>
      <c r="N500" s="60">
        <v>117.96</v>
      </c>
      <c r="O500" s="60">
        <v>285.08</v>
      </c>
      <c r="P500" s="60">
        <v>195.01</v>
      </c>
      <c r="Q500" s="60">
        <v>585.28</v>
      </c>
      <c r="R500" s="60">
        <v>-129.05000000000001</v>
      </c>
      <c r="S500" s="60">
        <v>331.82</v>
      </c>
      <c r="T500" s="60">
        <v>2.76</v>
      </c>
      <c r="U500" s="58">
        <f t="shared" si="7"/>
        <v>1648.85</v>
      </c>
    </row>
    <row r="501" spans="1:21">
      <c r="A501" s="59">
        <v>2201</v>
      </c>
      <c r="B501" s="59" t="s">
        <v>87</v>
      </c>
      <c r="C501" s="59">
        <v>2201</v>
      </c>
      <c r="D501" s="59" t="s">
        <v>87</v>
      </c>
      <c r="E501" s="59" t="s">
        <v>1073</v>
      </c>
      <c r="F501" s="59" t="s">
        <v>1074</v>
      </c>
      <c r="G501" s="59">
        <v>9510000</v>
      </c>
      <c r="H501" s="59" t="s">
        <v>1022</v>
      </c>
      <c r="I501" s="60"/>
      <c r="J501" s="60"/>
      <c r="K501" s="60"/>
      <c r="L501" s="60"/>
      <c r="M501" s="60"/>
      <c r="N501" s="60"/>
      <c r="O501" s="60">
        <v>3.64</v>
      </c>
      <c r="P501" s="60">
        <v>334.45</v>
      </c>
      <c r="Q501" s="60">
        <v>-356.25</v>
      </c>
      <c r="R501" s="60"/>
      <c r="S501" s="60"/>
      <c r="T501" s="60"/>
      <c r="U501" s="58">
        <f t="shared" si="7"/>
        <v>-18.160000000000025</v>
      </c>
    </row>
    <row r="502" spans="1:21">
      <c r="A502" s="59">
        <v>2201</v>
      </c>
      <c r="B502" s="59" t="s">
        <v>87</v>
      </c>
      <c r="C502" s="59">
        <v>2201</v>
      </c>
      <c r="D502" s="59" t="s">
        <v>87</v>
      </c>
      <c r="E502" s="59" t="s">
        <v>1073</v>
      </c>
      <c r="F502" s="59" t="s">
        <v>1074</v>
      </c>
      <c r="G502" s="59">
        <v>9511000</v>
      </c>
      <c r="H502" s="59" t="s">
        <v>1023</v>
      </c>
      <c r="I502" s="60">
        <v>1022.93</v>
      </c>
      <c r="J502" s="60">
        <v>344.63</v>
      </c>
      <c r="K502" s="60">
        <v>888.45</v>
      </c>
      <c r="L502" s="60">
        <v>2207.41</v>
      </c>
      <c r="M502" s="60">
        <v>1569.23</v>
      </c>
      <c r="N502" s="60">
        <v>416.76</v>
      </c>
      <c r="O502" s="60">
        <v>728.78</v>
      </c>
      <c r="P502" s="60">
        <v>353.67</v>
      </c>
      <c r="Q502" s="60">
        <v>2384.19</v>
      </c>
      <c r="R502" s="60">
        <v>1225.2</v>
      </c>
      <c r="S502" s="60">
        <v>954.57</v>
      </c>
      <c r="T502" s="60">
        <v>874.23</v>
      </c>
      <c r="U502" s="58">
        <f t="shared" si="7"/>
        <v>12970.05</v>
      </c>
    </row>
    <row r="503" spans="1:21">
      <c r="A503" s="59">
        <v>2201</v>
      </c>
      <c r="B503" s="59" t="s">
        <v>87</v>
      </c>
      <c r="C503" s="59">
        <v>2201</v>
      </c>
      <c r="D503" s="59" t="s">
        <v>87</v>
      </c>
      <c r="E503" s="59" t="s">
        <v>1073</v>
      </c>
      <c r="F503" s="59" t="s">
        <v>1074</v>
      </c>
      <c r="G503" s="59">
        <v>9512000</v>
      </c>
      <c r="H503" s="59" t="s">
        <v>1024</v>
      </c>
      <c r="I503" s="60">
        <v>8506.98</v>
      </c>
      <c r="J503" s="60">
        <v>5433.61</v>
      </c>
      <c r="K503" s="60">
        <v>11946.97</v>
      </c>
      <c r="L503" s="60">
        <v>23748.04</v>
      </c>
      <c r="M503" s="60">
        <v>35548.22</v>
      </c>
      <c r="N503" s="60">
        <v>1824.4</v>
      </c>
      <c r="O503" s="60">
        <v>10690.48</v>
      </c>
      <c r="P503" s="60">
        <v>10052.14</v>
      </c>
      <c r="Q503" s="60">
        <v>17891.080000000002</v>
      </c>
      <c r="R503" s="60">
        <v>6856.08</v>
      </c>
      <c r="S503" s="60">
        <v>16080.97</v>
      </c>
      <c r="T503" s="60">
        <v>12150.18</v>
      </c>
      <c r="U503" s="58">
        <f t="shared" si="7"/>
        <v>160729.15</v>
      </c>
    </row>
    <row r="504" spans="1:21">
      <c r="A504" s="59">
        <v>2201</v>
      </c>
      <c r="B504" s="59" t="s">
        <v>87</v>
      </c>
      <c r="C504" s="59">
        <v>2201</v>
      </c>
      <c r="D504" s="59" t="s">
        <v>87</v>
      </c>
      <c r="E504" s="59" t="s">
        <v>1073</v>
      </c>
      <c r="F504" s="59" t="s">
        <v>1074</v>
      </c>
      <c r="G504" s="59">
        <v>9513000</v>
      </c>
      <c r="H504" s="59" t="s">
        <v>1025</v>
      </c>
      <c r="I504" s="60">
        <v>1337.43</v>
      </c>
      <c r="J504" s="60">
        <v>1086.3900000000001</v>
      </c>
      <c r="K504" s="60">
        <v>2142.29</v>
      </c>
      <c r="L504" s="60">
        <v>2802.7</v>
      </c>
      <c r="M504" s="60">
        <v>4931.2299999999996</v>
      </c>
      <c r="N504" s="60">
        <v>232.26</v>
      </c>
      <c r="O504" s="60">
        <v>1296.3699999999999</v>
      </c>
      <c r="P504" s="60">
        <v>1390.02</v>
      </c>
      <c r="Q504" s="60">
        <v>456.94</v>
      </c>
      <c r="R504" s="60">
        <v>241.76</v>
      </c>
      <c r="S504" s="60">
        <v>981.45</v>
      </c>
      <c r="T504" s="60">
        <v>496.86</v>
      </c>
      <c r="U504" s="58">
        <f t="shared" si="7"/>
        <v>17395.700000000004</v>
      </c>
    </row>
    <row r="505" spans="1:21">
      <c r="A505" s="59">
        <v>2201</v>
      </c>
      <c r="B505" s="59" t="s">
        <v>87</v>
      </c>
      <c r="C505" s="59">
        <v>2201</v>
      </c>
      <c r="D505" s="59" t="s">
        <v>87</v>
      </c>
      <c r="E505" s="59" t="s">
        <v>1073</v>
      </c>
      <c r="F505" s="59" t="s">
        <v>1074</v>
      </c>
      <c r="G505" s="59">
        <v>9514000</v>
      </c>
      <c r="H505" s="59" t="s">
        <v>1026</v>
      </c>
      <c r="I505" s="60">
        <v>673.56</v>
      </c>
      <c r="J505" s="60">
        <v>2305.73</v>
      </c>
      <c r="K505" s="60">
        <v>1093.96</v>
      </c>
      <c r="L505" s="60">
        <v>1495.02</v>
      </c>
      <c r="M505" s="60">
        <v>1142.8499999999999</v>
      </c>
      <c r="N505" s="60">
        <v>714.7</v>
      </c>
      <c r="O505" s="60">
        <v>1335.01</v>
      </c>
      <c r="P505" s="60">
        <v>749.2</v>
      </c>
      <c r="Q505" s="60">
        <v>1497.41</v>
      </c>
      <c r="R505" s="60">
        <v>1251.97</v>
      </c>
      <c r="S505" s="60">
        <v>3087.48</v>
      </c>
      <c r="T505" s="60">
        <v>947.52</v>
      </c>
      <c r="U505" s="58">
        <f t="shared" si="7"/>
        <v>16294.41</v>
      </c>
    </row>
    <row r="506" spans="1:21">
      <c r="A506" s="59">
        <v>2201</v>
      </c>
      <c r="B506" s="59" t="s">
        <v>87</v>
      </c>
      <c r="C506" s="59">
        <v>2201</v>
      </c>
      <c r="D506" s="59" t="s">
        <v>87</v>
      </c>
      <c r="E506" s="59" t="s">
        <v>1073</v>
      </c>
      <c r="F506" s="59" t="s">
        <v>1074</v>
      </c>
      <c r="G506" s="59">
        <v>9546000</v>
      </c>
      <c r="H506" s="59" t="s">
        <v>1027</v>
      </c>
      <c r="I506" s="60"/>
      <c r="J506" s="60"/>
      <c r="K506" s="60"/>
      <c r="L506" s="60"/>
      <c r="M506" s="60"/>
      <c r="N506" s="60"/>
      <c r="O506" s="60"/>
      <c r="P506" s="60">
        <v>525.84</v>
      </c>
      <c r="Q506" s="60"/>
      <c r="R506" s="60"/>
      <c r="S506" s="60">
        <v>125.25</v>
      </c>
      <c r="T506" s="60">
        <v>397.92</v>
      </c>
      <c r="U506" s="58">
        <f t="shared" si="7"/>
        <v>1049.01</v>
      </c>
    </row>
    <row r="507" spans="1:21">
      <c r="A507" s="59">
        <v>2201</v>
      </c>
      <c r="B507" s="59" t="s">
        <v>87</v>
      </c>
      <c r="C507" s="59">
        <v>2201</v>
      </c>
      <c r="D507" s="59" t="s">
        <v>87</v>
      </c>
      <c r="E507" s="59" t="s">
        <v>1073</v>
      </c>
      <c r="F507" s="59" t="s">
        <v>1074</v>
      </c>
      <c r="G507" s="59">
        <v>9547000</v>
      </c>
      <c r="H507" s="59" t="s">
        <v>1028</v>
      </c>
      <c r="I507" s="60">
        <v>28.8</v>
      </c>
      <c r="J507" s="60">
        <v>-4.75</v>
      </c>
      <c r="K507" s="60">
        <v>54.77</v>
      </c>
      <c r="L507" s="60">
        <v>-0.05</v>
      </c>
      <c r="M507" s="60"/>
      <c r="N507" s="60"/>
      <c r="O507" s="60">
        <v>0.86</v>
      </c>
      <c r="P507" s="60">
        <v>0.78</v>
      </c>
      <c r="Q507" s="60"/>
      <c r="R507" s="60">
        <v>-2.44</v>
      </c>
      <c r="S507" s="60">
        <v>0.2</v>
      </c>
      <c r="T507" s="60"/>
      <c r="U507" s="58">
        <f t="shared" si="7"/>
        <v>78.170000000000016</v>
      </c>
    </row>
    <row r="508" spans="1:21">
      <c r="A508" s="59">
        <v>2201</v>
      </c>
      <c r="B508" s="59" t="s">
        <v>87</v>
      </c>
      <c r="C508" s="59">
        <v>2201</v>
      </c>
      <c r="D508" s="59" t="s">
        <v>87</v>
      </c>
      <c r="E508" s="59" t="s">
        <v>1073</v>
      </c>
      <c r="F508" s="59" t="s">
        <v>1074</v>
      </c>
      <c r="G508" s="59">
        <v>9548000</v>
      </c>
      <c r="H508" s="59" t="s">
        <v>1029</v>
      </c>
      <c r="I508" s="60">
        <v>53906.15</v>
      </c>
      <c r="J508" s="60">
        <v>27544.29</v>
      </c>
      <c r="K508" s="60">
        <v>78013.350000000006</v>
      </c>
      <c r="L508" s="60">
        <v>28103.14</v>
      </c>
      <c r="M508" s="60">
        <v>41914.1</v>
      </c>
      <c r="N508" s="60">
        <v>41760.01</v>
      </c>
      <c r="O508" s="60">
        <v>34769.699999999997</v>
      </c>
      <c r="P508" s="60">
        <v>39715.050000000003</v>
      </c>
      <c r="Q508" s="60">
        <v>86924.63</v>
      </c>
      <c r="R508" s="60">
        <v>38019.54</v>
      </c>
      <c r="S508" s="60">
        <v>70748.42</v>
      </c>
      <c r="T508" s="60">
        <v>38073.370000000003</v>
      </c>
      <c r="U508" s="58">
        <f t="shared" si="7"/>
        <v>579491.75</v>
      </c>
    </row>
    <row r="509" spans="1:21">
      <c r="A509" s="59">
        <v>2201</v>
      </c>
      <c r="B509" s="59" t="s">
        <v>87</v>
      </c>
      <c r="C509" s="59">
        <v>2201</v>
      </c>
      <c r="D509" s="59" t="s">
        <v>87</v>
      </c>
      <c r="E509" s="59" t="s">
        <v>1073</v>
      </c>
      <c r="F509" s="59" t="s">
        <v>1074</v>
      </c>
      <c r="G509" s="59">
        <v>9549000</v>
      </c>
      <c r="H509" s="59" t="s">
        <v>1030</v>
      </c>
      <c r="I509" s="60">
        <v>3829.44</v>
      </c>
      <c r="J509" s="60">
        <v>3310.87</v>
      </c>
      <c r="K509" s="60">
        <v>5417.86</v>
      </c>
      <c r="L509" s="60">
        <v>5653.63</v>
      </c>
      <c r="M509" s="60">
        <v>3111.19</v>
      </c>
      <c r="N509" s="60">
        <v>1472.57</v>
      </c>
      <c r="O509" s="60">
        <v>2706.05</v>
      </c>
      <c r="P509" s="60">
        <v>1457.72</v>
      </c>
      <c r="Q509" s="60">
        <v>3046.55</v>
      </c>
      <c r="R509" s="60">
        <v>1158.8699999999999</v>
      </c>
      <c r="S509" s="60">
        <v>7056.63</v>
      </c>
      <c r="T509" s="60">
        <v>1180.48</v>
      </c>
      <c r="U509" s="58">
        <f t="shared" si="7"/>
        <v>39401.86</v>
      </c>
    </row>
    <row r="510" spans="1:21">
      <c r="A510" s="59">
        <v>2201</v>
      </c>
      <c r="B510" s="59" t="s">
        <v>87</v>
      </c>
      <c r="C510" s="59">
        <v>2201</v>
      </c>
      <c r="D510" s="59" t="s">
        <v>87</v>
      </c>
      <c r="E510" s="59" t="s">
        <v>1073</v>
      </c>
      <c r="F510" s="59" t="s">
        <v>1074</v>
      </c>
      <c r="G510" s="59">
        <v>9552000</v>
      </c>
      <c r="H510" s="59" t="s">
        <v>1031</v>
      </c>
      <c r="I510" s="60">
        <v>575.44000000000005</v>
      </c>
      <c r="J510" s="60">
        <v>1216.06</v>
      </c>
      <c r="K510" s="60">
        <v>1437.61</v>
      </c>
      <c r="L510" s="60">
        <v>1507.5</v>
      </c>
      <c r="M510" s="60">
        <v>788.09</v>
      </c>
      <c r="N510" s="60">
        <v>1515.34</v>
      </c>
      <c r="O510" s="60">
        <v>1138.55</v>
      </c>
      <c r="P510" s="60">
        <v>2222.37</v>
      </c>
      <c r="Q510" s="60">
        <v>1096.25</v>
      </c>
      <c r="R510" s="60">
        <v>1848.71</v>
      </c>
      <c r="S510" s="60">
        <v>1423.37</v>
      </c>
      <c r="T510" s="60">
        <v>704.46</v>
      </c>
      <c r="U510" s="58">
        <f t="shared" si="7"/>
        <v>15473.749999999996</v>
      </c>
    </row>
    <row r="511" spans="1:21">
      <c r="A511" s="59">
        <v>2201</v>
      </c>
      <c r="B511" s="59" t="s">
        <v>87</v>
      </c>
      <c r="C511" s="59">
        <v>2201</v>
      </c>
      <c r="D511" s="59" t="s">
        <v>87</v>
      </c>
      <c r="E511" s="59" t="s">
        <v>1073</v>
      </c>
      <c r="F511" s="59" t="s">
        <v>1074</v>
      </c>
      <c r="G511" s="59">
        <v>9553000</v>
      </c>
      <c r="H511" s="59" t="s">
        <v>1032</v>
      </c>
      <c r="I511" s="60">
        <v>6602.48</v>
      </c>
      <c r="J511" s="60">
        <v>4644.78</v>
      </c>
      <c r="K511" s="60">
        <v>10769.43</v>
      </c>
      <c r="L511" s="60">
        <v>4222.68</v>
      </c>
      <c r="M511" s="60">
        <v>8556.1299999999992</v>
      </c>
      <c r="N511" s="60">
        <v>7276.5</v>
      </c>
      <c r="O511" s="60">
        <v>5233.1899999999996</v>
      </c>
      <c r="P511" s="60">
        <v>9506.3700000000008</v>
      </c>
      <c r="Q511" s="60">
        <v>12299.68</v>
      </c>
      <c r="R511" s="60">
        <v>15579.16</v>
      </c>
      <c r="S511" s="60">
        <v>13342.86</v>
      </c>
      <c r="T511" s="60">
        <v>7588.59</v>
      </c>
      <c r="U511" s="58">
        <f t="shared" si="7"/>
        <v>105621.85</v>
      </c>
    </row>
    <row r="512" spans="1:21">
      <c r="A512" s="59">
        <v>2201</v>
      </c>
      <c r="B512" s="59" t="s">
        <v>87</v>
      </c>
      <c r="C512" s="59">
        <v>2201</v>
      </c>
      <c r="D512" s="59" t="s">
        <v>87</v>
      </c>
      <c r="E512" s="59" t="s">
        <v>1073</v>
      </c>
      <c r="F512" s="59" t="s">
        <v>1074</v>
      </c>
      <c r="G512" s="59">
        <v>9554000</v>
      </c>
      <c r="H512" s="59" t="s">
        <v>1033</v>
      </c>
      <c r="I512" s="60">
        <v>599.26</v>
      </c>
      <c r="J512" s="60">
        <v>277.38</v>
      </c>
      <c r="K512" s="60">
        <v>317.52999999999997</v>
      </c>
      <c r="L512" s="60">
        <v>587.78</v>
      </c>
      <c r="M512" s="60">
        <v>316.52</v>
      </c>
      <c r="N512" s="60">
        <v>246.85</v>
      </c>
      <c r="O512" s="60">
        <v>330.32</v>
      </c>
      <c r="P512" s="60">
        <v>265.36</v>
      </c>
      <c r="Q512" s="60">
        <v>1174.55</v>
      </c>
      <c r="R512" s="60">
        <v>115.58</v>
      </c>
      <c r="S512" s="60">
        <v>625.33000000000004</v>
      </c>
      <c r="T512" s="60">
        <v>95.45</v>
      </c>
      <c r="U512" s="58">
        <f t="shared" si="7"/>
        <v>4951.91</v>
      </c>
    </row>
    <row r="513" spans="1:21">
      <c r="A513" s="59">
        <v>2201</v>
      </c>
      <c r="B513" s="59" t="s">
        <v>87</v>
      </c>
      <c r="C513" s="59">
        <v>2201</v>
      </c>
      <c r="D513" s="59" t="s">
        <v>87</v>
      </c>
      <c r="E513" s="59" t="s">
        <v>1073</v>
      </c>
      <c r="F513" s="59" t="s">
        <v>1074</v>
      </c>
      <c r="G513" s="59">
        <v>9556000</v>
      </c>
      <c r="H513" s="59" t="s">
        <v>1034</v>
      </c>
      <c r="I513" s="60">
        <v>5217.3500000000004</v>
      </c>
      <c r="J513" s="60">
        <v>1042.06</v>
      </c>
      <c r="K513" s="60">
        <v>8020.76</v>
      </c>
      <c r="L513" s="60">
        <v>4103.78</v>
      </c>
      <c r="M513" s="60">
        <v>4392.6499999999996</v>
      </c>
      <c r="N513" s="60">
        <v>4299.66</v>
      </c>
      <c r="O513" s="60">
        <v>7954.73</v>
      </c>
      <c r="P513" s="60">
        <v>4606.16</v>
      </c>
      <c r="Q513" s="60">
        <v>4805.9399999999996</v>
      </c>
      <c r="R513" s="60">
        <v>7667.5</v>
      </c>
      <c r="S513" s="60">
        <v>13880.54</v>
      </c>
      <c r="T513" s="60">
        <v>7291.44</v>
      </c>
      <c r="U513" s="58">
        <f t="shared" si="7"/>
        <v>73282.570000000007</v>
      </c>
    </row>
    <row r="514" spans="1:21">
      <c r="A514" s="59">
        <v>2201</v>
      </c>
      <c r="B514" s="59" t="s">
        <v>87</v>
      </c>
      <c r="C514" s="59">
        <v>2201</v>
      </c>
      <c r="D514" s="59" t="s">
        <v>87</v>
      </c>
      <c r="E514" s="59" t="s">
        <v>1073</v>
      </c>
      <c r="F514" s="59" t="s">
        <v>1074</v>
      </c>
      <c r="G514" s="59">
        <v>9560000</v>
      </c>
      <c r="H514" s="59" t="s">
        <v>1035</v>
      </c>
      <c r="I514" s="60">
        <v>1391.83</v>
      </c>
      <c r="J514" s="60">
        <v>2041</v>
      </c>
      <c r="K514" s="60">
        <v>2749.65</v>
      </c>
      <c r="L514" s="60">
        <v>2727.94</v>
      </c>
      <c r="M514" s="60">
        <v>1991.93</v>
      </c>
      <c r="N514" s="60">
        <v>2380.8200000000002</v>
      </c>
      <c r="O514" s="60">
        <v>2334.4299999999998</v>
      </c>
      <c r="P514" s="60">
        <v>1525.03</v>
      </c>
      <c r="Q514" s="60">
        <v>2714.72</v>
      </c>
      <c r="R514" s="60">
        <v>2596.29</v>
      </c>
      <c r="S514" s="60">
        <v>3346.35</v>
      </c>
      <c r="T514" s="60">
        <v>2324.54</v>
      </c>
      <c r="U514" s="58">
        <f t="shared" si="7"/>
        <v>28124.530000000002</v>
      </c>
    </row>
    <row r="515" spans="1:21">
      <c r="A515" s="59">
        <v>2201</v>
      </c>
      <c r="B515" s="59" t="s">
        <v>87</v>
      </c>
      <c r="C515" s="59">
        <v>2201</v>
      </c>
      <c r="D515" s="59" t="s">
        <v>87</v>
      </c>
      <c r="E515" s="59" t="s">
        <v>1073</v>
      </c>
      <c r="F515" s="59" t="s">
        <v>1074</v>
      </c>
      <c r="G515" s="59">
        <v>9561100</v>
      </c>
      <c r="H515" s="59" t="s">
        <v>1036</v>
      </c>
      <c r="I515" s="60">
        <v>757.15</v>
      </c>
      <c r="J515" s="60">
        <v>138.13</v>
      </c>
      <c r="K515" s="60">
        <v>1104.76</v>
      </c>
      <c r="L515" s="60">
        <v>527.57000000000005</v>
      </c>
      <c r="M515" s="60">
        <v>567.19000000000005</v>
      </c>
      <c r="N515" s="60">
        <v>551.15</v>
      </c>
      <c r="O515" s="60">
        <v>1057.3699999999999</v>
      </c>
      <c r="P515" s="60">
        <v>581.37</v>
      </c>
      <c r="Q515" s="60">
        <v>609.07000000000005</v>
      </c>
      <c r="R515" s="60">
        <v>935.16</v>
      </c>
      <c r="S515" s="60">
        <v>1786.68</v>
      </c>
      <c r="T515" s="60">
        <v>1137.74</v>
      </c>
      <c r="U515" s="58">
        <f t="shared" ref="U515:U578" si="8">SUM(I515:T515)</f>
        <v>9753.3399999999983</v>
      </c>
    </row>
    <row r="516" spans="1:21">
      <c r="A516" s="59">
        <v>2201</v>
      </c>
      <c r="B516" s="59" t="s">
        <v>87</v>
      </c>
      <c r="C516" s="59">
        <v>2201</v>
      </c>
      <c r="D516" s="59" t="s">
        <v>87</v>
      </c>
      <c r="E516" s="59" t="s">
        <v>1073</v>
      </c>
      <c r="F516" s="59" t="s">
        <v>1074</v>
      </c>
      <c r="G516" s="59">
        <v>9561200</v>
      </c>
      <c r="H516" s="59" t="s">
        <v>1037</v>
      </c>
      <c r="I516" s="60">
        <v>10880.87</v>
      </c>
      <c r="J516" s="60">
        <v>2545.69</v>
      </c>
      <c r="K516" s="60">
        <v>18159.97</v>
      </c>
      <c r="L516" s="60">
        <v>7613.95</v>
      </c>
      <c r="M516" s="60">
        <v>8211.1200000000008</v>
      </c>
      <c r="N516" s="60">
        <v>8222.65</v>
      </c>
      <c r="O516" s="60">
        <v>13946.86</v>
      </c>
      <c r="P516" s="60">
        <v>8788.15</v>
      </c>
      <c r="Q516" s="60">
        <v>9177.39</v>
      </c>
      <c r="R516" s="60">
        <v>13967.23</v>
      </c>
      <c r="S516" s="60">
        <v>25214.26</v>
      </c>
      <c r="T516" s="60">
        <v>12957.91</v>
      </c>
      <c r="U516" s="58">
        <f t="shared" si="8"/>
        <v>139686.04999999999</v>
      </c>
    </row>
    <row r="517" spans="1:21">
      <c r="A517" s="59">
        <v>2201</v>
      </c>
      <c r="B517" s="59" t="s">
        <v>87</v>
      </c>
      <c r="C517" s="59">
        <v>2201</v>
      </c>
      <c r="D517" s="59" t="s">
        <v>87</v>
      </c>
      <c r="E517" s="59" t="s">
        <v>1073</v>
      </c>
      <c r="F517" s="59" t="s">
        <v>1074</v>
      </c>
      <c r="G517" s="59">
        <v>9561300</v>
      </c>
      <c r="H517" s="59" t="s">
        <v>1038</v>
      </c>
      <c r="I517" s="60">
        <v>6210.39</v>
      </c>
      <c r="J517" s="60">
        <v>1317.66</v>
      </c>
      <c r="K517" s="60">
        <v>9706.69</v>
      </c>
      <c r="L517" s="60">
        <v>5095.83</v>
      </c>
      <c r="M517" s="60">
        <v>5428.75</v>
      </c>
      <c r="N517" s="60">
        <v>5418.77</v>
      </c>
      <c r="O517" s="60">
        <v>9786.01</v>
      </c>
      <c r="P517" s="60">
        <v>5659.26</v>
      </c>
      <c r="Q517" s="60">
        <v>5522.05</v>
      </c>
      <c r="R517" s="60">
        <v>9136.2900000000009</v>
      </c>
      <c r="S517" s="60">
        <v>16795.88</v>
      </c>
      <c r="T517" s="60">
        <v>8609.6</v>
      </c>
      <c r="U517" s="58">
        <f t="shared" si="8"/>
        <v>88687.180000000008</v>
      </c>
    </row>
    <row r="518" spans="1:21">
      <c r="A518" s="59">
        <v>2201</v>
      </c>
      <c r="B518" s="59" t="s">
        <v>87</v>
      </c>
      <c r="C518" s="59">
        <v>2201</v>
      </c>
      <c r="D518" s="59" t="s">
        <v>87</v>
      </c>
      <c r="E518" s="59" t="s">
        <v>1073</v>
      </c>
      <c r="F518" s="59" t="s">
        <v>1074</v>
      </c>
      <c r="G518" s="59">
        <v>9562000</v>
      </c>
      <c r="H518" s="59" t="s">
        <v>1039</v>
      </c>
      <c r="I518" s="60">
        <v>1024.48</v>
      </c>
      <c r="J518" s="60">
        <v>1498.41</v>
      </c>
      <c r="K518" s="60">
        <v>1081.8499999999999</v>
      </c>
      <c r="L518" s="60">
        <v>1047.73</v>
      </c>
      <c r="M518" s="60">
        <v>2307.58</v>
      </c>
      <c r="N518" s="60">
        <v>3752.52</v>
      </c>
      <c r="O518" s="60">
        <v>3736.98</v>
      </c>
      <c r="P518" s="60">
        <v>2571.48</v>
      </c>
      <c r="Q518" s="60">
        <v>1375.33</v>
      </c>
      <c r="R518" s="60">
        <v>1845.38</v>
      </c>
      <c r="S518" s="60">
        <v>989.81</v>
      </c>
      <c r="T518" s="60">
        <v>766.63</v>
      </c>
      <c r="U518" s="58">
        <f t="shared" si="8"/>
        <v>21998.180000000004</v>
      </c>
    </row>
    <row r="519" spans="1:21">
      <c r="A519" s="59">
        <v>2201</v>
      </c>
      <c r="B519" s="59" t="s">
        <v>87</v>
      </c>
      <c r="C519" s="59">
        <v>2201</v>
      </c>
      <c r="D519" s="59" t="s">
        <v>87</v>
      </c>
      <c r="E519" s="59" t="s">
        <v>1073</v>
      </c>
      <c r="F519" s="59" t="s">
        <v>1074</v>
      </c>
      <c r="G519" s="59">
        <v>9563000</v>
      </c>
      <c r="H519" s="59" t="s">
        <v>1040</v>
      </c>
      <c r="I519" s="60">
        <v>161.62</v>
      </c>
      <c r="J519" s="60">
        <v>139.84</v>
      </c>
      <c r="K519" s="60">
        <v>287.41000000000003</v>
      </c>
      <c r="L519" s="60">
        <v>342.18</v>
      </c>
      <c r="M519" s="60">
        <v>672.84</v>
      </c>
      <c r="N519" s="60">
        <v>234.09</v>
      </c>
      <c r="O519" s="60">
        <v>238.98</v>
      </c>
      <c r="P519" s="60">
        <v>635.95000000000005</v>
      </c>
      <c r="Q519" s="60">
        <v>8545.76</v>
      </c>
      <c r="R519" s="60">
        <v>579.34</v>
      </c>
      <c r="S519" s="60">
        <v>372.97</v>
      </c>
      <c r="T519" s="60">
        <v>537.29999999999995</v>
      </c>
      <c r="U519" s="58">
        <f t="shared" si="8"/>
        <v>12748.279999999999</v>
      </c>
    </row>
    <row r="520" spans="1:21">
      <c r="A520" s="59">
        <v>2201</v>
      </c>
      <c r="B520" s="59" t="s">
        <v>87</v>
      </c>
      <c r="C520" s="59">
        <v>2201</v>
      </c>
      <c r="D520" s="59" t="s">
        <v>87</v>
      </c>
      <c r="E520" s="59" t="s">
        <v>1073</v>
      </c>
      <c r="F520" s="59" t="s">
        <v>1074</v>
      </c>
      <c r="G520" s="59">
        <v>9566000</v>
      </c>
      <c r="H520" s="59" t="s">
        <v>1041</v>
      </c>
      <c r="I520" s="60">
        <v>1491.88</v>
      </c>
      <c r="J520" s="60">
        <v>1510.26</v>
      </c>
      <c r="K520" s="60">
        <v>2528.4</v>
      </c>
      <c r="L520" s="60">
        <v>1458.64</v>
      </c>
      <c r="M520" s="60">
        <v>2114.2800000000002</v>
      </c>
      <c r="N520" s="60">
        <v>1281.3800000000001</v>
      </c>
      <c r="O520" s="60">
        <v>1780.62</v>
      </c>
      <c r="P520" s="60">
        <v>1566.04</v>
      </c>
      <c r="Q520" s="60">
        <v>1622.69</v>
      </c>
      <c r="R520" s="60">
        <v>1914.14</v>
      </c>
      <c r="S520" s="60">
        <v>2639.29</v>
      </c>
      <c r="T520" s="60">
        <v>2173.9899999999998</v>
      </c>
      <c r="U520" s="58">
        <f t="shared" si="8"/>
        <v>22081.61</v>
      </c>
    </row>
    <row r="521" spans="1:21">
      <c r="A521" s="59">
        <v>2201</v>
      </c>
      <c r="B521" s="59" t="s">
        <v>87</v>
      </c>
      <c r="C521" s="59">
        <v>2201</v>
      </c>
      <c r="D521" s="59" t="s">
        <v>87</v>
      </c>
      <c r="E521" s="59" t="s">
        <v>1073</v>
      </c>
      <c r="F521" s="59" t="s">
        <v>1074</v>
      </c>
      <c r="G521" s="59">
        <v>9569000</v>
      </c>
      <c r="H521" s="59" t="s">
        <v>1042</v>
      </c>
      <c r="I521" s="60">
        <v>5.59</v>
      </c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8">
        <f t="shared" si="8"/>
        <v>5.59</v>
      </c>
    </row>
    <row r="522" spans="1:21">
      <c r="A522" s="59">
        <v>2201</v>
      </c>
      <c r="B522" s="59" t="s">
        <v>87</v>
      </c>
      <c r="C522" s="59">
        <v>2201</v>
      </c>
      <c r="D522" s="59" t="s">
        <v>87</v>
      </c>
      <c r="E522" s="59" t="s">
        <v>1073</v>
      </c>
      <c r="F522" s="59" t="s">
        <v>1074</v>
      </c>
      <c r="G522" s="59">
        <v>9569200</v>
      </c>
      <c r="H522" s="59" t="s">
        <v>1043</v>
      </c>
      <c r="I522" s="60"/>
      <c r="J522" s="60"/>
      <c r="K522" s="60"/>
      <c r="L522" s="60"/>
      <c r="M522" s="60"/>
      <c r="N522" s="60"/>
      <c r="O522" s="60"/>
      <c r="P522" s="60">
        <v>17.57</v>
      </c>
      <c r="Q522" s="60">
        <v>2.62</v>
      </c>
      <c r="R522" s="60">
        <v>1.86</v>
      </c>
      <c r="S522" s="60">
        <v>15.91</v>
      </c>
      <c r="T522" s="60">
        <v>-1.28</v>
      </c>
      <c r="U522" s="58">
        <f t="shared" si="8"/>
        <v>36.68</v>
      </c>
    </row>
    <row r="523" spans="1:21">
      <c r="A523" s="59">
        <v>2201</v>
      </c>
      <c r="B523" s="59" t="s">
        <v>87</v>
      </c>
      <c r="C523" s="59">
        <v>2201</v>
      </c>
      <c r="D523" s="59" t="s">
        <v>87</v>
      </c>
      <c r="E523" s="59" t="s">
        <v>1073</v>
      </c>
      <c r="F523" s="59" t="s">
        <v>1074</v>
      </c>
      <c r="G523" s="59">
        <v>9569300</v>
      </c>
      <c r="H523" s="59" t="s">
        <v>1044</v>
      </c>
      <c r="I523" s="60">
        <v>1000.78</v>
      </c>
      <c r="J523" s="60">
        <v>1120.22</v>
      </c>
      <c r="K523" s="60">
        <v>899.65</v>
      </c>
      <c r="L523" s="60">
        <v>367.63</v>
      </c>
      <c r="M523" s="60">
        <v>914.45</v>
      </c>
      <c r="N523" s="60">
        <v>658.44</v>
      </c>
      <c r="O523" s="60">
        <v>743.31</v>
      </c>
      <c r="P523" s="60">
        <v>527.65</v>
      </c>
      <c r="Q523" s="60">
        <v>464.95</v>
      </c>
      <c r="R523" s="60">
        <v>1522.42</v>
      </c>
      <c r="S523" s="60">
        <v>392.99</v>
      </c>
      <c r="T523" s="60">
        <v>314.86</v>
      </c>
      <c r="U523" s="58">
        <f t="shared" si="8"/>
        <v>8927.35</v>
      </c>
    </row>
    <row r="524" spans="1:21">
      <c r="A524" s="59">
        <v>2201</v>
      </c>
      <c r="B524" s="59" t="s">
        <v>87</v>
      </c>
      <c r="C524" s="59">
        <v>2201</v>
      </c>
      <c r="D524" s="59" t="s">
        <v>87</v>
      </c>
      <c r="E524" s="59" t="s">
        <v>1073</v>
      </c>
      <c r="F524" s="59" t="s">
        <v>1074</v>
      </c>
      <c r="G524" s="59">
        <v>9570000</v>
      </c>
      <c r="H524" s="59" t="s">
        <v>1045</v>
      </c>
      <c r="I524" s="60">
        <v>623.54</v>
      </c>
      <c r="J524" s="60">
        <v>1235.18</v>
      </c>
      <c r="K524" s="60">
        <v>2802.89</v>
      </c>
      <c r="L524" s="60">
        <v>662.13</v>
      </c>
      <c r="M524" s="60">
        <v>2649.19</v>
      </c>
      <c r="N524" s="60">
        <v>1044.17</v>
      </c>
      <c r="O524" s="60">
        <v>1294.96</v>
      </c>
      <c r="P524" s="60">
        <v>1497.76</v>
      </c>
      <c r="Q524" s="60">
        <v>1908.16</v>
      </c>
      <c r="R524" s="60">
        <v>1460.4</v>
      </c>
      <c r="S524" s="60">
        <v>1681.16</v>
      </c>
      <c r="T524" s="60">
        <v>1278.17</v>
      </c>
      <c r="U524" s="58">
        <f t="shared" si="8"/>
        <v>18137.71</v>
      </c>
    </row>
    <row r="525" spans="1:21">
      <c r="A525" s="59">
        <v>2201</v>
      </c>
      <c r="B525" s="59" t="s">
        <v>87</v>
      </c>
      <c r="C525" s="59">
        <v>2201</v>
      </c>
      <c r="D525" s="59" t="s">
        <v>87</v>
      </c>
      <c r="E525" s="59" t="s">
        <v>1073</v>
      </c>
      <c r="F525" s="59" t="s">
        <v>1074</v>
      </c>
      <c r="G525" s="59">
        <v>9571000</v>
      </c>
      <c r="H525" s="59" t="s">
        <v>1046</v>
      </c>
      <c r="I525" s="60">
        <v>445.69</v>
      </c>
      <c r="J525" s="60">
        <v>457.02</v>
      </c>
      <c r="K525" s="60">
        <v>561.53</v>
      </c>
      <c r="L525" s="60">
        <v>1135.5</v>
      </c>
      <c r="M525" s="60">
        <v>1121.8</v>
      </c>
      <c r="N525" s="60">
        <v>915.41</v>
      </c>
      <c r="O525" s="60">
        <v>1594.76</v>
      </c>
      <c r="P525" s="60">
        <v>1187.3800000000001</v>
      </c>
      <c r="Q525" s="60">
        <v>2532.5</v>
      </c>
      <c r="R525" s="60">
        <v>1617.69</v>
      </c>
      <c r="S525" s="60">
        <v>1094.6500000000001</v>
      </c>
      <c r="T525" s="60">
        <v>1106.31</v>
      </c>
      <c r="U525" s="58">
        <f t="shared" si="8"/>
        <v>13770.24</v>
      </c>
    </row>
    <row r="526" spans="1:21">
      <c r="A526" s="59">
        <v>2201</v>
      </c>
      <c r="B526" s="59" t="s">
        <v>87</v>
      </c>
      <c r="C526" s="59">
        <v>2201</v>
      </c>
      <c r="D526" s="59" t="s">
        <v>87</v>
      </c>
      <c r="E526" s="59" t="s">
        <v>1073</v>
      </c>
      <c r="F526" s="59" t="s">
        <v>1074</v>
      </c>
      <c r="G526" s="59">
        <v>9580000</v>
      </c>
      <c r="H526" s="59" t="s">
        <v>1047</v>
      </c>
      <c r="I526" s="60">
        <v>1042.73</v>
      </c>
      <c r="J526" s="60">
        <v>1053.3399999999999</v>
      </c>
      <c r="K526" s="60">
        <v>1704.41</v>
      </c>
      <c r="L526" s="60">
        <v>2424.17</v>
      </c>
      <c r="M526" s="60">
        <v>1687.91</v>
      </c>
      <c r="N526" s="60">
        <v>2875.64</v>
      </c>
      <c r="O526" s="60">
        <v>2803.98</v>
      </c>
      <c r="P526" s="60">
        <v>2353.91</v>
      </c>
      <c r="Q526" s="60">
        <v>2381.6999999999998</v>
      </c>
      <c r="R526" s="60">
        <v>3304.77</v>
      </c>
      <c r="S526" s="60">
        <v>2283.29</v>
      </c>
      <c r="T526" s="60">
        <v>1276.07</v>
      </c>
      <c r="U526" s="58">
        <f t="shared" si="8"/>
        <v>25191.919999999998</v>
      </c>
    </row>
    <row r="527" spans="1:21">
      <c r="A527" s="59">
        <v>2201</v>
      </c>
      <c r="B527" s="59" t="s">
        <v>87</v>
      </c>
      <c r="C527" s="59">
        <v>2201</v>
      </c>
      <c r="D527" s="59" t="s">
        <v>87</v>
      </c>
      <c r="E527" s="59" t="s">
        <v>1073</v>
      </c>
      <c r="F527" s="59" t="s">
        <v>1074</v>
      </c>
      <c r="G527" s="59">
        <v>9581000</v>
      </c>
      <c r="H527" s="59" t="s">
        <v>1048</v>
      </c>
      <c r="I527" s="60">
        <v>5100.67</v>
      </c>
      <c r="J527" s="60">
        <v>2494.9</v>
      </c>
      <c r="K527" s="60">
        <v>2279.0100000000002</v>
      </c>
      <c r="L527" s="60">
        <v>2014.46</v>
      </c>
      <c r="M527" s="60">
        <v>1882.92</v>
      </c>
      <c r="N527" s="60">
        <v>2381.29</v>
      </c>
      <c r="O527" s="60">
        <v>2069.81</v>
      </c>
      <c r="P527" s="60">
        <v>1821.38</v>
      </c>
      <c r="Q527" s="60">
        <v>2010.55</v>
      </c>
      <c r="R527" s="60">
        <v>2188.15</v>
      </c>
      <c r="S527" s="60">
        <v>1051</v>
      </c>
      <c r="T527" s="60">
        <v>2301.67</v>
      </c>
      <c r="U527" s="58">
        <f t="shared" si="8"/>
        <v>27595.810000000005</v>
      </c>
    </row>
    <row r="528" spans="1:21">
      <c r="A528" s="59">
        <v>2201</v>
      </c>
      <c r="B528" s="59" t="s">
        <v>87</v>
      </c>
      <c r="C528" s="59">
        <v>2201</v>
      </c>
      <c r="D528" s="59" t="s">
        <v>87</v>
      </c>
      <c r="E528" s="59" t="s">
        <v>1073</v>
      </c>
      <c r="F528" s="59" t="s">
        <v>1074</v>
      </c>
      <c r="G528" s="59">
        <v>9582000</v>
      </c>
      <c r="H528" s="59" t="s">
        <v>1049</v>
      </c>
      <c r="I528" s="60">
        <v>474.96</v>
      </c>
      <c r="J528" s="60">
        <v>1207.21</v>
      </c>
      <c r="K528" s="60">
        <v>1443.54</v>
      </c>
      <c r="L528" s="60">
        <v>1515.92</v>
      </c>
      <c r="M528" s="60">
        <v>2014.06</v>
      </c>
      <c r="N528" s="60">
        <v>1070.3699999999999</v>
      </c>
      <c r="O528" s="60">
        <v>1121.1099999999999</v>
      </c>
      <c r="P528" s="60">
        <v>1278.7</v>
      </c>
      <c r="Q528" s="60">
        <v>1155.48</v>
      </c>
      <c r="R528" s="60">
        <v>1259.42</v>
      </c>
      <c r="S528" s="60">
        <v>1227.45</v>
      </c>
      <c r="T528" s="60">
        <v>891.61</v>
      </c>
      <c r="U528" s="58">
        <f t="shared" si="8"/>
        <v>14659.830000000002</v>
      </c>
    </row>
    <row r="529" spans="1:21">
      <c r="A529" s="59">
        <v>2201</v>
      </c>
      <c r="B529" s="59" t="s">
        <v>87</v>
      </c>
      <c r="C529" s="59">
        <v>2201</v>
      </c>
      <c r="D529" s="59" t="s">
        <v>87</v>
      </c>
      <c r="E529" s="59" t="s">
        <v>1073</v>
      </c>
      <c r="F529" s="59" t="s">
        <v>1074</v>
      </c>
      <c r="G529" s="59">
        <v>9583000</v>
      </c>
      <c r="H529" s="59" t="s">
        <v>1050</v>
      </c>
      <c r="I529" s="60">
        <v>5116.88</v>
      </c>
      <c r="J529" s="60">
        <v>5752.11</v>
      </c>
      <c r="K529" s="60">
        <v>7231.12</v>
      </c>
      <c r="L529" s="60">
        <v>11086.82</v>
      </c>
      <c r="M529" s="60">
        <v>9802.2099999999991</v>
      </c>
      <c r="N529" s="60">
        <v>13366.32</v>
      </c>
      <c r="O529" s="60">
        <v>7856.76</v>
      </c>
      <c r="P529" s="60">
        <v>8289.2800000000007</v>
      </c>
      <c r="Q529" s="60">
        <v>71588.789999999994</v>
      </c>
      <c r="R529" s="60">
        <v>9420.7900000000009</v>
      </c>
      <c r="S529" s="60">
        <v>10226.709999999999</v>
      </c>
      <c r="T529" s="60">
        <v>10576.04</v>
      </c>
      <c r="U529" s="58">
        <f t="shared" si="8"/>
        <v>170313.83</v>
      </c>
    </row>
    <row r="530" spans="1:21">
      <c r="A530" s="59">
        <v>2201</v>
      </c>
      <c r="B530" s="59" t="s">
        <v>87</v>
      </c>
      <c r="C530" s="59">
        <v>2201</v>
      </c>
      <c r="D530" s="59" t="s">
        <v>87</v>
      </c>
      <c r="E530" s="59" t="s">
        <v>1073</v>
      </c>
      <c r="F530" s="59" t="s">
        <v>1074</v>
      </c>
      <c r="G530" s="59">
        <v>9584000</v>
      </c>
      <c r="H530" s="59" t="s">
        <v>1051</v>
      </c>
      <c r="I530" s="60">
        <v>5390.16</v>
      </c>
      <c r="J530" s="60">
        <v>1938.95</v>
      </c>
      <c r="K530" s="60">
        <v>1060.94</v>
      </c>
      <c r="L530" s="60">
        <v>3219.39</v>
      </c>
      <c r="M530" s="60">
        <v>3534.01</v>
      </c>
      <c r="N530" s="60">
        <v>2540.14</v>
      </c>
      <c r="O530" s="60">
        <v>5966.24</v>
      </c>
      <c r="P530" s="60">
        <v>4076.11</v>
      </c>
      <c r="Q530" s="60">
        <v>1082.8800000000001</v>
      </c>
      <c r="R530" s="60">
        <v>4141.3100000000004</v>
      </c>
      <c r="S530" s="60">
        <v>3472.36</v>
      </c>
      <c r="T530" s="60">
        <v>4960.6899999999996</v>
      </c>
      <c r="U530" s="58">
        <f t="shared" si="8"/>
        <v>41383.180000000008</v>
      </c>
    </row>
    <row r="531" spans="1:21">
      <c r="A531" s="59">
        <v>2201</v>
      </c>
      <c r="B531" s="59" t="s">
        <v>87</v>
      </c>
      <c r="C531" s="59">
        <v>2201</v>
      </c>
      <c r="D531" s="59" t="s">
        <v>87</v>
      </c>
      <c r="E531" s="59" t="s">
        <v>1073</v>
      </c>
      <c r="F531" s="59" t="s">
        <v>1074</v>
      </c>
      <c r="G531" s="59">
        <v>9585000</v>
      </c>
      <c r="H531" s="59" t="s">
        <v>1052</v>
      </c>
      <c r="I531" s="60">
        <v>9627.2900000000009</v>
      </c>
      <c r="J531" s="60">
        <v>8587.57</v>
      </c>
      <c r="K531" s="60">
        <v>8016.91</v>
      </c>
      <c r="L531" s="60">
        <v>6500.62</v>
      </c>
      <c r="M531" s="60">
        <v>8884.69</v>
      </c>
      <c r="N531" s="60">
        <v>9784.7099999999991</v>
      </c>
      <c r="O531" s="60">
        <v>10807.37</v>
      </c>
      <c r="P531" s="60">
        <v>12347.5</v>
      </c>
      <c r="Q531" s="60">
        <v>10510.69</v>
      </c>
      <c r="R531" s="60">
        <v>9458.3799999999992</v>
      </c>
      <c r="S531" s="60">
        <v>8071.94</v>
      </c>
      <c r="T531" s="60">
        <v>6878.06</v>
      </c>
      <c r="U531" s="58">
        <f t="shared" si="8"/>
        <v>109475.73000000001</v>
      </c>
    </row>
    <row r="532" spans="1:21">
      <c r="A532" s="59">
        <v>2201</v>
      </c>
      <c r="B532" s="59" t="s">
        <v>87</v>
      </c>
      <c r="C532" s="59">
        <v>2201</v>
      </c>
      <c r="D532" s="59" t="s">
        <v>87</v>
      </c>
      <c r="E532" s="59" t="s">
        <v>1073</v>
      </c>
      <c r="F532" s="59" t="s">
        <v>1074</v>
      </c>
      <c r="G532" s="59">
        <v>9586000</v>
      </c>
      <c r="H532" s="59" t="s">
        <v>1053</v>
      </c>
      <c r="I532" s="60">
        <v>15897.19</v>
      </c>
      <c r="J532" s="60">
        <v>8355.98</v>
      </c>
      <c r="K532" s="60">
        <v>6819.22</v>
      </c>
      <c r="L532" s="60">
        <v>3781.34</v>
      </c>
      <c r="M532" s="60">
        <v>3993.54</v>
      </c>
      <c r="N532" s="60">
        <v>5549.91</v>
      </c>
      <c r="O532" s="60">
        <v>3958.45</v>
      </c>
      <c r="P532" s="60">
        <v>3590.99</v>
      </c>
      <c r="Q532" s="60">
        <v>5694.06</v>
      </c>
      <c r="R532" s="60">
        <v>4093.38</v>
      </c>
      <c r="S532" s="60">
        <v>5000.16</v>
      </c>
      <c r="T532" s="60">
        <v>3510.25</v>
      </c>
      <c r="U532" s="58">
        <f t="shared" si="8"/>
        <v>70244.469999999987</v>
      </c>
    </row>
    <row r="533" spans="1:21">
      <c r="A533" s="59">
        <v>2201</v>
      </c>
      <c r="B533" s="59" t="s">
        <v>87</v>
      </c>
      <c r="C533" s="59">
        <v>2201</v>
      </c>
      <c r="D533" s="59" t="s">
        <v>87</v>
      </c>
      <c r="E533" s="59" t="s">
        <v>1073</v>
      </c>
      <c r="F533" s="59" t="s">
        <v>1074</v>
      </c>
      <c r="G533" s="59">
        <v>9587000</v>
      </c>
      <c r="H533" s="59" t="s">
        <v>1054</v>
      </c>
      <c r="I533" s="60">
        <v>94.14</v>
      </c>
      <c r="J533" s="60">
        <v>126.3</v>
      </c>
      <c r="K533" s="60">
        <v>225.16</v>
      </c>
      <c r="L533" s="60">
        <v>110.37</v>
      </c>
      <c r="M533" s="60">
        <v>106.16</v>
      </c>
      <c r="N533" s="60">
        <v>261.14999999999998</v>
      </c>
      <c r="O533" s="60">
        <v>120.28</v>
      </c>
      <c r="P533" s="60">
        <v>106.64</v>
      </c>
      <c r="Q533" s="60">
        <v>396.45</v>
      </c>
      <c r="R533" s="60">
        <v>260.63</v>
      </c>
      <c r="S533" s="60">
        <v>250.74</v>
      </c>
      <c r="T533" s="60">
        <v>198.4</v>
      </c>
      <c r="U533" s="58">
        <f t="shared" si="8"/>
        <v>2256.4200000000005</v>
      </c>
    </row>
    <row r="534" spans="1:21">
      <c r="A534" s="59">
        <v>2201</v>
      </c>
      <c r="B534" s="59" t="s">
        <v>87</v>
      </c>
      <c r="C534" s="59">
        <v>2201</v>
      </c>
      <c r="D534" s="59" t="s">
        <v>87</v>
      </c>
      <c r="E534" s="59" t="s">
        <v>1073</v>
      </c>
      <c r="F534" s="59" t="s">
        <v>1074</v>
      </c>
      <c r="G534" s="59">
        <v>9588000</v>
      </c>
      <c r="H534" s="59" t="s">
        <v>1055</v>
      </c>
      <c r="I534" s="60">
        <v>27655.25</v>
      </c>
      <c r="J534" s="60">
        <v>13395.04</v>
      </c>
      <c r="K534" s="60">
        <v>15425.1</v>
      </c>
      <c r="L534" s="60">
        <v>18725.64</v>
      </c>
      <c r="M534" s="60">
        <v>15186.72</v>
      </c>
      <c r="N534" s="60">
        <v>26348.99</v>
      </c>
      <c r="O534" s="60">
        <v>16318.33</v>
      </c>
      <c r="P534" s="60">
        <v>13308.04</v>
      </c>
      <c r="Q534" s="60">
        <v>16644.7</v>
      </c>
      <c r="R534" s="60">
        <v>6521.82</v>
      </c>
      <c r="S534" s="60">
        <v>13577.08</v>
      </c>
      <c r="T534" s="60">
        <v>10551.48</v>
      </c>
      <c r="U534" s="58">
        <f t="shared" si="8"/>
        <v>193658.19000000003</v>
      </c>
    </row>
    <row r="535" spans="1:21">
      <c r="A535" s="59">
        <v>2201</v>
      </c>
      <c r="B535" s="59" t="s">
        <v>87</v>
      </c>
      <c r="C535" s="59">
        <v>2201</v>
      </c>
      <c r="D535" s="59" t="s">
        <v>87</v>
      </c>
      <c r="E535" s="59" t="s">
        <v>1073</v>
      </c>
      <c r="F535" s="59" t="s">
        <v>1074</v>
      </c>
      <c r="G535" s="59">
        <v>9591000</v>
      </c>
      <c r="H535" s="59" t="s">
        <v>1056</v>
      </c>
      <c r="I535" s="60">
        <v>515.33000000000004</v>
      </c>
      <c r="J535" s="60">
        <v>574.16</v>
      </c>
      <c r="K535" s="60">
        <v>348.04</v>
      </c>
      <c r="L535" s="60">
        <v>568.30999999999995</v>
      </c>
      <c r="M535" s="60">
        <v>530.15</v>
      </c>
      <c r="N535" s="60">
        <v>807.64</v>
      </c>
      <c r="O535" s="60">
        <v>751.4</v>
      </c>
      <c r="P535" s="60">
        <v>760.58</v>
      </c>
      <c r="Q535" s="60">
        <v>858.08</v>
      </c>
      <c r="R535" s="60">
        <v>831.31</v>
      </c>
      <c r="S535" s="60">
        <v>409.24</v>
      </c>
      <c r="T535" s="60">
        <v>255.51</v>
      </c>
      <c r="U535" s="58">
        <f t="shared" si="8"/>
        <v>7209.75</v>
      </c>
    </row>
    <row r="536" spans="1:21">
      <c r="A536" s="59">
        <v>2201</v>
      </c>
      <c r="B536" s="59" t="s">
        <v>87</v>
      </c>
      <c r="C536" s="59">
        <v>2201</v>
      </c>
      <c r="D536" s="59" t="s">
        <v>87</v>
      </c>
      <c r="E536" s="59" t="s">
        <v>1073</v>
      </c>
      <c r="F536" s="59" t="s">
        <v>1074</v>
      </c>
      <c r="G536" s="59">
        <v>9592000</v>
      </c>
      <c r="H536" s="59" t="s">
        <v>1057</v>
      </c>
      <c r="I536" s="60">
        <v>2306.44</v>
      </c>
      <c r="J536" s="60">
        <v>5810.84</v>
      </c>
      <c r="K536" s="60">
        <v>3656.5</v>
      </c>
      <c r="L536" s="60">
        <v>2613.89</v>
      </c>
      <c r="M536" s="60">
        <v>9903.35</v>
      </c>
      <c r="N536" s="60">
        <v>7348.7</v>
      </c>
      <c r="O536" s="60">
        <v>8448.8700000000008</v>
      </c>
      <c r="P536" s="60">
        <v>8269.59</v>
      </c>
      <c r="Q536" s="60">
        <v>4729.3999999999996</v>
      </c>
      <c r="R536" s="60">
        <v>7704.87</v>
      </c>
      <c r="S536" s="60">
        <v>4990.55</v>
      </c>
      <c r="T536" s="60">
        <v>4140.55</v>
      </c>
      <c r="U536" s="58">
        <f t="shared" si="8"/>
        <v>69923.550000000017</v>
      </c>
    </row>
    <row r="537" spans="1:21">
      <c r="A537" s="59">
        <v>2201</v>
      </c>
      <c r="B537" s="59" t="s">
        <v>87</v>
      </c>
      <c r="C537" s="59">
        <v>2201</v>
      </c>
      <c r="D537" s="59" t="s">
        <v>87</v>
      </c>
      <c r="E537" s="59" t="s">
        <v>1073</v>
      </c>
      <c r="F537" s="59" t="s">
        <v>1074</v>
      </c>
      <c r="G537" s="59">
        <v>9593000</v>
      </c>
      <c r="H537" s="59" t="s">
        <v>1058</v>
      </c>
      <c r="I537" s="60">
        <v>38496.589999999997</v>
      </c>
      <c r="J537" s="60">
        <v>18809.73</v>
      </c>
      <c r="K537" s="60">
        <v>27486.66</v>
      </c>
      <c r="L537" s="60">
        <v>42087.37</v>
      </c>
      <c r="M537" s="60">
        <v>41107.64</v>
      </c>
      <c r="N537" s="60">
        <v>67739.83</v>
      </c>
      <c r="O537" s="60">
        <v>46303.68</v>
      </c>
      <c r="P537" s="60">
        <v>37258.550000000003</v>
      </c>
      <c r="Q537" s="60">
        <v>53848.76</v>
      </c>
      <c r="R537" s="60">
        <v>30836.639999999999</v>
      </c>
      <c r="S537" s="60">
        <v>43319.26</v>
      </c>
      <c r="T537" s="60">
        <v>44274.2</v>
      </c>
      <c r="U537" s="58">
        <f t="shared" si="8"/>
        <v>491568.91000000003</v>
      </c>
    </row>
    <row r="538" spans="1:21">
      <c r="A538" s="59">
        <v>2201</v>
      </c>
      <c r="B538" s="59" t="s">
        <v>87</v>
      </c>
      <c r="C538" s="59">
        <v>2201</v>
      </c>
      <c r="D538" s="59" t="s">
        <v>87</v>
      </c>
      <c r="E538" s="59" t="s">
        <v>1073</v>
      </c>
      <c r="F538" s="59" t="s">
        <v>1074</v>
      </c>
      <c r="G538" s="59">
        <v>9594000</v>
      </c>
      <c r="H538" s="59" t="s">
        <v>1059</v>
      </c>
      <c r="I538" s="60">
        <v>9574.2000000000007</v>
      </c>
      <c r="J538" s="60">
        <v>5483.22</v>
      </c>
      <c r="K538" s="60">
        <v>13812.16</v>
      </c>
      <c r="L538" s="60">
        <v>26498.52</v>
      </c>
      <c r="M538" s="60">
        <v>19402.95</v>
      </c>
      <c r="N538" s="60">
        <v>34237.15</v>
      </c>
      <c r="O538" s="60">
        <v>23633.9</v>
      </c>
      <c r="P538" s="60">
        <v>24905.15</v>
      </c>
      <c r="Q538" s="60">
        <v>41314.660000000003</v>
      </c>
      <c r="R538" s="60">
        <v>21901.919999999998</v>
      </c>
      <c r="S538" s="60">
        <v>35657.379999999997</v>
      </c>
      <c r="T538" s="60">
        <v>36976.49</v>
      </c>
      <c r="U538" s="58">
        <f t="shared" si="8"/>
        <v>293397.7</v>
      </c>
    </row>
    <row r="539" spans="1:21">
      <c r="A539" s="59">
        <v>2201</v>
      </c>
      <c r="B539" s="59" t="s">
        <v>87</v>
      </c>
      <c r="C539" s="59">
        <v>2201</v>
      </c>
      <c r="D539" s="59" t="s">
        <v>87</v>
      </c>
      <c r="E539" s="59" t="s">
        <v>1073</v>
      </c>
      <c r="F539" s="59" t="s">
        <v>1074</v>
      </c>
      <c r="G539" s="59">
        <v>9595000</v>
      </c>
      <c r="H539" s="59" t="s">
        <v>1060</v>
      </c>
      <c r="I539" s="60"/>
      <c r="J539" s="60"/>
      <c r="K539" s="60"/>
      <c r="L539" s="60">
        <v>0.49</v>
      </c>
      <c r="M539" s="60">
        <v>1.82</v>
      </c>
      <c r="N539" s="60"/>
      <c r="O539" s="60"/>
      <c r="P539" s="60"/>
      <c r="Q539" s="60"/>
      <c r="R539" s="60"/>
      <c r="S539" s="60"/>
      <c r="T539" s="60">
        <v>1.96</v>
      </c>
      <c r="U539" s="58">
        <f t="shared" si="8"/>
        <v>4.2699999999999996</v>
      </c>
    </row>
    <row r="540" spans="1:21">
      <c r="A540" s="59">
        <v>2201</v>
      </c>
      <c r="B540" s="59" t="s">
        <v>87</v>
      </c>
      <c r="C540" s="59">
        <v>2201</v>
      </c>
      <c r="D540" s="59" t="s">
        <v>87</v>
      </c>
      <c r="E540" s="59" t="s">
        <v>1073</v>
      </c>
      <c r="F540" s="59" t="s">
        <v>1074</v>
      </c>
      <c r="G540" s="59">
        <v>9596000</v>
      </c>
      <c r="H540" s="59" t="s">
        <v>1061</v>
      </c>
      <c r="I540" s="60">
        <v>1592.49</v>
      </c>
      <c r="J540" s="60">
        <v>502.79</v>
      </c>
      <c r="K540" s="60">
        <v>273.33</v>
      </c>
      <c r="L540" s="60">
        <v>20.88</v>
      </c>
      <c r="M540" s="60">
        <v>17.41</v>
      </c>
      <c r="N540" s="60">
        <v>22.83</v>
      </c>
      <c r="O540" s="60">
        <v>81.7</v>
      </c>
      <c r="P540" s="60">
        <v>82.77</v>
      </c>
      <c r="Q540" s="60">
        <v>97.38</v>
      </c>
      <c r="R540" s="60"/>
      <c r="S540" s="60">
        <v>4.8099999999999996</v>
      </c>
      <c r="T540" s="60">
        <v>20.25</v>
      </c>
      <c r="U540" s="58">
        <f t="shared" si="8"/>
        <v>2716.64</v>
      </c>
    </row>
    <row r="541" spans="1:21">
      <c r="A541" s="59">
        <v>2201</v>
      </c>
      <c r="B541" s="59" t="s">
        <v>87</v>
      </c>
      <c r="C541" s="59">
        <v>2201</v>
      </c>
      <c r="D541" s="59" t="s">
        <v>87</v>
      </c>
      <c r="E541" s="59" t="s">
        <v>1073</v>
      </c>
      <c r="F541" s="59" t="s">
        <v>1074</v>
      </c>
      <c r="G541" s="59">
        <v>9597000</v>
      </c>
      <c r="H541" s="59" t="s">
        <v>1062</v>
      </c>
      <c r="I541" s="60">
        <v>3.45</v>
      </c>
      <c r="J541" s="60">
        <v>123.82</v>
      </c>
      <c r="K541" s="60">
        <v>228.11</v>
      </c>
      <c r="L541" s="60">
        <v>-3</v>
      </c>
      <c r="M541" s="60">
        <v>-17.09</v>
      </c>
      <c r="N541" s="60">
        <v>42.24</v>
      </c>
      <c r="O541" s="60"/>
      <c r="P541" s="60">
        <v>32.950000000000003</v>
      </c>
      <c r="Q541" s="60">
        <v>195.33</v>
      </c>
      <c r="R541" s="60">
        <v>8.4499999999999993</v>
      </c>
      <c r="S541" s="60">
        <v>129.19</v>
      </c>
      <c r="T541" s="60">
        <v>-26.07</v>
      </c>
      <c r="U541" s="58">
        <f t="shared" si="8"/>
        <v>717.38</v>
      </c>
    </row>
    <row r="542" spans="1:21">
      <c r="A542" s="59">
        <v>2201</v>
      </c>
      <c r="B542" s="59" t="s">
        <v>87</v>
      </c>
      <c r="C542" s="59">
        <v>2201</v>
      </c>
      <c r="D542" s="59" t="s">
        <v>87</v>
      </c>
      <c r="E542" s="59" t="s">
        <v>1073</v>
      </c>
      <c r="F542" s="59" t="s">
        <v>1074</v>
      </c>
      <c r="G542" s="59">
        <v>9902000</v>
      </c>
      <c r="H542" s="59" t="s">
        <v>1064</v>
      </c>
      <c r="I542" s="60">
        <v>1.59</v>
      </c>
      <c r="J542" s="60">
        <v>56.09</v>
      </c>
      <c r="K542" s="60">
        <v>97.83</v>
      </c>
      <c r="L542" s="60">
        <v>-1.63</v>
      </c>
      <c r="M542" s="60">
        <v>-5.75</v>
      </c>
      <c r="N542" s="60">
        <v>7.91</v>
      </c>
      <c r="O542" s="60"/>
      <c r="P542" s="60"/>
      <c r="Q542" s="60">
        <v>73.36</v>
      </c>
      <c r="R542" s="60">
        <v>4.9000000000000004</v>
      </c>
      <c r="S542" s="60">
        <v>66.08</v>
      </c>
      <c r="T542" s="60">
        <v>-19.98</v>
      </c>
      <c r="U542" s="58">
        <f t="shared" si="8"/>
        <v>280.39999999999998</v>
      </c>
    </row>
    <row r="543" spans="1:21">
      <c r="A543" s="59">
        <v>2201</v>
      </c>
      <c r="B543" s="59" t="s">
        <v>87</v>
      </c>
      <c r="C543" s="59">
        <v>2201</v>
      </c>
      <c r="D543" s="59" t="s">
        <v>87</v>
      </c>
      <c r="E543" s="59" t="s">
        <v>1073</v>
      </c>
      <c r="F543" s="59" t="s">
        <v>1074</v>
      </c>
      <c r="G543" s="59">
        <v>9903000</v>
      </c>
      <c r="H543" s="59" t="s">
        <v>1065</v>
      </c>
      <c r="I543" s="60">
        <v>3504.93</v>
      </c>
      <c r="J543" s="60">
        <v>1519.35</v>
      </c>
      <c r="K543" s="60">
        <v>991.72</v>
      </c>
      <c r="L543" s="60">
        <v>471.46</v>
      </c>
      <c r="M543" s="60">
        <v>16.73</v>
      </c>
      <c r="N543" s="60">
        <v>452.96</v>
      </c>
      <c r="O543" s="60">
        <v>243.72</v>
      </c>
      <c r="P543" s="60">
        <v>388.17</v>
      </c>
      <c r="Q543" s="60">
        <v>2966.95</v>
      </c>
      <c r="R543" s="60">
        <v>231.73</v>
      </c>
      <c r="S543" s="60">
        <v>280.06</v>
      </c>
      <c r="T543" s="60">
        <v>-44.42</v>
      </c>
      <c r="U543" s="58">
        <f t="shared" si="8"/>
        <v>11023.359999999999</v>
      </c>
    </row>
    <row r="544" spans="1:21">
      <c r="A544" s="59">
        <v>2201</v>
      </c>
      <c r="B544" s="59" t="s">
        <v>87</v>
      </c>
      <c r="C544" s="59">
        <v>2201</v>
      </c>
      <c r="D544" s="59" t="s">
        <v>87</v>
      </c>
      <c r="E544" s="59" t="s">
        <v>1073</v>
      </c>
      <c r="F544" s="59" t="s">
        <v>1074</v>
      </c>
      <c r="G544" s="59">
        <v>9908000</v>
      </c>
      <c r="H544" s="59" t="s">
        <v>1066</v>
      </c>
      <c r="I544" s="60">
        <v>170.43</v>
      </c>
      <c r="J544" s="60">
        <v>46.24</v>
      </c>
      <c r="K544" s="60">
        <v>346.39</v>
      </c>
      <c r="L544" s="60">
        <v>5445.44</v>
      </c>
      <c r="M544" s="60">
        <v>-1083.04</v>
      </c>
      <c r="N544" s="60">
        <v>127.53</v>
      </c>
      <c r="O544" s="60">
        <v>308.44</v>
      </c>
      <c r="P544" s="60">
        <v>192.65</v>
      </c>
      <c r="Q544" s="60">
        <v>2401.2600000000002</v>
      </c>
      <c r="R544" s="60">
        <v>324.99</v>
      </c>
      <c r="S544" s="60">
        <v>377.95</v>
      </c>
      <c r="T544" s="60">
        <v>346.82</v>
      </c>
      <c r="U544" s="58">
        <f t="shared" si="8"/>
        <v>9005.1</v>
      </c>
    </row>
    <row r="545" spans="1:21">
      <c r="A545" s="59">
        <v>2201</v>
      </c>
      <c r="B545" s="59" t="s">
        <v>87</v>
      </c>
      <c r="C545" s="59">
        <v>2201</v>
      </c>
      <c r="D545" s="59" t="s">
        <v>87</v>
      </c>
      <c r="E545" s="59" t="s">
        <v>1073</v>
      </c>
      <c r="F545" s="59" t="s">
        <v>1074</v>
      </c>
      <c r="G545" s="59">
        <v>9920000</v>
      </c>
      <c r="H545" s="59" t="s">
        <v>1068</v>
      </c>
      <c r="I545" s="60">
        <v>18199.73</v>
      </c>
      <c r="J545" s="60">
        <v>17002.189999999999</v>
      </c>
      <c r="K545" s="60">
        <v>18169.2</v>
      </c>
      <c r="L545" s="60">
        <v>26557.86</v>
      </c>
      <c r="M545" s="60">
        <v>31785.48</v>
      </c>
      <c r="N545" s="60">
        <v>27668.31</v>
      </c>
      <c r="O545" s="60">
        <v>28116.959999999999</v>
      </c>
      <c r="P545" s="60">
        <v>37905.519999999997</v>
      </c>
      <c r="Q545" s="60">
        <v>31327.95</v>
      </c>
      <c r="R545" s="60">
        <v>16047.31</v>
      </c>
      <c r="S545" s="60">
        <v>12548.17</v>
      </c>
      <c r="T545" s="60">
        <v>15676.14</v>
      </c>
      <c r="U545" s="58">
        <f t="shared" si="8"/>
        <v>281004.82</v>
      </c>
    </row>
    <row r="546" spans="1:21">
      <c r="A546" s="59">
        <v>2201</v>
      </c>
      <c r="B546" s="59" t="s">
        <v>87</v>
      </c>
      <c r="C546" s="59">
        <v>2201</v>
      </c>
      <c r="D546" s="59" t="s">
        <v>87</v>
      </c>
      <c r="E546" s="59" t="s">
        <v>1073</v>
      </c>
      <c r="F546" s="59" t="s">
        <v>1074</v>
      </c>
      <c r="G546" s="59">
        <v>9930200</v>
      </c>
      <c r="H546" s="59" t="s">
        <v>1069</v>
      </c>
      <c r="I546" s="60">
        <v>-11.51</v>
      </c>
      <c r="J546" s="60"/>
      <c r="K546" s="60">
        <v>60.15</v>
      </c>
      <c r="L546" s="60">
        <v>-1.96</v>
      </c>
      <c r="M546" s="60">
        <v>161.83000000000001</v>
      </c>
      <c r="N546" s="60">
        <v>81.819999999999993</v>
      </c>
      <c r="O546" s="60">
        <v>140.36000000000001</v>
      </c>
      <c r="P546" s="60">
        <v>141.21</v>
      </c>
      <c r="Q546" s="60">
        <v>794.13</v>
      </c>
      <c r="R546" s="60">
        <v>-35.78</v>
      </c>
      <c r="S546" s="60">
        <v>92.47</v>
      </c>
      <c r="T546" s="60"/>
      <c r="U546" s="58">
        <f t="shared" si="8"/>
        <v>1422.7200000000003</v>
      </c>
    </row>
    <row r="547" spans="1:21">
      <c r="A547" s="59">
        <v>2201</v>
      </c>
      <c r="B547" s="59" t="s">
        <v>87</v>
      </c>
      <c r="C547" s="59">
        <v>2201</v>
      </c>
      <c r="D547" s="59" t="s">
        <v>87</v>
      </c>
      <c r="E547" s="59" t="s">
        <v>1073</v>
      </c>
      <c r="F547" s="59" t="s">
        <v>1074</v>
      </c>
      <c r="G547" s="59">
        <v>9935000</v>
      </c>
      <c r="H547" s="59" t="s">
        <v>1070</v>
      </c>
      <c r="I547" s="60">
        <v>29</v>
      </c>
      <c r="J547" s="60">
        <v>284.44</v>
      </c>
      <c r="K547" s="60">
        <v>145.51</v>
      </c>
      <c r="L547" s="60">
        <v>-4.09</v>
      </c>
      <c r="M547" s="60">
        <v>223.21</v>
      </c>
      <c r="N547" s="60">
        <v>1.91</v>
      </c>
      <c r="O547" s="60">
        <v>47.98</v>
      </c>
      <c r="P547" s="60">
        <v>95.51</v>
      </c>
      <c r="Q547" s="60">
        <v>126.83</v>
      </c>
      <c r="R547" s="60">
        <v>16.32</v>
      </c>
      <c r="S547" s="60">
        <v>333.46</v>
      </c>
      <c r="T547" s="60">
        <v>2.11</v>
      </c>
      <c r="U547" s="58">
        <f t="shared" si="8"/>
        <v>1302.19</v>
      </c>
    </row>
    <row r="548" spans="1:21">
      <c r="A548" s="59">
        <v>2201</v>
      </c>
      <c r="B548" s="59" t="s">
        <v>87</v>
      </c>
      <c r="C548" s="59">
        <v>2201</v>
      </c>
      <c r="D548" s="59" t="s">
        <v>87</v>
      </c>
      <c r="E548" s="59" t="s">
        <v>91</v>
      </c>
      <c r="F548" s="59" t="s">
        <v>92</v>
      </c>
      <c r="G548" s="59">
        <v>9184100</v>
      </c>
      <c r="H548" s="59" t="s">
        <v>93</v>
      </c>
      <c r="I548" s="60">
        <v>851507.09</v>
      </c>
      <c r="J548" s="60">
        <v>127491.4</v>
      </c>
      <c r="K548" s="60">
        <v>504216.77</v>
      </c>
      <c r="L548" s="60">
        <v>514660.73</v>
      </c>
      <c r="M548" s="60">
        <v>200371.06</v>
      </c>
      <c r="N548" s="60">
        <v>705540.73</v>
      </c>
      <c r="O548" s="60">
        <v>696084.44</v>
      </c>
      <c r="P548" s="60">
        <v>477418.1</v>
      </c>
      <c r="Q548" s="60">
        <v>650427.1</v>
      </c>
      <c r="R548" s="60">
        <v>224084.12</v>
      </c>
      <c r="S548" s="60">
        <v>1233556.78</v>
      </c>
      <c r="T548" s="60">
        <v>842272.45</v>
      </c>
      <c r="U548" s="58">
        <f t="shared" si="8"/>
        <v>7027630.7700000005</v>
      </c>
    </row>
    <row r="549" spans="1:21">
      <c r="A549" s="59">
        <v>2201</v>
      </c>
      <c r="B549" s="59" t="s">
        <v>87</v>
      </c>
      <c r="C549" s="59">
        <v>2201</v>
      </c>
      <c r="D549" s="59" t="s">
        <v>87</v>
      </c>
      <c r="E549" s="59" t="s">
        <v>91</v>
      </c>
      <c r="F549" s="59" t="s">
        <v>92</v>
      </c>
      <c r="G549" s="59">
        <v>9416000</v>
      </c>
      <c r="H549" s="59" t="s">
        <v>1015</v>
      </c>
      <c r="I549" s="60">
        <v>16206.77</v>
      </c>
      <c r="J549" s="60">
        <v>-3071.15</v>
      </c>
      <c r="K549" s="60">
        <v>3108.93</v>
      </c>
      <c r="L549" s="60">
        <v>4072.86</v>
      </c>
      <c r="M549" s="60">
        <v>1718.62</v>
      </c>
      <c r="N549" s="60">
        <v>6725.76</v>
      </c>
      <c r="O549" s="60">
        <v>2618.2800000000002</v>
      </c>
      <c r="P549" s="60">
        <v>1191.04</v>
      </c>
      <c r="Q549" s="60">
        <v>5459.02</v>
      </c>
      <c r="R549" s="60">
        <v>1473.48</v>
      </c>
      <c r="S549" s="60">
        <v>14631.03</v>
      </c>
      <c r="T549" s="60">
        <v>9889.99</v>
      </c>
      <c r="U549" s="58">
        <f t="shared" si="8"/>
        <v>64024.630000000005</v>
      </c>
    </row>
    <row r="550" spans="1:21">
      <c r="A550" s="59">
        <v>2201</v>
      </c>
      <c r="B550" s="59" t="s">
        <v>87</v>
      </c>
      <c r="C550" s="59">
        <v>2201</v>
      </c>
      <c r="D550" s="59" t="s">
        <v>87</v>
      </c>
      <c r="E550" s="59" t="s">
        <v>91</v>
      </c>
      <c r="F550" s="59" t="s">
        <v>92</v>
      </c>
      <c r="G550" s="59">
        <v>9426500</v>
      </c>
      <c r="H550" s="59" t="s">
        <v>1016</v>
      </c>
      <c r="I550" s="60">
        <v>90.58</v>
      </c>
      <c r="J550" s="60"/>
      <c r="K550" s="60"/>
      <c r="L550" s="60">
        <v>16.97</v>
      </c>
      <c r="M550" s="60">
        <v>-13.86</v>
      </c>
      <c r="N550" s="60">
        <v>15.95</v>
      </c>
      <c r="O550" s="60"/>
      <c r="P550" s="60"/>
      <c r="Q550" s="60"/>
      <c r="R550" s="60"/>
      <c r="S550" s="60"/>
      <c r="T550" s="60"/>
      <c r="U550" s="58">
        <f t="shared" si="8"/>
        <v>109.64</v>
      </c>
    </row>
    <row r="551" spans="1:21">
      <c r="A551" s="59">
        <v>2201</v>
      </c>
      <c r="B551" s="59" t="s">
        <v>87</v>
      </c>
      <c r="C551" s="59">
        <v>2201</v>
      </c>
      <c r="D551" s="59" t="s">
        <v>87</v>
      </c>
      <c r="E551" s="59" t="s">
        <v>91</v>
      </c>
      <c r="F551" s="59" t="s">
        <v>92</v>
      </c>
      <c r="G551" s="59">
        <v>9500000</v>
      </c>
      <c r="H551" s="59" t="s">
        <v>1017</v>
      </c>
      <c r="I551" s="60">
        <v>87908.79</v>
      </c>
      <c r="J551" s="60">
        <v>11842.22</v>
      </c>
      <c r="K551" s="60">
        <v>76844.78</v>
      </c>
      <c r="L551" s="60">
        <v>44532.98</v>
      </c>
      <c r="M551" s="60">
        <v>24706.62</v>
      </c>
      <c r="N551" s="60">
        <v>50341.56</v>
      </c>
      <c r="O551" s="60">
        <v>65451.68</v>
      </c>
      <c r="P551" s="60">
        <v>24860.05</v>
      </c>
      <c r="Q551" s="60">
        <v>45927.02</v>
      </c>
      <c r="R551" s="60">
        <v>23092.92</v>
      </c>
      <c r="S551" s="60">
        <v>93202.14</v>
      </c>
      <c r="T551" s="60">
        <v>61379.519999999997</v>
      </c>
      <c r="U551" s="58">
        <f t="shared" si="8"/>
        <v>610090.27999999991</v>
      </c>
    </row>
    <row r="552" spans="1:21">
      <c r="A552" s="59">
        <v>2201</v>
      </c>
      <c r="B552" s="59" t="s">
        <v>87</v>
      </c>
      <c r="C552" s="59">
        <v>2201</v>
      </c>
      <c r="D552" s="59" t="s">
        <v>87</v>
      </c>
      <c r="E552" s="59" t="s">
        <v>91</v>
      </c>
      <c r="F552" s="59" t="s">
        <v>92</v>
      </c>
      <c r="G552" s="59">
        <v>9501000</v>
      </c>
      <c r="H552" s="59" t="s">
        <v>1018</v>
      </c>
      <c r="I552" s="60">
        <v>1759.3</v>
      </c>
      <c r="J552" s="60">
        <v>582.78</v>
      </c>
      <c r="K552" s="60">
        <v>1050.1500000000001</v>
      </c>
      <c r="L552" s="60">
        <v>440.64</v>
      </c>
      <c r="M552" s="60">
        <v>592.86</v>
      </c>
      <c r="N552" s="60">
        <v>1060.48</v>
      </c>
      <c r="O552" s="60">
        <v>650.42999999999995</v>
      </c>
      <c r="P552" s="60">
        <v>525.01</v>
      </c>
      <c r="Q552" s="60">
        <v>936.06</v>
      </c>
      <c r="R552" s="60">
        <v>346.42</v>
      </c>
      <c r="S552" s="60">
        <v>1115.0899999999999</v>
      </c>
      <c r="T552" s="60">
        <v>391.08</v>
      </c>
      <c r="U552" s="58">
        <f t="shared" si="8"/>
        <v>9450.2999999999993</v>
      </c>
    </row>
    <row r="553" spans="1:21">
      <c r="A553" s="59">
        <v>2201</v>
      </c>
      <c r="B553" s="59" t="s">
        <v>87</v>
      </c>
      <c r="C553" s="59">
        <v>2201</v>
      </c>
      <c r="D553" s="59" t="s">
        <v>87</v>
      </c>
      <c r="E553" s="59" t="s">
        <v>91</v>
      </c>
      <c r="F553" s="59" t="s">
        <v>92</v>
      </c>
      <c r="G553" s="59">
        <v>9502000</v>
      </c>
      <c r="H553" s="59" t="s">
        <v>1019</v>
      </c>
      <c r="I553" s="60">
        <v>14467.96</v>
      </c>
      <c r="J553" s="60">
        <v>-200.82</v>
      </c>
      <c r="K553" s="60">
        <v>4979.8599999999997</v>
      </c>
      <c r="L553" s="60">
        <v>2975.63</v>
      </c>
      <c r="M553" s="60">
        <v>2939.03</v>
      </c>
      <c r="N553" s="60">
        <v>17701.740000000002</v>
      </c>
      <c r="O553" s="60">
        <v>7160.7</v>
      </c>
      <c r="P553" s="60">
        <v>1201.21</v>
      </c>
      <c r="Q553" s="60">
        <v>7157.02</v>
      </c>
      <c r="R553" s="60">
        <v>3335.91</v>
      </c>
      <c r="S553" s="60">
        <v>10419.31</v>
      </c>
      <c r="T553" s="60">
        <v>11529.53</v>
      </c>
      <c r="U553" s="58">
        <f t="shared" si="8"/>
        <v>83667.08</v>
      </c>
    </row>
    <row r="554" spans="1:21">
      <c r="A554" s="59">
        <v>2201</v>
      </c>
      <c r="B554" s="59" t="s">
        <v>87</v>
      </c>
      <c r="C554" s="59">
        <v>2201</v>
      </c>
      <c r="D554" s="59" t="s">
        <v>87</v>
      </c>
      <c r="E554" s="59" t="s">
        <v>91</v>
      </c>
      <c r="F554" s="59" t="s">
        <v>92</v>
      </c>
      <c r="G554" s="59">
        <v>9505000</v>
      </c>
      <c r="H554" s="59" t="s">
        <v>1020</v>
      </c>
      <c r="I554" s="60">
        <v>8757.48</v>
      </c>
      <c r="J554" s="60">
        <v>-146.54</v>
      </c>
      <c r="K554" s="60">
        <v>2872.08</v>
      </c>
      <c r="L554" s="60">
        <v>1644.44</v>
      </c>
      <c r="M554" s="60">
        <v>1996.59</v>
      </c>
      <c r="N554" s="60">
        <v>13998.2</v>
      </c>
      <c r="O554" s="60">
        <v>4681.9799999999996</v>
      </c>
      <c r="P554" s="60">
        <v>816.2</v>
      </c>
      <c r="Q554" s="60">
        <v>5229.2700000000004</v>
      </c>
      <c r="R554" s="60">
        <v>2809.85</v>
      </c>
      <c r="S554" s="60">
        <v>7376.37</v>
      </c>
      <c r="T554" s="60">
        <v>8540.8700000000008</v>
      </c>
      <c r="U554" s="58">
        <f t="shared" si="8"/>
        <v>58576.79</v>
      </c>
    </row>
    <row r="555" spans="1:21">
      <c r="A555" s="59">
        <v>2201</v>
      </c>
      <c r="B555" s="59" t="s">
        <v>87</v>
      </c>
      <c r="C555" s="59">
        <v>2201</v>
      </c>
      <c r="D555" s="59" t="s">
        <v>87</v>
      </c>
      <c r="E555" s="59" t="s">
        <v>91</v>
      </c>
      <c r="F555" s="59" t="s">
        <v>92</v>
      </c>
      <c r="G555" s="59">
        <v>9506000</v>
      </c>
      <c r="H555" s="59" t="s">
        <v>1021</v>
      </c>
      <c r="I555" s="60">
        <v>22579.02</v>
      </c>
      <c r="J555" s="60">
        <v>1815.66</v>
      </c>
      <c r="K555" s="60">
        <v>11627.82</v>
      </c>
      <c r="L555" s="60">
        <v>14274.21</v>
      </c>
      <c r="M555" s="60">
        <v>6417.63</v>
      </c>
      <c r="N555" s="60">
        <v>21789.64</v>
      </c>
      <c r="O555" s="60">
        <v>12740.3</v>
      </c>
      <c r="P555" s="60">
        <v>11494.53</v>
      </c>
      <c r="Q555" s="60">
        <v>11907.44</v>
      </c>
      <c r="R555" s="60">
        <v>6428.38</v>
      </c>
      <c r="S555" s="60">
        <v>14222.92</v>
      </c>
      <c r="T555" s="60">
        <v>11926.64</v>
      </c>
      <c r="U555" s="58">
        <f t="shared" si="8"/>
        <v>147224.19</v>
      </c>
    </row>
    <row r="556" spans="1:21">
      <c r="A556" s="59">
        <v>2201</v>
      </c>
      <c r="B556" s="59" t="s">
        <v>87</v>
      </c>
      <c r="C556" s="59">
        <v>2201</v>
      </c>
      <c r="D556" s="59" t="s">
        <v>87</v>
      </c>
      <c r="E556" s="59" t="s">
        <v>91</v>
      </c>
      <c r="F556" s="59" t="s">
        <v>92</v>
      </c>
      <c r="G556" s="59">
        <v>9510000</v>
      </c>
      <c r="H556" s="59" t="s">
        <v>1022</v>
      </c>
      <c r="I556" s="60"/>
      <c r="J556" s="60"/>
      <c r="K556" s="60"/>
      <c r="L556" s="60"/>
      <c r="M556" s="60"/>
      <c r="N556" s="60"/>
      <c r="O556" s="60">
        <v>1.01</v>
      </c>
      <c r="P556" s="60">
        <v>188.88</v>
      </c>
      <c r="Q556" s="60"/>
      <c r="R556" s="60"/>
      <c r="S556" s="60"/>
      <c r="T556" s="60"/>
      <c r="U556" s="58">
        <f t="shared" si="8"/>
        <v>189.89</v>
      </c>
    </row>
    <row r="557" spans="1:21">
      <c r="A557" s="59">
        <v>2201</v>
      </c>
      <c r="B557" s="59" t="s">
        <v>87</v>
      </c>
      <c r="C557" s="59">
        <v>2201</v>
      </c>
      <c r="D557" s="59" t="s">
        <v>87</v>
      </c>
      <c r="E557" s="59" t="s">
        <v>91</v>
      </c>
      <c r="F557" s="59" t="s">
        <v>92</v>
      </c>
      <c r="G557" s="59">
        <v>9511000</v>
      </c>
      <c r="H557" s="59" t="s">
        <v>1023</v>
      </c>
      <c r="I557" s="60">
        <v>2087.54</v>
      </c>
      <c r="J557" s="60">
        <v>123.92</v>
      </c>
      <c r="K557" s="60">
        <v>1595.4</v>
      </c>
      <c r="L557" s="60">
        <v>264.49</v>
      </c>
      <c r="M557" s="60">
        <v>191.72</v>
      </c>
      <c r="N557" s="60">
        <v>1252.0999999999999</v>
      </c>
      <c r="O557" s="60">
        <v>772.42</v>
      </c>
      <c r="P557" s="60">
        <v>417.83</v>
      </c>
      <c r="Q557" s="60">
        <v>3411.91</v>
      </c>
      <c r="R557" s="60">
        <v>1650.39</v>
      </c>
      <c r="S557" s="60">
        <v>2256.71</v>
      </c>
      <c r="T557" s="60">
        <v>1803.83</v>
      </c>
      <c r="U557" s="58">
        <f t="shared" si="8"/>
        <v>15828.26</v>
      </c>
    </row>
    <row r="558" spans="1:21">
      <c r="A558" s="59">
        <v>2201</v>
      </c>
      <c r="B558" s="59" t="s">
        <v>87</v>
      </c>
      <c r="C558" s="59">
        <v>2201</v>
      </c>
      <c r="D558" s="59" t="s">
        <v>87</v>
      </c>
      <c r="E558" s="59" t="s">
        <v>91</v>
      </c>
      <c r="F558" s="59" t="s">
        <v>92</v>
      </c>
      <c r="G558" s="59">
        <v>9512000</v>
      </c>
      <c r="H558" s="59" t="s">
        <v>1024</v>
      </c>
      <c r="I558" s="60">
        <v>27623.01</v>
      </c>
      <c r="J558" s="60">
        <v>4704.13</v>
      </c>
      <c r="K558" s="60">
        <v>13754.48</v>
      </c>
      <c r="L558" s="60">
        <v>10881.47</v>
      </c>
      <c r="M558" s="60">
        <v>414.41</v>
      </c>
      <c r="N558" s="60">
        <v>18825.89</v>
      </c>
      <c r="O558" s="60">
        <v>15019.07</v>
      </c>
      <c r="P558" s="60">
        <v>7906.38</v>
      </c>
      <c r="Q558" s="60">
        <v>19914.099999999999</v>
      </c>
      <c r="R558" s="60">
        <v>8869.4599999999991</v>
      </c>
      <c r="S558" s="60">
        <v>26722.29</v>
      </c>
      <c r="T558" s="60">
        <v>19410.349999999999</v>
      </c>
      <c r="U558" s="58">
        <f t="shared" si="8"/>
        <v>174045.04</v>
      </c>
    </row>
    <row r="559" spans="1:21">
      <c r="A559" s="59">
        <v>2201</v>
      </c>
      <c r="B559" s="59" t="s">
        <v>87</v>
      </c>
      <c r="C559" s="59">
        <v>2201</v>
      </c>
      <c r="D559" s="59" t="s">
        <v>87</v>
      </c>
      <c r="E559" s="59" t="s">
        <v>91</v>
      </c>
      <c r="F559" s="59" t="s">
        <v>92</v>
      </c>
      <c r="G559" s="59">
        <v>9513000</v>
      </c>
      <c r="H559" s="59" t="s">
        <v>1025</v>
      </c>
      <c r="I559" s="60">
        <v>2526.3200000000002</v>
      </c>
      <c r="J559" s="60">
        <v>151.26</v>
      </c>
      <c r="K559" s="60">
        <v>5667.59</v>
      </c>
      <c r="L559" s="60">
        <v>1037.56</v>
      </c>
      <c r="M559" s="60">
        <v>1089.29</v>
      </c>
      <c r="N559" s="60">
        <v>1170.58</v>
      </c>
      <c r="O559" s="60">
        <v>1518.54</v>
      </c>
      <c r="P559" s="60">
        <v>945.27</v>
      </c>
      <c r="Q559" s="60">
        <v>553.04</v>
      </c>
      <c r="R559" s="60">
        <v>345.54</v>
      </c>
      <c r="S559" s="60">
        <v>1940.74</v>
      </c>
      <c r="T559" s="60">
        <v>995.94</v>
      </c>
      <c r="U559" s="58">
        <f t="shared" si="8"/>
        <v>17941.670000000002</v>
      </c>
    </row>
    <row r="560" spans="1:21">
      <c r="A560" s="59">
        <v>2201</v>
      </c>
      <c r="B560" s="59" t="s">
        <v>87</v>
      </c>
      <c r="C560" s="59">
        <v>2201</v>
      </c>
      <c r="D560" s="59" t="s">
        <v>87</v>
      </c>
      <c r="E560" s="59" t="s">
        <v>91</v>
      </c>
      <c r="F560" s="59" t="s">
        <v>92</v>
      </c>
      <c r="G560" s="59">
        <v>9514000</v>
      </c>
      <c r="H560" s="59" t="s">
        <v>1026</v>
      </c>
      <c r="I560" s="60">
        <v>1072.56</v>
      </c>
      <c r="J560" s="60">
        <v>-161.87</v>
      </c>
      <c r="K560" s="60">
        <v>850.74</v>
      </c>
      <c r="L560" s="60">
        <v>262.29000000000002</v>
      </c>
      <c r="M560" s="60">
        <v>99.25</v>
      </c>
      <c r="N560" s="60">
        <v>1337.53</v>
      </c>
      <c r="O560" s="60">
        <v>1387.51</v>
      </c>
      <c r="P560" s="60">
        <v>584.55999999999995</v>
      </c>
      <c r="Q560" s="60">
        <v>1466.93</v>
      </c>
      <c r="R560" s="60">
        <v>1203.31</v>
      </c>
      <c r="S560" s="60">
        <v>2794.28</v>
      </c>
      <c r="T560" s="60">
        <v>1715.26</v>
      </c>
      <c r="U560" s="58">
        <f t="shared" si="8"/>
        <v>12612.35</v>
      </c>
    </row>
    <row r="561" spans="1:21">
      <c r="A561" s="59">
        <v>2201</v>
      </c>
      <c r="B561" s="59" t="s">
        <v>87</v>
      </c>
      <c r="C561" s="59">
        <v>2201</v>
      </c>
      <c r="D561" s="59" t="s">
        <v>87</v>
      </c>
      <c r="E561" s="59" t="s">
        <v>91</v>
      </c>
      <c r="F561" s="59" t="s">
        <v>92</v>
      </c>
      <c r="G561" s="59">
        <v>9546000</v>
      </c>
      <c r="H561" s="59" t="s">
        <v>1027</v>
      </c>
      <c r="I561" s="60"/>
      <c r="J561" s="60"/>
      <c r="K561" s="60"/>
      <c r="L561" s="60"/>
      <c r="M561" s="60"/>
      <c r="N561" s="60"/>
      <c r="O561" s="60"/>
      <c r="P561" s="60">
        <v>676.51</v>
      </c>
      <c r="Q561" s="60"/>
      <c r="R561" s="60"/>
      <c r="S561" s="60">
        <v>443.67</v>
      </c>
      <c r="T561" s="60">
        <v>1031.6600000000001</v>
      </c>
      <c r="U561" s="58">
        <f t="shared" si="8"/>
        <v>2151.84</v>
      </c>
    </row>
    <row r="562" spans="1:21">
      <c r="A562" s="59">
        <v>2201</v>
      </c>
      <c r="B562" s="59" t="s">
        <v>87</v>
      </c>
      <c r="C562" s="59">
        <v>2201</v>
      </c>
      <c r="D562" s="59" t="s">
        <v>87</v>
      </c>
      <c r="E562" s="59" t="s">
        <v>91</v>
      </c>
      <c r="F562" s="59" t="s">
        <v>92</v>
      </c>
      <c r="G562" s="59">
        <v>9547000</v>
      </c>
      <c r="H562" s="59" t="s">
        <v>1028</v>
      </c>
      <c r="I562" s="60">
        <v>1871.2</v>
      </c>
      <c r="J562" s="60">
        <v>151.08000000000001</v>
      </c>
      <c r="K562" s="60">
        <v>121.45</v>
      </c>
      <c r="L562" s="60">
        <v>26.35</v>
      </c>
      <c r="M562" s="60"/>
      <c r="N562" s="60"/>
      <c r="O562" s="60">
        <v>44.86</v>
      </c>
      <c r="P562" s="60">
        <v>47.97</v>
      </c>
      <c r="Q562" s="60"/>
      <c r="R562" s="60">
        <v>64.81</v>
      </c>
      <c r="S562" s="60">
        <v>44.9</v>
      </c>
      <c r="T562" s="60"/>
      <c r="U562" s="58">
        <f t="shared" si="8"/>
        <v>2372.62</v>
      </c>
    </row>
    <row r="563" spans="1:21">
      <c r="A563" s="59">
        <v>2201</v>
      </c>
      <c r="B563" s="59" t="s">
        <v>87</v>
      </c>
      <c r="C563" s="59">
        <v>2201</v>
      </c>
      <c r="D563" s="59" t="s">
        <v>87</v>
      </c>
      <c r="E563" s="59" t="s">
        <v>91</v>
      </c>
      <c r="F563" s="59" t="s">
        <v>92</v>
      </c>
      <c r="G563" s="59">
        <v>9548000</v>
      </c>
      <c r="H563" s="59" t="s">
        <v>1029</v>
      </c>
      <c r="I563" s="60">
        <v>99182.75</v>
      </c>
      <c r="J563" s="60">
        <v>26317.13</v>
      </c>
      <c r="K563" s="60">
        <v>51501.38</v>
      </c>
      <c r="L563" s="60">
        <v>62600.91</v>
      </c>
      <c r="M563" s="60">
        <v>25653.759999999998</v>
      </c>
      <c r="N563" s="60">
        <v>97606.14</v>
      </c>
      <c r="O563" s="60">
        <v>66479.42</v>
      </c>
      <c r="P563" s="60">
        <v>52242.39</v>
      </c>
      <c r="Q563" s="60">
        <v>67199.929999999993</v>
      </c>
      <c r="R563" s="60">
        <v>30409.62</v>
      </c>
      <c r="S563" s="60">
        <v>91152.17</v>
      </c>
      <c r="T563" s="60">
        <v>95414.15</v>
      </c>
      <c r="U563" s="58">
        <f t="shared" si="8"/>
        <v>765759.75000000012</v>
      </c>
    </row>
    <row r="564" spans="1:21">
      <c r="A564" s="59">
        <v>2201</v>
      </c>
      <c r="B564" s="59" t="s">
        <v>87</v>
      </c>
      <c r="C564" s="59">
        <v>2201</v>
      </c>
      <c r="D564" s="59" t="s">
        <v>87</v>
      </c>
      <c r="E564" s="59" t="s">
        <v>91</v>
      </c>
      <c r="F564" s="59" t="s">
        <v>92</v>
      </c>
      <c r="G564" s="59">
        <v>9549000</v>
      </c>
      <c r="H564" s="59" t="s">
        <v>1030</v>
      </c>
      <c r="I564" s="60">
        <v>32639.54</v>
      </c>
      <c r="J564" s="60">
        <v>3157.15</v>
      </c>
      <c r="K564" s="60">
        <v>16895.43</v>
      </c>
      <c r="L564" s="60">
        <v>21726.720000000001</v>
      </c>
      <c r="M564" s="60">
        <v>9764.81</v>
      </c>
      <c r="N564" s="60">
        <v>32289.53</v>
      </c>
      <c r="O564" s="60">
        <v>16141.52</v>
      </c>
      <c r="P564" s="60">
        <v>16762.98</v>
      </c>
      <c r="Q564" s="60">
        <v>15987.05</v>
      </c>
      <c r="R564" s="60">
        <v>8287.7099999999991</v>
      </c>
      <c r="S564" s="60">
        <v>28333.27</v>
      </c>
      <c r="T564" s="60">
        <v>17694.53</v>
      </c>
      <c r="U564" s="58">
        <f t="shared" si="8"/>
        <v>219680.23999999996</v>
      </c>
    </row>
    <row r="565" spans="1:21">
      <c r="A565" s="59">
        <v>2201</v>
      </c>
      <c r="B565" s="59" t="s">
        <v>87</v>
      </c>
      <c r="C565" s="59">
        <v>2201</v>
      </c>
      <c r="D565" s="59" t="s">
        <v>87</v>
      </c>
      <c r="E565" s="59" t="s">
        <v>91</v>
      </c>
      <c r="F565" s="59" t="s">
        <v>92</v>
      </c>
      <c r="G565" s="59">
        <v>9552000</v>
      </c>
      <c r="H565" s="59" t="s">
        <v>1031</v>
      </c>
      <c r="I565" s="60">
        <v>4597.28</v>
      </c>
      <c r="J565" s="60">
        <v>1296.71</v>
      </c>
      <c r="K565" s="60">
        <v>2260.42</v>
      </c>
      <c r="L565" s="60">
        <v>1365.08</v>
      </c>
      <c r="M565" s="60">
        <v>208.53</v>
      </c>
      <c r="N565" s="60">
        <v>4561.18</v>
      </c>
      <c r="O565" s="60">
        <v>2546.14</v>
      </c>
      <c r="P565" s="60">
        <v>2269.3000000000002</v>
      </c>
      <c r="Q565" s="60">
        <v>2155.69</v>
      </c>
      <c r="R565" s="60">
        <v>1676.91</v>
      </c>
      <c r="S565" s="60">
        <v>3670.06</v>
      </c>
      <c r="T565" s="60">
        <v>2572</v>
      </c>
      <c r="U565" s="58">
        <f t="shared" si="8"/>
        <v>29179.3</v>
      </c>
    </row>
    <row r="566" spans="1:21">
      <c r="A566" s="59">
        <v>2201</v>
      </c>
      <c r="B566" s="59" t="s">
        <v>87</v>
      </c>
      <c r="C566" s="59">
        <v>2201</v>
      </c>
      <c r="D566" s="59" t="s">
        <v>87</v>
      </c>
      <c r="E566" s="59" t="s">
        <v>91</v>
      </c>
      <c r="F566" s="59" t="s">
        <v>92</v>
      </c>
      <c r="G566" s="59">
        <v>9553000</v>
      </c>
      <c r="H566" s="59" t="s">
        <v>1032</v>
      </c>
      <c r="I566" s="60">
        <v>14405.64</v>
      </c>
      <c r="J566" s="60">
        <v>4460.8599999999997</v>
      </c>
      <c r="K566" s="60">
        <v>11893.43</v>
      </c>
      <c r="L566" s="60">
        <v>7261.73</v>
      </c>
      <c r="M566" s="60">
        <v>2846.99</v>
      </c>
      <c r="N566" s="60">
        <v>21917.75</v>
      </c>
      <c r="O566" s="60">
        <v>14861.38</v>
      </c>
      <c r="P566" s="60">
        <v>11664.68</v>
      </c>
      <c r="Q566" s="60">
        <v>14317.27</v>
      </c>
      <c r="R566" s="60">
        <v>11689.25</v>
      </c>
      <c r="S566" s="60">
        <v>21902.97</v>
      </c>
      <c r="T566" s="60">
        <v>21724.05</v>
      </c>
      <c r="U566" s="58">
        <f t="shared" si="8"/>
        <v>158946</v>
      </c>
    </row>
    <row r="567" spans="1:21">
      <c r="A567" s="59">
        <v>2201</v>
      </c>
      <c r="B567" s="59" t="s">
        <v>87</v>
      </c>
      <c r="C567" s="59">
        <v>2201</v>
      </c>
      <c r="D567" s="59" t="s">
        <v>87</v>
      </c>
      <c r="E567" s="59" t="s">
        <v>91</v>
      </c>
      <c r="F567" s="59" t="s">
        <v>92</v>
      </c>
      <c r="G567" s="59">
        <v>9554000</v>
      </c>
      <c r="H567" s="59" t="s">
        <v>1033</v>
      </c>
      <c r="I567" s="60">
        <v>391.39</v>
      </c>
      <c r="J567" s="60">
        <v>46.99</v>
      </c>
      <c r="K567" s="60">
        <v>98.62</v>
      </c>
      <c r="L567" s="60">
        <v>254.85</v>
      </c>
      <c r="M567" s="60">
        <v>-96.42</v>
      </c>
      <c r="N567" s="60">
        <v>418.64</v>
      </c>
      <c r="O567" s="60">
        <v>91.98</v>
      </c>
      <c r="P567" s="60">
        <v>269.74</v>
      </c>
      <c r="Q567" s="60">
        <v>437.87</v>
      </c>
      <c r="R567" s="60">
        <v>402.16</v>
      </c>
      <c r="S567" s="60">
        <v>1329.39</v>
      </c>
      <c r="T567" s="60">
        <v>342.02</v>
      </c>
      <c r="U567" s="58">
        <f t="shared" si="8"/>
        <v>3987.23</v>
      </c>
    </row>
    <row r="568" spans="1:21">
      <c r="A568" s="59">
        <v>2201</v>
      </c>
      <c r="B568" s="59" t="s">
        <v>87</v>
      </c>
      <c r="C568" s="59">
        <v>2201</v>
      </c>
      <c r="D568" s="59" t="s">
        <v>87</v>
      </c>
      <c r="E568" s="59" t="s">
        <v>91</v>
      </c>
      <c r="F568" s="59" t="s">
        <v>92</v>
      </c>
      <c r="G568" s="59">
        <v>9556000</v>
      </c>
      <c r="H568" s="59" t="s">
        <v>1034</v>
      </c>
      <c r="I568" s="60">
        <v>9020.42</v>
      </c>
      <c r="J568" s="60">
        <v>1077.08</v>
      </c>
      <c r="K568" s="60">
        <v>5412.95</v>
      </c>
      <c r="L568" s="60">
        <v>7106.09</v>
      </c>
      <c r="M568" s="60">
        <v>-212.75</v>
      </c>
      <c r="N568" s="60">
        <v>9355.6200000000008</v>
      </c>
      <c r="O568" s="60">
        <v>9671.17</v>
      </c>
      <c r="P568" s="60">
        <v>2754.37</v>
      </c>
      <c r="Q568" s="60">
        <v>5331.75</v>
      </c>
      <c r="R568" s="60">
        <v>2966.37</v>
      </c>
      <c r="S568" s="60">
        <v>13205.54</v>
      </c>
      <c r="T568" s="60">
        <v>10690.95</v>
      </c>
      <c r="U568" s="58">
        <f t="shared" si="8"/>
        <v>76379.560000000012</v>
      </c>
    </row>
    <row r="569" spans="1:21">
      <c r="A569" s="59">
        <v>2201</v>
      </c>
      <c r="B569" s="59" t="s">
        <v>87</v>
      </c>
      <c r="C569" s="59">
        <v>2201</v>
      </c>
      <c r="D569" s="59" t="s">
        <v>87</v>
      </c>
      <c r="E569" s="59" t="s">
        <v>91</v>
      </c>
      <c r="F569" s="59" t="s">
        <v>92</v>
      </c>
      <c r="G569" s="59">
        <v>9560000</v>
      </c>
      <c r="H569" s="59" t="s">
        <v>1035</v>
      </c>
      <c r="I569" s="60">
        <v>24497.49</v>
      </c>
      <c r="J569" s="60">
        <v>-2043.13</v>
      </c>
      <c r="K569" s="60">
        <v>3972.01</v>
      </c>
      <c r="L569" s="60">
        <v>11558.17</v>
      </c>
      <c r="M569" s="60">
        <v>-2296.9699999999998</v>
      </c>
      <c r="N569" s="60">
        <v>11372.61</v>
      </c>
      <c r="O569" s="60">
        <v>9538.94</v>
      </c>
      <c r="P569" s="60">
        <v>1606.23</v>
      </c>
      <c r="Q569" s="60">
        <v>9020.91</v>
      </c>
      <c r="R569" s="60">
        <v>3189.42</v>
      </c>
      <c r="S569" s="60">
        <v>21816.240000000002</v>
      </c>
      <c r="T569" s="60">
        <v>11246.82</v>
      </c>
      <c r="U569" s="58">
        <f t="shared" si="8"/>
        <v>103478.74000000002</v>
      </c>
    </row>
    <row r="570" spans="1:21">
      <c r="A570" s="59">
        <v>2201</v>
      </c>
      <c r="B570" s="59" t="s">
        <v>87</v>
      </c>
      <c r="C570" s="59">
        <v>2201</v>
      </c>
      <c r="D570" s="59" t="s">
        <v>87</v>
      </c>
      <c r="E570" s="59" t="s">
        <v>91</v>
      </c>
      <c r="F570" s="59" t="s">
        <v>92</v>
      </c>
      <c r="G570" s="59">
        <v>9561100</v>
      </c>
      <c r="H570" s="59" t="s">
        <v>1036</v>
      </c>
      <c r="I570" s="60">
        <v>1297.1300000000001</v>
      </c>
      <c r="J570" s="60">
        <v>142.44</v>
      </c>
      <c r="K570" s="60">
        <v>743.34</v>
      </c>
      <c r="L570" s="60">
        <v>912.38</v>
      </c>
      <c r="M570" s="60">
        <v>-29.47</v>
      </c>
      <c r="N570" s="60">
        <v>1195.21</v>
      </c>
      <c r="O570" s="60">
        <v>1286.6600000000001</v>
      </c>
      <c r="P570" s="60">
        <v>347.15</v>
      </c>
      <c r="Q570" s="60">
        <v>674.32</v>
      </c>
      <c r="R570" s="60">
        <v>361.17</v>
      </c>
      <c r="S570" s="60">
        <v>1697.61</v>
      </c>
      <c r="T570" s="60">
        <v>1650.03</v>
      </c>
      <c r="U570" s="58">
        <f t="shared" si="8"/>
        <v>10277.970000000001</v>
      </c>
    </row>
    <row r="571" spans="1:21">
      <c r="A571" s="59">
        <v>2201</v>
      </c>
      <c r="B571" s="59" t="s">
        <v>87</v>
      </c>
      <c r="C571" s="59">
        <v>2201</v>
      </c>
      <c r="D571" s="59" t="s">
        <v>87</v>
      </c>
      <c r="E571" s="59" t="s">
        <v>91</v>
      </c>
      <c r="F571" s="59" t="s">
        <v>92</v>
      </c>
      <c r="G571" s="59">
        <v>9561200</v>
      </c>
      <c r="H571" s="59" t="s">
        <v>1037</v>
      </c>
      <c r="I571" s="60">
        <v>23282.81</v>
      </c>
      <c r="J571" s="60">
        <v>2647.79</v>
      </c>
      <c r="K571" s="60">
        <v>13707.04</v>
      </c>
      <c r="L571" s="60">
        <v>17244.849999999999</v>
      </c>
      <c r="M571" s="60">
        <v>390.6</v>
      </c>
      <c r="N571" s="60">
        <v>20751.919999999998</v>
      </c>
      <c r="O571" s="60">
        <v>20880.849999999999</v>
      </c>
      <c r="P571" s="60">
        <v>6276.54</v>
      </c>
      <c r="Q571" s="60">
        <v>12025.02</v>
      </c>
      <c r="R571" s="60">
        <v>9139.98</v>
      </c>
      <c r="S571" s="60">
        <v>29210.03</v>
      </c>
      <c r="T571" s="60">
        <v>23840.37</v>
      </c>
      <c r="U571" s="58">
        <f t="shared" si="8"/>
        <v>179397.8</v>
      </c>
    </row>
    <row r="572" spans="1:21">
      <c r="A572" s="59">
        <v>2201</v>
      </c>
      <c r="B572" s="59" t="s">
        <v>87</v>
      </c>
      <c r="C572" s="59">
        <v>2201</v>
      </c>
      <c r="D572" s="59" t="s">
        <v>87</v>
      </c>
      <c r="E572" s="59" t="s">
        <v>91</v>
      </c>
      <c r="F572" s="59" t="s">
        <v>92</v>
      </c>
      <c r="G572" s="59">
        <v>9561300</v>
      </c>
      <c r="H572" s="59" t="s">
        <v>1038</v>
      </c>
      <c r="I572" s="60">
        <v>14090.79</v>
      </c>
      <c r="J572" s="60">
        <v>1121.03</v>
      </c>
      <c r="K572" s="60">
        <v>7320.3</v>
      </c>
      <c r="L572" s="60">
        <v>12453.71</v>
      </c>
      <c r="M572" s="60">
        <v>-1412.31</v>
      </c>
      <c r="N572" s="60">
        <v>15485.27</v>
      </c>
      <c r="O572" s="60">
        <v>14277.62</v>
      </c>
      <c r="P572" s="60">
        <v>3501.2</v>
      </c>
      <c r="Q572" s="60">
        <v>8555.5</v>
      </c>
      <c r="R572" s="60">
        <v>4739.3599999999997</v>
      </c>
      <c r="S572" s="60">
        <v>23361.69</v>
      </c>
      <c r="T572" s="60">
        <v>16540.32</v>
      </c>
      <c r="U572" s="58">
        <f t="shared" si="8"/>
        <v>120034.48000000001</v>
      </c>
    </row>
    <row r="573" spans="1:21">
      <c r="A573" s="59">
        <v>2201</v>
      </c>
      <c r="B573" s="59" t="s">
        <v>87</v>
      </c>
      <c r="C573" s="59">
        <v>2201</v>
      </c>
      <c r="D573" s="59" t="s">
        <v>87</v>
      </c>
      <c r="E573" s="59" t="s">
        <v>91</v>
      </c>
      <c r="F573" s="59" t="s">
        <v>92</v>
      </c>
      <c r="G573" s="59">
        <v>9562000</v>
      </c>
      <c r="H573" s="59" t="s">
        <v>1039</v>
      </c>
      <c r="I573" s="60">
        <v>9510.07</v>
      </c>
      <c r="J573" s="60">
        <v>613.46</v>
      </c>
      <c r="K573" s="60">
        <v>3437.07</v>
      </c>
      <c r="L573" s="60">
        <v>4910.7</v>
      </c>
      <c r="M573" s="60">
        <v>2391.83</v>
      </c>
      <c r="N573" s="60">
        <v>7779.82</v>
      </c>
      <c r="O573" s="60">
        <v>7183.68</v>
      </c>
      <c r="P573" s="60">
        <v>4788.05</v>
      </c>
      <c r="Q573" s="60">
        <v>5286.83</v>
      </c>
      <c r="R573" s="60">
        <v>1164.48</v>
      </c>
      <c r="S573" s="60">
        <v>6624.63</v>
      </c>
      <c r="T573" s="60">
        <v>5507.15</v>
      </c>
      <c r="U573" s="58">
        <f t="shared" si="8"/>
        <v>59197.770000000004</v>
      </c>
    </row>
    <row r="574" spans="1:21">
      <c r="A574" s="59">
        <v>2201</v>
      </c>
      <c r="B574" s="59" t="s">
        <v>87</v>
      </c>
      <c r="C574" s="59">
        <v>2201</v>
      </c>
      <c r="D574" s="59" t="s">
        <v>87</v>
      </c>
      <c r="E574" s="59" t="s">
        <v>91</v>
      </c>
      <c r="F574" s="59" t="s">
        <v>92</v>
      </c>
      <c r="G574" s="59">
        <v>9563000</v>
      </c>
      <c r="H574" s="59" t="s">
        <v>1040</v>
      </c>
      <c r="I574" s="60">
        <v>292.10000000000002</v>
      </c>
      <c r="J574" s="60">
        <v>35.53</v>
      </c>
      <c r="K574" s="60">
        <v>161.16</v>
      </c>
      <c r="L574" s="60">
        <v>569.16</v>
      </c>
      <c r="M574" s="60">
        <v>355.69</v>
      </c>
      <c r="N574" s="60">
        <v>757.04</v>
      </c>
      <c r="O574" s="60">
        <v>137.06</v>
      </c>
      <c r="P574" s="60">
        <v>153.5</v>
      </c>
      <c r="Q574" s="60">
        <v>8173.33</v>
      </c>
      <c r="R574" s="60">
        <v>108.23</v>
      </c>
      <c r="S574" s="60">
        <v>973.96</v>
      </c>
      <c r="T574" s="60">
        <v>437.21</v>
      </c>
      <c r="U574" s="58">
        <f t="shared" si="8"/>
        <v>12153.969999999998</v>
      </c>
    </row>
    <row r="575" spans="1:21">
      <c r="A575" s="59">
        <v>2201</v>
      </c>
      <c r="B575" s="59" t="s">
        <v>87</v>
      </c>
      <c r="C575" s="59">
        <v>2201</v>
      </c>
      <c r="D575" s="59" t="s">
        <v>87</v>
      </c>
      <c r="E575" s="59" t="s">
        <v>91</v>
      </c>
      <c r="F575" s="59" t="s">
        <v>92</v>
      </c>
      <c r="G575" s="59">
        <v>9566000</v>
      </c>
      <c r="H575" s="59" t="s">
        <v>1041</v>
      </c>
      <c r="I575" s="60">
        <v>10929.46</v>
      </c>
      <c r="J575" s="60">
        <v>1014.05</v>
      </c>
      <c r="K575" s="60">
        <v>7473.39</v>
      </c>
      <c r="L575" s="60">
        <v>8629.52</v>
      </c>
      <c r="M575" s="60">
        <v>1640.3</v>
      </c>
      <c r="N575" s="60">
        <v>8386.9699999999993</v>
      </c>
      <c r="O575" s="60">
        <v>14922</v>
      </c>
      <c r="P575" s="60">
        <v>6824.98</v>
      </c>
      <c r="Q575" s="60">
        <v>11090</v>
      </c>
      <c r="R575" s="60">
        <v>4937.9799999999996</v>
      </c>
      <c r="S575" s="60">
        <v>17470.61</v>
      </c>
      <c r="T575" s="60">
        <v>16235.99</v>
      </c>
      <c r="U575" s="58">
        <f t="shared" si="8"/>
        <v>109555.25</v>
      </c>
    </row>
    <row r="576" spans="1:21">
      <c r="A576" s="59">
        <v>2201</v>
      </c>
      <c r="B576" s="59" t="s">
        <v>87</v>
      </c>
      <c r="C576" s="59">
        <v>2201</v>
      </c>
      <c r="D576" s="59" t="s">
        <v>87</v>
      </c>
      <c r="E576" s="59" t="s">
        <v>91</v>
      </c>
      <c r="F576" s="59" t="s">
        <v>92</v>
      </c>
      <c r="G576" s="59">
        <v>9569000</v>
      </c>
      <c r="H576" s="59" t="s">
        <v>1042</v>
      </c>
      <c r="I576" s="60">
        <v>12.38</v>
      </c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8">
        <f t="shared" si="8"/>
        <v>12.38</v>
      </c>
    </row>
    <row r="577" spans="1:21">
      <c r="A577" s="59">
        <v>2201</v>
      </c>
      <c r="B577" s="59" t="s">
        <v>87</v>
      </c>
      <c r="C577" s="59">
        <v>2201</v>
      </c>
      <c r="D577" s="59" t="s">
        <v>87</v>
      </c>
      <c r="E577" s="59" t="s">
        <v>91</v>
      </c>
      <c r="F577" s="59" t="s">
        <v>92</v>
      </c>
      <c r="G577" s="59">
        <v>9569200</v>
      </c>
      <c r="H577" s="59" t="s">
        <v>1043</v>
      </c>
      <c r="I577" s="60">
        <v>3036.45</v>
      </c>
      <c r="J577" s="60">
        <v>1413.08</v>
      </c>
      <c r="K577" s="60">
        <v>1789.15</v>
      </c>
      <c r="L577" s="60">
        <v>997.87</v>
      </c>
      <c r="M577" s="60">
        <v>63.12</v>
      </c>
      <c r="N577" s="60">
        <v>1770.8</v>
      </c>
      <c r="O577" s="60">
        <v>2195.23</v>
      </c>
      <c r="P577" s="60">
        <v>2817.15</v>
      </c>
      <c r="Q577" s="60">
        <v>4978.5200000000004</v>
      </c>
      <c r="R577" s="60">
        <v>532.34</v>
      </c>
      <c r="S577" s="60">
        <v>2266.64</v>
      </c>
      <c r="T577" s="60">
        <v>750.8</v>
      </c>
      <c r="U577" s="58">
        <f t="shared" si="8"/>
        <v>22611.149999999998</v>
      </c>
    </row>
    <row r="578" spans="1:21">
      <c r="A578" s="59">
        <v>2201</v>
      </c>
      <c r="B578" s="59" t="s">
        <v>87</v>
      </c>
      <c r="C578" s="59">
        <v>2201</v>
      </c>
      <c r="D578" s="59" t="s">
        <v>87</v>
      </c>
      <c r="E578" s="59" t="s">
        <v>91</v>
      </c>
      <c r="F578" s="59" t="s">
        <v>92</v>
      </c>
      <c r="G578" s="59">
        <v>9569300</v>
      </c>
      <c r="H578" s="59" t="s">
        <v>1044</v>
      </c>
      <c r="I578" s="60">
        <v>2219.09</v>
      </c>
      <c r="J578" s="60">
        <v>83.21</v>
      </c>
      <c r="K578" s="60">
        <v>1150.28</v>
      </c>
      <c r="L578" s="60">
        <v>270.94</v>
      </c>
      <c r="M578" s="60">
        <v>35.409999999999997</v>
      </c>
      <c r="N578" s="60">
        <v>954.88</v>
      </c>
      <c r="O578" s="60">
        <v>468.36</v>
      </c>
      <c r="P578" s="60">
        <v>165.8</v>
      </c>
      <c r="Q578" s="60">
        <v>321.20999999999998</v>
      </c>
      <c r="R578" s="60">
        <v>266.69</v>
      </c>
      <c r="S578" s="60">
        <v>722.01</v>
      </c>
      <c r="T578" s="60">
        <v>340.4</v>
      </c>
      <c r="U578" s="58">
        <f t="shared" si="8"/>
        <v>6998.2799999999988</v>
      </c>
    </row>
    <row r="579" spans="1:21">
      <c r="A579" s="59">
        <v>2201</v>
      </c>
      <c r="B579" s="59" t="s">
        <v>87</v>
      </c>
      <c r="C579" s="59">
        <v>2201</v>
      </c>
      <c r="D579" s="59" t="s">
        <v>87</v>
      </c>
      <c r="E579" s="59" t="s">
        <v>91</v>
      </c>
      <c r="F579" s="59" t="s">
        <v>92</v>
      </c>
      <c r="G579" s="59">
        <v>9570000</v>
      </c>
      <c r="H579" s="59" t="s">
        <v>1045</v>
      </c>
      <c r="I579" s="60">
        <v>1826.69</v>
      </c>
      <c r="J579" s="60">
        <v>160.54</v>
      </c>
      <c r="K579" s="60">
        <v>3799.12</v>
      </c>
      <c r="L579" s="60">
        <v>867.27</v>
      </c>
      <c r="M579" s="60">
        <v>203.73</v>
      </c>
      <c r="N579" s="60">
        <v>1877.86</v>
      </c>
      <c r="O579" s="60">
        <v>1634.24</v>
      </c>
      <c r="P579" s="60">
        <v>1364.11</v>
      </c>
      <c r="Q579" s="60">
        <v>1785.97</v>
      </c>
      <c r="R579" s="60">
        <v>242.34</v>
      </c>
      <c r="S579" s="60">
        <v>3353.47</v>
      </c>
      <c r="T579" s="60">
        <v>1697.9</v>
      </c>
      <c r="U579" s="58">
        <f t="shared" ref="U579:U642" si="9">SUM(I579:T579)</f>
        <v>18813.240000000002</v>
      </c>
    </row>
    <row r="580" spans="1:21">
      <c r="A580" s="59">
        <v>2201</v>
      </c>
      <c r="B580" s="59" t="s">
        <v>87</v>
      </c>
      <c r="C580" s="59">
        <v>2201</v>
      </c>
      <c r="D580" s="59" t="s">
        <v>87</v>
      </c>
      <c r="E580" s="59" t="s">
        <v>91</v>
      </c>
      <c r="F580" s="59" t="s">
        <v>92</v>
      </c>
      <c r="G580" s="59">
        <v>9571000</v>
      </c>
      <c r="H580" s="59" t="s">
        <v>1046</v>
      </c>
      <c r="I580" s="60">
        <v>7699.83</v>
      </c>
      <c r="J580" s="60">
        <v>831.51</v>
      </c>
      <c r="K580" s="60">
        <v>4018.88</v>
      </c>
      <c r="L580" s="60">
        <v>5992.9</v>
      </c>
      <c r="M580" s="60">
        <v>2000.05</v>
      </c>
      <c r="N580" s="60">
        <v>7924.71</v>
      </c>
      <c r="O580" s="60">
        <v>4672.1400000000003</v>
      </c>
      <c r="P580" s="60">
        <v>3352.46</v>
      </c>
      <c r="Q580" s="60">
        <v>7947.34</v>
      </c>
      <c r="R580" s="60">
        <v>1122.28</v>
      </c>
      <c r="S580" s="60">
        <v>15201.3</v>
      </c>
      <c r="T580" s="60">
        <v>8572.1299999999992</v>
      </c>
      <c r="U580" s="58">
        <f t="shared" si="9"/>
        <v>69335.530000000013</v>
      </c>
    </row>
    <row r="581" spans="1:21">
      <c r="A581" s="59">
        <v>2201</v>
      </c>
      <c r="B581" s="59" t="s">
        <v>87</v>
      </c>
      <c r="C581" s="59">
        <v>2201</v>
      </c>
      <c r="D581" s="59" t="s">
        <v>87</v>
      </c>
      <c r="E581" s="59" t="s">
        <v>91</v>
      </c>
      <c r="F581" s="59" t="s">
        <v>92</v>
      </c>
      <c r="G581" s="59">
        <v>9580000</v>
      </c>
      <c r="H581" s="59" t="s">
        <v>1047</v>
      </c>
      <c r="I581" s="60">
        <v>7494.93</v>
      </c>
      <c r="J581" s="60">
        <v>1486.78</v>
      </c>
      <c r="K581" s="60">
        <v>15779.35</v>
      </c>
      <c r="L581" s="60">
        <v>4667.78</v>
      </c>
      <c r="M581" s="60">
        <v>-32.26</v>
      </c>
      <c r="N581" s="60">
        <v>6278.53</v>
      </c>
      <c r="O581" s="60">
        <v>7348.63</v>
      </c>
      <c r="P581" s="60">
        <v>3497.69</v>
      </c>
      <c r="Q581" s="60">
        <v>4058.85</v>
      </c>
      <c r="R581" s="60">
        <v>921.44</v>
      </c>
      <c r="S581" s="60">
        <v>9210.5499999999993</v>
      </c>
      <c r="T581" s="60">
        <v>6936.18</v>
      </c>
      <c r="U581" s="58">
        <f t="shared" si="9"/>
        <v>67648.450000000012</v>
      </c>
    </row>
    <row r="582" spans="1:21">
      <c r="A582" s="59">
        <v>2201</v>
      </c>
      <c r="B582" s="59" t="s">
        <v>87</v>
      </c>
      <c r="C582" s="59">
        <v>2201</v>
      </c>
      <c r="D582" s="59" t="s">
        <v>87</v>
      </c>
      <c r="E582" s="59" t="s">
        <v>91</v>
      </c>
      <c r="F582" s="59" t="s">
        <v>92</v>
      </c>
      <c r="G582" s="59">
        <v>9581000</v>
      </c>
      <c r="H582" s="59" t="s">
        <v>1048</v>
      </c>
      <c r="I582" s="60">
        <v>6011.71</v>
      </c>
      <c r="J582" s="60">
        <v>1314.66</v>
      </c>
      <c r="K582" s="60">
        <v>1434.26</v>
      </c>
      <c r="L582" s="60">
        <v>1826.49</v>
      </c>
      <c r="M582" s="60">
        <v>339.49</v>
      </c>
      <c r="N582" s="60">
        <v>2243.61</v>
      </c>
      <c r="O582" s="60">
        <v>1881.16</v>
      </c>
      <c r="P582" s="60">
        <v>1573.88</v>
      </c>
      <c r="Q582" s="60">
        <v>1265.07</v>
      </c>
      <c r="R582" s="60">
        <v>712.67</v>
      </c>
      <c r="S582" s="60">
        <v>2555.6999999999998</v>
      </c>
      <c r="T582" s="60">
        <v>2172.58</v>
      </c>
      <c r="U582" s="58">
        <f t="shared" si="9"/>
        <v>23331.279999999999</v>
      </c>
    </row>
    <row r="583" spans="1:21">
      <c r="A583" s="59">
        <v>2201</v>
      </c>
      <c r="B583" s="59" t="s">
        <v>87</v>
      </c>
      <c r="C583" s="59">
        <v>2201</v>
      </c>
      <c r="D583" s="59" t="s">
        <v>87</v>
      </c>
      <c r="E583" s="59" t="s">
        <v>91</v>
      </c>
      <c r="F583" s="59" t="s">
        <v>92</v>
      </c>
      <c r="G583" s="59">
        <v>9582000</v>
      </c>
      <c r="H583" s="59" t="s">
        <v>1049</v>
      </c>
      <c r="I583" s="60">
        <v>13838.99</v>
      </c>
      <c r="J583" s="60">
        <v>1649.05</v>
      </c>
      <c r="K583" s="60">
        <v>7784.66</v>
      </c>
      <c r="L583" s="60">
        <v>9485.1200000000008</v>
      </c>
      <c r="M583" s="60">
        <v>2236.16</v>
      </c>
      <c r="N583" s="60">
        <v>11600.68</v>
      </c>
      <c r="O583" s="60">
        <v>9512.81</v>
      </c>
      <c r="P583" s="60">
        <v>8327.6</v>
      </c>
      <c r="Q583" s="60">
        <v>10837.4</v>
      </c>
      <c r="R583" s="60">
        <v>2543.9899999999998</v>
      </c>
      <c r="S583" s="60">
        <v>17025.400000000001</v>
      </c>
      <c r="T583" s="60">
        <v>12888.98</v>
      </c>
      <c r="U583" s="58">
        <f t="shared" si="9"/>
        <v>107730.83999999998</v>
      </c>
    </row>
    <row r="584" spans="1:21">
      <c r="A584" s="59">
        <v>2201</v>
      </c>
      <c r="B584" s="59" t="s">
        <v>87</v>
      </c>
      <c r="C584" s="59">
        <v>2201</v>
      </c>
      <c r="D584" s="59" t="s">
        <v>87</v>
      </c>
      <c r="E584" s="59" t="s">
        <v>91</v>
      </c>
      <c r="F584" s="59" t="s">
        <v>92</v>
      </c>
      <c r="G584" s="59">
        <v>9583000</v>
      </c>
      <c r="H584" s="59" t="s">
        <v>1050</v>
      </c>
      <c r="I584" s="60">
        <v>45919.25</v>
      </c>
      <c r="J584" s="60">
        <v>7508.22</v>
      </c>
      <c r="K584" s="60">
        <v>23322.98</v>
      </c>
      <c r="L584" s="60">
        <v>35781.980000000003</v>
      </c>
      <c r="M584" s="60">
        <v>2485.58</v>
      </c>
      <c r="N584" s="60">
        <v>37301.86</v>
      </c>
      <c r="O584" s="60">
        <v>36974.639999999999</v>
      </c>
      <c r="P584" s="60">
        <v>26318.33</v>
      </c>
      <c r="Q584" s="60">
        <v>88619.08</v>
      </c>
      <c r="R584" s="60">
        <v>18564.150000000001</v>
      </c>
      <c r="S584" s="60">
        <v>76550.600000000006</v>
      </c>
      <c r="T584" s="60">
        <v>54900.7</v>
      </c>
      <c r="U584" s="58">
        <f t="shared" si="9"/>
        <v>454247.37000000005</v>
      </c>
    </row>
    <row r="585" spans="1:21">
      <c r="A585" s="59">
        <v>2201</v>
      </c>
      <c r="B585" s="59" t="s">
        <v>87</v>
      </c>
      <c r="C585" s="59">
        <v>2201</v>
      </c>
      <c r="D585" s="59" t="s">
        <v>87</v>
      </c>
      <c r="E585" s="59" t="s">
        <v>91</v>
      </c>
      <c r="F585" s="59" t="s">
        <v>92</v>
      </c>
      <c r="G585" s="59">
        <v>9584000</v>
      </c>
      <c r="H585" s="59" t="s">
        <v>1051</v>
      </c>
      <c r="I585" s="60">
        <v>1921.18</v>
      </c>
      <c r="J585" s="60">
        <v>-574.04</v>
      </c>
      <c r="K585" s="60">
        <v>1170.68</v>
      </c>
      <c r="L585" s="60">
        <v>390.23</v>
      </c>
      <c r="M585" s="60">
        <v>-390.23</v>
      </c>
      <c r="N585" s="60">
        <v>780.82</v>
      </c>
      <c r="O585" s="60">
        <v>388.47</v>
      </c>
      <c r="P585" s="60"/>
      <c r="Q585" s="60">
        <v>3902.28</v>
      </c>
      <c r="R585" s="60">
        <v>-702.41</v>
      </c>
      <c r="S585" s="60">
        <v>311.25</v>
      </c>
      <c r="T585" s="60"/>
      <c r="U585" s="58">
        <f t="shared" si="9"/>
        <v>7198.2300000000014</v>
      </c>
    </row>
    <row r="586" spans="1:21">
      <c r="A586" s="59">
        <v>2201</v>
      </c>
      <c r="B586" s="59" t="s">
        <v>87</v>
      </c>
      <c r="C586" s="59">
        <v>2201</v>
      </c>
      <c r="D586" s="59" t="s">
        <v>87</v>
      </c>
      <c r="E586" s="59" t="s">
        <v>91</v>
      </c>
      <c r="F586" s="59" t="s">
        <v>92</v>
      </c>
      <c r="G586" s="59">
        <v>9585000</v>
      </c>
      <c r="H586" s="59" t="s">
        <v>1052</v>
      </c>
      <c r="I586" s="60">
        <v>23244.36</v>
      </c>
      <c r="J586" s="60">
        <v>3586.63</v>
      </c>
      <c r="K586" s="60">
        <v>11273.41</v>
      </c>
      <c r="L586" s="60">
        <v>9436.7999999999993</v>
      </c>
      <c r="M586" s="60">
        <v>-554.26</v>
      </c>
      <c r="N586" s="60">
        <v>14435.26</v>
      </c>
      <c r="O586" s="60">
        <v>10924.28</v>
      </c>
      <c r="P586" s="60">
        <v>2709.89</v>
      </c>
      <c r="Q586" s="60">
        <v>8930.7099999999991</v>
      </c>
      <c r="R586" s="60">
        <v>5570.5</v>
      </c>
      <c r="S586" s="60">
        <v>20025.97</v>
      </c>
      <c r="T586" s="60">
        <v>12372.99</v>
      </c>
      <c r="U586" s="58">
        <f t="shared" si="9"/>
        <v>121956.54</v>
      </c>
    </row>
    <row r="587" spans="1:21">
      <c r="A587" s="59">
        <v>2201</v>
      </c>
      <c r="B587" s="59" t="s">
        <v>87</v>
      </c>
      <c r="C587" s="59">
        <v>2201</v>
      </c>
      <c r="D587" s="59" t="s">
        <v>87</v>
      </c>
      <c r="E587" s="59" t="s">
        <v>91</v>
      </c>
      <c r="F587" s="59" t="s">
        <v>92</v>
      </c>
      <c r="G587" s="59">
        <v>9586000</v>
      </c>
      <c r="H587" s="59" t="s">
        <v>1053</v>
      </c>
      <c r="I587" s="60">
        <v>46300.19</v>
      </c>
      <c r="J587" s="60">
        <v>9839.34</v>
      </c>
      <c r="K587" s="60">
        <v>14671.96</v>
      </c>
      <c r="L587" s="60">
        <v>21008.03</v>
      </c>
      <c r="M587" s="60">
        <v>8811.0400000000009</v>
      </c>
      <c r="N587" s="60">
        <v>27172.85</v>
      </c>
      <c r="O587" s="60">
        <v>24139.72</v>
      </c>
      <c r="P587" s="60">
        <v>13803.51</v>
      </c>
      <c r="Q587" s="60">
        <v>31579.08</v>
      </c>
      <c r="R587" s="60">
        <v>12542.12</v>
      </c>
      <c r="S587" s="60">
        <v>49630.27</v>
      </c>
      <c r="T587" s="60">
        <v>27964.05</v>
      </c>
      <c r="U587" s="58">
        <f t="shared" si="9"/>
        <v>287462.16000000003</v>
      </c>
    </row>
    <row r="588" spans="1:21">
      <c r="A588" s="59">
        <v>2201</v>
      </c>
      <c r="B588" s="59" t="s">
        <v>87</v>
      </c>
      <c r="C588" s="59">
        <v>2201</v>
      </c>
      <c r="D588" s="59" t="s">
        <v>87</v>
      </c>
      <c r="E588" s="59" t="s">
        <v>91</v>
      </c>
      <c r="F588" s="59" t="s">
        <v>92</v>
      </c>
      <c r="G588" s="59">
        <v>9587000</v>
      </c>
      <c r="H588" s="59" t="s">
        <v>1054</v>
      </c>
      <c r="I588" s="60">
        <v>7209.3</v>
      </c>
      <c r="J588" s="60">
        <v>1105.03</v>
      </c>
      <c r="K588" s="60">
        <v>822.29</v>
      </c>
      <c r="L588" s="60">
        <v>2911.69</v>
      </c>
      <c r="M588" s="60">
        <v>-453.28</v>
      </c>
      <c r="N588" s="60">
        <v>5225.4799999999996</v>
      </c>
      <c r="O588" s="60">
        <v>3487.14</v>
      </c>
      <c r="P588" s="60">
        <v>1391.66</v>
      </c>
      <c r="Q588" s="60">
        <v>4160.2299999999996</v>
      </c>
      <c r="R588" s="60">
        <v>72.36</v>
      </c>
      <c r="S588" s="60">
        <v>7138.3</v>
      </c>
      <c r="T588" s="60">
        <v>2528.15</v>
      </c>
      <c r="U588" s="58">
        <f t="shared" si="9"/>
        <v>35598.35</v>
      </c>
    </row>
    <row r="589" spans="1:21">
      <c r="A589" s="59">
        <v>2201</v>
      </c>
      <c r="B589" s="59" t="s">
        <v>87</v>
      </c>
      <c r="C589" s="59">
        <v>2201</v>
      </c>
      <c r="D589" s="59" t="s">
        <v>87</v>
      </c>
      <c r="E589" s="59" t="s">
        <v>91</v>
      </c>
      <c r="F589" s="59" t="s">
        <v>92</v>
      </c>
      <c r="G589" s="59">
        <v>9588000</v>
      </c>
      <c r="H589" s="59" t="s">
        <v>1055</v>
      </c>
      <c r="I589" s="60">
        <v>53690.07</v>
      </c>
      <c r="J589" s="60">
        <v>14431.3</v>
      </c>
      <c r="K589" s="60">
        <v>31113.21</v>
      </c>
      <c r="L589" s="60">
        <v>28321.99</v>
      </c>
      <c r="M589" s="60">
        <v>6660.44</v>
      </c>
      <c r="N589" s="60">
        <v>38355.68</v>
      </c>
      <c r="O589" s="60">
        <v>34292.57</v>
      </c>
      <c r="P589" s="60">
        <v>19312.64</v>
      </c>
      <c r="Q589" s="60">
        <v>30393.51</v>
      </c>
      <c r="R589" s="60">
        <v>14526.44</v>
      </c>
      <c r="S589" s="60">
        <v>64876.28</v>
      </c>
      <c r="T589" s="60">
        <v>40061.14</v>
      </c>
      <c r="U589" s="58">
        <f t="shared" si="9"/>
        <v>376035.27</v>
      </c>
    </row>
    <row r="590" spans="1:21">
      <c r="A590" s="59">
        <v>2201</v>
      </c>
      <c r="B590" s="59" t="s">
        <v>87</v>
      </c>
      <c r="C590" s="59">
        <v>2201</v>
      </c>
      <c r="D590" s="59" t="s">
        <v>87</v>
      </c>
      <c r="E590" s="59" t="s">
        <v>91</v>
      </c>
      <c r="F590" s="59" t="s">
        <v>92</v>
      </c>
      <c r="G590" s="59">
        <v>9591000</v>
      </c>
      <c r="H590" s="59" t="s">
        <v>1056</v>
      </c>
      <c r="I590" s="60">
        <v>876.14</v>
      </c>
      <c r="J590" s="60">
        <v>279.45</v>
      </c>
      <c r="K590" s="60">
        <v>428.81</v>
      </c>
      <c r="L590" s="60">
        <v>1314.97</v>
      </c>
      <c r="M590" s="60">
        <v>116.06</v>
      </c>
      <c r="N590" s="60">
        <v>522.82000000000005</v>
      </c>
      <c r="O590" s="60">
        <v>561.07000000000005</v>
      </c>
      <c r="P590" s="60">
        <v>546.30999999999995</v>
      </c>
      <c r="Q590" s="60">
        <v>658.75</v>
      </c>
      <c r="R590" s="60">
        <v>236.27</v>
      </c>
      <c r="S590" s="60">
        <v>1136.78</v>
      </c>
      <c r="T590" s="60">
        <v>505.09</v>
      </c>
      <c r="U590" s="58">
        <f t="shared" si="9"/>
        <v>7182.5199999999995</v>
      </c>
    </row>
    <row r="591" spans="1:21">
      <c r="A591" s="59">
        <v>2201</v>
      </c>
      <c r="B591" s="59" t="s">
        <v>87</v>
      </c>
      <c r="C591" s="59">
        <v>2201</v>
      </c>
      <c r="D591" s="59" t="s">
        <v>87</v>
      </c>
      <c r="E591" s="59" t="s">
        <v>91</v>
      </c>
      <c r="F591" s="59" t="s">
        <v>92</v>
      </c>
      <c r="G591" s="59">
        <v>9592000</v>
      </c>
      <c r="H591" s="59" t="s">
        <v>1057</v>
      </c>
      <c r="I591" s="60">
        <v>7099.2</v>
      </c>
      <c r="J591" s="60">
        <v>543.47</v>
      </c>
      <c r="K591" s="60">
        <v>4927.49</v>
      </c>
      <c r="L591" s="60">
        <v>2620.7199999999998</v>
      </c>
      <c r="M591" s="60">
        <v>342.93</v>
      </c>
      <c r="N591" s="60">
        <v>11717.49</v>
      </c>
      <c r="O591" s="60">
        <v>6312.65</v>
      </c>
      <c r="P591" s="60">
        <v>5256.8</v>
      </c>
      <c r="Q591" s="60">
        <v>4190.6899999999996</v>
      </c>
      <c r="R591" s="60">
        <v>2102.09</v>
      </c>
      <c r="S591" s="60">
        <v>9979.7199999999993</v>
      </c>
      <c r="T591" s="60">
        <v>4744.38</v>
      </c>
      <c r="U591" s="58">
        <f t="shared" si="9"/>
        <v>59837.63</v>
      </c>
    </row>
    <row r="592" spans="1:21">
      <c r="A592" s="59">
        <v>2201</v>
      </c>
      <c r="B592" s="59" t="s">
        <v>87</v>
      </c>
      <c r="C592" s="59">
        <v>2201</v>
      </c>
      <c r="D592" s="59" t="s">
        <v>87</v>
      </c>
      <c r="E592" s="59" t="s">
        <v>91</v>
      </c>
      <c r="F592" s="59" t="s">
        <v>92</v>
      </c>
      <c r="G592" s="59">
        <v>9593000</v>
      </c>
      <c r="H592" s="59" t="s">
        <v>1058</v>
      </c>
      <c r="I592" s="60">
        <v>64246.36</v>
      </c>
      <c r="J592" s="60">
        <v>16447.87</v>
      </c>
      <c r="K592" s="60">
        <v>27357.14</v>
      </c>
      <c r="L592" s="60">
        <v>43916.85</v>
      </c>
      <c r="M592" s="60">
        <v>13297.4</v>
      </c>
      <c r="N592" s="60">
        <v>64230.12</v>
      </c>
      <c r="O592" s="60">
        <v>56586.04</v>
      </c>
      <c r="P592" s="60">
        <v>21127.05</v>
      </c>
      <c r="Q592" s="60">
        <v>53659.9</v>
      </c>
      <c r="R592" s="60">
        <v>28701.54</v>
      </c>
      <c r="S592" s="60">
        <v>87861.68</v>
      </c>
      <c r="T592" s="60">
        <v>44244.9</v>
      </c>
      <c r="U592" s="58">
        <f t="shared" si="9"/>
        <v>521676.85</v>
      </c>
    </row>
    <row r="593" spans="1:21">
      <c r="A593" s="59">
        <v>2201</v>
      </c>
      <c r="B593" s="59" t="s">
        <v>87</v>
      </c>
      <c r="C593" s="59">
        <v>2201</v>
      </c>
      <c r="D593" s="59" t="s">
        <v>87</v>
      </c>
      <c r="E593" s="59" t="s">
        <v>91</v>
      </c>
      <c r="F593" s="59" t="s">
        <v>92</v>
      </c>
      <c r="G593" s="59">
        <v>9594000</v>
      </c>
      <c r="H593" s="59" t="s">
        <v>1059</v>
      </c>
      <c r="I593" s="60">
        <v>11693.52</v>
      </c>
      <c r="J593" s="60">
        <v>2672.88</v>
      </c>
      <c r="K593" s="60">
        <v>8190.76</v>
      </c>
      <c r="L593" s="60">
        <v>21678.81</v>
      </c>
      <c r="M593" s="60">
        <v>3750.96</v>
      </c>
      <c r="N593" s="60">
        <v>21193.31</v>
      </c>
      <c r="O593" s="60">
        <v>21970.18</v>
      </c>
      <c r="P593" s="60">
        <v>10266.84</v>
      </c>
      <c r="Q593" s="60">
        <v>20307.66</v>
      </c>
      <c r="R593" s="60">
        <v>15217.72</v>
      </c>
      <c r="S593" s="60">
        <v>31465.17</v>
      </c>
      <c r="T593" s="60">
        <v>12079.21</v>
      </c>
      <c r="U593" s="58">
        <f t="shared" si="9"/>
        <v>180487.02</v>
      </c>
    </row>
    <row r="594" spans="1:21">
      <c r="A594" s="59">
        <v>2201</v>
      </c>
      <c r="B594" s="59" t="s">
        <v>87</v>
      </c>
      <c r="C594" s="59">
        <v>2201</v>
      </c>
      <c r="D594" s="59" t="s">
        <v>87</v>
      </c>
      <c r="E594" s="59" t="s">
        <v>91</v>
      </c>
      <c r="F594" s="59" t="s">
        <v>92</v>
      </c>
      <c r="G594" s="59">
        <v>9595000</v>
      </c>
      <c r="H594" s="59" t="s">
        <v>1060</v>
      </c>
      <c r="I594" s="60">
        <v>1276.72</v>
      </c>
      <c r="J594" s="60">
        <v>645.48</v>
      </c>
      <c r="K594" s="60">
        <v>672.26</v>
      </c>
      <c r="L594" s="60">
        <v>456.46</v>
      </c>
      <c r="M594" s="60">
        <v>604.58000000000004</v>
      </c>
      <c r="N594" s="60">
        <v>560.79999999999995</v>
      </c>
      <c r="O594" s="60">
        <v>1577.45</v>
      </c>
      <c r="P594" s="60">
        <v>456.27</v>
      </c>
      <c r="Q594" s="60">
        <v>932.35</v>
      </c>
      <c r="R594" s="60">
        <v>74.61</v>
      </c>
      <c r="S594" s="60">
        <v>1238.55</v>
      </c>
      <c r="T594" s="60">
        <v>1516.32</v>
      </c>
      <c r="U594" s="58">
        <f t="shared" si="9"/>
        <v>10011.85</v>
      </c>
    </row>
    <row r="595" spans="1:21">
      <c r="A595" s="59">
        <v>2201</v>
      </c>
      <c r="B595" s="59" t="s">
        <v>87</v>
      </c>
      <c r="C595" s="59">
        <v>2201</v>
      </c>
      <c r="D595" s="59" t="s">
        <v>87</v>
      </c>
      <c r="E595" s="59" t="s">
        <v>91</v>
      </c>
      <c r="F595" s="59" t="s">
        <v>92</v>
      </c>
      <c r="G595" s="59">
        <v>9596000</v>
      </c>
      <c r="H595" s="59" t="s">
        <v>1061</v>
      </c>
      <c r="I595" s="60">
        <v>1905</v>
      </c>
      <c r="J595" s="60">
        <v>281.14999999999998</v>
      </c>
      <c r="K595" s="60">
        <v>130.75</v>
      </c>
      <c r="L595" s="60">
        <v>14.23</v>
      </c>
      <c r="M595" s="60">
        <v>13.07</v>
      </c>
      <c r="N595" s="60">
        <v>22.5</v>
      </c>
      <c r="O595" s="60">
        <v>126.99</v>
      </c>
      <c r="P595" s="60">
        <v>93.33</v>
      </c>
      <c r="Q595" s="60">
        <v>42.74</v>
      </c>
      <c r="R595" s="60"/>
      <c r="S595" s="60">
        <v>142.22999999999999</v>
      </c>
      <c r="T595" s="60">
        <v>43.01</v>
      </c>
      <c r="U595" s="58">
        <f t="shared" si="9"/>
        <v>2815</v>
      </c>
    </row>
    <row r="596" spans="1:21">
      <c r="A596" s="59">
        <v>2201</v>
      </c>
      <c r="B596" s="59" t="s">
        <v>87</v>
      </c>
      <c r="C596" s="59">
        <v>2201</v>
      </c>
      <c r="D596" s="59" t="s">
        <v>87</v>
      </c>
      <c r="E596" s="59" t="s">
        <v>91</v>
      </c>
      <c r="F596" s="59" t="s">
        <v>92</v>
      </c>
      <c r="G596" s="59">
        <v>9597000</v>
      </c>
      <c r="H596" s="59" t="s">
        <v>1062</v>
      </c>
      <c r="I596" s="60">
        <v>3576.77</v>
      </c>
      <c r="J596" s="60">
        <v>737.91</v>
      </c>
      <c r="K596" s="60">
        <v>1267.6400000000001</v>
      </c>
      <c r="L596" s="60">
        <v>1784.51</v>
      </c>
      <c r="M596" s="60">
        <v>976.71</v>
      </c>
      <c r="N596" s="60">
        <v>1675.68</v>
      </c>
      <c r="O596" s="60">
        <v>2034.35</v>
      </c>
      <c r="P596" s="60">
        <v>961.56</v>
      </c>
      <c r="Q596" s="60">
        <v>2050.61</v>
      </c>
      <c r="R596" s="60">
        <v>1233.8399999999999</v>
      </c>
      <c r="S596" s="60">
        <v>4200.0200000000004</v>
      </c>
      <c r="T596" s="60">
        <v>1611.36</v>
      </c>
      <c r="U596" s="58">
        <f t="shared" si="9"/>
        <v>22110.960000000003</v>
      </c>
    </row>
    <row r="597" spans="1:21">
      <c r="A597" s="59">
        <v>2201</v>
      </c>
      <c r="B597" s="59" t="s">
        <v>87</v>
      </c>
      <c r="C597" s="59">
        <v>2201</v>
      </c>
      <c r="D597" s="59" t="s">
        <v>87</v>
      </c>
      <c r="E597" s="59" t="s">
        <v>91</v>
      </c>
      <c r="F597" s="59" t="s">
        <v>92</v>
      </c>
      <c r="G597" s="59">
        <v>9901000</v>
      </c>
      <c r="H597" s="59" t="s">
        <v>1063</v>
      </c>
      <c r="I597" s="60"/>
      <c r="J597" s="60"/>
      <c r="K597" s="60">
        <v>11.71</v>
      </c>
      <c r="L597" s="60">
        <v>6.87</v>
      </c>
      <c r="M597" s="60"/>
      <c r="N597" s="60">
        <v>9.86</v>
      </c>
      <c r="O597" s="60">
        <v>16.98</v>
      </c>
      <c r="P597" s="60">
        <v>8.66</v>
      </c>
      <c r="Q597" s="60"/>
      <c r="R597" s="60"/>
      <c r="S597" s="60"/>
      <c r="T597" s="60"/>
      <c r="U597" s="58">
        <f t="shared" si="9"/>
        <v>54.08</v>
      </c>
    </row>
    <row r="598" spans="1:21">
      <c r="A598" s="59">
        <v>2201</v>
      </c>
      <c r="B598" s="59" t="s">
        <v>87</v>
      </c>
      <c r="C598" s="59">
        <v>2201</v>
      </c>
      <c r="D598" s="59" t="s">
        <v>87</v>
      </c>
      <c r="E598" s="59" t="s">
        <v>91</v>
      </c>
      <c r="F598" s="59" t="s">
        <v>92</v>
      </c>
      <c r="G598" s="59">
        <v>9902000</v>
      </c>
      <c r="H598" s="59" t="s">
        <v>1064</v>
      </c>
      <c r="I598" s="60">
        <v>1805.62</v>
      </c>
      <c r="J598" s="60">
        <v>334.25</v>
      </c>
      <c r="K598" s="60">
        <v>543.65</v>
      </c>
      <c r="L598" s="60">
        <v>971.38</v>
      </c>
      <c r="M598" s="60">
        <v>328.48</v>
      </c>
      <c r="N598" s="60">
        <v>1080.1600000000001</v>
      </c>
      <c r="O598" s="60">
        <v>1073.08</v>
      </c>
      <c r="P598" s="60">
        <v>521.52</v>
      </c>
      <c r="Q598" s="60">
        <v>1293.69</v>
      </c>
      <c r="R598" s="60">
        <v>714.63</v>
      </c>
      <c r="S598" s="60">
        <v>2205.5300000000002</v>
      </c>
      <c r="T598" s="60">
        <v>1730.98</v>
      </c>
      <c r="U598" s="58">
        <f t="shared" si="9"/>
        <v>12602.97</v>
      </c>
    </row>
    <row r="599" spans="1:21">
      <c r="A599" s="59">
        <v>2201</v>
      </c>
      <c r="B599" s="59" t="s">
        <v>87</v>
      </c>
      <c r="C599" s="59">
        <v>2201</v>
      </c>
      <c r="D599" s="59" t="s">
        <v>87</v>
      </c>
      <c r="E599" s="59" t="s">
        <v>91</v>
      </c>
      <c r="F599" s="59" t="s">
        <v>92</v>
      </c>
      <c r="G599" s="59">
        <v>9903000</v>
      </c>
      <c r="H599" s="59" t="s">
        <v>1065</v>
      </c>
      <c r="I599" s="60">
        <v>164112.41</v>
      </c>
      <c r="J599" s="60">
        <v>19788.84</v>
      </c>
      <c r="K599" s="60">
        <v>99773.09</v>
      </c>
      <c r="L599" s="60">
        <v>110668.91</v>
      </c>
      <c r="M599" s="60">
        <v>42353.41</v>
      </c>
      <c r="N599" s="60">
        <v>110694.93</v>
      </c>
      <c r="O599" s="60">
        <v>124488.99</v>
      </c>
      <c r="P599" s="60">
        <v>85307.32</v>
      </c>
      <c r="Q599" s="60">
        <v>134086.92000000001</v>
      </c>
      <c r="R599" s="60">
        <v>33509.129999999997</v>
      </c>
      <c r="S599" s="60">
        <v>213669.86</v>
      </c>
      <c r="T599" s="60">
        <v>132424.17000000001</v>
      </c>
      <c r="U599" s="58">
        <f t="shared" si="9"/>
        <v>1270877.98</v>
      </c>
    </row>
    <row r="600" spans="1:21">
      <c r="A600" s="59">
        <v>2201</v>
      </c>
      <c r="B600" s="59" t="s">
        <v>87</v>
      </c>
      <c r="C600" s="59">
        <v>2201</v>
      </c>
      <c r="D600" s="59" t="s">
        <v>87</v>
      </c>
      <c r="E600" s="59" t="s">
        <v>91</v>
      </c>
      <c r="F600" s="59" t="s">
        <v>92</v>
      </c>
      <c r="G600" s="59">
        <v>9908000</v>
      </c>
      <c r="H600" s="59" t="s">
        <v>1066</v>
      </c>
      <c r="I600" s="60">
        <v>87018.42</v>
      </c>
      <c r="J600" s="60">
        <v>4120.3</v>
      </c>
      <c r="K600" s="60">
        <v>52192.06</v>
      </c>
      <c r="L600" s="60">
        <v>32691</v>
      </c>
      <c r="M600" s="60">
        <v>51425.87</v>
      </c>
      <c r="N600" s="60">
        <v>52265.14</v>
      </c>
      <c r="O600" s="60">
        <v>46448.72</v>
      </c>
      <c r="P600" s="60">
        <v>25887.93</v>
      </c>
      <c r="Q600" s="60">
        <v>54306.5</v>
      </c>
      <c r="R600" s="60">
        <v>20898.21</v>
      </c>
      <c r="S600" s="60">
        <v>96529.15</v>
      </c>
      <c r="T600" s="60">
        <v>69243.41</v>
      </c>
      <c r="U600" s="58">
        <f t="shared" si="9"/>
        <v>593026.71000000008</v>
      </c>
    </row>
    <row r="601" spans="1:21">
      <c r="A601" s="59">
        <v>2201</v>
      </c>
      <c r="B601" s="59" t="s">
        <v>87</v>
      </c>
      <c r="C601" s="59">
        <v>2201</v>
      </c>
      <c r="D601" s="59" t="s">
        <v>87</v>
      </c>
      <c r="E601" s="59" t="s">
        <v>91</v>
      </c>
      <c r="F601" s="59" t="s">
        <v>92</v>
      </c>
      <c r="G601" s="59">
        <v>9909000</v>
      </c>
      <c r="H601" s="59" t="s">
        <v>1067</v>
      </c>
      <c r="I601" s="60"/>
      <c r="J601" s="60"/>
      <c r="K601" s="60"/>
      <c r="L601" s="60"/>
      <c r="M601" s="60"/>
      <c r="N601" s="60"/>
      <c r="O601" s="60">
        <v>77.88</v>
      </c>
      <c r="P601" s="60">
        <v>7.55</v>
      </c>
      <c r="Q601" s="60"/>
      <c r="R601" s="60"/>
      <c r="S601" s="60"/>
      <c r="T601" s="60"/>
      <c r="U601" s="58">
        <f t="shared" si="9"/>
        <v>85.429999999999993</v>
      </c>
    </row>
    <row r="602" spans="1:21">
      <c r="A602" s="59">
        <v>2201</v>
      </c>
      <c r="B602" s="59" t="s">
        <v>87</v>
      </c>
      <c r="C602" s="59">
        <v>2201</v>
      </c>
      <c r="D602" s="59" t="s">
        <v>87</v>
      </c>
      <c r="E602" s="59" t="s">
        <v>91</v>
      </c>
      <c r="F602" s="59" t="s">
        <v>92</v>
      </c>
      <c r="G602" s="59">
        <v>9920000</v>
      </c>
      <c r="H602" s="59" t="s">
        <v>1068</v>
      </c>
      <c r="I602" s="60">
        <v>810185.61</v>
      </c>
      <c r="J602" s="60">
        <v>106836.59</v>
      </c>
      <c r="K602" s="60">
        <v>435195.75</v>
      </c>
      <c r="L602" s="60">
        <v>451073.3</v>
      </c>
      <c r="M602" s="60">
        <v>137443.92000000001</v>
      </c>
      <c r="N602" s="60">
        <v>665934.61</v>
      </c>
      <c r="O602" s="60">
        <v>576667.43000000005</v>
      </c>
      <c r="P602" s="60">
        <v>412247.34</v>
      </c>
      <c r="Q602" s="60">
        <v>547082.73</v>
      </c>
      <c r="R602" s="60">
        <v>146724.51</v>
      </c>
      <c r="S602" s="60">
        <v>996769.67</v>
      </c>
      <c r="T602" s="60">
        <v>436361.42</v>
      </c>
      <c r="U602" s="58">
        <f t="shared" si="9"/>
        <v>5722522.8799999999</v>
      </c>
    </row>
    <row r="603" spans="1:21">
      <c r="A603" s="59">
        <v>2201</v>
      </c>
      <c r="B603" s="59" t="s">
        <v>87</v>
      </c>
      <c r="C603" s="59">
        <v>2201</v>
      </c>
      <c r="D603" s="59" t="s">
        <v>87</v>
      </c>
      <c r="E603" s="59" t="s">
        <v>91</v>
      </c>
      <c r="F603" s="59" t="s">
        <v>92</v>
      </c>
      <c r="G603" s="59">
        <v>9930200</v>
      </c>
      <c r="H603" s="59" t="s">
        <v>1069</v>
      </c>
      <c r="I603" s="60">
        <v>12408.48</v>
      </c>
      <c r="J603" s="60">
        <v>216.88</v>
      </c>
      <c r="K603" s="60">
        <v>4802.2</v>
      </c>
      <c r="L603" s="60">
        <v>4644.21</v>
      </c>
      <c r="M603" s="60">
        <v>2695.21</v>
      </c>
      <c r="N603" s="60">
        <v>5447.87</v>
      </c>
      <c r="O603" s="60">
        <v>5261.51</v>
      </c>
      <c r="P603" s="60">
        <v>6745.67</v>
      </c>
      <c r="Q603" s="60">
        <v>8612.4</v>
      </c>
      <c r="R603" s="60">
        <v>1828.25</v>
      </c>
      <c r="S603" s="60">
        <v>11597.19</v>
      </c>
      <c r="T603" s="60">
        <v>5857.19</v>
      </c>
      <c r="U603" s="58">
        <f t="shared" si="9"/>
        <v>70117.06</v>
      </c>
    </row>
    <row r="604" spans="1:21">
      <c r="A604" s="59">
        <v>2201</v>
      </c>
      <c r="B604" s="59" t="s">
        <v>87</v>
      </c>
      <c r="C604" s="59">
        <v>2201</v>
      </c>
      <c r="D604" s="59" t="s">
        <v>87</v>
      </c>
      <c r="E604" s="59" t="s">
        <v>91</v>
      </c>
      <c r="F604" s="59" t="s">
        <v>92</v>
      </c>
      <c r="G604" s="59">
        <v>9935000</v>
      </c>
      <c r="H604" s="59" t="s">
        <v>1070</v>
      </c>
      <c r="I604" s="60">
        <v>6249.59</v>
      </c>
      <c r="J604" s="60">
        <v>3363.11</v>
      </c>
      <c r="K604" s="60">
        <v>7715.3</v>
      </c>
      <c r="L604" s="60">
        <v>5929.81</v>
      </c>
      <c r="M604" s="60">
        <v>-1844.11</v>
      </c>
      <c r="N604" s="60">
        <v>5903.72</v>
      </c>
      <c r="O604" s="60">
        <v>12580.58</v>
      </c>
      <c r="P604" s="60">
        <v>2654.95</v>
      </c>
      <c r="Q604" s="60">
        <v>7503.82</v>
      </c>
      <c r="R604" s="60">
        <v>794.92</v>
      </c>
      <c r="S604" s="60">
        <v>10635.96</v>
      </c>
      <c r="T604" s="60">
        <v>5138.28</v>
      </c>
      <c r="U604" s="58">
        <f t="shared" si="9"/>
        <v>66625.929999999993</v>
      </c>
    </row>
    <row r="605" spans="1:21">
      <c r="A605" s="59">
        <v>2201</v>
      </c>
      <c r="B605" s="59" t="s">
        <v>87</v>
      </c>
      <c r="C605" s="59">
        <v>2201</v>
      </c>
      <c r="D605" s="59" t="s">
        <v>87</v>
      </c>
      <c r="E605" s="59" t="s">
        <v>91</v>
      </c>
      <c r="F605" s="59" t="s">
        <v>92</v>
      </c>
      <c r="G605" s="59" t="s">
        <v>1071</v>
      </c>
      <c r="H605" s="59" t="s">
        <v>1072</v>
      </c>
      <c r="I605" s="60"/>
      <c r="J605" s="60"/>
      <c r="K605" s="60"/>
      <c r="L605" s="60"/>
      <c r="M605" s="60"/>
      <c r="N605" s="60"/>
      <c r="O605" s="60"/>
      <c r="P605" s="60"/>
      <c r="Q605" s="60"/>
      <c r="R605" s="60">
        <v>453.65</v>
      </c>
      <c r="S605" s="60"/>
      <c r="T605" s="60">
        <v>2861.14</v>
      </c>
      <c r="U605" s="58">
        <f t="shared" si="9"/>
        <v>3314.79</v>
      </c>
    </row>
    <row r="606" spans="1:21">
      <c r="A606" s="59">
        <v>2201</v>
      </c>
      <c r="B606" s="59" t="s">
        <v>87</v>
      </c>
      <c r="C606" s="59">
        <v>2201</v>
      </c>
      <c r="D606" s="59" t="s">
        <v>87</v>
      </c>
      <c r="E606" s="59" t="s">
        <v>1075</v>
      </c>
      <c r="F606" s="59" t="s">
        <v>1076</v>
      </c>
      <c r="G606" s="59">
        <v>9184100</v>
      </c>
      <c r="H606" s="59" t="s">
        <v>93</v>
      </c>
      <c r="I606" s="60">
        <v>369544.51</v>
      </c>
      <c r="J606" s="60">
        <v>433642.13</v>
      </c>
      <c r="K606" s="60">
        <v>449223.72</v>
      </c>
      <c r="L606" s="60">
        <v>356896.09</v>
      </c>
      <c r="M606" s="60">
        <v>487727.14</v>
      </c>
      <c r="N606" s="60">
        <v>426022.44</v>
      </c>
      <c r="O606" s="60">
        <v>361610.64</v>
      </c>
      <c r="P606" s="60">
        <v>393772.53</v>
      </c>
      <c r="Q606" s="60">
        <v>311769.52</v>
      </c>
      <c r="R606" s="60">
        <v>405056.16</v>
      </c>
      <c r="S606" s="60">
        <v>337850.28</v>
      </c>
      <c r="T606" s="60">
        <v>409246.04</v>
      </c>
      <c r="U606" s="58">
        <f t="shared" si="9"/>
        <v>4742361.2</v>
      </c>
    </row>
    <row r="607" spans="1:21">
      <c r="A607" s="59">
        <v>2201</v>
      </c>
      <c r="B607" s="59" t="s">
        <v>87</v>
      </c>
      <c r="C607" s="59">
        <v>2201</v>
      </c>
      <c r="D607" s="59" t="s">
        <v>87</v>
      </c>
      <c r="E607" s="59" t="s">
        <v>1075</v>
      </c>
      <c r="F607" s="59" t="s">
        <v>1076</v>
      </c>
      <c r="G607" s="59">
        <v>9416000</v>
      </c>
      <c r="H607" s="59" t="s">
        <v>1015</v>
      </c>
      <c r="I607" s="60">
        <v>5634.4</v>
      </c>
      <c r="J607" s="60">
        <v>3047.7</v>
      </c>
      <c r="K607" s="60">
        <v>3534.38</v>
      </c>
      <c r="L607" s="60">
        <v>2535.33</v>
      </c>
      <c r="M607" s="60">
        <v>3271.56</v>
      </c>
      <c r="N607" s="60">
        <v>2597.6</v>
      </c>
      <c r="O607" s="60">
        <v>2553.5</v>
      </c>
      <c r="P607" s="60">
        <v>3400.12</v>
      </c>
      <c r="Q607" s="60">
        <v>2233.14</v>
      </c>
      <c r="R607" s="60">
        <v>3281.33</v>
      </c>
      <c r="S607" s="60">
        <v>2374.0100000000002</v>
      </c>
      <c r="T607" s="60">
        <v>2775.56</v>
      </c>
      <c r="U607" s="58">
        <f t="shared" si="9"/>
        <v>37238.629999999997</v>
      </c>
    </row>
    <row r="608" spans="1:21">
      <c r="A608" s="59">
        <v>2201</v>
      </c>
      <c r="B608" s="59" t="s">
        <v>87</v>
      </c>
      <c r="C608" s="59">
        <v>2201</v>
      </c>
      <c r="D608" s="59" t="s">
        <v>87</v>
      </c>
      <c r="E608" s="59" t="s">
        <v>1075</v>
      </c>
      <c r="F608" s="59" t="s">
        <v>1076</v>
      </c>
      <c r="G608" s="59">
        <v>9426500</v>
      </c>
      <c r="H608" s="59" t="s">
        <v>1016</v>
      </c>
      <c r="I608" s="60">
        <v>1811.09</v>
      </c>
      <c r="J608" s="60"/>
      <c r="K608" s="60"/>
      <c r="L608" s="60">
        <v>401.53</v>
      </c>
      <c r="M608" s="60">
        <v>1059.18</v>
      </c>
      <c r="N608" s="60">
        <v>208.78</v>
      </c>
      <c r="O608" s="60"/>
      <c r="P608" s="60"/>
      <c r="Q608" s="60"/>
      <c r="R608" s="60"/>
      <c r="S608" s="60"/>
      <c r="T608" s="60"/>
      <c r="U608" s="58">
        <f t="shared" si="9"/>
        <v>3480.5800000000004</v>
      </c>
    </row>
    <row r="609" spans="1:21">
      <c r="A609" s="59">
        <v>2201</v>
      </c>
      <c r="B609" s="59" t="s">
        <v>87</v>
      </c>
      <c r="C609" s="59">
        <v>2201</v>
      </c>
      <c r="D609" s="59" t="s">
        <v>87</v>
      </c>
      <c r="E609" s="59" t="s">
        <v>1075</v>
      </c>
      <c r="F609" s="59" t="s">
        <v>1076</v>
      </c>
      <c r="G609" s="59">
        <v>9500000</v>
      </c>
      <c r="H609" s="59" t="s">
        <v>1017</v>
      </c>
      <c r="I609" s="60">
        <v>11711.01</v>
      </c>
      <c r="J609" s="60">
        <v>12394.17</v>
      </c>
      <c r="K609" s="60">
        <v>12418.24</v>
      </c>
      <c r="L609" s="60">
        <v>8640.27</v>
      </c>
      <c r="M609" s="60">
        <v>13245.32</v>
      </c>
      <c r="N609" s="60">
        <v>17899.16</v>
      </c>
      <c r="O609" s="60">
        <v>17336.5</v>
      </c>
      <c r="P609" s="60">
        <v>18508.34</v>
      </c>
      <c r="Q609" s="60">
        <v>8461</v>
      </c>
      <c r="R609" s="60">
        <v>19488.09</v>
      </c>
      <c r="S609" s="60">
        <v>15921.72</v>
      </c>
      <c r="T609" s="60">
        <v>22960.73</v>
      </c>
      <c r="U609" s="58">
        <f t="shared" si="9"/>
        <v>178984.55000000002</v>
      </c>
    </row>
    <row r="610" spans="1:21">
      <c r="A610" s="59">
        <v>2201</v>
      </c>
      <c r="B610" s="59" t="s">
        <v>87</v>
      </c>
      <c r="C610" s="59">
        <v>2201</v>
      </c>
      <c r="D610" s="59" t="s">
        <v>87</v>
      </c>
      <c r="E610" s="59" t="s">
        <v>1075</v>
      </c>
      <c r="F610" s="59" t="s">
        <v>1076</v>
      </c>
      <c r="G610" s="59">
        <v>9501000</v>
      </c>
      <c r="H610" s="59" t="s">
        <v>1018</v>
      </c>
      <c r="I610" s="60">
        <v>85.16</v>
      </c>
      <c r="J610" s="60">
        <v>50.18</v>
      </c>
      <c r="K610" s="60">
        <v>94.88</v>
      </c>
      <c r="L610" s="60">
        <v>58.61</v>
      </c>
      <c r="M610" s="60">
        <v>63.61</v>
      </c>
      <c r="N610" s="60">
        <v>59.14</v>
      </c>
      <c r="O610" s="60">
        <v>61.4</v>
      </c>
      <c r="P610" s="60">
        <v>91.16</v>
      </c>
      <c r="Q610" s="60">
        <v>69.28</v>
      </c>
      <c r="R610" s="60">
        <v>172.43</v>
      </c>
      <c r="S610" s="60">
        <v>44.7</v>
      </c>
      <c r="T610" s="60">
        <v>53.92</v>
      </c>
      <c r="U610" s="58">
        <f t="shared" si="9"/>
        <v>904.46999999999991</v>
      </c>
    </row>
    <row r="611" spans="1:21">
      <c r="A611" s="59">
        <v>2201</v>
      </c>
      <c r="B611" s="59" t="s">
        <v>87</v>
      </c>
      <c r="C611" s="59">
        <v>2201</v>
      </c>
      <c r="D611" s="59" t="s">
        <v>87</v>
      </c>
      <c r="E611" s="59" t="s">
        <v>1075</v>
      </c>
      <c r="F611" s="59" t="s">
        <v>1076</v>
      </c>
      <c r="G611" s="59">
        <v>9502000</v>
      </c>
      <c r="H611" s="59" t="s">
        <v>1019</v>
      </c>
      <c r="I611" s="60">
        <v>246.36</v>
      </c>
      <c r="J611" s="60">
        <v>65.19</v>
      </c>
      <c r="K611" s="60">
        <v>20.92</v>
      </c>
      <c r="L611" s="60">
        <v>244.06</v>
      </c>
      <c r="M611" s="60">
        <v>649.29</v>
      </c>
      <c r="N611" s="60">
        <v>651.4</v>
      </c>
      <c r="O611" s="60">
        <v>674.03</v>
      </c>
      <c r="P611" s="60">
        <v>399.69</v>
      </c>
      <c r="Q611" s="60">
        <v>1016.75</v>
      </c>
      <c r="R611" s="60"/>
      <c r="S611" s="60"/>
      <c r="T611" s="60"/>
      <c r="U611" s="58">
        <f t="shared" si="9"/>
        <v>3967.69</v>
      </c>
    </row>
    <row r="612" spans="1:21">
      <c r="A612" s="59">
        <v>2201</v>
      </c>
      <c r="B612" s="59" t="s">
        <v>87</v>
      </c>
      <c r="C612" s="59">
        <v>2201</v>
      </c>
      <c r="D612" s="59" t="s">
        <v>87</v>
      </c>
      <c r="E612" s="59" t="s">
        <v>1075</v>
      </c>
      <c r="F612" s="59" t="s">
        <v>1076</v>
      </c>
      <c r="G612" s="59">
        <v>9506000</v>
      </c>
      <c r="H612" s="59" t="s">
        <v>1021</v>
      </c>
      <c r="I612" s="60">
        <v>3226.56</v>
      </c>
      <c r="J612" s="60">
        <v>3194.44</v>
      </c>
      <c r="K612" s="60">
        <v>4677.33</v>
      </c>
      <c r="L612" s="60">
        <v>2991.29</v>
      </c>
      <c r="M612" s="60">
        <v>4155.24</v>
      </c>
      <c r="N612" s="60">
        <v>4282.43</v>
      </c>
      <c r="O612" s="60">
        <v>3113.75</v>
      </c>
      <c r="P612" s="60">
        <v>2409.7800000000002</v>
      </c>
      <c r="Q612" s="60">
        <v>3703.23</v>
      </c>
      <c r="R612" s="60">
        <v>3157.52</v>
      </c>
      <c r="S612" s="60">
        <v>1851.74</v>
      </c>
      <c r="T612" s="60">
        <v>2781.36</v>
      </c>
      <c r="U612" s="58">
        <f t="shared" si="9"/>
        <v>39544.67</v>
      </c>
    </row>
    <row r="613" spans="1:21">
      <c r="A613" s="59">
        <v>2201</v>
      </c>
      <c r="B613" s="59" t="s">
        <v>87</v>
      </c>
      <c r="C613" s="59">
        <v>2201</v>
      </c>
      <c r="D613" s="59" t="s">
        <v>87</v>
      </c>
      <c r="E613" s="59" t="s">
        <v>1075</v>
      </c>
      <c r="F613" s="59" t="s">
        <v>1076</v>
      </c>
      <c r="G613" s="59">
        <v>9510000</v>
      </c>
      <c r="H613" s="59" t="s">
        <v>1022</v>
      </c>
      <c r="I613" s="60"/>
      <c r="J613" s="60"/>
      <c r="K613" s="60"/>
      <c r="L613" s="60"/>
      <c r="M613" s="60"/>
      <c r="N613" s="60"/>
      <c r="O613" s="60">
        <v>74.33</v>
      </c>
      <c r="P613" s="60"/>
      <c r="Q613" s="60"/>
      <c r="R613" s="60"/>
      <c r="S613" s="60"/>
      <c r="T613" s="60"/>
      <c r="U613" s="58">
        <f t="shared" si="9"/>
        <v>74.33</v>
      </c>
    </row>
    <row r="614" spans="1:21">
      <c r="A614" s="59">
        <v>2201</v>
      </c>
      <c r="B614" s="59" t="s">
        <v>87</v>
      </c>
      <c r="C614" s="59">
        <v>2201</v>
      </c>
      <c r="D614" s="59" t="s">
        <v>87</v>
      </c>
      <c r="E614" s="59" t="s">
        <v>1075</v>
      </c>
      <c r="F614" s="59" t="s">
        <v>1076</v>
      </c>
      <c r="G614" s="59">
        <v>9511000</v>
      </c>
      <c r="H614" s="59" t="s">
        <v>1023</v>
      </c>
      <c r="I614" s="60"/>
      <c r="J614" s="60"/>
      <c r="K614" s="60"/>
      <c r="L614" s="60"/>
      <c r="M614" s="60"/>
      <c r="N614" s="60">
        <v>6.82</v>
      </c>
      <c r="O614" s="60"/>
      <c r="P614" s="60"/>
      <c r="Q614" s="60">
        <v>266.76</v>
      </c>
      <c r="R614" s="60"/>
      <c r="S614" s="60"/>
      <c r="T614" s="60"/>
      <c r="U614" s="58">
        <f t="shared" si="9"/>
        <v>273.58</v>
      </c>
    </row>
    <row r="615" spans="1:21">
      <c r="A615" s="59">
        <v>2201</v>
      </c>
      <c r="B615" s="59" t="s">
        <v>87</v>
      </c>
      <c r="C615" s="59">
        <v>2201</v>
      </c>
      <c r="D615" s="59" t="s">
        <v>87</v>
      </c>
      <c r="E615" s="59" t="s">
        <v>1075</v>
      </c>
      <c r="F615" s="59" t="s">
        <v>1076</v>
      </c>
      <c r="G615" s="59">
        <v>9512000</v>
      </c>
      <c r="H615" s="59" t="s">
        <v>1024</v>
      </c>
      <c r="I615" s="60">
        <v>5787.77</v>
      </c>
      <c r="J615" s="60">
        <v>6389.81</v>
      </c>
      <c r="K615" s="60">
        <v>3715.16</v>
      </c>
      <c r="L615" s="60">
        <v>3905.72</v>
      </c>
      <c r="M615" s="60">
        <v>5868.03</v>
      </c>
      <c r="N615" s="60">
        <v>4379.3500000000004</v>
      </c>
      <c r="O615" s="60">
        <v>4434.9799999999996</v>
      </c>
      <c r="P615" s="60">
        <v>4173.8900000000003</v>
      </c>
      <c r="Q615" s="60">
        <v>4516.83</v>
      </c>
      <c r="R615" s="60">
        <v>4070.62</v>
      </c>
      <c r="S615" s="60">
        <v>3435.71</v>
      </c>
      <c r="T615" s="60">
        <v>3001.88</v>
      </c>
      <c r="U615" s="58">
        <f t="shared" si="9"/>
        <v>53679.750000000007</v>
      </c>
    </row>
    <row r="616" spans="1:21">
      <c r="A616" s="59">
        <v>2201</v>
      </c>
      <c r="B616" s="59" t="s">
        <v>87</v>
      </c>
      <c r="C616" s="59">
        <v>2201</v>
      </c>
      <c r="D616" s="59" t="s">
        <v>87</v>
      </c>
      <c r="E616" s="59" t="s">
        <v>1075</v>
      </c>
      <c r="F616" s="59" t="s">
        <v>1076</v>
      </c>
      <c r="G616" s="59">
        <v>9513000</v>
      </c>
      <c r="H616" s="59" t="s">
        <v>1025</v>
      </c>
      <c r="I616" s="60"/>
      <c r="J616" s="60"/>
      <c r="K616" s="60">
        <v>1895.53</v>
      </c>
      <c r="L616" s="60">
        <v>130.44999999999999</v>
      </c>
      <c r="M616" s="60">
        <v>297.23</v>
      </c>
      <c r="N616" s="60">
        <v>484.73</v>
      </c>
      <c r="O616" s="60">
        <v>475.38</v>
      </c>
      <c r="P616" s="60"/>
      <c r="Q616" s="60">
        <v>0.61</v>
      </c>
      <c r="R616" s="60">
        <v>0.72</v>
      </c>
      <c r="S616" s="60">
        <v>36.799999999999997</v>
      </c>
      <c r="T616" s="60">
        <v>37.840000000000003</v>
      </c>
      <c r="U616" s="58">
        <f t="shared" si="9"/>
        <v>3359.2900000000004</v>
      </c>
    </row>
    <row r="617" spans="1:21">
      <c r="A617" s="59">
        <v>2201</v>
      </c>
      <c r="B617" s="59" t="s">
        <v>87</v>
      </c>
      <c r="C617" s="59">
        <v>2201</v>
      </c>
      <c r="D617" s="59" t="s">
        <v>87</v>
      </c>
      <c r="E617" s="59" t="s">
        <v>1075</v>
      </c>
      <c r="F617" s="59" t="s">
        <v>1076</v>
      </c>
      <c r="G617" s="59">
        <v>9546000</v>
      </c>
      <c r="H617" s="59" t="s">
        <v>1027</v>
      </c>
      <c r="I617" s="60"/>
      <c r="J617" s="60"/>
      <c r="K617" s="60"/>
      <c r="L617" s="60"/>
      <c r="M617" s="60"/>
      <c r="N617" s="60"/>
      <c r="O617" s="60"/>
      <c r="P617" s="60">
        <v>130.51</v>
      </c>
      <c r="Q617" s="60"/>
      <c r="R617" s="60"/>
      <c r="S617" s="60">
        <v>27.41</v>
      </c>
      <c r="T617" s="60">
        <v>89.72</v>
      </c>
      <c r="U617" s="58">
        <f t="shared" si="9"/>
        <v>247.64</v>
      </c>
    </row>
    <row r="618" spans="1:21">
      <c r="A618" s="59">
        <v>2201</v>
      </c>
      <c r="B618" s="59" t="s">
        <v>87</v>
      </c>
      <c r="C618" s="59">
        <v>2201</v>
      </c>
      <c r="D618" s="59" t="s">
        <v>87</v>
      </c>
      <c r="E618" s="59" t="s">
        <v>1075</v>
      </c>
      <c r="F618" s="59" t="s">
        <v>1076</v>
      </c>
      <c r="G618" s="59">
        <v>9547000</v>
      </c>
      <c r="H618" s="59" t="s">
        <v>1028</v>
      </c>
      <c r="I618" s="60">
        <v>342.55</v>
      </c>
      <c r="J618" s="60">
        <v>387.35</v>
      </c>
      <c r="K618" s="60">
        <v>68.37</v>
      </c>
      <c r="L618" s="60">
        <v>3.53</v>
      </c>
      <c r="M618" s="60"/>
      <c r="N618" s="60"/>
      <c r="O618" s="60">
        <v>7</v>
      </c>
      <c r="P618" s="60">
        <v>9.15</v>
      </c>
      <c r="Q618" s="60"/>
      <c r="R618" s="60">
        <v>28.13</v>
      </c>
      <c r="S618" s="60">
        <v>4.3099999999999996</v>
      </c>
      <c r="T618" s="60"/>
      <c r="U618" s="58">
        <f t="shared" si="9"/>
        <v>850.39</v>
      </c>
    </row>
    <row r="619" spans="1:21">
      <c r="A619" s="59">
        <v>2201</v>
      </c>
      <c r="B619" s="59" t="s">
        <v>87</v>
      </c>
      <c r="C619" s="59">
        <v>2201</v>
      </c>
      <c r="D619" s="59" t="s">
        <v>87</v>
      </c>
      <c r="E619" s="59" t="s">
        <v>1075</v>
      </c>
      <c r="F619" s="59" t="s">
        <v>1076</v>
      </c>
      <c r="G619" s="59">
        <v>9548000</v>
      </c>
      <c r="H619" s="59" t="s">
        <v>1029</v>
      </c>
      <c r="I619" s="60">
        <v>272488.98</v>
      </c>
      <c r="J619" s="60">
        <v>248339.98</v>
      </c>
      <c r="K619" s="60">
        <v>255836.36</v>
      </c>
      <c r="L619" s="60">
        <v>222538.11</v>
      </c>
      <c r="M619" s="60">
        <v>269669.53000000003</v>
      </c>
      <c r="N619" s="60">
        <v>213581.88</v>
      </c>
      <c r="O619" s="60">
        <v>233578.54</v>
      </c>
      <c r="P619" s="60">
        <v>261441.91</v>
      </c>
      <c r="Q619" s="60">
        <v>203223.38</v>
      </c>
      <c r="R619" s="60">
        <v>199348.74</v>
      </c>
      <c r="S619" s="60">
        <v>164691.74</v>
      </c>
      <c r="T619" s="60">
        <v>219117.59</v>
      </c>
      <c r="U619" s="58">
        <f t="shared" si="9"/>
        <v>2763856.74</v>
      </c>
    </row>
    <row r="620" spans="1:21">
      <c r="A620" s="59">
        <v>2201</v>
      </c>
      <c r="B620" s="59" t="s">
        <v>87</v>
      </c>
      <c r="C620" s="59">
        <v>2201</v>
      </c>
      <c r="D620" s="59" t="s">
        <v>87</v>
      </c>
      <c r="E620" s="59" t="s">
        <v>1075</v>
      </c>
      <c r="F620" s="59" t="s">
        <v>1076</v>
      </c>
      <c r="G620" s="59">
        <v>9549000</v>
      </c>
      <c r="H620" s="59" t="s">
        <v>1030</v>
      </c>
      <c r="I620" s="60">
        <v>28720.51</v>
      </c>
      <c r="J620" s="60">
        <v>42370.7</v>
      </c>
      <c r="K620" s="60">
        <v>50707.46</v>
      </c>
      <c r="L620" s="60">
        <v>58479.53</v>
      </c>
      <c r="M620" s="60">
        <v>50111.1</v>
      </c>
      <c r="N620" s="60">
        <v>23035.82</v>
      </c>
      <c r="O620" s="60">
        <v>38811.56</v>
      </c>
      <c r="P620" s="60">
        <v>25792.86</v>
      </c>
      <c r="Q620" s="60">
        <v>16825.96</v>
      </c>
      <c r="R620" s="60">
        <v>35375.550000000003</v>
      </c>
      <c r="S620" s="60">
        <v>44549.57</v>
      </c>
      <c r="T620" s="60">
        <v>15442.12</v>
      </c>
      <c r="U620" s="58">
        <f t="shared" si="9"/>
        <v>430222.74</v>
      </c>
    </row>
    <row r="621" spans="1:21">
      <c r="A621" s="59">
        <v>2201</v>
      </c>
      <c r="B621" s="59" t="s">
        <v>87</v>
      </c>
      <c r="C621" s="59">
        <v>2201</v>
      </c>
      <c r="D621" s="59" t="s">
        <v>87</v>
      </c>
      <c r="E621" s="59" t="s">
        <v>1075</v>
      </c>
      <c r="F621" s="59" t="s">
        <v>1076</v>
      </c>
      <c r="G621" s="59">
        <v>9552000</v>
      </c>
      <c r="H621" s="59" t="s">
        <v>1031</v>
      </c>
      <c r="I621" s="60">
        <v>7222.52</v>
      </c>
      <c r="J621" s="60">
        <v>10869.94</v>
      </c>
      <c r="K621" s="60">
        <v>7644.46</v>
      </c>
      <c r="L621" s="60">
        <v>7804</v>
      </c>
      <c r="M621" s="60">
        <v>11055.02</v>
      </c>
      <c r="N621" s="60">
        <v>8047.73</v>
      </c>
      <c r="O621" s="60">
        <v>9724.52</v>
      </c>
      <c r="P621" s="60">
        <v>6222.44</v>
      </c>
      <c r="Q621" s="60">
        <v>3236.38</v>
      </c>
      <c r="R621" s="60">
        <v>4938.5600000000004</v>
      </c>
      <c r="S621" s="60">
        <v>4834.7</v>
      </c>
      <c r="T621" s="60">
        <v>2995.77</v>
      </c>
      <c r="U621" s="58">
        <f t="shared" si="9"/>
        <v>84596.040000000008</v>
      </c>
    </row>
    <row r="622" spans="1:21">
      <c r="A622" s="59">
        <v>2201</v>
      </c>
      <c r="B622" s="59" t="s">
        <v>87</v>
      </c>
      <c r="C622" s="59">
        <v>2201</v>
      </c>
      <c r="D622" s="59" t="s">
        <v>87</v>
      </c>
      <c r="E622" s="59" t="s">
        <v>1075</v>
      </c>
      <c r="F622" s="59" t="s">
        <v>1076</v>
      </c>
      <c r="G622" s="59">
        <v>9553000</v>
      </c>
      <c r="H622" s="59" t="s">
        <v>1032</v>
      </c>
      <c r="I622" s="60">
        <v>18458.060000000001</v>
      </c>
      <c r="J622" s="60">
        <v>20283.419999999998</v>
      </c>
      <c r="K622" s="60">
        <v>26170.46</v>
      </c>
      <c r="L622" s="60">
        <v>21401.33</v>
      </c>
      <c r="M622" s="60">
        <v>21248.98</v>
      </c>
      <c r="N622" s="60">
        <v>21564.33</v>
      </c>
      <c r="O622" s="60">
        <v>16832.48</v>
      </c>
      <c r="P622" s="60">
        <v>20942.13</v>
      </c>
      <c r="Q622" s="60">
        <v>34942.14</v>
      </c>
      <c r="R622" s="60">
        <v>26747.19</v>
      </c>
      <c r="S622" s="60">
        <v>19209.03</v>
      </c>
      <c r="T622" s="60">
        <v>28172.89</v>
      </c>
      <c r="U622" s="58">
        <f t="shared" si="9"/>
        <v>275972.44</v>
      </c>
    </row>
    <row r="623" spans="1:21">
      <c r="A623" s="59">
        <v>2201</v>
      </c>
      <c r="B623" s="59" t="s">
        <v>87</v>
      </c>
      <c r="C623" s="59">
        <v>2201</v>
      </c>
      <c r="D623" s="59" t="s">
        <v>87</v>
      </c>
      <c r="E623" s="59" t="s">
        <v>1075</v>
      </c>
      <c r="F623" s="59" t="s">
        <v>1076</v>
      </c>
      <c r="G623" s="59">
        <v>9554000</v>
      </c>
      <c r="H623" s="59" t="s">
        <v>1033</v>
      </c>
      <c r="I623" s="60">
        <v>7745.55</v>
      </c>
      <c r="J623" s="60">
        <v>6317.94</v>
      </c>
      <c r="K623" s="60">
        <v>4665.63</v>
      </c>
      <c r="L623" s="60">
        <v>6030.06</v>
      </c>
      <c r="M623" s="60">
        <v>7370.13</v>
      </c>
      <c r="N623" s="60">
        <v>5064.09</v>
      </c>
      <c r="O623" s="60">
        <v>6749.6</v>
      </c>
      <c r="P623" s="60">
        <v>9089.75</v>
      </c>
      <c r="Q623" s="60">
        <v>13816.55</v>
      </c>
      <c r="R623" s="60">
        <v>7077.58</v>
      </c>
      <c r="S623" s="60">
        <v>8416.09</v>
      </c>
      <c r="T623" s="60">
        <v>2951.52</v>
      </c>
      <c r="U623" s="58">
        <f t="shared" si="9"/>
        <v>85294.49</v>
      </c>
    </row>
    <row r="624" spans="1:21">
      <c r="A624" s="59">
        <v>2201</v>
      </c>
      <c r="B624" s="59" t="s">
        <v>87</v>
      </c>
      <c r="C624" s="59">
        <v>2201</v>
      </c>
      <c r="D624" s="59" t="s">
        <v>87</v>
      </c>
      <c r="E624" s="59" t="s">
        <v>1075</v>
      </c>
      <c r="F624" s="59" t="s">
        <v>1076</v>
      </c>
      <c r="G624" s="59">
        <v>9556000</v>
      </c>
      <c r="H624" s="59" t="s">
        <v>1034</v>
      </c>
      <c r="I624" s="60"/>
      <c r="J624" s="60"/>
      <c r="K624" s="60"/>
      <c r="L624" s="60"/>
      <c r="M624" s="60"/>
      <c r="N624" s="60"/>
      <c r="O624" s="60"/>
      <c r="P624" s="60"/>
      <c r="Q624" s="60"/>
      <c r="R624" s="60">
        <v>519.55999999999995</v>
      </c>
      <c r="S624" s="60">
        <v>273.83999999999997</v>
      </c>
      <c r="T624" s="60">
        <v>459.81</v>
      </c>
      <c r="U624" s="58">
        <f t="shared" si="9"/>
        <v>1253.2099999999998</v>
      </c>
    </row>
    <row r="625" spans="1:21">
      <c r="A625" s="59">
        <v>2201</v>
      </c>
      <c r="B625" s="59" t="s">
        <v>87</v>
      </c>
      <c r="C625" s="59">
        <v>2201</v>
      </c>
      <c r="D625" s="59" t="s">
        <v>87</v>
      </c>
      <c r="E625" s="59" t="s">
        <v>1075</v>
      </c>
      <c r="F625" s="59" t="s">
        <v>1076</v>
      </c>
      <c r="G625" s="59">
        <v>9560000</v>
      </c>
      <c r="H625" s="59" t="s">
        <v>1035</v>
      </c>
      <c r="I625" s="60">
        <v>2215.29</v>
      </c>
      <c r="J625" s="60">
        <v>3205.66</v>
      </c>
      <c r="K625" s="60">
        <v>3294.53</v>
      </c>
      <c r="L625" s="60">
        <v>2478.73</v>
      </c>
      <c r="M625" s="60">
        <v>2766.83</v>
      </c>
      <c r="N625" s="60">
        <v>2713.02</v>
      </c>
      <c r="O625" s="60">
        <v>2846.41</v>
      </c>
      <c r="P625" s="60">
        <v>3346.21</v>
      </c>
      <c r="Q625" s="60">
        <v>1536.05</v>
      </c>
      <c r="R625" s="60">
        <v>2772.46</v>
      </c>
      <c r="S625" s="60">
        <v>1659.59</v>
      </c>
      <c r="T625" s="60">
        <v>2870.84</v>
      </c>
      <c r="U625" s="58">
        <f t="shared" si="9"/>
        <v>31705.619999999995</v>
      </c>
    </row>
    <row r="626" spans="1:21">
      <c r="A626" s="59">
        <v>2201</v>
      </c>
      <c r="B626" s="59" t="s">
        <v>87</v>
      </c>
      <c r="C626" s="59">
        <v>2201</v>
      </c>
      <c r="D626" s="59" t="s">
        <v>87</v>
      </c>
      <c r="E626" s="59" t="s">
        <v>1075</v>
      </c>
      <c r="F626" s="59" t="s">
        <v>1076</v>
      </c>
      <c r="G626" s="59">
        <v>9561100</v>
      </c>
      <c r="H626" s="59" t="s">
        <v>1036</v>
      </c>
      <c r="I626" s="60"/>
      <c r="J626" s="60"/>
      <c r="K626" s="60"/>
      <c r="L626" s="60"/>
      <c r="M626" s="60"/>
      <c r="N626" s="60"/>
      <c r="O626" s="60"/>
      <c r="P626" s="60"/>
      <c r="Q626" s="60"/>
      <c r="R626" s="60">
        <v>63.37</v>
      </c>
      <c r="S626" s="60">
        <v>35.25</v>
      </c>
      <c r="T626" s="60">
        <v>71.75</v>
      </c>
      <c r="U626" s="58">
        <f t="shared" si="9"/>
        <v>170.37</v>
      </c>
    </row>
    <row r="627" spans="1:21">
      <c r="A627" s="59">
        <v>2201</v>
      </c>
      <c r="B627" s="59" t="s">
        <v>87</v>
      </c>
      <c r="C627" s="59">
        <v>2201</v>
      </c>
      <c r="D627" s="59" t="s">
        <v>87</v>
      </c>
      <c r="E627" s="59" t="s">
        <v>1075</v>
      </c>
      <c r="F627" s="59" t="s">
        <v>1076</v>
      </c>
      <c r="G627" s="59">
        <v>9561200</v>
      </c>
      <c r="H627" s="59" t="s">
        <v>1037</v>
      </c>
      <c r="I627" s="60">
        <v>310.92</v>
      </c>
      <c r="J627" s="60">
        <v>380.72</v>
      </c>
      <c r="K627" s="60">
        <v>378.39</v>
      </c>
      <c r="L627" s="60">
        <v>239.39</v>
      </c>
      <c r="M627" s="60">
        <v>316.82</v>
      </c>
      <c r="N627" s="60">
        <v>297.61</v>
      </c>
      <c r="O627" s="60">
        <v>256.29000000000002</v>
      </c>
      <c r="P627" s="60">
        <v>350.25</v>
      </c>
      <c r="Q627" s="60">
        <v>234.1</v>
      </c>
      <c r="R627" s="60">
        <v>1682.92</v>
      </c>
      <c r="S627" s="60">
        <v>974</v>
      </c>
      <c r="T627" s="60">
        <v>1187.5999999999999</v>
      </c>
      <c r="U627" s="58">
        <f t="shared" si="9"/>
        <v>6609.01</v>
      </c>
    </row>
    <row r="628" spans="1:21">
      <c r="A628" s="59">
        <v>2201</v>
      </c>
      <c r="B628" s="59" t="s">
        <v>87</v>
      </c>
      <c r="C628" s="59">
        <v>2201</v>
      </c>
      <c r="D628" s="59" t="s">
        <v>87</v>
      </c>
      <c r="E628" s="59" t="s">
        <v>1075</v>
      </c>
      <c r="F628" s="59" t="s">
        <v>1076</v>
      </c>
      <c r="G628" s="59">
        <v>9561300</v>
      </c>
      <c r="H628" s="59" t="s">
        <v>1038</v>
      </c>
      <c r="I628" s="60">
        <v>1309.81</v>
      </c>
      <c r="J628" s="60">
        <v>1667.7</v>
      </c>
      <c r="K628" s="60">
        <v>1727.37</v>
      </c>
      <c r="L628" s="60">
        <v>1234.6600000000001</v>
      </c>
      <c r="M628" s="60">
        <v>1550.42</v>
      </c>
      <c r="N628" s="60">
        <v>1070.42</v>
      </c>
      <c r="O628" s="60">
        <v>1314.88</v>
      </c>
      <c r="P628" s="60">
        <v>1785.26</v>
      </c>
      <c r="Q628" s="60">
        <v>743.49</v>
      </c>
      <c r="R628" s="60">
        <v>1967.43</v>
      </c>
      <c r="S628" s="60">
        <v>1164.52</v>
      </c>
      <c r="T628" s="60">
        <v>1728.24</v>
      </c>
      <c r="U628" s="58">
        <f t="shared" si="9"/>
        <v>17264.200000000004</v>
      </c>
    </row>
    <row r="629" spans="1:21">
      <c r="A629" s="59">
        <v>2201</v>
      </c>
      <c r="B629" s="59" t="s">
        <v>87</v>
      </c>
      <c r="C629" s="59">
        <v>2201</v>
      </c>
      <c r="D629" s="59" t="s">
        <v>87</v>
      </c>
      <c r="E629" s="59" t="s">
        <v>1075</v>
      </c>
      <c r="F629" s="59" t="s">
        <v>1076</v>
      </c>
      <c r="G629" s="59">
        <v>9562000</v>
      </c>
      <c r="H629" s="59" t="s">
        <v>1039</v>
      </c>
      <c r="I629" s="60">
        <v>11610.77</v>
      </c>
      <c r="J629" s="60">
        <v>9447.34</v>
      </c>
      <c r="K629" s="60">
        <v>9854.44</v>
      </c>
      <c r="L629" s="60">
        <v>7145.51</v>
      </c>
      <c r="M629" s="60">
        <v>9830.69</v>
      </c>
      <c r="N629" s="60">
        <v>5929.46</v>
      </c>
      <c r="O629" s="60">
        <v>5575.81</v>
      </c>
      <c r="P629" s="60">
        <v>10339.51</v>
      </c>
      <c r="Q629" s="60">
        <v>8324.6299999999992</v>
      </c>
      <c r="R629" s="60">
        <v>7932.85</v>
      </c>
      <c r="S629" s="60">
        <v>3850.88</v>
      </c>
      <c r="T629" s="60">
        <v>7091.55</v>
      </c>
      <c r="U629" s="58">
        <f t="shared" si="9"/>
        <v>96933.440000000017</v>
      </c>
    </row>
    <row r="630" spans="1:21">
      <c r="A630" s="59">
        <v>2201</v>
      </c>
      <c r="B630" s="59" t="s">
        <v>87</v>
      </c>
      <c r="C630" s="59">
        <v>2201</v>
      </c>
      <c r="D630" s="59" t="s">
        <v>87</v>
      </c>
      <c r="E630" s="59" t="s">
        <v>1075</v>
      </c>
      <c r="F630" s="59" t="s">
        <v>1076</v>
      </c>
      <c r="G630" s="59">
        <v>9563000</v>
      </c>
      <c r="H630" s="59" t="s">
        <v>1040</v>
      </c>
      <c r="I630" s="60">
        <v>51.28</v>
      </c>
      <c r="J630" s="60">
        <v>36.270000000000003</v>
      </c>
      <c r="K630" s="60">
        <v>57.1</v>
      </c>
      <c r="L630" s="60">
        <v>103.76</v>
      </c>
      <c r="M630" s="60">
        <v>94.6</v>
      </c>
      <c r="N630" s="60">
        <v>139.88</v>
      </c>
      <c r="O630" s="60">
        <v>74.87</v>
      </c>
      <c r="P630" s="60">
        <v>128.82</v>
      </c>
      <c r="Q630" s="60">
        <v>3429.11</v>
      </c>
      <c r="R630" s="60">
        <v>135.63999999999999</v>
      </c>
      <c r="S630" s="60">
        <v>111.84</v>
      </c>
      <c r="T630" s="60">
        <v>179.39</v>
      </c>
      <c r="U630" s="58">
        <f t="shared" si="9"/>
        <v>4542.5600000000013</v>
      </c>
    </row>
    <row r="631" spans="1:21">
      <c r="A631" s="59">
        <v>2201</v>
      </c>
      <c r="B631" s="59" t="s">
        <v>87</v>
      </c>
      <c r="C631" s="59">
        <v>2201</v>
      </c>
      <c r="D631" s="59" t="s">
        <v>87</v>
      </c>
      <c r="E631" s="59" t="s">
        <v>1075</v>
      </c>
      <c r="F631" s="59" t="s">
        <v>1076</v>
      </c>
      <c r="G631" s="59">
        <v>9566000</v>
      </c>
      <c r="H631" s="59" t="s">
        <v>1041</v>
      </c>
      <c r="I631" s="60">
        <v>8923.8799999999992</v>
      </c>
      <c r="J631" s="60">
        <v>9724.6</v>
      </c>
      <c r="K631" s="60">
        <v>8361.92</v>
      </c>
      <c r="L631" s="60">
        <v>5198.0600000000004</v>
      </c>
      <c r="M631" s="60">
        <v>7496.74</v>
      </c>
      <c r="N631" s="60">
        <v>6603.89</v>
      </c>
      <c r="O631" s="60">
        <v>6502.19</v>
      </c>
      <c r="P631" s="60">
        <v>10294.14</v>
      </c>
      <c r="Q631" s="60">
        <v>7922.89</v>
      </c>
      <c r="R631" s="60">
        <v>9277.19</v>
      </c>
      <c r="S631" s="60">
        <v>6180.79</v>
      </c>
      <c r="T631" s="60">
        <v>6707.24</v>
      </c>
      <c r="U631" s="58">
        <f t="shared" si="9"/>
        <v>93193.530000000013</v>
      </c>
    </row>
    <row r="632" spans="1:21">
      <c r="A632" s="59">
        <v>2201</v>
      </c>
      <c r="B632" s="59" t="s">
        <v>87</v>
      </c>
      <c r="C632" s="59">
        <v>2201</v>
      </c>
      <c r="D632" s="59" t="s">
        <v>87</v>
      </c>
      <c r="E632" s="59" t="s">
        <v>1075</v>
      </c>
      <c r="F632" s="59" t="s">
        <v>1076</v>
      </c>
      <c r="G632" s="59">
        <v>9569000</v>
      </c>
      <c r="H632" s="59" t="s">
        <v>1042</v>
      </c>
      <c r="I632" s="60">
        <v>1.21</v>
      </c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8">
        <f t="shared" si="9"/>
        <v>1.21</v>
      </c>
    </row>
    <row r="633" spans="1:21">
      <c r="A633" s="59">
        <v>2201</v>
      </c>
      <c r="B633" s="59" t="s">
        <v>87</v>
      </c>
      <c r="C633" s="59">
        <v>2201</v>
      </c>
      <c r="D633" s="59" t="s">
        <v>87</v>
      </c>
      <c r="E633" s="59" t="s">
        <v>1075</v>
      </c>
      <c r="F633" s="59" t="s">
        <v>1076</v>
      </c>
      <c r="G633" s="59">
        <v>9569200</v>
      </c>
      <c r="H633" s="59" t="s">
        <v>1043</v>
      </c>
      <c r="I633" s="60"/>
      <c r="J633" s="60"/>
      <c r="K633" s="60"/>
      <c r="L633" s="60"/>
      <c r="M633" s="60"/>
      <c r="N633" s="60"/>
      <c r="O633" s="60"/>
      <c r="P633" s="60">
        <v>213.14</v>
      </c>
      <c r="Q633" s="60">
        <v>189.3</v>
      </c>
      <c r="R633" s="60">
        <v>156.43</v>
      </c>
      <c r="S633" s="60">
        <v>53.38</v>
      </c>
      <c r="T633" s="60">
        <v>82.17</v>
      </c>
      <c r="U633" s="58">
        <f t="shared" si="9"/>
        <v>694.42</v>
      </c>
    </row>
    <row r="634" spans="1:21">
      <c r="A634" s="59">
        <v>2201</v>
      </c>
      <c r="B634" s="59" t="s">
        <v>87</v>
      </c>
      <c r="C634" s="59">
        <v>2201</v>
      </c>
      <c r="D634" s="59" t="s">
        <v>87</v>
      </c>
      <c r="E634" s="59" t="s">
        <v>1075</v>
      </c>
      <c r="F634" s="59" t="s">
        <v>1076</v>
      </c>
      <c r="G634" s="59">
        <v>9569300</v>
      </c>
      <c r="H634" s="59" t="s">
        <v>1044</v>
      </c>
      <c r="I634" s="60">
        <v>216.54</v>
      </c>
      <c r="J634" s="60">
        <v>135.88</v>
      </c>
      <c r="K634" s="60">
        <v>121.43</v>
      </c>
      <c r="L634" s="60">
        <v>57.73</v>
      </c>
      <c r="M634" s="60">
        <v>74.430000000000007</v>
      </c>
      <c r="N634" s="60">
        <v>91.06</v>
      </c>
      <c r="O634" s="60">
        <v>77.319999999999993</v>
      </c>
      <c r="P634" s="60">
        <v>32.4</v>
      </c>
      <c r="Q634" s="60">
        <v>61.75</v>
      </c>
      <c r="R634" s="60">
        <v>157.69</v>
      </c>
      <c r="S634" s="60">
        <v>26.73</v>
      </c>
      <c r="T634" s="60">
        <v>73.84</v>
      </c>
      <c r="U634" s="58">
        <f t="shared" si="9"/>
        <v>1126.7999999999997</v>
      </c>
    </row>
    <row r="635" spans="1:21">
      <c r="A635" s="59">
        <v>2201</v>
      </c>
      <c r="B635" s="59" t="s">
        <v>87</v>
      </c>
      <c r="C635" s="59">
        <v>2201</v>
      </c>
      <c r="D635" s="59" t="s">
        <v>87</v>
      </c>
      <c r="E635" s="59" t="s">
        <v>1075</v>
      </c>
      <c r="F635" s="59" t="s">
        <v>1076</v>
      </c>
      <c r="G635" s="59">
        <v>9570000</v>
      </c>
      <c r="H635" s="59" t="s">
        <v>1045</v>
      </c>
      <c r="I635" s="60">
        <v>1051.76</v>
      </c>
      <c r="J635" s="60">
        <v>1712.49</v>
      </c>
      <c r="K635" s="60">
        <v>3405.14</v>
      </c>
      <c r="L635" s="60">
        <v>1862.55</v>
      </c>
      <c r="M635" s="60">
        <v>1581.92</v>
      </c>
      <c r="N635" s="60">
        <v>1124.8699999999999</v>
      </c>
      <c r="O635" s="60">
        <v>2723.25</v>
      </c>
      <c r="P635" s="60">
        <v>3023.08</v>
      </c>
      <c r="Q635" s="60">
        <v>1980.84</v>
      </c>
      <c r="R635" s="60">
        <v>1263.29</v>
      </c>
      <c r="S635" s="60">
        <v>736.85</v>
      </c>
      <c r="T635" s="60">
        <v>1275.3800000000001</v>
      </c>
      <c r="U635" s="58">
        <f t="shared" si="9"/>
        <v>21741.42</v>
      </c>
    </row>
    <row r="636" spans="1:21">
      <c r="A636" s="59">
        <v>2201</v>
      </c>
      <c r="B636" s="59" t="s">
        <v>87</v>
      </c>
      <c r="C636" s="59">
        <v>2201</v>
      </c>
      <c r="D636" s="59" t="s">
        <v>87</v>
      </c>
      <c r="E636" s="59" t="s">
        <v>1075</v>
      </c>
      <c r="F636" s="59" t="s">
        <v>1076</v>
      </c>
      <c r="G636" s="59">
        <v>9571000</v>
      </c>
      <c r="H636" s="59" t="s">
        <v>1046</v>
      </c>
      <c r="I636" s="60">
        <v>337.77</v>
      </c>
      <c r="J636" s="60">
        <v>231.71</v>
      </c>
      <c r="K636" s="60">
        <v>400.5</v>
      </c>
      <c r="L636" s="60">
        <v>408.19</v>
      </c>
      <c r="M636" s="60">
        <v>395.76</v>
      </c>
      <c r="N636" s="60">
        <v>529.35</v>
      </c>
      <c r="O636" s="60">
        <v>512.02</v>
      </c>
      <c r="P636" s="60">
        <v>493.64</v>
      </c>
      <c r="Q636" s="60">
        <v>449.02</v>
      </c>
      <c r="R636" s="60">
        <v>529.75</v>
      </c>
      <c r="S636" s="60">
        <v>314.06</v>
      </c>
      <c r="T636" s="60">
        <v>654.57000000000005</v>
      </c>
      <c r="U636" s="58">
        <f t="shared" si="9"/>
        <v>5256.34</v>
      </c>
    </row>
    <row r="637" spans="1:21">
      <c r="A637" s="59">
        <v>2201</v>
      </c>
      <c r="B637" s="59" t="s">
        <v>87</v>
      </c>
      <c r="C637" s="59">
        <v>2201</v>
      </c>
      <c r="D637" s="59" t="s">
        <v>87</v>
      </c>
      <c r="E637" s="59" t="s">
        <v>1075</v>
      </c>
      <c r="F637" s="59" t="s">
        <v>1076</v>
      </c>
      <c r="G637" s="59">
        <v>9580000</v>
      </c>
      <c r="H637" s="59" t="s">
        <v>1047</v>
      </c>
      <c r="I637" s="60">
        <v>810.65</v>
      </c>
      <c r="J637" s="60">
        <v>1553.14</v>
      </c>
      <c r="K637" s="60">
        <v>23364.74</v>
      </c>
      <c r="L637" s="60">
        <v>1664.64</v>
      </c>
      <c r="M637" s="60">
        <v>5228.99</v>
      </c>
      <c r="N637" s="60">
        <v>5542.9</v>
      </c>
      <c r="O637" s="60">
        <v>4496.92</v>
      </c>
      <c r="P637" s="60">
        <v>5331.37</v>
      </c>
      <c r="Q637" s="60">
        <v>3697.8</v>
      </c>
      <c r="R637" s="60">
        <v>7258.93</v>
      </c>
      <c r="S637" s="60">
        <v>4669.79</v>
      </c>
      <c r="T637" s="60">
        <v>6072.94</v>
      </c>
      <c r="U637" s="58">
        <f t="shared" si="9"/>
        <v>69692.810000000012</v>
      </c>
    </row>
    <row r="638" spans="1:21">
      <c r="A638" s="59">
        <v>2201</v>
      </c>
      <c r="B638" s="59" t="s">
        <v>87</v>
      </c>
      <c r="C638" s="59">
        <v>2201</v>
      </c>
      <c r="D638" s="59" t="s">
        <v>87</v>
      </c>
      <c r="E638" s="59" t="s">
        <v>1075</v>
      </c>
      <c r="F638" s="59" t="s">
        <v>1076</v>
      </c>
      <c r="G638" s="59">
        <v>9581000</v>
      </c>
      <c r="H638" s="59" t="s">
        <v>1048</v>
      </c>
      <c r="I638" s="60">
        <v>1571.13</v>
      </c>
      <c r="J638" s="60">
        <v>1584.23</v>
      </c>
      <c r="K638" s="60">
        <v>1415.85</v>
      </c>
      <c r="L638" s="60">
        <v>1094.3900000000001</v>
      </c>
      <c r="M638" s="60">
        <v>907.85</v>
      </c>
      <c r="N638" s="60">
        <v>1216.49</v>
      </c>
      <c r="O638" s="60">
        <v>751.62</v>
      </c>
      <c r="P638" s="60">
        <v>889.88</v>
      </c>
      <c r="Q638" s="60">
        <v>532.12</v>
      </c>
      <c r="R638" s="60">
        <v>1028.03</v>
      </c>
      <c r="S638" s="60">
        <v>495.25</v>
      </c>
      <c r="T638" s="60">
        <v>843.24</v>
      </c>
      <c r="U638" s="58">
        <f t="shared" si="9"/>
        <v>12330.080000000002</v>
      </c>
    </row>
    <row r="639" spans="1:21">
      <c r="A639" s="59">
        <v>2201</v>
      </c>
      <c r="B639" s="59" t="s">
        <v>87</v>
      </c>
      <c r="C639" s="59">
        <v>2201</v>
      </c>
      <c r="D639" s="59" t="s">
        <v>87</v>
      </c>
      <c r="E639" s="59" t="s">
        <v>1075</v>
      </c>
      <c r="F639" s="59" t="s">
        <v>1076</v>
      </c>
      <c r="G639" s="59">
        <v>9582000</v>
      </c>
      <c r="H639" s="59" t="s">
        <v>1049</v>
      </c>
      <c r="I639" s="60">
        <v>4958.67</v>
      </c>
      <c r="J639" s="60">
        <v>6487.09</v>
      </c>
      <c r="K639" s="60">
        <v>5915.74</v>
      </c>
      <c r="L639" s="60">
        <v>5370.75</v>
      </c>
      <c r="M639" s="60">
        <v>5600.34</v>
      </c>
      <c r="N639" s="60">
        <v>5265.7</v>
      </c>
      <c r="O639" s="60">
        <v>6068.27</v>
      </c>
      <c r="P639" s="60">
        <v>5950.38</v>
      </c>
      <c r="Q639" s="60">
        <v>5297.31</v>
      </c>
      <c r="R639" s="60">
        <v>6959.8</v>
      </c>
      <c r="S639" s="60">
        <v>5188.41</v>
      </c>
      <c r="T639" s="60">
        <v>7917.99</v>
      </c>
      <c r="U639" s="58">
        <f t="shared" si="9"/>
        <v>70980.45</v>
      </c>
    </row>
    <row r="640" spans="1:21">
      <c r="A640" s="59">
        <v>2201</v>
      </c>
      <c r="B640" s="59" t="s">
        <v>87</v>
      </c>
      <c r="C640" s="59">
        <v>2201</v>
      </c>
      <c r="D640" s="59" t="s">
        <v>87</v>
      </c>
      <c r="E640" s="59" t="s">
        <v>1075</v>
      </c>
      <c r="F640" s="59" t="s">
        <v>1076</v>
      </c>
      <c r="G640" s="59">
        <v>9583000</v>
      </c>
      <c r="H640" s="59" t="s">
        <v>1050</v>
      </c>
      <c r="I640" s="60">
        <v>31997.62</v>
      </c>
      <c r="J640" s="60">
        <v>38196.800000000003</v>
      </c>
      <c r="K640" s="60">
        <v>32980.18</v>
      </c>
      <c r="L640" s="60">
        <v>28538.99</v>
      </c>
      <c r="M640" s="60">
        <v>36106.480000000003</v>
      </c>
      <c r="N640" s="60">
        <v>32177.75</v>
      </c>
      <c r="O640" s="60">
        <v>27793.56</v>
      </c>
      <c r="P640" s="60">
        <v>37193.61</v>
      </c>
      <c r="Q640" s="60">
        <v>43439.46</v>
      </c>
      <c r="R640" s="60">
        <v>32476.23</v>
      </c>
      <c r="S640" s="60">
        <v>25880.37</v>
      </c>
      <c r="T640" s="60">
        <v>28495.54</v>
      </c>
      <c r="U640" s="58">
        <f t="shared" si="9"/>
        <v>395276.58999999997</v>
      </c>
    </row>
    <row r="641" spans="1:21">
      <c r="A641" s="59">
        <v>2201</v>
      </c>
      <c r="B641" s="59" t="s">
        <v>87</v>
      </c>
      <c r="C641" s="59">
        <v>2201</v>
      </c>
      <c r="D641" s="59" t="s">
        <v>87</v>
      </c>
      <c r="E641" s="59" t="s">
        <v>1075</v>
      </c>
      <c r="F641" s="59" t="s">
        <v>1076</v>
      </c>
      <c r="G641" s="59">
        <v>9584000</v>
      </c>
      <c r="H641" s="59" t="s">
        <v>1051</v>
      </c>
      <c r="I641" s="60">
        <v>33942.68</v>
      </c>
      <c r="J641" s="60">
        <v>33627.449999999997</v>
      </c>
      <c r="K641" s="60">
        <v>39408.959999999999</v>
      </c>
      <c r="L641" s="60">
        <v>30427.81</v>
      </c>
      <c r="M641" s="60">
        <v>37780.92</v>
      </c>
      <c r="N641" s="60">
        <v>33604.559999999998</v>
      </c>
      <c r="O641" s="60">
        <v>30703.65</v>
      </c>
      <c r="P641" s="60">
        <v>32671.91</v>
      </c>
      <c r="Q641" s="60">
        <v>40185.78</v>
      </c>
      <c r="R641" s="60">
        <v>37147.03</v>
      </c>
      <c r="S641" s="60">
        <v>28638.19</v>
      </c>
      <c r="T641" s="60">
        <v>31190.26</v>
      </c>
      <c r="U641" s="58">
        <f t="shared" si="9"/>
        <v>409329.2</v>
      </c>
    </row>
    <row r="642" spans="1:21">
      <c r="A642" s="59">
        <v>2201</v>
      </c>
      <c r="B642" s="59" t="s">
        <v>87</v>
      </c>
      <c r="C642" s="59">
        <v>2201</v>
      </c>
      <c r="D642" s="59" t="s">
        <v>87</v>
      </c>
      <c r="E642" s="59" t="s">
        <v>1075</v>
      </c>
      <c r="F642" s="59" t="s">
        <v>1076</v>
      </c>
      <c r="G642" s="59">
        <v>9585000</v>
      </c>
      <c r="H642" s="59" t="s">
        <v>1052</v>
      </c>
      <c r="I642" s="60">
        <v>10321</v>
      </c>
      <c r="J642" s="60">
        <v>17168.689999999999</v>
      </c>
      <c r="K642" s="60">
        <v>16959.2</v>
      </c>
      <c r="L642" s="60">
        <v>13179.17</v>
      </c>
      <c r="M642" s="60">
        <v>17371.12</v>
      </c>
      <c r="N642" s="60">
        <v>14233.89</v>
      </c>
      <c r="O642" s="60">
        <v>13365.01</v>
      </c>
      <c r="P642" s="60">
        <v>16025.23</v>
      </c>
      <c r="Q642" s="60">
        <v>9617.14</v>
      </c>
      <c r="R642" s="60">
        <v>13917.29</v>
      </c>
      <c r="S642" s="60">
        <v>14105.33</v>
      </c>
      <c r="T642" s="60">
        <v>18815.57</v>
      </c>
      <c r="U642" s="58">
        <f t="shared" si="9"/>
        <v>175078.63999999998</v>
      </c>
    </row>
    <row r="643" spans="1:21">
      <c r="A643" s="59">
        <v>2201</v>
      </c>
      <c r="B643" s="59" t="s">
        <v>87</v>
      </c>
      <c r="C643" s="59">
        <v>2201</v>
      </c>
      <c r="D643" s="59" t="s">
        <v>87</v>
      </c>
      <c r="E643" s="59" t="s">
        <v>1075</v>
      </c>
      <c r="F643" s="59" t="s">
        <v>1076</v>
      </c>
      <c r="G643" s="59">
        <v>9586000</v>
      </c>
      <c r="H643" s="59" t="s">
        <v>1053</v>
      </c>
      <c r="I643" s="60">
        <v>13997.78</v>
      </c>
      <c r="J643" s="60">
        <v>8230.65</v>
      </c>
      <c r="K643" s="60">
        <v>12376.89</v>
      </c>
      <c r="L643" s="60">
        <v>9804.99</v>
      </c>
      <c r="M643" s="60">
        <v>12846.26</v>
      </c>
      <c r="N643" s="60">
        <v>12056.13</v>
      </c>
      <c r="O643" s="60">
        <v>11268.83</v>
      </c>
      <c r="P643" s="60">
        <v>11329.11</v>
      </c>
      <c r="Q643" s="60">
        <v>9234.35</v>
      </c>
      <c r="R643" s="60">
        <v>11563.07</v>
      </c>
      <c r="S643" s="60">
        <v>4643.99</v>
      </c>
      <c r="T643" s="60">
        <v>7022.42</v>
      </c>
      <c r="U643" s="58">
        <f t="shared" ref="U643:U706" si="10">SUM(I643:T643)</f>
        <v>124374.47</v>
      </c>
    </row>
    <row r="644" spans="1:21">
      <c r="A644" s="59">
        <v>2201</v>
      </c>
      <c r="B644" s="59" t="s">
        <v>87</v>
      </c>
      <c r="C644" s="59">
        <v>2201</v>
      </c>
      <c r="D644" s="59" t="s">
        <v>87</v>
      </c>
      <c r="E644" s="59" t="s">
        <v>1075</v>
      </c>
      <c r="F644" s="59" t="s">
        <v>1076</v>
      </c>
      <c r="G644" s="59">
        <v>9587000</v>
      </c>
      <c r="H644" s="59" t="s">
        <v>1054</v>
      </c>
      <c r="I644" s="60">
        <v>14466.62</v>
      </c>
      <c r="J644" s="60">
        <v>14407.52</v>
      </c>
      <c r="K644" s="60">
        <v>1406.79</v>
      </c>
      <c r="L644" s="60">
        <v>5039.59</v>
      </c>
      <c r="M644" s="60">
        <v>7978.17</v>
      </c>
      <c r="N644" s="60">
        <v>7253.04</v>
      </c>
      <c r="O644" s="60">
        <v>8090.43</v>
      </c>
      <c r="P644" s="60">
        <v>10470.790000000001</v>
      </c>
      <c r="Q644" s="60">
        <v>10022.48</v>
      </c>
      <c r="R644" s="60">
        <v>10137.540000000001</v>
      </c>
      <c r="S644" s="60">
        <v>7861.56</v>
      </c>
      <c r="T644" s="60">
        <v>6825.52</v>
      </c>
      <c r="U644" s="58">
        <f t="shared" si="10"/>
        <v>103960.05</v>
      </c>
    </row>
    <row r="645" spans="1:21">
      <c r="A645" s="59">
        <v>2201</v>
      </c>
      <c r="B645" s="59" t="s">
        <v>87</v>
      </c>
      <c r="C645" s="59">
        <v>2201</v>
      </c>
      <c r="D645" s="59" t="s">
        <v>87</v>
      </c>
      <c r="E645" s="59" t="s">
        <v>1075</v>
      </c>
      <c r="F645" s="59" t="s">
        <v>1076</v>
      </c>
      <c r="G645" s="59">
        <v>9588000</v>
      </c>
      <c r="H645" s="59" t="s">
        <v>1055</v>
      </c>
      <c r="I645" s="60">
        <v>15170.86</v>
      </c>
      <c r="J645" s="60">
        <v>16235.51</v>
      </c>
      <c r="K645" s="60">
        <v>17320.64</v>
      </c>
      <c r="L645" s="60">
        <v>14756.06</v>
      </c>
      <c r="M645" s="60">
        <v>17694.09</v>
      </c>
      <c r="N645" s="60">
        <v>15178.95</v>
      </c>
      <c r="O645" s="60">
        <v>14274.52</v>
      </c>
      <c r="P645" s="60">
        <v>17744.990000000002</v>
      </c>
      <c r="Q645" s="60">
        <v>14215.23</v>
      </c>
      <c r="R645" s="60">
        <v>17071.5</v>
      </c>
      <c r="S645" s="60">
        <v>14977.61</v>
      </c>
      <c r="T645" s="60">
        <v>20240.86</v>
      </c>
      <c r="U645" s="58">
        <f t="shared" si="10"/>
        <v>194880.82</v>
      </c>
    </row>
    <row r="646" spans="1:21">
      <c r="A646" s="59">
        <v>2201</v>
      </c>
      <c r="B646" s="59" t="s">
        <v>87</v>
      </c>
      <c r="C646" s="59">
        <v>2201</v>
      </c>
      <c r="D646" s="59" t="s">
        <v>87</v>
      </c>
      <c r="E646" s="59" t="s">
        <v>1075</v>
      </c>
      <c r="F646" s="59" t="s">
        <v>1076</v>
      </c>
      <c r="G646" s="59">
        <v>9591000</v>
      </c>
      <c r="H646" s="59" t="s">
        <v>1056</v>
      </c>
      <c r="I646" s="60">
        <v>301.12</v>
      </c>
      <c r="J646" s="60">
        <v>660.02</v>
      </c>
      <c r="K646" s="60">
        <v>352.55</v>
      </c>
      <c r="L646" s="60">
        <v>1571.54</v>
      </c>
      <c r="M646" s="60">
        <v>317.27</v>
      </c>
      <c r="N646" s="60">
        <v>355.87</v>
      </c>
      <c r="O646" s="60">
        <v>528.15</v>
      </c>
      <c r="P646" s="60">
        <v>436.81</v>
      </c>
      <c r="Q646" s="60">
        <v>446.85</v>
      </c>
      <c r="R646" s="60">
        <v>547.52</v>
      </c>
      <c r="S646" s="60">
        <v>352</v>
      </c>
      <c r="T646" s="60">
        <v>276.18</v>
      </c>
      <c r="U646" s="58">
        <f t="shared" si="10"/>
        <v>6145.880000000001</v>
      </c>
    </row>
    <row r="647" spans="1:21">
      <c r="A647" s="59">
        <v>2201</v>
      </c>
      <c r="B647" s="59" t="s">
        <v>87</v>
      </c>
      <c r="C647" s="59">
        <v>2201</v>
      </c>
      <c r="D647" s="59" t="s">
        <v>87</v>
      </c>
      <c r="E647" s="59" t="s">
        <v>1075</v>
      </c>
      <c r="F647" s="59" t="s">
        <v>1076</v>
      </c>
      <c r="G647" s="59">
        <v>9592000</v>
      </c>
      <c r="H647" s="59" t="s">
        <v>1057</v>
      </c>
      <c r="I647" s="60">
        <v>2398.98</v>
      </c>
      <c r="J647" s="60">
        <v>2806.07</v>
      </c>
      <c r="K647" s="60">
        <v>1728.3</v>
      </c>
      <c r="L647" s="60">
        <v>1921.64</v>
      </c>
      <c r="M647" s="60">
        <v>2164.88</v>
      </c>
      <c r="N647" s="60">
        <v>3849.82</v>
      </c>
      <c r="O647" s="60">
        <v>5128.92</v>
      </c>
      <c r="P647" s="60">
        <v>8458.61</v>
      </c>
      <c r="Q647" s="60">
        <v>3156.51</v>
      </c>
      <c r="R647" s="60">
        <v>2837.38</v>
      </c>
      <c r="S647" s="60">
        <v>748.57</v>
      </c>
      <c r="T647" s="60">
        <v>1093.18</v>
      </c>
      <c r="U647" s="58">
        <f t="shared" si="10"/>
        <v>36292.86</v>
      </c>
    </row>
    <row r="648" spans="1:21">
      <c r="A648" s="59">
        <v>2201</v>
      </c>
      <c r="B648" s="59" t="s">
        <v>87</v>
      </c>
      <c r="C648" s="59">
        <v>2201</v>
      </c>
      <c r="D648" s="59" t="s">
        <v>87</v>
      </c>
      <c r="E648" s="59" t="s">
        <v>1075</v>
      </c>
      <c r="F648" s="59" t="s">
        <v>1076</v>
      </c>
      <c r="G648" s="59">
        <v>9593000</v>
      </c>
      <c r="H648" s="59" t="s">
        <v>1058</v>
      </c>
      <c r="I648" s="60">
        <v>6062.03</v>
      </c>
      <c r="J648" s="60">
        <v>7185.26</v>
      </c>
      <c r="K648" s="60">
        <v>8312.2999999999993</v>
      </c>
      <c r="L648" s="60">
        <v>6314.73</v>
      </c>
      <c r="M648" s="60">
        <v>8755.42</v>
      </c>
      <c r="N648" s="60">
        <v>6816.57</v>
      </c>
      <c r="O648" s="60">
        <v>6548.15</v>
      </c>
      <c r="P648" s="60">
        <v>6770.56</v>
      </c>
      <c r="Q648" s="60">
        <v>6576.61</v>
      </c>
      <c r="R648" s="60">
        <v>7685.63</v>
      </c>
      <c r="S648" s="60">
        <v>5558.84</v>
      </c>
      <c r="T648" s="60">
        <v>7377.04</v>
      </c>
      <c r="U648" s="58">
        <f t="shared" si="10"/>
        <v>83963.139999999985</v>
      </c>
    </row>
    <row r="649" spans="1:21">
      <c r="A649" s="59">
        <v>2201</v>
      </c>
      <c r="B649" s="59" t="s">
        <v>87</v>
      </c>
      <c r="C649" s="59">
        <v>2201</v>
      </c>
      <c r="D649" s="59" t="s">
        <v>87</v>
      </c>
      <c r="E649" s="59" t="s">
        <v>1075</v>
      </c>
      <c r="F649" s="59" t="s">
        <v>1076</v>
      </c>
      <c r="G649" s="59">
        <v>9594000</v>
      </c>
      <c r="H649" s="59" t="s">
        <v>1059</v>
      </c>
      <c r="I649" s="60">
        <v>2077.25</v>
      </c>
      <c r="J649" s="60">
        <v>1674.46</v>
      </c>
      <c r="K649" s="60">
        <v>3110.77</v>
      </c>
      <c r="L649" s="60">
        <v>8784.5300000000007</v>
      </c>
      <c r="M649" s="60">
        <v>4219.9799999999996</v>
      </c>
      <c r="N649" s="60">
        <v>1639.22</v>
      </c>
      <c r="O649" s="60">
        <v>2733.33</v>
      </c>
      <c r="P649" s="60">
        <v>1700.11</v>
      </c>
      <c r="Q649" s="60">
        <v>1759.76</v>
      </c>
      <c r="R649" s="60">
        <v>1856.61</v>
      </c>
      <c r="S649" s="60">
        <v>1992.42</v>
      </c>
      <c r="T649" s="60">
        <v>1969.55</v>
      </c>
      <c r="U649" s="58">
        <f t="shared" si="10"/>
        <v>33517.990000000005</v>
      </c>
    </row>
    <row r="650" spans="1:21">
      <c r="A650" s="59">
        <v>2201</v>
      </c>
      <c r="B650" s="59" t="s">
        <v>87</v>
      </c>
      <c r="C650" s="59">
        <v>2201</v>
      </c>
      <c r="D650" s="59" t="s">
        <v>87</v>
      </c>
      <c r="E650" s="59" t="s">
        <v>1075</v>
      </c>
      <c r="F650" s="59" t="s">
        <v>1076</v>
      </c>
      <c r="G650" s="59">
        <v>9595000</v>
      </c>
      <c r="H650" s="59" t="s">
        <v>1060</v>
      </c>
      <c r="I650" s="60"/>
      <c r="J650" s="60"/>
      <c r="K650" s="60"/>
      <c r="L650" s="60">
        <v>0.57999999999999996</v>
      </c>
      <c r="M650" s="60">
        <v>0.62</v>
      </c>
      <c r="N650" s="60"/>
      <c r="O650" s="60"/>
      <c r="P650" s="60"/>
      <c r="Q650" s="60"/>
      <c r="R650" s="60"/>
      <c r="S650" s="60"/>
      <c r="T650" s="60">
        <v>0.25</v>
      </c>
      <c r="U650" s="58">
        <f t="shared" si="10"/>
        <v>1.45</v>
      </c>
    </row>
    <row r="651" spans="1:21">
      <c r="A651" s="59">
        <v>2201</v>
      </c>
      <c r="B651" s="59" t="s">
        <v>87</v>
      </c>
      <c r="C651" s="59">
        <v>2201</v>
      </c>
      <c r="D651" s="59" t="s">
        <v>87</v>
      </c>
      <c r="E651" s="59" t="s">
        <v>1075</v>
      </c>
      <c r="F651" s="59" t="s">
        <v>1076</v>
      </c>
      <c r="G651" s="59">
        <v>9596000</v>
      </c>
      <c r="H651" s="59" t="s">
        <v>1061</v>
      </c>
      <c r="I651" s="60">
        <v>1032.82</v>
      </c>
      <c r="J651" s="60">
        <v>141.13999999999999</v>
      </c>
      <c r="K651" s="60">
        <v>29.35</v>
      </c>
      <c r="L651" s="60">
        <v>21.22</v>
      </c>
      <c r="M651" s="60">
        <v>12.12</v>
      </c>
      <c r="N651" s="60">
        <v>2.41</v>
      </c>
      <c r="O651" s="60">
        <v>27.92</v>
      </c>
      <c r="P651" s="60">
        <v>27.38</v>
      </c>
      <c r="Q651" s="60">
        <v>17.21</v>
      </c>
      <c r="R651" s="60"/>
      <c r="S651" s="60">
        <v>40.4</v>
      </c>
      <c r="T651" s="60">
        <v>10.24</v>
      </c>
      <c r="U651" s="58">
        <f t="shared" si="10"/>
        <v>1362.2100000000003</v>
      </c>
    </row>
    <row r="652" spans="1:21">
      <c r="A652" s="59">
        <v>2201</v>
      </c>
      <c r="B652" s="59" t="s">
        <v>87</v>
      </c>
      <c r="C652" s="59">
        <v>2201</v>
      </c>
      <c r="D652" s="59" t="s">
        <v>87</v>
      </c>
      <c r="E652" s="59" t="s">
        <v>1075</v>
      </c>
      <c r="F652" s="59" t="s">
        <v>1076</v>
      </c>
      <c r="G652" s="59">
        <v>9597000</v>
      </c>
      <c r="H652" s="59" t="s">
        <v>1062</v>
      </c>
      <c r="I652" s="60">
        <v>991.83</v>
      </c>
      <c r="J652" s="60">
        <v>255.47</v>
      </c>
      <c r="K652" s="60">
        <v>932.15</v>
      </c>
      <c r="L652" s="60">
        <v>615.89</v>
      </c>
      <c r="M652" s="60">
        <v>760.07</v>
      </c>
      <c r="N652" s="60">
        <v>666.7</v>
      </c>
      <c r="O652" s="60">
        <v>707.76</v>
      </c>
      <c r="P652" s="60">
        <v>699.27</v>
      </c>
      <c r="Q652" s="60">
        <v>472.91</v>
      </c>
      <c r="R652" s="60">
        <v>799.98</v>
      </c>
      <c r="S652" s="60">
        <v>17.309999999999999</v>
      </c>
      <c r="T652" s="60">
        <v>162.35</v>
      </c>
      <c r="U652" s="58">
        <f t="shared" si="10"/>
        <v>7081.69</v>
      </c>
    </row>
    <row r="653" spans="1:21">
      <c r="A653" s="59">
        <v>2201</v>
      </c>
      <c r="B653" s="59" t="s">
        <v>87</v>
      </c>
      <c r="C653" s="59">
        <v>2201</v>
      </c>
      <c r="D653" s="59" t="s">
        <v>87</v>
      </c>
      <c r="E653" s="59" t="s">
        <v>1075</v>
      </c>
      <c r="F653" s="59" t="s">
        <v>1076</v>
      </c>
      <c r="G653" s="59">
        <v>9901000</v>
      </c>
      <c r="H653" s="59" t="s">
        <v>1063</v>
      </c>
      <c r="I653" s="60"/>
      <c r="J653" s="60"/>
      <c r="K653" s="60"/>
      <c r="L653" s="60">
        <v>0.64</v>
      </c>
      <c r="M653" s="60"/>
      <c r="N653" s="60">
        <v>11.81</v>
      </c>
      <c r="O653" s="60">
        <v>3.21</v>
      </c>
      <c r="P653" s="60">
        <v>4.4800000000000004</v>
      </c>
      <c r="Q653" s="60"/>
      <c r="R653" s="60"/>
      <c r="S653" s="60"/>
      <c r="T653" s="60"/>
      <c r="U653" s="58">
        <f t="shared" si="10"/>
        <v>20.14</v>
      </c>
    </row>
    <row r="654" spans="1:21">
      <c r="A654" s="59">
        <v>2201</v>
      </c>
      <c r="B654" s="59" t="s">
        <v>87</v>
      </c>
      <c r="C654" s="59">
        <v>2201</v>
      </c>
      <c r="D654" s="59" t="s">
        <v>87</v>
      </c>
      <c r="E654" s="59" t="s">
        <v>1075</v>
      </c>
      <c r="F654" s="59" t="s">
        <v>1076</v>
      </c>
      <c r="G654" s="59">
        <v>9902000</v>
      </c>
      <c r="H654" s="59" t="s">
        <v>1064</v>
      </c>
      <c r="I654" s="60">
        <v>480.32</v>
      </c>
      <c r="J654" s="60">
        <v>115.72</v>
      </c>
      <c r="K654" s="60">
        <v>399.77</v>
      </c>
      <c r="L654" s="60">
        <v>335.25</v>
      </c>
      <c r="M654" s="60">
        <v>255.62</v>
      </c>
      <c r="N654" s="60">
        <v>430.42</v>
      </c>
      <c r="O654" s="60">
        <v>373.33</v>
      </c>
      <c r="P654" s="60">
        <v>389.18</v>
      </c>
      <c r="Q654" s="60">
        <v>403.95</v>
      </c>
      <c r="R654" s="60">
        <v>463.34</v>
      </c>
      <c r="S654" s="60">
        <v>20.79</v>
      </c>
      <c r="T654" s="60">
        <v>249.95</v>
      </c>
      <c r="U654" s="58">
        <f t="shared" si="10"/>
        <v>3917.6399999999994</v>
      </c>
    </row>
    <row r="655" spans="1:21">
      <c r="A655" s="59">
        <v>2201</v>
      </c>
      <c r="B655" s="59" t="s">
        <v>87</v>
      </c>
      <c r="C655" s="59">
        <v>2201</v>
      </c>
      <c r="D655" s="59" t="s">
        <v>87</v>
      </c>
      <c r="E655" s="59" t="s">
        <v>1075</v>
      </c>
      <c r="F655" s="59" t="s">
        <v>1076</v>
      </c>
      <c r="G655" s="59">
        <v>9903000</v>
      </c>
      <c r="H655" s="59" t="s">
        <v>1065</v>
      </c>
      <c r="I655" s="60">
        <v>40201.14</v>
      </c>
      <c r="J655" s="60">
        <v>50543.4</v>
      </c>
      <c r="K655" s="60">
        <v>52139.87</v>
      </c>
      <c r="L655" s="60">
        <v>44737.24</v>
      </c>
      <c r="M655" s="60">
        <v>56272.25</v>
      </c>
      <c r="N655" s="60">
        <v>60823.28</v>
      </c>
      <c r="O655" s="60">
        <v>66383.210000000006</v>
      </c>
      <c r="P655" s="60">
        <v>71779.09</v>
      </c>
      <c r="Q655" s="60">
        <v>60424.19</v>
      </c>
      <c r="R655" s="60">
        <v>78891.39</v>
      </c>
      <c r="S655" s="60">
        <v>42186.98</v>
      </c>
      <c r="T655" s="60">
        <v>60222.3</v>
      </c>
      <c r="U655" s="58">
        <f t="shared" si="10"/>
        <v>684604.34</v>
      </c>
    </row>
    <row r="656" spans="1:21">
      <c r="A656" s="59">
        <v>2201</v>
      </c>
      <c r="B656" s="59" t="s">
        <v>87</v>
      </c>
      <c r="C656" s="59">
        <v>2201</v>
      </c>
      <c r="D656" s="59" t="s">
        <v>87</v>
      </c>
      <c r="E656" s="59" t="s">
        <v>1075</v>
      </c>
      <c r="F656" s="59" t="s">
        <v>1076</v>
      </c>
      <c r="G656" s="59">
        <v>9908000</v>
      </c>
      <c r="H656" s="59" t="s">
        <v>1066</v>
      </c>
      <c r="I656" s="60">
        <v>49994.32</v>
      </c>
      <c r="J656" s="60">
        <v>45525.36</v>
      </c>
      <c r="K656" s="60">
        <v>51464.53</v>
      </c>
      <c r="L656" s="60">
        <v>46851.09</v>
      </c>
      <c r="M656" s="60">
        <v>53307.03</v>
      </c>
      <c r="N656" s="60">
        <v>47457.19</v>
      </c>
      <c r="O656" s="60">
        <v>59301.94</v>
      </c>
      <c r="P656" s="60">
        <v>62281.73</v>
      </c>
      <c r="Q656" s="60">
        <v>50900.22</v>
      </c>
      <c r="R656" s="60">
        <v>65505.49</v>
      </c>
      <c r="S656" s="60">
        <v>48858.3</v>
      </c>
      <c r="T656" s="60">
        <v>53120.49</v>
      </c>
      <c r="U656" s="58">
        <f t="shared" si="10"/>
        <v>634567.69000000006</v>
      </c>
    </row>
    <row r="657" spans="1:21">
      <c r="A657" s="59">
        <v>2201</v>
      </c>
      <c r="B657" s="59" t="s">
        <v>87</v>
      </c>
      <c r="C657" s="59">
        <v>2201</v>
      </c>
      <c r="D657" s="59" t="s">
        <v>87</v>
      </c>
      <c r="E657" s="59" t="s">
        <v>1075</v>
      </c>
      <c r="F657" s="59" t="s">
        <v>1076</v>
      </c>
      <c r="G657" s="59">
        <v>9909000</v>
      </c>
      <c r="H657" s="59" t="s">
        <v>1067</v>
      </c>
      <c r="I657" s="60"/>
      <c r="J657" s="60"/>
      <c r="K657" s="60"/>
      <c r="L657" s="60"/>
      <c r="M657" s="60"/>
      <c r="N657" s="60"/>
      <c r="O657" s="60">
        <v>14.72</v>
      </c>
      <c r="P657" s="60">
        <v>3.91</v>
      </c>
      <c r="Q657" s="60"/>
      <c r="R657" s="60"/>
      <c r="S657" s="60"/>
      <c r="T657" s="60"/>
      <c r="U657" s="58">
        <f t="shared" si="10"/>
        <v>18.630000000000003</v>
      </c>
    </row>
    <row r="658" spans="1:21">
      <c r="A658" s="59">
        <v>2201</v>
      </c>
      <c r="B658" s="59" t="s">
        <v>87</v>
      </c>
      <c r="C658" s="59">
        <v>2201</v>
      </c>
      <c r="D658" s="59" t="s">
        <v>87</v>
      </c>
      <c r="E658" s="59" t="s">
        <v>1075</v>
      </c>
      <c r="F658" s="59" t="s">
        <v>1076</v>
      </c>
      <c r="G658" s="59">
        <v>9920000</v>
      </c>
      <c r="H658" s="59" t="s">
        <v>1068</v>
      </c>
      <c r="I658" s="60">
        <v>190045.68</v>
      </c>
      <c r="J658" s="60">
        <v>228178.39</v>
      </c>
      <c r="K658" s="60">
        <v>231277.32</v>
      </c>
      <c r="L658" s="60">
        <v>203615.85</v>
      </c>
      <c r="M658" s="60">
        <v>248034.11</v>
      </c>
      <c r="N658" s="60">
        <v>233070.7</v>
      </c>
      <c r="O658" s="60">
        <v>218764.08</v>
      </c>
      <c r="P658" s="60">
        <v>239405.84</v>
      </c>
      <c r="Q658" s="60">
        <v>205070.73</v>
      </c>
      <c r="R658" s="60">
        <v>238829.53</v>
      </c>
      <c r="S658" s="60">
        <v>196859.5</v>
      </c>
      <c r="T658" s="60">
        <v>222166.16</v>
      </c>
      <c r="U658" s="58">
        <f t="shared" si="10"/>
        <v>2655317.89</v>
      </c>
    </row>
    <row r="659" spans="1:21">
      <c r="A659" s="59">
        <v>2201</v>
      </c>
      <c r="B659" s="59" t="s">
        <v>87</v>
      </c>
      <c r="C659" s="59">
        <v>2201</v>
      </c>
      <c r="D659" s="59" t="s">
        <v>87</v>
      </c>
      <c r="E659" s="59" t="s">
        <v>1075</v>
      </c>
      <c r="F659" s="59" t="s">
        <v>1076</v>
      </c>
      <c r="G659" s="59">
        <v>9930200</v>
      </c>
      <c r="H659" s="59" t="s">
        <v>1069</v>
      </c>
      <c r="I659" s="60">
        <v>1323.92</v>
      </c>
      <c r="J659" s="60">
        <v>2635.13</v>
      </c>
      <c r="K659" s="60">
        <v>1595.95</v>
      </c>
      <c r="L659" s="60">
        <v>837.68</v>
      </c>
      <c r="M659" s="60">
        <v>1387.04</v>
      </c>
      <c r="N659" s="60">
        <v>664.38</v>
      </c>
      <c r="O659" s="60">
        <v>1442.86</v>
      </c>
      <c r="P659" s="60">
        <v>1971.6</v>
      </c>
      <c r="Q659" s="60">
        <v>1618.06</v>
      </c>
      <c r="R659" s="60">
        <v>1595.2</v>
      </c>
      <c r="S659" s="60">
        <v>1373.23</v>
      </c>
      <c r="T659" s="60">
        <v>1650.31</v>
      </c>
      <c r="U659" s="58">
        <f t="shared" si="10"/>
        <v>18095.360000000004</v>
      </c>
    </row>
    <row r="660" spans="1:21">
      <c r="A660" s="59">
        <v>2201</v>
      </c>
      <c r="B660" s="59" t="s">
        <v>87</v>
      </c>
      <c r="C660" s="59">
        <v>2201</v>
      </c>
      <c r="D660" s="59" t="s">
        <v>87</v>
      </c>
      <c r="E660" s="59" t="s">
        <v>1075</v>
      </c>
      <c r="F660" s="59" t="s">
        <v>1076</v>
      </c>
      <c r="G660" s="59">
        <v>9935000</v>
      </c>
      <c r="H660" s="59" t="s">
        <v>1070</v>
      </c>
      <c r="I660" s="60">
        <v>961.55</v>
      </c>
      <c r="J660" s="60">
        <v>961.58</v>
      </c>
      <c r="K660" s="60">
        <v>1364.32</v>
      </c>
      <c r="L660" s="60">
        <v>410.37</v>
      </c>
      <c r="M660" s="60">
        <v>495.94</v>
      </c>
      <c r="N660" s="60">
        <v>275.04000000000002</v>
      </c>
      <c r="O660" s="60">
        <v>539.35</v>
      </c>
      <c r="P660" s="60">
        <v>1209.5899999999999</v>
      </c>
      <c r="Q660" s="60">
        <v>1819.17</v>
      </c>
      <c r="R660" s="60">
        <v>1587.8</v>
      </c>
      <c r="S660" s="60">
        <v>1318.87</v>
      </c>
      <c r="T660" s="60">
        <v>1708.22</v>
      </c>
      <c r="U660" s="58">
        <f t="shared" si="10"/>
        <v>12651.799999999997</v>
      </c>
    </row>
    <row r="661" spans="1:21">
      <c r="A661" s="59">
        <v>2201</v>
      </c>
      <c r="B661" s="59" t="s">
        <v>87</v>
      </c>
      <c r="C661" s="59">
        <v>2201</v>
      </c>
      <c r="D661" s="59" t="s">
        <v>87</v>
      </c>
      <c r="E661" s="59" t="s">
        <v>1077</v>
      </c>
      <c r="F661" s="59" t="s">
        <v>1078</v>
      </c>
      <c r="G661" s="59">
        <v>9184100</v>
      </c>
      <c r="H661" s="59" t="s">
        <v>93</v>
      </c>
      <c r="I661" s="60">
        <v>51567.8</v>
      </c>
      <c r="J661" s="60">
        <v>59085.26</v>
      </c>
      <c r="K661" s="60">
        <v>61996.160000000003</v>
      </c>
      <c r="L661" s="60">
        <v>55936.86</v>
      </c>
      <c r="M661" s="60">
        <v>74820.429999999993</v>
      </c>
      <c r="N661" s="60">
        <v>60024.800000000003</v>
      </c>
      <c r="O661" s="60">
        <v>47352.34</v>
      </c>
      <c r="P661" s="60">
        <v>58054.99</v>
      </c>
      <c r="Q661" s="60">
        <v>52277.46</v>
      </c>
      <c r="R661" s="60">
        <v>48260.74</v>
      </c>
      <c r="S661" s="60">
        <v>40141.99</v>
      </c>
      <c r="T661" s="60">
        <v>40566.949999999997</v>
      </c>
      <c r="U661" s="58">
        <f t="shared" si="10"/>
        <v>650085.78</v>
      </c>
    </row>
    <row r="662" spans="1:21">
      <c r="A662" s="59">
        <v>2201</v>
      </c>
      <c r="B662" s="59" t="s">
        <v>87</v>
      </c>
      <c r="C662" s="59">
        <v>2201</v>
      </c>
      <c r="D662" s="59" t="s">
        <v>87</v>
      </c>
      <c r="E662" s="59" t="s">
        <v>1077</v>
      </c>
      <c r="F662" s="59" t="s">
        <v>1078</v>
      </c>
      <c r="G662" s="59">
        <v>9416000</v>
      </c>
      <c r="H662" s="59" t="s">
        <v>1015</v>
      </c>
      <c r="I662" s="60">
        <v>262.95999999999998</v>
      </c>
      <c r="J662" s="60">
        <v>243.36</v>
      </c>
      <c r="K662" s="60">
        <v>383.85</v>
      </c>
      <c r="L662" s="60">
        <v>250.22</v>
      </c>
      <c r="M662" s="60">
        <v>314.68</v>
      </c>
      <c r="N662" s="60">
        <v>222.91</v>
      </c>
      <c r="O662" s="60">
        <v>277.75</v>
      </c>
      <c r="P662" s="60">
        <v>632.41</v>
      </c>
      <c r="Q662" s="60">
        <v>280.54000000000002</v>
      </c>
      <c r="R662" s="60">
        <v>335.78</v>
      </c>
      <c r="S662" s="60">
        <v>405.77</v>
      </c>
      <c r="T662" s="60">
        <v>246.15</v>
      </c>
      <c r="U662" s="58">
        <f t="shared" si="10"/>
        <v>3856.38</v>
      </c>
    </row>
    <row r="663" spans="1:21">
      <c r="A663" s="59">
        <v>2201</v>
      </c>
      <c r="B663" s="59" t="s">
        <v>87</v>
      </c>
      <c r="C663" s="59">
        <v>2201</v>
      </c>
      <c r="D663" s="59" t="s">
        <v>87</v>
      </c>
      <c r="E663" s="59" t="s">
        <v>1077</v>
      </c>
      <c r="F663" s="59" t="s">
        <v>1078</v>
      </c>
      <c r="G663" s="59">
        <v>9426500</v>
      </c>
      <c r="H663" s="59" t="s">
        <v>1016</v>
      </c>
      <c r="I663" s="60">
        <v>564.01</v>
      </c>
      <c r="J663" s="60"/>
      <c r="K663" s="60"/>
      <c r="L663" s="60">
        <v>180.46</v>
      </c>
      <c r="M663" s="60">
        <v>222.15</v>
      </c>
      <c r="N663" s="60">
        <v>87.81</v>
      </c>
      <c r="O663" s="60"/>
      <c r="P663" s="60"/>
      <c r="Q663" s="60"/>
      <c r="R663" s="60"/>
      <c r="S663" s="60"/>
      <c r="T663" s="60"/>
      <c r="U663" s="58">
        <f t="shared" si="10"/>
        <v>1054.43</v>
      </c>
    </row>
    <row r="664" spans="1:21">
      <c r="A664" s="59">
        <v>2201</v>
      </c>
      <c r="B664" s="59" t="s">
        <v>87</v>
      </c>
      <c r="C664" s="59">
        <v>2201</v>
      </c>
      <c r="D664" s="59" t="s">
        <v>87</v>
      </c>
      <c r="E664" s="59" t="s">
        <v>1077</v>
      </c>
      <c r="F664" s="59" t="s">
        <v>1078</v>
      </c>
      <c r="G664" s="59">
        <v>9500000</v>
      </c>
      <c r="H664" s="59" t="s">
        <v>1017</v>
      </c>
      <c r="I664" s="60">
        <v>64.39</v>
      </c>
      <c r="J664" s="60">
        <v>124.79</v>
      </c>
      <c r="K664" s="60">
        <v>102.36</v>
      </c>
      <c r="L664" s="60">
        <v>317.98</v>
      </c>
      <c r="M664" s="60">
        <v>507.5</v>
      </c>
      <c r="N664" s="60">
        <v>206.05</v>
      </c>
      <c r="O664" s="60">
        <v>566.78</v>
      </c>
      <c r="P664" s="60">
        <v>297.83999999999997</v>
      </c>
      <c r="Q664" s="60">
        <v>39.4</v>
      </c>
      <c r="R664" s="60">
        <v>1478.04</v>
      </c>
      <c r="S664" s="60">
        <v>2113.54</v>
      </c>
      <c r="T664" s="60">
        <v>1557.86</v>
      </c>
      <c r="U664" s="58">
        <f t="shared" si="10"/>
        <v>7376.53</v>
      </c>
    </row>
    <row r="665" spans="1:21">
      <c r="A665" s="59">
        <v>2201</v>
      </c>
      <c r="B665" s="59" t="s">
        <v>87</v>
      </c>
      <c r="C665" s="59">
        <v>2201</v>
      </c>
      <c r="D665" s="59" t="s">
        <v>87</v>
      </c>
      <c r="E665" s="59" t="s">
        <v>1077</v>
      </c>
      <c r="F665" s="59" t="s">
        <v>1078</v>
      </c>
      <c r="G665" s="59">
        <v>9502000</v>
      </c>
      <c r="H665" s="59" t="s">
        <v>1019</v>
      </c>
      <c r="I665" s="60">
        <v>76.72</v>
      </c>
      <c r="J665" s="60">
        <v>3.51</v>
      </c>
      <c r="K665" s="60"/>
      <c r="L665" s="60">
        <v>109.69</v>
      </c>
      <c r="M665" s="60">
        <v>136.18</v>
      </c>
      <c r="N665" s="60">
        <v>292.92</v>
      </c>
      <c r="O665" s="60">
        <v>247.01</v>
      </c>
      <c r="P665" s="60">
        <v>87.64</v>
      </c>
      <c r="Q665" s="60">
        <v>713.4</v>
      </c>
      <c r="R665" s="60"/>
      <c r="S665" s="60"/>
      <c r="T665" s="60"/>
      <c r="U665" s="58">
        <f t="shared" si="10"/>
        <v>1667.07</v>
      </c>
    </row>
    <row r="666" spans="1:21">
      <c r="A666" s="59">
        <v>2201</v>
      </c>
      <c r="B666" s="59" t="s">
        <v>87</v>
      </c>
      <c r="C666" s="59">
        <v>2201</v>
      </c>
      <c r="D666" s="59" t="s">
        <v>87</v>
      </c>
      <c r="E666" s="59" t="s">
        <v>1077</v>
      </c>
      <c r="F666" s="59" t="s">
        <v>1078</v>
      </c>
      <c r="G666" s="59">
        <v>9506000</v>
      </c>
      <c r="H666" s="59" t="s">
        <v>1021</v>
      </c>
      <c r="I666" s="60">
        <v>-2.79</v>
      </c>
      <c r="J666" s="60">
        <v>14.6</v>
      </c>
      <c r="K666" s="60">
        <v>53.15</v>
      </c>
      <c r="L666" s="60">
        <v>-24.63</v>
      </c>
      <c r="M666" s="60">
        <v>178.54</v>
      </c>
      <c r="N666" s="60">
        <v>-58.17</v>
      </c>
      <c r="O666" s="60">
        <v>7.06</v>
      </c>
      <c r="P666" s="60"/>
      <c r="Q666" s="60">
        <v>237.4</v>
      </c>
      <c r="R666" s="60">
        <v>-12.23</v>
      </c>
      <c r="S666" s="60">
        <v>53.81</v>
      </c>
      <c r="T666" s="60">
        <v>-1.91</v>
      </c>
      <c r="U666" s="58">
        <f t="shared" si="10"/>
        <v>444.82999999999993</v>
      </c>
    </row>
    <row r="667" spans="1:21">
      <c r="A667" s="59">
        <v>2201</v>
      </c>
      <c r="B667" s="59" t="s">
        <v>87</v>
      </c>
      <c r="C667" s="59">
        <v>2201</v>
      </c>
      <c r="D667" s="59" t="s">
        <v>87</v>
      </c>
      <c r="E667" s="59" t="s">
        <v>1077</v>
      </c>
      <c r="F667" s="59" t="s">
        <v>1078</v>
      </c>
      <c r="G667" s="59">
        <v>9510000</v>
      </c>
      <c r="H667" s="59" t="s">
        <v>1022</v>
      </c>
      <c r="I667" s="60"/>
      <c r="J667" s="60"/>
      <c r="K667" s="60"/>
      <c r="L667" s="60"/>
      <c r="M667" s="60"/>
      <c r="N667" s="60"/>
      <c r="O667" s="60">
        <v>27.24</v>
      </c>
      <c r="P667" s="60"/>
      <c r="Q667" s="60"/>
      <c r="R667" s="60"/>
      <c r="S667" s="60"/>
      <c r="T667" s="60"/>
      <c r="U667" s="58">
        <f t="shared" si="10"/>
        <v>27.24</v>
      </c>
    </row>
    <row r="668" spans="1:21">
      <c r="A668" s="59">
        <v>2201</v>
      </c>
      <c r="B668" s="59" t="s">
        <v>87</v>
      </c>
      <c r="C668" s="59">
        <v>2201</v>
      </c>
      <c r="D668" s="59" t="s">
        <v>87</v>
      </c>
      <c r="E668" s="59" t="s">
        <v>1077</v>
      </c>
      <c r="F668" s="59" t="s">
        <v>1078</v>
      </c>
      <c r="G668" s="59">
        <v>9511000</v>
      </c>
      <c r="H668" s="59" t="s">
        <v>1023</v>
      </c>
      <c r="I668" s="60"/>
      <c r="J668" s="60"/>
      <c r="K668" s="60"/>
      <c r="L668" s="60"/>
      <c r="M668" s="60"/>
      <c r="N668" s="60"/>
      <c r="O668" s="60"/>
      <c r="P668" s="60"/>
      <c r="Q668" s="60">
        <v>8.5299999999999994</v>
      </c>
      <c r="R668" s="60"/>
      <c r="S668" s="60"/>
      <c r="T668" s="60"/>
      <c r="U668" s="58">
        <f t="shared" si="10"/>
        <v>8.5299999999999994</v>
      </c>
    </row>
    <row r="669" spans="1:21">
      <c r="A669" s="59">
        <v>2201</v>
      </c>
      <c r="B669" s="59" t="s">
        <v>87</v>
      </c>
      <c r="C669" s="59">
        <v>2201</v>
      </c>
      <c r="D669" s="59" t="s">
        <v>87</v>
      </c>
      <c r="E669" s="59" t="s">
        <v>1077</v>
      </c>
      <c r="F669" s="59" t="s">
        <v>1078</v>
      </c>
      <c r="G669" s="59">
        <v>9512000</v>
      </c>
      <c r="H669" s="59" t="s">
        <v>1024</v>
      </c>
      <c r="I669" s="60">
        <v>0.24</v>
      </c>
      <c r="J669" s="60">
        <v>48.59</v>
      </c>
      <c r="K669" s="60">
        <v>50.01</v>
      </c>
      <c r="L669" s="60">
        <v>-46.81</v>
      </c>
      <c r="M669" s="60">
        <v>353.41</v>
      </c>
      <c r="N669" s="60">
        <v>-140.52000000000001</v>
      </c>
      <c r="O669" s="60">
        <v>9.2799999999999994</v>
      </c>
      <c r="P669" s="60"/>
      <c r="Q669" s="60">
        <v>152.41999999999999</v>
      </c>
      <c r="R669" s="60">
        <v>-23.61</v>
      </c>
      <c r="S669" s="60">
        <v>111.42</v>
      </c>
      <c r="T669" s="60">
        <v>-2.93</v>
      </c>
      <c r="U669" s="58">
        <f t="shared" si="10"/>
        <v>511.49999999999994</v>
      </c>
    </row>
    <row r="670" spans="1:21">
      <c r="A670" s="59">
        <v>2201</v>
      </c>
      <c r="B670" s="59" t="s">
        <v>87</v>
      </c>
      <c r="C670" s="59">
        <v>2201</v>
      </c>
      <c r="D670" s="59" t="s">
        <v>87</v>
      </c>
      <c r="E670" s="59" t="s">
        <v>1077</v>
      </c>
      <c r="F670" s="59" t="s">
        <v>1078</v>
      </c>
      <c r="G670" s="59">
        <v>9513000</v>
      </c>
      <c r="H670" s="59" t="s">
        <v>1025</v>
      </c>
      <c r="I670" s="60"/>
      <c r="J670" s="60"/>
      <c r="K670" s="60">
        <v>501.07</v>
      </c>
      <c r="L670" s="60">
        <v>27.44</v>
      </c>
      <c r="M670" s="60">
        <v>127.94</v>
      </c>
      <c r="N670" s="60">
        <v>154.38</v>
      </c>
      <c r="O670" s="60">
        <v>178.31</v>
      </c>
      <c r="P670" s="60"/>
      <c r="Q670" s="60">
        <v>0.51</v>
      </c>
      <c r="R670" s="60">
        <v>0.04</v>
      </c>
      <c r="S670" s="60">
        <v>3.15</v>
      </c>
      <c r="T670" s="60">
        <v>1.29</v>
      </c>
      <c r="U670" s="58">
        <f t="shared" si="10"/>
        <v>994.13</v>
      </c>
    </row>
    <row r="671" spans="1:21">
      <c r="A671" s="59">
        <v>2201</v>
      </c>
      <c r="B671" s="59" t="s">
        <v>87</v>
      </c>
      <c r="C671" s="59">
        <v>2201</v>
      </c>
      <c r="D671" s="59" t="s">
        <v>87</v>
      </c>
      <c r="E671" s="59" t="s">
        <v>1077</v>
      </c>
      <c r="F671" s="59" t="s">
        <v>1078</v>
      </c>
      <c r="G671" s="59">
        <v>9546000</v>
      </c>
      <c r="H671" s="59" t="s">
        <v>1027</v>
      </c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>
        <v>0.46</v>
      </c>
      <c r="T671" s="60"/>
      <c r="U671" s="58">
        <f t="shared" si="10"/>
        <v>0.46</v>
      </c>
    </row>
    <row r="672" spans="1:21">
      <c r="A672" s="59">
        <v>2201</v>
      </c>
      <c r="B672" s="59" t="s">
        <v>87</v>
      </c>
      <c r="C672" s="59">
        <v>2201</v>
      </c>
      <c r="D672" s="59" t="s">
        <v>87</v>
      </c>
      <c r="E672" s="59" t="s">
        <v>1077</v>
      </c>
      <c r="F672" s="59" t="s">
        <v>1078</v>
      </c>
      <c r="G672" s="59">
        <v>9547000</v>
      </c>
      <c r="H672" s="59" t="s">
        <v>1028</v>
      </c>
      <c r="I672" s="60">
        <v>1.77</v>
      </c>
      <c r="J672" s="60">
        <v>1.55</v>
      </c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8">
        <f t="shared" si="10"/>
        <v>3.3200000000000003</v>
      </c>
    </row>
    <row r="673" spans="1:21">
      <c r="A673" s="59">
        <v>2201</v>
      </c>
      <c r="B673" s="59" t="s">
        <v>87</v>
      </c>
      <c r="C673" s="59">
        <v>2201</v>
      </c>
      <c r="D673" s="59" t="s">
        <v>87</v>
      </c>
      <c r="E673" s="59" t="s">
        <v>1077</v>
      </c>
      <c r="F673" s="59" t="s">
        <v>1078</v>
      </c>
      <c r="G673" s="59">
        <v>9548000</v>
      </c>
      <c r="H673" s="59" t="s">
        <v>1029</v>
      </c>
      <c r="I673" s="60">
        <v>81838.820000000007</v>
      </c>
      <c r="J673" s="60">
        <v>44991.68</v>
      </c>
      <c r="K673" s="60">
        <v>82419.899999999994</v>
      </c>
      <c r="L673" s="60">
        <v>95592.24</v>
      </c>
      <c r="M673" s="60">
        <v>55987.53</v>
      </c>
      <c r="N673" s="60">
        <v>91490.21</v>
      </c>
      <c r="O673" s="60">
        <v>82316.289999999994</v>
      </c>
      <c r="P673" s="60">
        <v>54748.17</v>
      </c>
      <c r="Q673" s="60">
        <v>136263.62</v>
      </c>
      <c r="R673" s="60">
        <v>35226.120000000003</v>
      </c>
      <c r="S673" s="60">
        <v>109150.39999999999</v>
      </c>
      <c r="T673" s="60">
        <v>87950.34</v>
      </c>
      <c r="U673" s="58">
        <f t="shared" si="10"/>
        <v>957975.32000000007</v>
      </c>
    </row>
    <row r="674" spans="1:21">
      <c r="A674" s="59">
        <v>2201</v>
      </c>
      <c r="B674" s="59" t="s">
        <v>87</v>
      </c>
      <c r="C674" s="59">
        <v>2201</v>
      </c>
      <c r="D674" s="59" t="s">
        <v>87</v>
      </c>
      <c r="E674" s="59" t="s">
        <v>1077</v>
      </c>
      <c r="F674" s="59" t="s">
        <v>1078</v>
      </c>
      <c r="G674" s="59">
        <v>9549000</v>
      </c>
      <c r="H674" s="59" t="s">
        <v>1030</v>
      </c>
      <c r="I674" s="60">
        <v>7924.8</v>
      </c>
      <c r="J674" s="60">
        <v>7390.51</v>
      </c>
      <c r="K674" s="60">
        <v>15486.07</v>
      </c>
      <c r="L674" s="60">
        <v>24717.45</v>
      </c>
      <c r="M674" s="60">
        <v>9699.66</v>
      </c>
      <c r="N674" s="60">
        <v>8014.44</v>
      </c>
      <c r="O674" s="60">
        <v>13350.5</v>
      </c>
      <c r="P674" s="60">
        <v>5029.62</v>
      </c>
      <c r="Q674" s="60">
        <v>9946.82</v>
      </c>
      <c r="R674" s="60">
        <v>6006.94</v>
      </c>
      <c r="S674" s="60">
        <v>29526.35</v>
      </c>
      <c r="T674" s="60">
        <v>5156.3100000000004</v>
      </c>
      <c r="U674" s="58">
        <f t="shared" si="10"/>
        <v>142249.47</v>
      </c>
    </row>
    <row r="675" spans="1:21">
      <c r="A675" s="59">
        <v>2201</v>
      </c>
      <c r="B675" s="59" t="s">
        <v>87</v>
      </c>
      <c r="C675" s="59">
        <v>2201</v>
      </c>
      <c r="D675" s="59" t="s">
        <v>87</v>
      </c>
      <c r="E675" s="59" t="s">
        <v>1077</v>
      </c>
      <c r="F675" s="59" t="s">
        <v>1078</v>
      </c>
      <c r="G675" s="59">
        <v>9552000</v>
      </c>
      <c r="H675" s="59" t="s">
        <v>1031</v>
      </c>
      <c r="I675" s="60">
        <v>2013.27</v>
      </c>
      <c r="J675" s="60">
        <v>1927.59</v>
      </c>
      <c r="K675" s="60">
        <v>2400.23</v>
      </c>
      <c r="L675" s="60">
        <v>3198.98</v>
      </c>
      <c r="M675" s="60">
        <v>2255.21</v>
      </c>
      <c r="N675" s="60">
        <v>3342.4</v>
      </c>
      <c r="O675" s="60">
        <v>3333.14</v>
      </c>
      <c r="P675" s="60">
        <v>1126.71</v>
      </c>
      <c r="Q675" s="60">
        <v>1979.72</v>
      </c>
      <c r="R675" s="60">
        <v>754.9</v>
      </c>
      <c r="S675" s="60">
        <v>2911.78</v>
      </c>
      <c r="T675" s="60">
        <v>1103.9100000000001</v>
      </c>
      <c r="U675" s="58">
        <f t="shared" si="10"/>
        <v>26347.84</v>
      </c>
    </row>
    <row r="676" spans="1:21">
      <c r="A676" s="59">
        <v>2201</v>
      </c>
      <c r="B676" s="59" t="s">
        <v>87</v>
      </c>
      <c r="C676" s="59">
        <v>2201</v>
      </c>
      <c r="D676" s="59" t="s">
        <v>87</v>
      </c>
      <c r="E676" s="59" t="s">
        <v>1077</v>
      </c>
      <c r="F676" s="59" t="s">
        <v>1078</v>
      </c>
      <c r="G676" s="59">
        <v>9553000</v>
      </c>
      <c r="H676" s="59" t="s">
        <v>1032</v>
      </c>
      <c r="I676" s="60">
        <v>5270.75</v>
      </c>
      <c r="J676" s="60">
        <v>3468.08</v>
      </c>
      <c r="K676" s="60">
        <v>8040.26</v>
      </c>
      <c r="L676" s="60">
        <v>8762.0400000000009</v>
      </c>
      <c r="M676" s="60">
        <v>4308.96</v>
      </c>
      <c r="N676" s="60">
        <v>8502.6299999999992</v>
      </c>
      <c r="O676" s="60">
        <v>5153.6899999999996</v>
      </c>
      <c r="P676" s="60">
        <v>3615.06</v>
      </c>
      <c r="Q676" s="60">
        <v>22556.04</v>
      </c>
      <c r="R676" s="60">
        <v>5009.75</v>
      </c>
      <c r="S676" s="60">
        <v>11229.43</v>
      </c>
      <c r="T676" s="60">
        <v>11135.05</v>
      </c>
      <c r="U676" s="58">
        <f t="shared" si="10"/>
        <v>97051.74</v>
      </c>
    </row>
    <row r="677" spans="1:21">
      <c r="A677" s="59">
        <v>2201</v>
      </c>
      <c r="B677" s="59" t="s">
        <v>87</v>
      </c>
      <c r="C677" s="59">
        <v>2201</v>
      </c>
      <c r="D677" s="59" t="s">
        <v>87</v>
      </c>
      <c r="E677" s="59" t="s">
        <v>1077</v>
      </c>
      <c r="F677" s="59" t="s">
        <v>1078</v>
      </c>
      <c r="G677" s="59">
        <v>9554000</v>
      </c>
      <c r="H677" s="59" t="s">
        <v>1033</v>
      </c>
      <c r="I677" s="60">
        <v>2412.13</v>
      </c>
      <c r="J677" s="60">
        <v>1190.8900000000001</v>
      </c>
      <c r="K677" s="60">
        <v>1578.88</v>
      </c>
      <c r="L677" s="60">
        <v>2710.11</v>
      </c>
      <c r="M677" s="60">
        <v>1545.82</v>
      </c>
      <c r="N677" s="60">
        <v>2276.71</v>
      </c>
      <c r="O677" s="60">
        <v>2473.46</v>
      </c>
      <c r="P677" s="60">
        <v>1993.19</v>
      </c>
      <c r="Q677" s="60">
        <v>9662.6200000000008</v>
      </c>
      <c r="R677" s="60">
        <v>1303.1300000000001</v>
      </c>
      <c r="S677" s="60">
        <v>5839.89</v>
      </c>
      <c r="T677" s="60">
        <v>1222.44</v>
      </c>
      <c r="U677" s="58">
        <f t="shared" si="10"/>
        <v>34209.270000000004</v>
      </c>
    </row>
    <row r="678" spans="1:21">
      <c r="A678" s="59">
        <v>2201</v>
      </c>
      <c r="B678" s="59" t="s">
        <v>87</v>
      </c>
      <c r="C678" s="59">
        <v>2201</v>
      </c>
      <c r="D678" s="59" t="s">
        <v>87</v>
      </c>
      <c r="E678" s="59" t="s">
        <v>1077</v>
      </c>
      <c r="F678" s="59" t="s">
        <v>1078</v>
      </c>
      <c r="G678" s="59">
        <v>9560000</v>
      </c>
      <c r="H678" s="59" t="s">
        <v>1035</v>
      </c>
      <c r="I678" s="60">
        <v>0.26</v>
      </c>
      <c r="J678" s="60">
        <v>4.96</v>
      </c>
      <c r="K678" s="60">
        <v>48.03</v>
      </c>
      <c r="L678" s="60">
        <v>12.56</v>
      </c>
      <c r="M678" s="60">
        <v>6.54</v>
      </c>
      <c r="N678" s="60">
        <v>159.4</v>
      </c>
      <c r="O678" s="60">
        <v>225.58</v>
      </c>
      <c r="P678" s="60">
        <v>80.010000000000005</v>
      </c>
      <c r="Q678" s="60">
        <v>112.48</v>
      </c>
      <c r="R678" s="60">
        <v>95.29</v>
      </c>
      <c r="S678" s="60">
        <v>1.99</v>
      </c>
      <c r="T678" s="60">
        <v>109.6</v>
      </c>
      <c r="U678" s="58">
        <f t="shared" si="10"/>
        <v>856.7</v>
      </c>
    </row>
    <row r="679" spans="1:21">
      <c r="A679" s="59">
        <v>2201</v>
      </c>
      <c r="B679" s="59" t="s">
        <v>87</v>
      </c>
      <c r="C679" s="59">
        <v>2201</v>
      </c>
      <c r="D679" s="59" t="s">
        <v>87</v>
      </c>
      <c r="E679" s="59" t="s">
        <v>1077</v>
      </c>
      <c r="F679" s="59" t="s">
        <v>1078</v>
      </c>
      <c r="G679" s="59">
        <v>9561200</v>
      </c>
      <c r="H679" s="59" t="s">
        <v>1037</v>
      </c>
      <c r="I679" s="60">
        <v>0.73</v>
      </c>
      <c r="J679" s="60">
        <v>-1.0900000000000001</v>
      </c>
      <c r="K679" s="60"/>
      <c r="L679" s="60"/>
      <c r="M679" s="60"/>
      <c r="N679" s="60"/>
      <c r="O679" s="60"/>
      <c r="P679" s="60"/>
      <c r="Q679" s="60">
        <v>11.22</v>
      </c>
      <c r="R679" s="60"/>
      <c r="S679" s="60"/>
      <c r="T679" s="60"/>
      <c r="U679" s="58">
        <f t="shared" si="10"/>
        <v>10.860000000000001</v>
      </c>
    </row>
    <row r="680" spans="1:21">
      <c r="A680" s="59">
        <v>2201</v>
      </c>
      <c r="B680" s="59" t="s">
        <v>87</v>
      </c>
      <c r="C680" s="59">
        <v>2201</v>
      </c>
      <c r="D680" s="59" t="s">
        <v>87</v>
      </c>
      <c r="E680" s="59" t="s">
        <v>1077</v>
      </c>
      <c r="F680" s="59" t="s">
        <v>1078</v>
      </c>
      <c r="G680" s="59">
        <v>9561300</v>
      </c>
      <c r="H680" s="59" t="s">
        <v>1038</v>
      </c>
      <c r="I680" s="60"/>
      <c r="J680" s="60"/>
      <c r="K680" s="60"/>
      <c r="L680" s="60"/>
      <c r="M680" s="60"/>
      <c r="N680" s="60"/>
      <c r="O680" s="60"/>
      <c r="P680" s="60"/>
      <c r="Q680" s="60">
        <v>51.87</v>
      </c>
      <c r="R680" s="60"/>
      <c r="S680" s="60"/>
      <c r="T680" s="60"/>
      <c r="U680" s="58">
        <f t="shared" si="10"/>
        <v>51.87</v>
      </c>
    </row>
    <row r="681" spans="1:21">
      <c r="A681" s="59">
        <v>2201</v>
      </c>
      <c r="B681" s="59" t="s">
        <v>87</v>
      </c>
      <c r="C681" s="59">
        <v>2201</v>
      </c>
      <c r="D681" s="59" t="s">
        <v>87</v>
      </c>
      <c r="E681" s="59" t="s">
        <v>1077</v>
      </c>
      <c r="F681" s="59" t="s">
        <v>1078</v>
      </c>
      <c r="G681" s="59">
        <v>9562000</v>
      </c>
      <c r="H681" s="59" t="s">
        <v>1039</v>
      </c>
      <c r="I681" s="60">
        <v>1581.45</v>
      </c>
      <c r="J681" s="60">
        <v>3925.32</v>
      </c>
      <c r="K681" s="60">
        <v>2638.58</v>
      </c>
      <c r="L681" s="60">
        <v>1903.71</v>
      </c>
      <c r="M681" s="60">
        <v>4904.45</v>
      </c>
      <c r="N681" s="60">
        <v>1863.79</v>
      </c>
      <c r="O681" s="60">
        <v>2236.09</v>
      </c>
      <c r="P681" s="60">
        <v>3351.49</v>
      </c>
      <c r="Q681" s="60">
        <v>4402.43</v>
      </c>
      <c r="R681" s="60">
        <v>3675.59</v>
      </c>
      <c r="S681" s="60">
        <v>1388.47</v>
      </c>
      <c r="T681" s="60">
        <v>2179.2199999999998</v>
      </c>
      <c r="U681" s="58">
        <f t="shared" si="10"/>
        <v>34050.590000000004</v>
      </c>
    </row>
    <row r="682" spans="1:21">
      <c r="A682" s="59">
        <v>2201</v>
      </c>
      <c r="B682" s="59" t="s">
        <v>87</v>
      </c>
      <c r="C682" s="59">
        <v>2201</v>
      </c>
      <c r="D682" s="59" t="s">
        <v>87</v>
      </c>
      <c r="E682" s="59" t="s">
        <v>1077</v>
      </c>
      <c r="F682" s="59" t="s">
        <v>1078</v>
      </c>
      <c r="G682" s="59">
        <v>9563000</v>
      </c>
      <c r="H682" s="59" t="s">
        <v>1040</v>
      </c>
      <c r="I682" s="60"/>
      <c r="J682" s="60"/>
      <c r="K682" s="60"/>
      <c r="L682" s="60">
        <v>0.81</v>
      </c>
      <c r="M682" s="60">
        <v>3.75</v>
      </c>
      <c r="N682" s="60">
        <v>15.59</v>
      </c>
      <c r="O682" s="60">
        <v>4.8899999999999997</v>
      </c>
      <c r="P682" s="60">
        <v>8.61</v>
      </c>
      <c r="Q682" s="60">
        <v>1333.23</v>
      </c>
      <c r="R682" s="60">
        <v>8.66</v>
      </c>
      <c r="S682" s="60">
        <v>1.2</v>
      </c>
      <c r="T682" s="60">
        <v>7.1</v>
      </c>
      <c r="U682" s="58">
        <f t="shared" si="10"/>
        <v>1383.8400000000001</v>
      </c>
    </row>
    <row r="683" spans="1:21">
      <c r="A683" s="59">
        <v>2201</v>
      </c>
      <c r="B683" s="59" t="s">
        <v>87</v>
      </c>
      <c r="C683" s="59">
        <v>2201</v>
      </c>
      <c r="D683" s="59" t="s">
        <v>87</v>
      </c>
      <c r="E683" s="59" t="s">
        <v>1077</v>
      </c>
      <c r="F683" s="59" t="s">
        <v>1078</v>
      </c>
      <c r="G683" s="59">
        <v>9566000</v>
      </c>
      <c r="H683" s="59" t="s">
        <v>1041</v>
      </c>
      <c r="I683" s="60">
        <v>10.66</v>
      </c>
      <c r="J683" s="60">
        <v>1.4</v>
      </c>
      <c r="K683" s="60">
        <v>24.26</v>
      </c>
      <c r="L683" s="60">
        <v>-1.61</v>
      </c>
      <c r="M683" s="60">
        <v>6.97</v>
      </c>
      <c r="N683" s="60">
        <v>17.88</v>
      </c>
      <c r="O683" s="60">
        <v>7.95</v>
      </c>
      <c r="P683" s="60">
        <v>22.55</v>
      </c>
      <c r="Q683" s="60">
        <v>21.52</v>
      </c>
      <c r="R683" s="60">
        <v>17.75</v>
      </c>
      <c r="S683" s="60">
        <v>18.84</v>
      </c>
      <c r="T683" s="60">
        <v>14.23</v>
      </c>
      <c r="U683" s="58">
        <f t="shared" si="10"/>
        <v>162.39999999999998</v>
      </c>
    </row>
    <row r="684" spans="1:21">
      <c r="A684" s="59">
        <v>2201</v>
      </c>
      <c r="B684" s="59" t="s">
        <v>87</v>
      </c>
      <c r="C684" s="59">
        <v>2201</v>
      </c>
      <c r="D684" s="59" t="s">
        <v>87</v>
      </c>
      <c r="E684" s="59" t="s">
        <v>1077</v>
      </c>
      <c r="F684" s="59" t="s">
        <v>1078</v>
      </c>
      <c r="G684" s="59">
        <v>9569000</v>
      </c>
      <c r="H684" s="59" t="s">
        <v>1042</v>
      </c>
      <c r="I684" s="60">
        <v>0.09</v>
      </c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8">
        <f t="shared" si="10"/>
        <v>0.09</v>
      </c>
    </row>
    <row r="685" spans="1:21">
      <c r="A685" s="59">
        <v>2201</v>
      </c>
      <c r="B685" s="59" t="s">
        <v>87</v>
      </c>
      <c r="C685" s="59">
        <v>2201</v>
      </c>
      <c r="D685" s="59" t="s">
        <v>87</v>
      </c>
      <c r="E685" s="59" t="s">
        <v>1077</v>
      </c>
      <c r="F685" s="59" t="s">
        <v>1078</v>
      </c>
      <c r="G685" s="59">
        <v>9569300</v>
      </c>
      <c r="H685" s="59" t="s">
        <v>1044</v>
      </c>
      <c r="I685" s="60">
        <v>15.95</v>
      </c>
      <c r="J685" s="60">
        <v>16.510000000000002</v>
      </c>
      <c r="K685" s="60">
        <v>28.77</v>
      </c>
      <c r="L685" s="60">
        <v>9.65</v>
      </c>
      <c r="M685" s="60">
        <v>16.350000000000001</v>
      </c>
      <c r="N685" s="60">
        <v>7.73</v>
      </c>
      <c r="O685" s="60">
        <v>7.95</v>
      </c>
      <c r="P685" s="60">
        <v>6.98</v>
      </c>
      <c r="Q685" s="60">
        <v>11.43</v>
      </c>
      <c r="R685" s="60">
        <v>9.1999999999999993</v>
      </c>
      <c r="S685" s="60">
        <v>5.7</v>
      </c>
      <c r="T685" s="60">
        <v>5.73</v>
      </c>
      <c r="U685" s="58">
        <f t="shared" si="10"/>
        <v>141.94999999999999</v>
      </c>
    </row>
    <row r="686" spans="1:21">
      <c r="A686" s="59">
        <v>2201</v>
      </c>
      <c r="B686" s="59" t="s">
        <v>87</v>
      </c>
      <c r="C686" s="59">
        <v>2201</v>
      </c>
      <c r="D686" s="59" t="s">
        <v>87</v>
      </c>
      <c r="E686" s="59" t="s">
        <v>1077</v>
      </c>
      <c r="F686" s="59" t="s">
        <v>1078</v>
      </c>
      <c r="G686" s="59">
        <v>9570000</v>
      </c>
      <c r="H686" s="59" t="s">
        <v>1045</v>
      </c>
      <c r="I686" s="60">
        <v>148.19</v>
      </c>
      <c r="J686" s="60">
        <v>687.08</v>
      </c>
      <c r="K686" s="60">
        <v>904.18</v>
      </c>
      <c r="L686" s="60">
        <v>503.38</v>
      </c>
      <c r="M686" s="60">
        <v>757.9</v>
      </c>
      <c r="N686" s="60">
        <v>346.93</v>
      </c>
      <c r="O686" s="60">
        <v>1113.3699999999999</v>
      </c>
      <c r="P686" s="60">
        <v>979</v>
      </c>
      <c r="Q686" s="60">
        <v>975.17</v>
      </c>
      <c r="R686" s="60">
        <v>536.03</v>
      </c>
      <c r="S686" s="60">
        <v>252.8</v>
      </c>
      <c r="T686" s="60">
        <v>370.63</v>
      </c>
      <c r="U686" s="58">
        <f t="shared" si="10"/>
        <v>7574.66</v>
      </c>
    </row>
    <row r="687" spans="1:21">
      <c r="A687" s="59">
        <v>2201</v>
      </c>
      <c r="B687" s="59" t="s">
        <v>87</v>
      </c>
      <c r="C687" s="59">
        <v>2201</v>
      </c>
      <c r="D687" s="59" t="s">
        <v>87</v>
      </c>
      <c r="E687" s="59" t="s">
        <v>1077</v>
      </c>
      <c r="F687" s="59" t="s">
        <v>1078</v>
      </c>
      <c r="G687" s="59">
        <v>9571000</v>
      </c>
      <c r="H687" s="59" t="s">
        <v>1046</v>
      </c>
      <c r="I687" s="60">
        <v>0.26</v>
      </c>
      <c r="J687" s="60">
        <v>0.27</v>
      </c>
      <c r="K687" s="60">
        <v>2.91</v>
      </c>
      <c r="L687" s="60">
        <v>3.17</v>
      </c>
      <c r="M687" s="60">
        <v>8.36</v>
      </c>
      <c r="N687" s="60">
        <v>19.14</v>
      </c>
      <c r="O687" s="60">
        <v>15.24</v>
      </c>
      <c r="P687" s="60">
        <v>8.48</v>
      </c>
      <c r="Q687" s="60">
        <v>13.89</v>
      </c>
      <c r="R687" s="60">
        <v>16.45</v>
      </c>
      <c r="S687" s="60">
        <v>1.7</v>
      </c>
      <c r="T687" s="60">
        <v>7.73</v>
      </c>
      <c r="U687" s="58">
        <f t="shared" si="10"/>
        <v>97.600000000000009</v>
      </c>
    </row>
    <row r="688" spans="1:21">
      <c r="A688" s="59">
        <v>2201</v>
      </c>
      <c r="B688" s="59" t="s">
        <v>87</v>
      </c>
      <c r="C688" s="59">
        <v>2201</v>
      </c>
      <c r="D688" s="59" t="s">
        <v>87</v>
      </c>
      <c r="E688" s="59" t="s">
        <v>1077</v>
      </c>
      <c r="F688" s="59" t="s">
        <v>1078</v>
      </c>
      <c r="G688" s="59">
        <v>9580000</v>
      </c>
      <c r="H688" s="59" t="s">
        <v>1047</v>
      </c>
      <c r="I688" s="60">
        <v>138.12</v>
      </c>
      <c r="J688" s="60">
        <v>260.13</v>
      </c>
      <c r="K688" s="60">
        <v>194.53</v>
      </c>
      <c r="L688" s="60">
        <v>226.78</v>
      </c>
      <c r="M688" s="60">
        <v>961.39</v>
      </c>
      <c r="N688" s="60">
        <v>626.99</v>
      </c>
      <c r="O688" s="60">
        <v>400.03</v>
      </c>
      <c r="P688" s="60">
        <v>749.33</v>
      </c>
      <c r="Q688" s="60">
        <v>839.99</v>
      </c>
      <c r="R688" s="60">
        <v>1181.02</v>
      </c>
      <c r="S688" s="60">
        <v>1350.45</v>
      </c>
      <c r="T688" s="60">
        <v>1762.53</v>
      </c>
      <c r="U688" s="58">
        <f t="shared" si="10"/>
        <v>8691.2899999999991</v>
      </c>
    </row>
    <row r="689" spans="1:21">
      <c r="A689" s="59">
        <v>2201</v>
      </c>
      <c r="B689" s="59" t="s">
        <v>87</v>
      </c>
      <c r="C689" s="59">
        <v>2201</v>
      </c>
      <c r="D689" s="59" t="s">
        <v>87</v>
      </c>
      <c r="E689" s="59" t="s">
        <v>1077</v>
      </c>
      <c r="F689" s="59" t="s">
        <v>1078</v>
      </c>
      <c r="G689" s="59">
        <v>9581000</v>
      </c>
      <c r="H689" s="59" t="s">
        <v>1048</v>
      </c>
      <c r="I689" s="60">
        <v>253.54</v>
      </c>
      <c r="J689" s="60">
        <v>270.41000000000003</v>
      </c>
      <c r="K689" s="60">
        <v>128.05000000000001</v>
      </c>
      <c r="L689" s="60">
        <v>114.16</v>
      </c>
      <c r="M689" s="60">
        <v>108.13</v>
      </c>
      <c r="N689" s="60">
        <v>147.61000000000001</v>
      </c>
      <c r="O689" s="60">
        <v>72.59</v>
      </c>
      <c r="P689" s="60">
        <v>93.06</v>
      </c>
      <c r="Q689" s="60">
        <v>61.91</v>
      </c>
      <c r="R689" s="60">
        <v>30.28</v>
      </c>
      <c r="S689" s="60">
        <v>31.23</v>
      </c>
      <c r="T689" s="60">
        <v>63.5</v>
      </c>
      <c r="U689" s="58">
        <f t="shared" si="10"/>
        <v>1374.47</v>
      </c>
    </row>
    <row r="690" spans="1:21">
      <c r="A690" s="59">
        <v>2201</v>
      </c>
      <c r="B690" s="59" t="s">
        <v>87</v>
      </c>
      <c r="C690" s="59">
        <v>2201</v>
      </c>
      <c r="D690" s="59" t="s">
        <v>87</v>
      </c>
      <c r="E690" s="59" t="s">
        <v>1077</v>
      </c>
      <c r="F690" s="59" t="s">
        <v>1078</v>
      </c>
      <c r="G690" s="59">
        <v>9582000</v>
      </c>
      <c r="H690" s="59" t="s">
        <v>1049</v>
      </c>
      <c r="I690" s="60">
        <v>726.22</v>
      </c>
      <c r="J690" s="60">
        <v>2743.34</v>
      </c>
      <c r="K690" s="60">
        <v>1642.01</v>
      </c>
      <c r="L690" s="60">
        <v>1677.29</v>
      </c>
      <c r="M690" s="60">
        <v>2537</v>
      </c>
      <c r="N690" s="60">
        <v>1709.77</v>
      </c>
      <c r="O690" s="60">
        <v>2422.31</v>
      </c>
      <c r="P690" s="60">
        <v>1913.87</v>
      </c>
      <c r="Q690" s="60">
        <v>2374.44</v>
      </c>
      <c r="R690" s="60">
        <v>2822.22</v>
      </c>
      <c r="S690" s="60">
        <v>1628.88</v>
      </c>
      <c r="T690" s="60">
        <v>2210.64</v>
      </c>
      <c r="U690" s="58">
        <f t="shared" si="10"/>
        <v>24407.99</v>
      </c>
    </row>
    <row r="691" spans="1:21">
      <c r="A691" s="59">
        <v>2201</v>
      </c>
      <c r="B691" s="59" t="s">
        <v>87</v>
      </c>
      <c r="C691" s="59">
        <v>2201</v>
      </c>
      <c r="D691" s="59" t="s">
        <v>87</v>
      </c>
      <c r="E691" s="59" t="s">
        <v>1077</v>
      </c>
      <c r="F691" s="59" t="s">
        <v>1078</v>
      </c>
      <c r="G691" s="59">
        <v>9583000</v>
      </c>
      <c r="H691" s="59" t="s">
        <v>1050</v>
      </c>
      <c r="I691" s="60">
        <v>1564.35</v>
      </c>
      <c r="J691" s="60">
        <v>1327.5</v>
      </c>
      <c r="K691" s="60">
        <v>1130.25</v>
      </c>
      <c r="L691" s="60">
        <v>1351.66</v>
      </c>
      <c r="M691" s="60">
        <v>2020.03</v>
      </c>
      <c r="N691" s="60">
        <v>1498.46</v>
      </c>
      <c r="O691" s="60">
        <v>764.35</v>
      </c>
      <c r="P691" s="60">
        <v>729.95</v>
      </c>
      <c r="Q691" s="60">
        <v>5202.8599999999997</v>
      </c>
      <c r="R691" s="60">
        <v>361.49</v>
      </c>
      <c r="S691" s="60">
        <v>142.41999999999999</v>
      </c>
      <c r="T691" s="60">
        <v>268.16000000000003</v>
      </c>
      <c r="U691" s="58">
        <f t="shared" si="10"/>
        <v>16361.48</v>
      </c>
    </row>
    <row r="692" spans="1:21">
      <c r="A692" s="59">
        <v>2201</v>
      </c>
      <c r="B692" s="59" t="s">
        <v>87</v>
      </c>
      <c r="C692" s="59">
        <v>2201</v>
      </c>
      <c r="D692" s="59" t="s">
        <v>87</v>
      </c>
      <c r="E692" s="59" t="s">
        <v>1077</v>
      </c>
      <c r="F692" s="59" t="s">
        <v>1078</v>
      </c>
      <c r="G692" s="59">
        <v>9584000</v>
      </c>
      <c r="H692" s="59" t="s">
        <v>1051</v>
      </c>
      <c r="I692" s="60">
        <v>4812.0200000000004</v>
      </c>
      <c r="J692" s="60">
        <v>-59.1</v>
      </c>
      <c r="K692" s="60">
        <v>1686.87</v>
      </c>
      <c r="L692" s="60">
        <v>5866.94</v>
      </c>
      <c r="M692" s="60">
        <v>-621</v>
      </c>
      <c r="N692" s="60">
        <v>4923.45</v>
      </c>
      <c r="O692" s="60">
        <v>3564.53</v>
      </c>
      <c r="P692" s="60">
        <v>11589.73</v>
      </c>
      <c r="Q692" s="60">
        <v>-985.92</v>
      </c>
      <c r="R692" s="60">
        <v>2932</v>
      </c>
      <c r="S692" s="60">
        <v>4814.8599999999997</v>
      </c>
      <c r="T692" s="60">
        <v>5517.82</v>
      </c>
      <c r="U692" s="58">
        <f t="shared" si="10"/>
        <v>44042.200000000004</v>
      </c>
    </row>
    <row r="693" spans="1:21">
      <c r="A693" s="59">
        <v>2201</v>
      </c>
      <c r="B693" s="59" t="s">
        <v>87</v>
      </c>
      <c r="C693" s="59">
        <v>2201</v>
      </c>
      <c r="D693" s="59" t="s">
        <v>87</v>
      </c>
      <c r="E693" s="59" t="s">
        <v>1077</v>
      </c>
      <c r="F693" s="59" t="s">
        <v>1078</v>
      </c>
      <c r="G693" s="59">
        <v>9585000</v>
      </c>
      <c r="H693" s="59" t="s">
        <v>1052</v>
      </c>
      <c r="I693" s="60">
        <v>3451.78</v>
      </c>
      <c r="J693" s="60">
        <v>3474.89</v>
      </c>
      <c r="K693" s="60">
        <v>5854.12</v>
      </c>
      <c r="L693" s="60">
        <v>3516.48</v>
      </c>
      <c r="M693" s="60">
        <v>5207.28</v>
      </c>
      <c r="N693" s="60">
        <v>5093.01</v>
      </c>
      <c r="O693" s="60">
        <v>3865.09</v>
      </c>
      <c r="P693" s="60">
        <v>6205.14</v>
      </c>
      <c r="Q693" s="60">
        <v>5357.26</v>
      </c>
      <c r="R693" s="60">
        <v>3113.24</v>
      </c>
      <c r="S693" s="60">
        <v>4285.53</v>
      </c>
      <c r="T693" s="60">
        <v>5282.58</v>
      </c>
      <c r="U693" s="58">
        <f t="shared" si="10"/>
        <v>54706.400000000001</v>
      </c>
    </row>
    <row r="694" spans="1:21">
      <c r="A694" s="59">
        <v>2201</v>
      </c>
      <c r="B694" s="59" t="s">
        <v>87</v>
      </c>
      <c r="C694" s="59">
        <v>2201</v>
      </c>
      <c r="D694" s="59" t="s">
        <v>87</v>
      </c>
      <c r="E694" s="59" t="s">
        <v>1077</v>
      </c>
      <c r="F694" s="59" t="s">
        <v>1078</v>
      </c>
      <c r="G694" s="59">
        <v>9586000</v>
      </c>
      <c r="H694" s="59" t="s">
        <v>1053</v>
      </c>
      <c r="I694" s="60">
        <v>1357.28</v>
      </c>
      <c r="J694" s="60">
        <v>1167.6500000000001</v>
      </c>
      <c r="K694" s="60">
        <v>1361.43</v>
      </c>
      <c r="L694" s="60">
        <v>1181.3599999999999</v>
      </c>
      <c r="M694" s="60">
        <v>2272.6799999999998</v>
      </c>
      <c r="N694" s="60">
        <v>1080.6300000000001</v>
      </c>
      <c r="O694" s="60">
        <v>1183.98</v>
      </c>
      <c r="P694" s="60">
        <v>1398.3</v>
      </c>
      <c r="Q694" s="60">
        <v>1021.75</v>
      </c>
      <c r="R694" s="60">
        <v>1186.97</v>
      </c>
      <c r="S694" s="60">
        <v>993.87</v>
      </c>
      <c r="T694" s="60">
        <v>898.71</v>
      </c>
      <c r="U694" s="58">
        <f t="shared" si="10"/>
        <v>15104.609999999997</v>
      </c>
    </row>
    <row r="695" spans="1:21">
      <c r="A695" s="59">
        <v>2201</v>
      </c>
      <c r="B695" s="59" t="s">
        <v>87</v>
      </c>
      <c r="C695" s="59">
        <v>2201</v>
      </c>
      <c r="D695" s="59" t="s">
        <v>87</v>
      </c>
      <c r="E695" s="59" t="s">
        <v>1077</v>
      </c>
      <c r="F695" s="59" t="s">
        <v>1078</v>
      </c>
      <c r="G695" s="59">
        <v>9587000</v>
      </c>
      <c r="H695" s="59" t="s">
        <v>1054</v>
      </c>
      <c r="I695" s="60">
        <v>1098.27</v>
      </c>
      <c r="J695" s="60">
        <v>1498.09</v>
      </c>
      <c r="K695" s="60">
        <v>142.19</v>
      </c>
      <c r="L695" s="60">
        <v>830.92</v>
      </c>
      <c r="M695" s="60">
        <v>324.74</v>
      </c>
      <c r="N695" s="60">
        <v>626.49</v>
      </c>
      <c r="O695" s="60">
        <v>627.54</v>
      </c>
      <c r="P695" s="60">
        <v>1378.61</v>
      </c>
      <c r="Q695" s="60">
        <v>595.41999999999996</v>
      </c>
      <c r="R695" s="60">
        <v>1156.1300000000001</v>
      </c>
      <c r="S695" s="60">
        <v>1144.29</v>
      </c>
      <c r="T695" s="60">
        <v>332.39</v>
      </c>
      <c r="U695" s="58">
        <f t="shared" si="10"/>
        <v>9755.0799999999981</v>
      </c>
    </row>
    <row r="696" spans="1:21">
      <c r="A696" s="59">
        <v>2201</v>
      </c>
      <c r="B696" s="59" t="s">
        <v>87</v>
      </c>
      <c r="C696" s="59">
        <v>2201</v>
      </c>
      <c r="D696" s="59" t="s">
        <v>87</v>
      </c>
      <c r="E696" s="59" t="s">
        <v>1077</v>
      </c>
      <c r="F696" s="59" t="s">
        <v>1078</v>
      </c>
      <c r="G696" s="59">
        <v>9588000</v>
      </c>
      <c r="H696" s="59" t="s">
        <v>1055</v>
      </c>
      <c r="I696" s="60">
        <v>106.91</v>
      </c>
      <c r="J696" s="60">
        <v>36.65</v>
      </c>
      <c r="K696" s="60">
        <v>505.97</v>
      </c>
      <c r="L696" s="60">
        <v>65.06</v>
      </c>
      <c r="M696" s="60">
        <v>129.96</v>
      </c>
      <c r="N696" s="60">
        <v>110.82</v>
      </c>
      <c r="O696" s="60">
        <v>45.9</v>
      </c>
      <c r="P696" s="60">
        <v>159.57</v>
      </c>
      <c r="Q696" s="60">
        <v>602.59</v>
      </c>
      <c r="R696" s="60">
        <v>-111.77</v>
      </c>
      <c r="S696" s="60">
        <v>94.8</v>
      </c>
      <c r="T696" s="60">
        <v>290.69</v>
      </c>
      <c r="U696" s="58">
        <f t="shared" si="10"/>
        <v>2037.1499999999999</v>
      </c>
    </row>
    <row r="697" spans="1:21">
      <c r="A697" s="59">
        <v>2201</v>
      </c>
      <c r="B697" s="59" t="s">
        <v>87</v>
      </c>
      <c r="C697" s="59">
        <v>2201</v>
      </c>
      <c r="D697" s="59" t="s">
        <v>87</v>
      </c>
      <c r="E697" s="59" t="s">
        <v>1077</v>
      </c>
      <c r="F697" s="59" t="s">
        <v>1078</v>
      </c>
      <c r="G697" s="59">
        <v>9591000</v>
      </c>
      <c r="H697" s="59" t="s">
        <v>1056</v>
      </c>
      <c r="I697" s="60">
        <v>48.99</v>
      </c>
      <c r="J697" s="60">
        <v>68.36</v>
      </c>
      <c r="K697" s="60">
        <v>24.45</v>
      </c>
      <c r="L697" s="60">
        <v>29.1</v>
      </c>
      <c r="M697" s="60">
        <v>42.68</v>
      </c>
      <c r="N697" s="60">
        <v>22.65</v>
      </c>
      <c r="O697" s="60">
        <v>46.38</v>
      </c>
      <c r="P697" s="60">
        <v>68.290000000000006</v>
      </c>
      <c r="Q697" s="60">
        <v>35.86</v>
      </c>
      <c r="R697" s="60">
        <v>22.97</v>
      </c>
      <c r="S697" s="60">
        <v>7.71</v>
      </c>
      <c r="T697" s="60">
        <v>19.3</v>
      </c>
      <c r="U697" s="58">
        <f t="shared" si="10"/>
        <v>436.74</v>
      </c>
    </row>
    <row r="698" spans="1:21">
      <c r="A698" s="59">
        <v>2201</v>
      </c>
      <c r="B698" s="59" t="s">
        <v>87</v>
      </c>
      <c r="C698" s="59">
        <v>2201</v>
      </c>
      <c r="D698" s="59" t="s">
        <v>87</v>
      </c>
      <c r="E698" s="59" t="s">
        <v>1077</v>
      </c>
      <c r="F698" s="59" t="s">
        <v>1078</v>
      </c>
      <c r="G698" s="59">
        <v>9592000</v>
      </c>
      <c r="H698" s="59" t="s">
        <v>1057</v>
      </c>
      <c r="I698" s="60">
        <v>302.27999999999997</v>
      </c>
      <c r="J698" s="60">
        <v>975.12</v>
      </c>
      <c r="K698" s="60">
        <v>455.7</v>
      </c>
      <c r="L698" s="60">
        <v>490.44</v>
      </c>
      <c r="M698" s="60">
        <v>915.88</v>
      </c>
      <c r="N698" s="60">
        <v>1017.53</v>
      </c>
      <c r="O698" s="60">
        <v>1873.17</v>
      </c>
      <c r="P698" s="60">
        <v>2697.84</v>
      </c>
      <c r="Q698" s="60">
        <v>1480.38</v>
      </c>
      <c r="R698" s="60">
        <v>1015.63</v>
      </c>
      <c r="S698" s="60">
        <v>216.8</v>
      </c>
      <c r="T698" s="60">
        <v>255.12</v>
      </c>
      <c r="U698" s="58">
        <f t="shared" si="10"/>
        <v>11695.89</v>
      </c>
    </row>
    <row r="699" spans="1:21">
      <c r="A699" s="59">
        <v>2201</v>
      </c>
      <c r="B699" s="59" t="s">
        <v>87</v>
      </c>
      <c r="C699" s="59">
        <v>2201</v>
      </c>
      <c r="D699" s="59" t="s">
        <v>87</v>
      </c>
      <c r="E699" s="59" t="s">
        <v>1077</v>
      </c>
      <c r="F699" s="59" t="s">
        <v>1078</v>
      </c>
      <c r="G699" s="59">
        <v>9593000</v>
      </c>
      <c r="H699" s="59" t="s">
        <v>1058</v>
      </c>
      <c r="I699" s="60">
        <v>576.11</v>
      </c>
      <c r="J699" s="60">
        <v>403.8</v>
      </c>
      <c r="K699" s="60">
        <v>539.76</v>
      </c>
      <c r="L699" s="60">
        <v>445.26</v>
      </c>
      <c r="M699" s="60">
        <v>723.32</v>
      </c>
      <c r="N699" s="60">
        <v>544.17999999999995</v>
      </c>
      <c r="O699" s="60">
        <v>447.34</v>
      </c>
      <c r="P699" s="60">
        <v>508.08</v>
      </c>
      <c r="Q699" s="60">
        <v>619.12</v>
      </c>
      <c r="R699" s="60">
        <v>236.44</v>
      </c>
      <c r="S699" s="60">
        <v>342.53</v>
      </c>
      <c r="T699" s="60">
        <v>351.47</v>
      </c>
      <c r="U699" s="58">
        <f t="shared" si="10"/>
        <v>5737.41</v>
      </c>
    </row>
    <row r="700" spans="1:21">
      <c r="A700" s="59">
        <v>2201</v>
      </c>
      <c r="B700" s="59" t="s">
        <v>87</v>
      </c>
      <c r="C700" s="59">
        <v>2201</v>
      </c>
      <c r="D700" s="59" t="s">
        <v>87</v>
      </c>
      <c r="E700" s="59" t="s">
        <v>1077</v>
      </c>
      <c r="F700" s="59" t="s">
        <v>1078</v>
      </c>
      <c r="G700" s="59">
        <v>9594000</v>
      </c>
      <c r="H700" s="59" t="s">
        <v>1059</v>
      </c>
      <c r="I700" s="60">
        <v>260.18</v>
      </c>
      <c r="J700" s="60">
        <v>95.37</v>
      </c>
      <c r="K700" s="60">
        <v>63.27</v>
      </c>
      <c r="L700" s="60">
        <v>586.97</v>
      </c>
      <c r="M700" s="60">
        <v>228.29</v>
      </c>
      <c r="N700" s="60">
        <v>85.55</v>
      </c>
      <c r="O700" s="60">
        <v>122.94</v>
      </c>
      <c r="P700" s="60">
        <v>51.08</v>
      </c>
      <c r="Q700" s="60">
        <v>118.32</v>
      </c>
      <c r="R700" s="60">
        <v>4.5</v>
      </c>
      <c r="S700" s="60">
        <v>188.74</v>
      </c>
      <c r="T700" s="60">
        <v>81.72</v>
      </c>
      <c r="U700" s="58">
        <f t="shared" si="10"/>
        <v>1886.9299999999998</v>
      </c>
    </row>
    <row r="701" spans="1:21">
      <c r="A701" s="59">
        <v>2201</v>
      </c>
      <c r="B701" s="59" t="s">
        <v>87</v>
      </c>
      <c r="C701" s="59">
        <v>2201</v>
      </c>
      <c r="D701" s="59" t="s">
        <v>87</v>
      </c>
      <c r="E701" s="59" t="s">
        <v>1077</v>
      </c>
      <c r="F701" s="59" t="s">
        <v>1078</v>
      </c>
      <c r="G701" s="59">
        <v>9595000</v>
      </c>
      <c r="H701" s="59" t="s">
        <v>1060</v>
      </c>
      <c r="I701" s="60"/>
      <c r="J701" s="60"/>
      <c r="K701" s="60"/>
      <c r="L701" s="60">
        <v>0.11</v>
      </c>
      <c r="M701" s="60">
        <v>0.25</v>
      </c>
      <c r="N701" s="60"/>
      <c r="O701" s="60"/>
      <c r="P701" s="60"/>
      <c r="Q701" s="60"/>
      <c r="R701" s="60"/>
      <c r="S701" s="60"/>
      <c r="T701" s="60">
        <v>0.04</v>
      </c>
      <c r="U701" s="58">
        <f t="shared" si="10"/>
        <v>0.39999999999999997</v>
      </c>
    </row>
    <row r="702" spans="1:21">
      <c r="A702" s="59">
        <v>2201</v>
      </c>
      <c r="B702" s="59" t="s">
        <v>87</v>
      </c>
      <c r="C702" s="59">
        <v>2201</v>
      </c>
      <c r="D702" s="59" t="s">
        <v>87</v>
      </c>
      <c r="E702" s="59" t="s">
        <v>1077</v>
      </c>
      <c r="F702" s="59" t="s">
        <v>1078</v>
      </c>
      <c r="G702" s="59">
        <v>9596000</v>
      </c>
      <c r="H702" s="59" t="s">
        <v>1061</v>
      </c>
      <c r="I702" s="60">
        <v>329.57</v>
      </c>
      <c r="J702" s="60">
        <v>15.9</v>
      </c>
      <c r="K702" s="60"/>
      <c r="L702" s="60">
        <v>4.8099999999999996</v>
      </c>
      <c r="M702" s="60">
        <v>0.55000000000000004</v>
      </c>
      <c r="N702" s="60">
        <v>0.03</v>
      </c>
      <c r="O702" s="60">
        <v>0.04</v>
      </c>
      <c r="P702" s="60"/>
      <c r="Q702" s="60">
        <v>0.42</v>
      </c>
      <c r="R702" s="60"/>
      <c r="S702" s="60">
        <v>0.38</v>
      </c>
      <c r="T702" s="60">
        <v>1.29</v>
      </c>
      <c r="U702" s="58">
        <f t="shared" si="10"/>
        <v>352.99</v>
      </c>
    </row>
    <row r="703" spans="1:21">
      <c r="A703" s="59">
        <v>2201</v>
      </c>
      <c r="B703" s="59" t="s">
        <v>87</v>
      </c>
      <c r="C703" s="59">
        <v>2201</v>
      </c>
      <c r="D703" s="59" t="s">
        <v>87</v>
      </c>
      <c r="E703" s="59" t="s">
        <v>1077</v>
      </c>
      <c r="F703" s="59" t="s">
        <v>1078</v>
      </c>
      <c r="G703" s="59">
        <v>9597000</v>
      </c>
      <c r="H703" s="59" t="s">
        <v>1062</v>
      </c>
      <c r="I703" s="60">
        <v>16.79</v>
      </c>
      <c r="J703" s="60">
        <v>20.27</v>
      </c>
      <c r="K703" s="60">
        <v>24.68</v>
      </c>
      <c r="L703" s="60">
        <v>20.34</v>
      </c>
      <c r="M703" s="60">
        <v>30</v>
      </c>
      <c r="N703" s="60">
        <v>-3.29</v>
      </c>
      <c r="O703" s="60"/>
      <c r="P703" s="60">
        <v>2.39</v>
      </c>
      <c r="Q703" s="60">
        <v>10.99</v>
      </c>
      <c r="R703" s="60"/>
      <c r="S703" s="60"/>
      <c r="T703" s="60">
        <v>39.51</v>
      </c>
      <c r="U703" s="58">
        <f t="shared" si="10"/>
        <v>161.67999999999998</v>
      </c>
    </row>
    <row r="704" spans="1:21">
      <c r="A704" s="59">
        <v>2201</v>
      </c>
      <c r="B704" s="59" t="s">
        <v>87</v>
      </c>
      <c r="C704" s="59">
        <v>2201</v>
      </c>
      <c r="D704" s="59" t="s">
        <v>87</v>
      </c>
      <c r="E704" s="59" t="s">
        <v>1077</v>
      </c>
      <c r="F704" s="59" t="s">
        <v>1078</v>
      </c>
      <c r="G704" s="59">
        <v>9902000</v>
      </c>
      <c r="H704" s="59" t="s">
        <v>1064</v>
      </c>
      <c r="I704" s="60">
        <v>7.74</v>
      </c>
      <c r="J704" s="60">
        <v>9.18</v>
      </c>
      <c r="K704" s="60">
        <v>10.59</v>
      </c>
      <c r="L704" s="60">
        <v>11.07</v>
      </c>
      <c r="M704" s="60">
        <v>10.09</v>
      </c>
      <c r="N704" s="60">
        <v>-2.14</v>
      </c>
      <c r="O704" s="60"/>
      <c r="P704" s="60">
        <v>0.24</v>
      </c>
      <c r="Q704" s="60">
        <v>3.87</v>
      </c>
      <c r="R704" s="60"/>
      <c r="S704" s="60"/>
      <c r="T704" s="60">
        <v>30.28</v>
      </c>
      <c r="U704" s="58">
        <f t="shared" si="10"/>
        <v>80.92</v>
      </c>
    </row>
    <row r="705" spans="1:21">
      <c r="A705" s="59">
        <v>2201</v>
      </c>
      <c r="B705" s="59" t="s">
        <v>87</v>
      </c>
      <c r="C705" s="59">
        <v>2201</v>
      </c>
      <c r="D705" s="59" t="s">
        <v>87</v>
      </c>
      <c r="E705" s="59" t="s">
        <v>1077</v>
      </c>
      <c r="F705" s="59" t="s">
        <v>1078</v>
      </c>
      <c r="G705" s="59">
        <v>9903000</v>
      </c>
      <c r="H705" s="59" t="s">
        <v>1065</v>
      </c>
      <c r="I705" s="60">
        <v>2686.91</v>
      </c>
      <c r="J705" s="60">
        <v>3671.49</v>
      </c>
      <c r="K705" s="60">
        <v>3758.96</v>
      </c>
      <c r="L705" s="60">
        <v>4762.41</v>
      </c>
      <c r="M705" s="60">
        <v>2016.37</v>
      </c>
      <c r="N705" s="60">
        <v>3148.7</v>
      </c>
      <c r="O705" s="60">
        <v>3753.36</v>
      </c>
      <c r="P705" s="60">
        <v>6801.26</v>
      </c>
      <c r="Q705" s="60">
        <v>3345.25</v>
      </c>
      <c r="R705" s="60">
        <v>7741.28</v>
      </c>
      <c r="S705" s="60">
        <v>5026.22</v>
      </c>
      <c r="T705" s="60">
        <v>3151.55</v>
      </c>
      <c r="U705" s="58">
        <f t="shared" si="10"/>
        <v>49863.76</v>
      </c>
    </row>
    <row r="706" spans="1:21">
      <c r="A706" s="59">
        <v>2201</v>
      </c>
      <c r="B706" s="59" t="s">
        <v>87</v>
      </c>
      <c r="C706" s="59">
        <v>2201</v>
      </c>
      <c r="D706" s="59" t="s">
        <v>87</v>
      </c>
      <c r="E706" s="59" t="s">
        <v>1077</v>
      </c>
      <c r="F706" s="59" t="s">
        <v>1078</v>
      </c>
      <c r="G706" s="59">
        <v>9908000</v>
      </c>
      <c r="H706" s="59" t="s">
        <v>1066</v>
      </c>
      <c r="I706" s="60">
        <v>7563.98</v>
      </c>
      <c r="J706" s="60">
        <v>6521.18</v>
      </c>
      <c r="K706" s="60">
        <v>9286.5</v>
      </c>
      <c r="L706" s="60">
        <v>6537.94</v>
      </c>
      <c r="M706" s="60">
        <v>8400.2199999999993</v>
      </c>
      <c r="N706" s="60">
        <v>7277.24</v>
      </c>
      <c r="O706" s="60">
        <v>8595.84</v>
      </c>
      <c r="P706" s="60">
        <v>14895.3</v>
      </c>
      <c r="Q706" s="60">
        <v>9238.27</v>
      </c>
      <c r="R706" s="60">
        <v>9822.6200000000008</v>
      </c>
      <c r="S706" s="60">
        <v>8508.27</v>
      </c>
      <c r="T706" s="60">
        <v>5887.33</v>
      </c>
      <c r="U706" s="58">
        <f t="shared" si="10"/>
        <v>102534.69</v>
      </c>
    </row>
    <row r="707" spans="1:21">
      <c r="A707" s="59">
        <v>2201</v>
      </c>
      <c r="B707" s="59" t="s">
        <v>87</v>
      </c>
      <c r="C707" s="59">
        <v>2201</v>
      </c>
      <c r="D707" s="59" t="s">
        <v>87</v>
      </c>
      <c r="E707" s="59" t="s">
        <v>1077</v>
      </c>
      <c r="F707" s="59" t="s">
        <v>1078</v>
      </c>
      <c r="G707" s="59">
        <v>9920000</v>
      </c>
      <c r="H707" s="59" t="s">
        <v>1068</v>
      </c>
      <c r="I707" s="60">
        <v>5553.23</v>
      </c>
      <c r="J707" s="60">
        <v>5933.04</v>
      </c>
      <c r="K707" s="60">
        <v>9367.52</v>
      </c>
      <c r="L707" s="60">
        <v>9671.36</v>
      </c>
      <c r="M707" s="60">
        <v>8839.56</v>
      </c>
      <c r="N707" s="60">
        <v>9066.7900000000009</v>
      </c>
      <c r="O707" s="60">
        <v>7375.59</v>
      </c>
      <c r="P707" s="60">
        <v>8868.86</v>
      </c>
      <c r="Q707" s="60">
        <v>6353.76</v>
      </c>
      <c r="R707" s="60">
        <v>5045.7</v>
      </c>
      <c r="S707" s="60">
        <v>9133.06</v>
      </c>
      <c r="T707" s="60">
        <v>8843.08</v>
      </c>
      <c r="U707" s="58">
        <f t="shared" ref="U707:U770" si="11">SUM(I707:T707)</f>
        <v>94051.549999999988</v>
      </c>
    </row>
    <row r="708" spans="1:21">
      <c r="A708" s="59">
        <v>2201</v>
      </c>
      <c r="B708" s="59" t="s">
        <v>87</v>
      </c>
      <c r="C708" s="59">
        <v>2201</v>
      </c>
      <c r="D708" s="59" t="s">
        <v>87</v>
      </c>
      <c r="E708" s="59" t="s">
        <v>1077</v>
      </c>
      <c r="F708" s="59" t="s">
        <v>1078</v>
      </c>
      <c r="G708" s="59">
        <v>9930200</v>
      </c>
      <c r="H708" s="59" t="s">
        <v>1069</v>
      </c>
      <c r="I708" s="60">
        <v>5.41</v>
      </c>
      <c r="J708" s="60">
        <v>28.66</v>
      </c>
      <c r="K708" s="60">
        <v>8.43</v>
      </c>
      <c r="L708" s="60">
        <v>5.0999999999999996</v>
      </c>
      <c r="M708" s="60">
        <v>16.57</v>
      </c>
      <c r="N708" s="60">
        <v>-2.57</v>
      </c>
      <c r="O708" s="60">
        <v>91.12</v>
      </c>
      <c r="P708" s="60">
        <v>51.19</v>
      </c>
      <c r="Q708" s="60">
        <v>159.47999999999999</v>
      </c>
      <c r="R708" s="60">
        <v>23.34</v>
      </c>
      <c r="S708" s="60">
        <v>195.59</v>
      </c>
      <c r="T708" s="60">
        <v>48.33</v>
      </c>
      <c r="U708" s="58">
        <f t="shared" si="11"/>
        <v>630.65</v>
      </c>
    </row>
    <row r="709" spans="1:21">
      <c r="A709" s="59">
        <v>2201</v>
      </c>
      <c r="B709" s="59" t="s">
        <v>87</v>
      </c>
      <c r="C709" s="59">
        <v>2201</v>
      </c>
      <c r="D709" s="59" t="s">
        <v>87</v>
      </c>
      <c r="E709" s="59" t="s">
        <v>1077</v>
      </c>
      <c r="F709" s="59" t="s">
        <v>1078</v>
      </c>
      <c r="G709" s="59">
        <v>9935000</v>
      </c>
      <c r="H709" s="59" t="s">
        <v>1070</v>
      </c>
      <c r="I709" s="60"/>
      <c r="J709" s="60"/>
      <c r="K709" s="60"/>
      <c r="L709" s="60">
        <v>0.39</v>
      </c>
      <c r="M709" s="60"/>
      <c r="N709" s="60"/>
      <c r="O709" s="60"/>
      <c r="P709" s="60"/>
      <c r="Q709" s="60"/>
      <c r="R709" s="60"/>
      <c r="S709" s="60"/>
      <c r="T709" s="60">
        <v>2.0299999999999998</v>
      </c>
      <c r="U709" s="58">
        <f t="shared" si="11"/>
        <v>2.42</v>
      </c>
    </row>
    <row r="710" spans="1:21">
      <c r="A710" s="59">
        <v>2201</v>
      </c>
      <c r="B710" s="59" t="s">
        <v>87</v>
      </c>
      <c r="C710" s="59">
        <v>2201</v>
      </c>
      <c r="D710" s="59" t="s">
        <v>87</v>
      </c>
      <c r="E710" s="59" t="s">
        <v>1079</v>
      </c>
      <c r="F710" s="59" t="s">
        <v>1080</v>
      </c>
      <c r="G710" s="59">
        <v>9184100</v>
      </c>
      <c r="H710" s="59" t="s">
        <v>93</v>
      </c>
      <c r="I710" s="60">
        <v>117336.71</v>
      </c>
      <c r="J710" s="60">
        <v>22673.200000000001</v>
      </c>
      <c r="K710" s="60">
        <v>57256.04</v>
      </c>
      <c r="L710" s="60">
        <v>76968.100000000006</v>
      </c>
      <c r="M710" s="60">
        <v>21177.47</v>
      </c>
      <c r="N710" s="60">
        <v>92641.22</v>
      </c>
      <c r="O710" s="60">
        <v>54905.22</v>
      </c>
      <c r="P710" s="60">
        <v>33999.42</v>
      </c>
      <c r="Q710" s="60">
        <v>61895.59</v>
      </c>
      <c r="R710" s="60">
        <v>16810.18</v>
      </c>
      <c r="S710" s="60">
        <v>106432.8</v>
      </c>
      <c r="T710" s="60">
        <v>32134.39</v>
      </c>
      <c r="U710" s="58">
        <f t="shared" si="11"/>
        <v>694230.34000000008</v>
      </c>
    </row>
    <row r="711" spans="1:21">
      <c r="A711" s="59">
        <v>2201</v>
      </c>
      <c r="B711" s="59" t="s">
        <v>87</v>
      </c>
      <c r="C711" s="59">
        <v>2201</v>
      </c>
      <c r="D711" s="59" t="s">
        <v>87</v>
      </c>
      <c r="E711" s="59" t="s">
        <v>1079</v>
      </c>
      <c r="F711" s="59" t="s">
        <v>1080</v>
      </c>
      <c r="G711" s="59">
        <v>9416000</v>
      </c>
      <c r="H711" s="59" t="s">
        <v>1015</v>
      </c>
      <c r="I711" s="60">
        <v>474.76</v>
      </c>
      <c r="J711" s="60">
        <v>512.22</v>
      </c>
      <c r="K711" s="60">
        <v>374.28</v>
      </c>
      <c r="L711" s="60">
        <v>315.14</v>
      </c>
      <c r="M711" s="60">
        <v>-20.02</v>
      </c>
      <c r="N711" s="60">
        <v>362.98</v>
      </c>
      <c r="O711" s="60">
        <v>441.22</v>
      </c>
      <c r="P711" s="60">
        <v>328.71</v>
      </c>
      <c r="Q711" s="60">
        <v>514.48</v>
      </c>
      <c r="R711" s="60">
        <v>26.13</v>
      </c>
      <c r="S711" s="60">
        <v>733.4</v>
      </c>
      <c r="T711" s="60">
        <v>259.95999999999998</v>
      </c>
      <c r="U711" s="58">
        <f t="shared" si="11"/>
        <v>4323.26</v>
      </c>
    </row>
    <row r="712" spans="1:21">
      <c r="A712" s="59">
        <v>2201</v>
      </c>
      <c r="B712" s="59" t="s">
        <v>87</v>
      </c>
      <c r="C712" s="59">
        <v>2201</v>
      </c>
      <c r="D712" s="59" t="s">
        <v>87</v>
      </c>
      <c r="E712" s="59" t="s">
        <v>1079</v>
      </c>
      <c r="F712" s="59" t="s">
        <v>1080</v>
      </c>
      <c r="G712" s="59">
        <v>9426500</v>
      </c>
      <c r="H712" s="59" t="s">
        <v>1016</v>
      </c>
      <c r="I712" s="60">
        <v>258.83999999999997</v>
      </c>
      <c r="J712" s="60"/>
      <c r="K712" s="60"/>
      <c r="L712" s="60">
        <v>52.34</v>
      </c>
      <c r="M712" s="60">
        <v>20.309999999999999</v>
      </c>
      <c r="N712" s="60">
        <v>41.48</v>
      </c>
      <c r="O712" s="60"/>
      <c r="P712" s="60"/>
      <c r="Q712" s="60"/>
      <c r="R712" s="60"/>
      <c r="S712" s="60"/>
      <c r="T712" s="60"/>
      <c r="U712" s="58">
        <f t="shared" si="11"/>
        <v>372.96999999999997</v>
      </c>
    </row>
    <row r="713" spans="1:21">
      <c r="A713" s="59">
        <v>2201</v>
      </c>
      <c r="B713" s="59" t="s">
        <v>87</v>
      </c>
      <c r="C713" s="59">
        <v>2201</v>
      </c>
      <c r="D713" s="59" t="s">
        <v>87</v>
      </c>
      <c r="E713" s="59" t="s">
        <v>1079</v>
      </c>
      <c r="F713" s="59" t="s">
        <v>1080</v>
      </c>
      <c r="G713" s="59">
        <v>9500000</v>
      </c>
      <c r="H713" s="59" t="s">
        <v>1017</v>
      </c>
      <c r="I713" s="60">
        <v>2314.59</v>
      </c>
      <c r="J713" s="60">
        <v>1845.66</v>
      </c>
      <c r="K713" s="60">
        <v>1309.02</v>
      </c>
      <c r="L713" s="60">
        <v>3531.2</v>
      </c>
      <c r="M713" s="60">
        <v>830.42</v>
      </c>
      <c r="N713" s="60">
        <v>189.02</v>
      </c>
      <c r="O713" s="60">
        <v>1205.6600000000001</v>
      </c>
      <c r="P713" s="60">
        <v>1760.77</v>
      </c>
      <c r="Q713" s="60">
        <v>2980.46</v>
      </c>
      <c r="R713" s="60">
        <v>299.89</v>
      </c>
      <c r="S713" s="60">
        <v>3289.64</v>
      </c>
      <c r="T713" s="60">
        <v>2349.38</v>
      </c>
      <c r="U713" s="58">
        <f t="shared" si="11"/>
        <v>21905.710000000003</v>
      </c>
    </row>
    <row r="714" spans="1:21">
      <c r="A714" s="59">
        <v>2201</v>
      </c>
      <c r="B714" s="59" t="s">
        <v>87</v>
      </c>
      <c r="C714" s="59">
        <v>2201</v>
      </c>
      <c r="D714" s="59" t="s">
        <v>87</v>
      </c>
      <c r="E714" s="59" t="s">
        <v>1079</v>
      </c>
      <c r="F714" s="59" t="s">
        <v>1080</v>
      </c>
      <c r="G714" s="59">
        <v>9501000</v>
      </c>
      <c r="H714" s="59" t="s">
        <v>1018</v>
      </c>
      <c r="I714" s="60">
        <v>14.75</v>
      </c>
      <c r="J714" s="60">
        <v>20.56</v>
      </c>
      <c r="K714" s="60">
        <v>-3.53</v>
      </c>
      <c r="L714" s="60">
        <v>12.11</v>
      </c>
      <c r="M714" s="60">
        <v>10.55</v>
      </c>
      <c r="N714" s="60">
        <v>11.9</v>
      </c>
      <c r="O714" s="60">
        <v>14.15</v>
      </c>
      <c r="P714" s="60">
        <v>5.7</v>
      </c>
      <c r="Q714" s="60">
        <v>12.89</v>
      </c>
      <c r="R714" s="60">
        <v>-4.6399999999999997</v>
      </c>
      <c r="S714" s="60">
        <v>24.7</v>
      </c>
      <c r="T714" s="60">
        <v>-1.1299999999999999</v>
      </c>
      <c r="U714" s="58">
        <f t="shared" si="11"/>
        <v>118.01000000000002</v>
      </c>
    </row>
    <row r="715" spans="1:21">
      <c r="A715" s="59">
        <v>2201</v>
      </c>
      <c r="B715" s="59" t="s">
        <v>87</v>
      </c>
      <c r="C715" s="59">
        <v>2201</v>
      </c>
      <c r="D715" s="59" t="s">
        <v>87</v>
      </c>
      <c r="E715" s="59" t="s">
        <v>1079</v>
      </c>
      <c r="F715" s="59" t="s">
        <v>1080</v>
      </c>
      <c r="G715" s="59">
        <v>9502000</v>
      </c>
      <c r="H715" s="59" t="s">
        <v>1019</v>
      </c>
      <c r="I715" s="60">
        <v>35.21</v>
      </c>
      <c r="J715" s="60">
        <v>4.3099999999999996</v>
      </c>
      <c r="K715" s="60">
        <v>0.21</v>
      </c>
      <c r="L715" s="60">
        <v>31.82</v>
      </c>
      <c r="M715" s="60">
        <v>12.45</v>
      </c>
      <c r="N715" s="60">
        <v>138.38</v>
      </c>
      <c r="O715" s="60">
        <v>95.69</v>
      </c>
      <c r="P715" s="60">
        <v>21.33</v>
      </c>
      <c r="Q715" s="60">
        <v>243.14</v>
      </c>
      <c r="R715" s="60"/>
      <c r="S715" s="60"/>
      <c r="T715" s="60"/>
      <c r="U715" s="58">
        <f t="shared" si="11"/>
        <v>582.54</v>
      </c>
    </row>
    <row r="716" spans="1:21">
      <c r="A716" s="59">
        <v>2201</v>
      </c>
      <c r="B716" s="59" t="s">
        <v>87</v>
      </c>
      <c r="C716" s="59">
        <v>2201</v>
      </c>
      <c r="D716" s="59" t="s">
        <v>87</v>
      </c>
      <c r="E716" s="59" t="s">
        <v>1079</v>
      </c>
      <c r="F716" s="59" t="s">
        <v>1080</v>
      </c>
      <c r="G716" s="59">
        <v>9506000</v>
      </c>
      <c r="H716" s="59" t="s">
        <v>1021</v>
      </c>
      <c r="I716" s="60">
        <v>543.71</v>
      </c>
      <c r="J716" s="60">
        <v>577.71</v>
      </c>
      <c r="K716" s="60">
        <v>28.52</v>
      </c>
      <c r="L716" s="60">
        <v>686.49</v>
      </c>
      <c r="M716" s="60">
        <v>212.59</v>
      </c>
      <c r="N716" s="60">
        <v>592.09</v>
      </c>
      <c r="O716" s="60">
        <v>376.91</v>
      </c>
      <c r="P716" s="60">
        <v>645.29</v>
      </c>
      <c r="Q716" s="60">
        <v>400.71</v>
      </c>
      <c r="R716" s="60">
        <v>191.08</v>
      </c>
      <c r="S716" s="60">
        <v>978.59</v>
      </c>
      <c r="T716" s="60">
        <v>164.74</v>
      </c>
      <c r="U716" s="58">
        <f t="shared" si="11"/>
        <v>5398.43</v>
      </c>
    </row>
    <row r="717" spans="1:21">
      <c r="A717" s="59">
        <v>2201</v>
      </c>
      <c r="B717" s="59" t="s">
        <v>87</v>
      </c>
      <c r="C717" s="59">
        <v>2201</v>
      </c>
      <c r="D717" s="59" t="s">
        <v>87</v>
      </c>
      <c r="E717" s="59" t="s">
        <v>1079</v>
      </c>
      <c r="F717" s="59" t="s">
        <v>1080</v>
      </c>
      <c r="G717" s="59">
        <v>9510000</v>
      </c>
      <c r="H717" s="59" t="s">
        <v>1022</v>
      </c>
      <c r="I717" s="60"/>
      <c r="J717" s="60"/>
      <c r="K717" s="60"/>
      <c r="L717" s="60"/>
      <c r="M717" s="60"/>
      <c r="N717" s="60"/>
      <c r="O717" s="60">
        <v>10.55</v>
      </c>
      <c r="P717" s="60"/>
      <c r="Q717" s="60"/>
      <c r="R717" s="60"/>
      <c r="S717" s="60"/>
      <c r="T717" s="60"/>
      <c r="U717" s="58">
        <f t="shared" si="11"/>
        <v>10.55</v>
      </c>
    </row>
    <row r="718" spans="1:21">
      <c r="A718" s="59">
        <v>2201</v>
      </c>
      <c r="B718" s="59" t="s">
        <v>87</v>
      </c>
      <c r="C718" s="59">
        <v>2201</v>
      </c>
      <c r="D718" s="59" t="s">
        <v>87</v>
      </c>
      <c r="E718" s="59" t="s">
        <v>1079</v>
      </c>
      <c r="F718" s="59" t="s">
        <v>1080</v>
      </c>
      <c r="G718" s="59">
        <v>9511000</v>
      </c>
      <c r="H718" s="59" t="s">
        <v>1023</v>
      </c>
      <c r="I718" s="60"/>
      <c r="J718" s="60"/>
      <c r="K718" s="60"/>
      <c r="L718" s="60"/>
      <c r="M718" s="60"/>
      <c r="N718" s="60">
        <v>0.12</v>
      </c>
      <c r="O718" s="60"/>
      <c r="P718" s="60"/>
      <c r="Q718" s="60">
        <v>22.31</v>
      </c>
      <c r="R718" s="60"/>
      <c r="S718" s="60"/>
      <c r="T718" s="60"/>
      <c r="U718" s="58">
        <f t="shared" si="11"/>
        <v>22.43</v>
      </c>
    </row>
    <row r="719" spans="1:21">
      <c r="A719" s="59">
        <v>2201</v>
      </c>
      <c r="B719" s="59" t="s">
        <v>87</v>
      </c>
      <c r="C719" s="59">
        <v>2201</v>
      </c>
      <c r="D719" s="59" t="s">
        <v>87</v>
      </c>
      <c r="E719" s="59" t="s">
        <v>1079</v>
      </c>
      <c r="F719" s="59" t="s">
        <v>1080</v>
      </c>
      <c r="G719" s="59">
        <v>9512000</v>
      </c>
      <c r="H719" s="59" t="s">
        <v>1024</v>
      </c>
      <c r="I719" s="60">
        <v>1174.1199999999999</v>
      </c>
      <c r="J719" s="60">
        <v>112.9</v>
      </c>
      <c r="K719" s="60">
        <v>439.08</v>
      </c>
      <c r="L719" s="60">
        <v>961.81</v>
      </c>
      <c r="M719" s="60">
        <v>-83</v>
      </c>
      <c r="N719" s="60">
        <v>1108</v>
      </c>
      <c r="O719" s="60">
        <v>363.47</v>
      </c>
      <c r="P719" s="60">
        <v>1517.84</v>
      </c>
      <c r="Q719" s="60">
        <v>262.47000000000003</v>
      </c>
      <c r="R719" s="60">
        <v>949.88</v>
      </c>
      <c r="S719" s="60">
        <v>1474.86</v>
      </c>
      <c r="T719" s="60">
        <v>413.51</v>
      </c>
      <c r="U719" s="58">
        <f t="shared" si="11"/>
        <v>8694.94</v>
      </c>
    </row>
    <row r="720" spans="1:21">
      <c r="A720" s="59">
        <v>2201</v>
      </c>
      <c r="B720" s="59" t="s">
        <v>87</v>
      </c>
      <c r="C720" s="59">
        <v>2201</v>
      </c>
      <c r="D720" s="59" t="s">
        <v>87</v>
      </c>
      <c r="E720" s="59" t="s">
        <v>1079</v>
      </c>
      <c r="F720" s="59" t="s">
        <v>1080</v>
      </c>
      <c r="G720" s="59">
        <v>9513000</v>
      </c>
      <c r="H720" s="59" t="s">
        <v>1025</v>
      </c>
      <c r="I720" s="60"/>
      <c r="J720" s="60"/>
      <c r="K720" s="60">
        <v>398.31</v>
      </c>
      <c r="L720" s="60">
        <v>12.77</v>
      </c>
      <c r="M720" s="60">
        <v>0.59</v>
      </c>
      <c r="N720" s="60">
        <v>96.29</v>
      </c>
      <c r="O720" s="60">
        <v>106.96</v>
      </c>
      <c r="P720" s="60"/>
      <c r="Q720" s="60">
        <v>-0.24</v>
      </c>
      <c r="R720" s="60">
        <v>0.06</v>
      </c>
      <c r="S720" s="60">
        <v>19.46</v>
      </c>
      <c r="T720" s="60">
        <v>4.4800000000000004</v>
      </c>
      <c r="U720" s="58">
        <f t="shared" si="11"/>
        <v>638.67999999999995</v>
      </c>
    </row>
    <row r="721" spans="1:21">
      <c r="A721" s="59">
        <v>2201</v>
      </c>
      <c r="B721" s="59" t="s">
        <v>87</v>
      </c>
      <c r="C721" s="59">
        <v>2201</v>
      </c>
      <c r="D721" s="59" t="s">
        <v>87</v>
      </c>
      <c r="E721" s="59" t="s">
        <v>1079</v>
      </c>
      <c r="F721" s="59" t="s">
        <v>1080</v>
      </c>
      <c r="G721" s="59">
        <v>9546000</v>
      </c>
      <c r="H721" s="59" t="s">
        <v>1027</v>
      </c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>
        <v>8.92</v>
      </c>
      <c r="T721" s="60">
        <v>-2.54</v>
      </c>
      <c r="U721" s="58">
        <f t="shared" si="11"/>
        <v>6.38</v>
      </c>
    </row>
    <row r="722" spans="1:21">
      <c r="A722" s="59">
        <v>2201</v>
      </c>
      <c r="B722" s="59" t="s">
        <v>87</v>
      </c>
      <c r="C722" s="59">
        <v>2201</v>
      </c>
      <c r="D722" s="59" t="s">
        <v>87</v>
      </c>
      <c r="E722" s="59" t="s">
        <v>1079</v>
      </c>
      <c r="F722" s="59" t="s">
        <v>1080</v>
      </c>
      <c r="G722" s="59">
        <v>9547000</v>
      </c>
      <c r="H722" s="59" t="s">
        <v>1028</v>
      </c>
      <c r="I722" s="60">
        <v>112.19</v>
      </c>
      <c r="J722" s="60">
        <v>-24.28</v>
      </c>
      <c r="K722" s="60">
        <v>4</v>
      </c>
      <c r="L722" s="60">
        <v>0.73</v>
      </c>
      <c r="M722" s="60"/>
      <c r="N722" s="60"/>
      <c r="O722" s="60">
        <v>1.61</v>
      </c>
      <c r="P722" s="60">
        <v>0.56999999999999995</v>
      </c>
      <c r="Q722" s="60"/>
      <c r="R722" s="60">
        <v>-0.76</v>
      </c>
      <c r="S722" s="60">
        <v>2.38</v>
      </c>
      <c r="T722" s="60"/>
      <c r="U722" s="58">
        <f t="shared" si="11"/>
        <v>96.439999999999984</v>
      </c>
    </row>
    <row r="723" spans="1:21">
      <c r="A723" s="59">
        <v>2201</v>
      </c>
      <c r="B723" s="59" t="s">
        <v>87</v>
      </c>
      <c r="C723" s="59">
        <v>2201</v>
      </c>
      <c r="D723" s="59" t="s">
        <v>87</v>
      </c>
      <c r="E723" s="59" t="s">
        <v>1079</v>
      </c>
      <c r="F723" s="59" t="s">
        <v>1080</v>
      </c>
      <c r="G723" s="59">
        <v>9548000</v>
      </c>
      <c r="H723" s="59" t="s">
        <v>1029</v>
      </c>
      <c r="I723" s="60">
        <v>40673.89</v>
      </c>
      <c r="J723" s="60">
        <v>18160.259999999998</v>
      </c>
      <c r="K723" s="60">
        <v>10669.72</v>
      </c>
      <c r="L723" s="60">
        <v>29242.68</v>
      </c>
      <c r="M723" s="60">
        <v>4962.09</v>
      </c>
      <c r="N723" s="60">
        <v>45386.92</v>
      </c>
      <c r="O723" s="60">
        <v>33182.43</v>
      </c>
      <c r="P723" s="60">
        <v>14353.84</v>
      </c>
      <c r="Q723" s="60">
        <v>47654.5</v>
      </c>
      <c r="R723" s="60">
        <v>42931.51</v>
      </c>
      <c r="S723" s="60">
        <v>75238.25</v>
      </c>
      <c r="T723" s="60">
        <v>84244.28</v>
      </c>
      <c r="U723" s="58">
        <f t="shared" si="11"/>
        <v>446700.37</v>
      </c>
    </row>
    <row r="724" spans="1:21">
      <c r="A724" s="59">
        <v>2201</v>
      </c>
      <c r="B724" s="59" t="s">
        <v>87</v>
      </c>
      <c r="C724" s="59">
        <v>2201</v>
      </c>
      <c r="D724" s="59" t="s">
        <v>87</v>
      </c>
      <c r="E724" s="59" t="s">
        <v>1079</v>
      </c>
      <c r="F724" s="59" t="s">
        <v>1080</v>
      </c>
      <c r="G724" s="59">
        <v>9549000</v>
      </c>
      <c r="H724" s="59" t="s">
        <v>1030</v>
      </c>
      <c r="I724" s="60">
        <v>4328.74</v>
      </c>
      <c r="J724" s="60">
        <v>3754.68</v>
      </c>
      <c r="K724" s="60">
        <v>1659.6</v>
      </c>
      <c r="L724" s="60">
        <v>7690.23</v>
      </c>
      <c r="M724" s="60">
        <v>1316.62</v>
      </c>
      <c r="N724" s="60">
        <v>4315.7</v>
      </c>
      <c r="O724" s="60">
        <v>5702.87</v>
      </c>
      <c r="P724" s="60">
        <v>1412.82</v>
      </c>
      <c r="Q724" s="60">
        <v>3867.26</v>
      </c>
      <c r="R724" s="60">
        <v>7325.51</v>
      </c>
      <c r="S724" s="60">
        <v>20815.07</v>
      </c>
      <c r="T724" s="60">
        <v>4892.67</v>
      </c>
      <c r="U724" s="58">
        <f t="shared" si="11"/>
        <v>67081.77</v>
      </c>
    </row>
    <row r="725" spans="1:21">
      <c r="A725" s="59">
        <v>2201</v>
      </c>
      <c r="B725" s="59" t="s">
        <v>87</v>
      </c>
      <c r="C725" s="59">
        <v>2201</v>
      </c>
      <c r="D725" s="59" t="s">
        <v>87</v>
      </c>
      <c r="E725" s="59" t="s">
        <v>1079</v>
      </c>
      <c r="F725" s="59" t="s">
        <v>1080</v>
      </c>
      <c r="G725" s="59">
        <v>9552000</v>
      </c>
      <c r="H725" s="59" t="s">
        <v>1031</v>
      </c>
      <c r="I725" s="60">
        <v>1113.8599999999999</v>
      </c>
      <c r="J725" s="60">
        <v>782.87</v>
      </c>
      <c r="K725" s="60">
        <v>478.25</v>
      </c>
      <c r="L725" s="60">
        <v>999.38</v>
      </c>
      <c r="M725" s="60">
        <v>220.28</v>
      </c>
      <c r="N725" s="60">
        <v>1732.67</v>
      </c>
      <c r="O725" s="60">
        <v>1338.17</v>
      </c>
      <c r="P725" s="60">
        <v>410.64</v>
      </c>
      <c r="Q725" s="60">
        <v>709.05</v>
      </c>
      <c r="R725" s="60">
        <v>996.64</v>
      </c>
      <c r="S725" s="60">
        <v>2005.37</v>
      </c>
      <c r="T725" s="60">
        <v>1028.1300000000001</v>
      </c>
      <c r="U725" s="58">
        <f t="shared" si="11"/>
        <v>11815.310000000001</v>
      </c>
    </row>
    <row r="726" spans="1:21">
      <c r="A726" s="59">
        <v>2201</v>
      </c>
      <c r="B726" s="59" t="s">
        <v>87</v>
      </c>
      <c r="C726" s="59">
        <v>2201</v>
      </c>
      <c r="D726" s="59" t="s">
        <v>87</v>
      </c>
      <c r="E726" s="59" t="s">
        <v>1079</v>
      </c>
      <c r="F726" s="59" t="s">
        <v>1080</v>
      </c>
      <c r="G726" s="59">
        <v>9553000</v>
      </c>
      <c r="H726" s="59" t="s">
        <v>1032</v>
      </c>
      <c r="I726" s="60">
        <v>2908.45</v>
      </c>
      <c r="J726" s="60">
        <v>1400.75</v>
      </c>
      <c r="K726" s="60">
        <v>1401.29</v>
      </c>
      <c r="L726" s="60">
        <v>2777.27</v>
      </c>
      <c r="M726" s="60">
        <v>416.21</v>
      </c>
      <c r="N726" s="60">
        <v>4683.8999999999996</v>
      </c>
      <c r="O726" s="60">
        <v>2268.64</v>
      </c>
      <c r="P726" s="60">
        <v>1374.23</v>
      </c>
      <c r="Q726" s="60">
        <v>7666.79</v>
      </c>
      <c r="R726" s="60">
        <v>4631.87</v>
      </c>
      <c r="S726" s="60">
        <v>8072.98</v>
      </c>
      <c r="T726" s="60">
        <v>10595.44</v>
      </c>
      <c r="U726" s="58">
        <f t="shared" si="11"/>
        <v>48197.82</v>
      </c>
    </row>
    <row r="727" spans="1:21">
      <c r="A727" s="59">
        <v>2201</v>
      </c>
      <c r="B727" s="59" t="s">
        <v>87</v>
      </c>
      <c r="C727" s="59">
        <v>2201</v>
      </c>
      <c r="D727" s="59" t="s">
        <v>87</v>
      </c>
      <c r="E727" s="59" t="s">
        <v>1079</v>
      </c>
      <c r="F727" s="59" t="s">
        <v>1080</v>
      </c>
      <c r="G727" s="59">
        <v>9554000</v>
      </c>
      <c r="H727" s="59" t="s">
        <v>1033</v>
      </c>
      <c r="I727" s="60">
        <v>1106.99</v>
      </c>
      <c r="J727" s="60">
        <v>485.63</v>
      </c>
      <c r="K727" s="60">
        <v>180.67</v>
      </c>
      <c r="L727" s="60">
        <v>786.07</v>
      </c>
      <c r="M727" s="60">
        <v>141.33000000000001</v>
      </c>
      <c r="N727" s="60">
        <v>1075.56</v>
      </c>
      <c r="O727" s="60">
        <v>958.26</v>
      </c>
      <c r="P727" s="60">
        <v>485.02</v>
      </c>
      <c r="Q727" s="60">
        <v>3291.75</v>
      </c>
      <c r="R727" s="60">
        <v>1606.08</v>
      </c>
      <c r="S727" s="60">
        <v>3908.66</v>
      </c>
      <c r="T727" s="60">
        <v>1177.97</v>
      </c>
      <c r="U727" s="58">
        <f t="shared" si="11"/>
        <v>15203.99</v>
      </c>
    </row>
    <row r="728" spans="1:21">
      <c r="A728" s="59">
        <v>2201</v>
      </c>
      <c r="B728" s="59" t="s">
        <v>87</v>
      </c>
      <c r="C728" s="59">
        <v>2201</v>
      </c>
      <c r="D728" s="59" t="s">
        <v>87</v>
      </c>
      <c r="E728" s="59" t="s">
        <v>1079</v>
      </c>
      <c r="F728" s="59" t="s">
        <v>1080</v>
      </c>
      <c r="G728" s="59">
        <v>9556000</v>
      </c>
      <c r="H728" s="59" t="s">
        <v>1034</v>
      </c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>
        <v>134.41</v>
      </c>
      <c r="T728" s="60">
        <v>-32.450000000000003</v>
      </c>
      <c r="U728" s="58">
        <f t="shared" si="11"/>
        <v>101.96</v>
      </c>
    </row>
    <row r="729" spans="1:21">
      <c r="A729" s="59">
        <v>2201</v>
      </c>
      <c r="B729" s="59" t="s">
        <v>87</v>
      </c>
      <c r="C729" s="59">
        <v>2201</v>
      </c>
      <c r="D729" s="59" t="s">
        <v>87</v>
      </c>
      <c r="E729" s="59" t="s">
        <v>1079</v>
      </c>
      <c r="F729" s="59" t="s">
        <v>1080</v>
      </c>
      <c r="G729" s="59">
        <v>9560000</v>
      </c>
      <c r="H729" s="59" t="s">
        <v>1035</v>
      </c>
      <c r="I729" s="60">
        <v>506.97</v>
      </c>
      <c r="J729" s="60">
        <v>-101.59</v>
      </c>
      <c r="K729" s="60">
        <v>46.76</v>
      </c>
      <c r="L729" s="60">
        <v>410.34</v>
      </c>
      <c r="M729" s="60">
        <v>314.3</v>
      </c>
      <c r="N729" s="60">
        <v>516.55999999999995</v>
      </c>
      <c r="O729" s="60">
        <v>616.55999999999995</v>
      </c>
      <c r="P729" s="60">
        <v>-1.48</v>
      </c>
      <c r="Q729" s="60">
        <v>1286.96</v>
      </c>
      <c r="R729" s="60">
        <v>404.45</v>
      </c>
      <c r="S729" s="60">
        <v>1618.34</v>
      </c>
      <c r="T729" s="60">
        <v>551.71</v>
      </c>
      <c r="U729" s="58">
        <f t="shared" si="11"/>
        <v>6169.8799999999992</v>
      </c>
    </row>
    <row r="730" spans="1:21">
      <c r="A730" s="59">
        <v>2201</v>
      </c>
      <c r="B730" s="59" t="s">
        <v>87</v>
      </c>
      <c r="C730" s="59">
        <v>2201</v>
      </c>
      <c r="D730" s="59" t="s">
        <v>87</v>
      </c>
      <c r="E730" s="59" t="s">
        <v>1079</v>
      </c>
      <c r="F730" s="59" t="s">
        <v>1080</v>
      </c>
      <c r="G730" s="59">
        <v>9561100</v>
      </c>
      <c r="H730" s="59" t="s">
        <v>1036</v>
      </c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>
        <v>17.3</v>
      </c>
      <c r="T730" s="60">
        <v>-5.0599999999999996</v>
      </c>
      <c r="U730" s="58">
        <f t="shared" si="11"/>
        <v>12.240000000000002</v>
      </c>
    </row>
    <row r="731" spans="1:21">
      <c r="A731" s="59">
        <v>2201</v>
      </c>
      <c r="B731" s="59" t="s">
        <v>87</v>
      </c>
      <c r="C731" s="59">
        <v>2201</v>
      </c>
      <c r="D731" s="59" t="s">
        <v>87</v>
      </c>
      <c r="E731" s="59" t="s">
        <v>1079</v>
      </c>
      <c r="F731" s="59" t="s">
        <v>1080</v>
      </c>
      <c r="G731" s="59">
        <v>9561200</v>
      </c>
      <c r="H731" s="59" t="s">
        <v>1037</v>
      </c>
      <c r="I731" s="60">
        <v>60.36</v>
      </c>
      <c r="J731" s="60">
        <v>-6.44</v>
      </c>
      <c r="K731" s="60">
        <v>0.24</v>
      </c>
      <c r="L731" s="60">
        <v>42.25</v>
      </c>
      <c r="M731" s="60">
        <v>35.200000000000003</v>
      </c>
      <c r="N731" s="60">
        <v>60.17</v>
      </c>
      <c r="O731" s="60">
        <v>54.81</v>
      </c>
      <c r="P731" s="60">
        <v>-3.02</v>
      </c>
      <c r="Q731" s="60">
        <v>153.38999999999999</v>
      </c>
      <c r="R731" s="60">
        <v>45.17</v>
      </c>
      <c r="S731" s="60">
        <v>438.32</v>
      </c>
      <c r="T731" s="60">
        <v>47.67</v>
      </c>
      <c r="U731" s="58">
        <f t="shared" si="11"/>
        <v>928.12</v>
      </c>
    </row>
    <row r="732" spans="1:21">
      <c r="A732" s="59">
        <v>2201</v>
      </c>
      <c r="B732" s="59" t="s">
        <v>87</v>
      </c>
      <c r="C732" s="59">
        <v>2201</v>
      </c>
      <c r="D732" s="59" t="s">
        <v>87</v>
      </c>
      <c r="E732" s="59" t="s">
        <v>1079</v>
      </c>
      <c r="F732" s="59" t="s">
        <v>1080</v>
      </c>
      <c r="G732" s="59">
        <v>9561300</v>
      </c>
      <c r="H732" s="59" t="s">
        <v>1038</v>
      </c>
      <c r="I732" s="60">
        <v>304.77</v>
      </c>
      <c r="J732" s="60">
        <v>-56.4</v>
      </c>
      <c r="K732" s="60"/>
      <c r="L732" s="60">
        <v>217.88</v>
      </c>
      <c r="M732" s="60">
        <v>172.27</v>
      </c>
      <c r="N732" s="60">
        <v>216.43</v>
      </c>
      <c r="O732" s="60">
        <v>281.22000000000003</v>
      </c>
      <c r="P732" s="60">
        <v>-15.39</v>
      </c>
      <c r="Q732" s="60">
        <v>708.91</v>
      </c>
      <c r="R732" s="60">
        <v>225.32</v>
      </c>
      <c r="S732" s="60">
        <v>1075.1600000000001</v>
      </c>
      <c r="T732" s="60">
        <v>249.24</v>
      </c>
      <c r="U732" s="58">
        <f t="shared" si="11"/>
        <v>3379.41</v>
      </c>
    </row>
    <row r="733" spans="1:21">
      <c r="A733" s="59">
        <v>2201</v>
      </c>
      <c r="B733" s="59" t="s">
        <v>87</v>
      </c>
      <c r="C733" s="59">
        <v>2201</v>
      </c>
      <c r="D733" s="59" t="s">
        <v>87</v>
      </c>
      <c r="E733" s="59" t="s">
        <v>1079</v>
      </c>
      <c r="F733" s="59" t="s">
        <v>1080</v>
      </c>
      <c r="G733" s="59">
        <v>9562000</v>
      </c>
      <c r="H733" s="59" t="s">
        <v>1039</v>
      </c>
      <c r="I733" s="60">
        <v>4329.9399999999996</v>
      </c>
      <c r="J733" s="60">
        <v>-497.57</v>
      </c>
      <c r="K733" s="60">
        <v>2152.37</v>
      </c>
      <c r="L733" s="60">
        <v>545.12</v>
      </c>
      <c r="M733" s="60">
        <v>-313.3</v>
      </c>
      <c r="N733" s="60">
        <v>1145.8699999999999</v>
      </c>
      <c r="O733" s="60">
        <v>1332.65</v>
      </c>
      <c r="P733" s="60">
        <v>836.39</v>
      </c>
      <c r="Q733" s="60">
        <v>573.45000000000005</v>
      </c>
      <c r="R733" s="60">
        <v>218.39</v>
      </c>
      <c r="S733" s="60">
        <v>1813.68</v>
      </c>
      <c r="T733" s="60">
        <v>-82.37</v>
      </c>
      <c r="U733" s="58">
        <f t="shared" si="11"/>
        <v>12054.619999999999</v>
      </c>
    </row>
    <row r="734" spans="1:21">
      <c r="A734" s="59">
        <v>2201</v>
      </c>
      <c r="B734" s="59" t="s">
        <v>87</v>
      </c>
      <c r="C734" s="59">
        <v>2201</v>
      </c>
      <c r="D734" s="59" t="s">
        <v>87</v>
      </c>
      <c r="E734" s="59" t="s">
        <v>1079</v>
      </c>
      <c r="F734" s="59" t="s">
        <v>1080</v>
      </c>
      <c r="G734" s="59">
        <v>9563000</v>
      </c>
      <c r="H734" s="59" t="s">
        <v>1040</v>
      </c>
      <c r="I734" s="60">
        <v>5.69</v>
      </c>
      <c r="J734" s="60">
        <v>-1.22</v>
      </c>
      <c r="K734" s="60">
        <v>5.44</v>
      </c>
      <c r="L734" s="60">
        <v>11.53</v>
      </c>
      <c r="M734" s="60">
        <v>21.75</v>
      </c>
      <c r="N734" s="60">
        <v>8</v>
      </c>
      <c r="O734" s="60">
        <v>3.74</v>
      </c>
      <c r="P734" s="60">
        <v>5.59</v>
      </c>
      <c r="Q734" s="60">
        <v>273.93</v>
      </c>
      <c r="R734" s="60">
        <v>9.75</v>
      </c>
      <c r="S734" s="60">
        <v>41.97</v>
      </c>
      <c r="T734" s="60">
        <v>-2.33</v>
      </c>
      <c r="U734" s="58">
        <f t="shared" si="11"/>
        <v>383.84</v>
      </c>
    </row>
    <row r="735" spans="1:21">
      <c r="A735" s="59">
        <v>2201</v>
      </c>
      <c r="B735" s="59" t="s">
        <v>87</v>
      </c>
      <c r="C735" s="59">
        <v>2201</v>
      </c>
      <c r="D735" s="59" t="s">
        <v>87</v>
      </c>
      <c r="E735" s="59" t="s">
        <v>1079</v>
      </c>
      <c r="F735" s="59" t="s">
        <v>1080</v>
      </c>
      <c r="G735" s="59">
        <v>9566000</v>
      </c>
      <c r="H735" s="59" t="s">
        <v>1041</v>
      </c>
      <c r="I735" s="60">
        <v>2277.29</v>
      </c>
      <c r="J735" s="60">
        <v>599.72</v>
      </c>
      <c r="K735" s="60">
        <v>1051.74</v>
      </c>
      <c r="L735" s="60">
        <v>640.32000000000005</v>
      </c>
      <c r="M735" s="60">
        <v>706.06</v>
      </c>
      <c r="N735" s="60">
        <v>2015.26</v>
      </c>
      <c r="O735" s="60">
        <v>1013.72</v>
      </c>
      <c r="P735" s="60">
        <v>952.18</v>
      </c>
      <c r="Q735" s="60">
        <v>347.61</v>
      </c>
      <c r="R735" s="60">
        <v>-188.17</v>
      </c>
      <c r="S735" s="60">
        <v>3144.04</v>
      </c>
      <c r="T735" s="60">
        <v>2035.17</v>
      </c>
      <c r="U735" s="58">
        <f t="shared" si="11"/>
        <v>14594.94</v>
      </c>
    </row>
    <row r="736" spans="1:21">
      <c r="A736" s="59">
        <v>2201</v>
      </c>
      <c r="B736" s="59" t="s">
        <v>87</v>
      </c>
      <c r="C736" s="59">
        <v>2201</v>
      </c>
      <c r="D736" s="59" t="s">
        <v>87</v>
      </c>
      <c r="E736" s="59" t="s">
        <v>1079</v>
      </c>
      <c r="F736" s="59" t="s">
        <v>1080</v>
      </c>
      <c r="G736" s="59">
        <v>9569000</v>
      </c>
      <c r="H736" s="59" t="s">
        <v>1042</v>
      </c>
      <c r="I736" s="60">
        <v>0.2</v>
      </c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8">
        <f t="shared" si="11"/>
        <v>0.2</v>
      </c>
    </row>
    <row r="737" spans="1:21">
      <c r="A737" s="59">
        <v>2201</v>
      </c>
      <c r="B737" s="59" t="s">
        <v>87</v>
      </c>
      <c r="C737" s="59">
        <v>2201</v>
      </c>
      <c r="D737" s="59" t="s">
        <v>87</v>
      </c>
      <c r="E737" s="59" t="s">
        <v>1079</v>
      </c>
      <c r="F737" s="59" t="s">
        <v>1080</v>
      </c>
      <c r="G737" s="59">
        <v>9569200</v>
      </c>
      <c r="H737" s="59" t="s">
        <v>1043</v>
      </c>
      <c r="I737" s="60"/>
      <c r="J737" s="60"/>
      <c r="K737" s="60"/>
      <c r="L737" s="60"/>
      <c r="M737" s="60"/>
      <c r="N737" s="60"/>
      <c r="O737" s="60"/>
      <c r="P737" s="60">
        <v>170.09</v>
      </c>
      <c r="Q737" s="60">
        <v>7.68</v>
      </c>
      <c r="R737" s="60">
        <v>47.78</v>
      </c>
      <c r="S737" s="60">
        <v>34.4</v>
      </c>
      <c r="T737" s="60">
        <v>14.82</v>
      </c>
      <c r="U737" s="58">
        <f t="shared" si="11"/>
        <v>274.77</v>
      </c>
    </row>
    <row r="738" spans="1:21">
      <c r="A738" s="59">
        <v>2201</v>
      </c>
      <c r="B738" s="59" t="s">
        <v>87</v>
      </c>
      <c r="C738" s="59">
        <v>2201</v>
      </c>
      <c r="D738" s="59" t="s">
        <v>87</v>
      </c>
      <c r="E738" s="59" t="s">
        <v>1079</v>
      </c>
      <c r="F738" s="59" t="s">
        <v>1080</v>
      </c>
      <c r="G738" s="59">
        <v>9569300</v>
      </c>
      <c r="H738" s="59" t="s">
        <v>1044</v>
      </c>
      <c r="I738" s="60">
        <v>36.64</v>
      </c>
      <c r="J738" s="60">
        <v>-0.43</v>
      </c>
      <c r="K738" s="60">
        <v>4.0199999999999996</v>
      </c>
      <c r="L738" s="60">
        <v>4.68</v>
      </c>
      <c r="M738" s="60">
        <v>12.48</v>
      </c>
      <c r="N738" s="60">
        <v>-0.41</v>
      </c>
      <c r="O738" s="60">
        <v>2</v>
      </c>
      <c r="P738" s="60">
        <v>25.17</v>
      </c>
      <c r="Q738" s="60">
        <v>-5.37</v>
      </c>
      <c r="R738" s="60">
        <v>13.63</v>
      </c>
      <c r="S738" s="60">
        <v>35.17</v>
      </c>
      <c r="T738" s="60">
        <v>21.02</v>
      </c>
      <c r="U738" s="58">
        <f t="shared" si="11"/>
        <v>148.6</v>
      </c>
    </row>
    <row r="739" spans="1:21">
      <c r="A739" s="59">
        <v>2201</v>
      </c>
      <c r="B739" s="59" t="s">
        <v>87</v>
      </c>
      <c r="C739" s="59">
        <v>2201</v>
      </c>
      <c r="D739" s="59" t="s">
        <v>87</v>
      </c>
      <c r="E739" s="59" t="s">
        <v>1079</v>
      </c>
      <c r="F739" s="59" t="s">
        <v>1080</v>
      </c>
      <c r="G739" s="59">
        <v>9570000</v>
      </c>
      <c r="H739" s="59" t="s">
        <v>1045</v>
      </c>
      <c r="I739" s="60">
        <v>368.37</v>
      </c>
      <c r="J739" s="60">
        <v>-84.19</v>
      </c>
      <c r="K739" s="60">
        <v>682.1</v>
      </c>
      <c r="L739" s="60">
        <v>143.31</v>
      </c>
      <c r="M739" s="60">
        <v>-2.94</v>
      </c>
      <c r="N739" s="60">
        <v>191.71</v>
      </c>
      <c r="O739" s="60">
        <v>630.54999999999995</v>
      </c>
      <c r="P739" s="60">
        <v>284.16000000000003</v>
      </c>
      <c r="Q739" s="60">
        <v>102.57</v>
      </c>
      <c r="R739" s="60">
        <v>42.92</v>
      </c>
      <c r="S739" s="60">
        <v>434.25</v>
      </c>
      <c r="T739" s="60">
        <v>12.45</v>
      </c>
      <c r="U739" s="58">
        <f t="shared" si="11"/>
        <v>2805.2599999999998</v>
      </c>
    </row>
    <row r="740" spans="1:21">
      <c r="A740" s="59">
        <v>2201</v>
      </c>
      <c r="B740" s="59" t="s">
        <v>87</v>
      </c>
      <c r="C740" s="59">
        <v>2201</v>
      </c>
      <c r="D740" s="59" t="s">
        <v>87</v>
      </c>
      <c r="E740" s="59" t="s">
        <v>1079</v>
      </c>
      <c r="F740" s="59" t="s">
        <v>1080</v>
      </c>
      <c r="G740" s="59">
        <v>9571000</v>
      </c>
      <c r="H740" s="59" t="s">
        <v>1046</v>
      </c>
      <c r="I740" s="60">
        <v>50.64</v>
      </c>
      <c r="J740" s="60">
        <v>64.47</v>
      </c>
      <c r="K740" s="60">
        <v>-3.23</v>
      </c>
      <c r="L740" s="60">
        <v>67.400000000000006</v>
      </c>
      <c r="M740" s="60">
        <v>72.61</v>
      </c>
      <c r="N740" s="60">
        <v>67.63</v>
      </c>
      <c r="O740" s="60">
        <v>72.83</v>
      </c>
      <c r="P740" s="60">
        <v>37.15</v>
      </c>
      <c r="Q740" s="60">
        <v>71.849999999999994</v>
      </c>
      <c r="R740" s="60">
        <v>13.13</v>
      </c>
      <c r="S740" s="60">
        <v>199.87</v>
      </c>
      <c r="T740" s="60">
        <v>-12.11</v>
      </c>
      <c r="U740" s="58">
        <f t="shared" si="11"/>
        <v>702.2399999999999</v>
      </c>
    </row>
    <row r="741" spans="1:21">
      <c r="A741" s="59">
        <v>2201</v>
      </c>
      <c r="B741" s="59" t="s">
        <v>87</v>
      </c>
      <c r="C741" s="59">
        <v>2201</v>
      </c>
      <c r="D741" s="59" t="s">
        <v>87</v>
      </c>
      <c r="E741" s="59" t="s">
        <v>1079</v>
      </c>
      <c r="F741" s="59" t="s">
        <v>1080</v>
      </c>
      <c r="G741" s="59">
        <v>9580000</v>
      </c>
      <c r="H741" s="59" t="s">
        <v>1047</v>
      </c>
      <c r="I741" s="60">
        <v>357.57</v>
      </c>
      <c r="J741" s="60">
        <v>31.25</v>
      </c>
      <c r="K741" s="60">
        <v>51</v>
      </c>
      <c r="L741" s="60">
        <v>309.06</v>
      </c>
      <c r="M741" s="60">
        <v>-62.44</v>
      </c>
      <c r="N741" s="60">
        <v>672.99</v>
      </c>
      <c r="O741" s="60">
        <v>551.99</v>
      </c>
      <c r="P741" s="60">
        <v>211.01</v>
      </c>
      <c r="Q741" s="60">
        <v>410.86</v>
      </c>
      <c r="R741" s="60">
        <v>331.42</v>
      </c>
      <c r="S741" s="60">
        <v>1435.31</v>
      </c>
      <c r="T741" s="60">
        <v>-22.64</v>
      </c>
      <c r="U741" s="58">
        <f t="shared" si="11"/>
        <v>4277.38</v>
      </c>
    </row>
    <row r="742" spans="1:21">
      <c r="A742" s="59">
        <v>2201</v>
      </c>
      <c r="B742" s="59" t="s">
        <v>87</v>
      </c>
      <c r="C742" s="59">
        <v>2201</v>
      </c>
      <c r="D742" s="59" t="s">
        <v>87</v>
      </c>
      <c r="E742" s="59" t="s">
        <v>1079</v>
      </c>
      <c r="F742" s="59" t="s">
        <v>1080</v>
      </c>
      <c r="G742" s="59">
        <v>9581000</v>
      </c>
      <c r="H742" s="59" t="s">
        <v>1048</v>
      </c>
      <c r="I742" s="60">
        <v>600.52</v>
      </c>
      <c r="J742" s="60">
        <v>16.760000000000002</v>
      </c>
      <c r="K742" s="60">
        <v>86.71</v>
      </c>
      <c r="L742" s="60">
        <v>277.43</v>
      </c>
      <c r="M742" s="60">
        <v>-12.14</v>
      </c>
      <c r="N742" s="60">
        <v>194.11</v>
      </c>
      <c r="O742" s="60">
        <v>181.69</v>
      </c>
      <c r="P742" s="60">
        <v>176.79</v>
      </c>
      <c r="Q742" s="60">
        <v>202.77</v>
      </c>
      <c r="R742" s="60">
        <v>122.91</v>
      </c>
      <c r="S742" s="60">
        <v>176.43</v>
      </c>
      <c r="T742" s="60">
        <v>71.78</v>
      </c>
      <c r="U742" s="58">
        <f t="shared" si="11"/>
        <v>2095.7600000000002</v>
      </c>
    </row>
    <row r="743" spans="1:21">
      <c r="A743" s="59">
        <v>2201</v>
      </c>
      <c r="B743" s="59" t="s">
        <v>87</v>
      </c>
      <c r="C743" s="59">
        <v>2201</v>
      </c>
      <c r="D743" s="59" t="s">
        <v>87</v>
      </c>
      <c r="E743" s="59" t="s">
        <v>1079</v>
      </c>
      <c r="F743" s="59" t="s">
        <v>1080</v>
      </c>
      <c r="G743" s="59">
        <v>9582000</v>
      </c>
      <c r="H743" s="59" t="s">
        <v>1049</v>
      </c>
      <c r="I743" s="60">
        <v>1757.96</v>
      </c>
      <c r="J743" s="60">
        <v>-165.8</v>
      </c>
      <c r="K743" s="60">
        <v>999.7</v>
      </c>
      <c r="L743" s="60">
        <v>509.87</v>
      </c>
      <c r="M743" s="60">
        <v>22.3</v>
      </c>
      <c r="N743" s="60">
        <v>967.5</v>
      </c>
      <c r="O743" s="60">
        <v>1385.1</v>
      </c>
      <c r="P743" s="60">
        <v>510.12</v>
      </c>
      <c r="Q743" s="60">
        <v>425.83</v>
      </c>
      <c r="R743" s="60">
        <v>192.26</v>
      </c>
      <c r="S743" s="60">
        <v>2569.6999999999998</v>
      </c>
      <c r="T743" s="60">
        <v>-92.09</v>
      </c>
      <c r="U743" s="58">
        <f t="shared" si="11"/>
        <v>9082.4500000000007</v>
      </c>
    </row>
    <row r="744" spans="1:21">
      <c r="A744" s="59">
        <v>2201</v>
      </c>
      <c r="B744" s="59" t="s">
        <v>87</v>
      </c>
      <c r="C744" s="59">
        <v>2201</v>
      </c>
      <c r="D744" s="59" t="s">
        <v>87</v>
      </c>
      <c r="E744" s="59" t="s">
        <v>1079</v>
      </c>
      <c r="F744" s="59" t="s">
        <v>1080</v>
      </c>
      <c r="G744" s="59">
        <v>9583000</v>
      </c>
      <c r="H744" s="59" t="s">
        <v>1050</v>
      </c>
      <c r="I744" s="60">
        <v>8778.89</v>
      </c>
      <c r="J744" s="60">
        <v>1785.53</v>
      </c>
      <c r="K744" s="60">
        <v>3709.84</v>
      </c>
      <c r="L744" s="60">
        <v>4216.6000000000004</v>
      </c>
      <c r="M744" s="60">
        <v>1864.35</v>
      </c>
      <c r="N744" s="60">
        <v>6950.99</v>
      </c>
      <c r="O744" s="60">
        <v>4184.2299999999996</v>
      </c>
      <c r="P744" s="60">
        <v>1980.74</v>
      </c>
      <c r="Q744" s="60">
        <v>6635.78</v>
      </c>
      <c r="R744" s="60">
        <v>119.55</v>
      </c>
      <c r="S744" s="60">
        <v>8399.31</v>
      </c>
      <c r="T744" s="60">
        <v>4534.78</v>
      </c>
      <c r="U744" s="58">
        <f t="shared" si="11"/>
        <v>53160.59</v>
      </c>
    </row>
    <row r="745" spans="1:21">
      <c r="A745" s="59">
        <v>2201</v>
      </c>
      <c r="B745" s="59" t="s">
        <v>87</v>
      </c>
      <c r="C745" s="59">
        <v>2201</v>
      </c>
      <c r="D745" s="59" t="s">
        <v>87</v>
      </c>
      <c r="E745" s="59" t="s">
        <v>1079</v>
      </c>
      <c r="F745" s="59" t="s">
        <v>1080</v>
      </c>
      <c r="G745" s="59">
        <v>9584000</v>
      </c>
      <c r="H745" s="59" t="s">
        <v>1051</v>
      </c>
      <c r="I745" s="60">
        <v>8185.36</v>
      </c>
      <c r="J745" s="60">
        <v>3315.67</v>
      </c>
      <c r="K745" s="60">
        <v>3042.68</v>
      </c>
      <c r="L745" s="60">
        <v>6486.72</v>
      </c>
      <c r="M745" s="60">
        <v>5000.21</v>
      </c>
      <c r="N745" s="60">
        <v>6234.3</v>
      </c>
      <c r="O745" s="60">
        <v>5662.64</v>
      </c>
      <c r="P745" s="60">
        <v>5426.16</v>
      </c>
      <c r="Q745" s="60">
        <v>3941.5</v>
      </c>
      <c r="R745" s="60">
        <v>2889.55</v>
      </c>
      <c r="S745" s="60">
        <v>7404.36</v>
      </c>
      <c r="T745" s="60">
        <v>3129.01</v>
      </c>
      <c r="U745" s="58">
        <f t="shared" si="11"/>
        <v>60718.160000000011</v>
      </c>
    </row>
    <row r="746" spans="1:21">
      <c r="A746" s="59">
        <v>2201</v>
      </c>
      <c r="B746" s="59" t="s">
        <v>87</v>
      </c>
      <c r="C746" s="59">
        <v>2201</v>
      </c>
      <c r="D746" s="59" t="s">
        <v>87</v>
      </c>
      <c r="E746" s="59" t="s">
        <v>1079</v>
      </c>
      <c r="F746" s="59" t="s">
        <v>1080</v>
      </c>
      <c r="G746" s="59">
        <v>9585000</v>
      </c>
      <c r="H746" s="59" t="s">
        <v>1052</v>
      </c>
      <c r="I746" s="60">
        <v>4226.8</v>
      </c>
      <c r="J746" s="60">
        <v>116.56</v>
      </c>
      <c r="K746" s="60">
        <v>532.86</v>
      </c>
      <c r="L746" s="60">
        <v>2777.15</v>
      </c>
      <c r="M746" s="60">
        <v>157.41</v>
      </c>
      <c r="N746" s="60">
        <v>4795.01</v>
      </c>
      <c r="O746" s="60">
        <v>1411.52</v>
      </c>
      <c r="P746" s="60">
        <v>170.61</v>
      </c>
      <c r="Q746" s="60">
        <v>766.31</v>
      </c>
      <c r="R746" s="60">
        <v>835.5</v>
      </c>
      <c r="S746" s="60">
        <v>2671.82</v>
      </c>
      <c r="T746" s="60">
        <v>25.21</v>
      </c>
      <c r="U746" s="58">
        <f t="shared" si="11"/>
        <v>18486.760000000002</v>
      </c>
    </row>
    <row r="747" spans="1:21">
      <c r="A747" s="59">
        <v>2201</v>
      </c>
      <c r="B747" s="59" t="s">
        <v>87</v>
      </c>
      <c r="C747" s="59">
        <v>2201</v>
      </c>
      <c r="D747" s="59" t="s">
        <v>87</v>
      </c>
      <c r="E747" s="59" t="s">
        <v>1079</v>
      </c>
      <c r="F747" s="59" t="s">
        <v>1080</v>
      </c>
      <c r="G747" s="59">
        <v>9586000</v>
      </c>
      <c r="H747" s="59" t="s">
        <v>1053</v>
      </c>
      <c r="I747" s="60">
        <v>4025.46</v>
      </c>
      <c r="J747" s="60">
        <v>2017.2</v>
      </c>
      <c r="K747" s="60">
        <v>1701.45</v>
      </c>
      <c r="L747" s="60">
        <v>2802.96</v>
      </c>
      <c r="M747" s="60">
        <v>2257.35</v>
      </c>
      <c r="N747" s="60">
        <v>1992.09</v>
      </c>
      <c r="O747" s="60">
        <v>1375.89</v>
      </c>
      <c r="P747" s="60">
        <v>1782.69</v>
      </c>
      <c r="Q747" s="60">
        <v>1776.14</v>
      </c>
      <c r="R747" s="60">
        <v>230.57</v>
      </c>
      <c r="S747" s="60">
        <v>2862.3</v>
      </c>
      <c r="T747" s="60">
        <v>2087.27</v>
      </c>
      <c r="U747" s="58">
        <f t="shared" si="11"/>
        <v>24911.37</v>
      </c>
    </row>
    <row r="748" spans="1:21">
      <c r="A748" s="59">
        <v>2201</v>
      </c>
      <c r="B748" s="59" t="s">
        <v>87</v>
      </c>
      <c r="C748" s="59">
        <v>2201</v>
      </c>
      <c r="D748" s="59" t="s">
        <v>87</v>
      </c>
      <c r="E748" s="59" t="s">
        <v>1079</v>
      </c>
      <c r="F748" s="59" t="s">
        <v>1080</v>
      </c>
      <c r="G748" s="59">
        <v>9587000</v>
      </c>
      <c r="H748" s="59" t="s">
        <v>1054</v>
      </c>
      <c r="I748" s="60">
        <v>3489.47</v>
      </c>
      <c r="J748" s="60">
        <v>0.24</v>
      </c>
      <c r="K748" s="60">
        <v>477.49</v>
      </c>
      <c r="L748" s="60">
        <v>1580.4</v>
      </c>
      <c r="M748" s="60">
        <v>1244.1400000000001</v>
      </c>
      <c r="N748" s="60">
        <v>1276.28</v>
      </c>
      <c r="O748" s="60">
        <v>1395.64</v>
      </c>
      <c r="P748" s="60">
        <v>1220.93</v>
      </c>
      <c r="Q748" s="60">
        <v>1199.48</v>
      </c>
      <c r="R748" s="60">
        <v>26.58</v>
      </c>
      <c r="S748" s="60">
        <v>2782.16</v>
      </c>
      <c r="T748" s="60">
        <v>796.93</v>
      </c>
      <c r="U748" s="58">
        <f t="shared" si="11"/>
        <v>15489.74</v>
      </c>
    </row>
    <row r="749" spans="1:21">
      <c r="A749" s="59">
        <v>2201</v>
      </c>
      <c r="B749" s="59" t="s">
        <v>87</v>
      </c>
      <c r="C749" s="59">
        <v>2201</v>
      </c>
      <c r="D749" s="59" t="s">
        <v>87</v>
      </c>
      <c r="E749" s="59" t="s">
        <v>1079</v>
      </c>
      <c r="F749" s="59" t="s">
        <v>1080</v>
      </c>
      <c r="G749" s="59">
        <v>9588000</v>
      </c>
      <c r="H749" s="59" t="s">
        <v>1055</v>
      </c>
      <c r="I749" s="60">
        <v>2980.35</v>
      </c>
      <c r="J749" s="60">
        <v>407.52</v>
      </c>
      <c r="K749" s="60">
        <v>2089.2800000000002</v>
      </c>
      <c r="L749" s="60">
        <v>1395.35</v>
      </c>
      <c r="M749" s="60">
        <v>772.38</v>
      </c>
      <c r="N749" s="60">
        <v>2775.24</v>
      </c>
      <c r="O749" s="60">
        <v>2336.69</v>
      </c>
      <c r="P749" s="60">
        <v>1791.33</v>
      </c>
      <c r="Q749" s="60">
        <v>2490.87</v>
      </c>
      <c r="R749" s="60">
        <v>2743.13</v>
      </c>
      <c r="S749" s="60">
        <v>6272.34</v>
      </c>
      <c r="T749" s="60">
        <v>1470.63</v>
      </c>
      <c r="U749" s="58">
        <f t="shared" si="11"/>
        <v>27525.11</v>
      </c>
    </row>
    <row r="750" spans="1:21">
      <c r="A750" s="59">
        <v>2201</v>
      </c>
      <c r="B750" s="59" t="s">
        <v>87</v>
      </c>
      <c r="C750" s="59">
        <v>2201</v>
      </c>
      <c r="D750" s="59" t="s">
        <v>87</v>
      </c>
      <c r="E750" s="59" t="s">
        <v>1079</v>
      </c>
      <c r="F750" s="59" t="s">
        <v>1080</v>
      </c>
      <c r="G750" s="59">
        <v>9591000</v>
      </c>
      <c r="H750" s="59" t="s">
        <v>1056</v>
      </c>
      <c r="I750" s="60">
        <v>158.28</v>
      </c>
      <c r="J750" s="60">
        <v>15.9</v>
      </c>
      <c r="K750" s="60">
        <v>23.59</v>
      </c>
      <c r="L750" s="60">
        <v>231.34</v>
      </c>
      <c r="M750" s="60">
        <v>-2.61</v>
      </c>
      <c r="N750" s="60">
        <v>61.12</v>
      </c>
      <c r="O750" s="60">
        <v>125.67</v>
      </c>
      <c r="P750" s="60">
        <v>63.61</v>
      </c>
      <c r="Q750" s="60">
        <v>99.72</v>
      </c>
      <c r="R750" s="60">
        <v>52.35</v>
      </c>
      <c r="S750" s="60">
        <v>85.92</v>
      </c>
      <c r="T750" s="60">
        <v>44.58</v>
      </c>
      <c r="U750" s="58">
        <f t="shared" si="11"/>
        <v>959.47</v>
      </c>
    </row>
    <row r="751" spans="1:21">
      <c r="A751" s="59">
        <v>2201</v>
      </c>
      <c r="B751" s="59" t="s">
        <v>87</v>
      </c>
      <c r="C751" s="59">
        <v>2201</v>
      </c>
      <c r="D751" s="59" t="s">
        <v>87</v>
      </c>
      <c r="E751" s="59" t="s">
        <v>1079</v>
      </c>
      <c r="F751" s="59" t="s">
        <v>1080</v>
      </c>
      <c r="G751" s="59">
        <v>9592000</v>
      </c>
      <c r="H751" s="59" t="s">
        <v>1057</v>
      </c>
      <c r="I751" s="60">
        <v>801.13</v>
      </c>
      <c r="J751" s="60">
        <v>-114</v>
      </c>
      <c r="K751" s="60">
        <v>287.86</v>
      </c>
      <c r="L751" s="60">
        <v>149.46</v>
      </c>
      <c r="M751" s="60">
        <v>84.54</v>
      </c>
      <c r="N751" s="60">
        <v>570.4</v>
      </c>
      <c r="O751" s="60">
        <v>1084.43</v>
      </c>
      <c r="P751" s="60">
        <v>974.22</v>
      </c>
      <c r="Q751" s="60">
        <v>129.83000000000001</v>
      </c>
      <c r="R751" s="60">
        <v>123.95</v>
      </c>
      <c r="S751" s="60">
        <v>640.52</v>
      </c>
      <c r="T751" s="60">
        <v>83.4</v>
      </c>
      <c r="U751" s="58">
        <f t="shared" si="11"/>
        <v>4815.74</v>
      </c>
    </row>
    <row r="752" spans="1:21">
      <c r="A752" s="59">
        <v>2201</v>
      </c>
      <c r="B752" s="59" t="s">
        <v>87</v>
      </c>
      <c r="C752" s="59">
        <v>2201</v>
      </c>
      <c r="D752" s="59" t="s">
        <v>87</v>
      </c>
      <c r="E752" s="59" t="s">
        <v>1079</v>
      </c>
      <c r="F752" s="59" t="s">
        <v>1080</v>
      </c>
      <c r="G752" s="59">
        <v>9593000</v>
      </c>
      <c r="H752" s="59" t="s">
        <v>1058</v>
      </c>
      <c r="I752" s="60">
        <v>1839.14</v>
      </c>
      <c r="J752" s="60">
        <v>329</v>
      </c>
      <c r="K752" s="60">
        <v>661.15</v>
      </c>
      <c r="L752" s="60">
        <v>1147.2</v>
      </c>
      <c r="M752" s="60">
        <v>-0.37</v>
      </c>
      <c r="N752" s="60">
        <v>1136.71</v>
      </c>
      <c r="O752" s="60">
        <v>1241.83</v>
      </c>
      <c r="P752" s="60">
        <v>1202.6400000000001</v>
      </c>
      <c r="Q752" s="60">
        <v>1293.96</v>
      </c>
      <c r="R752" s="60">
        <v>460.92</v>
      </c>
      <c r="S752" s="60">
        <v>2407.8000000000002</v>
      </c>
      <c r="T752" s="60">
        <v>436.19</v>
      </c>
      <c r="U752" s="58">
        <f t="shared" si="11"/>
        <v>12156.170000000004</v>
      </c>
    </row>
    <row r="753" spans="1:21">
      <c r="A753" s="59">
        <v>2201</v>
      </c>
      <c r="B753" s="59" t="s">
        <v>87</v>
      </c>
      <c r="C753" s="59">
        <v>2201</v>
      </c>
      <c r="D753" s="59" t="s">
        <v>87</v>
      </c>
      <c r="E753" s="59" t="s">
        <v>1079</v>
      </c>
      <c r="F753" s="59" t="s">
        <v>1080</v>
      </c>
      <c r="G753" s="59">
        <v>9594000</v>
      </c>
      <c r="H753" s="59" t="s">
        <v>1059</v>
      </c>
      <c r="I753" s="60">
        <v>636.87</v>
      </c>
      <c r="J753" s="60">
        <v>44.49</v>
      </c>
      <c r="K753" s="60">
        <v>211.61</v>
      </c>
      <c r="L753" s="60">
        <v>1410.87</v>
      </c>
      <c r="M753" s="60">
        <v>-32.35</v>
      </c>
      <c r="N753" s="60">
        <v>236.57</v>
      </c>
      <c r="O753" s="60">
        <v>515</v>
      </c>
      <c r="P753" s="60">
        <v>416.81</v>
      </c>
      <c r="Q753" s="60">
        <v>399.13</v>
      </c>
      <c r="R753" s="60">
        <v>100.48</v>
      </c>
      <c r="S753" s="60">
        <v>664.75</v>
      </c>
      <c r="T753" s="60">
        <v>101.27</v>
      </c>
      <c r="U753" s="58">
        <f t="shared" si="11"/>
        <v>4705.5000000000009</v>
      </c>
    </row>
    <row r="754" spans="1:21">
      <c r="A754" s="59">
        <v>2201</v>
      </c>
      <c r="B754" s="59" t="s">
        <v>87</v>
      </c>
      <c r="C754" s="59">
        <v>2201</v>
      </c>
      <c r="D754" s="59" t="s">
        <v>87</v>
      </c>
      <c r="E754" s="59" t="s">
        <v>1079</v>
      </c>
      <c r="F754" s="59" t="s">
        <v>1080</v>
      </c>
      <c r="G754" s="59">
        <v>9595000</v>
      </c>
      <c r="H754" s="59" t="s">
        <v>1060</v>
      </c>
      <c r="I754" s="60"/>
      <c r="J754" s="60"/>
      <c r="K754" s="60"/>
      <c r="L754" s="60">
        <v>0.14000000000000001</v>
      </c>
      <c r="M754" s="60">
        <v>-0.06</v>
      </c>
      <c r="N754" s="60"/>
      <c r="O754" s="60"/>
      <c r="P754" s="60"/>
      <c r="Q754" s="60"/>
      <c r="R754" s="60"/>
      <c r="S754" s="60"/>
      <c r="T754" s="60">
        <v>0.04</v>
      </c>
      <c r="U754" s="58">
        <f t="shared" si="11"/>
        <v>0.12000000000000002</v>
      </c>
    </row>
    <row r="755" spans="1:21">
      <c r="A755" s="59">
        <v>2201</v>
      </c>
      <c r="B755" s="59" t="s">
        <v>87</v>
      </c>
      <c r="C755" s="59">
        <v>2201</v>
      </c>
      <c r="D755" s="59" t="s">
        <v>87</v>
      </c>
      <c r="E755" s="59" t="s">
        <v>1079</v>
      </c>
      <c r="F755" s="59" t="s">
        <v>1080</v>
      </c>
      <c r="G755" s="59">
        <v>9596000</v>
      </c>
      <c r="H755" s="59" t="s">
        <v>1061</v>
      </c>
      <c r="I755" s="60">
        <v>407.34</v>
      </c>
      <c r="J755" s="60">
        <v>4.07</v>
      </c>
      <c r="K755" s="60">
        <v>0.28999999999999998</v>
      </c>
      <c r="L755" s="60">
        <v>3.65</v>
      </c>
      <c r="M755" s="60">
        <v>0.95</v>
      </c>
      <c r="N755" s="60">
        <v>0.69</v>
      </c>
      <c r="O755" s="60">
        <v>8.06</v>
      </c>
      <c r="P755" s="60">
        <v>4.75</v>
      </c>
      <c r="Q755" s="60">
        <v>6.41</v>
      </c>
      <c r="R755" s="60"/>
      <c r="S755" s="60">
        <v>7.59</v>
      </c>
      <c r="T755" s="60">
        <v>4.8499999999999996</v>
      </c>
      <c r="U755" s="58">
        <f t="shared" si="11"/>
        <v>448.65</v>
      </c>
    </row>
    <row r="756" spans="1:21">
      <c r="A756" s="59">
        <v>2201</v>
      </c>
      <c r="B756" s="59" t="s">
        <v>87</v>
      </c>
      <c r="C756" s="59">
        <v>2201</v>
      </c>
      <c r="D756" s="59" t="s">
        <v>87</v>
      </c>
      <c r="E756" s="59" t="s">
        <v>1079</v>
      </c>
      <c r="F756" s="59" t="s">
        <v>1080</v>
      </c>
      <c r="G756" s="59">
        <v>9597000</v>
      </c>
      <c r="H756" s="59" t="s">
        <v>1062</v>
      </c>
      <c r="I756" s="60">
        <v>246.57</v>
      </c>
      <c r="J756" s="60">
        <v>177.54</v>
      </c>
      <c r="K756" s="60">
        <v>59.11</v>
      </c>
      <c r="L756" s="60">
        <v>157.61000000000001</v>
      </c>
      <c r="M756" s="60">
        <v>281.3</v>
      </c>
      <c r="N756" s="60">
        <v>37.29</v>
      </c>
      <c r="O756" s="60">
        <v>60.35</v>
      </c>
      <c r="P756" s="60">
        <v>142.69999999999999</v>
      </c>
      <c r="Q756" s="60">
        <v>75.900000000000006</v>
      </c>
      <c r="R756" s="60">
        <v>-28.61</v>
      </c>
      <c r="S756" s="60">
        <v>177.31</v>
      </c>
      <c r="T756" s="60">
        <v>114.24</v>
      </c>
      <c r="U756" s="58">
        <f t="shared" si="11"/>
        <v>1501.3100000000002</v>
      </c>
    </row>
    <row r="757" spans="1:21">
      <c r="A757" s="59">
        <v>2201</v>
      </c>
      <c r="B757" s="59" t="s">
        <v>87</v>
      </c>
      <c r="C757" s="59">
        <v>2201</v>
      </c>
      <c r="D757" s="59" t="s">
        <v>87</v>
      </c>
      <c r="E757" s="59" t="s">
        <v>1079</v>
      </c>
      <c r="F757" s="59" t="s">
        <v>1080</v>
      </c>
      <c r="G757" s="59">
        <v>9901000</v>
      </c>
      <c r="H757" s="59" t="s">
        <v>1063</v>
      </c>
      <c r="I757" s="60"/>
      <c r="J757" s="60"/>
      <c r="K757" s="60"/>
      <c r="L757" s="60"/>
      <c r="M757" s="60"/>
      <c r="N757" s="60">
        <v>0.12</v>
      </c>
      <c r="O757" s="60">
        <v>0.16</v>
      </c>
      <c r="P757" s="60"/>
      <c r="Q757" s="60"/>
      <c r="R757" s="60"/>
      <c r="S757" s="60"/>
      <c r="T757" s="60"/>
      <c r="U757" s="58">
        <f t="shared" si="11"/>
        <v>0.28000000000000003</v>
      </c>
    </row>
    <row r="758" spans="1:21">
      <c r="A758" s="59">
        <v>2201</v>
      </c>
      <c r="B758" s="59" t="s">
        <v>87</v>
      </c>
      <c r="C758" s="59">
        <v>2201</v>
      </c>
      <c r="D758" s="59" t="s">
        <v>87</v>
      </c>
      <c r="E758" s="59" t="s">
        <v>1079</v>
      </c>
      <c r="F758" s="59" t="s">
        <v>1080</v>
      </c>
      <c r="G758" s="59">
        <v>9902000</v>
      </c>
      <c r="H758" s="59" t="s">
        <v>1064</v>
      </c>
      <c r="I758" s="60">
        <v>132.94999999999999</v>
      </c>
      <c r="J758" s="60">
        <v>80.42</v>
      </c>
      <c r="K758" s="60">
        <v>25.35</v>
      </c>
      <c r="L758" s="60">
        <v>85.79</v>
      </c>
      <c r="M758" s="60">
        <v>94.61</v>
      </c>
      <c r="N758" s="60">
        <v>23.27</v>
      </c>
      <c r="O758" s="60">
        <v>31.83</v>
      </c>
      <c r="P758" s="60">
        <v>79.64</v>
      </c>
      <c r="Q758" s="60">
        <v>31.49</v>
      </c>
      <c r="R758" s="60">
        <v>-16.57</v>
      </c>
      <c r="S758" s="60">
        <v>92.41</v>
      </c>
      <c r="T758" s="60">
        <v>102.66</v>
      </c>
      <c r="U758" s="58">
        <f t="shared" si="11"/>
        <v>763.84999999999991</v>
      </c>
    </row>
    <row r="759" spans="1:21">
      <c r="A759" s="59">
        <v>2201</v>
      </c>
      <c r="B759" s="59" t="s">
        <v>87</v>
      </c>
      <c r="C759" s="59">
        <v>2201</v>
      </c>
      <c r="D759" s="59" t="s">
        <v>87</v>
      </c>
      <c r="E759" s="59" t="s">
        <v>1079</v>
      </c>
      <c r="F759" s="59" t="s">
        <v>1080</v>
      </c>
      <c r="G759" s="59">
        <v>9903000</v>
      </c>
      <c r="H759" s="59" t="s">
        <v>1065</v>
      </c>
      <c r="I759" s="60">
        <v>13105.17</v>
      </c>
      <c r="J759" s="60">
        <v>4497.3599999999997</v>
      </c>
      <c r="K759" s="60">
        <v>19342.91</v>
      </c>
      <c r="L759" s="60">
        <v>9534.3700000000008</v>
      </c>
      <c r="M759" s="60">
        <v>4774.54</v>
      </c>
      <c r="N759" s="60">
        <v>8714.9500000000007</v>
      </c>
      <c r="O759" s="60">
        <v>10490.17</v>
      </c>
      <c r="P759" s="60">
        <v>6266.82</v>
      </c>
      <c r="Q759" s="60">
        <v>9348.44</v>
      </c>
      <c r="R759" s="60">
        <v>-725.77</v>
      </c>
      <c r="S759" s="60">
        <v>15931.78</v>
      </c>
      <c r="T759" s="60">
        <v>5300.66</v>
      </c>
      <c r="U759" s="58">
        <f t="shared" si="11"/>
        <v>106581.40000000001</v>
      </c>
    </row>
    <row r="760" spans="1:21">
      <c r="A760" s="59">
        <v>2201</v>
      </c>
      <c r="B760" s="59" t="s">
        <v>87</v>
      </c>
      <c r="C760" s="59">
        <v>2201</v>
      </c>
      <c r="D760" s="59" t="s">
        <v>87</v>
      </c>
      <c r="E760" s="59" t="s">
        <v>1079</v>
      </c>
      <c r="F760" s="59" t="s">
        <v>1080</v>
      </c>
      <c r="G760" s="59">
        <v>9908000</v>
      </c>
      <c r="H760" s="59" t="s">
        <v>1066</v>
      </c>
      <c r="I760" s="60">
        <v>19851.16</v>
      </c>
      <c r="J760" s="60">
        <v>13917.42</v>
      </c>
      <c r="K760" s="60">
        <v>8949.49</v>
      </c>
      <c r="L760" s="60">
        <v>4810.8900000000003</v>
      </c>
      <c r="M760" s="60">
        <v>2206.38</v>
      </c>
      <c r="N760" s="60">
        <v>6047.04</v>
      </c>
      <c r="O760" s="60">
        <v>9188.7000000000007</v>
      </c>
      <c r="P760" s="60">
        <v>6052.94</v>
      </c>
      <c r="Q760" s="60">
        <v>10497.06</v>
      </c>
      <c r="R760" s="60">
        <v>14.64</v>
      </c>
      <c r="S760" s="60">
        <v>14413.65</v>
      </c>
      <c r="T760" s="60">
        <v>7962.87</v>
      </c>
      <c r="U760" s="58">
        <f t="shared" si="11"/>
        <v>103912.23999999999</v>
      </c>
    </row>
    <row r="761" spans="1:21">
      <c r="A761" s="59">
        <v>2201</v>
      </c>
      <c r="B761" s="59" t="s">
        <v>87</v>
      </c>
      <c r="C761" s="59">
        <v>2201</v>
      </c>
      <c r="D761" s="59" t="s">
        <v>87</v>
      </c>
      <c r="E761" s="59" t="s">
        <v>1079</v>
      </c>
      <c r="F761" s="59" t="s">
        <v>1080</v>
      </c>
      <c r="G761" s="59">
        <v>9909000</v>
      </c>
      <c r="H761" s="59" t="s">
        <v>1067</v>
      </c>
      <c r="I761" s="60"/>
      <c r="J761" s="60"/>
      <c r="K761" s="60"/>
      <c r="L761" s="60"/>
      <c r="M761" s="60"/>
      <c r="N761" s="60"/>
      <c r="O761" s="60">
        <v>0.73</v>
      </c>
      <c r="P761" s="60"/>
      <c r="Q761" s="60"/>
      <c r="R761" s="60"/>
      <c r="S761" s="60"/>
      <c r="T761" s="60"/>
      <c r="U761" s="58">
        <f t="shared" si="11"/>
        <v>0.73</v>
      </c>
    </row>
    <row r="762" spans="1:21">
      <c r="A762" s="59">
        <v>2201</v>
      </c>
      <c r="B762" s="59" t="s">
        <v>87</v>
      </c>
      <c r="C762" s="59">
        <v>2201</v>
      </c>
      <c r="D762" s="59" t="s">
        <v>87</v>
      </c>
      <c r="E762" s="59" t="s">
        <v>1079</v>
      </c>
      <c r="F762" s="59" t="s">
        <v>1080</v>
      </c>
      <c r="G762" s="59">
        <v>9920000</v>
      </c>
      <c r="H762" s="59" t="s">
        <v>1068</v>
      </c>
      <c r="I762" s="60">
        <v>77705</v>
      </c>
      <c r="J762" s="60">
        <v>20918.02</v>
      </c>
      <c r="K762" s="60">
        <v>48289.57</v>
      </c>
      <c r="L762" s="60">
        <v>37956.76</v>
      </c>
      <c r="M762" s="60">
        <v>14639.72</v>
      </c>
      <c r="N762" s="60">
        <v>52570.13</v>
      </c>
      <c r="O762" s="60">
        <v>40619.85</v>
      </c>
      <c r="P762" s="60">
        <v>29398.14</v>
      </c>
      <c r="Q762" s="60">
        <v>34185.440000000002</v>
      </c>
      <c r="R762" s="60">
        <v>27032.42</v>
      </c>
      <c r="S762" s="60">
        <v>66111.44</v>
      </c>
      <c r="T762" s="60">
        <v>29081.119999999999</v>
      </c>
      <c r="U762" s="58">
        <f t="shared" si="11"/>
        <v>478507.61</v>
      </c>
    </row>
    <row r="763" spans="1:21">
      <c r="A763" s="59">
        <v>2201</v>
      </c>
      <c r="B763" s="59" t="s">
        <v>87</v>
      </c>
      <c r="C763" s="59">
        <v>2201</v>
      </c>
      <c r="D763" s="59" t="s">
        <v>87</v>
      </c>
      <c r="E763" s="59" t="s">
        <v>1079</v>
      </c>
      <c r="F763" s="59" t="s">
        <v>1080</v>
      </c>
      <c r="G763" s="59">
        <v>9930200</v>
      </c>
      <c r="H763" s="59" t="s">
        <v>1069</v>
      </c>
      <c r="I763" s="60">
        <v>265.14999999999998</v>
      </c>
      <c r="J763" s="60">
        <v>523.46</v>
      </c>
      <c r="K763" s="60">
        <v>106.83</v>
      </c>
      <c r="L763" s="60">
        <v>147.22999999999999</v>
      </c>
      <c r="M763" s="60">
        <v>121.31</v>
      </c>
      <c r="N763" s="60">
        <v>128.63</v>
      </c>
      <c r="O763" s="60">
        <v>195.45</v>
      </c>
      <c r="P763" s="60">
        <v>166.7</v>
      </c>
      <c r="Q763" s="60">
        <v>213.87</v>
      </c>
      <c r="R763" s="60">
        <v>-57.65</v>
      </c>
      <c r="S763" s="60">
        <v>619.24</v>
      </c>
      <c r="T763" s="60">
        <v>-32.630000000000003</v>
      </c>
      <c r="U763" s="58">
        <f t="shared" si="11"/>
        <v>2397.59</v>
      </c>
    </row>
    <row r="764" spans="1:21">
      <c r="A764" s="59">
        <v>2201</v>
      </c>
      <c r="B764" s="59" t="s">
        <v>87</v>
      </c>
      <c r="C764" s="59">
        <v>2201</v>
      </c>
      <c r="D764" s="59" t="s">
        <v>87</v>
      </c>
      <c r="E764" s="59" t="s">
        <v>1079</v>
      </c>
      <c r="F764" s="59" t="s">
        <v>1080</v>
      </c>
      <c r="G764" s="59">
        <v>9935000</v>
      </c>
      <c r="H764" s="59" t="s">
        <v>1070</v>
      </c>
      <c r="I764" s="60">
        <v>77.36</v>
      </c>
      <c r="J764" s="60">
        <v>171.65</v>
      </c>
      <c r="K764" s="60">
        <v>236.71</v>
      </c>
      <c r="L764" s="60">
        <v>75.92</v>
      </c>
      <c r="M764" s="60">
        <v>-37.9</v>
      </c>
      <c r="N764" s="60">
        <v>143.74</v>
      </c>
      <c r="O764" s="60">
        <v>78.819999999999993</v>
      </c>
      <c r="P764" s="60">
        <v>941.53</v>
      </c>
      <c r="Q764" s="60">
        <v>52.97</v>
      </c>
      <c r="R764" s="60">
        <v>409.36</v>
      </c>
      <c r="S764" s="60">
        <v>845.98</v>
      </c>
      <c r="T764" s="60">
        <v>328.45</v>
      </c>
      <c r="U764" s="58">
        <f t="shared" si="11"/>
        <v>3324.5899999999997</v>
      </c>
    </row>
    <row r="765" spans="1:21">
      <c r="A765" s="59">
        <v>2201</v>
      </c>
      <c r="B765" s="59" t="s">
        <v>87</v>
      </c>
      <c r="C765" s="59">
        <v>2201</v>
      </c>
      <c r="D765" s="59" t="s">
        <v>87</v>
      </c>
      <c r="E765" s="59" t="s">
        <v>1081</v>
      </c>
      <c r="F765" s="59" t="s">
        <v>1082</v>
      </c>
      <c r="G765" s="59">
        <v>9184100</v>
      </c>
      <c r="H765" s="59" t="s">
        <v>93</v>
      </c>
      <c r="I765" s="60">
        <v>1508970.2</v>
      </c>
      <c r="J765" s="60">
        <v>1752677.67</v>
      </c>
      <c r="K765" s="60">
        <v>1842328.52</v>
      </c>
      <c r="L765" s="60">
        <v>1665933.75</v>
      </c>
      <c r="M765" s="60">
        <v>2090434.4</v>
      </c>
      <c r="N765" s="60">
        <v>1728638.97</v>
      </c>
      <c r="O765" s="60">
        <v>1727080.06</v>
      </c>
      <c r="P765" s="60">
        <v>1986278.77</v>
      </c>
      <c r="Q765" s="60">
        <v>1391754.74</v>
      </c>
      <c r="R765" s="60">
        <v>1921947.13</v>
      </c>
      <c r="S765" s="60">
        <v>1476543.04</v>
      </c>
      <c r="T765" s="60">
        <v>1850357.29</v>
      </c>
      <c r="U765" s="58">
        <f t="shared" si="11"/>
        <v>20942944.539999999</v>
      </c>
    </row>
    <row r="766" spans="1:21">
      <c r="A766" s="59">
        <v>2201</v>
      </c>
      <c r="B766" s="59" t="s">
        <v>87</v>
      </c>
      <c r="C766" s="59">
        <v>2201</v>
      </c>
      <c r="D766" s="59" t="s">
        <v>87</v>
      </c>
      <c r="E766" s="59" t="s">
        <v>1081</v>
      </c>
      <c r="F766" s="59" t="s">
        <v>1082</v>
      </c>
      <c r="G766" s="59">
        <v>9416000</v>
      </c>
      <c r="H766" s="59" t="s">
        <v>1015</v>
      </c>
      <c r="I766" s="60">
        <v>1333.11</v>
      </c>
      <c r="J766" s="60">
        <v>490.31</v>
      </c>
      <c r="K766" s="60">
        <v>801.19</v>
      </c>
      <c r="L766" s="60">
        <v>494.08</v>
      </c>
      <c r="M766" s="60">
        <v>850</v>
      </c>
      <c r="N766" s="60">
        <v>411.95</v>
      </c>
      <c r="O766" s="60">
        <v>385.41</v>
      </c>
      <c r="P766" s="60">
        <v>615.1</v>
      </c>
      <c r="Q766" s="60">
        <v>560.95000000000005</v>
      </c>
      <c r="R766" s="60">
        <v>656.39</v>
      </c>
      <c r="S766" s="60">
        <v>544.36</v>
      </c>
      <c r="T766" s="60">
        <v>219.83</v>
      </c>
      <c r="U766" s="58">
        <f t="shared" si="11"/>
        <v>7362.6799999999994</v>
      </c>
    </row>
    <row r="767" spans="1:21">
      <c r="A767" s="59">
        <v>2201</v>
      </c>
      <c r="B767" s="59" t="s">
        <v>87</v>
      </c>
      <c r="C767" s="59">
        <v>2201</v>
      </c>
      <c r="D767" s="59" t="s">
        <v>87</v>
      </c>
      <c r="E767" s="59" t="s">
        <v>1081</v>
      </c>
      <c r="F767" s="59" t="s">
        <v>1082</v>
      </c>
      <c r="G767" s="59">
        <v>9500000</v>
      </c>
      <c r="H767" s="59" t="s">
        <v>1017</v>
      </c>
      <c r="I767" s="60">
        <v>3091.95</v>
      </c>
      <c r="J767" s="60">
        <v>7565.52</v>
      </c>
      <c r="K767" s="60">
        <v>2447.38</v>
      </c>
      <c r="L767" s="60">
        <v>2221.71</v>
      </c>
      <c r="M767" s="60">
        <v>233.99</v>
      </c>
      <c r="N767" s="60"/>
      <c r="O767" s="60"/>
      <c r="P767" s="60"/>
      <c r="Q767" s="60"/>
      <c r="R767" s="60"/>
      <c r="S767" s="60">
        <v>1126.72</v>
      </c>
      <c r="T767" s="60">
        <v>4537.59</v>
      </c>
      <c r="U767" s="58">
        <f t="shared" si="11"/>
        <v>21224.86</v>
      </c>
    </row>
    <row r="768" spans="1:21">
      <c r="A768" s="59">
        <v>2201</v>
      </c>
      <c r="B768" s="59" t="s">
        <v>87</v>
      </c>
      <c r="C768" s="59">
        <v>2201</v>
      </c>
      <c r="D768" s="59" t="s">
        <v>87</v>
      </c>
      <c r="E768" s="59" t="s">
        <v>1081</v>
      </c>
      <c r="F768" s="59" t="s">
        <v>1082</v>
      </c>
      <c r="G768" s="59">
        <v>9501000</v>
      </c>
      <c r="H768" s="59" t="s">
        <v>1018</v>
      </c>
      <c r="I768" s="60">
        <v>48835.6</v>
      </c>
      <c r="J768" s="60">
        <v>13030.82</v>
      </c>
      <c r="K768" s="60">
        <v>10695.11</v>
      </c>
      <c r="L768" s="60">
        <v>9380.9500000000007</v>
      </c>
      <c r="M768" s="60">
        <v>21406.2</v>
      </c>
      <c r="N768" s="60">
        <v>10691.28</v>
      </c>
      <c r="O768" s="60">
        <v>15158.76</v>
      </c>
      <c r="P768" s="60">
        <v>9425.51</v>
      </c>
      <c r="Q768" s="60">
        <v>13933.53</v>
      </c>
      <c r="R768" s="60">
        <v>11360.45</v>
      </c>
      <c r="S768" s="60">
        <v>10081.98</v>
      </c>
      <c r="T768" s="60">
        <v>9228.06</v>
      </c>
      <c r="U768" s="58">
        <f t="shared" si="11"/>
        <v>183228.25</v>
      </c>
    </row>
    <row r="769" spans="1:21">
      <c r="A769" s="59">
        <v>2201</v>
      </c>
      <c r="B769" s="59" t="s">
        <v>87</v>
      </c>
      <c r="C769" s="59">
        <v>2201</v>
      </c>
      <c r="D769" s="59" t="s">
        <v>87</v>
      </c>
      <c r="E769" s="59" t="s">
        <v>1081</v>
      </c>
      <c r="F769" s="59" t="s">
        <v>1082</v>
      </c>
      <c r="G769" s="59">
        <v>9502000</v>
      </c>
      <c r="H769" s="59" t="s">
        <v>1019</v>
      </c>
      <c r="I769" s="60">
        <v>162418.94</v>
      </c>
      <c r="J769" s="60">
        <v>135569.12</v>
      </c>
      <c r="K769" s="60">
        <v>143046.60999999999</v>
      </c>
      <c r="L769" s="60">
        <v>124425.3</v>
      </c>
      <c r="M769" s="60">
        <v>113732.39</v>
      </c>
      <c r="N769" s="60">
        <v>109151.93</v>
      </c>
      <c r="O769" s="60">
        <v>132268.51999999999</v>
      </c>
      <c r="P769" s="60">
        <v>145092.76999999999</v>
      </c>
      <c r="Q769" s="60">
        <v>97388.36</v>
      </c>
      <c r="R769" s="60">
        <v>141522.23999999999</v>
      </c>
      <c r="S769" s="60">
        <v>107686.06</v>
      </c>
      <c r="T769" s="60">
        <v>114310.37</v>
      </c>
      <c r="U769" s="58">
        <f t="shared" si="11"/>
        <v>1526612.6100000003</v>
      </c>
    </row>
    <row r="770" spans="1:21">
      <c r="A770" s="59">
        <v>2201</v>
      </c>
      <c r="B770" s="59" t="s">
        <v>87</v>
      </c>
      <c r="C770" s="59">
        <v>2201</v>
      </c>
      <c r="D770" s="59" t="s">
        <v>87</v>
      </c>
      <c r="E770" s="59" t="s">
        <v>1081</v>
      </c>
      <c r="F770" s="59" t="s">
        <v>1082</v>
      </c>
      <c r="G770" s="59">
        <v>9505000</v>
      </c>
      <c r="H770" s="59" t="s">
        <v>1020</v>
      </c>
      <c r="I770" s="60">
        <v>94598.63</v>
      </c>
      <c r="J770" s="60">
        <v>74290.31</v>
      </c>
      <c r="K770" s="60">
        <v>78201.7</v>
      </c>
      <c r="L770" s="60">
        <v>64226.9</v>
      </c>
      <c r="M770" s="60">
        <v>74884.009999999995</v>
      </c>
      <c r="N770" s="60">
        <v>86875.72</v>
      </c>
      <c r="O770" s="60">
        <v>85171.16</v>
      </c>
      <c r="P770" s="60">
        <v>97904.27</v>
      </c>
      <c r="Q770" s="60">
        <v>63605.91</v>
      </c>
      <c r="R770" s="60">
        <v>102315.04</v>
      </c>
      <c r="S770" s="60">
        <v>74681.850000000006</v>
      </c>
      <c r="T770" s="60">
        <v>81156.66</v>
      </c>
      <c r="U770" s="58">
        <f t="shared" si="11"/>
        <v>977912.16000000015</v>
      </c>
    </row>
    <row r="771" spans="1:21">
      <c r="A771" s="59">
        <v>2201</v>
      </c>
      <c r="B771" s="59" t="s">
        <v>87</v>
      </c>
      <c r="C771" s="59">
        <v>2201</v>
      </c>
      <c r="D771" s="59" t="s">
        <v>87</v>
      </c>
      <c r="E771" s="59" t="s">
        <v>1081</v>
      </c>
      <c r="F771" s="59" t="s">
        <v>1082</v>
      </c>
      <c r="G771" s="59">
        <v>9506000</v>
      </c>
      <c r="H771" s="59" t="s">
        <v>1021</v>
      </c>
      <c r="I771" s="60">
        <v>22.02</v>
      </c>
      <c r="J771" s="60">
        <v>1302.05</v>
      </c>
      <c r="K771" s="60">
        <v>24.79</v>
      </c>
      <c r="L771" s="60">
        <v>16.010000000000002</v>
      </c>
      <c r="M771" s="60">
        <v>27.41</v>
      </c>
      <c r="N771" s="60">
        <v>119</v>
      </c>
      <c r="O771" s="60">
        <v>19.12</v>
      </c>
      <c r="P771" s="60">
        <v>232.38</v>
      </c>
      <c r="Q771" s="60">
        <v>28224.9</v>
      </c>
      <c r="R771" s="60">
        <v>1219.8399999999999</v>
      </c>
      <c r="S771" s="60">
        <v>1569.14</v>
      </c>
      <c r="T771" s="60">
        <v>23.09</v>
      </c>
      <c r="U771" s="58">
        <f t="shared" ref="U771:U834" si="12">SUM(I771:T771)</f>
        <v>32799.75</v>
      </c>
    </row>
    <row r="772" spans="1:21">
      <c r="A772" s="59">
        <v>2201</v>
      </c>
      <c r="B772" s="59" t="s">
        <v>87</v>
      </c>
      <c r="C772" s="59">
        <v>2201</v>
      </c>
      <c r="D772" s="59" t="s">
        <v>87</v>
      </c>
      <c r="E772" s="59" t="s">
        <v>1081</v>
      </c>
      <c r="F772" s="59" t="s">
        <v>1082</v>
      </c>
      <c r="G772" s="59">
        <v>9510000</v>
      </c>
      <c r="H772" s="59" t="s">
        <v>1022</v>
      </c>
      <c r="I772" s="60"/>
      <c r="J772" s="60"/>
      <c r="K772" s="60"/>
      <c r="L772" s="60"/>
      <c r="M772" s="60"/>
      <c r="N772" s="60"/>
      <c r="O772" s="60"/>
      <c r="P772" s="60">
        <v>370.32</v>
      </c>
      <c r="Q772" s="60"/>
      <c r="R772" s="60"/>
      <c r="S772" s="60"/>
      <c r="T772" s="60"/>
      <c r="U772" s="58">
        <f t="shared" si="12"/>
        <v>370.32</v>
      </c>
    </row>
    <row r="773" spans="1:21">
      <c r="A773" s="59">
        <v>2201</v>
      </c>
      <c r="B773" s="59" t="s">
        <v>87</v>
      </c>
      <c r="C773" s="59">
        <v>2201</v>
      </c>
      <c r="D773" s="59" t="s">
        <v>87</v>
      </c>
      <c r="E773" s="59" t="s">
        <v>1081</v>
      </c>
      <c r="F773" s="59" t="s">
        <v>1082</v>
      </c>
      <c r="G773" s="59">
        <v>9511000</v>
      </c>
      <c r="H773" s="59" t="s">
        <v>1023</v>
      </c>
      <c r="I773" s="60">
        <v>15388.88</v>
      </c>
      <c r="J773" s="60">
        <v>25082.81</v>
      </c>
      <c r="K773" s="60">
        <v>18279.080000000002</v>
      </c>
      <c r="L773" s="60">
        <v>23485.27</v>
      </c>
      <c r="M773" s="60">
        <v>28831.96</v>
      </c>
      <c r="N773" s="60">
        <v>18702.77</v>
      </c>
      <c r="O773" s="60">
        <v>16482.32</v>
      </c>
      <c r="P773" s="60">
        <v>25897.83</v>
      </c>
      <c r="Q773" s="60">
        <v>30758.33</v>
      </c>
      <c r="R773" s="60">
        <v>37640.870000000003</v>
      </c>
      <c r="S773" s="60">
        <v>22306.21</v>
      </c>
      <c r="T773" s="60">
        <v>22436.06</v>
      </c>
      <c r="U773" s="58">
        <f t="shared" si="12"/>
        <v>285292.39</v>
      </c>
    </row>
    <row r="774" spans="1:21">
      <c r="A774" s="59">
        <v>2201</v>
      </c>
      <c r="B774" s="59" t="s">
        <v>87</v>
      </c>
      <c r="C774" s="59">
        <v>2201</v>
      </c>
      <c r="D774" s="59" t="s">
        <v>87</v>
      </c>
      <c r="E774" s="59" t="s">
        <v>1081</v>
      </c>
      <c r="F774" s="59" t="s">
        <v>1082</v>
      </c>
      <c r="G774" s="59">
        <v>9512000</v>
      </c>
      <c r="H774" s="59" t="s">
        <v>1024</v>
      </c>
      <c r="I774" s="60">
        <v>132298.42000000001</v>
      </c>
      <c r="J774" s="60">
        <v>179992.02</v>
      </c>
      <c r="K774" s="60">
        <v>177025.19</v>
      </c>
      <c r="L774" s="60">
        <v>183478.56</v>
      </c>
      <c r="M774" s="60">
        <v>198354.19</v>
      </c>
      <c r="N774" s="60">
        <v>183996.09</v>
      </c>
      <c r="O774" s="60">
        <v>191700.04</v>
      </c>
      <c r="P774" s="60">
        <v>218056.71</v>
      </c>
      <c r="Q774" s="60">
        <v>199842.41</v>
      </c>
      <c r="R774" s="60">
        <v>250258.71</v>
      </c>
      <c r="S774" s="60">
        <v>180431.38</v>
      </c>
      <c r="T774" s="60">
        <v>179216.2</v>
      </c>
      <c r="U774" s="58">
        <f t="shared" si="12"/>
        <v>2274649.92</v>
      </c>
    </row>
    <row r="775" spans="1:21">
      <c r="A775" s="59">
        <v>2201</v>
      </c>
      <c r="B775" s="59" t="s">
        <v>87</v>
      </c>
      <c r="C775" s="59">
        <v>2201</v>
      </c>
      <c r="D775" s="59" t="s">
        <v>87</v>
      </c>
      <c r="E775" s="59" t="s">
        <v>1081</v>
      </c>
      <c r="F775" s="59" t="s">
        <v>1082</v>
      </c>
      <c r="G775" s="59">
        <v>9513000</v>
      </c>
      <c r="H775" s="59" t="s">
        <v>1025</v>
      </c>
      <c r="I775" s="60">
        <v>30701.5</v>
      </c>
      <c r="J775" s="60">
        <v>32934.07</v>
      </c>
      <c r="K775" s="60">
        <v>41228.04</v>
      </c>
      <c r="L775" s="60">
        <v>37339.25</v>
      </c>
      <c r="M775" s="60">
        <v>62536.22</v>
      </c>
      <c r="N775" s="60">
        <v>26702.84</v>
      </c>
      <c r="O775" s="60">
        <v>24774.71</v>
      </c>
      <c r="P775" s="60">
        <v>30293.97</v>
      </c>
      <c r="Q775" s="60">
        <v>16501.14</v>
      </c>
      <c r="R775" s="60">
        <v>27684.95</v>
      </c>
      <c r="S775" s="60">
        <v>30406.19</v>
      </c>
      <c r="T775" s="60">
        <v>12631.03</v>
      </c>
      <c r="U775" s="58">
        <f t="shared" si="12"/>
        <v>373733.91000000003</v>
      </c>
    </row>
    <row r="776" spans="1:21">
      <c r="A776" s="59">
        <v>2201</v>
      </c>
      <c r="B776" s="59" t="s">
        <v>87</v>
      </c>
      <c r="C776" s="59">
        <v>2201</v>
      </c>
      <c r="D776" s="59" t="s">
        <v>87</v>
      </c>
      <c r="E776" s="59" t="s">
        <v>1081</v>
      </c>
      <c r="F776" s="59" t="s">
        <v>1082</v>
      </c>
      <c r="G776" s="59">
        <v>9514000</v>
      </c>
      <c r="H776" s="59" t="s">
        <v>1026</v>
      </c>
      <c r="I776" s="60">
        <v>27803.5</v>
      </c>
      <c r="J776" s="60">
        <v>56990.05</v>
      </c>
      <c r="K776" s="60">
        <v>37038.03</v>
      </c>
      <c r="L776" s="60">
        <v>27546.94</v>
      </c>
      <c r="M776" s="60">
        <v>36685.919999999998</v>
      </c>
      <c r="N776" s="60">
        <v>47289.98</v>
      </c>
      <c r="O776" s="60">
        <v>38222.86</v>
      </c>
      <c r="P776" s="60">
        <v>37747.07</v>
      </c>
      <c r="Q776" s="60">
        <v>36545.22</v>
      </c>
      <c r="R776" s="60">
        <v>46918.84</v>
      </c>
      <c r="S776" s="60">
        <v>38613.699999999997</v>
      </c>
      <c r="T776" s="60">
        <v>23986.67</v>
      </c>
      <c r="U776" s="58">
        <f t="shared" si="12"/>
        <v>455388.78</v>
      </c>
    </row>
    <row r="777" spans="1:21">
      <c r="A777" s="59">
        <v>2201</v>
      </c>
      <c r="B777" s="59" t="s">
        <v>87</v>
      </c>
      <c r="C777" s="59">
        <v>2201</v>
      </c>
      <c r="D777" s="59" t="s">
        <v>87</v>
      </c>
      <c r="E777" s="59" t="s">
        <v>1081</v>
      </c>
      <c r="F777" s="59" t="s">
        <v>1082</v>
      </c>
      <c r="G777" s="59">
        <v>9548000</v>
      </c>
      <c r="H777" s="59" t="s">
        <v>1029</v>
      </c>
      <c r="I777" s="60">
        <v>220271.16</v>
      </c>
      <c r="J777" s="60">
        <v>196440.68</v>
      </c>
      <c r="K777" s="60">
        <v>220740.67</v>
      </c>
      <c r="L777" s="60">
        <v>207505.52</v>
      </c>
      <c r="M777" s="60">
        <v>260868.05</v>
      </c>
      <c r="N777" s="60">
        <v>227349.62</v>
      </c>
      <c r="O777" s="60">
        <v>223880.92</v>
      </c>
      <c r="P777" s="60">
        <v>254207.69</v>
      </c>
      <c r="Q777" s="60">
        <v>214652.81</v>
      </c>
      <c r="R777" s="60">
        <v>244005.82</v>
      </c>
      <c r="S777" s="60">
        <v>183922.58</v>
      </c>
      <c r="T777" s="60">
        <v>199178.51</v>
      </c>
      <c r="U777" s="58">
        <f t="shared" si="12"/>
        <v>2653024.0300000003</v>
      </c>
    </row>
    <row r="778" spans="1:21">
      <c r="A778" s="59">
        <v>2201</v>
      </c>
      <c r="B778" s="59" t="s">
        <v>87</v>
      </c>
      <c r="C778" s="59">
        <v>2201</v>
      </c>
      <c r="D778" s="59" t="s">
        <v>87</v>
      </c>
      <c r="E778" s="59" t="s">
        <v>1081</v>
      </c>
      <c r="F778" s="59" t="s">
        <v>1082</v>
      </c>
      <c r="G778" s="59">
        <v>9549000</v>
      </c>
      <c r="H778" s="59" t="s">
        <v>1030</v>
      </c>
      <c r="I778" s="60">
        <v>13973.53</v>
      </c>
      <c r="J778" s="60">
        <v>21686.87</v>
      </c>
      <c r="K778" s="60">
        <v>10767.37</v>
      </c>
      <c r="L778" s="60">
        <v>8007.54</v>
      </c>
      <c r="M778" s="60">
        <v>9451.1200000000008</v>
      </c>
      <c r="N778" s="60">
        <v>3433.3</v>
      </c>
      <c r="O778" s="60">
        <v>6006.95</v>
      </c>
      <c r="P778" s="60">
        <v>3693.9</v>
      </c>
      <c r="Q778" s="60">
        <v>4913.2700000000004</v>
      </c>
      <c r="R778" s="60">
        <v>5723.72</v>
      </c>
      <c r="S778" s="60">
        <v>11477.84</v>
      </c>
      <c r="T778" s="60">
        <v>5763</v>
      </c>
      <c r="U778" s="58">
        <f t="shared" si="12"/>
        <v>104898.41</v>
      </c>
    </row>
    <row r="779" spans="1:21">
      <c r="A779" s="59">
        <v>2201</v>
      </c>
      <c r="B779" s="59" t="s">
        <v>87</v>
      </c>
      <c r="C779" s="59">
        <v>2201</v>
      </c>
      <c r="D779" s="59" t="s">
        <v>87</v>
      </c>
      <c r="E779" s="59" t="s">
        <v>1081</v>
      </c>
      <c r="F779" s="59" t="s">
        <v>1082</v>
      </c>
      <c r="G779" s="59">
        <v>9552000</v>
      </c>
      <c r="H779" s="59" t="s">
        <v>1031</v>
      </c>
      <c r="I779" s="60">
        <v>6548.78</v>
      </c>
      <c r="J779" s="60">
        <v>5649.78</v>
      </c>
      <c r="K779" s="60">
        <v>7405.66</v>
      </c>
      <c r="L779" s="60">
        <v>8972.2199999999993</v>
      </c>
      <c r="M779" s="60">
        <v>7734.66</v>
      </c>
      <c r="N779" s="60">
        <v>11737.18</v>
      </c>
      <c r="O779" s="60">
        <v>11614.02</v>
      </c>
      <c r="P779" s="60">
        <v>24137.5</v>
      </c>
      <c r="Q779" s="60">
        <v>10002.02</v>
      </c>
      <c r="R779" s="60">
        <v>19364.689999999999</v>
      </c>
      <c r="S779" s="60">
        <v>12054.71</v>
      </c>
      <c r="T779" s="60">
        <v>13398.98</v>
      </c>
      <c r="U779" s="58">
        <f t="shared" si="12"/>
        <v>138620.20000000001</v>
      </c>
    </row>
    <row r="780" spans="1:21">
      <c r="A780" s="59">
        <v>2201</v>
      </c>
      <c r="B780" s="59" t="s">
        <v>87</v>
      </c>
      <c r="C780" s="59">
        <v>2201</v>
      </c>
      <c r="D780" s="59" t="s">
        <v>87</v>
      </c>
      <c r="E780" s="59" t="s">
        <v>1081</v>
      </c>
      <c r="F780" s="59" t="s">
        <v>1082</v>
      </c>
      <c r="G780" s="59">
        <v>9553000</v>
      </c>
      <c r="H780" s="59" t="s">
        <v>1032</v>
      </c>
      <c r="I780" s="60">
        <v>65892.25</v>
      </c>
      <c r="J780" s="60">
        <v>59226.21</v>
      </c>
      <c r="K780" s="60">
        <v>76509.73</v>
      </c>
      <c r="L780" s="60">
        <v>53624.76</v>
      </c>
      <c r="M780" s="60">
        <v>94458.18</v>
      </c>
      <c r="N780" s="60">
        <v>83330.070000000007</v>
      </c>
      <c r="O780" s="60">
        <v>76640.94</v>
      </c>
      <c r="P780" s="60">
        <v>113645.88</v>
      </c>
      <c r="Q780" s="60">
        <v>83744.28</v>
      </c>
      <c r="R780" s="60">
        <v>162395.41</v>
      </c>
      <c r="S780" s="60">
        <v>87215.99</v>
      </c>
      <c r="T780" s="60">
        <v>143714.07</v>
      </c>
      <c r="U780" s="58">
        <f t="shared" si="12"/>
        <v>1100397.77</v>
      </c>
    </row>
    <row r="781" spans="1:21">
      <c r="A781" s="59">
        <v>2201</v>
      </c>
      <c r="B781" s="59" t="s">
        <v>87</v>
      </c>
      <c r="C781" s="59">
        <v>2201</v>
      </c>
      <c r="D781" s="59" t="s">
        <v>87</v>
      </c>
      <c r="E781" s="59" t="s">
        <v>1081</v>
      </c>
      <c r="F781" s="59" t="s">
        <v>1082</v>
      </c>
      <c r="G781" s="59">
        <v>9554000</v>
      </c>
      <c r="H781" s="59" t="s">
        <v>1033</v>
      </c>
      <c r="I781" s="60">
        <v>413.03</v>
      </c>
      <c r="J781" s="60">
        <v>819.86</v>
      </c>
      <c r="K781" s="60">
        <v>224.09</v>
      </c>
      <c r="L781" s="60"/>
      <c r="M781" s="60">
        <v>1095.46</v>
      </c>
      <c r="N781" s="60">
        <v>122.03</v>
      </c>
      <c r="O781" s="60"/>
      <c r="P781" s="60"/>
      <c r="Q781" s="60">
        <v>694.15</v>
      </c>
      <c r="R781" s="60">
        <v>1886.12</v>
      </c>
      <c r="S781" s="60">
        <v>1614.14</v>
      </c>
      <c r="T781" s="60"/>
      <c r="U781" s="58">
        <f t="shared" si="12"/>
        <v>6868.88</v>
      </c>
    </row>
    <row r="782" spans="1:21">
      <c r="A782" s="59">
        <v>2201</v>
      </c>
      <c r="B782" s="59" t="s">
        <v>87</v>
      </c>
      <c r="C782" s="59">
        <v>2201</v>
      </c>
      <c r="D782" s="59" t="s">
        <v>87</v>
      </c>
      <c r="E782" s="59" t="s">
        <v>1081</v>
      </c>
      <c r="F782" s="59" t="s">
        <v>1082</v>
      </c>
      <c r="G782" s="59">
        <v>9560000</v>
      </c>
      <c r="H782" s="59" t="s">
        <v>1035</v>
      </c>
      <c r="I782" s="60">
        <v>5686.14</v>
      </c>
      <c r="J782" s="60">
        <v>28262.77</v>
      </c>
      <c r="K782" s="60">
        <v>8201.4699999999993</v>
      </c>
      <c r="L782" s="60">
        <v>30853.99</v>
      </c>
      <c r="M782" s="60">
        <v>6754.77</v>
      </c>
      <c r="N782" s="60">
        <v>14921.19</v>
      </c>
      <c r="O782" s="60">
        <v>4570.7299999999996</v>
      </c>
      <c r="P782" s="60">
        <v>4969.45</v>
      </c>
      <c r="Q782" s="60">
        <v>14035.01</v>
      </c>
      <c r="R782" s="60">
        <v>8182.5</v>
      </c>
      <c r="S782" s="60">
        <v>3410.31</v>
      </c>
      <c r="T782" s="60">
        <v>5087.99</v>
      </c>
      <c r="U782" s="58">
        <f t="shared" si="12"/>
        <v>134936.32000000001</v>
      </c>
    </row>
    <row r="783" spans="1:21">
      <c r="A783" s="59">
        <v>2201</v>
      </c>
      <c r="B783" s="59" t="s">
        <v>87</v>
      </c>
      <c r="C783" s="59">
        <v>2201</v>
      </c>
      <c r="D783" s="59" t="s">
        <v>87</v>
      </c>
      <c r="E783" s="59" t="s">
        <v>1081</v>
      </c>
      <c r="F783" s="59" t="s">
        <v>1082</v>
      </c>
      <c r="G783" s="59">
        <v>9561200</v>
      </c>
      <c r="H783" s="59" t="s">
        <v>1037</v>
      </c>
      <c r="I783" s="60">
        <v>3724.66</v>
      </c>
      <c r="J783" s="60">
        <v>2966.03</v>
      </c>
      <c r="K783" s="60">
        <v>877.23</v>
      </c>
      <c r="L783" s="60"/>
      <c r="M783" s="60"/>
      <c r="N783" s="60"/>
      <c r="O783" s="60"/>
      <c r="P783" s="60"/>
      <c r="Q783" s="60"/>
      <c r="R783" s="60"/>
      <c r="S783" s="60"/>
      <c r="T783" s="60"/>
      <c r="U783" s="58">
        <f t="shared" si="12"/>
        <v>7567.92</v>
      </c>
    </row>
    <row r="784" spans="1:21">
      <c r="A784" s="59">
        <v>2201</v>
      </c>
      <c r="B784" s="59" t="s">
        <v>87</v>
      </c>
      <c r="C784" s="59">
        <v>2201</v>
      </c>
      <c r="D784" s="59" t="s">
        <v>87</v>
      </c>
      <c r="E784" s="59" t="s">
        <v>1081</v>
      </c>
      <c r="F784" s="59" t="s">
        <v>1082</v>
      </c>
      <c r="G784" s="59">
        <v>9562000</v>
      </c>
      <c r="H784" s="59" t="s">
        <v>1039</v>
      </c>
      <c r="I784" s="60">
        <v>17073.18</v>
      </c>
      <c r="J784" s="60">
        <v>15200.41</v>
      </c>
      <c r="K784" s="60">
        <v>11876.27</v>
      </c>
      <c r="L784" s="60">
        <v>12773.27</v>
      </c>
      <c r="M784" s="60">
        <v>20506.64</v>
      </c>
      <c r="N784" s="60">
        <v>18476.97</v>
      </c>
      <c r="O784" s="60">
        <v>18811.22</v>
      </c>
      <c r="P784" s="60">
        <v>16349.07</v>
      </c>
      <c r="Q784" s="60">
        <v>8705.9599999999991</v>
      </c>
      <c r="R784" s="60">
        <v>21541.73</v>
      </c>
      <c r="S784" s="60">
        <v>7650.73</v>
      </c>
      <c r="T784" s="60">
        <v>10346.549999999999</v>
      </c>
      <c r="U784" s="58">
        <f t="shared" si="12"/>
        <v>179312</v>
      </c>
    </row>
    <row r="785" spans="1:21">
      <c r="A785" s="59">
        <v>2201</v>
      </c>
      <c r="B785" s="59" t="s">
        <v>87</v>
      </c>
      <c r="C785" s="59">
        <v>2201</v>
      </c>
      <c r="D785" s="59" t="s">
        <v>87</v>
      </c>
      <c r="E785" s="59" t="s">
        <v>1081</v>
      </c>
      <c r="F785" s="59" t="s">
        <v>1082</v>
      </c>
      <c r="G785" s="59">
        <v>9563000</v>
      </c>
      <c r="H785" s="59" t="s">
        <v>1040</v>
      </c>
      <c r="I785" s="60">
        <v>4042.39</v>
      </c>
      <c r="J785" s="60">
        <v>2505.06</v>
      </c>
      <c r="K785" s="60">
        <v>3868.7</v>
      </c>
      <c r="L785" s="60">
        <v>7887.93</v>
      </c>
      <c r="M785" s="60">
        <v>8711.2800000000007</v>
      </c>
      <c r="N785" s="60">
        <v>8808.6</v>
      </c>
      <c r="O785" s="60">
        <v>5069.08</v>
      </c>
      <c r="P785" s="60">
        <v>7950.44</v>
      </c>
      <c r="Q785" s="60">
        <v>84382.48</v>
      </c>
      <c r="R785" s="60">
        <v>6662.92</v>
      </c>
      <c r="S785" s="60">
        <v>5663.58</v>
      </c>
      <c r="T785" s="60">
        <v>9300.98</v>
      </c>
      <c r="U785" s="58">
        <f t="shared" si="12"/>
        <v>154853.44</v>
      </c>
    </row>
    <row r="786" spans="1:21">
      <c r="A786" s="59">
        <v>2201</v>
      </c>
      <c r="B786" s="59" t="s">
        <v>87</v>
      </c>
      <c r="C786" s="59">
        <v>2201</v>
      </c>
      <c r="D786" s="59" t="s">
        <v>87</v>
      </c>
      <c r="E786" s="59" t="s">
        <v>1081</v>
      </c>
      <c r="F786" s="59" t="s">
        <v>1082</v>
      </c>
      <c r="G786" s="59">
        <v>9566000</v>
      </c>
      <c r="H786" s="59" t="s">
        <v>1041</v>
      </c>
      <c r="I786" s="60">
        <v>12727.76</v>
      </c>
      <c r="J786" s="60">
        <v>14279.97</v>
      </c>
      <c r="K786" s="60">
        <v>12618.65</v>
      </c>
      <c r="L786" s="60">
        <v>9496.44</v>
      </c>
      <c r="M786" s="60">
        <v>11567.96</v>
      </c>
      <c r="N786" s="60">
        <v>13454.94</v>
      </c>
      <c r="O786" s="60">
        <v>10397.39</v>
      </c>
      <c r="P786" s="60">
        <v>7655.23</v>
      </c>
      <c r="Q786" s="60">
        <v>8203.5</v>
      </c>
      <c r="R786" s="60">
        <v>11858.41</v>
      </c>
      <c r="S786" s="60">
        <v>11453.79</v>
      </c>
      <c r="T786" s="60">
        <v>11509.4</v>
      </c>
      <c r="U786" s="58">
        <f t="shared" si="12"/>
        <v>135223.44</v>
      </c>
    </row>
    <row r="787" spans="1:21">
      <c r="A787" s="59">
        <v>2201</v>
      </c>
      <c r="B787" s="59" t="s">
        <v>87</v>
      </c>
      <c r="C787" s="59">
        <v>2201</v>
      </c>
      <c r="D787" s="59" t="s">
        <v>87</v>
      </c>
      <c r="E787" s="59" t="s">
        <v>1081</v>
      </c>
      <c r="F787" s="59" t="s">
        <v>1082</v>
      </c>
      <c r="G787" s="59">
        <v>9569000</v>
      </c>
      <c r="H787" s="59" t="s">
        <v>1042</v>
      </c>
      <c r="I787" s="60">
        <v>106.04</v>
      </c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8">
        <f t="shared" si="12"/>
        <v>106.04</v>
      </c>
    </row>
    <row r="788" spans="1:21">
      <c r="A788" s="59">
        <v>2201</v>
      </c>
      <c r="B788" s="59" t="s">
        <v>87</v>
      </c>
      <c r="C788" s="59">
        <v>2201</v>
      </c>
      <c r="D788" s="59" t="s">
        <v>87</v>
      </c>
      <c r="E788" s="59" t="s">
        <v>1081</v>
      </c>
      <c r="F788" s="59" t="s">
        <v>1082</v>
      </c>
      <c r="G788" s="59">
        <v>9569200</v>
      </c>
      <c r="H788" s="59" t="s">
        <v>1043</v>
      </c>
      <c r="I788" s="60">
        <v>3637.71</v>
      </c>
      <c r="J788" s="60">
        <v>3931.99</v>
      </c>
      <c r="K788" s="60">
        <v>2454.9299999999998</v>
      </c>
      <c r="L788" s="60">
        <v>4037.33</v>
      </c>
      <c r="M788" s="60">
        <v>5032.93</v>
      </c>
      <c r="N788" s="60">
        <v>3847.58</v>
      </c>
      <c r="O788" s="60">
        <v>3686.09</v>
      </c>
      <c r="P788" s="60">
        <v>736.83</v>
      </c>
      <c r="Q788" s="60">
        <v>914.88</v>
      </c>
      <c r="R788" s="60">
        <v>914.34</v>
      </c>
      <c r="S788" s="60">
        <v>265.08</v>
      </c>
      <c r="T788" s="60">
        <v>475.58</v>
      </c>
      <c r="U788" s="58">
        <f t="shared" si="12"/>
        <v>29935.270000000008</v>
      </c>
    </row>
    <row r="789" spans="1:21">
      <c r="A789" s="59">
        <v>2201</v>
      </c>
      <c r="B789" s="59" t="s">
        <v>87</v>
      </c>
      <c r="C789" s="59">
        <v>2201</v>
      </c>
      <c r="D789" s="59" t="s">
        <v>87</v>
      </c>
      <c r="E789" s="59" t="s">
        <v>1081</v>
      </c>
      <c r="F789" s="59" t="s">
        <v>1082</v>
      </c>
      <c r="G789" s="59">
        <v>9569300</v>
      </c>
      <c r="H789" s="59" t="s">
        <v>1044</v>
      </c>
      <c r="I789" s="60">
        <v>19181.61</v>
      </c>
      <c r="J789" s="60">
        <v>13470.98</v>
      </c>
      <c r="K789" s="60">
        <v>11117.29</v>
      </c>
      <c r="L789" s="60">
        <v>5861.97</v>
      </c>
      <c r="M789" s="60">
        <v>8568.9500000000007</v>
      </c>
      <c r="N789" s="60">
        <v>8198.1299999999992</v>
      </c>
      <c r="O789" s="60">
        <v>7266.42</v>
      </c>
      <c r="P789" s="60">
        <v>6074.96</v>
      </c>
      <c r="Q789" s="60">
        <v>5125.07</v>
      </c>
      <c r="R789" s="60">
        <v>18810.009999999998</v>
      </c>
      <c r="S789" s="60">
        <v>4906.07</v>
      </c>
      <c r="T789" s="60">
        <v>5319.39</v>
      </c>
      <c r="U789" s="58">
        <f t="shared" si="12"/>
        <v>113900.84999999999</v>
      </c>
    </row>
    <row r="790" spans="1:21">
      <c r="A790" s="59">
        <v>2201</v>
      </c>
      <c r="B790" s="59" t="s">
        <v>87</v>
      </c>
      <c r="C790" s="59">
        <v>2201</v>
      </c>
      <c r="D790" s="59" t="s">
        <v>87</v>
      </c>
      <c r="E790" s="59" t="s">
        <v>1081</v>
      </c>
      <c r="F790" s="59" t="s">
        <v>1082</v>
      </c>
      <c r="G790" s="59">
        <v>9570000</v>
      </c>
      <c r="H790" s="59" t="s">
        <v>1045</v>
      </c>
      <c r="I790" s="60">
        <v>11702.75</v>
      </c>
      <c r="J790" s="60">
        <v>14392.55</v>
      </c>
      <c r="K790" s="60">
        <v>34145.22</v>
      </c>
      <c r="L790" s="60">
        <v>9239.68</v>
      </c>
      <c r="M790" s="60">
        <v>23521.75</v>
      </c>
      <c r="N790" s="60">
        <v>11728.74</v>
      </c>
      <c r="O790" s="60">
        <v>10487.83</v>
      </c>
      <c r="P790" s="60">
        <v>15986.23</v>
      </c>
      <c r="Q790" s="60">
        <v>19039.04</v>
      </c>
      <c r="R790" s="60">
        <v>17462.86</v>
      </c>
      <c r="S790" s="60">
        <v>19627.62</v>
      </c>
      <c r="T790" s="60">
        <v>18527.98</v>
      </c>
      <c r="U790" s="58">
        <f t="shared" si="12"/>
        <v>205862.25000000003</v>
      </c>
    </row>
    <row r="791" spans="1:21">
      <c r="A791" s="59">
        <v>2201</v>
      </c>
      <c r="B791" s="59" t="s">
        <v>87</v>
      </c>
      <c r="C791" s="59">
        <v>2201</v>
      </c>
      <c r="D791" s="59" t="s">
        <v>87</v>
      </c>
      <c r="E791" s="59" t="s">
        <v>1081</v>
      </c>
      <c r="F791" s="59" t="s">
        <v>1082</v>
      </c>
      <c r="G791" s="59">
        <v>9571000</v>
      </c>
      <c r="H791" s="59" t="s">
        <v>1046</v>
      </c>
      <c r="I791" s="60">
        <v>10286.950000000001</v>
      </c>
      <c r="J791" s="60">
        <v>4286.0200000000004</v>
      </c>
      <c r="K791" s="60">
        <v>6706.32</v>
      </c>
      <c r="L791" s="60">
        <v>13707.31</v>
      </c>
      <c r="M791" s="60">
        <v>12230.41</v>
      </c>
      <c r="N791" s="60">
        <v>17651.689999999999</v>
      </c>
      <c r="O791" s="60">
        <v>16072.62</v>
      </c>
      <c r="P791" s="60">
        <v>8019.53</v>
      </c>
      <c r="Q791" s="60">
        <v>8370.09</v>
      </c>
      <c r="R791" s="60">
        <v>13574.73</v>
      </c>
      <c r="S791" s="60">
        <v>4801.62</v>
      </c>
      <c r="T791" s="60">
        <v>9726.2999999999993</v>
      </c>
      <c r="U791" s="58">
        <f t="shared" si="12"/>
        <v>125433.58999999998</v>
      </c>
    </row>
    <row r="792" spans="1:21">
      <c r="A792" s="59">
        <v>2201</v>
      </c>
      <c r="B792" s="59" t="s">
        <v>87</v>
      </c>
      <c r="C792" s="59">
        <v>2201</v>
      </c>
      <c r="D792" s="59" t="s">
        <v>87</v>
      </c>
      <c r="E792" s="59" t="s">
        <v>1081</v>
      </c>
      <c r="F792" s="59" t="s">
        <v>1082</v>
      </c>
      <c r="G792" s="59">
        <v>9580000</v>
      </c>
      <c r="H792" s="59" t="s">
        <v>1047</v>
      </c>
      <c r="I792" s="60">
        <v>24651.13</v>
      </c>
      <c r="J792" s="60">
        <v>38699.89</v>
      </c>
      <c r="K792" s="60">
        <v>43156.83</v>
      </c>
      <c r="L792" s="60">
        <v>32007.919999999998</v>
      </c>
      <c r="M792" s="60">
        <v>42234.29</v>
      </c>
      <c r="N792" s="60">
        <v>41853.040000000001</v>
      </c>
      <c r="O792" s="60">
        <v>29092.98</v>
      </c>
      <c r="P792" s="60">
        <v>55772.4</v>
      </c>
      <c r="Q792" s="60">
        <v>24733.9</v>
      </c>
      <c r="R792" s="60">
        <v>48594.5</v>
      </c>
      <c r="S792" s="60">
        <v>23644.81</v>
      </c>
      <c r="T792" s="60">
        <v>12172.59</v>
      </c>
      <c r="U792" s="58">
        <f t="shared" si="12"/>
        <v>416614.28000000009</v>
      </c>
    </row>
    <row r="793" spans="1:21">
      <c r="A793" s="59">
        <v>2201</v>
      </c>
      <c r="B793" s="59" t="s">
        <v>87</v>
      </c>
      <c r="C793" s="59">
        <v>2201</v>
      </c>
      <c r="D793" s="59" t="s">
        <v>87</v>
      </c>
      <c r="E793" s="59" t="s">
        <v>1081</v>
      </c>
      <c r="F793" s="59" t="s">
        <v>1082</v>
      </c>
      <c r="G793" s="59">
        <v>9581000</v>
      </c>
      <c r="H793" s="59" t="s">
        <v>1048</v>
      </c>
      <c r="I793" s="60">
        <v>47939.83</v>
      </c>
      <c r="J793" s="60">
        <v>33700.93</v>
      </c>
      <c r="K793" s="60">
        <v>33498.29</v>
      </c>
      <c r="L793" s="60">
        <v>33940.660000000003</v>
      </c>
      <c r="M793" s="60">
        <v>35127.1</v>
      </c>
      <c r="N793" s="60">
        <v>32334.59</v>
      </c>
      <c r="O793" s="60">
        <v>35893.019999999997</v>
      </c>
      <c r="P793" s="60">
        <v>43556.800000000003</v>
      </c>
      <c r="Q793" s="60">
        <v>27119.84</v>
      </c>
      <c r="R793" s="60">
        <v>51432.06</v>
      </c>
      <c r="S793" s="60">
        <v>24373.59</v>
      </c>
      <c r="T793" s="60">
        <v>45409.760000000002</v>
      </c>
      <c r="U793" s="58">
        <f t="shared" si="12"/>
        <v>444326.47000000009</v>
      </c>
    </row>
    <row r="794" spans="1:21">
      <c r="A794" s="59">
        <v>2201</v>
      </c>
      <c r="B794" s="59" t="s">
        <v>87</v>
      </c>
      <c r="C794" s="59">
        <v>2201</v>
      </c>
      <c r="D794" s="59" t="s">
        <v>87</v>
      </c>
      <c r="E794" s="59" t="s">
        <v>1081</v>
      </c>
      <c r="F794" s="59" t="s">
        <v>1082</v>
      </c>
      <c r="G794" s="59">
        <v>9582000</v>
      </c>
      <c r="H794" s="59" t="s">
        <v>1049</v>
      </c>
      <c r="I794" s="60">
        <v>6936.75</v>
      </c>
      <c r="J794" s="60">
        <v>12745.5</v>
      </c>
      <c r="K794" s="60">
        <v>22125.47</v>
      </c>
      <c r="L794" s="60">
        <v>17323.47</v>
      </c>
      <c r="M794" s="60">
        <v>15030.6</v>
      </c>
      <c r="N794" s="60">
        <v>8519.14</v>
      </c>
      <c r="O794" s="60">
        <v>7657.67</v>
      </c>
      <c r="P794" s="60">
        <v>8318.83</v>
      </c>
      <c r="Q794" s="60">
        <v>8877.4699999999993</v>
      </c>
      <c r="R794" s="60">
        <v>15316.96</v>
      </c>
      <c r="S794" s="60">
        <v>8167.34</v>
      </c>
      <c r="T794" s="60">
        <v>11738.63</v>
      </c>
      <c r="U794" s="58">
        <f t="shared" si="12"/>
        <v>142757.83000000002</v>
      </c>
    </row>
    <row r="795" spans="1:21">
      <c r="A795" s="59">
        <v>2201</v>
      </c>
      <c r="B795" s="59" t="s">
        <v>87</v>
      </c>
      <c r="C795" s="59">
        <v>2201</v>
      </c>
      <c r="D795" s="59" t="s">
        <v>87</v>
      </c>
      <c r="E795" s="59" t="s">
        <v>1081</v>
      </c>
      <c r="F795" s="59" t="s">
        <v>1082</v>
      </c>
      <c r="G795" s="59">
        <v>9583000</v>
      </c>
      <c r="H795" s="59" t="s">
        <v>1050</v>
      </c>
      <c r="I795" s="60">
        <v>58525.45</v>
      </c>
      <c r="J795" s="60">
        <v>75417.210000000006</v>
      </c>
      <c r="K795" s="60">
        <v>54144.480000000003</v>
      </c>
      <c r="L795" s="60">
        <v>94445.29</v>
      </c>
      <c r="M795" s="60">
        <v>111569.22</v>
      </c>
      <c r="N795" s="60">
        <v>110526.58</v>
      </c>
      <c r="O795" s="60">
        <v>66404.55</v>
      </c>
      <c r="P795" s="60">
        <v>60426.080000000002</v>
      </c>
      <c r="Q795" s="60">
        <v>303244.27</v>
      </c>
      <c r="R795" s="60">
        <v>60864.58</v>
      </c>
      <c r="S795" s="60">
        <v>48735.56</v>
      </c>
      <c r="T795" s="60">
        <v>49720.7</v>
      </c>
      <c r="U795" s="58">
        <f t="shared" si="12"/>
        <v>1094023.97</v>
      </c>
    </row>
    <row r="796" spans="1:21">
      <c r="A796" s="59">
        <v>2201</v>
      </c>
      <c r="B796" s="59" t="s">
        <v>87</v>
      </c>
      <c r="C796" s="59">
        <v>2201</v>
      </c>
      <c r="D796" s="59" t="s">
        <v>87</v>
      </c>
      <c r="E796" s="59" t="s">
        <v>1081</v>
      </c>
      <c r="F796" s="59" t="s">
        <v>1082</v>
      </c>
      <c r="G796" s="59">
        <v>9585000</v>
      </c>
      <c r="H796" s="59" t="s">
        <v>1052</v>
      </c>
      <c r="I796" s="60">
        <v>31714.51</v>
      </c>
      <c r="J796" s="60">
        <v>37834.42</v>
      </c>
      <c r="K796" s="60">
        <v>26894.39</v>
      </c>
      <c r="L796" s="60">
        <v>29273.14</v>
      </c>
      <c r="M796" s="60">
        <v>30425.98</v>
      </c>
      <c r="N796" s="60">
        <v>28356.19</v>
      </c>
      <c r="O796" s="60">
        <v>23829.26</v>
      </c>
      <c r="P796" s="60">
        <v>29546.49</v>
      </c>
      <c r="Q796" s="60">
        <v>19640.41</v>
      </c>
      <c r="R796" s="60">
        <v>23464.74</v>
      </c>
      <c r="S796" s="60">
        <v>16581.36</v>
      </c>
      <c r="T796" s="60">
        <v>20218.89</v>
      </c>
      <c r="U796" s="58">
        <f t="shared" si="12"/>
        <v>317779.78000000003</v>
      </c>
    </row>
    <row r="797" spans="1:21">
      <c r="A797" s="59">
        <v>2201</v>
      </c>
      <c r="B797" s="59" t="s">
        <v>87</v>
      </c>
      <c r="C797" s="59">
        <v>2201</v>
      </c>
      <c r="D797" s="59" t="s">
        <v>87</v>
      </c>
      <c r="E797" s="59" t="s">
        <v>1081</v>
      </c>
      <c r="F797" s="59" t="s">
        <v>1082</v>
      </c>
      <c r="G797" s="59">
        <v>9586000</v>
      </c>
      <c r="H797" s="59" t="s">
        <v>1053</v>
      </c>
      <c r="I797" s="60">
        <v>193316.39</v>
      </c>
      <c r="J797" s="60">
        <v>211834.93</v>
      </c>
      <c r="K797" s="60">
        <v>192252.88</v>
      </c>
      <c r="L797" s="60">
        <v>161006.32999999999</v>
      </c>
      <c r="M797" s="60">
        <v>214609.16</v>
      </c>
      <c r="N797" s="60">
        <v>170641.93</v>
      </c>
      <c r="O797" s="60">
        <v>163388.43</v>
      </c>
      <c r="P797" s="60">
        <v>193365.26</v>
      </c>
      <c r="Q797" s="60">
        <v>153417.34</v>
      </c>
      <c r="R797" s="60">
        <v>203822.21</v>
      </c>
      <c r="S797" s="60">
        <v>181463.27</v>
      </c>
      <c r="T797" s="60">
        <v>188448.7</v>
      </c>
      <c r="U797" s="58">
        <f t="shared" si="12"/>
        <v>2227566.83</v>
      </c>
    </row>
    <row r="798" spans="1:21">
      <c r="A798" s="59">
        <v>2201</v>
      </c>
      <c r="B798" s="59" t="s">
        <v>87</v>
      </c>
      <c r="C798" s="59">
        <v>2201</v>
      </c>
      <c r="D798" s="59" t="s">
        <v>87</v>
      </c>
      <c r="E798" s="59" t="s">
        <v>1081</v>
      </c>
      <c r="F798" s="59" t="s">
        <v>1082</v>
      </c>
      <c r="G798" s="59">
        <v>9587000</v>
      </c>
      <c r="H798" s="59" t="s">
        <v>1054</v>
      </c>
      <c r="I798" s="60">
        <v>1177.3800000000001</v>
      </c>
      <c r="J798" s="60">
        <v>1749.94</v>
      </c>
      <c r="K798" s="60">
        <v>3032.54</v>
      </c>
      <c r="L798" s="60">
        <v>1600.75</v>
      </c>
      <c r="M798" s="60">
        <v>1785.72</v>
      </c>
      <c r="N798" s="60">
        <v>2907.01</v>
      </c>
      <c r="O798" s="60">
        <v>2443.44</v>
      </c>
      <c r="P798" s="60">
        <v>2550.8200000000002</v>
      </c>
      <c r="Q798" s="60">
        <v>1774.38</v>
      </c>
      <c r="R798" s="60">
        <v>3607.88</v>
      </c>
      <c r="S798" s="60">
        <v>4745.3500000000004</v>
      </c>
      <c r="T798" s="60">
        <v>3016.51</v>
      </c>
      <c r="U798" s="58">
        <f t="shared" si="12"/>
        <v>30391.720000000008</v>
      </c>
    </row>
    <row r="799" spans="1:21">
      <c r="A799" s="59">
        <v>2201</v>
      </c>
      <c r="B799" s="59" t="s">
        <v>87</v>
      </c>
      <c r="C799" s="59">
        <v>2201</v>
      </c>
      <c r="D799" s="59" t="s">
        <v>87</v>
      </c>
      <c r="E799" s="59" t="s">
        <v>1081</v>
      </c>
      <c r="F799" s="59" t="s">
        <v>1082</v>
      </c>
      <c r="G799" s="59">
        <v>9588000</v>
      </c>
      <c r="H799" s="59" t="s">
        <v>1055</v>
      </c>
      <c r="I799" s="60">
        <v>472238.38</v>
      </c>
      <c r="J799" s="60">
        <v>513129.5</v>
      </c>
      <c r="K799" s="60">
        <v>529732.96</v>
      </c>
      <c r="L799" s="60">
        <v>504830.04</v>
      </c>
      <c r="M799" s="60">
        <v>604544.64</v>
      </c>
      <c r="N799" s="60">
        <v>530386.81999999995</v>
      </c>
      <c r="O799" s="60">
        <v>496301.48</v>
      </c>
      <c r="P799" s="60">
        <v>610861.52</v>
      </c>
      <c r="Q799" s="60">
        <v>443911.66</v>
      </c>
      <c r="R799" s="60">
        <v>649542.46</v>
      </c>
      <c r="S799" s="60">
        <v>513776.21</v>
      </c>
      <c r="T799" s="60">
        <v>614107.43999999994</v>
      </c>
      <c r="U799" s="58">
        <f t="shared" si="12"/>
        <v>6483363.1099999994</v>
      </c>
    </row>
    <row r="800" spans="1:21">
      <c r="A800" s="59">
        <v>2201</v>
      </c>
      <c r="B800" s="59" t="s">
        <v>87</v>
      </c>
      <c r="C800" s="59">
        <v>2201</v>
      </c>
      <c r="D800" s="59" t="s">
        <v>87</v>
      </c>
      <c r="E800" s="59" t="s">
        <v>1081</v>
      </c>
      <c r="F800" s="59" t="s">
        <v>1082</v>
      </c>
      <c r="G800" s="59">
        <v>9591000</v>
      </c>
      <c r="H800" s="59" t="s">
        <v>1056</v>
      </c>
      <c r="I800" s="60">
        <v>12267.13</v>
      </c>
      <c r="J800" s="60">
        <v>12955.91</v>
      </c>
      <c r="K800" s="60">
        <v>8124.79</v>
      </c>
      <c r="L800" s="60">
        <v>9768.98</v>
      </c>
      <c r="M800" s="60">
        <v>9542.58</v>
      </c>
      <c r="N800" s="60">
        <v>12339.39</v>
      </c>
      <c r="O800" s="60">
        <v>10487.4</v>
      </c>
      <c r="P800" s="60">
        <v>18403.84</v>
      </c>
      <c r="Q800" s="60">
        <v>14668.16</v>
      </c>
      <c r="R800" s="60">
        <v>16431.740000000002</v>
      </c>
      <c r="S800" s="60">
        <v>9012.2800000000007</v>
      </c>
      <c r="T800" s="60">
        <v>5251.83</v>
      </c>
      <c r="U800" s="58">
        <f t="shared" si="12"/>
        <v>139254.03</v>
      </c>
    </row>
    <row r="801" spans="1:21">
      <c r="A801" s="59">
        <v>2201</v>
      </c>
      <c r="B801" s="59" t="s">
        <v>87</v>
      </c>
      <c r="C801" s="59">
        <v>2201</v>
      </c>
      <c r="D801" s="59" t="s">
        <v>87</v>
      </c>
      <c r="E801" s="59" t="s">
        <v>1081</v>
      </c>
      <c r="F801" s="59" t="s">
        <v>1082</v>
      </c>
      <c r="G801" s="59">
        <v>9592000</v>
      </c>
      <c r="H801" s="59" t="s">
        <v>1057</v>
      </c>
      <c r="I801" s="60">
        <v>43618.400000000001</v>
      </c>
      <c r="J801" s="60">
        <v>68965.31</v>
      </c>
      <c r="K801" s="60">
        <v>44682.46</v>
      </c>
      <c r="L801" s="60">
        <v>40360.97</v>
      </c>
      <c r="M801" s="60">
        <v>88787.04</v>
      </c>
      <c r="N801" s="60">
        <v>86733</v>
      </c>
      <c r="O801" s="60">
        <v>76049.820000000007</v>
      </c>
      <c r="P801" s="60">
        <v>89588.08</v>
      </c>
      <c r="Q801" s="60">
        <v>48051.42</v>
      </c>
      <c r="R801" s="60">
        <v>94995.04</v>
      </c>
      <c r="S801" s="60">
        <v>59032.59</v>
      </c>
      <c r="T801" s="60">
        <v>60831.97</v>
      </c>
      <c r="U801" s="58">
        <f t="shared" si="12"/>
        <v>801696.1</v>
      </c>
    </row>
    <row r="802" spans="1:21">
      <c r="A802" s="59">
        <v>2201</v>
      </c>
      <c r="B802" s="59" t="s">
        <v>87</v>
      </c>
      <c r="C802" s="59">
        <v>2201</v>
      </c>
      <c r="D802" s="59" t="s">
        <v>87</v>
      </c>
      <c r="E802" s="59" t="s">
        <v>1081</v>
      </c>
      <c r="F802" s="59" t="s">
        <v>1082</v>
      </c>
      <c r="G802" s="59">
        <v>9593000</v>
      </c>
      <c r="H802" s="59" t="s">
        <v>1058</v>
      </c>
      <c r="I802" s="60">
        <v>164099.45000000001</v>
      </c>
      <c r="J802" s="60">
        <v>158935.57</v>
      </c>
      <c r="K802" s="60">
        <v>175668.74</v>
      </c>
      <c r="L802" s="60">
        <v>165998.82</v>
      </c>
      <c r="M802" s="60">
        <v>272026.45</v>
      </c>
      <c r="N802" s="60">
        <v>205046.73</v>
      </c>
      <c r="O802" s="60">
        <v>178733.94</v>
      </c>
      <c r="P802" s="60">
        <v>215361.58</v>
      </c>
      <c r="Q802" s="60">
        <v>168671.86</v>
      </c>
      <c r="R802" s="60">
        <v>229786.9</v>
      </c>
      <c r="S802" s="60">
        <v>156038.20000000001</v>
      </c>
      <c r="T802" s="60">
        <v>222435.13</v>
      </c>
      <c r="U802" s="58">
        <f t="shared" si="12"/>
        <v>2312803.37</v>
      </c>
    </row>
    <row r="803" spans="1:21">
      <c r="A803" s="59">
        <v>2201</v>
      </c>
      <c r="B803" s="59" t="s">
        <v>87</v>
      </c>
      <c r="C803" s="59">
        <v>2201</v>
      </c>
      <c r="D803" s="59" t="s">
        <v>87</v>
      </c>
      <c r="E803" s="59" t="s">
        <v>1081</v>
      </c>
      <c r="F803" s="59" t="s">
        <v>1082</v>
      </c>
      <c r="G803" s="59">
        <v>9594000</v>
      </c>
      <c r="H803" s="59" t="s">
        <v>1059</v>
      </c>
      <c r="I803" s="60">
        <v>66171.710000000006</v>
      </c>
      <c r="J803" s="60">
        <v>54619.8</v>
      </c>
      <c r="K803" s="60">
        <v>82605.679999999993</v>
      </c>
      <c r="L803" s="60">
        <v>98332.37</v>
      </c>
      <c r="M803" s="60">
        <v>108072.75</v>
      </c>
      <c r="N803" s="60">
        <v>87141.11</v>
      </c>
      <c r="O803" s="60">
        <v>81628.31</v>
      </c>
      <c r="P803" s="60">
        <v>124585.54</v>
      </c>
      <c r="Q803" s="60">
        <v>64463.58</v>
      </c>
      <c r="R803" s="60">
        <v>72238.33</v>
      </c>
      <c r="S803" s="60">
        <v>65172.74</v>
      </c>
      <c r="T803" s="60">
        <v>92406.86</v>
      </c>
      <c r="U803" s="58">
        <f t="shared" si="12"/>
        <v>997438.77999999991</v>
      </c>
    </row>
    <row r="804" spans="1:21">
      <c r="A804" s="59">
        <v>2201</v>
      </c>
      <c r="B804" s="59" t="s">
        <v>87</v>
      </c>
      <c r="C804" s="59">
        <v>2201</v>
      </c>
      <c r="D804" s="59" t="s">
        <v>87</v>
      </c>
      <c r="E804" s="59" t="s">
        <v>1081</v>
      </c>
      <c r="F804" s="59" t="s">
        <v>1082</v>
      </c>
      <c r="G804" s="59">
        <v>9595000</v>
      </c>
      <c r="H804" s="59" t="s">
        <v>1060</v>
      </c>
      <c r="I804" s="60">
        <v>11782.98</v>
      </c>
      <c r="J804" s="60">
        <v>13623.6</v>
      </c>
      <c r="K804" s="60">
        <v>14532.54</v>
      </c>
      <c r="L804" s="60">
        <v>9472.51</v>
      </c>
      <c r="M804" s="60">
        <v>17523.689999999999</v>
      </c>
      <c r="N804" s="60">
        <v>12807.32</v>
      </c>
      <c r="O804" s="60">
        <v>12699.74</v>
      </c>
      <c r="P804" s="60">
        <v>16485.98</v>
      </c>
      <c r="Q804" s="60">
        <v>6424.79</v>
      </c>
      <c r="R804" s="60">
        <v>12719.06</v>
      </c>
      <c r="S804" s="60">
        <v>13512.16</v>
      </c>
      <c r="T804" s="60">
        <v>4930.05</v>
      </c>
      <c r="U804" s="58">
        <f t="shared" si="12"/>
        <v>146514.41999999998</v>
      </c>
    </row>
    <row r="805" spans="1:21">
      <c r="A805" s="59">
        <v>2201</v>
      </c>
      <c r="B805" s="59" t="s">
        <v>87</v>
      </c>
      <c r="C805" s="59">
        <v>2201</v>
      </c>
      <c r="D805" s="59" t="s">
        <v>87</v>
      </c>
      <c r="E805" s="59" t="s">
        <v>1081</v>
      </c>
      <c r="F805" s="59" t="s">
        <v>1082</v>
      </c>
      <c r="G805" s="59">
        <v>9596000</v>
      </c>
      <c r="H805" s="59" t="s">
        <v>1061</v>
      </c>
      <c r="I805" s="60">
        <v>5326.27</v>
      </c>
      <c r="J805" s="60">
        <v>2702.87</v>
      </c>
      <c r="K805" s="60">
        <v>1062.8499999999999</v>
      </c>
      <c r="L805" s="60">
        <v>143.49</v>
      </c>
      <c r="M805" s="60">
        <v>391.13</v>
      </c>
      <c r="N805" s="60">
        <v>161.55000000000001</v>
      </c>
      <c r="O805" s="60">
        <v>1142.02</v>
      </c>
      <c r="P805" s="60">
        <v>2103.7600000000002</v>
      </c>
      <c r="Q805" s="60">
        <v>1290.57</v>
      </c>
      <c r="R805" s="60"/>
      <c r="S805" s="60">
        <v>75.209999999999994</v>
      </c>
      <c r="T805" s="60">
        <v>474.04</v>
      </c>
      <c r="U805" s="58">
        <f t="shared" si="12"/>
        <v>14873.759999999998</v>
      </c>
    </row>
    <row r="806" spans="1:21">
      <c r="A806" s="59">
        <v>2201</v>
      </c>
      <c r="B806" s="59" t="s">
        <v>87</v>
      </c>
      <c r="C806" s="59">
        <v>2201</v>
      </c>
      <c r="D806" s="59" t="s">
        <v>87</v>
      </c>
      <c r="E806" s="59" t="s">
        <v>1081</v>
      </c>
      <c r="F806" s="59" t="s">
        <v>1082</v>
      </c>
      <c r="G806" s="59">
        <v>9597000</v>
      </c>
      <c r="H806" s="59" t="s">
        <v>1062</v>
      </c>
      <c r="I806" s="60">
        <v>17463.43</v>
      </c>
      <c r="J806" s="60">
        <v>19444.86</v>
      </c>
      <c r="K806" s="60">
        <v>23045.360000000001</v>
      </c>
      <c r="L806" s="60">
        <v>16897.900000000001</v>
      </c>
      <c r="M806" s="60">
        <v>27007.75</v>
      </c>
      <c r="N806" s="60">
        <v>15371.98</v>
      </c>
      <c r="O806" s="60">
        <v>17477.55</v>
      </c>
      <c r="P806" s="60">
        <v>20030.060000000001</v>
      </c>
      <c r="Q806" s="60">
        <v>12113.91</v>
      </c>
      <c r="R806" s="60">
        <v>18746.18</v>
      </c>
      <c r="S806" s="60">
        <v>17817.41</v>
      </c>
      <c r="T806" s="60">
        <v>12818.58</v>
      </c>
      <c r="U806" s="58">
        <f t="shared" si="12"/>
        <v>218234.96999999997</v>
      </c>
    </row>
    <row r="807" spans="1:21">
      <c r="A807" s="59">
        <v>2201</v>
      </c>
      <c r="B807" s="59" t="s">
        <v>87</v>
      </c>
      <c r="C807" s="59">
        <v>2201</v>
      </c>
      <c r="D807" s="59" t="s">
        <v>87</v>
      </c>
      <c r="E807" s="59" t="s">
        <v>1081</v>
      </c>
      <c r="F807" s="59" t="s">
        <v>1082</v>
      </c>
      <c r="G807" s="59">
        <v>9902000</v>
      </c>
      <c r="H807" s="59" t="s">
        <v>1064</v>
      </c>
      <c r="I807" s="60">
        <v>8040.75</v>
      </c>
      <c r="J807" s="60">
        <v>8807.82</v>
      </c>
      <c r="K807" s="60">
        <v>9883.42</v>
      </c>
      <c r="L807" s="60">
        <v>9198.17</v>
      </c>
      <c r="M807" s="60">
        <v>9078.5300000000007</v>
      </c>
      <c r="N807" s="60">
        <v>9729.23</v>
      </c>
      <c r="O807" s="60">
        <v>9226.18</v>
      </c>
      <c r="P807" s="60">
        <v>10874.03</v>
      </c>
      <c r="Q807" s="60">
        <v>8521.01</v>
      </c>
      <c r="R807" s="60">
        <v>10849.78</v>
      </c>
      <c r="S807" s="60">
        <v>9113.43</v>
      </c>
      <c r="T807" s="60">
        <v>9824.11</v>
      </c>
      <c r="U807" s="58">
        <f t="shared" si="12"/>
        <v>113146.46</v>
      </c>
    </row>
    <row r="808" spans="1:21">
      <c r="A808" s="59">
        <v>2201</v>
      </c>
      <c r="B808" s="59" t="s">
        <v>87</v>
      </c>
      <c r="C808" s="59">
        <v>2201</v>
      </c>
      <c r="D808" s="59" t="s">
        <v>87</v>
      </c>
      <c r="E808" s="59" t="s">
        <v>1081</v>
      </c>
      <c r="F808" s="59" t="s">
        <v>1082</v>
      </c>
      <c r="G808" s="59">
        <v>9903000</v>
      </c>
      <c r="H808" s="59" t="s">
        <v>1065</v>
      </c>
      <c r="I808" s="60">
        <v>415628.74</v>
      </c>
      <c r="J808" s="60">
        <v>472855.43</v>
      </c>
      <c r="K808" s="60">
        <v>500922.47</v>
      </c>
      <c r="L808" s="60">
        <v>417188.01</v>
      </c>
      <c r="M808" s="60">
        <v>531923.56000000006</v>
      </c>
      <c r="N808" s="60">
        <v>452633.64</v>
      </c>
      <c r="O808" s="60">
        <v>428347.81</v>
      </c>
      <c r="P808" s="60">
        <v>485715.16</v>
      </c>
      <c r="Q808" s="60">
        <v>384390.09</v>
      </c>
      <c r="R808" s="60">
        <v>483629.46</v>
      </c>
      <c r="S808" s="60">
        <v>382898.34</v>
      </c>
      <c r="T808" s="60">
        <v>444127</v>
      </c>
      <c r="U808" s="58">
        <f t="shared" si="12"/>
        <v>5400259.71</v>
      </c>
    </row>
    <row r="809" spans="1:21">
      <c r="A809" s="59">
        <v>2201</v>
      </c>
      <c r="B809" s="59" t="s">
        <v>87</v>
      </c>
      <c r="C809" s="59">
        <v>2201</v>
      </c>
      <c r="D809" s="59" t="s">
        <v>87</v>
      </c>
      <c r="E809" s="59" t="s">
        <v>1081</v>
      </c>
      <c r="F809" s="59" t="s">
        <v>1082</v>
      </c>
      <c r="G809" s="59">
        <v>9908000</v>
      </c>
      <c r="H809" s="59" t="s">
        <v>1066</v>
      </c>
      <c r="I809" s="60">
        <v>290.33</v>
      </c>
      <c r="J809" s="60">
        <v>430.87</v>
      </c>
      <c r="K809" s="60"/>
      <c r="L809" s="60">
        <v>19.61</v>
      </c>
      <c r="M809" s="60">
        <v>648.84</v>
      </c>
      <c r="N809" s="60">
        <v>116.01</v>
      </c>
      <c r="O809" s="60">
        <v>158.76</v>
      </c>
      <c r="P809" s="60">
        <v>1373.09</v>
      </c>
      <c r="Q809" s="60">
        <v>255.23</v>
      </c>
      <c r="R809" s="60">
        <v>1038.75</v>
      </c>
      <c r="S809" s="60">
        <v>682.95</v>
      </c>
      <c r="T809" s="60">
        <v>183.25</v>
      </c>
      <c r="U809" s="58">
        <f t="shared" si="12"/>
        <v>5197.6899999999996</v>
      </c>
    </row>
    <row r="810" spans="1:21">
      <c r="A810" s="59">
        <v>2201</v>
      </c>
      <c r="B810" s="59" t="s">
        <v>87</v>
      </c>
      <c r="C810" s="59">
        <v>2201</v>
      </c>
      <c r="D810" s="59" t="s">
        <v>87</v>
      </c>
      <c r="E810" s="59" t="s">
        <v>1081</v>
      </c>
      <c r="F810" s="59" t="s">
        <v>1082</v>
      </c>
      <c r="G810" s="59">
        <v>9920000</v>
      </c>
      <c r="H810" s="59" t="s">
        <v>1068</v>
      </c>
      <c r="I810" s="60">
        <v>146611.07999999999</v>
      </c>
      <c r="J810" s="60">
        <v>187797.94</v>
      </c>
      <c r="K810" s="60">
        <v>178104.91</v>
      </c>
      <c r="L810" s="60">
        <v>138733.69</v>
      </c>
      <c r="M810" s="60">
        <v>192215.18</v>
      </c>
      <c r="N810" s="60">
        <v>171616.77</v>
      </c>
      <c r="O810" s="60">
        <v>167282.19</v>
      </c>
      <c r="P810" s="60">
        <v>185532.12</v>
      </c>
      <c r="Q810" s="60">
        <v>168221.33</v>
      </c>
      <c r="R810" s="60">
        <v>215787.2</v>
      </c>
      <c r="S810" s="60">
        <v>145034.41</v>
      </c>
      <c r="T810" s="60">
        <v>185897.91</v>
      </c>
      <c r="U810" s="58">
        <f t="shared" si="12"/>
        <v>2082834.7299999997</v>
      </c>
    </row>
    <row r="811" spans="1:21">
      <c r="A811" s="59">
        <v>2201</v>
      </c>
      <c r="B811" s="59" t="s">
        <v>87</v>
      </c>
      <c r="C811" s="59">
        <v>2201</v>
      </c>
      <c r="D811" s="59" t="s">
        <v>87</v>
      </c>
      <c r="E811" s="59" t="s">
        <v>1081</v>
      </c>
      <c r="F811" s="59" t="s">
        <v>1082</v>
      </c>
      <c r="G811" s="59">
        <v>9930200</v>
      </c>
      <c r="H811" s="59" t="s">
        <v>1069</v>
      </c>
      <c r="I811" s="60">
        <v>102.26</v>
      </c>
      <c r="J811" s="60"/>
      <c r="K811" s="60">
        <v>69.83</v>
      </c>
      <c r="L811" s="60">
        <v>72.28</v>
      </c>
      <c r="M811" s="60">
        <v>2796.61</v>
      </c>
      <c r="N811" s="60">
        <v>399.9</v>
      </c>
      <c r="O811" s="60">
        <v>555.71</v>
      </c>
      <c r="P811" s="60">
        <v>449.04</v>
      </c>
      <c r="Q811" s="60">
        <v>203.43</v>
      </c>
      <c r="R811" s="60">
        <v>361.44</v>
      </c>
      <c r="S811" s="60">
        <v>717.93</v>
      </c>
      <c r="T811" s="60"/>
      <c r="U811" s="58">
        <f t="shared" si="12"/>
        <v>5728.43</v>
      </c>
    </row>
    <row r="812" spans="1:21">
      <c r="A812" s="59">
        <v>2201</v>
      </c>
      <c r="B812" s="59" t="s">
        <v>87</v>
      </c>
      <c r="C812" s="59">
        <v>2201</v>
      </c>
      <c r="D812" s="59" t="s">
        <v>87</v>
      </c>
      <c r="E812" s="59" t="s">
        <v>1081</v>
      </c>
      <c r="F812" s="59" t="s">
        <v>1082</v>
      </c>
      <c r="G812" s="59">
        <v>9935000</v>
      </c>
      <c r="H812" s="59" t="s">
        <v>1070</v>
      </c>
      <c r="I812" s="60">
        <v>4807.47</v>
      </c>
      <c r="J812" s="60">
        <v>15802.62</v>
      </c>
      <c r="K812" s="60">
        <v>23431.54</v>
      </c>
      <c r="L812" s="60">
        <v>8029.68</v>
      </c>
      <c r="M812" s="60">
        <v>8818.8799999999992</v>
      </c>
      <c r="N812" s="60">
        <v>6662.9</v>
      </c>
      <c r="O812" s="60">
        <v>7002.21</v>
      </c>
      <c r="P812" s="60">
        <v>9374.1</v>
      </c>
      <c r="Q812" s="60">
        <v>11826.87</v>
      </c>
      <c r="R812" s="60">
        <v>12140.01</v>
      </c>
      <c r="S812" s="60">
        <v>9773.52</v>
      </c>
      <c r="T812" s="60">
        <v>11786.62</v>
      </c>
      <c r="U812" s="58">
        <f t="shared" si="12"/>
        <v>129456.42</v>
      </c>
    </row>
    <row r="813" spans="1:21">
      <c r="A813" s="59">
        <v>2201</v>
      </c>
      <c r="B813" s="59" t="s">
        <v>87</v>
      </c>
      <c r="C813" s="59">
        <v>2201</v>
      </c>
      <c r="D813" s="59" t="s">
        <v>87</v>
      </c>
      <c r="E813" s="59" t="s">
        <v>1083</v>
      </c>
      <c r="F813" s="59" t="s">
        <v>1084</v>
      </c>
      <c r="G813" s="59">
        <v>9184100</v>
      </c>
      <c r="H813" s="59" t="s">
        <v>93</v>
      </c>
      <c r="I813" s="60">
        <v>472773.35</v>
      </c>
      <c r="J813" s="60">
        <v>590482.68999999994</v>
      </c>
      <c r="K813" s="60">
        <v>579642.39</v>
      </c>
      <c r="L813" s="60">
        <v>494556.06</v>
      </c>
      <c r="M813" s="60">
        <v>865966.7</v>
      </c>
      <c r="N813" s="60">
        <v>755681.93</v>
      </c>
      <c r="O813" s="60">
        <v>671388.2</v>
      </c>
      <c r="P813" s="60">
        <v>749527.46</v>
      </c>
      <c r="Q813" s="60">
        <v>614205.42000000004</v>
      </c>
      <c r="R813" s="60">
        <v>662493.32999999996</v>
      </c>
      <c r="S813" s="60">
        <v>488864.54</v>
      </c>
      <c r="T813" s="60">
        <v>660158.91</v>
      </c>
      <c r="U813" s="58">
        <f t="shared" si="12"/>
        <v>7605740.9800000004</v>
      </c>
    </row>
    <row r="814" spans="1:21">
      <c r="A814" s="59">
        <v>2201</v>
      </c>
      <c r="B814" s="59" t="s">
        <v>87</v>
      </c>
      <c r="C814" s="59">
        <v>2201</v>
      </c>
      <c r="D814" s="59" t="s">
        <v>87</v>
      </c>
      <c r="E814" s="59" t="s">
        <v>1083</v>
      </c>
      <c r="F814" s="59" t="s">
        <v>1084</v>
      </c>
      <c r="G814" s="59">
        <v>9416000</v>
      </c>
      <c r="H814" s="59" t="s">
        <v>1015</v>
      </c>
      <c r="I814" s="60">
        <v>16.02</v>
      </c>
      <c r="J814" s="60">
        <v>8.92</v>
      </c>
      <c r="K814" s="60">
        <v>19.84</v>
      </c>
      <c r="L814" s="60">
        <v>11.86</v>
      </c>
      <c r="M814" s="60">
        <v>35.729999999999997</v>
      </c>
      <c r="N814" s="60">
        <v>37.39</v>
      </c>
      <c r="O814" s="60">
        <v>-4.91</v>
      </c>
      <c r="P814" s="60">
        <v>26.71</v>
      </c>
      <c r="Q814" s="60">
        <v>21.27</v>
      </c>
      <c r="R814" s="60">
        <v>8.23</v>
      </c>
      <c r="S814" s="60">
        <v>21.76</v>
      </c>
      <c r="T814" s="60">
        <v>1.05</v>
      </c>
      <c r="U814" s="58">
        <f t="shared" si="12"/>
        <v>203.87</v>
      </c>
    </row>
    <row r="815" spans="1:21">
      <c r="A815" s="59">
        <v>2201</v>
      </c>
      <c r="B815" s="59" t="s">
        <v>87</v>
      </c>
      <c r="C815" s="59">
        <v>2201</v>
      </c>
      <c r="D815" s="59" t="s">
        <v>87</v>
      </c>
      <c r="E815" s="59" t="s">
        <v>1083</v>
      </c>
      <c r="F815" s="59" t="s">
        <v>1084</v>
      </c>
      <c r="G815" s="59">
        <v>9500000</v>
      </c>
      <c r="H815" s="59" t="s">
        <v>1017</v>
      </c>
      <c r="I815" s="60">
        <v>1196.56</v>
      </c>
      <c r="J815" s="60">
        <v>2316.31</v>
      </c>
      <c r="K815" s="60">
        <v>1226.76</v>
      </c>
      <c r="L815" s="60">
        <v>1270.22</v>
      </c>
      <c r="M815" s="60">
        <v>84.69</v>
      </c>
      <c r="N815" s="60"/>
      <c r="O815" s="60"/>
      <c r="P815" s="60"/>
      <c r="Q815" s="60"/>
      <c r="R815" s="60"/>
      <c r="S815" s="60">
        <v>545.71</v>
      </c>
      <c r="T815" s="60">
        <v>930.47</v>
      </c>
      <c r="U815" s="58">
        <f t="shared" si="12"/>
        <v>7570.72</v>
      </c>
    </row>
    <row r="816" spans="1:21">
      <c r="A816" s="59">
        <v>2201</v>
      </c>
      <c r="B816" s="59" t="s">
        <v>87</v>
      </c>
      <c r="C816" s="59">
        <v>2201</v>
      </c>
      <c r="D816" s="59" t="s">
        <v>87</v>
      </c>
      <c r="E816" s="59" t="s">
        <v>1083</v>
      </c>
      <c r="F816" s="59" t="s">
        <v>1084</v>
      </c>
      <c r="G816" s="59">
        <v>9501000</v>
      </c>
      <c r="H816" s="59" t="s">
        <v>1018</v>
      </c>
      <c r="I816" s="60">
        <v>24013.41</v>
      </c>
      <c r="J816" s="60">
        <v>6281.45</v>
      </c>
      <c r="K816" s="60">
        <v>8721.33</v>
      </c>
      <c r="L816" s="60">
        <v>5507.96</v>
      </c>
      <c r="M816" s="60">
        <v>9641.24</v>
      </c>
      <c r="N816" s="60">
        <v>3232.41</v>
      </c>
      <c r="O816" s="60">
        <v>10180.790000000001</v>
      </c>
      <c r="P816" s="60">
        <v>7115.26</v>
      </c>
      <c r="Q816" s="60">
        <v>12364.56</v>
      </c>
      <c r="R816" s="60">
        <v>8255.19</v>
      </c>
      <c r="S816" s="60">
        <v>7439.66</v>
      </c>
      <c r="T816" s="60">
        <v>5743.45</v>
      </c>
      <c r="U816" s="58">
        <f t="shared" si="12"/>
        <v>108496.70999999999</v>
      </c>
    </row>
    <row r="817" spans="1:21">
      <c r="A817" s="59">
        <v>2201</v>
      </c>
      <c r="B817" s="59" t="s">
        <v>87</v>
      </c>
      <c r="C817" s="59">
        <v>2201</v>
      </c>
      <c r="D817" s="59" t="s">
        <v>87</v>
      </c>
      <c r="E817" s="59" t="s">
        <v>1083</v>
      </c>
      <c r="F817" s="59" t="s">
        <v>1084</v>
      </c>
      <c r="G817" s="59">
        <v>9502000</v>
      </c>
      <c r="H817" s="59" t="s">
        <v>1019</v>
      </c>
      <c r="I817" s="60">
        <v>64555.63</v>
      </c>
      <c r="J817" s="60">
        <v>57658.61</v>
      </c>
      <c r="K817" s="60">
        <v>91839.54</v>
      </c>
      <c r="L817" s="60">
        <v>61158.12</v>
      </c>
      <c r="M817" s="60">
        <v>30975.439999999999</v>
      </c>
      <c r="N817" s="60">
        <v>73721.919999999998</v>
      </c>
      <c r="O817" s="60">
        <v>74666.5</v>
      </c>
      <c r="P817" s="60">
        <v>46193.94</v>
      </c>
      <c r="Q817" s="60">
        <v>92991.63</v>
      </c>
      <c r="R817" s="60">
        <v>64064.58</v>
      </c>
      <c r="S817" s="60">
        <v>82292.91</v>
      </c>
      <c r="T817" s="60">
        <v>83675.759999999995</v>
      </c>
      <c r="U817" s="58">
        <f t="shared" si="12"/>
        <v>823794.58</v>
      </c>
    </row>
    <row r="818" spans="1:21">
      <c r="A818" s="59">
        <v>2201</v>
      </c>
      <c r="B818" s="59" t="s">
        <v>87</v>
      </c>
      <c r="C818" s="59">
        <v>2201</v>
      </c>
      <c r="D818" s="59" t="s">
        <v>87</v>
      </c>
      <c r="E818" s="59" t="s">
        <v>1083</v>
      </c>
      <c r="F818" s="59" t="s">
        <v>1084</v>
      </c>
      <c r="G818" s="59">
        <v>9505000</v>
      </c>
      <c r="H818" s="59" t="s">
        <v>1020</v>
      </c>
      <c r="I818" s="60">
        <v>38458.629999999997</v>
      </c>
      <c r="J818" s="60">
        <v>32093.439999999999</v>
      </c>
      <c r="K818" s="60">
        <v>53021.31</v>
      </c>
      <c r="L818" s="60">
        <v>32607.41</v>
      </c>
      <c r="M818" s="60">
        <v>20872.18</v>
      </c>
      <c r="N818" s="60">
        <v>58473.62</v>
      </c>
      <c r="O818" s="60">
        <v>48695.28</v>
      </c>
      <c r="P818" s="60">
        <v>31172.080000000002</v>
      </c>
      <c r="Q818" s="60">
        <v>62159.02</v>
      </c>
      <c r="R818" s="60">
        <v>48157.279999999999</v>
      </c>
      <c r="S818" s="60">
        <v>57574.31</v>
      </c>
      <c r="T818" s="60">
        <v>64019.37</v>
      </c>
      <c r="U818" s="58">
        <f t="shared" si="12"/>
        <v>547303.93000000005</v>
      </c>
    </row>
    <row r="819" spans="1:21">
      <c r="A819" s="59">
        <v>2201</v>
      </c>
      <c r="B819" s="59" t="s">
        <v>87</v>
      </c>
      <c r="C819" s="59">
        <v>2201</v>
      </c>
      <c r="D819" s="59" t="s">
        <v>87</v>
      </c>
      <c r="E819" s="59" t="s">
        <v>1083</v>
      </c>
      <c r="F819" s="59" t="s">
        <v>1084</v>
      </c>
      <c r="G819" s="59">
        <v>9506000</v>
      </c>
      <c r="H819" s="59" t="s">
        <v>1021</v>
      </c>
      <c r="I819" s="60">
        <v>9</v>
      </c>
      <c r="J819" s="60">
        <v>562.91999999999996</v>
      </c>
      <c r="K819" s="60">
        <v>16.89</v>
      </c>
      <c r="L819" s="60">
        <v>8.1300000000000008</v>
      </c>
      <c r="M819" s="60">
        <v>7.66</v>
      </c>
      <c r="N819" s="60">
        <v>80.680000000000007</v>
      </c>
      <c r="O819" s="60">
        <v>10.95</v>
      </c>
      <c r="P819" s="60">
        <v>74.040000000000006</v>
      </c>
      <c r="Q819" s="60">
        <v>11474.31</v>
      </c>
      <c r="R819" s="60">
        <v>576.01</v>
      </c>
      <c r="S819" s="60">
        <v>1210.93</v>
      </c>
      <c r="T819" s="60">
        <v>18.329999999999998</v>
      </c>
      <c r="U819" s="58">
        <f t="shared" si="12"/>
        <v>14049.85</v>
      </c>
    </row>
    <row r="820" spans="1:21">
      <c r="A820" s="59">
        <v>2201</v>
      </c>
      <c r="B820" s="59" t="s">
        <v>87</v>
      </c>
      <c r="C820" s="59">
        <v>2201</v>
      </c>
      <c r="D820" s="59" t="s">
        <v>87</v>
      </c>
      <c r="E820" s="59" t="s">
        <v>1083</v>
      </c>
      <c r="F820" s="59" t="s">
        <v>1084</v>
      </c>
      <c r="G820" s="59">
        <v>9510000</v>
      </c>
      <c r="H820" s="59" t="s">
        <v>1022</v>
      </c>
      <c r="I820" s="60"/>
      <c r="J820" s="60"/>
      <c r="K820" s="60"/>
      <c r="L820" s="60"/>
      <c r="M820" s="60"/>
      <c r="N820" s="60"/>
      <c r="O820" s="60"/>
      <c r="P820" s="60">
        <v>62.94</v>
      </c>
      <c r="Q820" s="60"/>
      <c r="R820" s="60"/>
      <c r="S820" s="60"/>
      <c r="T820" s="60"/>
      <c r="U820" s="58">
        <f t="shared" si="12"/>
        <v>62.94</v>
      </c>
    </row>
    <row r="821" spans="1:21">
      <c r="A821" s="59">
        <v>2201</v>
      </c>
      <c r="B821" s="59" t="s">
        <v>87</v>
      </c>
      <c r="C821" s="59">
        <v>2201</v>
      </c>
      <c r="D821" s="59" t="s">
        <v>87</v>
      </c>
      <c r="E821" s="59" t="s">
        <v>1083</v>
      </c>
      <c r="F821" s="59" t="s">
        <v>1084</v>
      </c>
      <c r="G821" s="59">
        <v>9511000</v>
      </c>
      <c r="H821" s="59" t="s">
        <v>1023</v>
      </c>
      <c r="I821" s="60">
        <v>5133.95</v>
      </c>
      <c r="J821" s="60">
        <v>8279.91</v>
      </c>
      <c r="K821" s="60">
        <v>10730.19</v>
      </c>
      <c r="L821" s="60">
        <v>13783.64</v>
      </c>
      <c r="M821" s="60">
        <v>13920.6</v>
      </c>
      <c r="N821" s="60">
        <v>3226.53</v>
      </c>
      <c r="O821" s="60">
        <v>4861.83</v>
      </c>
      <c r="P821" s="60">
        <v>10655.61</v>
      </c>
      <c r="Q821" s="60">
        <v>11252.03</v>
      </c>
      <c r="R821" s="60">
        <v>11485.38</v>
      </c>
      <c r="S821" s="60">
        <v>14185.53</v>
      </c>
      <c r="T821" s="60">
        <v>10297.81</v>
      </c>
      <c r="U821" s="58">
        <f t="shared" si="12"/>
        <v>117813.01000000001</v>
      </c>
    </row>
    <row r="822" spans="1:21">
      <c r="A822" s="59">
        <v>2201</v>
      </c>
      <c r="B822" s="59" t="s">
        <v>87</v>
      </c>
      <c r="C822" s="59">
        <v>2201</v>
      </c>
      <c r="D822" s="59" t="s">
        <v>87</v>
      </c>
      <c r="E822" s="59" t="s">
        <v>1083</v>
      </c>
      <c r="F822" s="59" t="s">
        <v>1084</v>
      </c>
      <c r="G822" s="59">
        <v>9512000</v>
      </c>
      <c r="H822" s="59" t="s">
        <v>1024</v>
      </c>
      <c r="I822" s="60">
        <v>48945.39</v>
      </c>
      <c r="J822" s="60">
        <v>67444.63</v>
      </c>
      <c r="K822" s="60">
        <v>103168.52</v>
      </c>
      <c r="L822" s="60">
        <v>96089.2</v>
      </c>
      <c r="M822" s="60">
        <v>79426.64</v>
      </c>
      <c r="N822" s="60">
        <v>38237.57</v>
      </c>
      <c r="O822" s="60">
        <v>74276.149999999994</v>
      </c>
      <c r="P822" s="60">
        <v>76110.070000000007</v>
      </c>
      <c r="Q822" s="60">
        <v>98527.18</v>
      </c>
      <c r="R822" s="60">
        <v>90712.68</v>
      </c>
      <c r="S822" s="60">
        <v>96500.94</v>
      </c>
      <c r="T822" s="60">
        <v>74545.05</v>
      </c>
      <c r="U822" s="58">
        <f t="shared" si="12"/>
        <v>943984.01999999979</v>
      </c>
    </row>
    <row r="823" spans="1:21">
      <c r="A823" s="59">
        <v>2201</v>
      </c>
      <c r="B823" s="59" t="s">
        <v>87</v>
      </c>
      <c r="C823" s="59">
        <v>2201</v>
      </c>
      <c r="D823" s="59" t="s">
        <v>87</v>
      </c>
      <c r="E823" s="59" t="s">
        <v>1083</v>
      </c>
      <c r="F823" s="59" t="s">
        <v>1084</v>
      </c>
      <c r="G823" s="59">
        <v>9513000</v>
      </c>
      <c r="H823" s="59" t="s">
        <v>1025</v>
      </c>
      <c r="I823" s="60">
        <v>9767.7199999999993</v>
      </c>
      <c r="J823" s="60">
        <v>9810.8799999999992</v>
      </c>
      <c r="K823" s="60">
        <v>18364.689999999999</v>
      </c>
      <c r="L823" s="60">
        <v>24426.45</v>
      </c>
      <c r="M823" s="60">
        <v>33137.43</v>
      </c>
      <c r="N823" s="60">
        <v>3552.05</v>
      </c>
      <c r="O823" s="60">
        <v>7888.8</v>
      </c>
      <c r="P823" s="60">
        <v>7075.68</v>
      </c>
      <c r="Q823" s="60">
        <v>4961.6099999999997</v>
      </c>
      <c r="R823" s="60">
        <v>4508.99</v>
      </c>
      <c r="S823" s="60">
        <v>19377.599999999999</v>
      </c>
      <c r="T823" s="60">
        <v>5478.71</v>
      </c>
      <c r="U823" s="58">
        <f t="shared" si="12"/>
        <v>148350.60999999999</v>
      </c>
    </row>
    <row r="824" spans="1:21">
      <c r="A824" s="59">
        <v>2201</v>
      </c>
      <c r="B824" s="59" t="s">
        <v>87</v>
      </c>
      <c r="C824" s="59">
        <v>2201</v>
      </c>
      <c r="D824" s="59" t="s">
        <v>87</v>
      </c>
      <c r="E824" s="59" t="s">
        <v>1083</v>
      </c>
      <c r="F824" s="59" t="s">
        <v>1084</v>
      </c>
      <c r="G824" s="59">
        <v>9514000</v>
      </c>
      <c r="H824" s="59" t="s">
        <v>1026</v>
      </c>
      <c r="I824" s="60">
        <v>7053.02</v>
      </c>
      <c r="J824" s="60">
        <v>19296.150000000001</v>
      </c>
      <c r="K824" s="60">
        <v>13874.78</v>
      </c>
      <c r="L824" s="60">
        <v>10297.08</v>
      </c>
      <c r="M824" s="60">
        <v>4430.91</v>
      </c>
      <c r="N824" s="60">
        <v>6689.32</v>
      </c>
      <c r="O824" s="60">
        <v>8421.25</v>
      </c>
      <c r="P824" s="60">
        <v>10453.57</v>
      </c>
      <c r="Q824" s="60">
        <v>13443.38</v>
      </c>
      <c r="R824" s="60">
        <v>13366.22</v>
      </c>
      <c r="S824" s="60">
        <v>18898.82</v>
      </c>
      <c r="T824" s="60">
        <v>6095.71</v>
      </c>
      <c r="U824" s="58">
        <f t="shared" si="12"/>
        <v>132320.21000000002</v>
      </c>
    </row>
    <row r="825" spans="1:21">
      <c r="A825" s="59">
        <v>2201</v>
      </c>
      <c r="B825" s="59" t="s">
        <v>87</v>
      </c>
      <c r="C825" s="59">
        <v>2201</v>
      </c>
      <c r="D825" s="59" t="s">
        <v>87</v>
      </c>
      <c r="E825" s="59" t="s">
        <v>1083</v>
      </c>
      <c r="F825" s="59" t="s">
        <v>1084</v>
      </c>
      <c r="G825" s="59">
        <v>9548000</v>
      </c>
      <c r="H825" s="59" t="s">
        <v>1029</v>
      </c>
      <c r="I825" s="60">
        <v>98500.92</v>
      </c>
      <c r="J825" s="60">
        <v>97129.61</v>
      </c>
      <c r="K825" s="60">
        <v>85131.07</v>
      </c>
      <c r="L825" s="60">
        <v>81902.039999999994</v>
      </c>
      <c r="M825" s="60">
        <v>53507.71</v>
      </c>
      <c r="N825" s="60">
        <v>77714.820000000007</v>
      </c>
      <c r="O825" s="60">
        <v>101041.38</v>
      </c>
      <c r="P825" s="60">
        <v>100714</v>
      </c>
      <c r="Q825" s="60">
        <v>131837.71</v>
      </c>
      <c r="R825" s="60">
        <v>71359.69</v>
      </c>
      <c r="S825" s="60">
        <v>122696.75</v>
      </c>
      <c r="T825" s="60">
        <v>70897.84</v>
      </c>
      <c r="U825" s="58">
        <f t="shared" si="12"/>
        <v>1092433.54</v>
      </c>
    </row>
    <row r="826" spans="1:21">
      <c r="A826" s="59">
        <v>2201</v>
      </c>
      <c r="B826" s="59" t="s">
        <v>87</v>
      </c>
      <c r="C826" s="59">
        <v>2201</v>
      </c>
      <c r="D826" s="59" t="s">
        <v>87</v>
      </c>
      <c r="E826" s="59" t="s">
        <v>1083</v>
      </c>
      <c r="F826" s="59" t="s">
        <v>1084</v>
      </c>
      <c r="G826" s="59">
        <v>9549000</v>
      </c>
      <c r="H826" s="59" t="s">
        <v>1030</v>
      </c>
      <c r="I826" s="60">
        <v>6804.22</v>
      </c>
      <c r="J826" s="60">
        <v>10695.58</v>
      </c>
      <c r="K826" s="60">
        <v>3348.84</v>
      </c>
      <c r="L826" s="60">
        <v>3307.24</v>
      </c>
      <c r="M826" s="60">
        <v>2176.0100000000002</v>
      </c>
      <c r="N826" s="60">
        <v>1303.58</v>
      </c>
      <c r="O826" s="60">
        <v>2521.16</v>
      </c>
      <c r="P826" s="60">
        <v>1486.53</v>
      </c>
      <c r="Q826" s="60">
        <v>3212.03</v>
      </c>
      <c r="R826" s="60">
        <v>1665.1</v>
      </c>
      <c r="S826" s="60">
        <v>8773.74</v>
      </c>
      <c r="T826" s="60">
        <v>2266.1999999999998</v>
      </c>
      <c r="U826" s="58">
        <f t="shared" si="12"/>
        <v>47560.229999999996</v>
      </c>
    </row>
    <row r="827" spans="1:21">
      <c r="A827" s="59">
        <v>2201</v>
      </c>
      <c r="B827" s="59" t="s">
        <v>87</v>
      </c>
      <c r="C827" s="59">
        <v>2201</v>
      </c>
      <c r="D827" s="59" t="s">
        <v>87</v>
      </c>
      <c r="E827" s="59" t="s">
        <v>1083</v>
      </c>
      <c r="F827" s="59" t="s">
        <v>1084</v>
      </c>
      <c r="G827" s="59">
        <v>9552000</v>
      </c>
      <c r="H827" s="59" t="s">
        <v>1031</v>
      </c>
      <c r="I827" s="60">
        <v>1279.4000000000001</v>
      </c>
      <c r="J827" s="60">
        <v>2370.7600000000002</v>
      </c>
      <c r="K827" s="60">
        <v>4299.47</v>
      </c>
      <c r="L827" s="60">
        <v>1957.57</v>
      </c>
      <c r="M827" s="60">
        <v>1928.27</v>
      </c>
      <c r="N827" s="60">
        <v>3895.91</v>
      </c>
      <c r="O827" s="60">
        <v>3156.81</v>
      </c>
      <c r="P827" s="60">
        <v>10684.21</v>
      </c>
      <c r="Q827" s="60">
        <v>1750.85</v>
      </c>
      <c r="R827" s="60">
        <v>6225.62</v>
      </c>
      <c r="S827" s="60">
        <v>3243.63</v>
      </c>
      <c r="T827" s="60">
        <v>2821.17</v>
      </c>
      <c r="U827" s="58">
        <f t="shared" si="12"/>
        <v>43613.67</v>
      </c>
    </row>
    <row r="828" spans="1:21">
      <c r="A828" s="59">
        <v>2201</v>
      </c>
      <c r="B828" s="59" t="s">
        <v>87</v>
      </c>
      <c r="C828" s="59">
        <v>2201</v>
      </c>
      <c r="D828" s="59" t="s">
        <v>87</v>
      </c>
      <c r="E828" s="59" t="s">
        <v>1083</v>
      </c>
      <c r="F828" s="59" t="s">
        <v>1084</v>
      </c>
      <c r="G828" s="59">
        <v>9553000</v>
      </c>
      <c r="H828" s="59" t="s">
        <v>1032</v>
      </c>
      <c r="I828" s="60">
        <v>24023.99</v>
      </c>
      <c r="J828" s="60">
        <v>26380.959999999999</v>
      </c>
      <c r="K828" s="60">
        <v>34230.68</v>
      </c>
      <c r="L828" s="60">
        <v>23314.41</v>
      </c>
      <c r="M828" s="60">
        <v>34590.410000000003</v>
      </c>
      <c r="N828" s="60">
        <v>24511.35</v>
      </c>
      <c r="O828" s="60">
        <v>28383.49</v>
      </c>
      <c r="P828" s="60">
        <v>45483.67</v>
      </c>
      <c r="Q828" s="60">
        <v>35768.6</v>
      </c>
      <c r="R828" s="60">
        <v>49588.47</v>
      </c>
      <c r="S828" s="60">
        <v>37831.660000000003</v>
      </c>
      <c r="T828" s="60">
        <v>48594.57</v>
      </c>
      <c r="U828" s="58">
        <f t="shared" si="12"/>
        <v>412702.26000000007</v>
      </c>
    </row>
    <row r="829" spans="1:21">
      <c r="A829" s="59">
        <v>2201</v>
      </c>
      <c r="B829" s="59" t="s">
        <v>87</v>
      </c>
      <c r="C829" s="59">
        <v>2201</v>
      </c>
      <c r="D829" s="59" t="s">
        <v>87</v>
      </c>
      <c r="E829" s="59" t="s">
        <v>1083</v>
      </c>
      <c r="F829" s="59" t="s">
        <v>1084</v>
      </c>
      <c r="G829" s="59">
        <v>9554000</v>
      </c>
      <c r="H829" s="59" t="s">
        <v>1033</v>
      </c>
      <c r="I829" s="60">
        <v>126.25</v>
      </c>
      <c r="J829" s="60">
        <v>247.44</v>
      </c>
      <c r="K829" s="60">
        <v>113.25</v>
      </c>
      <c r="L829" s="60"/>
      <c r="M829" s="60">
        <v>676.55</v>
      </c>
      <c r="N829" s="60">
        <v>38.880000000000003</v>
      </c>
      <c r="O829" s="60"/>
      <c r="P829" s="60"/>
      <c r="Q829" s="60">
        <v>259.62</v>
      </c>
      <c r="R829" s="60">
        <v>335.16</v>
      </c>
      <c r="S829" s="60">
        <v>834.24</v>
      </c>
      <c r="T829" s="60"/>
      <c r="U829" s="58">
        <f t="shared" si="12"/>
        <v>2631.3900000000003</v>
      </c>
    </row>
    <row r="830" spans="1:21">
      <c r="A830" s="59">
        <v>2201</v>
      </c>
      <c r="B830" s="59" t="s">
        <v>87</v>
      </c>
      <c r="C830" s="59">
        <v>2201</v>
      </c>
      <c r="D830" s="59" t="s">
        <v>87</v>
      </c>
      <c r="E830" s="59" t="s">
        <v>1083</v>
      </c>
      <c r="F830" s="59" t="s">
        <v>1084</v>
      </c>
      <c r="G830" s="59">
        <v>9560000</v>
      </c>
      <c r="H830" s="59" t="s">
        <v>1035</v>
      </c>
      <c r="I830" s="60">
        <v>1825.94</v>
      </c>
      <c r="J830" s="60">
        <v>9860.1299999999992</v>
      </c>
      <c r="K830" s="60">
        <v>3776.05</v>
      </c>
      <c r="L830" s="60">
        <v>8228.5400000000009</v>
      </c>
      <c r="M830" s="60">
        <v>3371.63</v>
      </c>
      <c r="N830" s="60">
        <v>5308.44</v>
      </c>
      <c r="O830" s="60">
        <v>1788.16</v>
      </c>
      <c r="P830" s="60">
        <v>2299.9699999999998</v>
      </c>
      <c r="Q830" s="60">
        <v>7223.9</v>
      </c>
      <c r="R830" s="60">
        <v>3234.88</v>
      </c>
      <c r="S830" s="60">
        <v>1236.7</v>
      </c>
      <c r="T830" s="60">
        <v>1541.85</v>
      </c>
      <c r="U830" s="58">
        <f t="shared" si="12"/>
        <v>49696.189999999995</v>
      </c>
    </row>
    <row r="831" spans="1:21">
      <c r="A831" s="59">
        <v>2201</v>
      </c>
      <c r="B831" s="59" t="s">
        <v>87</v>
      </c>
      <c r="C831" s="59">
        <v>2201</v>
      </c>
      <c r="D831" s="59" t="s">
        <v>87</v>
      </c>
      <c r="E831" s="59" t="s">
        <v>1083</v>
      </c>
      <c r="F831" s="59" t="s">
        <v>1084</v>
      </c>
      <c r="G831" s="59">
        <v>9561200</v>
      </c>
      <c r="H831" s="59" t="s">
        <v>1037</v>
      </c>
      <c r="I831" s="60">
        <v>617.30999999999995</v>
      </c>
      <c r="J831" s="60">
        <v>862.58</v>
      </c>
      <c r="K831" s="60">
        <v>271.05</v>
      </c>
      <c r="L831" s="60"/>
      <c r="M831" s="60"/>
      <c r="N831" s="60"/>
      <c r="O831" s="60"/>
      <c r="P831" s="60"/>
      <c r="Q831" s="60"/>
      <c r="R831" s="60"/>
      <c r="S831" s="60"/>
      <c r="T831" s="60"/>
      <c r="U831" s="58">
        <f t="shared" si="12"/>
        <v>1750.9399999999998</v>
      </c>
    </row>
    <row r="832" spans="1:21">
      <c r="A832" s="59">
        <v>2201</v>
      </c>
      <c r="B832" s="59" t="s">
        <v>87</v>
      </c>
      <c r="C832" s="59">
        <v>2201</v>
      </c>
      <c r="D832" s="59" t="s">
        <v>87</v>
      </c>
      <c r="E832" s="59" t="s">
        <v>1083</v>
      </c>
      <c r="F832" s="59" t="s">
        <v>1084</v>
      </c>
      <c r="G832" s="59">
        <v>9562000</v>
      </c>
      <c r="H832" s="59" t="s">
        <v>1039</v>
      </c>
      <c r="I832" s="60">
        <v>4437.8999999999996</v>
      </c>
      <c r="J832" s="60">
        <v>4869.95</v>
      </c>
      <c r="K832" s="60">
        <v>4717.7299999999996</v>
      </c>
      <c r="L832" s="60">
        <v>3283.21</v>
      </c>
      <c r="M832" s="60">
        <v>11321.11</v>
      </c>
      <c r="N832" s="60">
        <v>8859.1299999999992</v>
      </c>
      <c r="O832" s="60">
        <v>12313.46</v>
      </c>
      <c r="P832" s="60">
        <v>6534.48</v>
      </c>
      <c r="Q832" s="60">
        <v>3681.99</v>
      </c>
      <c r="R832" s="60">
        <v>8131.22</v>
      </c>
      <c r="S832" s="60">
        <v>2767.85</v>
      </c>
      <c r="T832" s="60">
        <v>4036.21</v>
      </c>
      <c r="U832" s="58">
        <f t="shared" si="12"/>
        <v>74954.240000000005</v>
      </c>
    </row>
    <row r="833" spans="1:21">
      <c r="A833" s="59">
        <v>2201</v>
      </c>
      <c r="B833" s="59" t="s">
        <v>87</v>
      </c>
      <c r="C833" s="59">
        <v>2201</v>
      </c>
      <c r="D833" s="59" t="s">
        <v>87</v>
      </c>
      <c r="E833" s="59" t="s">
        <v>1083</v>
      </c>
      <c r="F833" s="59" t="s">
        <v>1084</v>
      </c>
      <c r="G833" s="59">
        <v>9563000</v>
      </c>
      <c r="H833" s="59" t="s">
        <v>1040</v>
      </c>
      <c r="I833" s="60">
        <v>1316.09</v>
      </c>
      <c r="J833" s="60">
        <v>902.09</v>
      </c>
      <c r="K833" s="60">
        <v>1889.95</v>
      </c>
      <c r="L833" s="60">
        <v>2120.5</v>
      </c>
      <c r="M833" s="60">
        <v>4197.3999999999996</v>
      </c>
      <c r="N833" s="60">
        <v>4228.6899999999996</v>
      </c>
      <c r="O833" s="60">
        <v>1926.71</v>
      </c>
      <c r="P833" s="60">
        <v>3767.46</v>
      </c>
      <c r="Q833" s="60">
        <v>38840.300000000003</v>
      </c>
      <c r="R833" s="60">
        <v>2888.62</v>
      </c>
      <c r="S833" s="60">
        <v>2055.0500000000002</v>
      </c>
      <c r="T833" s="60">
        <v>2729.01</v>
      </c>
      <c r="U833" s="58">
        <f t="shared" si="12"/>
        <v>66861.87000000001</v>
      </c>
    </row>
    <row r="834" spans="1:21">
      <c r="A834" s="59">
        <v>2201</v>
      </c>
      <c r="B834" s="59" t="s">
        <v>87</v>
      </c>
      <c r="C834" s="59">
        <v>2201</v>
      </c>
      <c r="D834" s="59" t="s">
        <v>87</v>
      </c>
      <c r="E834" s="59" t="s">
        <v>1083</v>
      </c>
      <c r="F834" s="59" t="s">
        <v>1084</v>
      </c>
      <c r="G834" s="59">
        <v>9566000</v>
      </c>
      <c r="H834" s="59" t="s">
        <v>1041</v>
      </c>
      <c r="I834" s="60">
        <v>3935.15</v>
      </c>
      <c r="J834" s="60">
        <v>4632.84</v>
      </c>
      <c r="K834" s="60">
        <v>4607.88</v>
      </c>
      <c r="L834" s="60">
        <v>2071.96</v>
      </c>
      <c r="M834" s="60">
        <v>4923.01</v>
      </c>
      <c r="N834" s="60">
        <v>5864.31</v>
      </c>
      <c r="O834" s="60">
        <v>3280.43</v>
      </c>
      <c r="P834" s="60">
        <v>3334.54</v>
      </c>
      <c r="Q834" s="60">
        <v>3861.33</v>
      </c>
      <c r="R834" s="60">
        <v>4743.26</v>
      </c>
      <c r="S834" s="60">
        <v>3098.29</v>
      </c>
      <c r="T834" s="60">
        <v>3435.1</v>
      </c>
      <c r="U834" s="58">
        <f t="shared" si="12"/>
        <v>47788.1</v>
      </c>
    </row>
    <row r="835" spans="1:21">
      <c r="A835" s="59">
        <v>2201</v>
      </c>
      <c r="B835" s="59" t="s">
        <v>87</v>
      </c>
      <c r="C835" s="59">
        <v>2201</v>
      </c>
      <c r="D835" s="59" t="s">
        <v>87</v>
      </c>
      <c r="E835" s="59" t="s">
        <v>1083</v>
      </c>
      <c r="F835" s="59" t="s">
        <v>1084</v>
      </c>
      <c r="G835" s="59">
        <v>9569000</v>
      </c>
      <c r="H835" s="59" t="s">
        <v>1042</v>
      </c>
      <c r="I835" s="60">
        <v>26.56</v>
      </c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8">
        <f t="shared" ref="U835:U898" si="13">SUM(I835:T835)</f>
        <v>26.56</v>
      </c>
    </row>
    <row r="836" spans="1:21">
      <c r="A836" s="59">
        <v>2201</v>
      </c>
      <c r="B836" s="59" t="s">
        <v>87</v>
      </c>
      <c r="C836" s="59">
        <v>2201</v>
      </c>
      <c r="D836" s="59" t="s">
        <v>87</v>
      </c>
      <c r="E836" s="59" t="s">
        <v>1083</v>
      </c>
      <c r="F836" s="59" t="s">
        <v>1084</v>
      </c>
      <c r="G836" s="59">
        <v>9569200</v>
      </c>
      <c r="H836" s="59" t="s">
        <v>1043</v>
      </c>
      <c r="I836" s="60"/>
      <c r="J836" s="60">
        <v>183.8</v>
      </c>
      <c r="K836" s="60">
        <v>290.51</v>
      </c>
      <c r="L836" s="60">
        <v>359.96</v>
      </c>
      <c r="M836" s="60">
        <v>340.78</v>
      </c>
      <c r="N836" s="60">
        <v>594.63</v>
      </c>
      <c r="O836" s="60">
        <v>85.83</v>
      </c>
      <c r="P836" s="60">
        <v>179.11</v>
      </c>
      <c r="Q836" s="60">
        <v>-41.8</v>
      </c>
      <c r="R836" s="60">
        <v>6.92</v>
      </c>
      <c r="S836" s="60">
        <v>3.88</v>
      </c>
      <c r="T836" s="60">
        <v>18.46</v>
      </c>
      <c r="U836" s="58">
        <f t="shared" si="13"/>
        <v>2022.0800000000002</v>
      </c>
    </row>
    <row r="837" spans="1:21">
      <c r="A837" s="59">
        <v>2201</v>
      </c>
      <c r="B837" s="59" t="s">
        <v>87</v>
      </c>
      <c r="C837" s="59">
        <v>2201</v>
      </c>
      <c r="D837" s="59" t="s">
        <v>87</v>
      </c>
      <c r="E837" s="59" t="s">
        <v>1083</v>
      </c>
      <c r="F837" s="59" t="s">
        <v>1084</v>
      </c>
      <c r="G837" s="59">
        <v>9569300</v>
      </c>
      <c r="H837" s="59" t="s">
        <v>1044</v>
      </c>
      <c r="I837" s="60">
        <v>4759.74</v>
      </c>
      <c r="J837" s="60">
        <v>4219.41</v>
      </c>
      <c r="K837" s="60">
        <v>4112.13</v>
      </c>
      <c r="L837" s="60">
        <v>1487.5</v>
      </c>
      <c r="M837" s="60">
        <v>4605.96</v>
      </c>
      <c r="N837" s="60">
        <v>2649.9</v>
      </c>
      <c r="O837" s="60">
        <v>3095.54</v>
      </c>
      <c r="P837" s="60">
        <v>2522.92</v>
      </c>
      <c r="Q837" s="60">
        <v>2097</v>
      </c>
      <c r="R837" s="60">
        <v>7097.12</v>
      </c>
      <c r="S837" s="60">
        <v>1704.95</v>
      </c>
      <c r="T837" s="60">
        <v>1945.7</v>
      </c>
      <c r="U837" s="58">
        <f t="shared" si="13"/>
        <v>40297.869999999995</v>
      </c>
    </row>
    <row r="838" spans="1:21">
      <c r="A838" s="59">
        <v>2201</v>
      </c>
      <c r="B838" s="59" t="s">
        <v>87</v>
      </c>
      <c r="C838" s="59">
        <v>2201</v>
      </c>
      <c r="D838" s="59" t="s">
        <v>87</v>
      </c>
      <c r="E838" s="59" t="s">
        <v>1083</v>
      </c>
      <c r="F838" s="59" t="s">
        <v>1084</v>
      </c>
      <c r="G838" s="59">
        <v>9570000</v>
      </c>
      <c r="H838" s="59" t="s">
        <v>1045</v>
      </c>
      <c r="I838" s="60">
        <v>2655.89</v>
      </c>
      <c r="J838" s="60">
        <v>4427.0600000000004</v>
      </c>
      <c r="K838" s="60">
        <v>12625.18</v>
      </c>
      <c r="L838" s="60">
        <v>2390.86</v>
      </c>
      <c r="M838" s="60">
        <v>12860.22</v>
      </c>
      <c r="N838" s="60">
        <v>3861.54</v>
      </c>
      <c r="O838" s="60">
        <v>4561.79</v>
      </c>
      <c r="P838" s="60">
        <v>6565.6</v>
      </c>
      <c r="Q838" s="60">
        <v>8070.54</v>
      </c>
      <c r="R838" s="60">
        <v>7150.03</v>
      </c>
      <c r="S838" s="60">
        <v>8058.13</v>
      </c>
      <c r="T838" s="60">
        <v>7198.79</v>
      </c>
      <c r="U838" s="58">
        <f t="shared" si="13"/>
        <v>80425.62999999999</v>
      </c>
    </row>
    <row r="839" spans="1:21">
      <c r="A839" s="59">
        <v>2201</v>
      </c>
      <c r="B839" s="59" t="s">
        <v>87</v>
      </c>
      <c r="C839" s="59">
        <v>2201</v>
      </c>
      <c r="D839" s="59" t="s">
        <v>87</v>
      </c>
      <c r="E839" s="59" t="s">
        <v>1083</v>
      </c>
      <c r="F839" s="59" t="s">
        <v>1084</v>
      </c>
      <c r="G839" s="59">
        <v>9571000</v>
      </c>
      <c r="H839" s="59" t="s">
        <v>1046</v>
      </c>
      <c r="I839" s="60">
        <v>3326.98</v>
      </c>
      <c r="J839" s="60">
        <v>1517.57</v>
      </c>
      <c r="K839" s="60">
        <v>3117.67</v>
      </c>
      <c r="L839" s="60">
        <v>3610.27</v>
      </c>
      <c r="M839" s="60">
        <v>6047.55</v>
      </c>
      <c r="N839" s="60">
        <v>8080.79</v>
      </c>
      <c r="O839" s="60">
        <v>5992.1</v>
      </c>
      <c r="P839" s="60">
        <v>3640.09</v>
      </c>
      <c r="Q839" s="60">
        <v>4294.57</v>
      </c>
      <c r="R839" s="60">
        <v>5750.76</v>
      </c>
      <c r="S839" s="60">
        <v>1733.84</v>
      </c>
      <c r="T839" s="60">
        <v>2881.98</v>
      </c>
      <c r="U839" s="58">
        <f t="shared" si="13"/>
        <v>49994.170000000006</v>
      </c>
    </row>
    <row r="840" spans="1:21">
      <c r="A840" s="59">
        <v>2201</v>
      </c>
      <c r="B840" s="59" t="s">
        <v>87</v>
      </c>
      <c r="C840" s="59">
        <v>2201</v>
      </c>
      <c r="D840" s="59" t="s">
        <v>87</v>
      </c>
      <c r="E840" s="59" t="s">
        <v>1083</v>
      </c>
      <c r="F840" s="59" t="s">
        <v>1084</v>
      </c>
      <c r="G840" s="59">
        <v>9580000</v>
      </c>
      <c r="H840" s="59" t="s">
        <v>1047</v>
      </c>
      <c r="I840" s="60">
        <v>9358.52</v>
      </c>
      <c r="J840" s="60">
        <v>10050.15</v>
      </c>
      <c r="K840" s="60">
        <v>9461.76</v>
      </c>
      <c r="L840" s="60">
        <v>10902.25</v>
      </c>
      <c r="M840" s="60">
        <v>14123.41</v>
      </c>
      <c r="N840" s="60">
        <v>15833.2</v>
      </c>
      <c r="O840" s="60">
        <v>15104.62</v>
      </c>
      <c r="P840" s="60">
        <v>15500.47</v>
      </c>
      <c r="Q840" s="60">
        <v>10501.3</v>
      </c>
      <c r="R840" s="60">
        <v>17105.8</v>
      </c>
      <c r="S840" s="60">
        <v>6549.06</v>
      </c>
      <c r="T840" s="60">
        <v>3808.47</v>
      </c>
      <c r="U840" s="58">
        <f t="shared" si="13"/>
        <v>138299.01</v>
      </c>
    </row>
    <row r="841" spans="1:21">
      <c r="A841" s="59">
        <v>2201</v>
      </c>
      <c r="B841" s="59" t="s">
        <v>87</v>
      </c>
      <c r="C841" s="59">
        <v>2201</v>
      </c>
      <c r="D841" s="59" t="s">
        <v>87</v>
      </c>
      <c r="E841" s="59" t="s">
        <v>1083</v>
      </c>
      <c r="F841" s="59" t="s">
        <v>1084</v>
      </c>
      <c r="G841" s="59">
        <v>9581000</v>
      </c>
      <c r="H841" s="59" t="s">
        <v>1048</v>
      </c>
      <c r="I841" s="60">
        <v>15010.22</v>
      </c>
      <c r="J841" s="60">
        <v>11326.77</v>
      </c>
      <c r="K841" s="60">
        <v>9058.07</v>
      </c>
      <c r="L841" s="60">
        <v>13718.55</v>
      </c>
      <c r="M841" s="60">
        <v>14293.9</v>
      </c>
      <c r="N841" s="60">
        <v>16652.82</v>
      </c>
      <c r="O841" s="60">
        <v>13949.91</v>
      </c>
      <c r="P841" s="60">
        <v>15225.97</v>
      </c>
      <c r="Q841" s="60">
        <v>12337.36</v>
      </c>
      <c r="R841" s="60">
        <v>16760.62</v>
      </c>
      <c r="S841" s="60">
        <v>7082.09</v>
      </c>
      <c r="T841" s="60">
        <v>18230.36</v>
      </c>
      <c r="U841" s="58">
        <f t="shared" si="13"/>
        <v>163646.64000000001</v>
      </c>
    </row>
    <row r="842" spans="1:21">
      <c r="A842" s="59">
        <v>2201</v>
      </c>
      <c r="B842" s="59" t="s">
        <v>87</v>
      </c>
      <c r="C842" s="59">
        <v>2201</v>
      </c>
      <c r="D842" s="59" t="s">
        <v>87</v>
      </c>
      <c r="E842" s="59" t="s">
        <v>1083</v>
      </c>
      <c r="F842" s="59" t="s">
        <v>1084</v>
      </c>
      <c r="G842" s="59">
        <v>9582000</v>
      </c>
      <c r="H842" s="59" t="s">
        <v>1049</v>
      </c>
      <c r="I842" s="60">
        <v>1542.71</v>
      </c>
      <c r="J842" s="60">
        <v>3691.4</v>
      </c>
      <c r="K842" s="60">
        <v>6538.09</v>
      </c>
      <c r="L842" s="60">
        <v>4247.1899999999996</v>
      </c>
      <c r="M842" s="60">
        <v>7387.59</v>
      </c>
      <c r="N842" s="60">
        <v>2654.86</v>
      </c>
      <c r="O842" s="60">
        <v>2747.8</v>
      </c>
      <c r="P842" s="60">
        <v>3266.36</v>
      </c>
      <c r="Q842" s="60">
        <v>3053.85</v>
      </c>
      <c r="R842" s="60">
        <v>5196.6000000000004</v>
      </c>
      <c r="S842" s="60">
        <v>2630.34</v>
      </c>
      <c r="T842" s="60">
        <v>4004.73</v>
      </c>
      <c r="U842" s="58">
        <f t="shared" si="13"/>
        <v>46961.52</v>
      </c>
    </row>
    <row r="843" spans="1:21">
      <c r="A843" s="59">
        <v>2201</v>
      </c>
      <c r="B843" s="59" t="s">
        <v>87</v>
      </c>
      <c r="C843" s="59">
        <v>2201</v>
      </c>
      <c r="D843" s="59" t="s">
        <v>87</v>
      </c>
      <c r="E843" s="59" t="s">
        <v>1083</v>
      </c>
      <c r="F843" s="59" t="s">
        <v>1084</v>
      </c>
      <c r="G843" s="59">
        <v>9583000</v>
      </c>
      <c r="H843" s="59" t="s">
        <v>1050</v>
      </c>
      <c r="I843" s="60">
        <v>17857.75</v>
      </c>
      <c r="J843" s="60">
        <v>24368.799999999999</v>
      </c>
      <c r="K843" s="60">
        <v>14394.71</v>
      </c>
      <c r="L843" s="60">
        <v>26920.54</v>
      </c>
      <c r="M843" s="60">
        <v>48631</v>
      </c>
      <c r="N843" s="60">
        <v>64297.71</v>
      </c>
      <c r="O843" s="60">
        <v>30197.94</v>
      </c>
      <c r="P843" s="60">
        <v>20504.560000000001</v>
      </c>
      <c r="Q843" s="60">
        <v>163979.74</v>
      </c>
      <c r="R843" s="60">
        <v>21835.64</v>
      </c>
      <c r="S843" s="60">
        <v>12519.72</v>
      </c>
      <c r="T843" s="60">
        <v>19930.11</v>
      </c>
      <c r="U843" s="58">
        <f t="shared" si="13"/>
        <v>465438.22</v>
      </c>
    </row>
    <row r="844" spans="1:21">
      <c r="A844" s="59">
        <v>2201</v>
      </c>
      <c r="B844" s="59" t="s">
        <v>87</v>
      </c>
      <c r="C844" s="59">
        <v>2201</v>
      </c>
      <c r="D844" s="59" t="s">
        <v>87</v>
      </c>
      <c r="E844" s="59" t="s">
        <v>1083</v>
      </c>
      <c r="F844" s="59" t="s">
        <v>1084</v>
      </c>
      <c r="G844" s="59">
        <v>9585000</v>
      </c>
      <c r="H844" s="59" t="s">
        <v>1052</v>
      </c>
      <c r="I844" s="60">
        <v>12298.35</v>
      </c>
      <c r="J844" s="60">
        <v>8938.43</v>
      </c>
      <c r="K844" s="60">
        <v>5763.81</v>
      </c>
      <c r="L844" s="60">
        <v>6847.27</v>
      </c>
      <c r="M844" s="60">
        <v>5586.97</v>
      </c>
      <c r="N844" s="60">
        <v>16897.2</v>
      </c>
      <c r="O844" s="60">
        <v>7861.66</v>
      </c>
      <c r="P844" s="60">
        <v>12356.78</v>
      </c>
      <c r="Q844" s="60">
        <v>12356.32</v>
      </c>
      <c r="R844" s="60">
        <v>5304.81</v>
      </c>
      <c r="S844" s="60">
        <v>6427.68</v>
      </c>
      <c r="T844" s="60">
        <v>4514.8100000000004</v>
      </c>
      <c r="U844" s="58">
        <f t="shared" si="13"/>
        <v>105154.09</v>
      </c>
    </row>
    <row r="845" spans="1:21">
      <c r="A845" s="59">
        <v>2201</v>
      </c>
      <c r="B845" s="59" t="s">
        <v>87</v>
      </c>
      <c r="C845" s="59">
        <v>2201</v>
      </c>
      <c r="D845" s="59" t="s">
        <v>87</v>
      </c>
      <c r="E845" s="59" t="s">
        <v>1083</v>
      </c>
      <c r="F845" s="59" t="s">
        <v>1084</v>
      </c>
      <c r="G845" s="59">
        <v>9586000</v>
      </c>
      <c r="H845" s="59" t="s">
        <v>1053</v>
      </c>
      <c r="I845" s="60">
        <v>15982.98</v>
      </c>
      <c r="J845" s="60">
        <v>21803.61</v>
      </c>
      <c r="K845" s="60">
        <v>15452.36</v>
      </c>
      <c r="L845" s="60">
        <v>14445.38</v>
      </c>
      <c r="M845" s="60">
        <v>25114.12</v>
      </c>
      <c r="N845" s="60">
        <v>30002.81</v>
      </c>
      <c r="O845" s="60">
        <v>16425.41</v>
      </c>
      <c r="P845" s="60">
        <v>30504.53</v>
      </c>
      <c r="Q845" s="60">
        <v>22641.98</v>
      </c>
      <c r="R845" s="60">
        <v>20717.72</v>
      </c>
      <c r="S845" s="60">
        <v>27461.360000000001</v>
      </c>
      <c r="T845" s="60">
        <v>20380.37</v>
      </c>
      <c r="U845" s="58">
        <f t="shared" si="13"/>
        <v>260932.63</v>
      </c>
    </row>
    <row r="846" spans="1:21">
      <c r="A846" s="59">
        <v>2201</v>
      </c>
      <c r="B846" s="59" t="s">
        <v>87</v>
      </c>
      <c r="C846" s="59">
        <v>2201</v>
      </c>
      <c r="D846" s="59" t="s">
        <v>87</v>
      </c>
      <c r="E846" s="59" t="s">
        <v>1083</v>
      </c>
      <c r="F846" s="59" t="s">
        <v>1084</v>
      </c>
      <c r="G846" s="59">
        <v>9587000</v>
      </c>
      <c r="H846" s="59" t="s">
        <v>1054</v>
      </c>
      <c r="I846" s="60">
        <v>374.69</v>
      </c>
      <c r="J846" s="60">
        <v>598.64</v>
      </c>
      <c r="K846" s="60">
        <v>998.03</v>
      </c>
      <c r="L846" s="60">
        <v>636.63</v>
      </c>
      <c r="M846" s="60">
        <v>474.42</v>
      </c>
      <c r="N846" s="60">
        <v>1768.07</v>
      </c>
      <c r="O846" s="60">
        <v>765.48</v>
      </c>
      <c r="P846" s="60">
        <v>942.07</v>
      </c>
      <c r="Q846" s="60">
        <v>730.17</v>
      </c>
      <c r="R846" s="60">
        <v>1784.36</v>
      </c>
      <c r="S846" s="60">
        <v>1403.22</v>
      </c>
      <c r="T846" s="60">
        <v>1289.5999999999999</v>
      </c>
      <c r="U846" s="58">
        <f t="shared" si="13"/>
        <v>11765.38</v>
      </c>
    </row>
    <row r="847" spans="1:21">
      <c r="A847" s="59">
        <v>2201</v>
      </c>
      <c r="B847" s="59" t="s">
        <v>87</v>
      </c>
      <c r="C847" s="59">
        <v>2201</v>
      </c>
      <c r="D847" s="59" t="s">
        <v>87</v>
      </c>
      <c r="E847" s="59" t="s">
        <v>1083</v>
      </c>
      <c r="F847" s="59" t="s">
        <v>1084</v>
      </c>
      <c r="G847" s="59">
        <v>9588000</v>
      </c>
      <c r="H847" s="59" t="s">
        <v>1055</v>
      </c>
      <c r="I847" s="60">
        <v>117425.95</v>
      </c>
      <c r="J847" s="60">
        <v>139015.28</v>
      </c>
      <c r="K847" s="60">
        <v>165668.53</v>
      </c>
      <c r="L847" s="60">
        <v>115371.33</v>
      </c>
      <c r="M847" s="60">
        <v>185580.81</v>
      </c>
      <c r="N847" s="60">
        <v>166429.47</v>
      </c>
      <c r="O847" s="60">
        <v>188342.45</v>
      </c>
      <c r="P847" s="60">
        <v>258345.63</v>
      </c>
      <c r="Q847" s="60">
        <v>218355.7</v>
      </c>
      <c r="R847" s="60">
        <v>205536.45</v>
      </c>
      <c r="S847" s="60">
        <v>206718.67</v>
      </c>
      <c r="T847" s="60">
        <v>231136.08</v>
      </c>
      <c r="U847" s="58">
        <f t="shared" si="13"/>
        <v>2197926.3499999996</v>
      </c>
    </row>
    <row r="848" spans="1:21">
      <c r="A848" s="59">
        <v>2201</v>
      </c>
      <c r="B848" s="59" t="s">
        <v>87</v>
      </c>
      <c r="C848" s="59">
        <v>2201</v>
      </c>
      <c r="D848" s="59" t="s">
        <v>87</v>
      </c>
      <c r="E848" s="59" t="s">
        <v>1083</v>
      </c>
      <c r="F848" s="59" t="s">
        <v>1084</v>
      </c>
      <c r="G848" s="59">
        <v>9591000</v>
      </c>
      <c r="H848" s="59" t="s">
        <v>1056</v>
      </c>
      <c r="I848" s="60">
        <v>4199.74</v>
      </c>
      <c r="J848" s="60">
        <v>4190.1099999999997</v>
      </c>
      <c r="K848" s="60">
        <v>1614.19</v>
      </c>
      <c r="L848" s="60">
        <v>3357.84</v>
      </c>
      <c r="M848" s="60">
        <v>3656.07</v>
      </c>
      <c r="N848" s="60">
        <v>6771.03</v>
      </c>
      <c r="O848" s="60">
        <v>3657.39</v>
      </c>
      <c r="P848" s="60">
        <v>6652.17</v>
      </c>
      <c r="Q848" s="60">
        <v>5568.45</v>
      </c>
      <c r="R848" s="60">
        <v>4536.46</v>
      </c>
      <c r="S848" s="60">
        <v>2688.81</v>
      </c>
      <c r="T848" s="60">
        <v>1939.69</v>
      </c>
      <c r="U848" s="58">
        <f t="shared" si="13"/>
        <v>48831.95</v>
      </c>
    </row>
    <row r="849" spans="1:21">
      <c r="A849" s="59">
        <v>2201</v>
      </c>
      <c r="B849" s="59" t="s">
        <v>87</v>
      </c>
      <c r="C849" s="59">
        <v>2201</v>
      </c>
      <c r="D849" s="59" t="s">
        <v>87</v>
      </c>
      <c r="E849" s="59" t="s">
        <v>1083</v>
      </c>
      <c r="F849" s="59" t="s">
        <v>1084</v>
      </c>
      <c r="G849" s="59">
        <v>9592000</v>
      </c>
      <c r="H849" s="59" t="s">
        <v>1057</v>
      </c>
      <c r="I849" s="60">
        <v>10909.03</v>
      </c>
      <c r="J849" s="60">
        <v>21509.919999999998</v>
      </c>
      <c r="K849" s="60">
        <v>16661.25</v>
      </c>
      <c r="L849" s="60">
        <v>10411.030000000001</v>
      </c>
      <c r="M849" s="60">
        <v>49481.96</v>
      </c>
      <c r="N849" s="60">
        <v>29693.99</v>
      </c>
      <c r="O849" s="60">
        <v>33318.46</v>
      </c>
      <c r="P849" s="60">
        <v>37889.25</v>
      </c>
      <c r="Q849" s="60">
        <v>20316.439999999999</v>
      </c>
      <c r="R849" s="60">
        <v>35587.870000000003</v>
      </c>
      <c r="S849" s="60">
        <v>21339.93</v>
      </c>
      <c r="T849" s="60">
        <v>24288.85</v>
      </c>
      <c r="U849" s="58">
        <f t="shared" si="13"/>
        <v>311407.98</v>
      </c>
    </row>
    <row r="850" spans="1:21">
      <c r="A850" s="59">
        <v>2201</v>
      </c>
      <c r="B850" s="59" t="s">
        <v>87</v>
      </c>
      <c r="C850" s="59">
        <v>2201</v>
      </c>
      <c r="D850" s="59" t="s">
        <v>87</v>
      </c>
      <c r="E850" s="59" t="s">
        <v>1083</v>
      </c>
      <c r="F850" s="59" t="s">
        <v>1084</v>
      </c>
      <c r="G850" s="59">
        <v>9593000</v>
      </c>
      <c r="H850" s="59" t="s">
        <v>1058</v>
      </c>
      <c r="I850" s="60">
        <v>38854.21</v>
      </c>
      <c r="J850" s="60">
        <v>48104.45</v>
      </c>
      <c r="K850" s="60">
        <v>45492.81</v>
      </c>
      <c r="L850" s="60">
        <v>56125</v>
      </c>
      <c r="M850" s="60">
        <v>126197.27</v>
      </c>
      <c r="N850" s="60">
        <v>168109.03</v>
      </c>
      <c r="O850" s="60">
        <v>164680.39000000001</v>
      </c>
      <c r="P850" s="60">
        <v>166871.26</v>
      </c>
      <c r="Q850" s="60">
        <v>150038.32</v>
      </c>
      <c r="R850" s="60">
        <v>94495.32</v>
      </c>
      <c r="S850" s="60">
        <v>122770.74</v>
      </c>
      <c r="T850" s="60">
        <v>141871.76</v>
      </c>
      <c r="U850" s="58">
        <f t="shared" si="13"/>
        <v>1323610.56</v>
      </c>
    </row>
    <row r="851" spans="1:21">
      <c r="A851" s="59">
        <v>2201</v>
      </c>
      <c r="B851" s="59" t="s">
        <v>87</v>
      </c>
      <c r="C851" s="59">
        <v>2201</v>
      </c>
      <c r="D851" s="59" t="s">
        <v>87</v>
      </c>
      <c r="E851" s="59" t="s">
        <v>1083</v>
      </c>
      <c r="F851" s="59" t="s">
        <v>1084</v>
      </c>
      <c r="G851" s="59">
        <v>9594000</v>
      </c>
      <c r="H851" s="59" t="s">
        <v>1059</v>
      </c>
      <c r="I851" s="60">
        <v>20078.21</v>
      </c>
      <c r="J851" s="60">
        <v>20021.45</v>
      </c>
      <c r="K851" s="60">
        <v>26959.82</v>
      </c>
      <c r="L851" s="60">
        <v>39460.239999999998</v>
      </c>
      <c r="M851" s="60">
        <v>57594.11</v>
      </c>
      <c r="N851" s="60">
        <v>85506.34</v>
      </c>
      <c r="O851" s="60">
        <v>89113.01</v>
      </c>
      <c r="P851" s="60">
        <v>70610.87</v>
      </c>
      <c r="Q851" s="60">
        <v>56912.54</v>
      </c>
      <c r="R851" s="60">
        <v>34853</v>
      </c>
      <c r="S851" s="60">
        <v>43815.48</v>
      </c>
      <c r="T851" s="60">
        <v>51742.26</v>
      </c>
      <c r="U851" s="58">
        <f t="shared" si="13"/>
        <v>596667.32999999996</v>
      </c>
    </row>
    <row r="852" spans="1:21">
      <c r="A852" s="59">
        <v>2201</v>
      </c>
      <c r="B852" s="59" t="s">
        <v>87</v>
      </c>
      <c r="C852" s="59">
        <v>2201</v>
      </c>
      <c r="D852" s="59" t="s">
        <v>87</v>
      </c>
      <c r="E852" s="59" t="s">
        <v>1083</v>
      </c>
      <c r="F852" s="59" t="s">
        <v>1084</v>
      </c>
      <c r="G852" s="59">
        <v>9595000</v>
      </c>
      <c r="H852" s="59" t="s">
        <v>1060</v>
      </c>
      <c r="I852" s="60">
        <v>52.72</v>
      </c>
      <c r="J852" s="60">
        <v>88.52</v>
      </c>
      <c r="K852" s="60">
        <v>-45.39</v>
      </c>
      <c r="L852" s="60">
        <v>3.54</v>
      </c>
      <c r="M852" s="60">
        <v>7.52</v>
      </c>
      <c r="N852" s="60">
        <v>30.83</v>
      </c>
      <c r="O852" s="60"/>
      <c r="P852" s="60"/>
      <c r="Q852" s="60">
        <v>784.7</v>
      </c>
      <c r="R852" s="60"/>
      <c r="S852" s="60">
        <v>404.36</v>
      </c>
      <c r="T852" s="60">
        <v>3170.36</v>
      </c>
      <c r="U852" s="58">
        <f t="shared" si="13"/>
        <v>4497.16</v>
      </c>
    </row>
    <row r="853" spans="1:21">
      <c r="A853" s="59">
        <v>2201</v>
      </c>
      <c r="B853" s="59" t="s">
        <v>87</v>
      </c>
      <c r="C853" s="59">
        <v>2201</v>
      </c>
      <c r="D853" s="59" t="s">
        <v>87</v>
      </c>
      <c r="E853" s="59" t="s">
        <v>1083</v>
      </c>
      <c r="F853" s="59" t="s">
        <v>1084</v>
      </c>
      <c r="G853" s="59">
        <v>9596000</v>
      </c>
      <c r="H853" s="59" t="s">
        <v>1061</v>
      </c>
      <c r="I853" s="60">
        <v>1633.02</v>
      </c>
      <c r="J853" s="60">
        <v>776.05</v>
      </c>
      <c r="K853" s="60">
        <v>328.4</v>
      </c>
      <c r="L853" s="60">
        <v>40.25</v>
      </c>
      <c r="M853" s="60">
        <v>136.56</v>
      </c>
      <c r="N853" s="60">
        <v>125.5</v>
      </c>
      <c r="O853" s="60">
        <v>570.66</v>
      </c>
      <c r="P853" s="60">
        <v>740.34</v>
      </c>
      <c r="Q853" s="60">
        <v>641.66999999999996</v>
      </c>
      <c r="R853" s="60"/>
      <c r="S853" s="60">
        <v>10.7</v>
      </c>
      <c r="T853" s="60">
        <v>184.8</v>
      </c>
      <c r="U853" s="58">
        <f t="shared" si="13"/>
        <v>5187.95</v>
      </c>
    </row>
    <row r="854" spans="1:21">
      <c r="A854" s="59">
        <v>2201</v>
      </c>
      <c r="B854" s="59" t="s">
        <v>87</v>
      </c>
      <c r="C854" s="59">
        <v>2201</v>
      </c>
      <c r="D854" s="59" t="s">
        <v>87</v>
      </c>
      <c r="E854" s="59" t="s">
        <v>1083</v>
      </c>
      <c r="F854" s="59" t="s">
        <v>1084</v>
      </c>
      <c r="G854" s="59">
        <v>9597000</v>
      </c>
      <c r="H854" s="59" t="s">
        <v>1062</v>
      </c>
      <c r="I854" s="60">
        <v>209.56</v>
      </c>
      <c r="J854" s="60">
        <v>353.84</v>
      </c>
      <c r="K854" s="60">
        <v>570.66</v>
      </c>
      <c r="L854" s="60">
        <v>405.47</v>
      </c>
      <c r="M854" s="60">
        <v>1134.8599999999999</v>
      </c>
      <c r="N854" s="60">
        <v>1609.98</v>
      </c>
      <c r="O854" s="60">
        <v>-222.93</v>
      </c>
      <c r="P854" s="60">
        <v>1126.1099999999999</v>
      </c>
      <c r="Q854" s="60">
        <v>727.76</v>
      </c>
      <c r="R854" s="60">
        <v>234.93</v>
      </c>
      <c r="S854" s="60">
        <v>712.3</v>
      </c>
      <c r="T854" s="60">
        <v>61.42</v>
      </c>
      <c r="U854" s="58">
        <f t="shared" si="13"/>
        <v>6923.9600000000009</v>
      </c>
    </row>
    <row r="855" spans="1:21">
      <c r="A855" s="59">
        <v>2201</v>
      </c>
      <c r="B855" s="59" t="s">
        <v>87</v>
      </c>
      <c r="C855" s="59">
        <v>2201</v>
      </c>
      <c r="D855" s="59" t="s">
        <v>87</v>
      </c>
      <c r="E855" s="59" t="s">
        <v>1083</v>
      </c>
      <c r="F855" s="59" t="s">
        <v>1084</v>
      </c>
      <c r="G855" s="59">
        <v>9902000</v>
      </c>
      <c r="H855" s="59" t="s">
        <v>1064</v>
      </c>
      <c r="I855" s="60">
        <v>96.64</v>
      </c>
      <c r="J855" s="60">
        <v>160.27000000000001</v>
      </c>
      <c r="K855" s="60">
        <v>244.74</v>
      </c>
      <c r="L855" s="60">
        <v>220.71</v>
      </c>
      <c r="M855" s="60">
        <v>381.67</v>
      </c>
      <c r="N855" s="60">
        <v>882.99</v>
      </c>
      <c r="O855" s="60">
        <v>-117.59</v>
      </c>
      <c r="P855" s="60">
        <v>472.25</v>
      </c>
      <c r="Q855" s="60">
        <v>1104.8399999999999</v>
      </c>
      <c r="R855" s="60">
        <v>136.07</v>
      </c>
      <c r="S855" s="60">
        <v>364.33</v>
      </c>
      <c r="T855" s="60">
        <v>47.07</v>
      </c>
      <c r="U855" s="58">
        <f t="shared" si="13"/>
        <v>3993.9900000000007</v>
      </c>
    </row>
    <row r="856" spans="1:21">
      <c r="A856" s="59">
        <v>2201</v>
      </c>
      <c r="B856" s="59" t="s">
        <v>87</v>
      </c>
      <c r="C856" s="59">
        <v>2201</v>
      </c>
      <c r="D856" s="59" t="s">
        <v>87</v>
      </c>
      <c r="E856" s="59" t="s">
        <v>1083</v>
      </c>
      <c r="F856" s="59" t="s">
        <v>1084</v>
      </c>
      <c r="G856" s="59">
        <v>9903000</v>
      </c>
      <c r="H856" s="59" t="s">
        <v>1065</v>
      </c>
      <c r="I856" s="60">
        <v>48536.55</v>
      </c>
      <c r="J856" s="60">
        <v>28440.75</v>
      </c>
      <c r="K856" s="60">
        <v>26896.3</v>
      </c>
      <c r="L856" s="60">
        <v>28656.7</v>
      </c>
      <c r="M856" s="60">
        <v>32771.22</v>
      </c>
      <c r="N856" s="60">
        <v>46280.78</v>
      </c>
      <c r="O856" s="60">
        <v>48958.75</v>
      </c>
      <c r="P856" s="60">
        <v>45109.98</v>
      </c>
      <c r="Q856" s="60">
        <v>34783.29</v>
      </c>
      <c r="R856" s="60">
        <v>23449.68</v>
      </c>
      <c r="S856" s="60">
        <v>29894.37</v>
      </c>
      <c r="T856" s="60">
        <v>7992.45</v>
      </c>
      <c r="U856" s="58">
        <f t="shared" si="13"/>
        <v>401770.82</v>
      </c>
    </row>
    <row r="857" spans="1:21">
      <c r="A857" s="59">
        <v>2201</v>
      </c>
      <c r="B857" s="59" t="s">
        <v>87</v>
      </c>
      <c r="C857" s="59">
        <v>2201</v>
      </c>
      <c r="D857" s="59" t="s">
        <v>87</v>
      </c>
      <c r="E857" s="59" t="s">
        <v>1083</v>
      </c>
      <c r="F857" s="59" t="s">
        <v>1084</v>
      </c>
      <c r="G857" s="59">
        <v>9908000</v>
      </c>
      <c r="H857" s="59" t="s">
        <v>1066</v>
      </c>
      <c r="I857" s="60">
        <v>3.49</v>
      </c>
      <c r="J857" s="60">
        <v>7.84</v>
      </c>
      <c r="K857" s="60"/>
      <c r="L857" s="60">
        <v>0.47</v>
      </c>
      <c r="M857" s="60">
        <v>27.28</v>
      </c>
      <c r="N857" s="60">
        <v>10.53</v>
      </c>
      <c r="O857" s="60">
        <v>-2.02</v>
      </c>
      <c r="P857" s="60">
        <v>59.63</v>
      </c>
      <c r="Q857" s="60">
        <v>9.68</v>
      </c>
      <c r="R857" s="60">
        <v>13.03</v>
      </c>
      <c r="S857" s="60">
        <v>27.3</v>
      </c>
      <c r="T857" s="60">
        <v>0.88</v>
      </c>
      <c r="U857" s="58">
        <f t="shared" si="13"/>
        <v>158.11000000000001</v>
      </c>
    </row>
    <row r="858" spans="1:21">
      <c r="A858" s="59">
        <v>2201</v>
      </c>
      <c r="B858" s="59" t="s">
        <v>87</v>
      </c>
      <c r="C858" s="59">
        <v>2201</v>
      </c>
      <c r="D858" s="59" t="s">
        <v>87</v>
      </c>
      <c r="E858" s="59" t="s">
        <v>1083</v>
      </c>
      <c r="F858" s="59" t="s">
        <v>1084</v>
      </c>
      <c r="G858" s="59">
        <v>9920000</v>
      </c>
      <c r="H858" s="59" t="s">
        <v>1068</v>
      </c>
      <c r="I858" s="60">
        <v>46146.02</v>
      </c>
      <c r="J858" s="60">
        <v>72334.23</v>
      </c>
      <c r="K858" s="60">
        <v>84768.53</v>
      </c>
      <c r="L858" s="60">
        <v>44941.23</v>
      </c>
      <c r="M858" s="60">
        <v>71126.710000000006</v>
      </c>
      <c r="N858" s="60">
        <v>83172.89</v>
      </c>
      <c r="O858" s="60">
        <v>76832.960000000006</v>
      </c>
      <c r="P858" s="60">
        <v>89672.57</v>
      </c>
      <c r="Q858" s="60">
        <v>62924.38</v>
      </c>
      <c r="R858" s="60">
        <v>84614.53</v>
      </c>
      <c r="S858" s="60">
        <v>67027.98</v>
      </c>
      <c r="T858" s="60">
        <v>82039.28</v>
      </c>
      <c r="U858" s="58">
        <f t="shared" si="13"/>
        <v>865601.31000000017</v>
      </c>
    </row>
    <row r="859" spans="1:21">
      <c r="A859" s="59">
        <v>2201</v>
      </c>
      <c r="B859" s="59" t="s">
        <v>87</v>
      </c>
      <c r="C859" s="59">
        <v>2201</v>
      </c>
      <c r="D859" s="59" t="s">
        <v>87</v>
      </c>
      <c r="E859" s="59" t="s">
        <v>1083</v>
      </c>
      <c r="F859" s="59" t="s">
        <v>1084</v>
      </c>
      <c r="G859" s="59">
        <v>9930200</v>
      </c>
      <c r="H859" s="59" t="s">
        <v>1069</v>
      </c>
      <c r="I859" s="60">
        <v>41.76</v>
      </c>
      <c r="J859" s="60"/>
      <c r="K859" s="60">
        <v>35.93</v>
      </c>
      <c r="L859" s="60">
        <v>39.28</v>
      </c>
      <c r="M859" s="60">
        <v>1017.41</v>
      </c>
      <c r="N859" s="60">
        <v>293.61</v>
      </c>
      <c r="O859" s="60">
        <v>277.55</v>
      </c>
      <c r="P859" s="60">
        <v>269.47000000000003</v>
      </c>
      <c r="Q859" s="60">
        <v>86.25</v>
      </c>
      <c r="R859" s="60">
        <v>168.48</v>
      </c>
      <c r="S859" s="60">
        <v>407.52</v>
      </c>
      <c r="T859" s="60"/>
      <c r="U859" s="58">
        <f t="shared" si="13"/>
        <v>2637.2599999999998</v>
      </c>
    </row>
    <row r="860" spans="1:21">
      <c r="A860" s="59">
        <v>2201</v>
      </c>
      <c r="B860" s="59" t="s">
        <v>87</v>
      </c>
      <c r="C860" s="59">
        <v>2201</v>
      </c>
      <c r="D860" s="59" t="s">
        <v>87</v>
      </c>
      <c r="E860" s="59" t="s">
        <v>1083</v>
      </c>
      <c r="F860" s="59" t="s">
        <v>1084</v>
      </c>
      <c r="G860" s="59">
        <v>9935000</v>
      </c>
      <c r="H860" s="59" t="s">
        <v>1070</v>
      </c>
      <c r="I860" s="60">
        <v>140.9</v>
      </c>
      <c r="J860" s="60">
        <v>3276.82</v>
      </c>
      <c r="K860" s="60">
        <v>7333.66</v>
      </c>
      <c r="L860" s="60">
        <v>687.98</v>
      </c>
      <c r="M860" s="60">
        <v>903.67</v>
      </c>
      <c r="N860" s="60">
        <v>1111.1600000000001</v>
      </c>
      <c r="O860" s="60">
        <v>1132.79</v>
      </c>
      <c r="P860" s="60">
        <v>1353.4</v>
      </c>
      <c r="Q860" s="60">
        <v>1322.55</v>
      </c>
      <c r="R860" s="60">
        <v>1334.93</v>
      </c>
      <c r="S860" s="60">
        <v>1156.24</v>
      </c>
      <c r="T860" s="60">
        <v>1078.1400000000001</v>
      </c>
      <c r="U860" s="58">
        <f t="shared" si="13"/>
        <v>20832.240000000002</v>
      </c>
    </row>
    <row r="861" spans="1:21">
      <c r="A861" s="59">
        <v>2201</v>
      </c>
      <c r="B861" s="59" t="s">
        <v>87</v>
      </c>
      <c r="C861" s="59">
        <v>2201</v>
      </c>
      <c r="D861" s="59" t="s">
        <v>87</v>
      </c>
      <c r="E861" s="59" t="s">
        <v>1085</v>
      </c>
      <c r="F861" s="59" t="s">
        <v>1086</v>
      </c>
      <c r="G861" s="59">
        <v>9184100</v>
      </c>
      <c r="H861" s="59" t="s">
        <v>93</v>
      </c>
      <c r="I861" s="60">
        <v>521171.05</v>
      </c>
      <c r="J861" s="60">
        <v>124435.42</v>
      </c>
      <c r="K861" s="60">
        <v>352567.54</v>
      </c>
      <c r="L861" s="60">
        <v>329039.77</v>
      </c>
      <c r="M861" s="60">
        <v>126842.44</v>
      </c>
      <c r="N861" s="60">
        <v>360464</v>
      </c>
      <c r="O861" s="60">
        <v>361795.27</v>
      </c>
      <c r="P861" s="60">
        <v>187775.15</v>
      </c>
      <c r="Q861" s="60">
        <v>320660.84000000003</v>
      </c>
      <c r="R861" s="60">
        <v>87178.79</v>
      </c>
      <c r="S861" s="60">
        <v>612425.65</v>
      </c>
      <c r="T861" s="60">
        <v>226146.25</v>
      </c>
      <c r="U861" s="58">
        <f t="shared" si="13"/>
        <v>3610502.17</v>
      </c>
    </row>
    <row r="862" spans="1:21">
      <c r="A862" s="59">
        <v>2201</v>
      </c>
      <c r="B862" s="59" t="s">
        <v>87</v>
      </c>
      <c r="C862" s="59">
        <v>2201</v>
      </c>
      <c r="D862" s="59" t="s">
        <v>87</v>
      </c>
      <c r="E862" s="59" t="s">
        <v>1085</v>
      </c>
      <c r="F862" s="59" t="s">
        <v>1086</v>
      </c>
      <c r="G862" s="59">
        <v>9416000</v>
      </c>
      <c r="H862" s="59" t="s">
        <v>1015</v>
      </c>
      <c r="I862" s="60">
        <v>556.58000000000004</v>
      </c>
      <c r="J862" s="60">
        <v>57.97</v>
      </c>
      <c r="K862" s="60">
        <v>205.85</v>
      </c>
      <c r="L862" s="60">
        <v>193.93</v>
      </c>
      <c r="M862" s="60">
        <v>104.22</v>
      </c>
      <c r="N862" s="60">
        <v>116.54</v>
      </c>
      <c r="O862" s="60">
        <v>108.58</v>
      </c>
      <c r="P862" s="60">
        <v>155.41999999999999</v>
      </c>
      <c r="Q862" s="60">
        <v>197.38</v>
      </c>
      <c r="R862" s="60">
        <v>123.36</v>
      </c>
      <c r="S862" s="60">
        <v>197.89</v>
      </c>
      <c r="T862" s="60">
        <v>59.91</v>
      </c>
      <c r="U862" s="58">
        <f t="shared" si="13"/>
        <v>2077.63</v>
      </c>
    </row>
    <row r="863" spans="1:21">
      <c r="A863" s="59">
        <v>2201</v>
      </c>
      <c r="B863" s="59" t="s">
        <v>87</v>
      </c>
      <c r="C863" s="59">
        <v>2201</v>
      </c>
      <c r="D863" s="59" t="s">
        <v>87</v>
      </c>
      <c r="E863" s="59" t="s">
        <v>1085</v>
      </c>
      <c r="F863" s="59" t="s">
        <v>1086</v>
      </c>
      <c r="G863" s="59">
        <v>9500000</v>
      </c>
      <c r="H863" s="59" t="s">
        <v>1017</v>
      </c>
      <c r="I863" s="60">
        <v>1871.41</v>
      </c>
      <c r="J863" s="60">
        <v>1157.96</v>
      </c>
      <c r="K863" s="60">
        <v>849.6</v>
      </c>
      <c r="L863" s="60">
        <v>575.75</v>
      </c>
      <c r="M863" s="60">
        <v>33.68</v>
      </c>
      <c r="N863" s="60"/>
      <c r="O863" s="60"/>
      <c r="P863" s="60"/>
      <c r="Q863" s="60"/>
      <c r="R863" s="60"/>
      <c r="S863" s="60">
        <v>494.28</v>
      </c>
      <c r="T863" s="60">
        <v>1528.17</v>
      </c>
      <c r="U863" s="58">
        <f t="shared" si="13"/>
        <v>6510.8499999999995</v>
      </c>
    </row>
    <row r="864" spans="1:21">
      <c r="A864" s="59">
        <v>2201</v>
      </c>
      <c r="B864" s="59" t="s">
        <v>87</v>
      </c>
      <c r="C864" s="59">
        <v>2201</v>
      </c>
      <c r="D864" s="59" t="s">
        <v>87</v>
      </c>
      <c r="E864" s="59" t="s">
        <v>1085</v>
      </c>
      <c r="F864" s="59" t="s">
        <v>1086</v>
      </c>
      <c r="G864" s="59">
        <v>9501000</v>
      </c>
      <c r="H864" s="59" t="s">
        <v>1018</v>
      </c>
      <c r="I864" s="60">
        <v>19483.84</v>
      </c>
      <c r="J864" s="60">
        <v>799.92</v>
      </c>
      <c r="K864" s="60">
        <v>2436.15</v>
      </c>
      <c r="L864" s="60">
        <v>3187.88</v>
      </c>
      <c r="M864" s="60">
        <v>1146.24</v>
      </c>
      <c r="N864" s="60">
        <v>2521.0300000000002</v>
      </c>
      <c r="O864" s="60">
        <v>3419</v>
      </c>
      <c r="P864" s="60">
        <v>2685.43</v>
      </c>
      <c r="Q864" s="60">
        <v>5185.45</v>
      </c>
      <c r="R864" s="60">
        <v>16.77</v>
      </c>
      <c r="S864" s="60">
        <v>4168.3100000000004</v>
      </c>
      <c r="T864" s="60">
        <v>1014.31</v>
      </c>
      <c r="U864" s="58">
        <f t="shared" si="13"/>
        <v>46064.329999999987</v>
      </c>
    </row>
    <row r="865" spans="1:21">
      <c r="A865" s="59">
        <v>2201</v>
      </c>
      <c r="B865" s="59" t="s">
        <v>87</v>
      </c>
      <c r="C865" s="59">
        <v>2201</v>
      </c>
      <c r="D865" s="59" t="s">
        <v>87</v>
      </c>
      <c r="E865" s="59" t="s">
        <v>1085</v>
      </c>
      <c r="F865" s="59" t="s">
        <v>1086</v>
      </c>
      <c r="G865" s="59">
        <v>9502000</v>
      </c>
      <c r="H865" s="59" t="s">
        <v>1019</v>
      </c>
      <c r="I865" s="60">
        <v>33079</v>
      </c>
      <c r="J865" s="60">
        <v>10760.07</v>
      </c>
      <c r="K865" s="60">
        <v>30752.36</v>
      </c>
      <c r="L865" s="60">
        <v>33635.85</v>
      </c>
      <c r="M865" s="60">
        <v>16733.009999999998</v>
      </c>
      <c r="N865" s="60">
        <v>39310.36</v>
      </c>
      <c r="O865" s="60">
        <v>36942.47</v>
      </c>
      <c r="P865" s="60">
        <v>15165.48</v>
      </c>
      <c r="Q865" s="60">
        <v>46111.32</v>
      </c>
      <c r="R865" s="60">
        <v>11280.22</v>
      </c>
      <c r="S865" s="60">
        <v>43893.88</v>
      </c>
      <c r="T865" s="60">
        <v>49916.11</v>
      </c>
      <c r="U865" s="58">
        <f t="shared" si="13"/>
        <v>367580.12999999995</v>
      </c>
    </row>
    <row r="866" spans="1:21">
      <c r="A866" s="59">
        <v>2201</v>
      </c>
      <c r="B866" s="59" t="s">
        <v>87</v>
      </c>
      <c r="C866" s="59">
        <v>2201</v>
      </c>
      <c r="D866" s="59" t="s">
        <v>87</v>
      </c>
      <c r="E866" s="59" t="s">
        <v>1085</v>
      </c>
      <c r="F866" s="59" t="s">
        <v>1086</v>
      </c>
      <c r="G866" s="59">
        <v>9505000</v>
      </c>
      <c r="H866" s="59" t="s">
        <v>1020</v>
      </c>
      <c r="I866" s="60">
        <v>18120.55</v>
      </c>
      <c r="J866" s="60">
        <v>5750.88</v>
      </c>
      <c r="K866" s="60">
        <v>15810.75</v>
      </c>
      <c r="L866" s="60">
        <v>15669.7</v>
      </c>
      <c r="M866" s="60">
        <v>11551.6</v>
      </c>
      <c r="N866" s="60">
        <v>31179.59</v>
      </c>
      <c r="O866" s="60">
        <v>23654</v>
      </c>
      <c r="P866" s="60">
        <v>10213.73</v>
      </c>
      <c r="Q866" s="60">
        <v>30625.63</v>
      </c>
      <c r="R866" s="60">
        <v>8932.09</v>
      </c>
      <c r="S866" s="60">
        <v>30427.45</v>
      </c>
      <c r="T866" s="60">
        <v>37050.25</v>
      </c>
      <c r="U866" s="58">
        <f t="shared" si="13"/>
        <v>238986.22000000003</v>
      </c>
    </row>
    <row r="867" spans="1:21">
      <c r="A867" s="59">
        <v>2201</v>
      </c>
      <c r="B867" s="59" t="s">
        <v>87</v>
      </c>
      <c r="C867" s="59">
        <v>2201</v>
      </c>
      <c r="D867" s="59" t="s">
        <v>87</v>
      </c>
      <c r="E867" s="59" t="s">
        <v>1085</v>
      </c>
      <c r="F867" s="59" t="s">
        <v>1086</v>
      </c>
      <c r="G867" s="59">
        <v>9506000</v>
      </c>
      <c r="H867" s="59" t="s">
        <v>1021</v>
      </c>
      <c r="I867" s="60">
        <v>4.16</v>
      </c>
      <c r="J867" s="60">
        <v>103.88</v>
      </c>
      <c r="K867" s="60">
        <v>5.04</v>
      </c>
      <c r="L867" s="60">
        <v>3.91</v>
      </c>
      <c r="M867" s="60">
        <v>4.24</v>
      </c>
      <c r="N867" s="60">
        <v>43.03</v>
      </c>
      <c r="O867" s="60">
        <v>5.32</v>
      </c>
      <c r="P867" s="60">
        <v>24.26</v>
      </c>
      <c r="Q867" s="60">
        <v>10002.14</v>
      </c>
      <c r="R867" s="60">
        <v>106.95</v>
      </c>
      <c r="S867" s="60">
        <v>639.95000000000005</v>
      </c>
      <c r="T867" s="60">
        <v>10.61</v>
      </c>
      <c r="U867" s="58">
        <f t="shared" si="13"/>
        <v>10953.490000000002</v>
      </c>
    </row>
    <row r="868" spans="1:21">
      <c r="A868" s="59">
        <v>2201</v>
      </c>
      <c r="B868" s="59" t="s">
        <v>87</v>
      </c>
      <c r="C868" s="59">
        <v>2201</v>
      </c>
      <c r="D868" s="59" t="s">
        <v>87</v>
      </c>
      <c r="E868" s="59" t="s">
        <v>1085</v>
      </c>
      <c r="F868" s="59" t="s">
        <v>1086</v>
      </c>
      <c r="G868" s="59">
        <v>9510000</v>
      </c>
      <c r="H868" s="59" t="s">
        <v>1022</v>
      </c>
      <c r="I868" s="60"/>
      <c r="J868" s="60"/>
      <c r="K868" s="60"/>
      <c r="L868" s="60"/>
      <c r="M868" s="60"/>
      <c r="N868" s="60"/>
      <c r="O868" s="60"/>
      <c r="P868" s="60">
        <v>83.5</v>
      </c>
      <c r="Q868" s="60"/>
      <c r="R868" s="60"/>
      <c r="S868" s="60"/>
      <c r="T868" s="60"/>
      <c r="U868" s="58">
        <f t="shared" si="13"/>
        <v>83.5</v>
      </c>
    </row>
    <row r="869" spans="1:21">
      <c r="A869" s="59">
        <v>2201</v>
      </c>
      <c r="B869" s="59" t="s">
        <v>87</v>
      </c>
      <c r="C869" s="59">
        <v>2201</v>
      </c>
      <c r="D869" s="59" t="s">
        <v>87</v>
      </c>
      <c r="E869" s="59" t="s">
        <v>1085</v>
      </c>
      <c r="F869" s="59" t="s">
        <v>1086</v>
      </c>
      <c r="G869" s="59">
        <v>9511000</v>
      </c>
      <c r="H869" s="59" t="s">
        <v>1023</v>
      </c>
      <c r="I869" s="60">
        <v>8447.68</v>
      </c>
      <c r="J869" s="60">
        <v>2115.8200000000002</v>
      </c>
      <c r="K869" s="60">
        <v>5160.4799999999996</v>
      </c>
      <c r="L869" s="60">
        <v>6151.85</v>
      </c>
      <c r="M869" s="60">
        <v>2046.66</v>
      </c>
      <c r="N869" s="60">
        <v>5910.69</v>
      </c>
      <c r="O869" s="60">
        <v>5854.07</v>
      </c>
      <c r="P869" s="60">
        <v>5253.35</v>
      </c>
      <c r="Q869" s="60">
        <v>9409.8700000000008</v>
      </c>
      <c r="R869" s="60">
        <v>3997.19</v>
      </c>
      <c r="S869" s="60">
        <v>8516.59</v>
      </c>
      <c r="T869" s="60">
        <v>4724.54</v>
      </c>
      <c r="U869" s="58">
        <f t="shared" si="13"/>
        <v>67588.789999999994</v>
      </c>
    </row>
    <row r="870" spans="1:21">
      <c r="A870" s="59">
        <v>2201</v>
      </c>
      <c r="B870" s="59" t="s">
        <v>87</v>
      </c>
      <c r="C870" s="59">
        <v>2201</v>
      </c>
      <c r="D870" s="59" t="s">
        <v>87</v>
      </c>
      <c r="E870" s="59" t="s">
        <v>1085</v>
      </c>
      <c r="F870" s="59" t="s">
        <v>1086</v>
      </c>
      <c r="G870" s="59">
        <v>9512000</v>
      </c>
      <c r="H870" s="59" t="s">
        <v>1024</v>
      </c>
      <c r="I870" s="60">
        <v>61744.480000000003</v>
      </c>
      <c r="J870" s="60">
        <v>17888.71</v>
      </c>
      <c r="K870" s="60">
        <v>50515.05</v>
      </c>
      <c r="L870" s="60">
        <v>46734.48</v>
      </c>
      <c r="M870" s="60">
        <v>19866.38</v>
      </c>
      <c r="N870" s="60">
        <v>49968.17</v>
      </c>
      <c r="O870" s="60">
        <v>66530.31</v>
      </c>
      <c r="P870" s="60">
        <v>37302.080000000002</v>
      </c>
      <c r="Q870" s="60">
        <v>71984.94</v>
      </c>
      <c r="R870" s="60">
        <v>14116.23</v>
      </c>
      <c r="S870" s="60">
        <v>75069.929999999993</v>
      </c>
      <c r="T870" s="60">
        <v>48287.44</v>
      </c>
      <c r="U870" s="58">
        <f t="shared" si="13"/>
        <v>560008.19999999995</v>
      </c>
    </row>
    <row r="871" spans="1:21">
      <c r="A871" s="59">
        <v>2201</v>
      </c>
      <c r="B871" s="59" t="s">
        <v>87</v>
      </c>
      <c r="C871" s="59">
        <v>2201</v>
      </c>
      <c r="D871" s="59" t="s">
        <v>87</v>
      </c>
      <c r="E871" s="59" t="s">
        <v>1085</v>
      </c>
      <c r="F871" s="59" t="s">
        <v>1086</v>
      </c>
      <c r="G871" s="59">
        <v>9513000</v>
      </c>
      <c r="H871" s="59" t="s">
        <v>1025</v>
      </c>
      <c r="I871" s="60">
        <v>13866.88</v>
      </c>
      <c r="J871" s="60">
        <v>1833.82</v>
      </c>
      <c r="K871" s="60">
        <v>10108.02</v>
      </c>
      <c r="L871" s="60">
        <v>8861.3700000000008</v>
      </c>
      <c r="M871" s="60">
        <v>4119.84</v>
      </c>
      <c r="N871" s="60">
        <v>10328.48</v>
      </c>
      <c r="O871" s="60">
        <v>8550.91</v>
      </c>
      <c r="P871" s="60">
        <v>4590.41</v>
      </c>
      <c r="Q871" s="60">
        <v>4117.93</v>
      </c>
      <c r="R871" s="60">
        <v>2264.85</v>
      </c>
      <c r="S871" s="60">
        <v>9931.92</v>
      </c>
      <c r="T871" s="60">
        <v>2927.63</v>
      </c>
      <c r="U871" s="58">
        <f t="shared" si="13"/>
        <v>81502.060000000012</v>
      </c>
    </row>
    <row r="872" spans="1:21">
      <c r="A872" s="59">
        <v>2201</v>
      </c>
      <c r="B872" s="59" t="s">
        <v>87</v>
      </c>
      <c r="C872" s="59">
        <v>2201</v>
      </c>
      <c r="D872" s="59" t="s">
        <v>87</v>
      </c>
      <c r="E872" s="59" t="s">
        <v>1085</v>
      </c>
      <c r="F872" s="59" t="s">
        <v>1086</v>
      </c>
      <c r="G872" s="59">
        <v>9514000</v>
      </c>
      <c r="H872" s="59" t="s">
        <v>1026</v>
      </c>
      <c r="I872" s="60">
        <v>11713.19</v>
      </c>
      <c r="J872" s="60">
        <v>5782.08</v>
      </c>
      <c r="K872" s="60">
        <v>11462.33</v>
      </c>
      <c r="L872" s="60">
        <v>13430.19</v>
      </c>
      <c r="M872" s="60">
        <v>-1539.91</v>
      </c>
      <c r="N872" s="60">
        <v>10852.93</v>
      </c>
      <c r="O872" s="60">
        <v>13857.38</v>
      </c>
      <c r="P872" s="60">
        <v>5604.4</v>
      </c>
      <c r="Q872" s="60">
        <v>10345.950000000001</v>
      </c>
      <c r="R872" s="60">
        <v>2759.32</v>
      </c>
      <c r="S872" s="60">
        <v>16095.63</v>
      </c>
      <c r="T872" s="60">
        <v>6247.1</v>
      </c>
      <c r="U872" s="58">
        <f t="shared" si="13"/>
        <v>106610.59000000001</v>
      </c>
    </row>
    <row r="873" spans="1:21">
      <c r="A873" s="59">
        <v>2201</v>
      </c>
      <c r="B873" s="59" t="s">
        <v>87</v>
      </c>
      <c r="C873" s="59">
        <v>2201</v>
      </c>
      <c r="D873" s="59" t="s">
        <v>87</v>
      </c>
      <c r="E873" s="59" t="s">
        <v>1085</v>
      </c>
      <c r="F873" s="59" t="s">
        <v>1086</v>
      </c>
      <c r="G873" s="59">
        <v>9548000</v>
      </c>
      <c r="H873" s="59" t="s">
        <v>1029</v>
      </c>
      <c r="I873" s="60">
        <v>51611.93</v>
      </c>
      <c r="J873" s="60">
        <v>18381.53</v>
      </c>
      <c r="K873" s="60">
        <v>28111.66</v>
      </c>
      <c r="L873" s="60">
        <v>56152.29</v>
      </c>
      <c r="M873" s="60">
        <v>12590.88</v>
      </c>
      <c r="N873" s="60">
        <v>64932.88</v>
      </c>
      <c r="O873" s="60">
        <v>61536.78</v>
      </c>
      <c r="P873" s="60">
        <v>43152.18</v>
      </c>
      <c r="Q873" s="60">
        <v>56637.68</v>
      </c>
      <c r="R873" s="60">
        <v>15737.16</v>
      </c>
      <c r="S873" s="60">
        <v>97329.07</v>
      </c>
      <c r="T873" s="60">
        <v>60954.69</v>
      </c>
      <c r="U873" s="58">
        <f t="shared" si="13"/>
        <v>567128.73</v>
      </c>
    </row>
    <row r="874" spans="1:21">
      <c r="A874" s="59">
        <v>2201</v>
      </c>
      <c r="B874" s="59" t="s">
        <v>87</v>
      </c>
      <c r="C874" s="59">
        <v>2201</v>
      </c>
      <c r="D874" s="59" t="s">
        <v>87</v>
      </c>
      <c r="E874" s="59" t="s">
        <v>1085</v>
      </c>
      <c r="F874" s="59" t="s">
        <v>1086</v>
      </c>
      <c r="G874" s="59">
        <v>9549000</v>
      </c>
      <c r="H874" s="59" t="s">
        <v>1030</v>
      </c>
      <c r="I874" s="60">
        <v>3255.79</v>
      </c>
      <c r="J874" s="60">
        <v>2119.5</v>
      </c>
      <c r="K874" s="60">
        <v>1330.53</v>
      </c>
      <c r="L874" s="60">
        <v>2379.25</v>
      </c>
      <c r="M874" s="60">
        <v>546.57000000000005</v>
      </c>
      <c r="N874" s="60">
        <v>654.6</v>
      </c>
      <c r="O874" s="60">
        <v>1683.25</v>
      </c>
      <c r="P874" s="60">
        <v>644.71</v>
      </c>
      <c r="Q874" s="60">
        <v>1219.43</v>
      </c>
      <c r="R874" s="60">
        <v>363.6</v>
      </c>
      <c r="S874" s="60">
        <v>6697.4</v>
      </c>
      <c r="T874" s="60">
        <v>1387.11</v>
      </c>
      <c r="U874" s="58">
        <f t="shared" si="13"/>
        <v>22281.74</v>
      </c>
    </row>
    <row r="875" spans="1:21">
      <c r="A875" s="59">
        <v>2201</v>
      </c>
      <c r="B875" s="59" t="s">
        <v>87</v>
      </c>
      <c r="C875" s="59">
        <v>2201</v>
      </c>
      <c r="D875" s="59" t="s">
        <v>87</v>
      </c>
      <c r="E875" s="59" t="s">
        <v>1085</v>
      </c>
      <c r="F875" s="59" t="s">
        <v>1086</v>
      </c>
      <c r="G875" s="59">
        <v>9552000</v>
      </c>
      <c r="H875" s="59" t="s">
        <v>1031</v>
      </c>
      <c r="I875" s="60">
        <v>1939.97</v>
      </c>
      <c r="J875" s="60">
        <v>312.08</v>
      </c>
      <c r="K875" s="60">
        <v>1010.68</v>
      </c>
      <c r="L875" s="60">
        <v>1195.68</v>
      </c>
      <c r="M875" s="60">
        <v>130.77000000000001</v>
      </c>
      <c r="N875" s="60">
        <v>975.56</v>
      </c>
      <c r="O875" s="60">
        <v>1276.07</v>
      </c>
      <c r="P875" s="60">
        <v>1104.25</v>
      </c>
      <c r="Q875" s="60">
        <v>2417.2399999999998</v>
      </c>
      <c r="R875" s="60">
        <v>366.03</v>
      </c>
      <c r="S875" s="60">
        <v>3819.88</v>
      </c>
      <c r="T875" s="60">
        <v>1021.66</v>
      </c>
      <c r="U875" s="58">
        <f t="shared" si="13"/>
        <v>15569.869999999999</v>
      </c>
    </row>
    <row r="876" spans="1:21">
      <c r="A876" s="59">
        <v>2201</v>
      </c>
      <c r="B876" s="59" t="s">
        <v>87</v>
      </c>
      <c r="C876" s="59">
        <v>2201</v>
      </c>
      <c r="D876" s="59" t="s">
        <v>87</v>
      </c>
      <c r="E876" s="59" t="s">
        <v>1085</v>
      </c>
      <c r="F876" s="59" t="s">
        <v>1086</v>
      </c>
      <c r="G876" s="59">
        <v>9553000</v>
      </c>
      <c r="H876" s="59" t="s">
        <v>1032</v>
      </c>
      <c r="I876" s="60">
        <v>20158.060000000001</v>
      </c>
      <c r="J876" s="60">
        <v>3831.47</v>
      </c>
      <c r="K876" s="60">
        <v>12740.06</v>
      </c>
      <c r="L876" s="60">
        <v>12714.67</v>
      </c>
      <c r="M876" s="60">
        <v>4941.8900000000003</v>
      </c>
      <c r="N876" s="60">
        <v>18610.03</v>
      </c>
      <c r="O876" s="60">
        <v>19172.54</v>
      </c>
      <c r="P876" s="60">
        <v>9957.86</v>
      </c>
      <c r="Q876" s="60">
        <v>21815.16</v>
      </c>
      <c r="R876" s="60">
        <v>5954.71</v>
      </c>
      <c r="S876" s="60">
        <v>35886.67</v>
      </c>
      <c r="T876" s="60">
        <v>26300.49</v>
      </c>
      <c r="U876" s="58">
        <f t="shared" si="13"/>
        <v>192083.61</v>
      </c>
    </row>
    <row r="877" spans="1:21">
      <c r="A877" s="59">
        <v>2201</v>
      </c>
      <c r="B877" s="59" t="s">
        <v>87</v>
      </c>
      <c r="C877" s="59">
        <v>2201</v>
      </c>
      <c r="D877" s="59" t="s">
        <v>87</v>
      </c>
      <c r="E877" s="59" t="s">
        <v>1085</v>
      </c>
      <c r="F877" s="59" t="s">
        <v>1086</v>
      </c>
      <c r="G877" s="59">
        <v>9554000</v>
      </c>
      <c r="H877" s="59" t="s">
        <v>1033</v>
      </c>
      <c r="I877" s="60">
        <v>132.83000000000001</v>
      </c>
      <c r="J877" s="60">
        <v>36.92</v>
      </c>
      <c r="K877" s="60">
        <v>59.41</v>
      </c>
      <c r="L877" s="60"/>
      <c r="M877" s="60">
        <v>47.93</v>
      </c>
      <c r="N877" s="60">
        <v>41.32</v>
      </c>
      <c r="O877" s="60"/>
      <c r="P877" s="60"/>
      <c r="Q877" s="60">
        <v>98.77</v>
      </c>
      <c r="R877" s="60">
        <v>118.12</v>
      </c>
      <c r="S877" s="60">
        <v>652.4</v>
      </c>
      <c r="T877" s="60"/>
      <c r="U877" s="58">
        <f t="shared" si="13"/>
        <v>1187.6999999999998</v>
      </c>
    </row>
    <row r="878" spans="1:21">
      <c r="A878" s="59">
        <v>2201</v>
      </c>
      <c r="B878" s="59" t="s">
        <v>87</v>
      </c>
      <c r="C878" s="59">
        <v>2201</v>
      </c>
      <c r="D878" s="59" t="s">
        <v>87</v>
      </c>
      <c r="E878" s="59" t="s">
        <v>1085</v>
      </c>
      <c r="F878" s="59" t="s">
        <v>1086</v>
      </c>
      <c r="G878" s="59">
        <v>9560000</v>
      </c>
      <c r="H878" s="59" t="s">
        <v>1035</v>
      </c>
      <c r="I878" s="60">
        <v>2509.09</v>
      </c>
      <c r="J878" s="60">
        <v>1902.14</v>
      </c>
      <c r="K878" s="60">
        <v>1527.69</v>
      </c>
      <c r="L878" s="60">
        <v>6148.36</v>
      </c>
      <c r="M878" s="60">
        <v>281.89999999999998</v>
      </c>
      <c r="N878" s="60">
        <v>3486.64</v>
      </c>
      <c r="O878" s="60">
        <v>998.36</v>
      </c>
      <c r="P878" s="60">
        <v>312.39999999999998</v>
      </c>
      <c r="Q878" s="60">
        <v>2626.14</v>
      </c>
      <c r="R878" s="60">
        <v>281.12</v>
      </c>
      <c r="S878" s="60">
        <v>1378.94</v>
      </c>
      <c r="T878" s="60">
        <v>400.11</v>
      </c>
      <c r="U878" s="58">
        <f t="shared" si="13"/>
        <v>21852.889999999996</v>
      </c>
    </row>
    <row r="879" spans="1:21">
      <c r="A879" s="59">
        <v>2201</v>
      </c>
      <c r="B879" s="59" t="s">
        <v>87</v>
      </c>
      <c r="C879" s="59">
        <v>2201</v>
      </c>
      <c r="D879" s="59" t="s">
        <v>87</v>
      </c>
      <c r="E879" s="59" t="s">
        <v>1085</v>
      </c>
      <c r="F879" s="59" t="s">
        <v>1086</v>
      </c>
      <c r="G879" s="59">
        <v>9561200</v>
      </c>
      <c r="H879" s="59" t="s">
        <v>1037</v>
      </c>
      <c r="I879" s="60">
        <v>518.29999999999995</v>
      </c>
      <c r="J879" s="60">
        <v>197.76</v>
      </c>
      <c r="K879" s="60">
        <v>205.76</v>
      </c>
      <c r="L879" s="60"/>
      <c r="M879" s="60"/>
      <c r="N879" s="60"/>
      <c r="O879" s="60"/>
      <c r="P879" s="60"/>
      <c r="Q879" s="60"/>
      <c r="R879" s="60"/>
      <c r="S879" s="60"/>
      <c r="T879" s="60"/>
      <c r="U879" s="58">
        <f t="shared" si="13"/>
        <v>921.81999999999994</v>
      </c>
    </row>
    <row r="880" spans="1:21">
      <c r="A880" s="59">
        <v>2201</v>
      </c>
      <c r="B880" s="59" t="s">
        <v>87</v>
      </c>
      <c r="C880" s="59">
        <v>2201</v>
      </c>
      <c r="D880" s="59" t="s">
        <v>87</v>
      </c>
      <c r="E880" s="59" t="s">
        <v>1085</v>
      </c>
      <c r="F880" s="59" t="s">
        <v>1086</v>
      </c>
      <c r="G880" s="59">
        <v>9562000</v>
      </c>
      <c r="H880" s="59" t="s">
        <v>1039</v>
      </c>
      <c r="I880" s="60">
        <v>7029</v>
      </c>
      <c r="J880" s="60">
        <v>862.41</v>
      </c>
      <c r="K880" s="60">
        <v>2477.65</v>
      </c>
      <c r="L880" s="60">
        <v>2555.66</v>
      </c>
      <c r="M880" s="60">
        <v>1415.81</v>
      </c>
      <c r="N880" s="60">
        <v>5143.71</v>
      </c>
      <c r="O880" s="60">
        <v>5030.07</v>
      </c>
      <c r="P880" s="60">
        <v>1285.0999999999999</v>
      </c>
      <c r="Q880" s="60">
        <v>2348.87</v>
      </c>
      <c r="R880" s="60">
        <v>384.49</v>
      </c>
      <c r="S880" s="60">
        <v>3580.78</v>
      </c>
      <c r="T880" s="60">
        <v>1527.39</v>
      </c>
      <c r="U880" s="58">
        <f t="shared" si="13"/>
        <v>33640.939999999995</v>
      </c>
    </row>
    <row r="881" spans="1:21">
      <c r="A881" s="59">
        <v>2201</v>
      </c>
      <c r="B881" s="59" t="s">
        <v>87</v>
      </c>
      <c r="C881" s="59">
        <v>2201</v>
      </c>
      <c r="D881" s="59" t="s">
        <v>87</v>
      </c>
      <c r="E881" s="59" t="s">
        <v>1085</v>
      </c>
      <c r="F881" s="59" t="s">
        <v>1086</v>
      </c>
      <c r="G881" s="59">
        <v>9563000</v>
      </c>
      <c r="H881" s="59" t="s">
        <v>1040</v>
      </c>
      <c r="I881" s="60">
        <v>1793.37</v>
      </c>
      <c r="J881" s="60">
        <v>175.69</v>
      </c>
      <c r="K881" s="60">
        <v>701.23</v>
      </c>
      <c r="L881" s="60">
        <v>1569.19</v>
      </c>
      <c r="M881" s="60">
        <v>247.88</v>
      </c>
      <c r="N881" s="60">
        <v>1758.1</v>
      </c>
      <c r="O881" s="60">
        <v>1075.29</v>
      </c>
      <c r="P881" s="60">
        <v>446.33</v>
      </c>
      <c r="Q881" s="60">
        <v>20506.25</v>
      </c>
      <c r="R881" s="60">
        <v>435.6</v>
      </c>
      <c r="S881" s="60">
        <v>2067.09</v>
      </c>
      <c r="T881" s="60">
        <v>660.42</v>
      </c>
      <c r="U881" s="58">
        <f t="shared" si="13"/>
        <v>31436.439999999995</v>
      </c>
    </row>
    <row r="882" spans="1:21">
      <c r="A882" s="59">
        <v>2201</v>
      </c>
      <c r="B882" s="59" t="s">
        <v>87</v>
      </c>
      <c r="C882" s="59">
        <v>2201</v>
      </c>
      <c r="D882" s="59" t="s">
        <v>87</v>
      </c>
      <c r="E882" s="59" t="s">
        <v>1085</v>
      </c>
      <c r="F882" s="59" t="s">
        <v>1086</v>
      </c>
      <c r="G882" s="59">
        <v>9566000</v>
      </c>
      <c r="H882" s="59" t="s">
        <v>1041</v>
      </c>
      <c r="I882" s="60">
        <v>4872.32</v>
      </c>
      <c r="J882" s="60">
        <v>895.69</v>
      </c>
      <c r="K882" s="60">
        <v>2084.7800000000002</v>
      </c>
      <c r="L882" s="60">
        <v>1798.54</v>
      </c>
      <c r="M882" s="60">
        <v>415.11</v>
      </c>
      <c r="N882" s="60">
        <v>2342.77</v>
      </c>
      <c r="O882" s="60">
        <v>2000.99</v>
      </c>
      <c r="P882" s="60">
        <v>424.84</v>
      </c>
      <c r="Q882" s="60">
        <v>1421.89</v>
      </c>
      <c r="R882" s="60">
        <v>593.21</v>
      </c>
      <c r="S882" s="60">
        <v>3762</v>
      </c>
      <c r="T882" s="60">
        <v>762.5</v>
      </c>
      <c r="U882" s="58">
        <f t="shared" si="13"/>
        <v>21374.640000000003</v>
      </c>
    </row>
    <row r="883" spans="1:21">
      <c r="A883" s="59">
        <v>2201</v>
      </c>
      <c r="B883" s="59" t="s">
        <v>87</v>
      </c>
      <c r="C883" s="59">
        <v>2201</v>
      </c>
      <c r="D883" s="59" t="s">
        <v>87</v>
      </c>
      <c r="E883" s="59" t="s">
        <v>1085</v>
      </c>
      <c r="F883" s="59" t="s">
        <v>1086</v>
      </c>
      <c r="G883" s="59">
        <v>9569000</v>
      </c>
      <c r="H883" s="59" t="s">
        <v>1042</v>
      </c>
      <c r="I883" s="60">
        <v>42.76</v>
      </c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8">
        <f t="shared" si="13"/>
        <v>42.76</v>
      </c>
    </row>
    <row r="884" spans="1:21">
      <c r="A884" s="59">
        <v>2201</v>
      </c>
      <c r="B884" s="59" t="s">
        <v>87</v>
      </c>
      <c r="C884" s="59">
        <v>2201</v>
      </c>
      <c r="D884" s="59" t="s">
        <v>87</v>
      </c>
      <c r="E884" s="59" t="s">
        <v>1085</v>
      </c>
      <c r="F884" s="59" t="s">
        <v>1086</v>
      </c>
      <c r="G884" s="59">
        <v>9569200</v>
      </c>
      <c r="H884" s="59" t="s">
        <v>1043</v>
      </c>
      <c r="I884" s="60">
        <v>731.65</v>
      </c>
      <c r="J884" s="60">
        <v>-35.51</v>
      </c>
      <c r="K884" s="60">
        <v>386.53</v>
      </c>
      <c r="L884" s="60">
        <v>507.99</v>
      </c>
      <c r="M884" s="60">
        <v>-112.49</v>
      </c>
      <c r="N884" s="60">
        <v>935.36</v>
      </c>
      <c r="O884" s="60">
        <v>914.41</v>
      </c>
      <c r="P884" s="60">
        <v>639.75</v>
      </c>
      <c r="Q884" s="60">
        <v>165.38</v>
      </c>
      <c r="R884" s="60">
        <v>125.48</v>
      </c>
      <c r="S884" s="60">
        <v>190.77</v>
      </c>
      <c r="T884" s="60">
        <v>24.32</v>
      </c>
      <c r="U884" s="58">
        <f t="shared" si="13"/>
        <v>4473.6399999999994</v>
      </c>
    </row>
    <row r="885" spans="1:21">
      <c r="A885" s="59">
        <v>2201</v>
      </c>
      <c r="B885" s="59" t="s">
        <v>87</v>
      </c>
      <c r="C885" s="59">
        <v>2201</v>
      </c>
      <c r="D885" s="59" t="s">
        <v>87</v>
      </c>
      <c r="E885" s="59" t="s">
        <v>1085</v>
      </c>
      <c r="F885" s="59" t="s">
        <v>1086</v>
      </c>
      <c r="G885" s="59">
        <v>9569300</v>
      </c>
      <c r="H885" s="59" t="s">
        <v>1044</v>
      </c>
      <c r="I885" s="60">
        <v>7661.24</v>
      </c>
      <c r="J885" s="60">
        <v>727.67</v>
      </c>
      <c r="K885" s="60">
        <v>2378.71</v>
      </c>
      <c r="L885" s="60">
        <v>1157.8699999999999</v>
      </c>
      <c r="M885" s="60">
        <v>571.26</v>
      </c>
      <c r="N885" s="60">
        <v>2081.6799999999998</v>
      </c>
      <c r="O885" s="60">
        <v>1721.25</v>
      </c>
      <c r="P885" s="60">
        <v>482.81</v>
      </c>
      <c r="Q885" s="60">
        <v>1337.75</v>
      </c>
      <c r="R885" s="60">
        <v>335.59</v>
      </c>
      <c r="S885" s="60">
        <v>2218.9699999999998</v>
      </c>
      <c r="T885" s="60">
        <v>825.35</v>
      </c>
      <c r="U885" s="58">
        <f t="shared" si="13"/>
        <v>21500.149999999998</v>
      </c>
    </row>
    <row r="886" spans="1:21">
      <c r="A886" s="59">
        <v>2201</v>
      </c>
      <c r="B886" s="59" t="s">
        <v>87</v>
      </c>
      <c r="C886" s="59">
        <v>2201</v>
      </c>
      <c r="D886" s="59" t="s">
        <v>87</v>
      </c>
      <c r="E886" s="59" t="s">
        <v>1085</v>
      </c>
      <c r="F886" s="59" t="s">
        <v>1086</v>
      </c>
      <c r="G886" s="59">
        <v>9570000</v>
      </c>
      <c r="H886" s="59" t="s">
        <v>1045</v>
      </c>
      <c r="I886" s="60">
        <v>4697.42</v>
      </c>
      <c r="J886" s="60">
        <v>763.49</v>
      </c>
      <c r="K886" s="60">
        <v>7303.18</v>
      </c>
      <c r="L886" s="60">
        <v>1861.05</v>
      </c>
      <c r="M886" s="60">
        <v>1608.29</v>
      </c>
      <c r="N886" s="60">
        <v>3033.49</v>
      </c>
      <c r="O886" s="60">
        <v>2536.17</v>
      </c>
      <c r="P886" s="60">
        <v>1256.46</v>
      </c>
      <c r="Q886" s="60">
        <v>5148.4799999999996</v>
      </c>
      <c r="R886" s="60">
        <v>325.44</v>
      </c>
      <c r="S886" s="60">
        <v>9218.6200000000008</v>
      </c>
      <c r="T886" s="60">
        <v>2724.15</v>
      </c>
      <c r="U886" s="58">
        <f t="shared" si="13"/>
        <v>40476.239999999998</v>
      </c>
    </row>
    <row r="887" spans="1:21">
      <c r="A887" s="59">
        <v>2201</v>
      </c>
      <c r="B887" s="59" t="s">
        <v>87</v>
      </c>
      <c r="C887" s="59">
        <v>2201</v>
      </c>
      <c r="D887" s="59" t="s">
        <v>87</v>
      </c>
      <c r="E887" s="59" t="s">
        <v>1085</v>
      </c>
      <c r="F887" s="59" t="s">
        <v>1086</v>
      </c>
      <c r="G887" s="59">
        <v>9571000</v>
      </c>
      <c r="H887" s="59" t="s">
        <v>1046</v>
      </c>
      <c r="I887" s="60">
        <v>4553.26</v>
      </c>
      <c r="J887" s="60">
        <v>294.24</v>
      </c>
      <c r="K887" s="60">
        <v>1242.79</v>
      </c>
      <c r="L887" s="60">
        <v>2682.89</v>
      </c>
      <c r="M887" s="60">
        <v>438.94</v>
      </c>
      <c r="N887" s="60">
        <v>3419.76</v>
      </c>
      <c r="O887" s="60">
        <v>3341.5</v>
      </c>
      <c r="P887" s="60">
        <v>455.19</v>
      </c>
      <c r="Q887" s="60">
        <v>1591.29</v>
      </c>
      <c r="R887" s="60">
        <v>819.02</v>
      </c>
      <c r="S887" s="60">
        <v>1816.35</v>
      </c>
      <c r="T887" s="60">
        <v>739.4</v>
      </c>
      <c r="U887" s="58">
        <f t="shared" si="13"/>
        <v>21394.63</v>
      </c>
    </row>
    <row r="888" spans="1:21">
      <c r="A888" s="59">
        <v>2201</v>
      </c>
      <c r="B888" s="59" t="s">
        <v>87</v>
      </c>
      <c r="C888" s="59">
        <v>2201</v>
      </c>
      <c r="D888" s="59" t="s">
        <v>87</v>
      </c>
      <c r="E888" s="59" t="s">
        <v>1085</v>
      </c>
      <c r="F888" s="59" t="s">
        <v>1086</v>
      </c>
      <c r="G888" s="59">
        <v>9580000</v>
      </c>
      <c r="H888" s="59" t="s">
        <v>1047</v>
      </c>
      <c r="I888" s="60">
        <v>8577.43</v>
      </c>
      <c r="J888" s="60">
        <v>3648.01</v>
      </c>
      <c r="K888" s="60">
        <v>8454.0499999999993</v>
      </c>
      <c r="L888" s="60">
        <v>6778.13</v>
      </c>
      <c r="M888" s="60">
        <v>3195.1</v>
      </c>
      <c r="N888" s="60">
        <v>8113.37</v>
      </c>
      <c r="O888" s="60">
        <v>5944.45</v>
      </c>
      <c r="P888" s="60">
        <v>5721.91</v>
      </c>
      <c r="Q888" s="60">
        <v>6463.65</v>
      </c>
      <c r="R888" s="60">
        <v>1817.52</v>
      </c>
      <c r="S888" s="60">
        <v>10622.34</v>
      </c>
      <c r="T888" s="60">
        <v>1733.55</v>
      </c>
      <c r="U888" s="58">
        <f t="shared" si="13"/>
        <v>71069.509999999995</v>
      </c>
    </row>
    <row r="889" spans="1:21">
      <c r="A889" s="59">
        <v>2201</v>
      </c>
      <c r="B889" s="59" t="s">
        <v>87</v>
      </c>
      <c r="C889" s="59">
        <v>2201</v>
      </c>
      <c r="D889" s="59" t="s">
        <v>87</v>
      </c>
      <c r="E889" s="59" t="s">
        <v>1085</v>
      </c>
      <c r="F889" s="59" t="s">
        <v>1086</v>
      </c>
      <c r="G889" s="59">
        <v>9581000</v>
      </c>
      <c r="H889" s="59" t="s">
        <v>1048</v>
      </c>
      <c r="I889" s="60">
        <v>13936.68</v>
      </c>
      <c r="J889" s="60">
        <v>2511.56</v>
      </c>
      <c r="K889" s="60">
        <v>7511.75</v>
      </c>
      <c r="L889" s="60">
        <v>6625.54</v>
      </c>
      <c r="M889" s="60">
        <v>3110.68</v>
      </c>
      <c r="N889" s="60">
        <v>5996.07</v>
      </c>
      <c r="O889" s="60">
        <v>6656.09</v>
      </c>
      <c r="P889" s="60">
        <v>3584.2</v>
      </c>
      <c r="Q889" s="60">
        <v>6626.2</v>
      </c>
      <c r="R889" s="60">
        <v>2035.08</v>
      </c>
      <c r="S889" s="60">
        <v>9394.61</v>
      </c>
      <c r="T889" s="60">
        <v>4856.0200000000004</v>
      </c>
      <c r="U889" s="58">
        <f t="shared" si="13"/>
        <v>72844.479999999996</v>
      </c>
    </row>
    <row r="890" spans="1:21">
      <c r="A890" s="59">
        <v>2201</v>
      </c>
      <c r="B890" s="59" t="s">
        <v>87</v>
      </c>
      <c r="C890" s="59">
        <v>2201</v>
      </c>
      <c r="D890" s="59" t="s">
        <v>87</v>
      </c>
      <c r="E890" s="59" t="s">
        <v>1085</v>
      </c>
      <c r="F890" s="59" t="s">
        <v>1086</v>
      </c>
      <c r="G890" s="59">
        <v>9582000</v>
      </c>
      <c r="H890" s="59" t="s">
        <v>1049</v>
      </c>
      <c r="I890" s="60">
        <v>2512.79</v>
      </c>
      <c r="J890" s="60">
        <v>659.46</v>
      </c>
      <c r="K890" s="60">
        <v>4439.07</v>
      </c>
      <c r="L890" s="60">
        <v>3435.61</v>
      </c>
      <c r="M890" s="60">
        <v>929.99</v>
      </c>
      <c r="N890" s="60">
        <v>2084.0700000000002</v>
      </c>
      <c r="O890" s="60">
        <v>1829.81</v>
      </c>
      <c r="P890" s="60">
        <v>689.64</v>
      </c>
      <c r="Q890" s="60">
        <v>2235.63</v>
      </c>
      <c r="R890" s="60">
        <v>458.38</v>
      </c>
      <c r="S890" s="60">
        <v>4085.48</v>
      </c>
      <c r="T890" s="60">
        <v>1539.19</v>
      </c>
      <c r="U890" s="58">
        <f t="shared" si="13"/>
        <v>24899.119999999999</v>
      </c>
    </row>
    <row r="891" spans="1:21">
      <c r="A891" s="59">
        <v>2201</v>
      </c>
      <c r="B891" s="59" t="s">
        <v>87</v>
      </c>
      <c r="C891" s="59">
        <v>2201</v>
      </c>
      <c r="D891" s="59" t="s">
        <v>87</v>
      </c>
      <c r="E891" s="59" t="s">
        <v>1085</v>
      </c>
      <c r="F891" s="59" t="s">
        <v>1086</v>
      </c>
      <c r="G891" s="59">
        <v>9583000</v>
      </c>
      <c r="H891" s="59" t="s">
        <v>1050</v>
      </c>
      <c r="I891" s="60">
        <v>18197.11</v>
      </c>
      <c r="J891" s="60">
        <v>5416.13</v>
      </c>
      <c r="K891" s="60">
        <v>10407.69</v>
      </c>
      <c r="L891" s="60">
        <v>18726.97</v>
      </c>
      <c r="M891" s="60">
        <v>6580.23</v>
      </c>
      <c r="N891" s="60">
        <v>18980.64</v>
      </c>
      <c r="O891" s="60">
        <v>12923.9</v>
      </c>
      <c r="P891" s="60">
        <v>5347.67</v>
      </c>
      <c r="Q891" s="60">
        <v>78407.490000000005</v>
      </c>
      <c r="R891" s="60">
        <v>1897.27</v>
      </c>
      <c r="S891" s="60">
        <v>18736.28</v>
      </c>
      <c r="T891" s="60">
        <v>4873.9399999999996</v>
      </c>
      <c r="U891" s="58">
        <f t="shared" si="13"/>
        <v>200495.32</v>
      </c>
    </row>
    <row r="892" spans="1:21">
      <c r="A892" s="59">
        <v>2201</v>
      </c>
      <c r="B892" s="59" t="s">
        <v>87</v>
      </c>
      <c r="C892" s="59">
        <v>2201</v>
      </c>
      <c r="D892" s="59" t="s">
        <v>87</v>
      </c>
      <c r="E892" s="59" t="s">
        <v>1085</v>
      </c>
      <c r="F892" s="59" t="s">
        <v>1086</v>
      </c>
      <c r="G892" s="59">
        <v>9585000</v>
      </c>
      <c r="H892" s="59" t="s">
        <v>1052</v>
      </c>
      <c r="I892" s="60">
        <v>7382.93</v>
      </c>
      <c r="J892" s="60">
        <v>1895.09</v>
      </c>
      <c r="K892" s="60">
        <v>7100.66</v>
      </c>
      <c r="L892" s="60">
        <v>3550.13</v>
      </c>
      <c r="M892" s="60">
        <v>1603.47</v>
      </c>
      <c r="N892" s="60">
        <v>5572.08</v>
      </c>
      <c r="O892" s="60">
        <v>7289.32</v>
      </c>
      <c r="P892" s="60">
        <v>3305.41</v>
      </c>
      <c r="Q892" s="60">
        <v>4111.79</v>
      </c>
      <c r="R892" s="60">
        <v>1020.46</v>
      </c>
      <c r="S892" s="60">
        <v>8860.73</v>
      </c>
      <c r="T892" s="60">
        <v>3978.53</v>
      </c>
      <c r="U892" s="58">
        <f t="shared" si="13"/>
        <v>55670.599999999991</v>
      </c>
    </row>
    <row r="893" spans="1:21">
      <c r="A893" s="59">
        <v>2201</v>
      </c>
      <c r="B893" s="59" t="s">
        <v>87</v>
      </c>
      <c r="C893" s="59">
        <v>2201</v>
      </c>
      <c r="D893" s="59" t="s">
        <v>87</v>
      </c>
      <c r="E893" s="59" t="s">
        <v>1085</v>
      </c>
      <c r="F893" s="59" t="s">
        <v>1086</v>
      </c>
      <c r="G893" s="59">
        <v>9586000</v>
      </c>
      <c r="H893" s="59" t="s">
        <v>1053</v>
      </c>
      <c r="I893" s="60">
        <v>67947.17</v>
      </c>
      <c r="J893" s="60">
        <v>22087.21</v>
      </c>
      <c r="K893" s="60">
        <v>47277.77</v>
      </c>
      <c r="L893" s="60">
        <v>54461.43</v>
      </c>
      <c r="M893" s="60">
        <v>22905.56</v>
      </c>
      <c r="N893" s="60">
        <v>45822.38</v>
      </c>
      <c r="O893" s="60">
        <v>43399.13</v>
      </c>
      <c r="P893" s="60">
        <v>41050.379999999997</v>
      </c>
      <c r="Q893" s="60">
        <v>50654.8</v>
      </c>
      <c r="R893" s="60">
        <v>31407.34</v>
      </c>
      <c r="S893" s="60">
        <v>68534.22</v>
      </c>
      <c r="T893" s="60">
        <v>45383.45</v>
      </c>
      <c r="U893" s="58">
        <f t="shared" si="13"/>
        <v>540930.84</v>
      </c>
    </row>
    <row r="894" spans="1:21">
      <c r="A894" s="59">
        <v>2201</v>
      </c>
      <c r="B894" s="59" t="s">
        <v>87</v>
      </c>
      <c r="C894" s="59">
        <v>2201</v>
      </c>
      <c r="D894" s="59" t="s">
        <v>87</v>
      </c>
      <c r="E894" s="59" t="s">
        <v>1085</v>
      </c>
      <c r="F894" s="59" t="s">
        <v>1086</v>
      </c>
      <c r="G894" s="59">
        <v>9587000</v>
      </c>
      <c r="H894" s="59" t="s">
        <v>1054</v>
      </c>
      <c r="I894" s="60">
        <v>397.49</v>
      </c>
      <c r="J894" s="60">
        <v>153.30000000000001</v>
      </c>
      <c r="K894" s="60">
        <v>736.92</v>
      </c>
      <c r="L894" s="60">
        <v>323.45</v>
      </c>
      <c r="M894" s="60">
        <v>69.13</v>
      </c>
      <c r="N894" s="60">
        <v>560.54999999999995</v>
      </c>
      <c r="O894" s="60">
        <v>415.25</v>
      </c>
      <c r="P894" s="60">
        <v>173.57</v>
      </c>
      <c r="Q894" s="60">
        <v>537.79</v>
      </c>
      <c r="R894" s="60">
        <v>119.21</v>
      </c>
      <c r="S894" s="60">
        <v>1630.78</v>
      </c>
      <c r="T894" s="60">
        <v>339.55</v>
      </c>
      <c r="U894" s="58">
        <f t="shared" si="13"/>
        <v>5456.9900000000007</v>
      </c>
    </row>
    <row r="895" spans="1:21">
      <c r="A895" s="59">
        <v>2201</v>
      </c>
      <c r="B895" s="59" t="s">
        <v>87</v>
      </c>
      <c r="C895" s="59">
        <v>2201</v>
      </c>
      <c r="D895" s="59" t="s">
        <v>87</v>
      </c>
      <c r="E895" s="59" t="s">
        <v>1085</v>
      </c>
      <c r="F895" s="59" t="s">
        <v>1086</v>
      </c>
      <c r="G895" s="59">
        <v>9588000</v>
      </c>
      <c r="H895" s="59" t="s">
        <v>1055</v>
      </c>
      <c r="I895" s="60">
        <v>175717.67</v>
      </c>
      <c r="J895" s="60">
        <v>70727.53</v>
      </c>
      <c r="K895" s="60">
        <v>117077.82</v>
      </c>
      <c r="L895" s="60">
        <v>138975.41</v>
      </c>
      <c r="M895" s="60">
        <v>67353.91</v>
      </c>
      <c r="N895" s="60">
        <v>109952.55</v>
      </c>
      <c r="O895" s="60">
        <v>113267.33</v>
      </c>
      <c r="P895" s="60">
        <v>90937.34</v>
      </c>
      <c r="Q895" s="60">
        <v>150924.79</v>
      </c>
      <c r="R895" s="60">
        <v>50621.31</v>
      </c>
      <c r="S895" s="60">
        <v>214082.89</v>
      </c>
      <c r="T895" s="60">
        <v>126106.79</v>
      </c>
      <c r="U895" s="58">
        <f t="shared" si="13"/>
        <v>1425745.3400000003</v>
      </c>
    </row>
    <row r="896" spans="1:21">
      <c r="A896" s="59">
        <v>2201</v>
      </c>
      <c r="B896" s="59" t="s">
        <v>87</v>
      </c>
      <c r="C896" s="59">
        <v>2201</v>
      </c>
      <c r="D896" s="59" t="s">
        <v>87</v>
      </c>
      <c r="E896" s="59" t="s">
        <v>1085</v>
      </c>
      <c r="F896" s="59" t="s">
        <v>1086</v>
      </c>
      <c r="G896" s="59">
        <v>9591000</v>
      </c>
      <c r="H896" s="59" t="s">
        <v>1056</v>
      </c>
      <c r="I896" s="60">
        <v>3866.68</v>
      </c>
      <c r="J896" s="60">
        <v>953.44</v>
      </c>
      <c r="K896" s="60">
        <v>1547.38</v>
      </c>
      <c r="L896" s="60">
        <v>1889.76</v>
      </c>
      <c r="M896" s="60">
        <v>723.71</v>
      </c>
      <c r="N896" s="60">
        <v>2199.9</v>
      </c>
      <c r="O896" s="60">
        <v>1568.73</v>
      </c>
      <c r="P896" s="60">
        <v>1724</v>
      </c>
      <c r="Q896" s="60">
        <v>3626.55</v>
      </c>
      <c r="R896" s="60">
        <v>668.75</v>
      </c>
      <c r="S896" s="60">
        <v>3591.75</v>
      </c>
      <c r="T896" s="60">
        <v>538.77</v>
      </c>
      <c r="U896" s="58">
        <f t="shared" si="13"/>
        <v>22899.420000000002</v>
      </c>
    </row>
    <row r="897" spans="1:21">
      <c r="A897" s="59">
        <v>2201</v>
      </c>
      <c r="B897" s="59" t="s">
        <v>87</v>
      </c>
      <c r="C897" s="59">
        <v>2201</v>
      </c>
      <c r="D897" s="59" t="s">
        <v>87</v>
      </c>
      <c r="E897" s="59" t="s">
        <v>1085</v>
      </c>
      <c r="F897" s="59" t="s">
        <v>1086</v>
      </c>
      <c r="G897" s="59">
        <v>9592000</v>
      </c>
      <c r="H897" s="59" t="s">
        <v>1057</v>
      </c>
      <c r="I897" s="60">
        <v>17514.78</v>
      </c>
      <c r="J897" s="60">
        <v>3770.7</v>
      </c>
      <c r="K897" s="60">
        <v>9632.82</v>
      </c>
      <c r="L897" s="60">
        <v>8105.5</v>
      </c>
      <c r="M897" s="60">
        <v>6218.12</v>
      </c>
      <c r="N897" s="60">
        <v>22267.26</v>
      </c>
      <c r="O897" s="60">
        <v>18465.43</v>
      </c>
      <c r="P897" s="60">
        <v>7250.86</v>
      </c>
      <c r="Q897" s="60">
        <v>12993.67</v>
      </c>
      <c r="R897" s="60">
        <v>1684.36</v>
      </c>
      <c r="S897" s="60">
        <v>27632.13</v>
      </c>
      <c r="T897" s="60">
        <v>8896.0300000000007</v>
      </c>
      <c r="U897" s="58">
        <f t="shared" si="13"/>
        <v>144431.66</v>
      </c>
    </row>
    <row r="898" spans="1:21">
      <c r="A898" s="59">
        <v>2201</v>
      </c>
      <c r="B898" s="59" t="s">
        <v>87</v>
      </c>
      <c r="C898" s="59">
        <v>2201</v>
      </c>
      <c r="D898" s="59" t="s">
        <v>87</v>
      </c>
      <c r="E898" s="59" t="s">
        <v>1085</v>
      </c>
      <c r="F898" s="59" t="s">
        <v>1086</v>
      </c>
      <c r="G898" s="59">
        <v>9593000</v>
      </c>
      <c r="H898" s="59" t="s">
        <v>1058</v>
      </c>
      <c r="I898" s="60">
        <v>36345.83</v>
      </c>
      <c r="J898" s="60">
        <v>11361.71</v>
      </c>
      <c r="K898" s="60">
        <v>36337.19</v>
      </c>
      <c r="L898" s="60">
        <v>29000.21</v>
      </c>
      <c r="M898" s="60">
        <v>7605.09</v>
      </c>
      <c r="N898" s="60">
        <v>51536.11</v>
      </c>
      <c r="O898" s="60">
        <v>47690.29</v>
      </c>
      <c r="P898" s="60">
        <v>28444.240000000002</v>
      </c>
      <c r="Q898" s="60">
        <v>47184.35</v>
      </c>
      <c r="R898" s="60">
        <v>27163.34</v>
      </c>
      <c r="S898" s="60">
        <v>62730.97</v>
      </c>
      <c r="T898" s="60">
        <v>36641.94</v>
      </c>
      <c r="U898" s="58">
        <f t="shared" si="13"/>
        <v>422041.27000000008</v>
      </c>
    </row>
    <row r="899" spans="1:21">
      <c r="A899" s="59">
        <v>2201</v>
      </c>
      <c r="B899" s="59" t="s">
        <v>87</v>
      </c>
      <c r="C899" s="59">
        <v>2201</v>
      </c>
      <c r="D899" s="59" t="s">
        <v>87</v>
      </c>
      <c r="E899" s="59" t="s">
        <v>1085</v>
      </c>
      <c r="F899" s="59" t="s">
        <v>1086</v>
      </c>
      <c r="G899" s="59">
        <v>9594000</v>
      </c>
      <c r="H899" s="59" t="s">
        <v>1059</v>
      </c>
      <c r="I899" s="60">
        <v>18165.13</v>
      </c>
      <c r="J899" s="60">
        <v>4649.38</v>
      </c>
      <c r="K899" s="60">
        <v>18991.09</v>
      </c>
      <c r="L899" s="60">
        <v>17694.79</v>
      </c>
      <c r="M899" s="60">
        <v>3342.8</v>
      </c>
      <c r="N899" s="60">
        <v>23140.59</v>
      </c>
      <c r="O899" s="60">
        <v>23707.1</v>
      </c>
      <c r="P899" s="60">
        <v>13289.92</v>
      </c>
      <c r="Q899" s="60">
        <v>17414.47</v>
      </c>
      <c r="R899" s="60">
        <v>10256.01</v>
      </c>
      <c r="S899" s="60">
        <v>27187.26</v>
      </c>
      <c r="T899" s="60">
        <v>13694.06</v>
      </c>
      <c r="U899" s="58">
        <f t="shared" ref="U899:U962" si="14">SUM(I899:T899)</f>
        <v>191532.60000000003</v>
      </c>
    </row>
    <row r="900" spans="1:21">
      <c r="A900" s="59">
        <v>2201</v>
      </c>
      <c r="B900" s="59" t="s">
        <v>87</v>
      </c>
      <c r="C900" s="59">
        <v>2201</v>
      </c>
      <c r="D900" s="59" t="s">
        <v>87</v>
      </c>
      <c r="E900" s="59" t="s">
        <v>1085</v>
      </c>
      <c r="F900" s="59" t="s">
        <v>1086</v>
      </c>
      <c r="G900" s="59">
        <v>9595000</v>
      </c>
      <c r="H900" s="59" t="s">
        <v>1060</v>
      </c>
      <c r="I900" s="60">
        <v>3299.66</v>
      </c>
      <c r="J900" s="60">
        <v>191.2</v>
      </c>
      <c r="K900" s="60">
        <v>1331.32</v>
      </c>
      <c r="L900" s="60">
        <v>4711.55</v>
      </c>
      <c r="M900" s="60">
        <v>-1009.9</v>
      </c>
      <c r="N900" s="60">
        <v>2200.11</v>
      </c>
      <c r="O900" s="60">
        <v>2265.1799999999998</v>
      </c>
      <c r="P900" s="60">
        <v>-31.58</v>
      </c>
      <c r="Q900" s="60">
        <v>4430.1000000000004</v>
      </c>
      <c r="R900" s="60">
        <v>2944.48</v>
      </c>
      <c r="S900" s="60">
        <v>2196.0700000000002</v>
      </c>
      <c r="T900" s="60">
        <v>6095.13</v>
      </c>
      <c r="U900" s="58">
        <f t="shared" si="14"/>
        <v>28623.32</v>
      </c>
    </row>
    <row r="901" spans="1:21">
      <c r="A901" s="59">
        <v>2201</v>
      </c>
      <c r="B901" s="59" t="s">
        <v>87</v>
      </c>
      <c r="C901" s="59">
        <v>2201</v>
      </c>
      <c r="D901" s="59" t="s">
        <v>87</v>
      </c>
      <c r="E901" s="59" t="s">
        <v>1085</v>
      </c>
      <c r="F901" s="59" t="s">
        <v>1086</v>
      </c>
      <c r="G901" s="59">
        <v>9596000</v>
      </c>
      <c r="H901" s="59" t="s">
        <v>1061</v>
      </c>
      <c r="I901" s="60">
        <v>1106.98</v>
      </c>
      <c r="J901" s="60">
        <v>177.16</v>
      </c>
      <c r="K901" s="60">
        <v>249.31</v>
      </c>
      <c r="L901" s="60">
        <v>25.46</v>
      </c>
      <c r="M901" s="60">
        <v>8.7899999999999991</v>
      </c>
      <c r="N901" s="60">
        <v>31.6</v>
      </c>
      <c r="O901" s="60">
        <v>211.48</v>
      </c>
      <c r="P901" s="60">
        <v>142.68</v>
      </c>
      <c r="Q901" s="60">
        <v>319.23</v>
      </c>
      <c r="R901" s="60"/>
      <c r="S901" s="60">
        <v>27.09</v>
      </c>
      <c r="T901" s="60">
        <v>52.27</v>
      </c>
      <c r="U901" s="58">
        <f t="shared" si="14"/>
        <v>2352.0500000000002</v>
      </c>
    </row>
    <row r="902" spans="1:21">
      <c r="A902" s="59">
        <v>2201</v>
      </c>
      <c r="B902" s="59" t="s">
        <v>87</v>
      </c>
      <c r="C902" s="59">
        <v>2201</v>
      </c>
      <c r="D902" s="59" t="s">
        <v>87</v>
      </c>
      <c r="E902" s="59" t="s">
        <v>1085</v>
      </c>
      <c r="F902" s="59" t="s">
        <v>1086</v>
      </c>
      <c r="G902" s="59">
        <v>9597000</v>
      </c>
      <c r="H902" s="59" t="s">
        <v>1062</v>
      </c>
      <c r="I902" s="60">
        <v>7279.75</v>
      </c>
      <c r="J902" s="60">
        <v>2298.98</v>
      </c>
      <c r="K902" s="60">
        <v>5921</v>
      </c>
      <c r="L902" s="60">
        <v>6632.67</v>
      </c>
      <c r="M902" s="60">
        <v>3309.69</v>
      </c>
      <c r="N902" s="60">
        <v>4297.96</v>
      </c>
      <c r="O902" s="60">
        <v>4927.67</v>
      </c>
      <c r="P902" s="60">
        <v>4919.76</v>
      </c>
      <c r="Q902" s="60">
        <v>4228.4799999999996</v>
      </c>
      <c r="R902" s="60">
        <v>3520.62</v>
      </c>
      <c r="S902" s="60">
        <v>6477.07</v>
      </c>
      <c r="T902" s="60">
        <v>3493.44</v>
      </c>
      <c r="U902" s="58">
        <f t="shared" si="14"/>
        <v>57307.090000000011</v>
      </c>
    </row>
    <row r="903" spans="1:21">
      <c r="A903" s="59">
        <v>2201</v>
      </c>
      <c r="B903" s="59" t="s">
        <v>87</v>
      </c>
      <c r="C903" s="59">
        <v>2201</v>
      </c>
      <c r="D903" s="59" t="s">
        <v>87</v>
      </c>
      <c r="E903" s="59" t="s">
        <v>1085</v>
      </c>
      <c r="F903" s="59" t="s">
        <v>1086</v>
      </c>
      <c r="G903" s="59">
        <v>9902000</v>
      </c>
      <c r="H903" s="59" t="s">
        <v>1064</v>
      </c>
      <c r="I903" s="60">
        <v>3357.03</v>
      </c>
      <c r="J903" s="60">
        <v>1041.3499999999999</v>
      </c>
      <c r="K903" s="60">
        <v>2539.33</v>
      </c>
      <c r="L903" s="60">
        <v>3610.42</v>
      </c>
      <c r="M903" s="60">
        <v>1113.0899999999999</v>
      </c>
      <c r="N903" s="60">
        <v>2752.43</v>
      </c>
      <c r="O903" s="60">
        <v>2599.25</v>
      </c>
      <c r="P903" s="60">
        <v>2747.63</v>
      </c>
      <c r="Q903" s="60">
        <v>2507.4899999999998</v>
      </c>
      <c r="R903" s="60">
        <v>2039.11</v>
      </c>
      <c r="S903" s="60">
        <v>3312.96</v>
      </c>
      <c r="T903" s="60">
        <v>2677.36</v>
      </c>
      <c r="U903" s="58">
        <f t="shared" si="14"/>
        <v>30297.450000000004</v>
      </c>
    </row>
    <row r="904" spans="1:21">
      <c r="A904" s="59">
        <v>2201</v>
      </c>
      <c r="B904" s="59" t="s">
        <v>87</v>
      </c>
      <c r="C904" s="59">
        <v>2201</v>
      </c>
      <c r="D904" s="59" t="s">
        <v>87</v>
      </c>
      <c r="E904" s="59" t="s">
        <v>1085</v>
      </c>
      <c r="F904" s="59" t="s">
        <v>1086</v>
      </c>
      <c r="G904" s="59">
        <v>9903000</v>
      </c>
      <c r="H904" s="59" t="s">
        <v>1065</v>
      </c>
      <c r="I904" s="60">
        <v>163920.4</v>
      </c>
      <c r="J904" s="60">
        <v>57533.7</v>
      </c>
      <c r="K904" s="60">
        <v>96449.919999999998</v>
      </c>
      <c r="L904" s="60">
        <v>105163.52</v>
      </c>
      <c r="M904" s="60">
        <v>52493.96</v>
      </c>
      <c r="N904" s="60">
        <v>96570.13</v>
      </c>
      <c r="O904" s="60">
        <v>86175.66</v>
      </c>
      <c r="P904" s="60">
        <v>85712.39</v>
      </c>
      <c r="Q904" s="60">
        <v>112974.71</v>
      </c>
      <c r="R904" s="60">
        <v>51095.23</v>
      </c>
      <c r="S904" s="60">
        <v>133802.45000000001</v>
      </c>
      <c r="T904" s="60">
        <v>46247.45</v>
      </c>
      <c r="U904" s="58">
        <f t="shared" si="14"/>
        <v>1088139.52</v>
      </c>
    </row>
    <row r="905" spans="1:21">
      <c r="A905" s="59">
        <v>2201</v>
      </c>
      <c r="B905" s="59" t="s">
        <v>87</v>
      </c>
      <c r="C905" s="59">
        <v>2201</v>
      </c>
      <c r="D905" s="59" t="s">
        <v>87</v>
      </c>
      <c r="E905" s="59" t="s">
        <v>1085</v>
      </c>
      <c r="F905" s="59" t="s">
        <v>1086</v>
      </c>
      <c r="G905" s="59">
        <v>9908000</v>
      </c>
      <c r="H905" s="59" t="s">
        <v>1066</v>
      </c>
      <c r="I905" s="60">
        <v>121.21</v>
      </c>
      <c r="J905" s="60">
        <v>50.94</v>
      </c>
      <c r="K905" s="60"/>
      <c r="L905" s="60">
        <v>7.7</v>
      </c>
      <c r="M905" s="60">
        <v>79.55</v>
      </c>
      <c r="N905" s="60">
        <v>32.82</v>
      </c>
      <c r="O905" s="60">
        <v>44.73</v>
      </c>
      <c r="P905" s="60">
        <v>346.95</v>
      </c>
      <c r="Q905" s="60">
        <v>89.81</v>
      </c>
      <c r="R905" s="60">
        <v>195.22</v>
      </c>
      <c r="S905" s="60">
        <v>248.27</v>
      </c>
      <c r="T905" s="60">
        <v>49.94</v>
      </c>
      <c r="U905" s="58">
        <f t="shared" si="14"/>
        <v>1267.1400000000001</v>
      </c>
    </row>
    <row r="906" spans="1:21">
      <c r="A906" s="59">
        <v>2201</v>
      </c>
      <c r="B906" s="59" t="s">
        <v>87</v>
      </c>
      <c r="C906" s="59">
        <v>2201</v>
      </c>
      <c r="D906" s="59" t="s">
        <v>87</v>
      </c>
      <c r="E906" s="59" t="s">
        <v>1085</v>
      </c>
      <c r="F906" s="59" t="s">
        <v>1086</v>
      </c>
      <c r="G906" s="59">
        <v>9920000</v>
      </c>
      <c r="H906" s="59" t="s">
        <v>1068</v>
      </c>
      <c r="I906" s="60">
        <v>54432.57</v>
      </c>
      <c r="J906" s="60">
        <v>11215.97</v>
      </c>
      <c r="K906" s="60">
        <v>16496.490000000002</v>
      </c>
      <c r="L906" s="60">
        <v>33606.06</v>
      </c>
      <c r="M906" s="60">
        <v>10028.19</v>
      </c>
      <c r="N906" s="60">
        <v>34948.03</v>
      </c>
      <c r="O906" s="60">
        <v>38569.08</v>
      </c>
      <c r="P906" s="60">
        <v>23585.95</v>
      </c>
      <c r="Q906" s="60">
        <v>32202.16</v>
      </c>
      <c r="R906" s="60">
        <v>6376.79</v>
      </c>
      <c r="S906" s="60">
        <v>58719.03</v>
      </c>
      <c r="T906" s="60">
        <v>28630.14</v>
      </c>
      <c r="U906" s="58">
        <f t="shared" si="14"/>
        <v>348810.46000000008</v>
      </c>
    </row>
    <row r="907" spans="1:21">
      <c r="A907" s="59">
        <v>2201</v>
      </c>
      <c r="B907" s="59" t="s">
        <v>87</v>
      </c>
      <c r="C907" s="59">
        <v>2201</v>
      </c>
      <c r="D907" s="59" t="s">
        <v>87</v>
      </c>
      <c r="E907" s="59" t="s">
        <v>1085</v>
      </c>
      <c r="F907" s="59" t="s">
        <v>1086</v>
      </c>
      <c r="G907" s="59">
        <v>9930200</v>
      </c>
      <c r="H907" s="59" t="s">
        <v>1069</v>
      </c>
      <c r="I907" s="60">
        <v>43.09</v>
      </c>
      <c r="J907" s="60"/>
      <c r="K907" s="60">
        <v>5.81</v>
      </c>
      <c r="L907" s="60">
        <v>16.600000000000001</v>
      </c>
      <c r="M907" s="60">
        <v>149.15</v>
      </c>
      <c r="N907" s="60">
        <v>96.36</v>
      </c>
      <c r="O907" s="60">
        <v>145.86000000000001</v>
      </c>
      <c r="P907" s="60">
        <v>59.73</v>
      </c>
      <c r="Q907" s="60">
        <v>41.55</v>
      </c>
      <c r="R907" s="60">
        <v>12.97</v>
      </c>
      <c r="S907" s="60">
        <v>246.64</v>
      </c>
      <c r="T907" s="60"/>
      <c r="U907" s="58">
        <f t="shared" si="14"/>
        <v>817.76</v>
      </c>
    </row>
    <row r="908" spans="1:21">
      <c r="A908" s="59">
        <v>2201</v>
      </c>
      <c r="B908" s="59" t="s">
        <v>87</v>
      </c>
      <c r="C908" s="59">
        <v>2201</v>
      </c>
      <c r="D908" s="59" t="s">
        <v>87</v>
      </c>
      <c r="E908" s="59" t="s">
        <v>1085</v>
      </c>
      <c r="F908" s="59" t="s">
        <v>1086</v>
      </c>
      <c r="G908" s="59">
        <v>9935000</v>
      </c>
      <c r="H908" s="59" t="s">
        <v>1070</v>
      </c>
      <c r="I908" s="60">
        <v>1053.01</v>
      </c>
      <c r="J908" s="60">
        <v>354.48</v>
      </c>
      <c r="K908" s="60">
        <v>2884.21</v>
      </c>
      <c r="L908" s="60">
        <v>1132.77</v>
      </c>
      <c r="M908" s="60">
        <v>-117.79</v>
      </c>
      <c r="N908" s="60">
        <v>1652.17</v>
      </c>
      <c r="O908" s="60">
        <v>1535.92</v>
      </c>
      <c r="P908" s="60">
        <v>760.39</v>
      </c>
      <c r="Q908" s="60">
        <v>1974.5</v>
      </c>
      <c r="R908" s="60">
        <v>1122.49</v>
      </c>
      <c r="S908" s="60">
        <v>5986.9</v>
      </c>
      <c r="T908" s="60">
        <v>987.05</v>
      </c>
      <c r="U908" s="58">
        <f t="shared" si="14"/>
        <v>19326.099999999999</v>
      </c>
    </row>
    <row r="909" spans="1:21">
      <c r="A909" s="59">
        <v>2201</v>
      </c>
      <c r="B909" s="59" t="s">
        <v>87</v>
      </c>
      <c r="C909" s="59">
        <v>2201</v>
      </c>
      <c r="D909" s="59" t="s">
        <v>87</v>
      </c>
      <c r="E909" s="59" t="s">
        <v>1087</v>
      </c>
      <c r="F909" s="59" t="s">
        <v>1088</v>
      </c>
      <c r="G909" s="59">
        <v>9920000</v>
      </c>
      <c r="H909" s="59" t="s">
        <v>1068</v>
      </c>
      <c r="I909" s="60"/>
      <c r="J909" s="60">
        <v>693</v>
      </c>
      <c r="K909" s="60"/>
      <c r="L909" s="60"/>
      <c r="M909" s="60"/>
      <c r="N909" s="60">
        <v>170000</v>
      </c>
      <c r="O909" s="60">
        <v>169024.82</v>
      </c>
      <c r="P909" s="60">
        <v>-129536.41</v>
      </c>
      <c r="Q909" s="60"/>
      <c r="R909" s="60">
        <v>5500</v>
      </c>
      <c r="S909" s="60"/>
      <c r="T909" s="60"/>
      <c r="U909" s="58">
        <f t="shared" si="14"/>
        <v>215681.41</v>
      </c>
    </row>
    <row r="910" spans="1:21">
      <c r="A910" s="59">
        <v>2201</v>
      </c>
      <c r="B910" s="59" t="s">
        <v>87</v>
      </c>
      <c r="C910" s="59">
        <v>2201</v>
      </c>
      <c r="D910" s="59" t="s">
        <v>87</v>
      </c>
      <c r="E910" s="59" t="s">
        <v>1089</v>
      </c>
      <c r="F910" s="59" t="s">
        <v>1090</v>
      </c>
      <c r="G910" s="59">
        <v>9416000</v>
      </c>
      <c r="H910" s="59" t="s">
        <v>1015</v>
      </c>
      <c r="I910" s="60">
        <v>4975.1000000000004</v>
      </c>
      <c r="J910" s="60">
        <v>42.64</v>
      </c>
      <c r="K910" s="60">
        <v>10113.68</v>
      </c>
      <c r="L910" s="60">
        <v>4854.28</v>
      </c>
      <c r="M910" s="60">
        <v>3553.62</v>
      </c>
      <c r="N910" s="60">
        <v>5842.21</v>
      </c>
      <c r="O910" s="60">
        <v>7050.41</v>
      </c>
      <c r="P910" s="60">
        <v>4470.46</v>
      </c>
      <c r="Q910" s="60">
        <v>5202.53</v>
      </c>
      <c r="R910" s="60">
        <v>4648.1499999999996</v>
      </c>
      <c r="S910" s="60">
        <v>3921.04</v>
      </c>
      <c r="T910" s="60">
        <v>6823.12</v>
      </c>
      <c r="U910" s="58">
        <f t="shared" si="14"/>
        <v>61497.240000000005</v>
      </c>
    </row>
    <row r="911" spans="1:21">
      <c r="A911" s="59">
        <v>2201</v>
      </c>
      <c r="B911" s="59" t="s">
        <v>87</v>
      </c>
      <c r="C911" s="59">
        <v>2201</v>
      </c>
      <c r="D911" s="59" t="s">
        <v>87</v>
      </c>
      <c r="E911" s="59" t="s">
        <v>1089</v>
      </c>
      <c r="F911" s="59" t="s">
        <v>1090</v>
      </c>
      <c r="G911" s="59">
        <v>9903000</v>
      </c>
      <c r="H911" s="59" t="s">
        <v>1065</v>
      </c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>
        <v>41.96</v>
      </c>
      <c r="U911" s="58">
        <f t="shared" si="14"/>
        <v>41.96</v>
      </c>
    </row>
    <row r="912" spans="1:21">
      <c r="A912" s="59">
        <v>2201</v>
      </c>
      <c r="B912" s="59" t="s">
        <v>87</v>
      </c>
      <c r="C912" s="59">
        <v>2201</v>
      </c>
      <c r="D912" s="59" t="s">
        <v>87</v>
      </c>
      <c r="E912" s="59" t="s">
        <v>1089</v>
      </c>
      <c r="F912" s="59" t="s">
        <v>1090</v>
      </c>
      <c r="G912" s="59">
        <v>9908000</v>
      </c>
      <c r="H912" s="59" t="s">
        <v>1066</v>
      </c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>
        <v>343.13</v>
      </c>
      <c r="U912" s="58">
        <f t="shared" si="14"/>
        <v>343.13</v>
      </c>
    </row>
    <row r="913" spans="1:21">
      <c r="A913" s="59">
        <v>2201</v>
      </c>
      <c r="B913" s="59" t="s">
        <v>87</v>
      </c>
      <c r="C913" s="59">
        <v>2201</v>
      </c>
      <c r="D913" s="59" t="s">
        <v>87</v>
      </c>
      <c r="E913" s="59" t="s">
        <v>1091</v>
      </c>
      <c r="F913" s="59" t="s">
        <v>1092</v>
      </c>
      <c r="G913" s="59">
        <v>9184100</v>
      </c>
      <c r="H913" s="59" t="s">
        <v>93</v>
      </c>
      <c r="I913" s="60">
        <v>14479.92</v>
      </c>
      <c r="J913" s="60">
        <v>5858.01</v>
      </c>
      <c r="K913" s="60">
        <v>1381.73</v>
      </c>
      <c r="L913" s="60">
        <v>33369.879999999997</v>
      </c>
      <c r="M913" s="60">
        <v>4028.43</v>
      </c>
      <c r="N913" s="60">
        <v>2551.37</v>
      </c>
      <c r="O913" s="60">
        <v>9087.9500000000007</v>
      </c>
      <c r="P913" s="60">
        <v>15304.36</v>
      </c>
      <c r="Q913" s="60">
        <v>7292.22</v>
      </c>
      <c r="R913" s="60">
        <v>-196.93</v>
      </c>
      <c r="S913" s="60">
        <v>14894.75</v>
      </c>
      <c r="T913" s="60">
        <v>11439.52</v>
      </c>
      <c r="U913" s="58">
        <f t="shared" si="14"/>
        <v>119491.21</v>
      </c>
    </row>
    <row r="914" spans="1:21">
      <c r="A914" s="59">
        <v>2201</v>
      </c>
      <c r="B914" s="59" t="s">
        <v>87</v>
      </c>
      <c r="C914" s="59">
        <v>2201</v>
      </c>
      <c r="D914" s="59" t="s">
        <v>87</v>
      </c>
      <c r="E914" s="59" t="s">
        <v>1091</v>
      </c>
      <c r="F914" s="59" t="s">
        <v>1092</v>
      </c>
      <c r="G914" s="59">
        <v>9416000</v>
      </c>
      <c r="H914" s="59" t="s">
        <v>1015</v>
      </c>
      <c r="I914" s="60">
        <v>66.63</v>
      </c>
      <c r="J914" s="60">
        <v>-0.3</v>
      </c>
      <c r="K914" s="60">
        <v>3</v>
      </c>
      <c r="L914" s="60">
        <v>11.21</v>
      </c>
      <c r="M914" s="60"/>
      <c r="N914" s="60"/>
      <c r="O914" s="60"/>
      <c r="P914" s="60">
        <v>2.23</v>
      </c>
      <c r="Q914" s="60"/>
      <c r="R914" s="60">
        <v>11.15</v>
      </c>
      <c r="S914" s="60">
        <v>7.39</v>
      </c>
      <c r="T914" s="60">
        <v>143.44999999999999</v>
      </c>
      <c r="U914" s="58">
        <f t="shared" si="14"/>
        <v>244.76</v>
      </c>
    </row>
    <row r="915" spans="1:21">
      <c r="A915" s="59">
        <v>2201</v>
      </c>
      <c r="B915" s="59" t="s">
        <v>87</v>
      </c>
      <c r="C915" s="59">
        <v>2201</v>
      </c>
      <c r="D915" s="59" t="s">
        <v>87</v>
      </c>
      <c r="E915" s="59" t="s">
        <v>1091</v>
      </c>
      <c r="F915" s="59" t="s">
        <v>1092</v>
      </c>
      <c r="G915" s="59">
        <v>9426500</v>
      </c>
      <c r="H915" s="59" t="s">
        <v>1016</v>
      </c>
      <c r="I915" s="60">
        <v>0.76</v>
      </c>
      <c r="J915" s="60"/>
      <c r="K915" s="60"/>
      <c r="L915" s="60">
        <v>0.13</v>
      </c>
      <c r="M915" s="60">
        <v>0.93</v>
      </c>
      <c r="N915" s="60"/>
      <c r="O915" s="60"/>
      <c r="P915" s="60"/>
      <c r="Q915" s="60"/>
      <c r="R915" s="60"/>
      <c r="S915" s="60"/>
      <c r="T915" s="60"/>
      <c r="U915" s="58">
        <f t="shared" si="14"/>
        <v>1.82</v>
      </c>
    </row>
    <row r="916" spans="1:21">
      <c r="A916" s="59">
        <v>2201</v>
      </c>
      <c r="B916" s="59" t="s">
        <v>87</v>
      </c>
      <c r="C916" s="59">
        <v>2201</v>
      </c>
      <c r="D916" s="59" t="s">
        <v>87</v>
      </c>
      <c r="E916" s="59" t="s">
        <v>1091</v>
      </c>
      <c r="F916" s="59" t="s">
        <v>1092</v>
      </c>
      <c r="G916" s="59">
        <v>9500000</v>
      </c>
      <c r="H916" s="59" t="s">
        <v>1017</v>
      </c>
      <c r="I916" s="60">
        <v>10064.129999999999</v>
      </c>
      <c r="J916" s="60">
        <v>1589.22</v>
      </c>
      <c r="K916" s="60">
        <v>2.77</v>
      </c>
      <c r="L916" s="60">
        <v>114.03</v>
      </c>
      <c r="M916" s="60">
        <v>46.19</v>
      </c>
      <c r="N916" s="60">
        <v>40.64</v>
      </c>
      <c r="O916" s="60">
        <v>107.68</v>
      </c>
      <c r="P916" s="60">
        <v>14214.64</v>
      </c>
      <c r="Q916" s="60">
        <v>1622.55</v>
      </c>
      <c r="R916" s="60"/>
      <c r="S916" s="60">
        <v>40.799999999999997</v>
      </c>
      <c r="T916" s="60">
        <v>85.92</v>
      </c>
      <c r="U916" s="58">
        <f t="shared" si="14"/>
        <v>27928.569999999996</v>
      </c>
    </row>
    <row r="917" spans="1:21">
      <c r="A917" s="59">
        <v>2201</v>
      </c>
      <c r="B917" s="59" t="s">
        <v>87</v>
      </c>
      <c r="C917" s="59">
        <v>2201</v>
      </c>
      <c r="D917" s="59" t="s">
        <v>87</v>
      </c>
      <c r="E917" s="59" t="s">
        <v>1091</v>
      </c>
      <c r="F917" s="59" t="s">
        <v>1092</v>
      </c>
      <c r="G917" s="59">
        <v>9501000</v>
      </c>
      <c r="H917" s="59" t="s">
        <v>1018</v>
      </c>
      <c r="I917" s="60">
        <v>34.869999999999997</v>
      </c>
      <c r="J917" s="60">
        <v>1.94</v>
      </c>
      <c r="K917" s="60">
        <v>14.89</v>
      </c>
      <c r="L917" s="60">
        <v>176.78</v>
      </c>
      <c r="M917" s="60">
        <v>1.62</v>
      </c>
      <c r="N917" s="60">
        <v>16.600000000000001</v>
      </c>
      <c r="O917" s="60">
        <v>16.87</v>
      </c>
      <c r="P917" s="60"/>
      <c r="Q917" s="60"/>
      <c r="R917" s="60">
        <v>0.23</v>
      </c>
      <c r="S917" s="60">
        <v>9.73</v>
      </c>
      <c r="T917" s="60"/>
      <c r="U917" s="58">
        <f t="shared" si="14"/>
        <v>273.53000000000003</v>
      </c>
    </row>
    <row r="918" spans="1:21">
      <c r="A918" s="59">
        <v>2201</v>
      </c>
      <c r="B918" s="59" t="s">
        <v>87</v>
      </c>
      <c r="C918" s="59">
        <v>2201</v>
      </c>
      <c r="D918" s="59" t="s">
        <v>87</v>
      </c>
      <c r="E918" s="59" t="s">
        <v>1091</v>
      </c>
      <c r="F918" s="59" t="s">
        <v>1092</v>
      </c>
      <c r="G918" s="59">
        <v>9502000</v>
      </c>
      <c r="H918" s="59" t="s">
        <v>1019</v>
      </c>
      <c r="I918" s="60">
        <v>0.1</v>
      </c>
      <c r="J918" s="60">
        <v>106.25</v>
      </c>
      <c r="K918" s="60">
        <v>36.869999999999997</v>
      </c>
      <c r="L918" s="60">
        <v>1989.77</v>
      </c>
      <c r="M918" s="60">
        <v>48.31</v>
      </c>
      <c r="N918" s="60"/>
      <c r="O918" s="60">
        <v>109.88</v>
      </c>
      <c r="P918" s="60">
        <v>105.31</v>
      </c>
      <c r="Q918" s="60"/>
      <c r="R918" s="60"/>
      <c r="S918" s="60">
        <v>0.17</v>
      </c>
      <c r="T918" s="60"/>
      <c r="U918" s="58">
        <f t="shared" si="14"/>
        <v>2396.66</v>
      </c>
    </row>
    <row r="919" spans="1:21">
      <c r="A919" s="59">
        <v>2201</v>
      </c>
      <c r="B919" s="59" t="s">
        <v>87</v>
      </c>
      <c r="C919" s="59">
        <v>2201</v>
      </c>
      <c r="D919" s="59" t="s">
        <v>87</v>
      </c>
      <c r="E919" s="59" t="s">
        <v>1091</v>
      </c>
      <c r="F919" s="59" t="s">
        <v>1092</v>
      </c>
      <c r="G919" s="59">
        <v>9505000</v>
      </c>
      <c r="H919" s="59" t="s">
        <v>1020</v>
      </c>
      <c r="I919" s="60"/>
      <c r="J919" s="60">
        <v>60.91</v>
      </c>
      <c r="K919" s="60">
        <v>21.67</v>
      </c>
      <c r="L919" s="60">
        <v>1004.72</v>
      </c>
      <c r="M919" s="60">
        <v>32.340000000000003</v>
      </c>
      <c r="N919" s="60"/>
      <c r="O919" s="60">
        <v>71.680000000000007</v>
      </c>
      <c r="P919" s="60">
        <v>72.27</v>
      </c>
      <c r="Q919" s="60"/>
      <c r="R919" s="60"/>
      <c r="S919" s="60"/>
      <c r="T919" s="60"/>
      <c r="U919" s="58">
        <f t="shared" si="14"/>
        <v>1263.5899999999999</v>
      </c>
    </row>
    <row r="920" spans="1:21">
      <c r="A920" s="59">
        <v>2201</v>
      </c>
      <c r="B920" s="59" t="s">
        <v>87</v>
      </c>
      <c r="C920" s="59">
        <v>2201</v>
      </c>
      <c r="D920" s="59" t="s">
        <v>87</v>
      </c>
      <c r="E920" s="59" t="s">
        <v>1091</v>
      </c>
      <c r="F920" s="59" t="s">
        <v>1092</v>
      </c>
      <c r="G920" s="59">
        <v>9506000</v>
      </c>
      <c r="H920" s="59" t="s">
        <v>1021</v>
      </c>
      <c r="I920" s="60">
        <v>792.65</v>
      </c>
      <c r="J920" s="60">
        <v>66.59</v>
      </c>
      <c r="K920" s="60">
        <v>48.36</v>
      </c>
      <c r="L920" s="60">
        <v>81.55</v>
      </c>
      <c r="M920" s="60">
        <v>178.38</v>
      </c>
      <c r="N920" s="60">
        <v>1466.67</v>
      </c>
      <c r="O920" s="60">
        <v>9.56</v>
      </c>
      <c r="P920" s="60">
        <v>0.18</v>
      </c>
      <c r="Q920" s="60"/>
      <c r="R920" s="60"/>
      <c r="S920" s="60">
        <v>81.13</v>
      </c>
      <c r="T920" s="60">
        <v>3139.5</v>
      </c>
      <c r="U920" s="58">
        <f t="shared" si="14"/>
        <v>5864.57</v>
      </c>
    </row>
    <row r="921" spans="1:21">
      <c r="A921" s="59">
        <v>2201</v>
      </c>
      <c r="B921" s="59" t="s">
        <v>87</v>
      </c>
      <c r="C921" s="59">
        <v>2201</v>
      </c>
      <c r="D921" s="59" t="s">
        <v>87</v>
      </c>
      <c r="E921" s="59" t="s">
        <v>1091</v>
      </c>
      <c r="F921" s="59" t="s">
        <v>1092</v>
      </c>
      <c r="G921" s="59">
        <v>9510000</v>
      </c>
      <c r="H921" s="59" t="s">
        <v>1022</v>
      </c>
      <c r="I921" s="60"/>
      <c r="J921" s="60"/>
      <c r="K921" s="60"/>
      <c r="L921" s="60"/>
      <c r="M921" s="60"/>
      <c r="N921" s="60"/>
      <c r="O921" s="60">
        <v>0.04</v>
      </c>
      <c r="P921" s="60"/>
      <c r="Q921" s="60"/>
      <c r="R921" s="60"/>
      <c r="S921" s="60"/>
      <c r="T921" s="60"/>
      <c r="U921" s="58">
        <f t="shared" si="14"/>
        <v>0.04</v>
      </c>
    </row>
    <row r="922" spans="1:21">
      <c r="A922" s="59">
        <v>2201</v>
      </c>
      <c r="B922" s="59" t="s">
        <v>87</v>
      </c>
      <c r="C922" s="59">
        <v>2201</v>
      </c>
      <c r="D922" s="59" t="s">
        <v>87</v>
      </c>
      <c r="E922" s="59" t="s">
        <v>1091</v>
      </c>
      <c r="F922" s="59" t="s">
        <v>1092</v>
      </c>
      <c r="G922" s="59">
        <v>9511000</v>
      </c>
      <c r="H922" s="59" t="s">
        <v>1023</v>
      </c>
      <c r="I922" s="60"/>
      <c r="J922" s="60">
        <v>8.27</v>
      </c>
      <c r="K922" s="60">
        <v>17</v>
      </c>
      <c r="L922" s="60">
        <v>409.76</v>
      </c>
      <c r="M922" s="60">
        <v>12.44</v>
      </c>
      <c r="N922" s="60">
        <v>8.0500000000000007</v>
      </c>
      <c r="O922" s="60">
        <v>16.02</v>
      </c>
      <c r="P922" s="60">
        <v>1.08</v>
      </c>
      <c r="Q922" s="60"/>
      <c r="R922" s="60">
        <v>29.35</v>
      </c>
      <c r="S922" s="60">
        <v>312.39</v>
      </c>
      <c r="T922" s="60"/>
      <c r="U922" s="58">
        <f t="shared" si="14"/>
        <v>814.3599999999999</v>
      </c>
    </row>
    <row r="923" spans="1:21">
      <c r="A923" s="59">
        <v>2201</v>
      </c>
      <c r="B923" s="59" t="s">
        <v>87</v>
      </c>
      <c r="C923" s="59">
        <v>2201</v>
      </c>
      <c r="D923" s="59" t="s">
        <v>87</v>
      </c>
      <c r="E923" s="59" t="s">
        <v>1091</v>
      </c>
      <c r="F923" s="59" t="s">
        <v>1092</v>
      </c>
      <c r="G923" s="59">
        <v>9512000</v>
      </c>
      <c r="H923" s="59" t="s">
        <v>1024</v>
      </c>
      <c r="I923" s="60"/>
      <c r="J923" s="60">
        <v>60.56</v>
      </c>
      <c r="K923" s="60">
        <v>114.56</v>
      </c>
      <c r="L923" s="60">
        <v>3119.11</v>
      </c>
      <c r="M923" s="60">
        <v>78.62</v>
      </c>
      <c r="N923" s="60">
        <v>83.78</v>
      </c>
      <c r="O923" s="60">
        <v>155.61000000000001</v>
      </c>
      <c r="P923" s="60">
        <v>-7.77</v>
      </c>
      <c r="Q923" s="60"/>
      <c r="R923" s="60">
        <v>77.790000000000006</v>
      </c>
      <c r="S923" s="60">
        <v>2557.61</v>
      </c>
      <c r="T923" s="60">
        <v>1661.43</v>
      </c>
      <c r="U923" s="58">
        <f t="shared" si="14"/>
        <v>7901.3000000000011</v>
      </c>
    </row>
    <row r="924" spans="1:21">
      <c r="A924" s="59">
        <v>2201</v>
      </c>
      <c r="B924" s="59" t="s">
        <v>87</v>
      </c>
      <c r="C924" s="59">
        <v>2201</v>
      </c>
      <c r="D924" s="59" t="s">
        <v>87</v>
      </c>
      <c r="E924" s="59" t="s">
        <v>1091</v>
      </c>
      <c r="F924" s="59" t="s">
        <v>1092</v>
      </c>
      <c r="G924" s="59">
        <v>9513000</v>
      </c>
      <c r="H924" s="59" t="s">
        <v>1025</v>
      </c>
      <c r="I924" s="60"/>
      <c r="J924" s="60">
        <v>11.06</v>
      </c>
      <c r="K924" s="60">
        <v>11.59</v>
      </c>
      <c r="L924" s="60">
        <v>605.13</v>
      </c>
      <c r="M924" s="60">
        <v>39.729999999999997</v>
      </c>
      <c r="N924" s="60"/>
      <c r="O924" s="60">
        <v>48.99</v>
      </c>
      <c r="P924" s="60">
        <v>0.05</v>
      </c>
      <c r="Q924" s="60"/>
      <c r="R924" s="60">
        <v>6.87</v>
      </c>
      <c r="S924" s="60">
        <v>264.27999999999997</v>
      </c>
      <c r="T924" s="60"/>
      <c r="U924" s="58">
        <f t="shared" si="14"/>
        <v>987.69999999999993</v>
      </c>
    </row>
    <row r="925" spans="1:21">
      <c r="A925" s="59">
        <v>2201</v>
      </c>
      <c r="B925" s="59" t="s">
        <v>87</v>
      </c>
      <c r="C925" s="59">
        <v>2201</v>
      </c>
      <c r="D925" s="59" t="s">
        <v>87</v>
      </c>
      <c r="E925" s="59" t="s">
        <v>1091</v>
      </c>
      <c r="F925" s="59" t="s">
        <v>1092</v>
      </c>
      <c r="G925" s="59">
        <v>9514000</v>
      </c>
      <c r="H925" s="59" t="s">
        <v>1026</v>
      </c>
      <c r="I925" s="60"/>
      <c r="J925" s="60">
        <v>24.17</v>
      </c>
      <c r="K925" s="60">
        <v>6.72</v>
      </c>
      <c r="L925" s="60">
        <v>531.4</v>
      </c>
      <c r="M925" s="60">
        <v>4.9800000000000004</v>
      </c>
      <c r="N925" s="60"/>
      <c r="O925" s="60">
        <v>18.54</v>
      </c>
      <c r="P925" s="60">
        <v>3.38</v>
      </c>
      <c r="Q925" s="60"/>
      <c r="R925" s="60">
        <v>16.649999999999999</v>
      </c>
      <c r="S925" s="60">
        <v>236.94</v>
      </c>
      <c r="T925" s="60"/>
      <c r="U925" s="58">
        <f t="shared" si="14"/>
        <v>842.78</v>
      </c>
    </row>
    <row r="926" spans="1:21">
      <c r="A926" s="59">
        <v>2201</v>
      </c>
      <c r="B926" s="59" t="s">
        <v>87</v>
      </c>
      <c r="C926" s="59">
        <v>2201</v>
      </c>
      <c r="D926" s="59" t="s">
        <v>87</v>
      </c>
      <c r="E926" s="59" t="s">
        <v>1091</v>
      </c>
      <c r="F926" s="59" t="s">
        <v>1092</v>
      </c>
      <c r="G926" s="59">
        <v>9547000</v>
      </c>
      <c r="H926" s="59" t="s">
        <v>1028</v>
      </c>
      <c r="I926" s="60">
        <v>165.78</v>
      </c>
      <c r="J926" s="60">
        <v>5.82</v>
      </c>
      <c r="K926" s="60"/>
      <c r="L926" s="60"/>
      <c r="M926" s="60"/>
      <c r="N926" s="60"/>
      <c r="O926" s="60">
        <v>0.04</v>
      </c>
      <c r="P926" s="60"/>
      <c r="Q926" s="60"/>
      <c r="R926" s="60"/>
      <c r="S926" s="60">
        <v>0.3</v>
      </c>
      <c r="T926" s="60"/>
      <c r="U926" s="58">
        <f t="shared" si="14"/>
        <v>171.94</v>
      </c>
    </row>
    <row r="927" spans="1:21">
      <c r="A927" s="59">
        <v>2201</v>
      </c>
      <c r="B927" s="59" t="s">
        <v>87</v>
      </c>
      <c r="C927" s="59">
        <v>2201</v>
      </c>
      <c r="D927" s="59" t="s">
        <v>87</v>
      </c>
      <c r="E927" s="59" t="s">
        <v>1091</v>
      </c>
      <c r="F927" s="59" t="s">
        <v>1092</v>
      </c>
      <c r="G927" s="59">
        <v>9548000</v>
      </c>
      <c r="H927" s="59" t="s">
        <v>1029</v>
      </c>
      <c r="I927" s="60">
        <v>1152.6400000000001</v>
      </c>
      <c r="J927" s="60">
        <v>121.89</v>
      </c>
      <c r="K927" s="60">
        <v>125.44</v>
      </c>
      <c r="L927" s="60">
        <v>3428.54</v>
      </c>
      <c r="M927" s="60">
        <v>248.9</v>
      </c>
      <c r="N927" s="60">
        <v>92.93</v>
      </c>
      <c r="O927" s="60">
        <v>344.65</v>
      </c>
      <c r="P927" s="60">
        <v>4836.76</v>
      </c>
      <c r="Q927" s="60">
        <v>0.73</v>
      </c>
      <c r="R927" s="60">
        <v>-1480.97</v>
      </c>
      <c r="S927" s="60">
        <v>5153.76</v>
      </c>
      <c r="T927" s="60">
        <v>339.34</v>
      </c>
      <c r="U927" s="58">
        <f t="shared" si="14"/>
        <v>14364.61</v>
      </c>
    </row>
    <row r="928" spans="1:21">
      <c r="A928" s="59">
        <v>2201</v>
      </c>
      <c r="B928" s="59" t="s">
        <v>87</v>
      </c>
      <c r="C928" s="59">
        <v>2201</v>
      </c>
      <c r="D928" s="59" t="s">
        <v>87</v>
      </c>
      <c r="E928" s="59" t="s">
        <v>1091</v>
      </c>
      <c r="F928" s="59" t="s">
        <v>1092</v>
      </c>
      <c r="G928" s="59">
        <v>9549000</v>
      </c>
      <c r="H928" s="59" t="s">
        <v>1030</v>
      </c>
      <c r="I928" s="60">
        <v>1186.8399999999999</v>
      </c>
      <c r="J928" s="60">
        <v>88.85</v>
      </c>
      <c r="K928" s="60">
        <v>72.05</v>
      </c>
      <c r="L928" s="60">
        <v>150.63</v>
      </c>
      <c r="M928" s="60">
        <v>56.48</v>
      </c>
      <c r="N928" s="60"/>
      <c r="O928" s="60">
        <v>40.42</v>
      </c>
      <c r="P928" s="60">
        <v>1.19</v>
      </c>
      <c r="Q928" s="60"/>
      <c r="R928" s="60">
        <v>-5.27</v>
      </c>
      <c r="S928" s="60">
        <v>127.2</v>
      </c>
      <c r="T928" s="60">
        <v>8.7799999999999994</v>
      </c>
      <c r="U928" s="58">
        <f t="shared" si="14"/>
        <v>1727.17</v>
      </c>
    </row>
    <row r="929" spans="1:21">
      <c r="A929" s="59">
        <v>2201</v>
      </c>
      <c r="B929" s="59" t="s">
        <v>87</v>
      </c>
      <c r="C929" s="59">
        <v>2201</v>
      </c>
      <c r="D929" s="59" t="s">
        <v>87</v>
      </c>
      <c r="E929" s="59" t="s">
        <v>1091</v>
      </c>
      <c r="F929" s="59" t="s">
        <v>1092</v>
      </c>
      <c r="G929" s="59">
        <v>9552000</v>
      </c>
      <c r="H929" s="59" t="s">
        <v>1031</v>
      </c>
      <c r="I929" s="60">
        <v>2.73</v>
      </c>
      <c r="J929" s="60"/>
      <c r="K929" s="60">
        <v>1.26</v>
      </c>
      <c r="L929" s="60">
        <v>143.19</v>
      </c>
      <c r="M929" s="60">
        <v>10.130000000000001</v>
      </c>
      <c r="N929" s="60">
        <v>16.670000000000002</v>
      </c>
      <c r="O929" s="60">
        <v>9.11</v>
      </c>
      <c r="P929" s="60">
        <v>-100</v>
      </c>
      <c r="Q929" s="60"/>
      <c r="R929" s="60">
        <v>-429.53</v>
      </c>
      <c r="S929" s="60">
        <v>0.2</v>
      </c>
      <c r="T929" s="60">
        <v>1.4</v>
      </c>
      <c r="U929" s="58">
        <f t="shared" si="14"/>
        <v>-344.84</v>
      </c>
    </row>
    <row r="930" spans="1:21">
      <c r="A930" s="59">
        <v>2201</v>
      </c>
      <c r="B930" s="59" t="s">
        <v>87</v>
      </c>
      <c r="C930" s="59">
        <v>2201</v>
      </c>
      <c r="D930" s="59" t="s">
        <v>87</v>
      </c>
      <c r="E930" s="59" t="s">
        <v>1091</v>
      </c>
      <c r="F930" s="59" t="s">
        <v>1092</v>
      </c>
      <c r="G930" s="59">
        <v>9553000</v>
      </c>
      <c r="H930" s="59" t="s">
        <v>1032</v>
      </c>
      <c r="I930" s="60">
        <v>18.2</v>
      </c>
      <c r="J930" s="60">
        <v>6.57</v>
      </c>
      <c r="K930" s="60">
        <v>17.77</v>
      </c>
      <c r="L930" s="60">
        <v>868.06</v>
      </c>
      <c r="M930" s="60">
        <v>25.36</v>
      </c>
      <c r="N930" s="60">
        <v>56.01</v>
      </c>
      <c r="O930" s="60">
        <v>51.03</v>
      </c>
      <c r="P930" s="60">
        <v>-258.66000000000003</v>
      </c>
      <c r="Q930" s="60"/>
      <c r="R930" s="60">
        <v>-1833.4</v>
      </c>
      <c r="S930" s="60">
        <v>161.91</v>
      </c>
      <c r="T930" s="60">
        <v>26.3</v>
      </c>
      <c r="U930" s="58">
        <f t="shared" si="14"/>
        <v>-860.85000000000025</v>
      </c>
    </row>
    <row r="931" spans="1:21">
      <c r="A931" s="59">
        <v>2201</v>
      </c>
      <c r="B931" s="59" t="s">
        <v>87</v>
      </c>
      <c r="C931" s="59">
        <v>2201</v>
      </c>
      <c r="D931" s="59" t="s">
        <v>87</v>
      </c>
      <c r="E931" s="59" t="s">
        <v>1091</v>
      </c>
      <c r="F931" s="59" t="s">
        <v>1092</v>
      </c>
      <c r="G931" s="59">
        <v>9554000</v>
      </c>
      <c r="H931" s="59" t="s">
        <v>1033</v>
      </c>
      <c r="I931" s="60">
        <v>3.27</v>
      </c>
      <c r="J931" s="60">
        <v>0.2</v>
      </c>
      <c r="K931" s="60">
        <v>0.99</v>
      </c>
      <c r="L931" s="60">
        <v>1.92</v>
      </c>
      <c r="M931" s="60">
        <v>7.21</v>
      </c>
      <c r="N931" s="60"/>
      <c r="O931" s="60">
        <v>3.89</v>
      </c>
      <c r="P931" s="60"/>
      <c r="Q931" s="60"/>
      <c r="R931" s="60"/>
      <c r="S931" s="60">
        <v>47.55</v>
      </c>
      <c r="T931" s="60">
        <v>1.6</v>
      </c>
      <c r="U931" s="58">
        <f t="shared" si="14"/>
        <v>66.63</v>
      </c>
    </row>
    <row r="932" spans="1:21">
      <c r="A932" s="59">
        <v>2201</v>
      </c>
      <c r="B932" s="59" t="s">
        <v>87</v>
      </c>
      <c r="C932" s="59">
        <v>2201</v>
      </c>
      <c r="D932" s="59" t="s">
        <v>87</v>
      </c>
      <c r="E932" s="59" t="s">
        <v>1091</v>
      </c>
      <c r="F932" s="59" t="s">
        <v>1092</v>
      </c>
      <c r="G932" s="59">
        <v>9556000</v>
      </c>
      <c r="H932" s="59" t="s">
        <v>1034</v>
      </c>
      <c r="I932" s="60">
        <v>2719.38</v>
      </c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8">
        <f t="shared" si="14"/>
        <v>2719.38</v>
      </c>
    </row>
    <row r="933" spans="1:21">
      <c r="A933" s="59">
        <v>2201</v>
      </c>
      <c r="B933" s="59" t="s">
        <v>87</v>
      </c>
      <c r="C933" s="59">
        <v>2201</v>
      </c>
      <c r="D933" s="59" t="s">
        <v>87</v>
      </c>
      <c r="E933" s="59" t="s">
        <v>1091</v>
      </c>
      <c r="F933" s="59" t="s">
        <v>1092</v>
      </c>
      <c r="G933" s="59">
        <v>9560000</v>
      </c>
      <c r="H933" s="59" t="s">
        <v>1035</v>
      </c>
      <c r="I933" s="60">
        <v>1498.63</v>
      </c>
      <c r="J933" s="60"/>
      <c r="K933" s="60"/>
      <c r="L933" s="60">
        <v>563.17999999999995</v>
      </c>
      <c r="M933" s="60"/>
      <c r="N933" s="60"/>
      <c r="O933" s="60">
        <v>34.68</v>
      </c>
      <c r="P933" s="60"/>
      <c r="Q933" s="60"/>
      <c r="R933" s="60">
        <v>2.64</v>
      </c>
      <c r="S933" s="60">
        <v>5.93</v>
      </c>
      <c r="T933" s="60">
        <v>7500</v>
      </c>
      <c r="U933" s="58">
        <f t="shared" si="14"/>
        <v>9605.06</v>
      </c>
    </row>
    <row r="934" spans="1:21">
      <c r="A934" s="59">
        <v>2201</v>
      </c>
      <c r="B934" s="59" t="s">
        <v>87</v>
      </c>
      <c r="C934" s="59">
        <v>2201</v>
      </c>
      <c r="D934" s="59" t="s">
        <v>87</v>
      </c>
      <c r="E934" s="59" t="s">
        <v>1091</v>
      </c>
      <c r="F934" s="59" t="s">
        <v>1092</v>
      </c>
      <c r="G934" s="59">
        <v>9561100</v>
      </c>
      <c r="H934" s="59" t="s">
        <v>1036</v>
      </c>
      <c r="I934" s="60">
        <v>136.01</v>
      </c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8">
        <f t="shared" si="14"/>
        <v>136.01</v>
      </c>
    </row>
    <row r="935" spans="1:21">
      <c r="A935" s="59">
        <v>2201</v>
      </c>
      <c r="B935" s="59" t="s">
        <v>87</v>
      </c>
      <c r="C935" s="59">
        <v>2201</v>
      </c>
      <c r="D935" s="59" t="s">
        <v>87</v>
      </c>
      <c r="E935" s="59" t="s">
        <v>1091</v>
      </c>
      <c r="F935" s="59" t="s">
        <v>1092</v>
      </c>
      <c r="G935" s="59">
        <v>9561200</v>
      </c>
      <c r="H935" s="59" t="s">
        <v>1037</v>
      </c>
      <c r="I935" s="60">
        <v>10719.87</v>
      </c>
      <c r="J935" s="60"/>
      <c r="K935" s="60"/>
      <c r="L935" s="60">
        <v>5.54</v>
      </c>
      <c r="M935" s="60"/>
      <c r="N935" s="60"/>
      <c r="O935" s="60"/>
      <c r="P935" s="60"/>
      <c r="Q935" s="60"/>
      <c r="R935" s="60">
        <v>44.57</v>
      </c>
      <c r="S935" s="60">
        <v>12.52</v>
      </c>
      <c r="T935" s="60"/>
      <c r="U935" s="58">
        <f t="shared" si="14"/>
        <v>10782.500000000002</v>
      </c>
    </row>
    <row r="936" spans="1:21">
      <c r="A936" s="59">
        <v>2201</v>
      </c>
      <c r="B936" s="59" t="s">
        <v>87</v>
      </c>
      <c r="C936" s="59">
        <v>2201</v>
      </c>
      <c r="D936" s="59" t="s">
        <v>87</v>
      </c>
      <c r="E936" s="59" t="s">
        <v>1091</v>
      </c>
      <c r="F936" s="59" t="s">
        <v>1092</v>
      </c>
      <c r="G936" s="59">
        <v>9561300</v>
      </c>
      <c r="H936" s="59" t="s">
        <v>1038</v>
      </c>
      <c r="I936" s="60">
        <v>3592.63</v>
      </c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8">
        <f t="shared" si="14"/>
        <v>3592.63</v>
      </c>
    </row>
    <row r="937" spans="1:21">
      <c r="A937" s="59">
        <v>2201</v>
      </c>
      <c r="B937" s="59" t="s">
        <v>87</v>
      </c>
      <c r="C937" s="59">
        <v>2201</v>
      </c>
      <c r="D937" s="59" t="s">
        <v>87</v>
      </c>
      <c r="E937" s="59" t="s">
        <v>1091</v>
      </c>
      <c r="F937" s="59" t="s">
        <v>1092</v>
      </c>
      <c r="G937" s="59">
        <v>9562000</v>
      </c>
      <c r="H937" s="59" t="s">
        <v>1039</v>
      </c>
      <c r="I937" s="60">
        <v>13202.74</v>
      </c>
      <c r="J937" s="60"/>
      <c r="K937" s="60"/>
      <c r="L937" s="60">
        <v>234.6</v>
      </c>
      <c r="M937" s="60"/>
      <c r="N937" s="60">
        <v>60.59</v>
      </c>
      <c r="O937" s="60">
        <v>340.01</v>
      </c>
      <c r="P937" s="60"/>
      <c r="Q937" s="60"/>
      <c r="R937" s="60"/>
      <c r="S937" s="60">
        <v>2.99</v>
      </c>
      <c r="T937" s="60"/>
      <c r="U937" s="58">
        <f t="shared" si="14"/>
        <v>13840.93</v>
      </c>
    </row>
    <row r="938" spans="1:21">
      <c r="A938" s="59">
        <v>2201</v>
      </c>
      <c r="B938" s="59" t="s">
        <v>87</v>
      </c>
      <c r="C938" s="59">
        <v>2201</v>
      </c>
      <c r="D938" s="59" t="s">
        <v>87</v>
      </c>
      <c r="E938" s="59" t="s">
        <v>1091</v>
      </c>
      <c r="F938" s="59" t="s">
        <v>1092</v>
      </c>
      <c r="G938" s="59">
        <v>9563000</v>
      </c>
      <c r="H938" s="59" t="s">
        <v>1040</v>
      </c>
      <c r="I938" s="60"/>
      <c r="J938" s="60"/>
      <c r="K938" s="60"/>
      <c r="L938" s="60">
        <v>142.88</v>
      </c>
      <c r="M938" s="60"/>
      <c r="N938" s="60"/>
      <c r="O938" s="60"/>
      <c r="P938" s="60"/>
      <c r="Q938" s="60"/>
      <c r="R938" s="60"/>
      <c r="S938" s="60"/>
      <c r="T938" s="60"/>
      <c r="U938" s="58">
        <f t="shared" si="14"/>
        <v>142.88</v>
      </c>
    </row>
    <row r="939" spans="1:21">
      <c r="A939" s="59">
        <v>2201</v>
      </c>
      <c r="B939" s="59" t="s">
        <v>87</v>
      </c>
      <c r="C939" s="59">
        <v>2201</v>
      </c>
      <c r="D939" s="59" t="s">
        <v>87</v>
      </c>
      <c r="E939" s="59" t="s">
        <v>1091</v>
      </c>
      <c r="F939" s="59" t="s">
        <v>1092</v>
      </c>
      <c r="G939" s="59">
        <v>9566000</v>
      </c>
      <c r="H939" s="59" t="s">
        <v>1041</v>
      </c>
      <c r="I939" s="60">
        <v>12.54</v>
      </c>
      <c r="J939" s="60"/>
      <c r="K939" s="60"/>
      <c r="L939" s="60">
        <v>167.96</v>
      </c>
      <c r="M939" s="60">
        <v>6.16</v>
      </c>
      <c r="N939" s="60"/>
      <c r="O939" s="60">
        <v>0.12</v>
      </c>
      <c r="P939" s="60"/>
      <c r="Q939" s="60"/>
      <c r="R939" s="60">
        <v>31.9</v>
      </c>
      <c r="S939" s="60">
        <v>9.27</v>
      </c>
      <c r="T939" s="60">
        <v>500</v>
      </c>
      <c r="U939" s="58">
        <f t="shared" si="14"/>
        <v>727.95</v>
      </c>
    </row>
    <row r="940" spans="1:21">
      <c r="A940" s="59">
        <v>2201</v>
      </c>
      <c r="B940" s="59" t="s">
        <v>87</v>
      </c>
      <c r="C940" s="59">
        <v>2201</v>
      </c>
      <c r="D940" s="59" t="s">
        <v>87</v>
      </c>
      <c r="E940" s="59" t="s">
        <v>1091</v>
      </c>
      <c r="F940" s="59" t="s">
        <v>1092</v>
      </c>
      <c r="G940" s="59">
        <v>9569200</v>
      </c>
      <c r="H940" s="59" t="s">
        <v>1043</v>
      </c>
      <c r="I940" s="60"/>
      <c r="J940" s="60"/>
      <c r="K940" s="60"/>
      <c r="L940" s="60">
        <v>66.45</v>
      </c>
      <c r="M940" s="60"/>
      <c r="N940" s="60"/>
      <c r="O940" s="60"/>
      <c r="P940" s="60"/>
      <c r="Q940" s="60"/>
      <c r="R940" s="60">
        <v>0.34</v>
      </c>
      <c r="S940" s="60">
        <v>0.05</v>
      </c>
      <c r="T940" s="60"/>
      <c r="U940" s="58">
        <f t="shared" si="14"/>
        <v>66.84</v>
      </c>
    </row>
    <row r="941" spans="1:21">
      <c r="A941" s="59">
        <v>2201</v>
      </c>
      <c r="B941" s="59" t="s">
        <v>87</v>
      </c>
      <c r="C941" s="59">
        <v>2201</v>
      </c>
      <c r="D941" s="59" t="s">
        <v>87</v>
      </c>
      <c r="E941" s="59" t="s">
        <v>1091</v>
      </c>
      <c r="F941" s="59" t="s">
        <v>1092</v>
      </c>
      <c r="G941" s="59">
        <v>9569300</v>
      </c>
      <c r="H941" s="59" t="s">
        <v>1044</v>
      </c>
      <c r="I941" s="60"/>
      <c r="J941" s="60"/>
      <c r="K941" s="60"/>
      <c r="L941" s="60">
        <v>106.29</v>
      </c>
      <c r="M941" s="60"/>
      <c r="N941" s="60"/>
      <c r="O941" s="60"/>
      <c r="P941" s="60"/>
      <c r="Q941" s="60"/>
      <c r="R941" s="60"/>
      <c r="S941" s="60">
        <v>1.89</v>
      </c>
      <c r="T941" s="60"/>
      <c r="U941" s="58">
        <f t="shared" si="14"/>
        <v>108.18</v>
      </c>
    </row>
    <row r="942" spans="1:21">
      <c r="A942" s="59">
        <v>2201</v>
      </c>
      <c r="B942" s="59" t="s">
        <v>87</v>
      </c>
      <c r="C942" s="59">
        <v>2201</v>
      </c>
      <c r="D942" s="59" t="s">
        <v>87</v>
      </c>
      <c r="E942" s="59" t="s">
        <v>1091</v>
      </c>
      <c r="F942" s="59" t="s">
        <v>1092</v>
      </c>
      <c r="G942" s="59">
        <v>9570000</v>
      </c>
      <c r="H942" s="59" t="s">
        <v>1045</v>
      </c>
      <c r="I942" s="60"/>
      <c r="J942" s="60"/>
      <c r="K942" s="60"/>
      <c r="L942" s="60">
        <v>170.84</v>
      </c>
      <c r="M942" s="60"/>
      <c r="N942" s="60"/>
      <c r="O942" s="60">
        <v>161.91999999999999</v>
      </c>
      <c r="P942" s="60"/>
      <c r="Q942" s="60"/>
      <c r="R942" s="60"/>
      <c r="S942" s="60">
        <v>7.87</v>
      </c>
      <c r="T942" s="60"/>
      <c r="U942" s="58">
        <f t="shared" si="14"/>
        <v>340.63</v>
      </c>
    </row>
    <row r="943" spans="1:21">
      <c r="A943" s="59">
        <v>2201</v>
      </c>
      <c r="B943" s="59" t="s">
        <v>87</v>
      </c>
      <c r="C943" s="59">
        <v>2201</v>
      </c>
      <c r="D943" s="59" t="s">
        <v>87</v>
      </c>
      <c r="E943" s="59" t="s">
        <v>1091</v>
      </c>
      <c r="F943" s="59" t="s">
        <v>1092</v>
      </c>
      <c r="G943" s="59">
        <v>9571000</v>
      </c>
      <c r="H943" s="59" t="s">
        <v>1046</v>
      </c>
      <c r="I943" s="60">
        <v>85.03</v>
      </c>
      <c r="J943" s="60">
        <v>5.98</v>
      </c>
      <c r="K943" s="60">
        <v>5.94</v>
      </c>
      <c r="L943" s="60">
        <v>245.36</v>
      </c>
      <c r="M943" s="60">
        <v>43.24</v>
      </c>
      <c r="N943" s="60">
        <v>0.02</v>
      </c>
      <c r="O943" s="60">
        <v>1.62</v>
      </c>
      <c r="P943" s="60"/>
      <c r="Q943" s="60"/>
      <c r="R943" s="60"/>
      <c r="S943" s="60">
        <v>16.13</v>
      </c>
      <c r="T943" s="60"/>
      <c r="U943" s="58">
        <f t="shared" si="14"/>
        <v>403.32</v>
      </c>
    </row>
    <row r="944" spans="1:21">
      <c r="A944" s="59">
        <v>2201</v>
      </c>
      <c r="B944" s="59" t="s">
        <v>87</v>
      </c>
      <c r="C944" s="59">
        <v>2201</v>
      </c>
      <c r="D944" s="59" t="s">
        <v>87</v>
      </c>
      <c r="E944" s="59" t="s">
        <v>1091</v>
      </c>
      <c r="F944" s="59" t="s">
        <v>1092</v>
      </c>
      <c r="G944" s="59">
        <v>9580000</v>
      </c>
      <c r="H944" s="59" t="s">
        <v>1047</v>
      </c>
      <c r="I944" s="60">
        <v>0.4</v>
      </c>
      <c r="J944" s="60">
        <v>-3.43</v>
      </c>
      <c r="K944" s="60">
        <v>-7997.72</v>
      </c>
      <c r="L944" s="60">
        <v>4652.09</v>
      </c>
      <c r="M944" s="60">
        <v>18.41</v>
      </c>
      <c r="N944" s="60">
        <v>12.98</v>
      </c>
      <c r="O944" s="60">
        <v>13.79</v>
      </c>
      <c r="P944" s="60">
        <v>7109.57</v>
      </c>
      <c r="Q944" s="60">
        <v>0.02</v>
      </c>
      <c r="R944" s="60"/>
      <c r="S944" s="60"/>
      <c r="T944" s="60"/>
      <c r="U944" s="58">
        <f t="shared" si="14"/>
        <v>3806.1099999999997</v>
      </c>
    </row>
    <row r="945" spans="1:21">
      <c r="A945" s="59">
        <v>2201</v>
      </c>
      <c r="B945" s="59" t="s">
        <v>87</v>
      </c>
      <c r="C945" s="59">
        <v>2201</v>
      </c>
      <c r="D945" s="59" t="s">
        <v>87</v>
      </c>
      <c r="E945" s="59" t="s">
        <v>1091</v>
      </c>
      <c r="F945" s="59" t="s">
        <v>1092</v>
      </c>
      <c r="G945" s="59">
        <v>9581000</v>
      </c>
      <c r="H945" s="59" t="s">
        <v>1048</v>
      </c>
      <c r="I945" s="60">
        <v>16583.32</v>
      </c>
      <c r="J945" s="60">
        <v>3.96</v>
      </c>
      <c r="K945" s="60">
        <v>0.43</v>
      </c>
      <c r="L945" s="60">
        <v>629.77</v>
      </c>
      <c r="M945" s="60"/>
      <c r="N945" s="60">
        <v>3.12</v>
      </c>
      <c r="O945" s="60"/>
      <c r="P945" s="60">
        <v>3.58</v>
      </c>
      <c r="Q945" s="60"/>
      <c r="R945" s="60"/>
      <c r="S945" s="60"/>
      <c r="T945" s="60">
        <v>0.25</v>
      </c>
      <c r="U945" s="58">
        <f t="shared" si="14"/>
        <v>17224.43</v>
      </c>
    </row>
    <row r="946" spans="1:21">
      <c r="A946" s="59">
        <v>2201</v>
      </c>
      <c r="B946" s="59" t="s">
        <v>87</v>
      </c>
      <c r="C946" s="59">
        <v>2201</v>
      </c>
      <c r="D946" s="59" t="s">
        <v>87</v>
      </c>
      <c r="E946" s="59" t="s">
        <v>1091</v>
      </c>
      <c r="F946" s="59" t="s">
        <v>1092</v>
      </c>
      <c r="G946" s="59">
        <v>9582000</v>
      </c>
      <c r="H946" s="59" t="s">
        <v>1049</v>
      </c>
      <c r="I946" s="60">
        <v>228.92</v>
      </c>
      <c r="J946" s="60">
        <v>54.62</v>
      </c>
      <c r="K946" s="60">
        <v>412.18</v>
      </c>
      <c r="L946" s="60">
        <v>498.81</v>
      </c>
      <c r="M946" s="60">
        <v>3.11</v>
      </c>
      <c r="N946" s="60">
        <v>160</v>
      </c>
      <c r="O946" s="60">
        <v>6389.45</v>
      </c>
      <c r="P946" s="60">
        <v>0.01</v>
      </c>
      <c r="Q946" s="60"/>
      <c r="R946" s="60"/>
      <c r="S946" s="60">
        <v>29.11</v>
      </c>
      <c r="T946" s="60"/>
      <c r="U946" s="58">
        <f t="shared" si="14"/>
        <v>7776.21</v>
      </c>
    </row>
    <row r="947" spans="1:21">
      <c r="A947" s="59">
        <v>2201</v>
      </c>
      <c r="B947" s="59" t="s">
        <v>87</v>
      </c>
      <c r="C947" s="59">
        <v>2201</v>
      </c>
      <c r="D947" s="59" t="s">
        <v>87</v>
      </c>
      <c r="E947" s="59" t="s">
        <v>1091</v>
      </c>
      <c r="F947" s="59" t="s">
        <v>1092</v>
      </c>
      <c r="G947" s="59">
        <v>9583000</v>
      </c>
      <c r="H947" s="59" t="s">
        <v>1050</v>
      </c>
      <c r="I947" s="60">
        <v>634.41</v>
      </c>
      <c r="J947" s="60">
        <v>1105.1500000000001</v>
      </c>
      <c r="K947" s="60">
        <v>1619.9</v>
      </c>
      <c r="L947" s="60">
        <v>3743.62</v>
      </c>
      <c r="M947" s="60">
        <v>1003.44</v>
      </c>
      <c r="N947" s="60">
        <v>2855.8</v>
      </c>
      <c r="O947" s="60">
        <v>2547.83</v>
      </c>
      <c r="P947" s="60">
        <v>789.19</v>
      </c>
      <c r="Q947" s="60">
        <v>460.72</v>
      </c>
      <c r="R947" s="60">
        <v>239.13</v>
      </c>
      <c r="S947" s="60">
        <v>877.54</v>
      </c>
      <c r="T947" s="60">
        <v>607.41999999999996</v>
      </c>
      <c r="U947" s="58">
        <f t="shared" si="14"/>
        <v>16484.149999999998</v>
      </c>
    </row>
    <row r="948" spans="1:21">
      <c r="A948" s="59">
        <v>2201</v>
      </c>
      <c r="B948" s="59" t="s">
        <v>87</v>
      </c>
      <c r="C948" s="59">
        <v>2201</v>
      </c>
      <c r="D948" s="59" t="s">
        <v>87</v>
      </c>
      <c r="E948" s="59" t="s">
        <v>1091</v>
      </c>
      <c r="F948" s="59" t="s">
        <v>1092</v>
      </c>
      <c r="G948" s="59">
        <v>9585000</v>
      </c>
      <c r="H948" s="59" t="s">
        <v>1052</v>
      </c>
      <c r="I948" s="60">
        <v>39446.129999999997</v>
      </c>
      <c r="J948" s="60">
        <v>220</v>
      </c>
      <c r="K948" s="60">
        <v>70</v>
      </c>
      <c r="L948" s="60">
        <v>750.15</v>
      </c>
      <c r="M948" s="60"/>
      <c r="N948" s="60">
        <v>203.65</v>
      </c>
      <c r="O948" s="60">
        <v>140</v>
      </c>
      <c r="P948" s="60"/>
      <c r="Q948" s="60">
        <v>7550</v>
      </c>
      <c r="R948" s="60"/>
      <c r="S948" s="60">
        <v>200</v>
      </c>
      <c r="T948" s="60">
        <v>0.3</v>
      </c>
      <c r="U948" s="58">
        <f t="shared" si="14"/>
        <v>48580.23</v>
      </c>
    </row>
    <row r="949" spans="1:21">
      <c r="A949" s="59">
        <v>2201</v>
      </c>
      <c r="B949" s="59" t="s">
        <v>87</v>
      </c>
      <c r="C949" s="59">
        <v>2201</v>
      </c>
      <c r="D949" s="59" t="s">
        <v>87</v>
      </c>
      <c r="E949" s="59" t="s">
        <v>1091</v>
      </c>
      <c r="F949" s="59" t="s">
        <v>1092</v>
      </c>
      <c r="G949" s="59">
        <v>9586000</v>
      </c>
      <c r="H949" s="59" t="s">
        <v>1053</v>
      </c>
      <c r="I949" s="60">
        <v>39695.71</v>
      </c>
      <c r="J949" s="60">
        <v>-87.32</v>
      </c>
      <c r="K949" s="60">
        <v>19.71</v>
      </c>
      <c r="L949" s="60">
        <v>3423.18</v>
      </c>
      <c r="M949" s="60">
        <v>10</v>
      </c>
      <c r="N949" s="60">
        <v>261.64999999999998</v>
      </c>
      <c r="O949" s="60">
        <v>293.74</v>
      </c>
      <c r="P949" s="60">
        <v>1.8</v>
      </c>
      <c r="Q949" s="60">
        <v>115.27</v>
      </c>
      <c r="R949" s="60"/>
      <c r="S949" s="60">
        <v>0.88</v>
      </c>
      <c r="T949" s="60">
        <v>22.76</v>
      </c>
      <c r="U949" s="58">
        <f t="shared" si="14"/>
        <v>43757.38</v>
      </c>
    </row>
    <row r="950" spans="1:21">
      <c r="A950" s="59">
        <v>2201</v>
      </c>
      <c r="B950" s="59" t="s">
        <v>87</v>
      </c>
      <c r="C950" s="59">
        <v>2201</v>
      </c>
      <c r="D950" s="59" t="s">
        <v>87</v>
      </c>
      <c r="E950" s="59" t="s">
        <v>1091</v>
      </c>
      <c r="F950" s="59" t="s">
        <v>1092</v>
      </c>
      <c r="G950" s="59">
        <v>9587000</v>
      </c>
      <c r="H950" s="59" t="s">
        <v>1054</v>
      </c>
      <c r="I950" s="60"/>
      <c r="J950" s="60">
        <v>35.46</v>
      </c>
      <c r="K950" s="60"/>
      <c r="L950" s="60">
        <v>30.49</v>
      </c>
      <c r="M950" s="60">
        <v>10.87</v>
      </c>
      <c r="N950" s="60">
        <v>0.45</v>
      </c>
      <c r="O950" s="60"/>
      <c r="P950" s="60">
        <v>0.24</v>
      </c>
      <c r="Q950" s="60"/>
      <c r="R950" s="60"/>
      <c r="S950" s="60">
        <v>22.15</v>
      </c>
      <c r="T950" s="60"/>
      <c r="U950" s="58">
        <f t="shared" si="14"/>
        <v>99.66</v>
      </c>
    </row>
    <row r="951" spans="1:21">
      <c r="A951" s="59">
        <v>2201</v>
      </c>
      <c r="B951" s="59" t="s">
        <v>87</v>
      </c>
      <c r="C951" s="59">
        <v>2201</v>
      </c>
      <c r="D951" s="59" t="s">
        <v>87</v>
      </c>
      <c r="E951" s="59" t="s">
        <v>1091</v>
      </c>
      <c r="F951" s="59" t="s">
        <v>1092</v>
      </c>
      <c r="G951" s="59">
        <v>9588000</v>
      </c>
      <c r="H951" s="59" t="s">
        <v>1055</v>
      </c>
      <c r="I951" s="60">
        <v>22769.37</v>
      </c>
      <c r="J951" s="60">
        <v>84.27</v>
      </c>
      <c r="K951" s="60">
        <v>0.14000000000000001</v>
      </c>
      <c r="L951" s="60">
        <v>9171.82</v>
      </c>
      <c r="M951" s="60">
        <v>2.1</v>
      </c>
      <c r="N951" s="60">
        <v>923.32</v>
      </c>
      <c r="O951" s="60">
        <v>1.63</v>
      </c>
      <c r="P951" s="60">
        <v>0.06</v>
      </c>
      <c r="Q951" s="60">
        <v>71.06</v>
      </c>
      <c r="R951" s="60">
        <v>134.88999999999999</v>
      </c>
      <c r="S951" s="60">
        <v>705.91</v>
      </c>
      <c r="T951" s="60">
        <v>551.91</v>
      </c>
      <c r="U951" s="58">
        <f t="shared" si="14"/>
        <v>34416.479999999996</v>
      </c>
    </row>
    <row r="952" spans="1:21">
      <c r="A952" s="59">
        <v>2201</v>
      </c>
      <c r="B952" s="59" t="s">
        <v>87</v>
      </c>
      <c r="C952" s="59">
        <v>2201</v>
      </c>
      <c r="D952" s="59" t="s">
        <v>87</v>
      </c>
      <c r="E952" s="59" t="s">
        <v>1091</v>
      </c>
      <c r="F952" s="59" t="s">
        <v>1092</v>
      </c>
      <c r="G952" s="59">
        <v>9591000</v>
      </c>
      <c r="H952" s="59" t="s">
        <v>1056</v>
      </c>
      <c r="I952" s="60"/>
      <c r="J952" s="60">
        <v>1.53</v>
      </c>
      <c r="K952" s="60">
        <v>0.95</v>
      </c>
      <c r="L952" s="60">
        <v>177.11</v>
      </c>
      <c r="M952" s="60"/>
      <c r="N952" s="60">
        <v>0.6</v>
      </c>
      <c r="O952" s="60"/>
      <c r="P952" s="60">
        <v>1.17</v>
      </c>
      <c r="Q952" s="60"/>
      <c r="R952" s="60"/>
      <c r="S952" s="60"/>
      <c r="T952" s="60"/>
      <c r="U952" s="58">
        <f t="shared" si="14"/>
        <v>181.35999999999999</v>
      </c>
    </row>
    <row r="953" spans="1:21">
      <c r="A953" s="59">
        <v>2201</v>
      </c>
      <c r="B953" s="59" t="s">
        <v>87</v>
      </c>
      <c r="C953" s="59">
        <v>2201</v>
      </c>
      <c r="D953" s="59" t="s">
        <v>87</v>
      </c>
      <c r="E953" s="59" t="s">
        <v>1091</v>
      </c>
      <c r="F953" s="59" t="s">
        <v>1092</v>
      </c>
      <c r="G953" s="59">
        <v>9592000</v>
      </c>
      <c r="H953" s="59" t="s">
        <v>1057</v>
      </c>
      <c r="I953" s="60"/>
      <c r="J953" s="60">
        <v>0.09</v>
      </c>
      <c r="K953" s="60"/>
      <c r="L953" s="60">
        <v>742.57</v>
      </c>
      <c r="M953" s="60"/>
      <c r="N953" s="60">
        <v>2.2200000000000002</v>
      </c>
      <c r="O953" s="60">
        <v>276.32</v>
      </c>
      <c r="P953" s="60"/>
      <c r="Q953" s="60"/>
      <c r="R953" s="60"/>
      <c r="S953" s="60">
        <v>23.47</v>
      </c>
      <c r="T953" s="60">
        <v>0.13</v>
      </c>
      <c r="U953" s="58">
        <f t="shared" si="14"/>
        <v>1044.8000000000002</v>
      </c>
    </row>
    <row r="954" spans="1:21">
      <c r="A954" s="59">
        <v>2201</v>
      </c>
      <c r="B954" s="59" t="s">
        <v>87</v>
      </c>
      <c r="C954" s="59">
        <v>2201</v>
      </c>
      <c r="D954" s="59" t="s">
        <v>87</v>
      </c>
      <c r="E954" s="59" t="s">
        <v>1091</v>
      </c>
      <c r="F954" s="59" t="s">
        <v>1092</v>
      </c>
      <c r="G954" s="59">
        <v>9593000</v>
      </c>
      <c r="H954" s="59" t="s">
        <v>1058</v>
      </c>
      <c r="I954" s="60">
        <v>48767.06</v>
      </c>
      <c r="J954" s="60">
        <v>288.27999999999997</v>
      </c>
      <c r="K954" s="60">
        <v>4.7</v>
      </c>
      <c r="L954" s="60">
        <v>2416.5300000000002</v>
      </c>
      <c r="M954" s="60">
        <v>94.73</v>
      </c>
      <c r="N954" s="60">
        <v>4540.7299999999996</v>
      </c>
      <c r="O954" s="60">
        <v>3828.24</v>
      </c>
      <c r="P954" s="60">
        <v>2.75</v>
      </c>
      <c r="Q954" s="60">
        <v>6913.3</v>
      </c>
      <c r="R954" s="60">
        <v>0.03</v>
      </c>
      <c r="S954" s="60">
        <v>2.5</v>
      </c>
      <c r="T954" s="60">
        <v>96.14</v>
      </c>
      <c r="U954" s="58">
        <f t="shared" si="14"/>
        <v>66954.989999999991</v>
      </c>
    </row>
    <row r="955" spans="1:21">
      <c r="A955" s="59">
        <v>2201</v>
      </c>
      <c r="B955" s="59" t="s">
        <v>87</v>
      </c>
      <c r="C955" s="59">
        <v>2201</v>
      </c>
      <c r="D955" s="59" t="s">
        <v>87</v>
      </c>
      <c r="E955" s="59" t="s">
        <v>1091</v>
      </c>
      <c r="F955" s="59" t="s">
        <v>1092</v>
      </c>
      <c r="G955" s="59">
        <v>9594000</v>
      </c>
      <c r="H955" s="59" t="s">
        <v>1059</v>
      </c>
      <c r="I955" s="60">
        <v>5622.05</v>
      </c>
      <c r="J955" s="60">
        <v>175.43</v>
      </c>
      <c r="K955" s="60">
        <v>0.94</v>
      </c>
      <c r="L955" s="60">
        <v>1419.37</v>
      </c>
      <c r="M955" s="60">
        <v>2.2400000000000002</v>
      </c>
      <c r="N955" s="60">
        <v>3521.91</v>
      </c>
      <c r="O955" s="60">
        <v>3670.25</v>
      </c>
      <c r="P955" s="60">
        <v>10.29</v>
      </c>
      <c r="Q955" s="60">
        <v>1809.01</v>
      </c>
      <c r="R955" s="60">
        <v>0.01</v>
      </c>
      <c r="S955" s="60">
        <v>0.88</v>
      </c>
      <c r="T955" s="60">
        <v>27.96</v>
      </c>
      <c r="U955" s="58">
        <f t="shared" si="14"/>
        <v>16260.339999999998</v>
      </c>
    </row>
    <row r="956" spans="1:21">
      <c r="A956" s="59">
        <v>2201</v>
      </c>
      <c r="B956" s="59" t="s">
        <v>87</v>
      </c>
      <c r="C956" s="59">
        <v>2201</v>
      </c>
      <c r="D956" s="59" t="s">
        <v>87</v>
      </c>
      <c r="E956" s="59" t="s">
        <v>1091</v>
      </c>
      <c r="F956" s="59" t="s">
        <v>1092</v>
      </c>
      <c r="G956" s="59">
        <v>9595000</v>
      </c>
      <c r="H956" s="59" t="s">
        <v>1060</v>
      </c>
      <c r="I956" s="60"/>
      <c r="J956" s="60"/>
      <c r="K956" s="60"/>
      <c r="L956" s="60">
        <v>200.32</v>
      </c>
      <c r="M956" s="60"/>
      <c r="N956" s="60"/>
      <c r="O956" s="60"/>
      <c r="P956" s="60"/>
      <c r="Q956" s="60"/>
      <c r="R956" s="60"/>
      <c r="S956" s="60"/>
      <c r="T956" s="60"/>
      <c r="U956" s="58">
        <f t="shared" si="14"/>
        <v>200.32</v>
      </c>
    </row>
    <row r="957" spans="1:21">
      <c r="A957" s="59">
        <v>2201</v>
      </c>
      <c r="B957" s="59" t="s">
        <v>87</v>
      </c>
      <c r="C957" s="59">
        <v>2201</v>
      </c>
      <c r="D957" s="59" t="s">
        <v>87</v>
      </c>
      <c r="E957" s="59" t="s">
        <v>1091</v>
      </c>
      <c r="F957" s="59" t="s">
        <v>1092</v>
      </c>
      <c r="G957" s="59">
        <v>9596000</v>
      </c>
      <c r="H957" s="59" t="s">
        <v>1061</v>
      </c>
      <c r="I957" s="60">
        <v>3180.84</v>
      </c>
      <c r="J957" s="60"/>
      <c r="K957" s="60"/>
      <c r="L957" s="60">
        <v>2.36</v>
      </c>
      <c r="M957" s="60"/>
      <c r="N957" s="60">
        <v>0.32</v>
      </c>
      <c r="O957" s="60">
        <v>7.0000000000000007E-2</v>
      </c>
      <c r="P957" s="60">
        <v>0.37</v>
      </c>
      <c r="Q957" s="60"/>
      <c r="R957" s="60"/>
      <c r="S957" s="60"/>
      <c r="T957" s="60"/>
      <c r="U957" s="58">
        <f t="shared" si="14"/>
        <v>3183.9600000000005</v>
      </c>
    </row>
    <row r="958" spans="1:21">
      <c r="A958" s="59">
        <v>2201</v>
      </c>
      <c r="B958" s="59" t="s">
        <v>87</v>
      </c>
      <c r="C958" s="59">
        <v>2201</v>
      </c>
      <c r="D958" s="59" t="s">
        <v>87</v>
      </c>
      <c r="E958" s="59" t="s">
        <v>1091</v>
      </c>
      <c r="F958" s="59" t="s">
        <v>1092</v>
      </c>
      <c r="G958" s="59">
        <v>9597000</v>
      </c>
      <c r="H958" s="59" t="s">
        <v>1062</v>
      </c>
      <c r="I958" s="60">
        <v>12.4</v>
      </c>
      <c r="J958" s="60">
        <v>-12.06</v>
      </c>
      <c r="K958" s="60"/>
      <c r="L958" s="60">
        <v>383.34</v>
      </c>
      <c r="M958" s="60"/>
      <c r="N958" s="60"/>
      <c r="O958" s="60"/>
      <c r="P958" s="60">
        <v>0.04</v>
      </c>
      <c r="Q958" s="60"/>
      <c r="R958" s="60"/>
      <c r="S958" s="60"/>
      <c r="T958" s="60"/>
      <c r="U958" s="58">
        <f t="shared" si="14"/>
        <v>383.71999999999997</v>
      </c>
    </row>
    <row r="959" spans="1:21">
      <c r="A959" s="59">
        <v>2201</v>
      </c>
      <c r="B959" s="59" t="s">
        <v>87</v>
      </c>
      <c r="C959" s="59">
        <v>2201</v>
      </c>
      <c r="D959" s="59" t="s">
        <v>87</v>
      </c>
      <c r="E959" s="59" t="s">
        <v>1091</v>
      </c>
      <c r="F959" s="59" t="s">
        <v>1092</v>
      </c>
      <c r="G959" s="59">
        <v>9901000</v>
      </c>
      <c r="H959" s="59" t="s">
        <v>1063</v>
      </c>
      <c r="I959" s="60"/>
      <c r="J959" s="60"/>
      <c r="K959" s="60"/>
      <c r="L959" s="60"/>
      <c r="M959" s="60"/>
      <c r="N959" s="60"/>
      <c r="O959" s="60"/>
      <c r="P959" s="60">
        <v>0.22</v>
      </c>
      <c r="Q959" s="60"/>
      <c r="R959" s="60"/>
      <c r="S959" s="60"/>
      <c r="T959" s="60"/>
      <c r="U959" s="58">
        <f t="shared" si="14"/>
        <v>0.22</v>
      </c>
    </row>
    <row r="960" spans="1:21">
      <c r="A960" s="59">
        <v>2201</v>
      </c>
      <c r="B960" s="59" t="s">
        <v>87</v>
      </c>
      <c r="C960" s="59">
        <v>2201</v>
      </c>
      <c r="D960" s="59" t="s">
        <v>87</v>
      </c>
      <c r="E960" s="59" t="s">
        <v>1091</v>
      </c>
      <c r="F960" s="59" t="s">
        <v>1092</v>
      </c>
      <c r="G960" s="59">
        <v>9902000</v>
      </c>
      <c r="H960" s="59" t="s">
        <v>1064</v>
      </c>
      <c r="I960" s="60">
        <v>9.4</v>
      </c>
      <c r="J960" s="60">
        <v>-5.46</v>
      </c>
      <c r="K960" s="60"/>
      <c r="L960" s="60">
        <v>208.67</v>
      </c>
      <c r="M960" s="60"/>
      <c r="N960" s="60"/>
      <c r="O960" s="60"/>
      <c r="P960" s="60">
        <v>0</v>
      </c>
      <c r="Q960" s="60"/>
      <c r="R960" s="60"/>
      <c r="S960" s="60">
        <v>0.28000000000000003</v>
      </c>
      <c r="T960" s="60"/>
      <c r="U960" s="58">
        <f t="shared" si="14"/>
        <v>212.89</v>
      </c>
    </row>
    <row r="961" spans="1:21">
      <c r="A961" s="59">
        <v>2201</v>
      </c>
      <c r="B961" s="59" t="s">
        <v>87</v>
      </c>
      <c r="C961" s="59">
        <v>2201</v>
      </c>
      <c r="D961" s="59" t="s">
        <v>87</v>
      </c>
      <c r="E961" s="59" t="s">
        <v>1091</v>
      </c>
      <c r="F961" s="59" t="s">
        <v>1092</v>
      </c>
      <c r="G961" s="59">
        <v>9903000</v>
      </c>
      <c r="H961" s="59" t="s">
        <v>1065</v>
      </c>
      <c r="I961" s="60">
        <v>21096.06</v>
      </c>
      <c r="J961" s="60">
        <v>1585.31</v>
      </c>
      <c r="K961" s="60">
        <v>802.91</v>
      </c>
      <c r="L961" s="60">
        <v>422.19</v>
      </c>
      <c r="M961" s="60">
        <v>43.65</v>
      </c>
      <c r="N961" s="60">
        <v>6264.42</v>
      </c>
      <c r="O961" s="60">
        <v>149.19999999999999</v>
      </c>
      <c r="P961" s="60">
        <v>6.6</v>
      </c>
      <c r="Q961" s="60">
        <v>50.17</v>
      </c>
      <c r="R961" s="60">
        <v>291.83999999999997</v>
      </c>
      <c r="S961" s="60">
        <v>242.1</v>
      </c>
      <c r="T961" s="60">
        <v>105.88</v>
      </c>
      <c r="U961" s="58">
        <f t="shared" si="14"/>
        <v>31060.329999999998</v>
      </c>
    </row>
    <row r="962" spans="1:21">
      <c r="A962" s="59">
        <v>2201</v>
      </c>
      <c r="B962" s="59" t="s">
        <v>87</v>
      </c>
      <c r="C962" s="59">
        <v>2201</v>
      </c>
      <c r="D962" s="59" t="s">
        <v>87</v>
      </c>
      <c r="E962" s="59" t="s">
        <v>1091</v>
      </c>
      <c r="F962" s="59" t="s">
        <v>1092</v>
      </c>
      <c r="G962" s="59">
        <v>9908000</v>
      </c>
      <c r="H962" s="59" t="s">
        <v>1066</v>
      </c>
      <c r="I962" s="60">
        <v>1991.76</v>
      </c>
      <c r="J962" s="60">
        <v>1.83</v>
      </c>
      <c r="K962" s="60">
        <v>61.36</v>
      </c>
      <c r="L962" s="60">
        <v>0.65</v>
      </c>
      <c r="M962" s="60"/>
      <c r="N962" s="60"/>
      <c r="O962" s="60">
        <v>12.04</v>
      </c>
      <c r="P962" s="60">
        <v>63.64</v>
      </c>
      <c r="Q962" s="60"/>
      <c r="R962" s="60">
        <v>352.71</v>
      </c>
      <c r="S962" s="60">
        <v>174.92</v>
      </c>
      <c r="T962" s="60">
        <v>180.65</v>
      </c>
      <c r="U962" s="58">
        <f t="shared" si="14"/>
        <v>2839.56</v>
      </c>
    </row>
    <row r="963" spans="1:21">
      <c r="A963" s="59">
        <v>2201</v>
      </c>
      <c r="B963" s="59" t="s">
        <v>87</v>
      </c>
      <c r="C963" s="59">
        <v>2201</v>
      </c>
      <c r="D963" s="59" t="s">
        <v>87</v>
      </c>
      <c r="E963" s="59" t="s">
        <v>1091</v>
      </c>
      <c r="F963" s="59" t="s">
        <v>1092</v>
      </c>
      <c r="G963" s="59">
        <v>9909000</v>
      </c>
      <c r="H963" s="59" t="s">
        <v>1067</v>
      </c>
      <c r="I963" s="60"/>
      <c r="J963" s="60"/>
      <c r="K963" s="60"/>
      <c r="L963" s="60"/>
      <c r="M963" s="60"/>
      <c r="N963" s="60"/>
      <c r="O963" s="60"/>
      <c r="P963" s="60">
        <v>0.19</v>
      </c>
      <c r="Q963" s="60"/>
      <c r="R963" s="60"/>
      <c r="S963" s="60"/>
      <c r="T963" s="60"/>
      <c r="U963" s="58">
        <f t="shared" ref="U963:U1026" si="15">SUM(I963:T963)</f>
        <v>0.19</v>
      </c>
    </row>
    <row r="964" spans="1:21">
      <c r="A964" s="59">
        <v>2201</v>
      </c>
      <c r="B964" s="59" t="s">
        <v>87</v>
      </c>
      <c r="C964" s="59">
        <v>2201</v>
      </c>
      <c r="D964" s="59" t="s">
        <v>87</v>
      </c>
      <c r="E964" s="59" t="s">
        <v>1091</v>
      </c>
      <c r="F964" s="59" t="s">
        <v>1092</v>
      </c>
      <c r="G964" s="59">
        <v>9920000</v>
      </c>
      <c r="H964" s="59" t="s">
        <v>1068</v>
      </c>
      <c r="I964" s="60">
        <v>280473.36</v>
      </c>
      <c r="J964" s="60">
        <v>2088.4</v>
      </c>
      <c r="K964" s="60">
        <v>574.92999999999995</v>
      </c>
      <c r="L964" s="60">
        <v>5487.15</v>
      </c>
      <c r="M964" s="60">
        <v>15432.58</v>
      </c>
      <c r="N964" s="60">
        <v>29722.21</v>
      </c>
      <c r="O964" s="60">
        <v>46176.61</v>
      </c>
      <c r="P964" s="60">
        <v>-17811.82</v>
      </c>
      <c r="Q964" s="60">
        <v>9290.1299999999992</v>
      </c>
      <c r="R964" s="60">
        <v>17290.23</v>
      </c>
      <c r="S964" s="60">
        <v>29268.18</v>
      </c>
      <c r="T964" s="60">
        <v>5937.51</v>
      </c>
      <c r="U964" s="58">
        <f t="shared" si="15"/>
        <v>423929.47000000003</v>
      </c>
    </row>
    <row r="965" spans="1:21">
      <c r="A965" s="59">
        <v>2201</v>
      </c>
      <c r="B965" s="59" t="s">
        <v>87</v>
      </c>
      <c r="C965" s="59">
        <v>2201</v>
      </c>
      <c r="D965" s="59" t="s">
        <v>87</v>
      </c>
      <c r="E965" s="59" t="s">
        <v>1091</v>
      </c>
      <c r="F965" s="59" t="s">
        <v>1092</v>
      </c>
      <c r="G965" s="59">
        <v>9930200</v>
      </c>
      <c r="H965" s="59" t="s">
        <v>1069</v>
      </c>
      <c r="I965" s="60">
        <v>451.88</v>
      </c>
      <c r="J965" s="60">
        <v>24.98</v>
      </c>
      <c r="K965" s="60">
        <v>5019.1899999999996</v>
      </c>
      <c r="L965" s="60">
        <v>1.93</v>
      </c>
      <c r="M965" s="60">
        <v>6.04</v>
      </c>
      <c r="N965" s="60">
        <v>7000</v>
      </c>
      <c r="O965" s="60">
        <v>4.5</v>
      </c>
      <c r="P965" s="60">
        <v>0.46</v>
      </c>
      <c r="Q965" s="60">
        <v>0.83</v>
      </c>
      <c r="R965" s="60"/>
      <c r="S965" s="60">
        <v>66.55</v>
      </c>
      <c r="T965" s="60"/>
      <c r="U965" s="58">
        <f t="shared" si="15"/>
        <v>12576.359999999999</v>
      </c>
    </row>
    <row r="966" spans="1:21">
      <c r="A966" s="59">
        <v>2201</v>
      </c>
      <c r="B966" s="59" t="s">
        <v>87</v>
      </c>
      <c r="C966" s="59">
        <v>2201</v>
      </c>
      <c r="D966" s="59" t="s">
        <v>87</v>
      </c>
      <c r="E966" s="59" t="s">
        <v>1091</v>
      </c>
      <c r="F966" s="59" t="s">
        <v>1092</v>
      </c>
      <c r="G966" s="59">
        <v>9935000</v>
      </c>
      <c r="H966" s="59" t="s">
        <v>1070</v>
      </c>
      <c r="I966" s="60"/>
      <c r="J966" s="60"/>
      <c r="K966" s="60"/>
      <c r="L966" s="60">
        <v>133.07</v>
      </c>
      <c r="M966" s="60"/>
      <c r="N966" s="60"/>
      <c r="O966" s="60"/>
      <c r="P966" s="60"/>
      <c r="Q966" s="60"/>
      <c r="R966" s="60"/>
      <c r="S966" s="60"/>
      <c r="T966" s="60"/>
      <c r="U966" s="58">
        <f t="shared" si="15"/>
        <v>133.07</v>
      </c>
    </row>
    <row r="967" spans="1:21">
      <c r="A967" s="59">
        <v>2201</v>
      </c>
      <c r="B967" s="59" t="s">
        <v>87</v>
      </c>
      <c r="C967" s="59">
        <v>2201</v>
      </c>
      <c r="D967" s="59" t="s">
        <v>87</v>
      </c>
      <c r="E967" s="59" t="s">
        <v>1093</v>
      </c>
      <c r="F967" s="59" t="s">
        <v>1094</v>
      </c>
      <c r="G967" s="59">
        <v>9184100</v>
      </c>
      <c r="H967" s="59" t="s">
        <v>93</v>
      </c>
      <c r="I967" s="60">
        <v>19673.04</v>
      </c>
      <c r="J967" s="60">
        <v>14742.85</v>
      </c>
      <c r="K967" s="60">
        <v>14731.36</v>
      </c>
      <c r="L967" s="60">
        <v>9912.32</v>
      </c>
      <c r="M967" s="60">
        <v>9523.9</v>
      </c>
      <c r="N967" s="60">
        <v>10361.549999999999</v>
      </c>
      <c r="O967" s="60">
        <v>9825.7999999999993</v>
      </c>
      <c r="P967" s="60">
        <v>8717.19</v>
      </c>
      <c r="Q967" s="60">
        <v>16131.99</v>
      </c>
      <c r="R967" s="60">
        <v>11217.01</v>
      </c>
      <c r="S967" s="60">
        <v>9662.73</v>
      </c>
      <c r="T967" s="60">
        <v>10204.36</v>
      </c>
      <c r="U967" s="58">
        <f t="shared" si="15"/>
        <v>144704.10000000003</v>
      </c>
    </row>
    <row r="968" spans="1:21">
      <c r="A968" s="59">
        <v>2201</v>
      </c>
      <c r="B968" s="59" t="s">
        <v>87</v>
      </c>
      <c r="C968" s="59">
        <v>2201</v>
      </c>
      <c r="D968" s="59" t="s">
        <v>87</v>
      </c>
      <c r="E968" s="59" t="s">
        <v>1093</v>
      </c>
      <c r="F968" s="59" t="s">
        <v>1094</v>
      </c>
      <c r="G968" s="59">
        <v>9583000</v>
      </c>
      <c r="H968" s="59" t="s">
        <v>1050</v>
      </c>
      <c r="I968" s="60">
        <v>18126.669999999998</v>
      </c>
      <c r="J968" s="60">
        <v>13403.84</v>
      </c>
      <c r="K968" s="60">
        <v>18325.060000000001</v>
      </c>
      <c r="L968" s="60">
        <v>13369.05</v>
      </c>
      <c r="M968" s="60">
        <v>11645.8</v>
      </c>
      <c r="N968" s="60">
        <v>6369.05</v>
      </c>
      <c r="O968" s="60"/>
      <c r="P968" s="60"/>
      <c r="Q968" s="60"/>
      <c r="R968" s="60"/>
      <c r="S968" s="60"/>
      <c r="T968" s="60"/>
      <c r="U968" s="58">
        <f t="shared" si="15"/>
        <v>81239.47</v>
      </c>
    </row>
    <row r="969" spans="1:21">
      <c r="A969" s="59">
        <v>2201</v>
      </c>
      <c r="B969" s="59" t="s">
        <v>87</v>
      </c>
      <c r="C969" s="59">
        <v>2201</v>
      </c>
      <c r="D969" s="59" t="s">
        <v>87</v>
      </c>
      <c r="E969" s="59" t="s">
        <v>1093</v>
      </c>
      <c r="F969" s="59" t="s">
        <v>1094</v>
      </c>
      <c r="G969" s="59">
        <v>9908000</v>
      </c>
      <c r="H969" s="59" t="s">
        <v>1066</v>
      </c>
      <c r="I969" s="60">
        <v>552.49</v>
      </c>
      <c r="J969" s="60">
        <v>537.87</v>
      </c>
      <c r="K969" s="60">
        <v>1397.74</v>
      </c>
      <c r="L969" s="60">
        <v>536.47</v>
      </c>
      <c r="M969" s="60">
        <v>1251.2</v>
      </c>
      <c r="N969" s="60">
        <v>908.26</v>
      </c>
      <c r="O969" s="60">
        <v>913.28</v>
      </c>
      <c r="P969" s="60">
        <v>894.99</v>
      </c>
      <c r="Q969" s="60">
        <v>1336.1</v>
      </c>
      <c r="R969" s="60">
        <v>880</v>
      </c>
      <c r="S969" s="60">
        <v>528.84</v>
      </c>
      <c r="T969" s="60">
        <v>878.72</v>
      </c>
      <c r="U969" s="58">
        <f t="shared" si="15"/>
        <v>10615.96</v>
      </c>
    </row>
    <row r="970" spans="1:21">
      <c r="A970" s="59">
        <v>2201</v>
      </c>
      <c r="B970" s="59" t="s">
        <v>87</v>
      </c>
      <c r="C970" s="59">
        <v>2201</v>
      </c>
      <c r="D970" s="59" t="s">
        <v>87</v>
      </c>
      <c r="E970" s="59" t="s">
        <v>1093</v>
      </c>
      <c r="F970" s="59" t="s">
        <v>1094</v>
      </c>
      <c r="G970" s="59">
        <v>9920000</v>
      </c>
      <c r="H970" s="59" t="s">
        <v>1068</v>
      </c>
      <c r="I970" s="60">
        <v>60905.59</v>
      </c>
      <c r="J970" s="60">
        <v>61065.16</v>
      </c>
      <c r="K970" s="60">
        <v>148237.54999999999</v>
      </c>
      <c r="L970" s="60">
        <v>81489.649999999994</v>
      </c>
      <c r="M970" s="60">
        <v>123251.67</v>
      </c>
      <c r="N970" s="60">
        <v>114117.55</v>
      </c>
      <c r="O970" s="60">
        <v>123055.32</v>
      </c>
      <c r="P970" s="60">
        <v>126520.25</v>
      </c>
      <c r="Q970" s="60">
        <v>170989.01</v>
      </c>
      <c r="R970" s="60">
        <v>112683.09</v>
      </c>
      <c r="S970" s="60">
        <v>84680.960000000006</v>
      </c>
      <c r="T970" s="60">
        <v>112815.15</v>
      </c>
      <c r="U970" s="58">
        <f t="shared" si="15"/>
        <v>1319810.95</v>
      </c>
    </row>
    <row r="971" spans="1:21">
      <c r="A971" s="59">
        <v>2201</v>
      </c>
      <c r="B971" s="59" t="s">
        <v>87</v>
      </c>
      <c r="C971" s="59">
        <v>2201</v>
      </c>
      <c r="D971" s="59" t="s">
        <v>87</v>
      </c>
      <c r="E971" s="59" t="s">
        <v>1093</v>
      </c>
      <c r="F971" s="59" t="s">
        <v>1094</v>
      </c>
      <c r="G971" s="59">
        <v>9935000</v>
      </c>
      <c r="H971" s="59" t="s">
        <v>1070</v>
      </c>
      <c r="I971" s="60">
        <v>4945.84</v>
      </c>
      <c r="J971" s="60">
        <v>3197.35</v>
      </c>
      <c r="K971" s="60">
        <v>3150.64</v>
      </c>
      <c r="L971" s="60">
        <v>3189.05</v>
      </c>
      <c r="M971" s="60">
        <v>1287.5899999999999</v>
      </c>
      <c r="N971" s="60">
        <v>1432.08</v>
      </c>
      <c r="O971" s="60">
        <v>2032.93</v>
      </c>
      <c r="P971" s="60">
        <v>6308.71</v>
      </c>
      <c r="Q971" s="60">
        <v>2056.65</v>
      </c>
      <c r="R971" s="60">
        <v>816.96</v>
      </c>
      <c r="S971" s="60">
        <v>2369.25</v>
      </c>
      <c r="T971" s="60">
        <v>2085.88</v>
      </c>
      <c r="U971" s="58">
        <f t="shared" si="15"/>
        <v>32872.93</v>
      </c>
    </row>
    <row r="972" spans="1:21">
      <c r="A972" s="59">
        <v>2201</v>
      </c>
      <c r="B972" s="59" t="s">
        <v>87</v>
      </c>
      <c r="C972" s="59">
        <v>2201</v>
      </c>
      <c r="D972" s="59" t="s">
        <v>87</v>
      </c>
      <c r="E972" s="59" t="s">
        <v>1095</v>
      </c>
      <c r="F972" s="59" t="s">
        <v>1096</v>
      </c>
      <c r="G972" s="59">
        <v>9184100</v>
      </c>
      <c r="H972" s="59" t="s">
        <v>93</v>
      </c>
      <c r="I972" s="60">
        <v>1146428.3400000001</v>
      </c>
      <c r="J972" s="60">
        <v>-761881.15</v>
      </c>
      <c r="K972" s="60">
        <v>212761.29</v>
      </c>
      <c r="L972" s="60">
        <v>151634.46</v>
      </c>
      <c r="M972" s="60">
        <v>190628.94</v>
      </c>
      <c r="N972" s="60">
        <v>396406.56</v>
      </c>
      <c r="O972" s="60">
        <v>29615.08</v>
      </c>
      <c r="P972" s="60">
        <v>1115366.95</v>
      </c>
      <c r="Q972" s="60">
        <v>314092.90999999997</v>
      </c>
      <c r="R972" s="60">
        <v>511247.51</v>
      </c>
      <c r="S972" s="60">
        <v>606468.54</v>
      </c>
      <c r="T972" s="60">
        <v>141913.54</v>
      </c>
      <c r="U972" s="58">
        <f t="shared" si="15"/>
        <v>4054682.9700000007</v>
      </c>
    </row>
    <row r="973" spans="1:21">
      <c r="A973" s="59">
        <v>2201</v>
      </c>
      <c r="B973" s="59" t="s">
        <v>87</v>
      </c>
      <c r="C973" s="59">
        <v>2201</v>
      </c>
      <c r="D973" s="59" t="s">
        <v>87</v>
      </c>
      <c r="E973" s="59" t="s">
        <v>1095</v>
      </c>
      <c r="F973" s="59" t="s">
        <v>1096</v>
      </c>
      <c r="G973" s="59">
        <v>9416000</v>
      </c>
      <c r="H973" s="59" t="s">
        <v>1015</v>
      </c>
      <c r="I973" s="60"/>
      <c r="J973" s="60"/>
      <c r="K973" s="60"/>
      <c r="L973" s="60"/>
      <c r="M973" s="60"/>
      <c r="N973" s="60"/>
      <c r="O973" s="60"/>
      <c r="P973" s="60">
        <v>2372.9499999999998</v>
      </c>
      <c r="Q973" s="60">
        <v>46.31</v>
      </c>
      <c r="R973" s="60"/>
      <c r="S973" s="60"/>
      <c r="T973" s="60"/>
      <c r="U973" s="58">
        <f t="shared" si="15"/>
        <v>2419.2599999999998</v>
      </c>
    </row>
    <row r="974" spans="1:21">
      <c r="A974" s="59">
        <v>2201</v>
      </c>
      <c r="B974" s="59" t="s">
        <v>87</v>
      </c>
      <c r="C974" s="59">
        <v>2201</v>
      </c>
      <c r="D974" s="59" t="s">
        <v>87</v>
      </c>
      <c r="E974" s="59" t="s">
        <v>1095</v>
      </c>
      <c r="F974" s="59" t="s">
        <v>1096</v>
      </c>
      <c r="G974" s="59">
        <v>9500000</v>
      </c>
      <c r="H974" s="59" t="s">
        <v>1017</v>
      </c>
      <c r="I974" s="60"/>
      <c r="J974" s="60"/>
      <c r="K974" s="60"/>
      <c r="L974" s="60">
        <v>9286.09</v>
      </c>
      <c r="M974" s="60"/>
      <c r="N974" s="60">
        <v>213.59</v>
      </c>
      <c r="O974" s="60"/>
      <c r="P974" s="60">
        <v>36418</v>
      </c>
      <c r="Q974" s="60">
        <v>2829.83</v>
      </c>
      <c r="R974" s="60">
        <v>-2291.2399999999998</v>
      </c>
      <c r="S974" s="60">
        <v>13017.9</v>
      </c>
      <c r="T974" s="60">
        <v>-1041669.05</v>
      </c>
      <c r="U974" s="58">
        <f t="shared" si="15"/>
        <v>-982194.88</v>
      </c>
    </row>
    <row r="975" spans="1:21">
      <c r="A975" s="59">
        <v>2201</v>
      </c>
      <c r="B975" s="59" t="s">
        <v>87</v>
      </c>
      <c r="C975" s="59">
        <v>2201</v>
      </c>
      <c r="D975" s="59" t="s">
        <v>87</v>
      </c>
      <c r="E975" s="59" t="s">
        <v>1095</v>
      </c>
      <c r="F975" s="59" t="s">
        <v>1096</v>
      </c>
      <c r="G975" s="59">
        <v>9506000</v>
      </c>
      <c r="H975" s="59" t="s">
        <v>1021</v>
      </c>
      <c r="I975" s="60"/>
      <c r="J975" s="60"/>
      <c r="K975" s="60"/>
      <c r="L975" s="60"/>
      <c r="M975" s="60"/>
      <c r="N975" s="60"/>
      <c r="O975" s="60"/>
      <c r="P975" s="60">
        <v>-14568</v>
      </c>
      <c r="Q975" s="60"/>
      <c r="R975" s="60"/>
      <c r="S975" s="60">
        <v>-5207.1000000000004</v>
      </c>
      <c r="T975" s="60"/>
      <c r="U975" s="58">
        <f t="shared" si="15"/>
        <v>-19775.099999999999</v>
      </c>
    </row>
    <row r="976" spans="1:21">
      <c r="A976" s="59">
        <v>2201</v>
      </c>
      <c r="B976" s="59" t="s">
        <v>87</v>
      </c>
      <c r="C976" s="59">
        <v>2201</v>
      </c>
      <c r="D976" s="59" t="s">
        <v>87</v>
      </c>
      <c r="E976" s="59" t="s">
        <v>1095</v>
      </c>
      <c r="F976" s="59" t="s">
        <v>1096</v>
      </c>
      <c r="G976" s="59">
        <v>9511000</v>
      </c>
      <c r="H976" s="59" t="s">
        <v>1023</v>
      </c>
      <c r="I976" s="60"/>
      <c r="J976" s="60"/>
      <c r="K976" s="60"/>
      <c r="L976" s="60"/>
      <c r="M976" s="60"/>
      <c r="N976" s="60"/>
      <c r="O976" s="60"/>
      <c r="P976" s="60"/>
      <c r="Q976" s="60">
        <v>-28467</v>
      </c>
      <c r="R976" s="60">
        <v>-941.63</v>
      </c>
      <c r="S976" s="60"/>
      <c r="T976" s="60"/>
      <c r="U976" s="58">
        <f t="shared" si="15"/>
        <v>-29408.63</v>
      </c>
    </row>
    <row r="977" spans="1:21">
      <c r="A977" s="59">
        <v>2201</v>
      </c>
      <c r="B977" s="59" t="s">
        <v>87</v>
      </c>
      <c r="C977" s="59">
        <v>2201</v>
      </c>
      <c r="D977" s="59" t="s">
        <v>87</v>
      </c>
      <c r="E977" s="59" t="s">
        <v>1095</v>
      </c>
      <c r="F977" s="59" t="s">
        <v>1096</v>
      </c>
      <c r="G977" s="59">
        <v>9512000</v>
      </c>
      <c r="H977" s="59" t="s">
        <v>1024</v>
      </c>
      <c r="I977" s="60">
        <v>1862.82</v>
      </c>
      <c r="J977" s="60">
        <v>-15952.22</v>
      </c>
      <c r="K977" s="60"/>
      <c r="L977" s="60"/>
      <c r="M977" s="60">
        <v>-1995.42</v>
      </c>
      <c r="N977" s="60">
        <v>1795.3</v>
      </c>
      <c r="O977" s="60">
        <v>9140.58</v>
      </c>
      <c r="P977" s="60"/>
      <c r="Q977" s="60">
        <v>-1215.7</v>
      </c>
      <c r="R977" s="60"/>
      <c r="S977" s="60"/>
      <c r="T977" s="60"/>
      <c r="U977" s="58">
        <f t="shared" si="15"/>
        <v>-6364.64</v>
      </c>
    </row>
    <row r="978" spans="1:21">
      <c r="A978" s="59">
        <v>2201</v>
      </c>
      <c r="B978" s="59" t="s">
        <v>87</v>
      </c>
      <c r="C978" s="59">
        <v>2201</v>
      </c>
      <c r="D978" s="59" t="s">
        <v>87</v>
      </c>
      <c r="E978" s="59" t="s">
        <v>1095</v>
      </c>
      <c r="F978" s="59" t="s">
        <v>1096</v>
      </c>
      <c r="G978" s="59">
        <v>9513000</v>
      </c>
      <c r="H978" s="59" t="s">
        <v>1025</v>
      </c>
      <c r="I978" s="60">
        <v>-88.5</v>
      </c>
      <c r="J978" s="60"/>
      <c r="K978" s="60"/>
      <c r="L978" s="60"/>
      <c r="M978" s="60"/>
      <c r="N978" s="60"/>
      <c r="O978" s="60"/>
      <c r="P978" s="60"/>
      <c r="Q978" s="60"/>
      <c r="R978" s="60">
        <v>-2709.81</v>
      </c>
      <c r="S978" s="60"/>
      <c r="T978" s="60">
        <v>-11164.2</v>
      </c>
      <c r="U978" s="58">
        <f t="shared" si="15"/>
        <v>-13962.51</v>
      </c>
    </row>
    <row r="979" spans="1:21">
      <c r="A979" s="59">
        <v>2201</v>
      </c>
      <c r="B979" s="59" t="s">
        <v>87</v>
      </c>
      <c r="C979" s="59">
        <v>2201</v>
      </c>
      <c r="D979" s="59" t="s">
        <v>87</v>
      </c>
      <c r="E979" s="59" t="s">
        <v>1095</v>
      </c>
      <c r="F979" s="59" t="s">
        <v>1096</v>
      </c>
      <c r="G979" s="59">
        <v>9514000</v>
      </c>
      <c r="H979" s="59" t="s">
        <v>1026</v>
      </c>
      <c r="I979" s="60"/>
      <c r="J979" s="60">
        <v>370.44</v>
      </c>
      <c r="K979" s="60"/>
      <c r="L979" s="60">
        <v>23357.39</v>
      </c>
      <c r="M979" s="60">
        <v>3146.66</v>
      </c>
      <c r="N979" s="60"/>
      <c r="O979" s="60">
        <v>12246.93</v>
      </c>
      <c r="P979" s="60">
        <v>9725.7900000000009</v>
      </c>
      <c r="Q979" s="60"/>
      <c r="R979" s="60"/>
      <c r="S979" s="60">
        <v>14564.06</v>
      </c>
      <c r="T979" s="60">
        <v>-362.64</v>
      </c>
      <c r="U979" s="58">
        <f t="shared" si="15"/>
        <v>63048.63</v>
      </c>
    </row>
    <row r="980" spans="1:21">
      <c r="A980" s="59">
        <v>2201</v>
      </c>
      <c r="B980" s="59" t="s">
        <v>87</v>
      </c>
      <c r="C980" s="59">
        <v>2201</v>
      </c>
      <c r="D980" s="59" t="s">
        <v>87</v>
      </c>
      <c r="E980" s="59" t="s">
        <v>1095</v>
      </c>
      <c r="F980" s="59" t="s">
        <v>1096</v>
      </c>
      <c r="G980" s="59">
        <v>9548000</v>
      </c>
      <c r="H980" s="59" t="s">
        <v>1029</v>
      </c>
      <c r="I980" s="60">
        <v>1084.42</v>
      </c>
      <c r="J980" s="60">
        <v>506.5</v>
      </c>
      <c r="K980" s="60"/>
      <c r="L980" s="60"/>
      <c r="M980" s="60"/>
      <c r="N980" s="60"/>
      <c r="O980" s="60"/>
      <c r="P980" s="60"/>
      <c r="Q980" s="60"/>
      <c r="R980" s="60">
        <v>33819.360000000001</v>
      </c>
      <c r="S980" s="60">
        <v>21987.24</v>
      </c>
      <c r="T980" s="60">
        <v>-32712.58</v>
      </c>
      <c r="U980" s="58">
        <f t="shared" si="15"/>
        <v>24684.940000000002</v>
      </c>
    </row>
    <row r="981" spans="1:21">
      <c r="A981" s="59">
        <v>2201</v>
      </c>
      <c r="B981" s="59" t="s">
        <v>87</v>
      </c>
      <c r="C981" s="59">
        <v>2201</v>
      </c>
      <c r="D981" s="59" t="s">
        <v>87</v>
      </c>
      <c r="E981" s="59" t="s">
        <v>1095</v>
      </c>
      <c r="F981" s="59" t="s">
        <v>1096</v>
      </c>
      <c r="G981" s="59">
        <v>9549000</v>
      </c>
      <c r="H981" s="59" t="s">
        <v>1030</v>
      </c>
      <c r="I981" s="60"/>
      <c r="J981" s="60"/>
      <c r="K981" s="60">
        <v>-783.91</v>
      </c>
      <c r="L981" s="60"/>
      <c r="M981" s="60"/>
      <c r="N981" s="60"/>
      <c r="O981" s="60"/>
      <c r="P981" s="60">
        <v>-21850</v>
      </c>
      <c r="Q981" s="60">
        <v>2418.67</v>
      </c>
      <c r="R981" s="60">
        <v>16155.83</v>
      </c>
      <c r="S981" s="60">
        <v>-7643.63</v>
      </c>
      <c r="T981" s="60"/>
      <c r="U981" s="58">
        <f t="shared" si="15"/>
        <v>-11703.039999999997</v>
      </c>
    </row>
    <row r="982" spans="1:21">
      <c r="A982" s="59">
        <v>2201</v>
      </c>
      <c r="B982" s="59" t="s">
        <v>87</v>
      </c>
      <c r="C982" s="59">
        <v>2201</v>
      </c>
      <c r="D982" s="59" t="s">
        <v>87</v>
      </c>
      <c r="E982" s="59" t="s">
        <v>1095</v>
      </c>
      <c r="F982" s="59" t="s">
        <v>1096</v>
      </c>
      <c r="G982" s="59">
        <v>9552000</v>
      </c>
      <c r="H982" s="59" t="s">
        <v>1031</v>
      </c>
      <c r="I982" s="60">
        <v>0</v>
      </c>
      <c r="J982" s="60">
        <v>0</v>
      </c>
      <c r="K982" s="60"/>
      <c r="L982" s="60"/>
      <c r="M982" s="60"/>
      <c r="N982" s="60"/>
      <c r="O982" s="60"/>
      <c r="P982" s="60"/>
      <c r="Q982" s="60"/>
      <c r="R982" s="60">
        <v>-4358.8100000000004</v>
      </c>
      <c r="S982" s="60"/>
      <c r="T982" s="60"/>
      <c r="U982" s="58">
        <f t="shared" si="15"/>
        <v>-4358.8100000000004</v>
      </c>
    </row>
    <row r="983" spans="1:21">
      <c r="A983" s="59">
        <v>2201</v>
      </c>
      <c r="B983" s="59" t="s">
        <v>87</v>
      </c>
      <c r="C983" s="59">
        <v>2201</v>
      </c>
      <c r="D983" s="59" t="s">
        <v>87</v>
      </c>
      <c r="E983" s="59" t="s">
        <v>1095</v>
      </c>
      <c r="F983" s="59" t="s">
        <v>1096</v>
      </c>
      <c r="G983" s="59">
        <v>9553000</v>
      </c>
      <c r="H983" s="59" t="s">
        <v>1032</v>
      </c>
      <c r="I983" s="60">
        <v>-1084.42</v>
      </c>
      <c r="J983" s="60">
        <v>-506.5</v>
      </c>
      <c r="K983" s="60">
        <v>706.21</v>
      </c>
      <c r="L983" s="60">
        <v>-2159.0100000000002</v>
      </c>
      <c r="M983" s="60"/>
      <c r="N983" s="60"/>
      <c r="O983" s="60"/>
      <c r="P983" s="60"/>
      <c r="Q983" s="60">
        <v>-3681.79</v>
      </c>
      <c r="R983" s="60">
        <v>-51977.65</v>
      </c>
      <c r="S983" s="60"/>
      <c r="T983" s="60">
        <v>-14021.5</v>
      </c>
      <c r="U983" s="58">
        <f t="shared" si="15"/>
        <v>-72724.66</v>
      </c>
    </row>
    <row r="984" spans="1:21">
      <c r="A984" s="59">
        <v>2201</v>
      </c>
      <c r="B984" s="59" t="s">
        <v>87</v>
      </c>
      <c r="C984" s="59">
        <v>2201</v>
      </c>
      <c r="D984" s="59" t="s">
        <v>87</v>
      </c>
      <c r="E984" s="59" t="s">
        <v>1095</v>
      </c>
      <c r="F984" s="59" t="s">
        <v>1096</v>
      </c>
      <c r="G984" s="59">
        <v>9566000</v>
      </c>
      <c r="H984" s="59" t="s">
        <v>1041</v>
      </c>
      <c r="I984" s="60"/>
      <c r="J984" s="60"/>
      <c r="K984" s="60"/>
      <c r="L984" s="60">
        <v>58564.71</v>
      </c>
      <c r="M984" s="60"/>
      <c r="N984" s="60">
        <v>-58564.71</v>
      </c>
      <c r="O984" s="60"/>
      <c r="P984" s="60"/>
      <c r="Q984" s="60"/>
      <c r="R984" s="60"/>
      <c r="S984" s="60"/>
      <c r="T984" s="60">
        <v>10025.35</v>
      </c>
      <c r="U984" s="58">
        <f t="shared" si="15"/>
        <v>10025.35</v>
      </c>
    </row>
    <row r="985" spans="1:21">
      <c r="A985" s="59">
        <v>2201</v>
      </c>
      <c r="B985" s="59" t="s">
        <v>87</v>
      </c>
      <c r="C985" s="59">
        <v>2201</v>
      </c>
      <c r="D985" s="59" t="s">
        <v>87</v>
      </c>
      <c r="E985" s="59" t="s">
        <v>1095</v>
      </c>
      <c r="F985" s="59" t="s">
        <v>1096</v>
      </c>
      <c r="G985" s="59">
        <v>9569200</v>
      </c>
      <c r="H985" s="59" t="s">
        <v>1043</v>
      </c>
      <c r="I985" s="60">
        <v>38.28</v>
      </c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8">
        <f t="shared" si="15"/>
        <v>38.28</v>
      </c>
    </row>
    <row r="986" spans="1:21">
      <c r="A986" s="59">
        <v>2201</v>
      </c>
      <c r="B986" s="59" t="s">
        <v>87</v>
      </c>
      <c r="C986" s="59">
        <v>2201</v>
      </c>
      <c r="D986" s="59" t="s">
        <v>87</v>
      </c>
      <c r="E986" s="59" t="s">
        <v>1095</v>
      </c>
      <c r="F986" s="59" t="s">
        <v>1096</v>
      </c>
      <c r="G986" s="59">
        <v>9571000</v>
      </c>
      <c r="H986" s="59" t="s">
        <v>1046</v>
      </c>
      <c r="I986" s="60">
        <v>-2375.3200000000002</v>
      </c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>
        <v>-1130.78</v>
      </c>
      <c r="U986" s="58">
        <f t="shared" si="15"/>
        <v>-3506.1000000000004</v>
      </c>
    </row>
    <row r="987" spans="1:21">
      <c r="A987" s="59">
        <v>2201</v>
      </c>
      <c r="B987" s="59" t="s">
        <v>87</v>
      </c>
      <c r="C987" s="59">
        <v>2201</v>
      </c>
      <c r="D987" s="59" t="s">
        <v>87</v>
      </c>
      <c r="E987" s="59" t="s">
        <v>1095</v>
      </c>
      <c r="F987" s="59" t="s">
        <v>1096</v>
      </c>
      <c r="G987" s="59">
        <v>9580000</v>
      </c>
      <c r="H987" s="59" t="s">
        <v>1047</v>
      </c>
      <c r="I987" s="60"/>
      <c r="J987" s="60"/>
      <c r="K987" s="60"/>
      <c r="L987" s="60"/>
      <c r="M987" s="60"/>
      <c r="N987" s="60"/>
      <c r="O987" s="60">
        <v>-74153.86</v>
      </c>
      <c r="P987" s="60"/>
      <c r="Q987" s="60"/>
      <c r="R987" s="60"/>
      <c r="S987" s="60"/>
      <c r="T987" s="60"/>
      <c r="U987" s="58">
        <f t="shared" si="15"/>
        <v>-74153.86</v>
      </c>
    </row>
    <row r="988" spans="1:21">
      <c r="A988" s="59">
        <v>2201</v>
      </c>
      <c r="B988" s="59" t="s">
        <v>87</v>
      </c>
      <c r="C988" s="59">
        <v>2201</v>
      </c>
      <c r="D988" s="59" t="s">
        <v>87</v>
      </c>
      <c r="E988" s="59" t="s">
        <v>1095</v>
      </c>
      <c r="F988" s="59" t="s">
        <v>1096</v>
      </c>
      <c r="G988" s="59">
        <v>9581000</v>
      </c>
      <c r="H988" s="59" t="s">
        <v>1048</v>
      </c>
      <c r="I988" s="60"/>
      <c r="J988" s="60"/>
      <c r="K988" s="60"/>
      <c r="L988" s="60"/>
      <c r="M988" s="60">
        <v>-1328.68</v>
      </c>
      <c r="N988" s="60"/>
      <c r="O988" s="60"/>
      <c r="P988" s="60"/>
      <c r="Q988" s="60"/>
      <c r="R988" s="60"/>
      <c r="S988" s="60">
        <v>-2929.7</v>
      </c>
      <c r="T988" s="60">
        <v>-655.34</v>
      </c>
      <c r="U988" s="58">
        <f t="shared" si="15"/>
        <v>-4913.72</v>
      </c>
    </row>
    <row r="989" spans="1:21">
      <c r="A989" s="59">
        <v>2201</v>
      </c>
      <c r="B989" s="59" t="s">
        <v>87</v>
      </c>
      <c r="C989" s="59">
        <v>2201</v>
      </c>
      <c r="D989" s="59" t="s">
        <v>87</v>
      </c>
      <c r="E989" s="59" t="s">
        <v>1095</v>
      </c>
      <c r="F989" s="59" t="s">
        <v>1096</v>
      </c>
      <c r="G989" s="59">
        <v>9582000</v>
      </c>
      <c r="H989" s="59" t="s">
        <v>1049</v>
      </c>
      <c r="I989" s="60"/>
      <c r="J989" s="60"/>
      <c r="K989" s="60"/>
      <c r="L989" s="60">
        <v>14.58</v>
      </c>
      <c r="M989" s="60"/>
      <c r="N989" s="60"/>
      <c r="O989" s="60"/>
      <c r="P989" s="60"/>
      <c r="Q989" s="60">
        <v>4487.74</v>
      </c>
      <c r="R989" s="60"/>
      <c r="S989" s="60"/>
      <c r="T989" s="60">
        <v>-8322.84</v>
      </c>
      <c r="U989" s="58">
        <f t="shared" si="15"/>
        <v>-3820.5200000000004</v>
      </c>
    </row>
    <row r="990" spans="1:21">
      <c r="A990" s="59">
        <v>2201</v>
      </c>
      <c r="B990" s="59" t="s">
        <v>87</v>
      </c>
      <c r="C990" s="59">
        <v>2201</v>
      </c>
      <c r="D990" s="59" t="s">
        <v>87</v>
      </c>
      <c r="E990" s="59" t="s">
        <v>1095</v>
      </c>
      <c r="F990" s="59" t="s">
        <v>1096</v>
      </c>
      <c r="G990" s="59">
        <v>9583000</v>
      </c>
      <c r="H990" s="59" t="s">
        <v>1050</v>
      </c>
      <c r="I990" s="60">
        <v>-1691.25</v>
      </c>
      <c r="J990" s="60">
        <v>-201471.96</v>
      </c>
      <c r="K990" s="60">
        <v>-110329.89</v>
      </c>
      <c r="L990" s="60">
        <v>-95939.03</v>
      </c>
      <c r="M990" s="60">
        <v>-110329.89</v>
      </c>
      <c r="N990" s="60">
        <v>-112087.23</v>
      </c>
      <c r="O990" s="60">
        <v>-30351.1</v>
      </c>
      <c r="P990" s="60">
        <v>-15538.67</v>
      </c>
      <c r="Q990" s="60">
        <v>-978103</v>
      </c>
      <c r="R990" s="60">
        <v>96112.36</v>
      </c>
      <c r="S990" s="60">
        <v>-393048.57</v>
      </c>
      <c r="T990" s="60">
        <v>1065675.8799999999</v>
      </c>
      <c r="U990" s="58">
        <f t="shared" si="15"/>
        <v>-887102.35000000009</v>
      </c>
    </row>
    <row r="991" spans="1:21">
      <c r="A991" s="59">
        <v>2201</v>
      </c>
      <c r="B991" s="59" t="s">
        <v>87</v>
      </c>
      <c r="C991" s="59">
        <v>2201</v>
      </c>
      <c r="D991" s="59" t="s">
        <v>87</v>
      </c>
      <c r="E991" s="59" t="s">
        <v>1095</v>
      </c>
      <c r="F991" s="59" t="s">
        <v>1096</v>
      </c>
      <c r="G991" s="59">
        <v>9585000</v>
      </c>
      <c r="H991" s="59" t="s">
        <v>1052</v>
      </c>
      <c r="I991" s="60"/>
      <c r="J991" s="60"/>
      <c r="K991" s="60"/>
      <c r="L991" s="60"/>
      <c r="M991" s="60"/>
      <c r="N991" s="60"/>
      <c r="O991" s="60">
        <v>741.54</v>
      </c>
      <c r="P991" s="60"/>
      <c r="Q991" s="60">
        <v>142.96</v>
      </c>
      <c r="R991" s="60"/>
      <c r="S991" s="60"/>
      <c r="T991" s="60"/>
      <c r="U991" s="58">
        <f t="shared" si="15"/>
        <v>884.5</v>
      </c>
    </row>
    <row r="992" spans="1:21">
      <c r="A992" s="59">
        <v>2201</v>
      </c>
      <c r="B992" s="59" t="s">
        <v>87</v>
      </c>
      <c r="C992" s="59">
        <v>2201</v>
      </c>
      <c r="D992" s="59" t="s">
        <v>87</v>
      </c>
      <c r="E992" s="59" t="s">
        <v>1095</v>
      </c>
      <c r="F992" s="59" t="s">
        <v>1096</v>
      </c>
      <c r="G992" s="59">
        <v>9586000</v>
      </c>
      <c r="H992" s="59" t="s">
        <v>1053</v>
      </c>
      <c r="I992" s="60">
        <v>-1139985.6000000001</v>
      </c>
      <c r="J992" s="60">
        <v>981187.58</v>
      </c>
      <c r="K992" s="60">
        <v>-68952</v>
      </c>
      <c r="L992" s="60">
        <v>-74630.399999999994</v>
      </c>
      <c r="M992" s="60">
        <v>-66892.800000000003</v>
      </c>
      <c r="N992" s="60">
        <v>-79809.600000000006</v>
      </c>
      <c r="O992" s="60">
        <v>-83131.320000000007</v>
      </c>
      <c r="P992" s="60">
        <v>-99988.51</v>
      </c>
      <c r="Q992" s="60">
        <v>-201331.1</v>
      </c>
      <c r="R992" s="60">
        <v>-100089.60000000001</v>
      </c>
      <c r="S992" s="60">
        <v>-138938.42000000001</v>
      </c>
      <c r="T992" s="60">
        <v>-118747.2</v>
      </c>
      <c r="U992" s="58">
        <f t="shared" si="15"/>
        <v>-1191308.97</v>
      </c>
    </row>
    <row r="993" spans="1:21">
      <c r="A993" s="59">
        <v>2201</v>
      </c>
      <c r="B993" s="59" t="s">
        <v>87</v>
      </c>
      <c r="C993" s="59">
        <v>2201</v>
      </c>
      <c r="D993" s="59" t="s">
        <v>87</v>
      </c>
      <c r="E993" s="59" t="s">
        <v>1095</v>
      </c>
      <c r="F993" s="59" t="s">
        <v>1096</v>
      </c>
      <c r="G993" s="59">
        <v>9588000</v>
      </c>
      <c r="H993" s="59" t="s">
        <v>1055</v>
      </c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>
        <v>-15979.41</v>
      </c>
      <c r="U993" s="58">
        <f t="shared" si="15"/>
        <v>-15979.41</v>
      </c>
    </row>
    <row r="994" spans="1:21">
      <c r="A994" s="59">
        <v>2201</v>
      </c>
      <c r="B994" s="59" t="s">
        <v>87</v>
      </c>
      <c r="C994" s="59">
        <v>2201</v>
      </c>
      <c r="D994" s="59" t="s">
        <v>87</v>
      </c>
      <c r="E994" s="59" t="s">
        <v>1095</v>
      </c>
      <c r="F994" s="59" t="s">
        <v>1096</v>
      </c>
      <c r="G994" s="59">
        <v>9593000</v>
      </c>
      <c r="H994" s="59" t="s">
        <v>1058</v>
      </c>
      <c r="I994" s="60"/>
      <c r="J994" s="60"/>
      <c r="K994" s="60"/>
      <c r="L994" s="60"/>
      <c r="M994" s="60">
        <v>-4596.04</v>
      </c>
      <c r="N994" s="60"/>
      <c r="O994" s="60">
        <v>28364.240000000002</v>
      </c>
      <c r="P994" s="60"/>
      <c r="Q994" s="60"/>
      <c r="R994" s="60">
        <v>-5000</v>
      </c>
      <c r="S994" s="60">
        <v>-2937.96</v>
      </c>
      <c r="T994" s="60">
        <v>-34019.33</v>
      </c>
      <c r="U994" s="58">
        <f t="shared" si="15"/>
        <v>-18189.09</v>
      </c>
    </row>
    <row r="995" spans="1:21">
      <c r="A995" s="59">
        <v>2201</v>
      </c>
      <c r="B995" s="59" t="s">
        <v>87</v>
      </c>
      <c r="C995" s="59">
        <v>2201</v>
      </c>
      <c r="D995" s="59" t="s">
        <v>87</v>
      </c>
      <c r="E995" s="59" t="s">
        <v>1095</v>
      </c>
      <c r="F995" s="59" t="s">
        <v>1096</v>
      </c>
      <c r="G995" s="59">
        <v>9594000</v>
      </c>
      <c r="H995" s="59" t="s">
        <v>1059</v>
      </c>
      <c r="I995" s="60"/>
      <c r="J995" s="60"/>
      <c r="K995" s="60"/>
      <c r="L995" s="60"/>
      <c r="M995" s="60">
        <v>-983.72</v>
      </c>
      <c r="N995" s="60"/>
      <c r="O995" s="60">
        <v>27210.25</v>
      </c>
      <c r="P995" s="60"/>
      <c r="Q995" s="60"/>
      <c r="R995" s="60"/>
      <c r="S995" s="60">
        <v>1258.8699999999999</v>
      </c>
      <c r="T995" s="60">
        <v>-19430.27</v>
      </c>
      <c r="U995" s="58">
        <f t="shared" si="15"/>
        <v>8055.1299999999974</v>
      </c>
    </row>
    <row r="996" spans="1:21">
      <c r="A996" s="59">
        <v>2201</v>
      </c>
      <c r="B996" s="59" t="s">
        <v>87</v>
      </c>
      <c r="C996" s="59">
        <v>2201</v>
      </c>
      <c r="D996" s="59" t="s">
        <v>87</v>
      </c>
      <c r="E996" s="59" t="s">
        <v>1095</v>
      </c>
      <c r="F996" s="59" t="s">
        <v>1096</v>
      </c>
      <c r="G996" s="59">
        <v>9595000</v>
      </c>
      <c r="H996" s="59" t="s">
        <v>1060</v>
      </c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>
        <v>-20051.64</v>
      </c>
      <c r="U996" s="58">
        <f t="shared" si="15"/>
        <v>-20051.64</v>
      </c>
    </row>
    <row r="997" spans="1:21">
      <c r="A997" s="59">
        <v>2201</v>
      </c>
      <c r="B997" s="59" t="s">
        <v>87</v>
      </c>
      <c r="C997" s="59">
        <v>2201</v>
      </c>
      <c r="D997" s="59" t="s">
        <v>87</v>
      </c>
      <c r="E997" s="59" t="s">
        <v>1095</v>
      </c>
      <c r="F997" s="59" t="s">
        <v>1096</v>
      </c>
      <c r="G997" s="59">
        <v>9903000</v>
      </c>
      <c r="H997" s="59" t="s">
        <v>1065</v>
      </c>
      <c r="I997" s="60"/>
      <c r="J997" s="60"/>
      <c r="K997" s="60"/>
      <c r="L997" s="60">
        <v>7696.86</v>
      </c>
      <c r="M997" s="60"/>
      <c r="N997" s="60">
        <v>15866.73</v>
      </c>
      <c r="O997" s="60"/>
      <c r="P997" s="60">
        <v>2662.19</v>
      </c>
      <c r="Q997" s="60">
        <v>-5389.34</v>
      </c>
      <c r="R997" s="60">
        <v>755.88</v>
      </c>
      <c r="S997" s="60"/>
      <c r="T997" s="60"/>
      <c r="U997" s="58">
        <f t="shared" si="15"/>
        <v>21592.32</v>
      </c>
    </row>
    <row r="998" spans="1:21">
      <c r="A998" s="59">
        <v>2201</v>
      </c>
      <c r="B998" s="59" t="s">
        <v>87</v>
      </c>
      <c r="C998" s="59">
        <v>2201</v>
      </c>
      <c r="D998" s="59" t="s">
        <v>87</v>
      </c>
      <c r="E998" s="59" t="s">
        <v>1095</v>
      </c>
      <c r="F998" s="59" t="s">
        <v>1096</v>
      </c>
      <c r="G998" s="59">
        <v>9908000</v>
      </c>
      <c r="H998" s="59" t="s">
        <v>1066</v>
      </c>
      <c r="I998" s="60">
        <v>99.74</v>
      </c>
      <c r="J998" s="60"/>
      <c r="K998" s="60"/>
      <c r="L998" s="60"/>
      <c r="M998" s="60">
        <v>0</v>
      </c>
      <c r="N998" s="60">
        <v>4820.8</v>
      </c>
      <c r="O998" s="60">
        <v>0</v>
      </c>
      <c r="P998" s="60"/>
      <c r="Q998" s="60">
        <v>-141.49</v>
      </c>
      <c r="R998" s="60"/>
      <c r="S998" s="60">
        <v>7674.93</v>
      </c>
      <c r="T998" s="60">
        <v>124</v>
      </c>
      <c r="U998" s="58">
        <f t="shared" si="15"/>
        <v>12577.98</v>
      </c>
    </row>
    <row r="999" spans="1:21">
      <c r="A999" s="59">
        <v>2201</v>
      </c>
      <c r="B999" s="59" t="s">
        <v>87</v>
      </c>
      <c r="C999" s="59">
        <v>2201</v>
      </c>
      <c r="D999" s="59" t="s">
        <v>87</v>
      </c>
      <c r="E999" s="59" t="s">
        <v>1095</v>
      </c>
      <c r="F999" s="59" t="s">
        <v>1096</v>
      </c>
      <c r="G999" s="59">
        <v>9909000</v>
      </c>
      <c r="H999" s="59" t="s">
        <v>1067</v>
      </c>
      <c r="I999" s="60">
        <v>-99.74</v>
      </c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>
        <v>-124</v>
      </c>
      <c r="U999" s="58">
        <f t="shared" si="15"/>
        <v>-223.74</v>
      </c>
    </row>
    <row r="1000" spans="1:21">
      <c r="A1000" s="59">
        <v>2201</v>
      </c>
      <c r="B1000" s="59" t="s">
        <v>87</v>
      </c>
      <c r="C1000" s="59">
        <v>2201</v>
      </c>
      <c r="D1000" s="59" t="s">
        <v>87</v>
      </c>
      <c r="E1000" s="59" t="s">
        <v>1095</v>
      </c>
      <c r="F1000" s="59" t="s">
        <v>1096</v>
      </c>
      <c r="G1000" s="59">
        <v>9920000</v>
      </c>
      <c r="H1000" s="59" t="s">
        <v>1068</v>
      </c>
      <c r="I1000" s="60"/>
      <c r="J1000" s="60">
        <v>67.290000000000006</v>
      </c>
      <c r="K1000" s="60">
        <v>-36073.599999999999</v>
      </c>
      <c r="L1000" s="60">
        <v>-26160.87</v>
      </c>
      <c r="M1000" s="60"/>
      <c r="N1000" s="60">
        <v>-74887.02</v>
      </c>
      <c r="O1000" s="60">
        <v>-36335.550000000003</v>
      </c>
      <c r="P1000" s="60">
        <v>-25165.15</v>
      </c>
      <c r="Q1000" s="60">
        <v>-32823.82</v>
      </c>
      <c r="R1000" s="60">
        <v>-20698.3</v>
      </c>
      <c r="S1000" s="60">
        <v>-107280.98</v>
      </c>
      <c r="T1000" s="60">
        <v>-36862.699999999997</v>
      </c>
      <c r="U1000" s="58">
        <f t="shared" si="15"/>
        <v>-396220.7</v>
      </c>
    </row>
    <row r="1001" spans="1:21">
      <c r="A1001" s="59">
        <v>2201</v>
      </c>
      <c r="B1001" s="59" t="s">
        <v>87</v>
      </c>
      <c r="C1001" s="59">
        <v>2201</v>
      </c>
      <c r="D1001" s="59" t="s">
        <v>87</v>
      </c>
      <c r="E1001" s="59" t="s">
        <v>1095</v>
      </c>
      <c r="F1001" s="59" t="s">
        <v>1096</v>
      </c>
      <c r="G1001" s="59">
        <v>9930200</v>
      </c>
      <c r="H1001" s="59" t="s">
        <v>1069</v>
      </c>
      <c r="I1001" s="60"/>
      <c r="J1001" s="60"/>
      <c r="K1001" s="60"/>
      <c r="L1001" s="60"/>
      <c r="M1001" s="60">
        <v>-3924.72</v>
      </c>
      <c r="N1001" s="60"/>
      <c r="O1001" s="60"/>
      <c r="P1001" s="60"/>
      <c r="Q1001" s="60"/>
      <c r="R1001" s="60"/>
      <c r="S1001" s="60"/>
      <c r="T1001" s="60"/>
      <c r="U1001" s="58">
        <f t="shared" si="15"/>
        <v>-3924.72</v>
      </c>
    </row>
    <row r="1002" spans="1:21">
      <c r="A1002" s="59">
        <v>2201</v>
      </c>
      <c r="B1002" s="59" t="s">
        <v>87</v>
      </c>
      <c r="C1002" s="59">
        <v>2201</v>
      </c>
      <c r="D1002" s="59" t="s">
        <v>87</v>
      </c>
      <c r="E1002" s="59" t="s">
        <v>1095</v>
      </c>
      <c r="F1002" s="59" t="s">
        <v>1096</v>
      </c>
      <c r="G1002" s="59" t="s">
        <v>1071</v>
      </c>
      <c r="H1002" s="59" t="s">
        <v>1072</v>
      </c>
      <c r="I1002" s="60">
        <v>1691.25</v>
      </c>
      <c r="J1002" s="60"/>
      <c r="K1002" s="60"/>
      <c r="L1002" s="60"/>
      <c r="M1002" s="60"/>
      <c r="N1002" s="60"/>
      <c r="O1002" s="60"/>
      <c r="P1002" s="60"/>
      <c r="Q1002" s="60"/>
      <c r="R1002" s="60">
        <v>-30121</v>
      </c>
      <c r="S1002" s="60">
        <v>-2222.0700000000002</v>
      </c>
      <c r="T1002" s="60"/>
      <c r="U1002" s="58">
        <f t="shared" si="15"/>
        <v>-30651.82</v>
      </c>
    </row>
    <row r="1003" spans="1:21">
      <c r="A1003" s="59">
        <v>2201</v>
      </c>
      <c r="B1003" s="59" t="s">
        <v>87</v>
      </c>
      <c r="C1003" s="59">
        <v>2201</v>
      </c>
      <c r="D1003" s="59" t="s">
        <v>87</v>
      </c>
      <c r="E1003" s="59" t="s">
        <v>1097</v>
      </c>
      <c r="F1003" s="59" t="s">
        <v>1098</v>
      </c>
      <c r="G1003" s="59">
        <v>9184100</v>
      </c>
      <c r="H1003" s="59" t="s">
        <v>93</v>
      </c>
      <c r="I1003" s="60">
        <v>-1303927.7</v>
      </c>
      <c r="J1003" s="60">
        <v>609240.03</v>
      </c>
      <c r="K1003" s="60">
        <v>-393198.76</v>
      </c>
      <c r="L1003" s="60">
        <v>-281686.64</v>
      </c>
      <c r="M1003" s="60">
        <v>-395468.75</v>
      </c>
      <c r="N1003" s="60">
        <v>-553051.4</v>
      </c>
      <c r="O1003" s="60">
        <v>-159899.69</v>
      </c>
      <c r="P1003" s="60">
        <v>-1234295.95</v>
      </c>
      <c r="Q1003" s="60">
        <v>-447099.22</v>
      </c>
      <c r="R1003" s="60">
        <v>-588631.81999999995</v>
      </c>
      <c r="S1003" s="60">
        <v>-610357.93999999994</v>
      </c>
      <c r="T1003" s="60">
        <v>-259468.73</v>
      </c>
      <c r="U1003" s="58">
        <f t="shared" si="15"/>
        <v>-5617846.5700000003</v>
      </c>
    </row>
    <row r="1004" spans="1:21">
      <c r="A1004" s="59">
        <v>2201</v>
      </c>
      <c r="B1004" s="59" t="s">
        <v>87</v>
      </c>
      <c r="C1004" s="59">
        <v>2201</v>
      </c>
      <c r="D1004" s="59" t="s">
        <v>87</v>
      </c>
      <c r="E1004" s="59" t="s">
        <v>1099</v>
      </c>
      <c r="F1004" s="59" t="s">
        <v>1100</v>
      </c>
      <c r="G1004" s="59">
        <v>9184100</v>
      </c>
      <c r="H1004" s="59" t="s">
        <v>93</v>
      </c>
      <c r="I1004" s="60">
        <v>-4863966.55</v>
      </c>
      <c r="J1004" s="60">
        <v>-4694900.0199999996</v>
      </c>
      <c r="K1004" s="60">
        <v>-5517520.8399999999</v>
      </c>
      <c r="L1004" s="60">
        <v>-5019515.8</v>
      </c>
      <c r="M1004" s="60">
        <v>-5827904.3600000003</v>
      </c>
      <c r="N1004" s="60">
        <v>-5564390.71</v>
      </c>
      <c r="O1004" s="60">
        <v>-5356184.97</v>
      </c>
      <c r="P1004" s="60">
        <v>-6082321.4299999997</v>
      </c>
      <c r="Q1004" s="60">
        <v>-4979371.95</v>
      </c>
      <c r="R1004" s="60">
        <v>-5769509.9500000002</v>
      </c>
      <c r="S1004" s="60">
        <v>-5581598.1500000004</v>
      </c>
      <c r="T1004" s="60">
        <v>-5713205.9800000004</v>
      </c>
      <c r="U1004" s="58">
        <f t="shared" si="15"/>
        <v>-64970390.710000008</v>
      </c>
    </row>
    <row r="1005" spans="1:21">
      <c r="A1005" s="59">
        <v>2201</v>
      </c>
      <c r="B1005" s="59" t="s">
        <v>87</v>
      </c>
      <c r="C1005" s="59">
        <v>2201</v>
      </c>
      <c r="D1005" s="59" t="s">
        <v>87</v>
      </c>
      <c r="E1005" s="59" t="s">
        <v>1101</v>
      </c>
      <c r="F1005" s="59" t="s">
        <v>1102</v>
      </c>
      <c r="G1005" s="59">
        <v>9184100</v>
      </c>
      <c r="H1005" s="59" t="s">
        <v>93</v>
      </c>
      <c r="I1005" s="60">
        <v>-707836.66</v>
      </c>
      <c r="J1005" s="60">
        <v>-724361.34</v>
      </c>
      <c r="K1005" s="60">
        <v>-825620.65</v>
      </c>
      <c r="L1005" s="60">
        <v>-750540.19</v>
      </c>
      <c r="M1005" s="60">
        <v>-1025278.13</v>
      </c>
      <c r="N1005" s="60">
        <v>-1002993.74</v>
      </c>
      <c r="O1005" s="60">
        <v>-855978.8</v>
      </c>
      <c r="P1005" s="60">
        <v>-913202.67</v>
      </c>
      <c r="Q1005" s="60">
        <v>-773445.45</v>
      </c>
      <c r="R1005" s="60">
        <v>-831626.63</v>
      </c>
      <c r="S1005" s="60">
        <v>-858974.25</v>
      </c>
      <c r="T1005" s="60">
        <v>-879764.37</v>
      </c>
      <c r="U1005" s="58">
        <f t="shared" si="15"/>
        <v>-10149622.879999999</v>
      </c>
    </row>
    <row r="1006" spans="1:21">
      <c r="A1006" s="59">
        <v>2201</v>
      </c>
      <c r="B1006" s="59" t="s">
        <v>87</v>
      </c>
      <c r="C1006" s="59">
        <v>2201</v>
      </c>
      <c r="D1006" s="59" t="s">
        <v>87</v>
      </c>
      <c r="E1006" s="59" t="s">
        <v>94</v>
      </c>
      <c r="F1006" s="59" t="s">
        <v>95</v>
      </c>
      <c r="G1006" s="59">
        <v>9184100</v>
      </c>
      <c r="H1006" s="59" t="s">
        <v>93</v>
      </c>
      <c r="I1006" s="60">
        <v>4774.1499999999996</v>
      </c>
      <c r="J1006" s="60">
        <v>6765.06</v>
      </c>
      <c r="K1006" s="60">
        <v>5801.13</v>
      </c>
      <c r="L1006" s="60">
        <v>11770.94</v>
      </c>
      <c r="M1006" s="60">
        <v>7693.06</v>
      </c>
      <c r="N1006" s="60">
        <v>9508.66</v>
      </c>
      <c r="O1006" s="60">
        <v>12726.99</v>
      </c>
      <c r="P1006" s="60">
        <v>14967.98</v>
      </c>
      <c r="Q1006" s="60">
        <v>12010.48</v>
      </c>
      <c r="R1006" s="60">
        <v>28516.84</v>
      </c>
      <c r="S1006" s="60">
        <v>25341.31</v>
      </c>
      <c r="T1006" s="60">
        <v>8543.06</v>
      </c>
      <c r="U1006" s="58">
        <f t="shared" si="15"/>
        <v>148419.66</v>
      </c>
    </row>
    <row r="1007" spans="1:21">
      <c r="A1007" s="59">
        <v>2201</v>
      </c>
      <c r="B1007" s="59" t="s">
        <v>87</v>
      </c>
      <c r="C1007" s="59">
        <v>2201</v>
      </c>
      <c r="D1007" s="59" t="s">
        <v>87</v>
      </c>
      <c r="E1007" s="59" t="s">
        <v>94</v>
      </c>
      <c r="F1007" s="59" t="s">
        <v>95</v>
      </c>
      <c r="G1007" s="59">
        <v>9416000</v>
      </c>
      <c r="H1007" s="59" t="s">
        <v>1015</v>
      </c>
      <c r="I1007" s="60"/>
      <c r="J1007" s="60"/>
      <c r="K1007" s="60"/>
      <c r="L1007" s="60"/>
      <c r="M1007" s="60"/>
      <c r="N1007" s="60"/>
      <c r="O1007" s="60"/>
      <c r="P1007" s="60"/>
      <c r="Q1007" s="60"/>
      <c r="R1007" s="60">
        <v>140.88</v>
      </c>
      <c r="S1007" s="60">
        <v>132.72</v>
      </c>
      <c r="T1007" s="60">
        <v>43.03</v>
      </c>
      <c r="U1007" s="58">
        <f t="shared" si="15"/>
        <v>316.63</v>
      </c>
    </row>
    <row r="1008" spans="1:21">
      <c r="A1008" s="59">
        <v>2201</v>
      </c>
      <c r="B1008" s="59" t="s">
        <v>87</v>
      </c>
      <c r="C1008" s="59">
        <v>2201</v>
      </c>
      <c r="D1008" s="59" t="s">
        <v>87</v>
      </c>
      <c r="E1008" s="59" t="s">
        <v>94</v>
      </c>
      <c r="F1008" s="59" t="s">
        <v>95</v>
      </c>
      <c r="G1008" s="59">
        <v>9926000</v>
      </c>
      <c r="H1008" s="59" t="s">
        <v>1103</v>
      </c>
      <c r="I1008" s="60">
        <v>9762.4599999999991</v>
      </c>
      <c r="J1008" s="60">
        <v>12996.38</v>
      </c>
      <c r="K1008" s="60">
        <v>10876.08</v>
      </c>
      <c r="L1008" s="60">
        <v>21997</v>
      </c>
      <c r="M1008" s="60">
        <v>13080.39</v>
      </c>
      <c r="N1008" s="60">
        <v>16850.72</v>
      </c>
      <c r="O1008" s="60">
        <v>23356.74</v>
      </c>
      <c r="P1008" s="60">
        <v>25529.05</v>
      </c>
      <c r="Q1008" s="60">
        <v>24534.89</v>
      </c>
      <c r="R1008" s="60">
        <v>49800.36</v>
      </c>
      <c r="S1008" s="60">
        <v>45703.77</v>
      </c>
      <c r="T1008" s="60">
        <v>14705.5</v>
      </c>
      <c r="U1008" s="58">
        <f t="shared" si="15"/>
        <v>269193.33999999997</v>
      </c>
    </row>
    <row r="1009" spans="1:21">
      <c r="A1009" s="59">
        <v>2201</v>
      </c>
      <c r="B1009" s="59" t="s">
        <v>87</v>
      </c>
      <c r="C1009" s="59">
        <v>2201</v>
      </c>
      <c r="D1009" s="59" t="s">
        <v>87</v>
      </c>
      <c r="E1009" s="59" t="s">
        <v>1104</v>
      </c>
      <c r="F1009" s="59" t="s">
        <v>1105</v>
      </c>
      <c r="G1009" s="59">
        <v>9184100</v>
      </c>
      <c r="H1009" s="59" t="s">
        <v>93</v>
      </c>
      <c r="I1009" s="60">
        <v>5951.01</v>
      </c>
      <c r="J1009" s="60">
        <v>7248.9</v>
      </c>
      <c r="K1009" s="60">
        <v>5180.17</v>
      </c>
      <c r="L1009" s="60">
        <v>1632.83</v>
      </c>
      <c r="M1009" s="60">
        <v>16074.49</v>
      </c>
      <c r="N1009" s="60">
        <v>7524.96</v>
      </c>
      <c r="O1009" s="60">
        <v>2209.83</v>
      </c>
      <c r="P1009" s="60">
        <v>9360.1299999999992</v>
      </c>
      <c r="Q1009" s="60">
        <v>3125.46</v>
      </c>
      <c r="R1009" s="60">
        <v>2147.7800000000002</v>
      </c>
      <c r="S1009" s="60">
        <v>585.41999999999996</v>
      </c>
      <c r="T1009" s="60">
        <v>8498.19</v>
      </c>
      <c r="U1009" s="58">
        <f t="shared" si="15"/>
        <v>69539.17</v>
      </c>
    </row>
    <row r="1010" spans="1:21">
      <c r="A1010" s="59">
        <v>2201</v>
      </c>
      <c r="B1010" s="59" t="s">
        <v>87</v>
      </c>
      <c r="C1010" s="59">
        <v>2201</v>
      </c>
      <c r="D1010" s="59" t="s">
        <v>87</v>
      </c>
      <c r="E1010" s="59" t="s">
        <v>1104</v>
      </c>
      <c r="F1010" s="59" t="s">
        <v>1105</v>
      </c>
      <c r="G1010" s="59">
        <v>9416000</v>
      </c>
      <c r="H1010" s="59" t="s">
        <v>1015</v>
      </c>
      <c r="I1010" s="60"/>
      <c r="J1010" s="60"/>
      <c r="K1010" s="60"/>
      <c r="L1010" s="60"/>
      <c r="M1010" s="60"/>
      <c r="N1010" s="60"/>
      <c r="O1010" s="60"/>
      <c r="P1010" s="60"/>
      <c r="Q1010" s="60"/>
      <c r="R1010" s="60">
        <v>10.61</v>
      </c>
      <c r="S1010" s="60">
        <v>3.08</v>
      </c>
      <c r="T1010" s="60">
        <v>42.81</v>
      </c>
      <c r="U1010" s="58">
        <f t="shared" si="15"/>
        <v>56.5</v>
      </c>
    </row>
    <row r="1011" spans="1:21">
      <c r="A1011" s="59">
        <v>2201</v>
      </c>
      <c r="B1011" s="59" t="s">
        <v>87</v>
      </c>
      <c r="C1011" s="59">
        <v>2201</v>
      </c>
      <c r="D1011" s="59" t="s">
        <v>87</v>
      </c>
      <c r="E1011" s="59" t="s">
        <v>1104</v>
      </c>
      <c r="F1011" s="59" t="s">
        <v>1105</v>
      </c>
      <c r="G1011" s="59">
        <v>9926000</v>
      </c>
      <c r="H1011" s="59" t="s">
        <v>1103</v>
      </c>
      <c r="I1011" s="60">
        <v>12168.23</v>
      </c>
      <c r="J1011" s="60">
        <v>13925.53</v>
      </c>
      <c r="K1011" s="60">
        <v>9711.52</v>
      </c>
      <c r="L1011" s="60">
        <v>3051.46</v>
      </c>
      <c r="M1011" s="60">
        <v>27331.25</v>
      </c>
      <c r="N1011" s="60">
        <v>13335.38</v>
      </c>
      <c r="O1011" s="60">
        <v>4055.76</v>
      </c>
      <c r="P1011" s="60">
        <v>15963.59</v>
      </c>
      <c r="Q1011" s="60">
        <v>6384.33</v>
      </c>
      <c r="R1011" s="60">
        <v>3750.82</v>
      </c>
      <c r="S1011" s="60">
        <v>1055.8699999999999</v>
      </c>
      <c r="T1011" s="60">
        <v>14627.83</v>
      </c>
      <c r="U1011" s="58">
        <f t="shared" si="15"/>
        <v>125361.56999999999</v>
      </c>
    </row>
    <row r="1012" spans="1:21">
      <c r="A1012" s="59">
        <v>2201</v>
      </c>
      <c r="B1012" s="59" t="s">
        <v>87</v>
      </c>
      <c r="C1012" s="59">
        <v>2201</v>
      </c>
      <c r="D1012" s="59" t="s">
        <v>87</v>
      </c>
      <c r="E1012" s="59" t="s">
        <v>1106</v>
      </c>
      <c r="F1012" s="59" t="s">
        <v>1107</v>
      </c>
      <c r="G1012" s="59">
        <v>9184100</v>
      </c>
      <c r="H1012" s="59" t="s">
        <v>93</v>
      </c>
      <c r="I1012" s="60"/>
      <c r="J1012" s="60"/>
      <c r="K1012" s="60">
        <v>39846.51</v>
      </c>
      <c r="L1012" s="60">
        <v>-13773.72</v>
      </c>
      <c r="M1012" s="60">
        <v>14133.03</v>
      </c>
      <c r="N1012" s="60">
        <v>13445.98</v>
      </c>
      <c r="O1012" s="60">
        <v>27070.43</v>
      </c>
      <c r="P1012" s="60">
        <v>14197.39</v>
      </c>
      <c r="Q1012" s="60">
        <v>12580.56</v>
      </c>
      <c r="R1012" s="60">
        <v>14011.07</v>
      </c>
      <c r="S1012" s="60">
        <v>13784.58</v>
      </c>
      <c r="T1012" s="60">
        <v>14251.77</v>
      </c>
      <c r="U1012" s="58">
        <f t="shared" si="15"/>
        <v>149547.59999999998</v>
      </c>
    </row>
    <row r="1013" spans="1:21">
      <c r="A1013" s="59">
        <v>2201</v>
      </c>
      <c r="B1013" s="59" t="s">
        <v>87</v>
      </c>
      <c r="C1013" s="59">
        <v>2201</v>
      </c>
      <c r="D1013" s="59" t="s">
        <v>87</v>
      </c>
      <c r="E1013" s="59" t="s">
        <v>1106</v>
      </c>
      <c r="F1013" s="59" t="s">
        <v>1107</v>
      </c>
      <c r="G1013" s="59">
        <v>9416000</v>
      </c>
      <c r="H1013" s="59" t="s">
        <v>1015</v>
      </c>
      <c r="I1013" s="60"/>
      <c r="J1013" s="60"/>
      <c r="K1013" s="60"/>
      <c r="L1013" s="60"/>
      <c r="M1013" s="60"/>
      <c r="N1013" s="60"/>
      <c r="O1013" s="60"/>
      <c r="P1013" s="60"/>
      <c r="Q1013" s="60"/>
      <c r="R1013" s="60">
        <v>69.22</v>
      </c>
      <c r="S1013" s="60">
        <v>72.19</v>
      </c>
      <c r="T1013" s="60">
        <v>71.77</v>
      </c>
      <c r="U1013" s="58">
        <f t="shared" si="15"/>
        <v>213.18</v>
      </c>
    </row>
    <row r="1014" spans="1:21">
      <c r="A1014" s="59">
        <v>2201</v>
      </c>
      <c r="B1014" s="59" t="s">
        <v>87</v>
      </c>
      <c r="C1014" s="59">
        <v>2201</v>
      </c>
      <c r="D1014" s="59" t="s">
        <v>87</v>
      </c>
      <c r="E1014" s="59" t="s">
        <v>1106</v>
      </c>
      <c r="F1014" s="59" t="s">
        <v>1107</v>
      </c>
      <c r="G1014" s="59">
        <v>9926000</v>
      </c>
      <c r="H1014" s="59" t="s">
        <v>1103</v>
      </c>
      <c r="I1014" s="60"/>
      <c r="J1014" s="60"/>
      <c r="K1014" s="60">
        <v>74703.100000000006</v>
      </c>
      <c r="L1014" s="60">
        <v>-25739.14</v>
      </c>
      <c r="M1014" s="60">
        <v>24030.03</v>
      </c>
      <c r="N1014" s="60">
        <v>23827.8</v>
      </c>
      <c r="O1014" s="60">
        <v>49681.04</v>
      </c>
      <c r="P1014" s="60">
        <v>24214.41</v>
      </c>
      <c r="Q1014" s="60">
        <v>25699.24</v>
      </c>
      <c r="R1014" s="60">
        <v>24468.16</v>
      </c>
      <c r="S1014" s="60">
        <v>24861.63</v>
      </c>
      <c r="T1014" s="60">
        <v>24532.19</v>
      </c>
      <c r="U1014" s="58">
        <f t="shared" si="15"/>
        <v>270278.46000000002</v>
      </c>
    </row>
    <row r="1015" spans="1:21">
      <c r="A1015" s="59">
        <v>2201</v>
      </c>
      <c r="B1015" s="59" t="s">
        <v>87</v>
      </c>
      <c r="C1015" s="59">
        <v>2201</v>
      </c>
      <c r="D1015" s="59" t="s">
        <v>87</v>
      </c>
      <c r="E1015" s="59" t="s">
        <v>96</v>
      </c>
      <c r="F1015" s="59" t="s">
        <v>97</v>
      </c>
      <c r="G1015" s="59">
        <v>9184100</v>
      </c>
      <c r="H1015" s="59" t="s">
        <v>93</v>
      </c>
      <c r="I1015" s="60">
        <v>3438.93</v>
      </c>
      <c r="J1015" s="60">
        <v>3510.08</v>
      </c>
      <c r="K1015" s="60">
        <v>3526.49</v>
      </c>
      <c r="L1015" s="60">
        <v>7390.72</v>
      </c>
      <c r="M1015" s="60">
        <v>3843.25</v>
      </c>
      <c r="N1015" s="60">
        <v>7262.97</v>
      </c>
      <c r="O1015" s="60">
        <v>3887.31</v>
      </c>
      <c r="P1015" s="60"/>
      <c r="Q1015" s="60">
        <v>3514.83</v>
      </c>
      <c r="R1015" s="60">
        <v>8102.92</v>
      </c>
      <c r="S1015" s="60">
        <v>3827.06</v>
      </c>
      <c r="T1015" s="60">
        <v>2068.44</v>
      </c>
      <c r="U1015" s="58">
        <f t="shared" si="15"/>
        <v>50373</v>
      </c>
    </row>
    <row r="1016" spans="1:21">
      <c r="A1016" s="59">
        <v>2201</v>
      </c>
      <c r="B1016" s="59" t="s">
        <v>87</v>
      </c>
      <c r="C1016" s="59">
        <v>2201</v>
      </c>
      <c r="D1016" s="59" t="s">
        <v>87</v>
      </c>
      <c r="E1016" s="59" t="s">
        <v>96</v>
      </c>
      <c r="F1016" s="59" t="s">
        <v>97</v>
      </c>
      <c r="G1016" s="59">
        <v>9416000</v>
      </c>
      <c r="H1016" s="59" t="s">
        <v>1015</v>
      </c>
      <c r="I1016" s="60"/>
      <c r="J1016" s="60"/>
      <c r="K1016" s="60"/>
      <c r="L1016" s="60"/>
      <c r="M1016" s="60"/>
      <c r="N1016" s="60"/>
      <c r="O1016" s="60"/>
      <c r="P1016" s="60"/>
      <c r="Q1016" s="60"/>
      <c r="R1016" s="60">
        <v>40.04</v>
      </c>
      <c r="S1016" s="60">
        <v>20.04</v>
      </c>
      <c r="T1016" s="60">
        <v>10.42</v>
      </c>
      <c r="U1016" s="58">
        <f t="shared" si="15"/>
        <v>70.5</v>
      </c>
    </row>
    <row r="1017" spans="1:21">
      <c r="A1017" s="59">
        <v>2201</v>
      </c>
      <c r="B1017" s="59" t="s">
        <v>87</v>
      </c>
      <c r="C1017" s="59">
        <v>2201</v>
      </c>
      <c r="D1017" s="59" t="s">
        <v>87</v>
      </c>
      <c r="E1017" s="59" t="s">
        <v>96</v>
      </c>
      <c r="F1017" s="59" t="s">
        <v>97</v>
      </c>
      <c r="G1017" s="59">
        <v>9926000</v>
      </c>
      <c r="H1017" s="59" t="s">
        <v>1103</v>
      </c>
      <c r="I1017" s="60">
        <v>7031.92</v>
      </c>
      <c r="J1017" s="60">
        <v>6742.84</v>
      </c>
      <c r="K1017" s="60">
        <v>6611.3</v>
      </c>
      <c r="L1017" s="60">
        <v>13811.32</v>
      </c>
      <c r="M1017" s="60">
        <v>6534.67</v>
      </c>
      <c r="N1017" s="60">
        <v>12871.03</v>
      </c>
      <c r="O1017" s="60">
        <v>7134.18</v>
      </c>
      <c r="P1017" s="60"/>
      <c r="Q1017" s="60">
        <v>7179.86</v>
      </c>
      <c r="R1017" s="60">
        <v>14150.84</v>
      </c>
      <c r="S1017" s="60">
        <v>6902.5</v>
      </c>
      <c r="T1017" s="60">
        <v>3560.61</v>
      </c>
      <c r="U1017" s="58">
        <f t="shared" si="15"/>
        <v>92531.069999999992</v>
      </c>
    </row>
    <row r="1018" spans="1:21">
      <c r="A1018" s="59">
        <v>2201</v>
      </c>
      <c r="B1018" s="59" t="s">
        <v>87</v>
      </c>
      <c r="C1018" s="59">
        <v>2201</v>
      </c>
      <c r="D1018" s="59" t="s">
        <v>87</v>
      </c>
      <c r="E1018" s="59" t="s">
        <v>98</v>
      </c>
      <c r="F1018" s="59" t="s">
        <v>99</v>
      </c>
      <c r="G1018" s="59">
        <v>9184100</v>
      </c>
      <c r="H1018" s="59" t="s">
        <v>93</v>
      </c>
      <c r="I1018" s="60">
        <v>834646.05</v>
      </c>
      <c r="J1018" s="60">
        <v>871150.43</v>
      </c>
      <c r="K1018" s="60">
        <v>885478.94</v>
      </c>
      <c r="L1018" s="60">
        <v>887920.2</v>
      </c>
      <c r="M1018" s="60">
        <v>942202.45</v>
      </c>
      <c r="N1018" s="60">
        <v>919445.82</v>
      </c>
      <c r="O1018" s="60">
        <v>903329.73</v>
      </c>
      <c r="P1018" s="60">
        <v>946492.61</v>
      </c>
      <c r="Q1018" s="60">
        <v>841778</v>
      </c>
      <c r="R1018" s="60">
        <v>934620.5</v>
      </c>
      <c r="S1018" s="60">
        <v>916620.51</v>
      </c>
      <c r="T1018" s="60">
        <v>85263.5</v>
      </c>
      <c r="U1018" s="58">
        <f t="shared" si="15"/>
        <v>9968948.7400000002</v>
      </c>
    </row>
    <row r="1019" spans="1:21">
      <c r="A1019" s="59">
        <v>2201</v>
      </c>
      <c r="B1019" s="59" t="s">
        <v>87</v>
      </c>
      <c r="C1019" s="59">
        <v>2201</v>
      </c>
      <c r="D1019" s="59" t="s">
        <v>87</v>
      </c>
      <c r="E1019" s="59" t="s">
        <v>98</v>
      </c>
      <c r="F1019" s="59" t="s">
        <v>99</v>
      </c>
      <c r="G1019" s="59">
        <v>9416000</v>
      </c>
      <c r="H1019" s="59" t="s">
        <v>1015</v>
      </c>
      <c r="I1019" s="60"/>
      <c r="J1019" s="60"/>
      <c r="K1019" s="60"/>
      <c r="L1019" s="60"/>
      <c r="M1019" s="60"/>
      <c r="N1019" s="60"/>
      <c r="O1019" s="60"/>
      <c r="P1019" s="60"/>
      <c r="Q1019" s="60"/>
      <c r="R1019" s="60">
        <v>4617.41</v>
      </c>
      <c r="S1019" s="60">
        <v>4800.49</v>
      </c>
      <c r="T1019" s="60">
        <v>429.44</v>
      </c>
      <c r="U1019" s="58">
        <f t="shared" si="15"/>
        <v>9847.34</v>
      </c>
    </row>
    <row r="1020" spans="1:21">
      <c r="A1020" s="59">
        <v>2201</v>
      </c>
      <c r="B1020" s="59" t="s">
        <v>87</v>
      </c>
      <c r="C1020" s="59">
        <v>2201</v>
      </c>
      <c r="D1020" s="59" t="s">
        <v>87</v>
      </c>
      <c r="E1020" s="59" t="s">
        <v>98</v>
      </c>
      <c r="F1020" s="59" t="s">
        <v>99</v>
      </c>
      <c r="G1020" s="59">
        <v>9926000</v>
      </c>
      <c r="H1020" s="59" t="s">
        <v>1103</v>
      </c>
      <c r="I1020" s="60">
        <v>1706672.35</v>
      </c>
      <c r="J1020" s="60">
        <v>1673499.05</v>
      </c>
      <c r="K1020" s="60">
        <v>1660067.72</v>
      </c>
      <c r="L1020" s="60">
        <v>1659281.35</v>
      </c>
      <c r="M1020" s="60">
        <v>1602000.24</v>
      </c>
      <c r="N1020" s="60">
        <v>1629386.55</v>
      </c>
      <c r="O1020" s="60">
        <v>1657848.44</v>
      </c>
      <c r="P1020" s="60">
        <v>1614293.08</v>
      </c>
      <c r="Q1020" s="60">
        <v>1719552.95</v>
      </c>
      <c r="R1020" s="60">
        <v>1632164.57</v>
      </c>
      <c r="S1020" s="60">
        <v>1653201.65</v>
      </c>
      <c r="T1020" s="60">
        <v>146766.49</v>
      </c>
      <c r="U1020" s="58">
        <f t="shared" si="15"/>
        <v>18354734.439999998</v>
      </c>
    </row>
    <row r="1021" spans="1:21">
      <c r="A1021" s="59">
        <v>2201</v>
      </c>
      <c r="B1021" s="59" t="s">
        <v>87</v>
      </c>
      <c r="C1021" s="59">
        <v>2201</v>
      </c>
      <c r="D1021" s="59" t="s">
        <v>87</v>
      </c>
      <c r="E1021" s="59" t="s">
        <v>100</v>
      </c>
      <c r="F1021" s="59" t="s">
        <v>101</v>
      </c>
      <c r="G1021" s="59">
        <v>9184100</v>
      </c>
      <c r="H1021" s="59" t="s">
        <v>93</v>
      </c>
      <c r="I1021" s="60"/>
      <c r="J1021" s="60"/>
      <c r="K1021" s="60">
        <v>-140698.70000000001</v>
      </c>
      <c r="L1021" s="60"/>
      <c r="M1021" s="60"/>
      <c r="N1021" s="60">
        <v>-130002.6</v>
      </c>
      <c r="O1021" s="60"/>
      <c r="P1021" s="60"/>
      <c r="Q1021" s="60">
        <v>-126387.76</v>
      </c>
      <c r="R1021" s="60"/>
      <c r="S1021" s="60"/>
      <c r="T1021" s="60">
        <v>-141855.06</v>
      </c>
      <c r="U1021" s="58">
        <f t="shared" si="15"/>
        <v>-538944.12000000011</v>
      </c>
    </row>
    <row r="1022" spans="1:21">
      <c r="A1022" s="59">
        <v>2201</v>
      </c>
      <c r="B1022" s="59" t="s">
        <v>87</v>
      </c>
      <c r="C1022" s="59">
        <v>2201</v>
      </c>
      <c r="D1022" s="59" t="s">
        <v>87</v>
      </c>
      <c r="E1022" s="59" t="s">
        <v>100</v>
      </c>
      <c r="F1022" s="59" t="s">
        <v>101</v>
      </c>
      <c r="G1022" s="59">
        <v>9416000</v>
      </c>
      <c r="H1022" s="59" t="s">
        <v>1015</v>
      </c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>
        <v>-714.47</v>
      </c>
      <c r="U1022" s="58">
        <f t="shared" si="15"/>
        <v>-714.47</v>
      </c>
    </row>
    <row r="1023" spans="1:21">
      <c r="A1023" s="59">
        <v>2201</v>
      </c>
      <c r="B1023" s="59" t="s">
        <v>87</v>
      </c>
      <c r="C1023" s="59">
        <v>2201</v>
      </c>
      <c r="D1023" s="59" t="s">
        <v>87</v>
      </c>
      <c r="E1023" s="59" t="s">
        <v>100</v>
      </c>
      <c r="F1023" s="59" t="s">
        <v>101</v>
      </c>
      <c r="G1023" s="59">
        <v>9926000</v>
      </c>
      <c r="H1023" s="59" t="s">
        <v>1103</v>
      </c>
      <c r="I1023" s="60"/>
      <c r="J1023" s="60"/>
      <c r="K1023" s="60">
        <v>-263777.14</v>
      </c>
      <c r="L1023" s="60"/>
      <c r="M1023" s="60"/>
      <c r="N1023" s="60">
        <v>-230382.68</v>
      </c>
      <c r="O1023" s="60"/>
      <c r="P1023" s="60"/>
      <c r="Q1023" s="60">
        <v>-258180.45</v>
      </c>
      <c r="R1023" s="60"/>
      <c r="S1023" s="60"/>
      <c r="T1023" s="60">
        <v>-244178.91</v>
      </c>
      <c r="U1023" s="58">
        <f t="shared" si="15"/>
        <v>-996519.18</v>
      </c>
    </row>
    <row r="1024" spans="1:21">
      <c r="A1024" s="59">
        <v>2201</v>
      </c>
      <c r="B1024" s="59" t="s">
        <v>87</v>
      </c>
      <c r="C1024" s="59">
        <v>2201</v>
      </c>
      <c r="D1024" s="59" t="s">
        <v>87</v>
      </c>
      <c r="E1024" s="59" t="s">
        <v>102</v>
      </c>
      <c r="F1024" s="59" t="s">
        <v>103</v>
      </c>
      <c r="G1024" s="59">
        <v>9184100</v>
      </c>
      <c r="H1024" s="59" t="s">
        <v>93</v>
      </c>
      <c r="I1024" s="60"/>
      <c r="J1024" s="60"/>
      <c r="K1024" s="60">
        <v>174001.79</v>
      </c>
      <c r="L1024" s="60"/>
      <c r="M1024" s="60"/>
      <c r="N1024" s="60">
        <v>147173.68</v>
      </c>
      <c r="O1024" s="60"/>
      <c r="P1024" s="60"/>
      <c r="Q1024" s="60">
        <v>150077.94</v>
      </c>
      <c r="R1024" s="60"/>
      <c r="S1024" s="60"/>
      <c r="T1024" s="60">
        <v>168444.24</v>
      </c>
      <c r="U1024" s="58">
        <f t="shared" si="15"/>
        <v>639697.64999999991</v>
      </c>
    </row>
    <row r="1025" spans="1:21">
      <c r="A1025" s="59">
        <v>2201</v>
      </c>
      <c r="B1025" s="59" t="s">
        <v>87</v>
      </c>
      <c r="C1025" s="59">
        <v>2201</v>
      </c>
      <c r="D1025" s="59" t="s">
        <v>87</v>
      </c>
      <c r="E1025" s="59" t="s">
        <v>102</v>
      </c>
      <c r="F1025" s="59" t="s">
        <v>103</v>
      </c>
      <c r="G1025" s="59">
        <v>9416000</v>
      </c>
      <c r="H1025" s="59" t="s">
        <v>1015</v>
      </c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>
        <v>848.39</v>
      </c>
      <c r="U1025" s="58">
        <f t="shared" si="15"/>
        <v>848.39</v>
      </c>
    </row>
    <row r="1026" spans="1:21">
      <c r="A1026" s="59">
        <v>2201</v>
      </c>
      <c r="B1026" s="59" t="s">
        <v>87</v>
      </c>
      <c r="C1026" s="59">
        <v>2201</v>
      </c>
      <c r="D1026" s="59" t="s">
        <v>87</v>
      </c>
      <c r="E1026" s="59" t="s">
        <v>102</v>
      </c>
      <c r="F1026" s="59" t="s">
        <v>103</v>
      </c>
      <c r="G1026" s="59">
        <v>9926000</v>
      </c>
      <c r="H1026" s="59" t="s">
        <v>1103</v>
      </c>
      <c r="I1026" s="60"/>
      <c r="J1026" s="60"/>
      <c r="K1026" s="60">
        <v>326212.86</v>
      </c>
      <c r="L1026" s="60"/>
      <c r="M1026" s="60"/>
      <c r="N1026" s="60">
        <v>260812.29</v>
      </c>
      <c r="O1026" s="60"/>
      <c r="P1026" s="60"/>
      <c r="Q1026" s="60">
        <v>306573.49</v>
      </c>
      <c r="R1026" s="60"/>
      <c r="S1026" s="60"/>
      <c r="T1026" s="60">
        <v>289947.68</v>
      </c>
      <c r="U1026" s="58">
        <f t="shared" si="15"/>
        <v>1183546.32</v>
      </c>
    </row>
    <row r="1027" spans="1:21">
      <c r="A1027" s="59">
        <v>2201</v>
      </c>
      <c r="B1027" s="59" t="s">
        <v>87</v>
      </c>
      <c r="C1027" s="59">
        <v>2201</v>
      </c>
      <c r="D1027" s="59" t="s">
        <v>87</v>
      </c>
      <c r="E1027" s="59" t="s">
        <v>1108</v>
      </c>
      <c r="F1027" s="59" t="s">
        <v>1109</v>
      </c>
      <c r="G1027" s="59">
        <v>9926000</v>
      </c>
      <c r="H1027" s="59" t="s">
        <v>1103</v>
      </c>
      <c r="I1027" s="60"/>
      <c r="J1027" s="60"/>
      <c r="K1027" s="60">
        <v>754832</v>
      </c>
      <c r="L1027" s="60"/>
      <c r="M1027" s="60"/>
      <c r="N1027" s="60">
        <v>818805</v>
      </c>
      <c r="O1027" s="60"/>
      <c r="P1027" s="60"/>
      <c r="Q1027" s="60">
        <v>786818.5</v>
      </c>
      <c r="R1027" s="60"/>
      <c r="S1027" s="60"/>
      <c r="T1027" s="60">
        <v>456745.5</v>
      </c>
      <c r="U1027" s="58">
        <f t="shared" ref="U1027:U1090" si="16">SUM(I1027:T1027)</f>
        <v>2817201</v>
      </c>
    </row>
    <row r="1028" spans="1:21">
      <c r="A1028" s="59">
        <v>2201</v>
      </c>
      <c r="B1028" s="59" t="s">
        <v>87</v>
      </c>
      <c r="C1028" s="59">
        <v>2201</v>
      </c>
      <c r="D1028" s="59" t="s">
        <v>87</v>
      </c>
      <c r="E1028" s="59" t="s">
        <v>1110</v>
      </c>
      <c r="F1028" s="59" t="s">
        <v>1111</v>
      </c>
      <c r="G1028" s="59">
        <v>9184100</v>
      </c>
      <c r="H1028" s="59" t="s">
        <v>93</v>
      </c>
      <c r="I1028" s="60"/>
      <c r="J1028" s="60"/>
      <c r="K1028" s="60"/>
      <c r="L1028" s="60"/>
      <c r="M1028" s="60"/>
      <c r="N1028" s="60">
        <v>44386.54</v>
      </c>
      <c r="O1028" s="60"/>
      <c r="P1028" s="60"/>
      <c r="Q1028" s="60">
        <v>15672.28</v>
      </c>
      <c r="R1028" s="60"/>
      <c r="S1028" s="60"/>
      <c r="T1028" s="60">
        <v>14521.52</v>
      </c>
      <c r="U1028" s="58">
        <f t="shared" si="16"/>
        <v>74580.34</v>
      </c>
    </row>
    <row r="1029" spans="1:21">
      <c r="A1029" s="59">
        <v>2201</v>
      </c>
      <c r="B1029" s="59" t="s">
        <v>87</v>
      </c>
      <c r="C1029" s="59">
        <v>2201</v>
      </c>
      <c r="D1029" s="59" t="s">
        <v>87</v>
      </c>
      <c r="E1029" s="59" t="s">
        <v>1110</v>
      </c>
      <c r="F1029" s="59" t="s">
        <v>1111</v>
      </c>
      <c r="G1029" s="59">
        <v>9926000</v>
      </c>
      <c r="H1029" s="59" t="s">
        <v>1103</v>
      </c>
      <c r="I1029" s="60"/>
      <c r="J1029" s="60"/>
      <c r="K1029" s="60">
        <v>1128052.1499999999</v>
      </c>
      <c r="L1029" s="60"/>
      <c r="M1029" s="60"/>
      <c r="N1029" s="60">
        <v>1764845.09</v>
      </c>
      <c r="O1029" s="60"/>
      <c r="P1029" s="60"/>
      <c r="Q1029" s="60">
        <v>469555.58</v>
      </c>
      <c r="R1029" s="60"/>
      <c r="S1029" s="60"/>
      <c r="T1029" s="60">
        <v>566529.18000000005</v>
      </c>
      <c r="U1029" s="58">
        <f t="shared" si="16"/>
        <v>3928982.0000000005</v>
      </c>
    </row>
    <row r="1030" spans="1:21">
      <c r="A1030" s="59">
        <v>2201</v>
      </c>
      <c r="B1030" s="59" t="s">
        <v>87</v>
      </c>
      <c r="C1030" s="59">
        <v>2201</v>
      </c>
      <c r="D1030" s="59" t="s">
        <v>87</v>
      </c>
      <c r="E1030" s="59" t="s">
        <v>1112</v>
      </c>
      <c r="F1030" s="59" t="s">
        <v>1113</v>
      </c>
      <c r="G1030" s="59">
        <v>9184100</v>
      </c>
      <c r="H1030" s="59" t="s">
        <v>93</v>
      </c>
      <c r="I1030" s="60">
        <v>21247.99</v>
      </c>
      <c r="J1030" s="60">
        <v>7530.74</v>
      </c>
      <c r="K1030" s="60">
        <v>4267.6000000000004</v>
      </c>
      <c r="L1030" s="60">
        <v>-6824.89</v>
      </c>
      <c r="M1030" s="60">
        <v>6244.4</v>
      </c>
      <c r="N1030" s="60">
        <v>53357.71</v>
      </c>
      <c r="O1030" s="60">
        <v>-24088.45</v>
      </c>
      <c r="P1030" s="60">
        <v>3672.17</v>
      </c>
      <c r="Q1030" s="60">
        <v>12002.91</v>
      </c>
      <c r="R1030" s="60">
        <v>3307.16</v>
      </c>
      <c r="S1030" s="60">
        <v>3296.43</v>
      </c>
      <c r="T1030" s="60">
        <v>3882.05</v>
      </c>
      <c r="U1030" s="58">
        <f t="shared" si="16"/>
        <v>87895.82</v>
      </c>
    </row>
    <row r="1031" spans="1:21">
      <c r="A1031" s="59">
        <v>2201</v>
      </c>
      <c r="B1031" s="59" t="s">
        <v>87</v>
      </c>
      <c r="C1031" s="59">
        <v>2201</v>
      </c>
      <c r="D1031" s="59" t="s">
        <v>87</v>
      </c>
      <c r="E1031" s="59" t="s">
        <v>1112</v>
      </c>
      <c r="F1031" s="59" t="s">
        <v>1113</v>
      </c>
      <c r="G1031" s="59">
        <v>9416000</v>
      </c>
      <c r="H1031" s="59" t="s">
        <v>1015</v>
      </c>
      <c r="I1031" s="60"/>
      <c r="J1031" s="60"/>
      <c r="K1031" s="60"/>
      <c r="L1031" s="60"/>
      <c r="M1031" s="60"/>
      <c r="N1031" s="60"/>
      <c r="O1031" s="60"/>
      <c r="P1031" s="60"/>
      <c r="Q1031" s="60"/>
      <c r="R1031" s="60">
        <v>16.34</v>
      </c>
      <c r="S1031" s="60">
        <v>17.27</v>
      </c>
      <c r="T1031" s="60">
        <v>17.21</v>
      </c>
      <c r="U1031" s="58">
        <f t="shared" si="16"/>
        <v>50.82</v>
      </c>
    </row>
    <row r="1032" spans="1:21">
      <c r="A1032" s="59">
        <v>2201</v>
      </c>
      <c r="B1032" s="59" t="s">
        <v>87</v>
      </c>
      <c r="C1032" s="59">
        <v>2201</v>
      </c>
      <c r="D1032" s="59" t="s">
        <v>87</v>
      </c>
      <c r="E1032" s="59" t="s">
        <v>1112</v>
      </c>
      <c r="F1032" s="59" t="s">
        <v>1113</v>
      </c>
      <c r="G1032" s="59">
        <v>9926000</v>
      </c>
      <c r="H1032" s="59" t="s">
        <v>1103</v>
      </c>
      <c r="I1032" s="60">
        <v>10798.3</v>
      </c>
      <c r="J1032" s="60">
        <v>14745.9</v>
      </c>
      <c r="K1032" s="60">
        <v>8679.0499999999993</v>
      </c>
      <c r="L1032" s="60">
        <v>-10436.94</v>
      </c>
      <c r="M1032" s="60">
        <v>11463.51</v>
      </c>
      <c r="N1032" s="60">
        <v>63384.79</v>
      </c>
      <c r="O1032" s="60">
        <v>-42149.58</v>
      </c>
      <c r="P1032" s="60">
        <v>8780.49</v>
      </c>
      <c r="Q1032" s="60">
        <v>6750.75</v>
      </c>
      <c r="R1032" s="60">
        <v>8604.7000000000007</v>
      </c>
      <c r="S1032" s="60">
        <v>6127.07</v>
      </c>
      <c r="T1032" s="60">
        <v>9943.25</v>
      </c>
      <c r="U1032" s="58">
        <f t="shared" si="16"/>
        <v>96691.289999999979</v>
      </c>
    </row>
    <row r="1033" spans="1:21">
      <c r="A1033" s="59">
        <v>2201</v>
      </c>
      <c r="B1033" s="59" t="s">
        <v>87</v>
      </c>
      <c r="C1033" s="59">
        <v>2201</v>
      </c>
      <c r="D1033" s="59" t="s">
        <v>87</v>
      </c>
      <c r="E1033" s="59" t="s">
        <v>104</v>
      </c>
      <c r="F1033" s="59" t="s">
        <v>105</v>
      </c>
      <c r="G1033" s="59">
        <v>9184100</v>
      </c>
      <c r="H1033" s="59" t="s">
        <v>93</v>
      </c>
      <c r="I1033" s="60">
        <v>190857.17</v>
      </c>
      <c r="J1033" s="60">
        <v>195572.39</v>
      </c>
      <c r="K1033" s="60">
        <v>281474.93</v>
      </c>
      <c r="L1033" s="60">
        <v>201641.1</v>
      </c>
      <c r="M1033" s="60">
        <v>219892.7</v>
      </c>
      <c r="N1033" s="60">
        <v>312453.08</v>
      </c>
      <c r="O1033" s="60">
        <v>210130.66</v>
      </c>
      <c r="P1033" s="60">
        <v>212971.9</v>
      </c>
      <c r="Q1033" s="60">
        <v>193038.05</v>
      </c>
      <c r="R1033" s="60">
        <v>211878.76</v>
      </c>
      <c r="S1033" s="60">
        <v>306951.07</v>
      </c>
      <c r="T1033" s="60">
        <v>198883.75</v>
      </c>
      <c r="U1033" s="58">
        <f t="shared" si="16"/>
        <v>2735745.56</v>
      </c>
    </row>
    <row r="1034" spans="1:21">
      <c r="A1034" s="59">
        <v>2201</v>
      </c>
      <c r="B1034" s="59" t="s">
        <v>87</v>
      </c>
      <c r="C1034" s="59">
        <v>2201</v>
      </c>
      <c r="D1034" s="59" t="s">
        <v>87</v>
      </c>
      <c r="E1034" s="59" t="s">
        <v>104</v>
      </c>
      <c r="F1034" s="59" t="s">
        <v>105</v>
      </c>
      <c r="G1034" s="59">
        <v>9416000</v>
      </c>
      <c r="H1034" s="59" t="s">
        <v>1015</v>
      </c>
      <c r="I1034" s="60"/>
      <c r="J1034" s="60"/>
      <c r="K1034" s="60"/>
      <c r="L1034" s="60"/>
      <c r="M1034" s="60"/>
      <c r="N1034" s="60"/>
      <c r="O1034" s="60"/>
      <c r="P1034" s="60"/>
      <c r="Q1034" s="60"/>
      <c r="R1034" s="60">
        <v>1046.77</v>
      </c>
      <c r="S1034" s="60">
        <v>1607.55</v>
      </c>
      <c r="T1034" s="60">
        <v>1001.69</v>
      </c>
      <c r="U1034" s="58">
        <f t="shared" si="16"/>
        <v>3656.0099999999998</v>
      </c>
    </row>
    <row r="1035" spans="1:21">
      <c r="A1035" s="59">
        <v>2201</v>
      </c>
      <c r="B1035" s="59" t="s">
        <v>87</v>
      </c>
      <c r="C1035" s="59">
        <v>2201</v>
      </c>
      <c r="D1035" s="59" t="s">
        <v>87</v>
      </c>
      <c r="E1035" s="59" t="s">
        <v>104</v>
      </c>
      <c r="F1035" s="59" t="s">
        <v>105</v>
      </c>
      <c r="G1035" s="59">
        <v>9926000</v>
      </c>
      <c r="H1035" s="59" t="s">
        <v>1103</v>
      </c>
      <c r="I1035" s="60">
        <v>390262.16</v>
      </c>
      <c r="J1035" s="60">
        <v>375699.02</v>
      </c>
      <c r="K1035" s="60">
        <v>527700.1</v>
      </c>
      <c r="L1035" s="60">
        <v>376812.35</v>
      </c>
      <c r="M1035" s="60">
        <v>373877.27</v>
      </c>
      <c r="N1035" s="60">
        <v>553710.78</v>
      </c>
      <c r="O1035" s="60">
        <v>385645.28</v>
      </c>
      <c r="P1035" s="60">
        <v>363234.77</v>
      </c>
      <c r="Q1035" s="60">
        <v>394331.01</v>
      </c>
      <c r="R1035" s="60">
        <v>370012.45</v>
      </c>
      <c r="S1035" s="60">
        <v>553611.71</v>
      </c>
      <c r="T1035" s="60">
        <v>342343.82</v>
      </c>
      <c r="U1035" s="58">
        <f t="shared" si="16"/>
        <v>5007240.7200000007</v>
      </c>
    </row>
    <row r="1036" spans="1:21">
      <c r="A1036" s="59">
        <v>2201</v>
      </c>
      <c r="B1036" s="59" t="s">
        <v>87</v>
      </c>
      <c r="C1036" s="59">
        <v>2201</v>
      </c>
      <c r="D1036" s="59" t="s">
        <v>87</v>
      </c>
      <c r="E1036" s="59" t="s">
        <v>1114</v>
      </c>
      <c r="F1036" s="59" t="s">
        <v>1115</v>
      </c>
      <c r="G1036" s="59">
        <v>9184100</v>
      </c>
      <c r="H1036" s="59" t="s">
        <v>93</v>
      </c>
      <c r="I1036" s="60">
        <v>224451.23</v>
      </c>
      <c r="J1036" s="60">
        <v>241523.51</v>
      </c>
      <c r="K1036" s="60">
        <v>229913.18</v>
      </c>
      <c r="L1036" s="60">
        <v>246921.81</v>
      </c>
      <c r="M1036" s="60">
        <v>274576.2</v>
      </c>
      <c r="N1036" s="60">
        <v>399198.48</v>
      </c>
      <c r="O1036" s="60">
        <v>269001.82</v>
      </c>
      <c r="P1036" s="60">
        <v>286090.48</v>
      </c>
      <c r="Q1036" s="60">
        <v>263248.14</v>
      </c>
      <c r="R1036" s="60">
        <v>276709.32</v>
      </c>
      <c r="S1036" s="60">
        <v>397191.65</v>
      </c>
      <c r="T1036" s="60">
        <v>273730.94</v>
      </c>
      <c r="U1036" s="58">
        <f t="shared" si="16"/>
        <v>3382556.76</v>
      </c>
    </row>
    <row r="1037" spans="1:21">
      <c r="A1037" s="59">
        <v>2201</v>
      </c>
      <c r="B1037" s="59" t="s">
        <v>87</v>
      </c>
      <c r="C1037" s="59">
        <v>2201</v>
      </c>
      <c r="D1037" s="59" t="s">
        <v>87</v>
      </c>
      <c r="E1037" s="59" t="s">
        <v>1114</v>
      </c>
      <c r="F1037" s="59" t="s">
        <v>1115</v>
      </c>
      <c r="G1037" s="59">
        <v>9416000</v>
      </c>
      <c r="H1037" s="59" t="s">
        <v>1015</v>
      </c>
      <c r="I1037" s="60"/>
      <c r="J1037" s="60"/>
      <c r="K1037" s="60"/>
      <c r="L1037" s="60"/>
      <c r="M1037" s="60"/>
      <c r="N1037" s="60"/>
      <c r="O1037" s="60"/>
      <c r="P1037" s="60"/>
      <c r="Q1037" s="60"/>
      <c r="R1037" s="60">
        <v>1367.06</v>
      </c>
      <c r="S1037" s="60">
        <v>2080.16</v>
      </c>
      <c r="T1037" s="60">
        <v>1378.67</v>
      </c>
      <c r="U1037" s="58">
        <f t="shared" si="16"/>
        <v>4825.8899999999994</v>
      </c>
    </row>
    <row r="1038" spans="1:21">
      <c r="A1038" s="59">
        <v>2201</v>
      </c>
      <c r="B1038" s="59" t="s">
        <v>87</v>
      </c>
      <c r="C1038" s="59">
        <v>2201</v>
      </c>
      <c r="D1038" s="59" t="s">
        <v>87</v>
      </c>
      <c r="E1038" s="59" t="s">
        <v>1114</v>
      </c>
      <c r="F1038" s="59" t="s">
        <v>1115</v>
      </c>
      <c r="G1038" s="59">
        <v>9926000</v>
      </c>
      <c r="H1038" s="59" t="s">
        <v>1103</v>
      </c>
      <c r="I1038" s="60">
        <v>458954.81</v>
      </c>
      <c r="J1038" s="60">
        <v>463972.24</v>
      </c>
      <c r="K1038" s="60">
        <v>431033.84</v>
      </c>
      <c r="L1038" s="60">
        <v>461430.02</v>
      </c>
      <c r="M1038" s="60">
        <v>466854.11</v>
      </c>
      <c r="N1038" s="60">
        <v>707435.09</v>
      </c>
      <c r="O1038" s="60">
        <v>493689.79</v>
      </c>
      <c r="P1038" s="60">
        <v>487942.49</v>
      </c>
      <c r="Q1038" s="60">
        <v>537753.69999999995</v>
      </c>
      <c r="R1038" s="60">
        <v>483228.36</v>
      </c>
      <c r="S1038" s="60">
        <v>716368.11</v>
      </c>
      <c r="T1038" s="60">
        <v>471180.43</v>
      </c>
      <c r="U1038" s="58">
        <f t="shared" si="16"/>
        <v>6179842.9900000002</v>
      </c>
    </row>
    <row r="1039" spans="1:21">
      <c r="A1039" s="59">
        <v>2201</v>
      </c>
      <c r="B1039" s="59" t="s">
        <v>87</v>
      </c>
      <c r="C1039" s="59">
        <v>2201</v>
      </c>
      <c r="D1039" s="59" t="s">
        <v>87</v>
      </c>
      <c r="E1039" s="59" t="s">
        <v>106</v>
      </c>
      <c r="F1039" s="59" t="s">
        <v>107</v>
      </c>
      <c r="G1039" s="59">
        <v>9184100</v>
      </c>
      <c r="H1039" s="59" t="s">
        <v>93</v>
      </c>
      <c r="I1039" s="60"/>
      <c r="J1039" s="60"/>
      <c r="K1039" s="60">
        <v>54893.09</v>
      </c>
      <c r="L1039" s="60"/>
      <c r="M1039" s="60"/>
      <c r="N1039" s="60"/>
      <c r="O1039" s="60"/>
      <c r="P1039" s="60"/>
      <c r="Q1039" s="60"/>
      <c r="R1039" s="60"/>
      <c r="S1039" s="60"/>
      <c r="T1039" s="60">
        <v>-310.02</v>
      </c>
      <c r="U1039" s="58">
        <f t="shared" si="16"/>
        <v>54583.07</v>
      </c>
    </row>
    <row r="1040" spans="1:21">
      <c r="A1040" s="59">
        <v>2201</v>
      </c>
      <c r="B1040" s="59" t="s">
        <v>87</v>
      </c>
      <c r="C1040" s="59">
        <v>2201</v>
      </c>
      <c r="D1040" s="59" t="s">
        <v>87</v>
      </c>
      <c r="E1040" s="59" t="s">
        <v>106</v>
      </c>
      <c r="F1040" s="59" t="s">
        <v>107</v>
      </c>
      <c r="G1040" s="59">
        <v>9416000</v>
      </c>
      <c r="H1040" s="59" t="s">
        <v>1015</v>
      </c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>
        <v>-1.56</v>
      </c>
      <c r="U1040" s="58">
        <f t="shared" si="16"/>
        <v>-1.56</v>
      </c>
    </row>
    <row r="1041" spans="1:21">
      <c r="A1041" s="59">
        <v>2201</v>
      </c>
      <c r="B1041" s="59" t="s">
        <v>87</v>
      </c>
      <c r="C1041" s="59">
        <v>2201</v>
      </c>
      <c r="D1041" s="59" t="s">
        <v>87</v>
      </c>
      <c r="E1041" s="59" t="s">
        <v>106</v>
      </c>
      <c r="F1041" s="59" t="s">
        <v>107</v>
      </c>
      <c r="G1041" s="59">
        <v>9926000</v>
      </c>
      <c r="H1041" s="59" t="s">
        <v>1103</v>
      </c>
      <c r="I1041" s="60"/>
      <c r="J1041" s="60"/>
      <c r="K1041" s="60">
        <v>102911.99</v>
      </c>
      <c r="L1041" s="60"/>
      <c r="M1041" s="60"/>
      <c r="N1041" s="60"/>
      <c r="O1041" s="60"/>
      <c r="P1041" s="60"/>
      <c r="Q1041" s="60"/>
      <c r="R1041" s="60"/>
      <c r="S1041" s="60"/>
      <c r="T1041" s="60">
        <v>-533.45000000000005</v>
      </c>
      <c r="U1041" s="58">
        <f t="shared" si="16"/>
        <v>102378.54000000001</v>
      </c>
    </row>
    <row r="1042" spans="1:21">
      <c r="A1042" s="59">
        <v>2201</v>
      </c>
      <c r="B1042" s="59" t="s">
        <v>87</v>
      </c>
      <c r="C1042" s="59">
        <v>2201</v>
      </c>
      <c r="D1042" s="59" t="s">
        <v>87</v>
      </c>
      <c r="E1042" s="59" t="s">
        <v>1116</v>
      </c>
      <c r="F1042" s="59" t="s">
        <v>1117</v>
      </c>
      <c r="G1042" s="59">
        <v>9926000</v>
      </c>
      <c r="H1042" s="59" t="s">
        <v>1103</v>
      </c>
      <c r="I1042" s="60"/>
      <c r="J1042" s="60"/>
      <c r="K1042" s="60">
        <v>-3829.34</v>
      </c>
      <c r="L1042" s="60"/>
      <c r="M1042" s="60"/>
      <c r="N1042" s="60">
        <v>1061360.3899999999</v>
      </c>
      <c r="O1042" s="60"/>
      <c r="P1042" s="60"/>
      <c r="Q1042" s="60">
        <v>-1615.57</v>
      </c>
      <c r="R1042" s="60"/>
      <c r="S1042" s="60"/>
      <c r="T1042" s="60">
        <v>35897.51</v>
      </c>
      <c r="U1042" s="58">
        <f t="shared" si="16"/>
        <v>1091812.9899999998</v>
      </c>
    </row>
    <row r="1043" spans="1:21">
      <c r="A1043" s="59">
        <v>2201</v>
      </c>
      <c r="B1043" s="59" t="s">
        <v>87</v>
      </c>
      <c r="C1043" s="59">
        <v>2201</v>
      </c>
      <c r="D1043" s="59" t="s">
        <v>87</v>
      </c>
      <c r="E1043" s="59" t="s">
        <v>1118</v>
      </c>
      <c r="F1043" s="59" t="s">
        <v>1119</v>
      </c>
      <c r="G1043" s="59">
        <v>9926000</v>
      </c>
      <c r="H1043" s="59" t="s">
        <v>1103</v>
      </c>
      <c r="I1043" s="60"/>
      <c r="J1043" s="60"/>
      <c r="K1043" s="60">
        <v>425000</v>
      </c>
      <c r="L1043" s="60"/>
      <c r="M1043" s="60"/>
      <c r="N1043" s="60">
        <v>225000</v>
      </c>
      <c r="O1043" s="60"/>
      <c r="P1043" s="60">
        <v>225000</v>
      </c>
      <c r="Q1043" s="60">
        <v>1230853</v>
      </c>
      <c r="R1043" s="60">
        <v>225000</v>
      </c>
      <c r="S1043" s="60"/>
      <c r="T1043" s="60">
        <v>996665</v>
      </c>
      <c r="U1043" s="58">
        <f t="shared" si="16"/>
        <v>3327518</v>
      </c>
    </row>
    <row r="1044" spans="1:21">
      <c r="A1044" s="59">
        <v>2201</v>
      </c>
      <c r="B1044" s="59" t="s">
        <v>87</v>
      </c>
      <c r="C1044" s="59">
        <v>2201</v>
      </c>
      <c r="D1044" s="59" t="s">
        <v>87</v>
      </c>
      <c r="E1044" s="59" t="s">
        <v>108</v>
      </c>
      <c r="F1044" s="59" t="s">
        <v>109</v>
      </c>
      <c r="G1044" s="59">
        <v>9184100</v>
      </c>
      <c r="H1044" s="59" t="s">
        <v>93</v>
      </c>
      <c r="I1044" s="60"/>
      <c r="J1044" s="60"/>
      <c r="K1044" s="60">
        <v>166942.72</v>
      </c>
      <c r="L1044" s="60">
        <v>-30878.03</v>
      </c>
      <c r="M1044" s="60">
        <v>31799.39</v>
      </c>
      <c r="N1044" s="60">
        <v>54741.2</v>
      </c>
      <c r="O1044" s="60">
        <v>75758.850000000006</v>
      </c>
      <c r="P1044" s="60">
        <v>31944.18</v>
      </c>
      <c r="Q1044" s="60">
        <v>29260.31</v>
      </c>
      <c r="R1044" s="60">
        <v>32825.480000000003</v>
      </c>
      <c r="S1044" s="60">
        <v>31540.48</v>
      </c>
      <c r="T1044" s="60">
        <v>47646.27</v>
      </c>
      <c r="U1044" s="58">
        <f t="shared" si="16"/>
        <v>471580.85</v>
      </c>
    </row>
    <row r="1045" spans="1:21">
      <c r="A1045" s="59">
        <v>2201</v>
      </c>
      <c r="B1045" s="59" t="s">
        <v>87</v>
      </c>
      <c r="C1045" s="59">
        <v>2201</v>
      </c>
      <c r="D1045" s="59" t="s">
        <v>87</v>
      </c>
      <c r="E1045" s="59" t="s">
        <v>108</v>
      </c>
      <c r="F1045" s="59" t="s">
        <v>109</v>
      </c>
      <c r="G1045" s="59">
        <v>9416000</v>
      </c>
      <c r="H1045" s="59" t="s">
        <v>1015</v>
      </c>
      <c r="I1045" s="60"/>
      <c r="J1045" s="60"/>
      <c r="K1045" s="60"/>
      <c r="L1045" s="60"/>
      <c r="M1045" s="60"/>
      <c r="N1045" s="60"/>
      <c r="O1045" s="60"/>
      <c r="P1045" s="60"/>
      <c r="Q1045" s="60"/>
      <c r="R1045" s="60">
        <v>162.16999999999999</v>
      </c>
      <c r="S1045" s="60">
        <v>165.18</v>
      </c>
      <c r="T1045" s="60">
        <v>239.97</v>
      </c>
      <c r="U1045" s="58">
        <f t="shared" si="16"/>
        <v>567.32000000000005</v>
      </c>
    </row>
    <row r="1046" spans="1:21">
      <c r="A1046" s="59">
        <v>2201</v>
      </c>
      <c r="B1046" s="59" t="s">
        <v>87</v>
      </c>
      <c r="C1046" s="59">
        <v>2201</v>
      </c>
      <c r="D1046" s="59" t="s">
        <v>87</v>
      </c>
      <c r="E1046" s="59" t="s">
        <v>108</v>
      </c>
      <c r="F1046" s="59" t="s">
        <v>109</v>
      </c>
      <c r="G1046" s="59">
        <v>9926000</v>
      </c>
      <c r="H1046" s="59" t="s">
        <v>1103</v>
      </c>
      <c r="I1046" s="60"/>
      <c r="J1046" s="60">
        <v>190000</v>
      </c>
      <c r="K1046" s="60">
        <v>122979.06</v>
      </c>
      <c r="L1046" s="60">
        <v>-57702.66</v>
      </c>
      <c r="M1046" s="60">
        <v>54067.45</v>
      </c>
      <c r="N1046" s="60">
        <v>97008.85</v>
      </c>
      <c r="O1046" s="60">
        <v>139037.13</v>
      </c>
      <c r="P1046" s="60">
        <v>54482.31</v>
      </c>
      <c r="Q1046" s="60">
        <v>59771.87</v>
      </c>
      <c r="R1046" s="60">
        <v>57324.72</v>
      </c>
      <c r="S1046" s="60">
        <v>56885.68</v>
      </c>
      <c r="T1046" s="60">
        <v>82014.84</v>
      </c>
      <c r="U1046" s="58">
        <f t="shared" si="16"/>
        <v>855869.24999999988</v>
      </c>
    </row>
    <row r="1047" spans="1:21">
      <c r="A1047" s="59">
        <v>2201</v>
      </c>
      <c r="B1047" s="59" t="s">
        <v>87</v>
      </c>
      <c r="C1047" s="59">
        <v>2201</v>
      </c>
      <c r="D1047" s="59" t="s">
        <v>87</v>
      </c>
      <c r="E1047" s="59" t="s">
        <v>1120</v>
      </c>
      <c r="F1047" s="59" t="s">
        <v>1121</v>
      </c>
      <c r="G1047" s="59">
        <v>9926000</v>
      </c>
      <c r="H1047" s="59" t="s">
        <v>1103</v>
      </c>
      <c r="I1047" s="60">
        <v>100000</v>
      </c>
      <c r="J1047" s="60">
        <v>100000</v>
      </c>
      <c r="K1047" s="60">
        <v>100000</v>
      </c>
      <c r="L1047" s="60">
        <v>100000</v>
      </c>
      <c r="M1047" s="60">
        <v>100000</v>
      </c>
      <c r="N1047" s="60">
        <v>100000</v>
      </c>
      <c r="O1047" s="60">
        <v>100000</v>
      </c>
      <c r="P1047" s="60">
        <v>100000</v>
      </c>
      <c r="Q1047" s="60">
        <v>100000</v>
      </c>
      <c r="R1047" s="60">
        <v>100000</v>
      </c>
      <c r="S1047" s="60">
        <v>100000</v>
      </c>
      <c r="T1047" s="60">
        <v>561727.67000000004</v>
      </c>
      <c r="U1047" s="58">
        <f t="shared" si="16"/>
        <v>1661727.67</v>
      </c>
    </row>
    <row r="1048" spans="1:21">
      <c r="A1048" s="59">
        <v>2201</v>
      </c>
      <c r="B1048" s="59" t="s">
        <v>87</v>
      </c>
      <c r="C1048" s="59">
        <v>2201</v>
      </c>
      <c r="D1048" s="59" t="s">
        <v>87</v>
      </c>
      <c r="E1048" s="59" t="s">
        <v>110</v>
      </c>
      <c r="F1048" s="59" t="s">
        <v>111</v>
      </c>
      <c r="G1048" s="59">
        <v>9926000</v>
      </c>
      <c r="H1048" s="59" t="s">
        <v>1103</v>
      </c>
      <c r="I1048" s="60"/>
      <c r="J1048" s="60"/>
      <c r="K1048" s="60">
        <v>76646.25</v>
      </c>
      <c r="L1048" s="60"/>
      <c r="M1048" s="60"/>
      <c r="N1048" s="60">
        <v>978376.25</v>
      </c>
      <c r="O1048" s="60"/>
      <c r="P1048" s="60">
        <v>1566</v>
      </c>
      <c r="Q1048" s="60">
        <v>73595</v>
      </c>
      <c r="R1048" s="60"/>
      <c r="S1048" s="60"/>
      <c r="T1048" s="60">
        <v>69908.5</v>
      </c>
      <c r="U1048" s="58">
        <f t="shared" si="16"/>
        <v>1200092</v>
      </c>
    </row>
    <row r="1049" spans="1:21">
      <c r="A1049" s="59">
        <v>2201</v>
      </c>
      <c r="B1049" s="59" t="s">
        <v>87</v>
      </c>
      <c r="C1049" s="59">
        <v>2201</v>
      </c>
      <c r="D1049" s="59" t="s">
        <v>87</v>
      </c>
      <c r="E1049" s="59" t="s">
        <v>1122</v>
      </c>
      <c r="F1049" s="59" t="s">
        <v>1123</v>
      </c>
      <c r="G1049" s="59">
        <v>9184100</v>
      </c>
      <c r="H1049" s="59" t="s">
        <v>93</v>
      </c>
      <c r="I1049" s="60"/>
      <c r="J1049" s="60">
        <v>10180.81</v>
      </c>
      <c r="K1049" s="60">
        <v>18843.509999999998</v>
      </c>
      <c r="L1049" s="60"/>
      <c r="M1049" s="60">
        <v>35215.67</v>
      </c>
      <c r="N1049" s="60"/>
      <c r="O1049" s="60"/>
      <c r="P1049" s="60">
        <v>13048.92</v>
      </c>
      <c r="Q1049" s="60"/>
      <c r="R1049" s="60"/>
      <c r="S1049" s="60">
        <v>17668.68</v>
      </c>
      <c r="T1049" s="60"/>
      <c r="U1049" s="58">
        <f t="shared" si="16"/>
        <v>94957.59</v>
      </c>
    </row>
    <row r="1050" spans="1:21">
      <c r="A1050" s="59">
        <v>2201</v>
      </c>
      <c r="B1050" s="59" t="s">
        <v>87</v>
      </c>
      <c r="C1050" s="59">
        <v>2201</v>
      </c>
      <c r="D1050" s="59" t="s">
        <v>87</v>
      </c>
      <c r="E1050" s="59" t="s">
        <v>1122</v>
      </c>
      <c r="F1050" s="59" t="s">
        <v>1123</v>
      </c>
      <c r="G1050" s="59">
        <v>9416000</v>
      </c>
      <c r="H1050" s="59" t="s">
        <v>1015</v>
      </c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>
        <v>92.53</v>
      </c>
      <c r="T1050" s="60"/>
      <c r="U1050" s="58">
        <f t="shared" si="16"/>
        <v>92.53</v>
      </c>
    </row>
    <row r="1051" spans="1:21">
      <c r="A1051" s="59">
        <v>2201</v>
      </c>
      <c r="B1051" s="59" t="s">
        <v>87</v>
      </c>
      <c r="C1051" s="59">
        <v>2201</v>
      </c>
      <c r="D1051" s="59" t="s">
        <v>87</v>
      </c>
      <c r="E1051" s="59" t="s">
        <v>1122</v>
      </c>
      <c r="F1051" s="59" t="s">
        <v>1123</v>
      </c>
      <c r="G1051" s="59">
        <v>9926000</v>
      </c>
      <c r="H1051" s="59" t="s">
        <v>1103</v>
      </c>
      <c r="I1051" s="60"/>
      <c r="J1051" s="60">
        <v>19557.46</v>
      </c>
      <c r="K1051" s="60">
        <v>35327.46</v>
      </c>
      <c r="L1051" s="60"/>
      <c r="M1051" s="60">
        <v>59876.06</v>
      </c>
      <c r="N1051" s="60"/>
      <c r="O1051" s="60"/>
      <c r="P1051" s="60">
        <v>22255.68</v>
      </c>
      <c r="Q1051" s="60"/>
      <c r="R1051" s="60"/>
      <c r="S1051" s="60">
        <v>31867.09</v>
      </c>
      <c r="T1051" s="60"/>
      <c r="U1051" s="58">
        <f t="shared" si="16"/>
        <v>168883.75</v>
      </c>
    </row>
    <row r="1052" spans="1:21">
      <c r="A1052" s="59">
        <v>2201</v>
      </c>
      <c r="B1052" s="59" t="s">
        <v>87</v>
      </c>
      <c r="C1052" s="59">
        <v>2201</v>
      </c>
      <c r="D1052" s="59" t="s">
        <v>87</v>
      </c>
      <c r="E1052" s="59" t="s">
        <v>1124</v>
      </c>
      <c r="F1052" s="59" t="s">
        <v>1125</v>
      </c>
      <c r="G1052" s="59">
        <v>9184100</v>
      </c>
      <c r="H1052" s="59" t="s">
        <v>93</v>
      </c>
      <c r="I1052" s="60">
        <v>1429.29</v>
      </c>
      <c r="J1052" s="60">
        <v>11326.48</v>
      </c>
      <c r="K1052" s="60">
        <v>10727.21</v>
      </c>
      <c r="L1052" s="60">
        <v>2648.08</v>
      </c>
      <c r="M1052" s="60">
        <v>3800.1</v>
      </c>
      <c r="N1052" s="60">
        <v>1993.7</v>
      </c>
      <c r="O1052" s="60">
        <v>3225.57</v>
      </c>
      <c r="P1052" s="60">
        <v>14364.08</v>
      </c>
      <c r="Q1052" s="60">
        <v>11190.51</v>
      </c>
      <c r="R1052" s="60">
        <v>2844.46</v>
      </c>
      <c r="S1052" s="60">
        <v>2815.01</v>
      </c>
      <c r="T1052" s="60">
        <v>13582.63</v>
      </c>
      <c r="U1052" s="58">
        <f t="shared" si="16"/>
        <v>79947.12000000001</v>
      </c>
    </row>
    <row r="1053" spans="1:21">
      <c r="A1053" s="59">
        <v>2201</v>
      </c>
      <c r="B1053" s="59" t="s">
        <v>87</v>
      </c>
      <c r="C1053" s="59">
        <v>2201</v>
      </c>
      <c r="D1053" s="59" t="s">
        <v>87</v>
      </c>
      <c r="E1053" s="59" t="s">
        <v>1124</v>
      </c>
      <c r="F1053" s="59" t="s">
        <v>1125</v>
      </c>
      <c r="G1053" s="59">
        <v>9416000</v>
      </c>
      <c r="H1053" s="59" t="s">
        <v>1015</v>
      </c>
      <c r="I1053" s="60"/>
      <c r="J1053" s="60"/>
      <c r="K1053" s="60"/>
      <c r="L1053" s="60"/>
      <c r="M1053" s="60"/>
      <c r="N1053" s="60"/>
      <c r="O1053" s="60"/>
      <c r="P1053" s="60"/>
      <c r="Q1053" s="60"/>
      <c r="R1053" s="60">
        <v>7.42</v>
      </c>
      <c r="S1053" s="60">
        <v>9.68</v>
      </c>
      <c r="T1053" s="60">
        <v>9.4600000000000009</v>
      </c>
      <c r="U1053" s="58">
        <f t="shared" si="16"/>
        <v>26.560000000000002</v>
      </c>
    </row>
    <row r="1054" spans="1:21">
      <c r="A1054" s="59">
        <v>2201</v>
      </c>
      <c r="B1054" s="59" t="s">
        <v>87</v>
      </c>
      <c r="C1054" s="59">
        <v>2201</v>
      </c>
      <c r="D1054" s="59" t="s">
        <v>87</v>
      </c>
      <c r="E1054" s="59" t="s">
        <v>1124</v>
      </c>
      <c r="F1054" s="59" t="s">
        <v>1125</v>
      </c>
      <c r="G1054" s="59">
        <v>9926000</v>
      </c>
      <c r="H1054" s="59" t="s">
        <v>1103</v>
      </c>
      <c r="I1054" s="60">
        <v>5739.97</v>
      </c>
      <c r="J1054" s="60">
        <v>5969.21</v>
      </c>
      <c r="K1054" s="60">
        <v>-4437.09</v>
      </c>
      <c r="L1054" s="60">
        <v>8301.15</v>
      </c>
      <c r="M1054" s="60">
        <v>37603.03</v>
      </c>
      <c r="N1054" s="60">
        <v>18112.080000000002</v>
      </c>
      <c r="O1054" s="60">
        <v>5771.62</v>
      </c>
      <c r="P1054" s="60">
        <v>5579.09</v>
      </c>
      <c r="Q1054" s="60">
        <v>11180.26</v>
      </c>
      <c r="R1054" s="60">
        <v>17371.54</v>
      </c>
      <c r="S1054" s="60">
        <v>14427.94</v>
      </c>
      <c r="T1054" s="60">
        <v>173224.84</v>
      </c>
      <c r="U1054" s="58">
        <f t="shared" si="16"/>
        <v>298843.64</v>
      </c>
    </row>
    <row r="1055" spans="1:21">
      <c r="A1055" s="59">
        <v>2201</v>
      </c>
      <c r="B1055" s="59" t="s">
        <v>87</v>
      </c>
      <c r="C1055" s="59">
        <v>2201</v>
      </c>
      <c r="D1055" s="59" t="s">
        <v>87</v>
      </c>
      <c r="E1055" s="59" t="s">
        <v>1124</v>
      </c>
      <c r="F1055" s="59" t="s">
        <v>1125</v>
      </c>
      <c r="G1055" s="59" t="s">
        <v>1071</v>
      </c>
      <c r="H1055" s="59" t="s">
        <v>1072</v>
      </c>
      <c r="I1055" s="60">
        <v>232</v>
      </c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58">
        <f t="shared" si="16"/>
        <v>232</v>
      </c>
    </row>
    <row r="1056" spans="1:21">
      <c r="A1056" s="59">
        <v>2201</v>
      </c>
      <c r="B1056" s="59" t="s">
        <v>87</v>
      </c>
      <c r="C1056" s="59">
        <v>2201</v>
      </c>
      <c r="D1056" s="59" t="s">
        <v>87</v>
      </c>
      <c r="E1056" s="59" t="s">
        <v>1126</v>
      </c>
      <c r="F1056" s="59" t="s">
        <v>1127</v>
      </c>
      <c r="G1056" s="59">
        <v>9920000</v>
      </c>
      <c r="H1056" s="59" t="s">
        <v>1068</v>
      </c>
      <c r="I1056" s="60">
        <v>2174583.33</v>
      </c>
      <c r="J1056" s="60">
        <v>2174583.33</v>
      </c>
      <c r="K1056" s="60">
        <v>2264349.9700000002</v>
      </c>
      <c r="L1056" s="60">
        <v>2174583.33</v>
      </c>
      <c r="M1056" s="60">
        <v>2174583.33</v>
      </c>
      <c r="N1056" s="60">
        <v>1456804.19</v>
      </c>
      <c r="O1056" s="60">
        <v>2054953.48</v>
      </c>
      <c r="P1056" s="60">
        <v>2054953.48</v>
      </c>
      <c r="Q1056" s="60">
        <v>3052652.27</v>
      </c>
      <c r="R1056" s="60">
        <v>2252181</v>
      </c>
      <c r="S1056" s="60">
        <v>2252181</v>
      </c>
      <c r="T1056" s="60">
        <v>790368.66</v>
      </c>
      <c r="U1056" s="58">
        <f t="shared" si="16"/>
        <v>24876777.370000001</v>
      </c>
    </row>
    <row r="1057" spans="1:21">
      <c r="A1057" s="59">
        <v>2201</v>
      </c>
      <c r="B1057" s="59" t="s">
        <v>87</v>
      </c>
      <c r="C1057" s="59">
        <v>2201</v>
      </c>
      <c r="D1057" s="59" t="s">
        <v>87</v>
      </c>
      <c r="E1057" s="59" t="s">
        <v>1128</v>
      </c>
      <c r="F1057" s="59" t="s">
        <v>1129</v>
      </c>
      <c r="G1057" s="59">
        <v>9184100</v>
      </c>
      <c r="H1057" s="59" t="s">
        <v>93</v>
      </c>
      <c r="I1057" s="60"/>
      <c r="J1057" s="60"/>
      <c r="K1057" s="60"/>
      <c r="L1057" s="60">
        <v>12319.8</v>
      </c>
      <c r="M1057" s="60"/>
      <c r="N1057" s="60">
        <v>7723.39</v>
      </c>
      <c r="O1057" s="60"/>
      <c r="P1057" s="60"/>
      <c r="Q1057" s="60">
        <v>898.96</v>
      </c>
      <c r="R1057" s="60"/>
      <c r="S1057" s="60">
        <v>807.83</v>
      </c>
      <c r="T1057" s="60"/>
      <c r="U1057" s="58">
        <f t="shared" si="16"/>
        <v>21749.98</v>
      </c>
    </row>
    <row r="1058" spans="1:21">
      <c r="A1058" s="59">
        <v>2201</v>
      </c>
      <c r="B1058" s="59" t="s">
        <v>87</v>
      </c>
      <c r="C1058" s="59">
        <v>2201</v>
      </c>
      <c r="D1058" s="59" t="s">
        <v>87</v>
      </c>
      <c r="E1058" s="59" t="s">
        <v>1128</v>
      </c>
      <c r="F1058" s="59" t="s">
        <v>1129</v>
      </c>
      <c r="G1058" s="59">
        <v>9416000</v>
      </c>
      <c r="H1058" s="59" t="s">
        <v>1015</v>
      </c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>
        <v>4.25</v>
      </c>
      <c r="T1058" s="60"/>
      <c r="U1058" s="58">
        <f t="shared" si="16"/>
        <v>4.25</v>
      </c>
    </row>
    <row r="1059" spans="1:21">
      <c r="A1059" s="59">
        <v>2201</v>
      </c>
      <c r="B1059" s="59" t="s">
        <v>87</v>
      </c>
      <c r="C1059" s="59">
        <v>2201</v>
      </c>
      <c r="D1059" s="59" t="s">
        <v>87</v>
      </c>
      <c r="E1059" s="59" t="s">
        <v>1128</v>
      </c>
      <c r="F1059" s="59" t="s">
        <v>1129</v>
      </c>
      <c r="G1059" s="59">
        <v>9926000</v>
      </c>
      <c r="H1059" s="59" t="s">
        <v>1103</v>
      </c>
      <c r="I1059" s="60">
        <v>52.5</v>
      </c>
      <c r="J1059" s="60"/>
      <c r="K1059" s="60"/>
      <c r="L1059" s="60">
        <v>23022.65</v>
      </c>
      <c r="M1059" s="60"/>
      <c r="N1059" s="60">
        <v>13686.85</v>
      </c>
      <c r="O1059" s="60"/>
      <c r="P1059" s="60">
        <v>36.44</v>
      </c>
      <c r="Q1059" s="60">
        <v>1838.45</v>
      </c>
      <c r="R1059" s="60"/>
      <c r="S1059" s="60">
        <v>1456.55</v>
      </c>
      <c r="T1059" s="60">
        <v>2250</v>
      </c>
      <c r="U1059" s="58">
        <f t="shared" si="16"/>
        <v>42343.44</v>
      </c>
    </row>
    <row r="1060" spans="1:21">
      <c r="A1060" s="59">
        <v>2201</v>
      </c>
      <c r="B1060" s="59" t="s">
        <v>87</v>
      </c>
      <c r="C1060" s="59">
        <v>2201</v>
      </c>
      <c r="D1060" s="59" t="s">
        <v>87</v>
      </c>
      <c r="E1060" s="59" t="s">
        <v>1130</v>
      </c>
      <c r="F1060" s="59" t="s">
        <v>1131</v>
      </c>
      <c r="G1060" s="59">
        <v>9184100</v>
      </c>
      <c r="H1060" s="59" t="s">
        <v>93</v>
      </c>
      <c r="I1060" s="60"/>
      <c r="J1060" s="60">
        <v>59636.57</v>
      </c>
      <c r="K1060" s="60">
        <v>32018.2</v>
      </c>
      <c r="L1060" s="60">
        <v>27818.09</v>
      </c>
      <c r="M1060" s="60">
        <v>32826.17</v>
      </c>
      <c r="N1060" s="60">
        <v>45643.11</v>
      </c>
      <c r="O1060" s="60">
        <v>10342.34</v>
      </c>
      <c r="P1060" s="60">
        <v>3818.06</v>
      </c>
      <c r="Q1060" s="60">
        <v>290961.02</v>
      </c>
      <c r="R1060" s="60">
        <v>-18909.43</v>
      </c>
      <c r="S1060" s="60">
        <v>151736.74</v>
      </c>
      <c r="T1060" s="60">
        <v>-5525.23</v>
      </c>
      <c r="U1060" s="58">
        <f t="shared" si="16"/>
        <v>630365.64000000013</v>
      </c>
    </row>
    <row r="1061" spans="1:21">
      <c r="A1061" s="59">
        <v>2201</v>
      </c>
      <c r="B1061" s="59" t="s">
        <v>87</v>
      </c>
      <c r="C1061" s="59">
        <v>2201</v>
      </c>
      <c r="D1061" s="59" t="s">
        <v>87</v>
      </c>
      <c r="E1061" s="59" t="s">
        <v>1130</v>
      </c>
      <c r="F1061" s="59" t="s">
        <v>1131</v>
      </c>
      <c r="G1061" s="59">
        <v>9926000</v>
      </c>
      <c r="H1061" s="59" t="s">
        <v>1103</v>
      </c>
      <c r="I1061" s="60">
        <v>0</v>
      </c>
      <c r="J1061" s="60">
        <v>-60618.63</v>
      </c>
      <c r="K1061" s="60">
        <v>-32018.2</v>
      </c>
      <c r="L1061" s="60">
        <v>-27818.09</v>
      </c>
      <c r="M1061" s="60">
        <v>-33999.120000000003</v>
      </c>
      <c r="N1061" s="60">
        <v>-50018.97</v>
      </c>
      <c r="O1061" s="60">
        <v>-13544.69</v>
      </c>
      <c r="P1061" s="60">
        <v>-3818.06</v>
      </c>
      <c r="Q1061" s="60">
        <v>-293666.52</v>
      </c>
      <c r="R1061" s="60">
        <v>16393</v>
      </c>
      <c r="S1061" s="60">
        <v>-140621.16</v>
      </c>
      <c r="T1061" s="60">
        <v>-40730.620000000003</v>
      </c>
      <c r="U1061" s="58">
        <f t="shared" si="16"/>
        <v>-680461.06</v>
      </c>
    </row>
    <row r="1062" spans="1:21">
      <c r="A1062" s="59">
        <v>2201</v>
      </c>
      <c r="B1062" s="59" t="s">
        <v>87</v>
      </c>
      <c r="C1062" s="59">
        <v>2201</v>
      </c>
      <c r="D1062" s="59" t="s">
        <v>87</v>
      </c>
      <c r="E1062" s="59" t="s">
        <v>1132</v>
      </c>
      <c r="F1062" s="59" t="s">
        <v>1133</v>
      </c>
      <c r="G1062" s="59">
        <v>9184100</v>
      </c>
      <c r="H1062" s="59" t="s">
        <v>93</v>
      </c>
      <c r="I1062" s="60">
        <v>-1664049.75</v>
      </c>
      <c r="J1062" s="60">
        <v>-1674197.86</v>
      </c>
      <c r="K1062" s="60">
        <v>-1921910.15</v>
      </c>
      <c r="L1062" s="60">
        <v>-1731139.12</v>
      </c>
      <c r="M1062" s="60">
        <v>-2070749.37</v>
      </c>
      <c r="N1062" s="60">
        <v>-2047782.5</v>
      </c>
      <c r="O1062" s="60">
        <v>-1840291.92</v>
      </c>
      <c r="P1062" s="60">
        <v>-2069968.3</v>
      </c>
      <c r="Q1062" s="60">
        <v>-2026402.35</v>
      </c>
      <c r="R1062" s="60">
        <v>-1916696.35</v>
      </c>
      <c r="S1062" s="60">
        <v>-2010713.86</v>
      </c>
      <c r="T1062" s="60">
        <v>-1951738.57</v>
      </c>
      <c r="U1062" s="58">
        <f t="shared" si="16"/>
        <v>-22925640.100000001</v>
      </c>
    </row>
    <row r="1063" spans="1:21">
      <c r="A1063" s="59">
        <v>2201</v>
      </c>
      <c r="B1063" s="59" t="s">
        <v>87</v>
      </c>
      <c r="C1063" s="59">
        <v>2201</v>
      </c>
      <c r="D1063" s="59" t="s">
        <v>87</v>
      </c>
      <c r="E1063" s="59" t="s">
        <v>1134</v>
      </c>
      <c r="F1063" s="59" t="s">
        <v>1135</v>
      </c>
      <c r="G1063" s="59">
        <v>9184100</v>
      </c>
      <c r="H1063" s="59" t="s">
        <v>93</v>
      </c>
      <c r="I1063" s="60">
        <v>125904.47</v>
      </c>
      <c r="J1063" s="60">
        <v>367208</v>
      </c>
      <c r="K1063" s="60"/>
      <c r="L1063" s="60">
        <v>698.75</v>
      </c>
      <c r="M1063" s="60">
        <v>885</v>
      </c>
      <c r="N1063" s="60"/>
      <c r="O1063" s="60">
        <v>1031</v>
      </c>
      <c r="P1063" s="60">
        <v>184</v>
      </c>
      <c r="Q1063" s="60"/>
      <c r="R1063" s="60">
        <v>100</v>
      </c>
      <c r="S1063" s="60">
        <v>1303.5999999999999</v>
      </c>
      <c r="T1063" s="60">
        <v>-472133.41</v>
      </c>
      <c r="U1063" s="58">
        <f t="shared" si="16"/>
        <v>25181.409999999974</v>
      </c>
    </row>
    <row r="1064" spans="1:21">
      <c r="A1064" s="59">
        <v>2201</v>
      </c>
      <c r="B1064" s="59" t="s">
        <v>87</v>
      </c>
      <c r="C1064" s="59">
        <v>2201</v>
      </c>
      <c r="D1064" s="59" t="s">
        <v>87</v>
      </c>
      <c r="E1064" s="59" t="s">
        <v>1134</v>
      </c>
      <c r="F1064" s="59" t="s">
        <v>1135</v>
      </c>
      <c r="G1064" s="59">
        <v>9416000</v>
      </c>
      <c r="H1064" s="59" t="s">
        <v>1015</v>
      </c>
      <c r="I1064" s="60"/>
      <c r="J1064" s="60">
        <v>145</v>
      </c>
      <c r="K1064" s="60"/>
      <c r="L1064" s="60">
        <v>140.31</v>
      </c>
      <c r="M1064" s="60"/>
      <c r="N1064" s="60"/>
      <c r="O1064" s="60"/>
      <c r="P1064" s="60">
        <v>949</v>
      </c>
      <c r="Q1064" s="60"/>
      <c r="R1064" s="60"/>
      <c r="S1064" s="60"/>
      <c r="T1064" s="60">
        <v>0.49</v>
      </c>
      <c r="U1064" s="58">
        <f t="shared" si="16"/>
        <v>1234.8</v>
      </c>
    </row>
    <row r="1065" spans="1:21">
      <c r="A1065" s="59">
        <v>2201</v>
      </c>
      <c r="B1065" s="59" t="s">
        <v>87</v>
      </c>
      <c r="C1065" s="59">
        <v>2201</v>
      </c>
      <c r="D1065" s="59" t="s">
        <v>87</v>
      </c>
      <c r="E1065" s="59" t="s">
        <v>1134</v>
      </c>
      <c r="F1065" s="59" t="s">
        <v>1135</v>
      </c>
      <c r="G1065" s="59">
        <v>9426500</v>
      </c>
      <c r="H1065" s="59" t="s">
        <v>1016</v>
      </c>
      <c r="I1065" s="60"/>
      <c r="J1065" s="60">
        <v>1262.9000000000001</v>
      </c>
      <c r="K1065" s="60"/>
      <c r="L1065" s="60">
        <v>224.98</v>
      </c>
      <c r="M1065" s="60"/>
      <c r="N1065" s="60"/>
      <c r="O1065" s="60"/>
      <c r="P1065" s="60"/>
      <c r="Q1065" s="60"/>
      <c r="R1065" s="60"/>
      <c r="S1065" s="60"/>
      <c r="T1065" s="60"/>
      <c r="U1065" s="58">
        <f t="shared" si="16"/>
        <v>1487.88</v>
      </c>
    </row>
    <row r="1066" spans="1:21">
      <c r="A1066" s="59">
        <v>2201</v>
      </c>
      <c r="B1066" s="59" t="s">
        <v>87</v>
      </c>
      <c r="C1066" s="59">
        <v>2201</v>
      </c>
      <c r="D1066" s="59" t="s">
        <v>87</v>
      </c>
      <c r="E1066" s="59" t="s">
        <v>1134</v>
      </c>
      <c r="F1066" s="59" t="s">
        <v>1135</v>
      </c>
      <c r="G1066" s="59">
        <v>9500000</v>
      </c>
      <c r="H1066" s="59" t="s">
        <v>1017</v>
      </c>
      <c r="I1066" s="60">
        <v>3750.26</v>
      </c>
      <c r="J1066" s="60">
        <v>22788.98</v>
      </c>
      <c r="K1066" s="60">
        <v>9985.1200000000008</v>
      </c>
      <c r="L1066" s="60">
        <v>305.3</v>
      </c>
      <c r="M1066" s="60">
        <v>1538.72</v>
      </c>
      <c r="N1066" s="60">
        <v>98.75</v>
      </c>
      <c r="O1066" s="60">
        <v>1650</v>
      </c>
      <c r="P1066" s="60">
        <v>470</v>
      </c>
      <c r="Q1066" s="60">
        <v>2324.13</v>
      </c>
      <c r="R1066" s="60">
        <v>491.13</v>
      </c>
      <c r="S1066" s="60">
        <v>15.13</v>
      </c>
      <c r="T1066" s="60">
        <v>1058.2</v>
      </c>
      <c r="U1066" s="58">
        <f t="shared" si="16"/>
        <v>44475.719999999994</v>
      </c>
    </row>
    <row r="1067" spans="1:21">
      <c r="A1067" s="59">
        <v>2201</v>
      </c>
      <c r="B1067" s="59" t="s">
        <v>87</v>
      </c>
      <c r="C1067" s="59">
        <v>2201</v>
      </c>
      <c r="D1067" s="59" t="s">
        <v>87</v>
      </c>
      <c r="E1067" s="59" t="s">
        <v>1134</v>
      </c>
      <c r="F1067" s="59" t="s">
        <v>1135</v>
      </c>
      <c r="G1067" s="59">
        <v>9501000</v>
      </c>
      <c r="H1067" s="59" t="s">
        <v>1018</v>
      </c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>
        <v>0.24</v>
      </c>
      <c r="U1067" s="58">
        <f t="shared" si="16"/>
        <v>0.24</v>
      </c>
    </row>
    <row r="1068" spans="1:21">
      <c r="A1068" s="59">
        <v>2201</v>
      </c>
      <c r="B1068" s="59" t="s">
        <v>87</v>
      </c>
      <c r="C1068" s="59">
        <v>2201</v>
      </c>
      <c r="D1068" s="59" t="s">
        <v>87</v>
      </c>
      <c r="E1068" s="59" t="s">
        <v>1134</v>
      </c>
      <c r="F1068" s="59" t="s">
        <v>1135</v>
      </c>
      <c r="G1068" s="59">
        <v>9502000</v>
      </c>
      <c r="H1068" s="59" t="s">
        <v>1019</v>
      </c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>
        <v>3.86</v>
      </c>
      <c r="U1068" s="58">
        <f t="shared" si="16"/>
        <v>3.86</v>
      </c>
    </row>
    <row r="1069" spans="1:21">
      <c r="A1069" s="59">
        <v>2201</v>
      </c>
      <c r="B1069" s="59" t="s">
        <v>87</v>
      </c>
      <c r="C1069" s="59">
        <v>2201</v>
      </c>
      <c r="D1069" s="59" t="s">
        <v>87</v>
      </c>
      <c r="E1069" s="59" t="s">
        <v>1134</v>
      </c>
      <c r="F1069" s="59" t="s">
        <v>1135</v>
      </c>
      <c r="G1069" s="59">
        <v>9505000</v>
      </c>
      <c r="H1069" s="59" t="s">
        <v>1020</v>
      </c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>
        <v>2.84</v>
      </c>
      <c r="U1069" s="58">
        <f t="shared" si="16"/>
        <v>2.84</v>
      </c>
    </row>
    <row r="1070" spans="1:21">
      <c r="A1070" s="59">
        <v>2201</v>
      </c>
      <c r="B1070" s="59" t="s">
        <v>87</v>
      </c>
      <c r="C1070" s="59">
        <v>2201</v>
      </c>
      <c r="D1070" s="59" t="s">
        <v>87</v>
      </c>
      <c r="E1070" s="59" t="s">
        <v>1134</v>
      </c>
      <c r="F1070" s="59" t="s">
        <v>1135</v>
      </c>
      <c r="G1070" s="59">
        <v>9506000</v>
      </c>
      <c r="H1070" s="59" t="s">
        <v>1021</v>
      </c>
      <c r="I1070" s="60">
        <v>5000</v>
      </c>
      <c r="J1070" s="60">
        <v>398.75</v>
      </c>
      <c r="K1070" s="60">
        <v>400</v>
      </c>
      <c r="L1070" s="60">
        <v>65</v>
      </c>
      <c r="M1070" s="60"/>
      <c r="N1070" s="60">
        <v>900</v>
      </c>
      <c r="O1070" s="60"/>
      <c r="P1070" s="60">
        <v>5622.5</v>
      </c>
      <c r="Q1070" s="60"/>
      <c r="R1070" s="60">
        <v>60</v>
      </c>
      <c r="S1070" s="60"/>
      <c r="T1070" s="60">
        <v>0.99</v>
      </c>
      <c r="U1070" s="58">
        <f t="shared" si="16"/>
        <v>12447.24</v>
      </c>
    </row>
    <row r="1071" spans="1:21">
      <c r="A1071" s="59">
        <v>2201</v>
      </c>
      <c r="B1071" s="59" t="s">
        <v>87</v>
      </c>
      <c r="C1071" s="59">
        <v>2201</v>
      </c>
      <c r="D1071" s="59" t="s">
        <v>87</v>
      </c>
      <c r="E1071" s="59" t="s">
        <v>1134</v>
      </c>
      <c r="F1071" s="59" t="s">
        <v>1135</v>
      </c>
      <c r="G1071" s="59">
        <v>9511000</v>
      </c>
      <c r="H1071" s="59" t="s">
        <v>1023</v>
      </c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>
        <v>0.57999999999999996</v>
      </c>
      <c r="U1071" s="58">
        <f t="shared" si="16"/>
        <v>0.57999999999999996</v>
      </c>
    </row>
    <row r="1072" spans="1:21">
      <c r="A1072" s="59">
        <v>2201</v>
      </c>
      <c r="B1072" s="59" t="s">
        <v>87</v>
      </c>
      <c r="C1072" s="59">
        <v>2201</v>
      </c>
      <c r="D1072" s="59" t="s">
        <v>87</v>
      </c>
      <c r="E1072" s="59" t="s">
        <v>1134</v>
      </c>
      <c r="F1072" s="59" t="s">
        <v>1135</v>
      </c>
      <c r="G1072" s="59">
        <v>9512000</v>
      </c>
      <c r="H1072" s="59" t="s">
        <v>1024</v>
      </c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>
        <v>5.3</v>
      </c>
      <c r="U1072" s="58">
        <f t="shared" si="16"/>
        <v>5.3</v>
      </c>
    </row>
    <row r="1073" spans="1:21">
      <c r="A1073" s="59">
        <v>2201</v>
      </c>
      <c r="B1073" s="59" t="s">
        <v>87</v>
      </c>
      <c r="C1073" s="59">
        <v>2201</v>
      </c>
      <c r="D1073" s="59" t="s">
        <v>87</v>
      </c>
      <c r="E1073" s="59" t="s">
        <v>1134</v>
      </c>
      <c r="F1073" s="59" t="s">
        <v>1135</v>
      </c>
      <c r="G1073" s="59">
        <v>9513000</v>
      </c>
      <c r="H1073" s="59" t="s">
        <v>1025</v>
      </c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>
        <v>0.33</v>
      </c>
      <c r="U1073" s="58">
        <f t="shared" si="16"/>
        <v>0.33</v>
      </c>
    </row>
    <row r="1074" spans="1:21">
      <c r="A1074" s="59">
        <v>2201</v>
      </c>
      <c r="B1074" s="59" t="s">
        <v>87</v>
      </c>
      <c r="C1074" s="59">
        <v>2201</v>
      </c>
      <c r="D1074" s="59" t="s">
        <v>87</v>
      </c>
      <c r="E1074" s="59" t="s">
        <v>1134</v>
      </c>
      <c r="F1074" s="59" t="s">
        <v>1135</v>
      </c>
      <c r="G1074" s="59">
        <v>9514000</v>
      </c>
      <c r="H1074" s="59" t="s">
        <v>1026</v>
      </c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>
        <v>0.56000000000000005</v>
      </c>
      <c r="U1074" s="58">
        <f t="shared" si="16"/>
        <v>0.56000000000000005</v>
      </c>
    </row>
    <row r="1075" spans="1:21">
      <c r="A1075" s="59">
        <v>2201</v>
      </c>
      <c r="B1075" s="59" t="s">
        <v>87</v>
      </c>
      <c r="C1075" s="59">
        <v>2201</v>
      </c>
      <c r="D1075" s="59" t="s">
        <v>87</v>
      </c>
      <c r="E1075" s="59" t="s">
        <v>1134</v>
      </c>
      <c r="F1075" s="59" t="s">
        <v>1135</v>
      </c>
      <c r="G1075" s="59">
        <v>9546000</v>
      </c>
      <c r="H1075" s="59" t="s">
        <v>1027</v>
      </c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>
        <v>0.06</v>
      </c>
      <c r="U1075" s="58">
        <f t="shared" si="16"/>
        <v>0.06</v>
      </c>
    </row>
    <row r="1076" spans="1:21">
      <c r="A1076" s="59">
        <v>2201</v>
      </c>
      <c r="B1076" s="59" t="s">
        <v>87</v>
      </c>
      <c r="C1076" s="59">
        <v>2201</v>
      </c>
      <c r="D1076" s="59" t="s">
        <v>87</v>
      </c>
      <c r="E1076" s="59" t="s">
        <v>1134</v>
      </c>
      <c r="F1076" s="59" t="s">
        <v>1135</v>
      </c>
      <c r="G1076" s="59">
        <v>9548000</v>
      </c>
      <c r="H1076" s="59" t="s">
        <v>1029</v>
      </c>
      <c r="I1076" s="60"/>
      <c r="J1076" s="60">
        <v>10025.75</v>
      </c>
      <c r="K1076" s="60">
        <v>566.24</v>
      </c>
      <c r="L1076" s="60">
        <v>3003</v>
      </c>
      <c r="M1076" s="60">
        <v>449</v>
      </c>
      <c r="N1076" s="60"/>
      <c r="O1076" s="60"/>
      <c r="P1076" s="60"/>
      <c r="Q1076" s="60">
        <v>600</v>
      </c>
      <c r="R1076" s="60"/>
      <c r="S1076" s="60">
        <v>517</v>
      </c>
      <c r="T1076" s="60">
        <v>14.42</v>
      </c>
      <c r="U1076" s="58">
        <f t="shared" si="16"/>
        <v>15175.41</v>
      </c>
    </row>
    <row r="1077" spans="1:21">
      <c r="A1077" s="59">
        <v>2201</v>
      </c>
      <c r="B1077" s="59" t="s">
        <v>87</v>
      </c>
      <c r="C1077" s="59">
        <v>2201</v>
      </c>
      <c r="D1077" s="59" t="s">
        <v>87</v>
      </c>
      <c r="E1077" s="59" t="s">
        <v>1134</v>
      </c>
      <c r="F1077" s="59" t="s">
        <v>1135</v>
      </c>
      <c r="G1077" s="59">
        <v>9549000</v>
      </c>
      <c r="H1077" s="59" t="s">
        <v>1030</v>
      </c>
      <c r="I1077" s="60">
        <v>881.11</v>
      </c>
      <c r="J1077" s="60">
        <v>8380.2199999999993</v>
      </c>
      <c r="K1077" s="60">
        <v>766.18</v>
      </c>
      <c r="L1077" s="60">
        <v>117.98</v>
      </c>
      <c r="M1077" s="60">
        <v>2304</v>
      </c>
      <c r="N1077" s="60">
        <v>200</v>
      </c>
      <c r="O1077" s="60">
        <v>1953</v>
      </c>
      <c r="P1077" s="60"/>
      <c r="Q1077" s="60">
        <v>60</v>
      </c>
      <c r="R1077" s="60">
        <v>849.25</v>
      </c>
      <c r="S1077" s="60">
        <v>4393.3100000000004</v>
      </c>
      <c r="T1077" s="60">
        <v>165.84</v>
      </c>
      <c r="U1077" s="58">
        <f t="shared" si="16"/>
        <v>20070.89</v>
      </c>
    </row>
    <row r="1078" spans="1:21">
      <c r="A1078" s="59">
        <v>2201</v>
      </c>
      <c r="B1078" s="59" t="s">
        <v>87</v>
      </c>
      <c r="C1078" s="59">
        <v>2201</v>
      </c>
      <c r="D1078" s="59" t="s">
        <v>87</v>
      </c>
      <c r="E1078" s="59" t="s">
        <v>1134</v>
      </c>
      <c r="F1078" s="59" t="s">
        <v>1135</v>
      </c>
      <c r="G1078" s="59">
        <v>9552000</v>
      </c>
      <c r="H1078" s="59" t="s">
        <v>1031</v>
      </c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>
        <v>0.47</v>
      </c>
      <c r="U1078" s="58">
        <f t="shared" si="16"/>
        <v>0.47</v>
      </c>
    </row>
    <row r="1079" spans="1:21">
      <c r="A1079" s="59">
        <v>2201</v>
      </c>
      <c r="B1079" s="59" t="s">
        <v>87</v>
      </c>
      <c r="C1079" s="59">
        <v>2201</v>
      </c>
      <c r="D1079" s="59" t="s">
        <v>87</v>
      </c>
      <c r="E1079" s="59" t="s">
        <v>1134</v>
      </c>
      <c r="F1079" s="59" t="s">
        <v>1135</v>
      </c>
      <c r="G1079" s="59">
        <v>9553000</v>
      </c>
      <c r="H1079" s="59" t="s">
        <v>1032</v>
      </c>
      <c r="I1079" s="60"/>
      <c r="J1079" s="60"/>
      <c r="K1079" s="60"/>
      <c r="L1079" s="60"/>
      <c r="M1079" s="60">
        <v>3543.2</v>
      </c>
      <c r="N1079" s="60"/>
      <c r="O1079" s="60">
        <v>100</v>
      </c>
      <c r="P1079" s="60"/>
      <c r="Q1079" s="60"/>
      <c r="R1079" s="60"/>
      <c r="S1079" s="60"/>
      <c r="T1079" s="60">
        <v>4.78</v>
      </c>
      <c r="U1079" s="58">
        <f t="shared" si="16"/>
        <v>3647.98</v>
      </c>
    </row>
    <row r="1080" spans="1:21">
      <c r="A1080" s="59">
        <v>2201</v>
      </c>
      <c r="B1080" s="59" t="s">
        <v>87</v>
      </c>
      <c r="C1080" s="59">
        <v>2201</v>
      </c>
      <c r="D1080" s="59" t="s">
        <v>87</v>
      </c>
      <c r="E1080" s="59" t="s">
        <v>1134</v>
      </c>
      <c r="F1080" s="59" t="s">
        <v>1135</v>
      </c>
      <c r="G1080" s="59">
        <v>9554000</v>
      </c>
      <c r="H1080" s="59" t="s">
        <v>1033</v>
      </c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>
        <v>0.08</v>
      </c>
      <c r="U1080" s="58">
        <f t="shared" si="16"/>
        <v>0.08</v>
      </c>
    </row>
    <row r="1081" spans="1:21">
      <c r="A1081" s="59">
        <v>2201</v>
      </c>
      <c r="B1081" s="59" t="s">
        <v>87</v>
      </c>
      <c r="C1081" s="59">
        <v>2201</v>
      </c>
      <c r="D1081" s="59" t="s">
        <v>87</v>
      </c>
      <c r="E1081" s="59" t="s">
        <v>1134</v>
      </c>
      <c r="F1081" s="59" t="s">
        <v>1135</v>
      </c>
      <c r="G1081" s="59">
        <v>9556000</v>
      </c>
      <c r="H1081" s="59" t="s">
        <v>1034</v>
      </c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>
        <v>0.69</v>
      </c>
      <c r="U1081" s="58">
        <f t="shared" si="16"/>
        <v>0.69</v>
      </c>
    </row>
    <row r="1082" spans="1:21">
      <c r="A1082" s="59">
        <v>2201</v>
      </c>
      <c r="B1082" s="59" t="s">
        <v>87</v>
      </c>
      <c r="C1082" s="59">
        <v>2201</v>
      </c>
      <c r="D1082" s="59" t="s">
        <v>87</v>
      </c>
      <c r="E1082" s="59" t="s">
        <v>1134</v>
      </c>
      <c r="F1082" s="59" t="s">
        <v>1135</v>
      </c>
      <c r="G1082" s="59">
        <v>9560000</v>
      </c>
      <c r="H1082" s="59" t="s">
        <v>1035</v>
      </c>
      <c r="I1082" s="60">
        <v>1200</v>
      </c>
      <c r="J1082" s="60">
        <v>5</v>
      </c>
      <c r="K1082" s="60"/>
      <c r="L1082" s="60"/>
      <c r="M1082" s="60">
        <v>400</v>
      </c>
      <c r="N1082" s="60"/>
      <c r="O1082" s="60"/>
      <c r="P1082" s="60"/>
      <c r="Q1082" s="60">
        <v>1300</v>
      </c>
      <c r="R1082" s="60">
        <v>360</v>
      </c>
      <c r="S1082" s="60"/>
      <c r="T1082" s="60">
        <v>0.67</v>
      </c>
      <c r="U1082" s="58">
        <f t="shared" si="16"/>
        <v>3265.67</v>
      </c>
    </row>
    <row r="1083" spans="1:21">
      <c r="A1083" s="59">
        <v>2201</v>
      </c>
      <c r="B1083" s="59" t="s">
        <v>87</v>
      </c>
      <c r="C1083" s="59">
        <v>2201</v>
      </c>
      <c r="D1083" s="59" t="s">
        <v>87</v>
      </c>
      <c r="E1083" s="59" t="s">
        <v>1134</v>
      </c>
      <c r="F1083" s="59" t="s">
        <v>1135</v>
      </c>
      <c r="G1083" s="59">
        <v>9561100</v>
      </c>
      <c r="H1083" s="59" t="s">
        <v>1036</v>
      </c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>
        <v>0.11</v>
      </c>
      <c r="U1083" s="58">
        <f t="shared" si="16"/>
        <v>0.11</v>
      </c>
    </row>
    <row r="1084" spans="1:21">
      <c r="A1084" s="59">
        <v>2201</v>
      </c>
      <c r="B1084" s="59" t="s">
        <v>87</v>
      </c>
      <c r="C1084" s="59">
        <v>2201</v>
      </c>
      <c r="D1084" s="59" t="s">
        <v>87</v>
      </c>
      <c r="E1084" s="59" t="s">
        <v>1134</v>
      </c>
      <c r="F1084" s="59" t="s">
        <v>1135</v>
      </c>
      <c r="G1084" s="59">
        <v>9561200</v>
      </c>
      <c r="H1084" s="59" t="s">
        <v>1037</v>
      </c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>
        <v>253.48</v>
      </c>
      <c r="U1084" s="58">
        <f t="shared" si="16"/>
        <v>253.48</v>
      </c>
    </row>
    <row r="1085" spans="1:21">
      <c r="A1085" s="59">
        <v>2201</v>
      </c>
      <c r="B1085" s="59" t="s">
        <v>87</v>
      </c>
      <c r="C1085" s="59">
        <v>2201</v>
      </c>
      <c r="D1085" s="59" t="s">
        <v>87</v>
      </c>
      <c r="E1085" s="59" t="s">
        <v>1134</v>
      </c>
      <c r="F1085" s="59" t="s">
        <v>1135</v>
      </c>
      <c r="G1085" s="59">
        <v>9561300</v>
      </c>
      <c r="H1085" s="59" t="s">
        <v>1038</v>
      </c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>
        <v>1.04</v>
      </c>
      <c r="U1085" s="58">
        <f t="shared" si="16"/>
        <v>1.04</v>
      </c>
    </row>
    <row r="1086" spans="1:21">
      <c r="A1086" s="59">
        <v>2201</v>
      </c>
      <c r="B1086" s="59" t="s">
        <v>87</v>
      </c>
      <c r="C1086" s="59">
        <v>2201</v>
      </c>
      <c r="D1086" s="59" t="s">
        <v>87</v>
      </c>
      <c r="E1086" s="59" t="s">
        <v>1134</v>
      </c>
      <c r="F1086" s="59" t="s">
        <v>1135</v>
      </c>
      <c r="G1086" s="59">
        <v>9562000</v>
      </c>
      <c r="H1086" s="59" t="s">
        <v>1039</v>
      </c>
      <c r="I1086" s="60">
        <v>15.13</v>
      </c>
      <c r="J1086" s="60">
        <v>15.13</v>
      </c>
      <c r="K1086" s="60">
        <v>110</v>
      </c>
      <c r="L1086" s="60">
        <v>30.26</v>
      </c>
      <c r="M1086" s="60">
        <v>15.13</v>
      </c>
      <c r="N1086" s="60">
        <v>16.12</v>
      </c>
      <c r="O1086" s="60">
        <v>17.11</v>
      </c>
      <c r="P1086" s="60">
        <v>193.25</v>
      </c>
      <c r="Q1086" s="60">
        <v>172.55</v>
      </c>
      <c r="R1086" s="60">
        <v>388.25</v>
      </c>
      <c r="S1086" s="60"/>
      <c r="T1086" s="60">
        <v>28.73</v>
      </c>
      <c r="U1086" s="58">
        <f t="shared" si="16"/>
        <v>1001.6600000000001</v>
      </c>
    </row>
    <row r="1087" spans="1:21">
      <c r="A1087" s="59">
        <v>2201</v>
      </c>
      <c r="B1087" s="59" t="s">
        <v>87</v>
      </c>
      <c r="C1087" s="59">
        <v>2201</v>
      </c>
      <c r="D1087" s="59" t="s">
        <v>87</v>
      </c>
      <c r="E1087" s="59" t="s">
        <v>1134</v>
      </c>
      <c r="F1087" s="59" t="s">
        <v>1135</v>
      </c>
      <c r="G1087" s="59">
        <v>9563000</v>
      </c>
      <c r="H1087" s="59" t="s">
        <v>1040</v>
      </c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>
        <v>0.21</v>
      </c>
      <c r="U1087" s="58">
        <f t="shared" si="16"/>
        <v>0.21</v>
      </c>
    </row>
    <row r="1088" spans="1:21">
      <c r="A1088" s="59">
        <v>2201</v>
      </c>
      <c r="B1088" s="59" t="s">
        <v>87</v>
      </c>
      <c r="C1088" s="59">
        <v>2201</v>
      </c>
      <c r="D1088" s="59" t="s">
        <v>87</v>
      </c>
      <c r="E1088" s="59" t="s">
        <v>1134</v>
      </c>
      <c r="F1088" s="59" t="s">
        <v>1135</v>
      </c>
      <c r="G1088" s="59">
        <v>9566000</v>
      </c>
      <c r="H1088" s="59" t="s">
        <v>1041</v>
      </c>
      <c r="I1088" s="60">
        <v>187.5</v>
      </c>
      <c r="J1088" s="60">
        <v>785</v>
      </c>
      <c r="K1088" s="60">
        <v>98.75</v>
      </c>
      <c r="L1088" s="60"/>
      <c r="M1088" s="60">
        <v>958.44</v>
      </c>
      <c r="N1088" s="60"/>
      <c r="O1088" s="60"/>
      <c r="P1088" s="60">
        <v>95.13</v>
      </c>
      <c r="Q1088" s="60">
        <v>262.13</v>
      </c>
      <c r="R1088" s="60">
        <v>574.38</v>
      </c>
      <c r="S1088" s="60">
        <v>332.13</v>
      </c>
      <c r="T1088" s="60">
        <v>51.31</v>
      </c>
      <c r="U1088" s="58">
        <f t="shared" si="16"/>
        <v>3344.7700000000004</v>
      </c>
    </row>
    <row r="1089" spans="1:21">
      <c r="A1089" s="59">
        <v>2201</v>
      </c>
      <c r="B1089" s="59" t="s">
        <v>87</v>
      </c>
      <c r="C1089" s="59">
        <v>2201</v>
      </c>
      <c r="D1089" s="59" t="s">
        <v>87</v>
      </c>
      <c r="E1089" s="59" t="s">
        <v>1134</v>
      </c>
      <c r="F1089" s="59" t="s">
        <v>1135</v>
      </c>
      <c r="G1089" s="59">
        <v>9569200</v>
      </c>
      <c r="H1089" s="59" t="s">
        <v>1043</v>
      </c>
      <c r="I1089" s="60"/>
      <c r="J1089" s="60"/>
      <c r="K1089" s="60"/>
      <c r="L1089" s="60"/>
      <c r="M1089" s="60"/>
      <c r="N1089" s="60"/>
      <c r="O1089" s="60"/>
      <c r="P1089" s="60"/>
      <c r="Q1089" s="60"/>
      <c r="R1089" s="60">
        <v>1053</v>
      </c>
      <c r="S1089" s="60"/>
      <c r="T1089" s="60">
        <v>0.15</v>
      </c>
      <c r="U1089" s="58">
        <f t="shared" si="16"/>
        <v>1053.1500000000001</v>
      </c>
    </row>
    <row r="1090" spans="1:21">
      <c r="A1090" s="59">
        <v>2201</v>
      </c>
      <c r="B1090" s="59" t="s">
        <v>87</v>
      </c>
      <c r="C1090" s="59">
        <v>2201</v>
      </c>
      <c r="D1090" s="59" t="s">
        <v>87</v>
      </c>
      <c r="E1090" s="59" t="s">
        <v>1134</v>
      </c>
      <c r="F1090" s="59" t="s">
        <v>1135</v>
      </c>
      <c r="G1090" s="59">
        <v>9569300</v>
      </c>
      <c r="H1090" s="59" t="s">
        <v>1044</v>
      </c>
      <c r="I1090" s="60"/>
      <c r="J1090" s="60"/>
      <c r="K1090" s="60"/>
      <c r="L1090" s="60">
        <v>150</v>
      </c>
      <c r="M1090" s="60"/>
      <c r="N1090" s="60"/>
      <c r="O1090" s="60">
        <v>108</v>
      </c>
      <c r="P1090" s="60">
        <v>2398</v>
      </c>
      <c r="Q1090" s="60"/>
      <c r="R1090" s="60"/>
      <c r="S1090" s="60">
        <v>-2398</v>
      </c>
      <c r="T1090" s="60">
        <v>83.42</v>
      </c>
      <c r="U1090" s="58">
        <f t="shared" si="16"/>
        <v>341.42</v>
      </c>
    </row>
    <row r="1091" spans="1:21">
      <c r="A1091" s="59">
        <v>2201</v>
      </c>
      <c r="B1091" s="59" t="s">
        <v>87</v>
      </c>
      <c r="C1091" s="59">
        <v>2201</v>
      </c>
      <c r="D1091" s="59" t="s">
        <v>87</v>
      </c>
      <c r="E1091" s="59" t="s">
        <v>1134</v>
      </c>
      <c r="F1091" s="59" t="s">
        <v>1135</v>
      </c>
      <c r="G1091" s="59">
        <v>9570000</v>
      </c>
      <c r="H1091" s="59" t="s">
        <v>1045</v>
      </c>
      <c r="I1091" s="60">
        <v>140.31</v>
      </c>
      <c r="J1091" s="60"/>
      <c r="K1091" s="60">
        <v>140.31</v>
      </c>
      <c r="L1091" s="60">
        <v>140.31</v>
      </c>
      <c r="M1091" s="60"/>
      <c r="N1091" s="60"/>
      <c r="O1091" s="60"/>
      <c r="P1091" s="60"/>
      <c r="Q1091" s="60"/>
      <c r="R1091" s="60"/>
      <c r="S1091" s="60"/>
      <c r="T1091" s="60">
        <v>0.49</v>
      </c>
      <c r="U1091" s="58">
        <f t="shared" ref="U1091:U1154" si="17">SUM(I1091:T1091)</f>
        <v>421.42</v>
      </c>
    </row>
    <row r="1092" spans="1:21">
      <c r="A1092" s="59">
        <v>2201</v>
      </c>
      <c r="B1092" s="59" t="s">
        <v>87</v>
      </c>
      <c r="C1092" s="59">
        <v>2201</v>
      </c>
      <c r="D1092" s="59" t="s">
        <v>87</v>
      </c>
      <c r="E1092" s="59" t="s">
        <v>1134</v>
      </c>
      <c r="F1092" s="59" t="s">
        <v>1135</v>
      </c>
      <c r="G1092" s="59">
        <v>9571000</v>
      </c>
      <c r="H1092" s="59" t="s">
        <v>1046</v>
      </c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>
        <v>0.76</v>
      </c>
      <c r="U1092" s="58">
        <f t="shared" si="17"/>
        <v>0.76</v>
      </c>
    </row>
    <row r="1093" spans="1:21">
      <c r="A1093" s="59">
        <v>2201</v>
      </c>
      <c r="B1093" s="59" t="s">
        <v>87</v>
      </c>
      <c r="C1093" s="59">
        <v>2201</v>
      </c>
      <c r="D1093" s="59" t="s">
        <v>87</v>
      </c>
      <c r="E1093" s="59" t="s">
        <v>1134</v>
      </c>
      <c r="F1093" s="59" t="s">
        <v>1135</v>
      </c>
      <c r="G1093" s="59">
        <v>9580000</v>
      </c>
      <c r="H1093" s="59" t="s">
        <v>1047</v>
      </c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>
        <v>0.67</v>
      </c>
      <c r="U1093" s="58">
        <f t="shared" si="17"/>
        <v>0.67</v>
      </c>
    </row>
    <row r="1094" spans="1:21">
      <c r="A1094" s="59">
        <v>2201</v>
      </c>
      <c r="B1094" s="59" t="s">
        <v>87</v>
      </c>
      <c r="C1094" s="59">
        <v>2201</v>
      </c>
      <c r="D1094" s="59" t="s">
        <v>87</v>
      </c>
      <c r="E1094" s="59" t="s">
        <v>1134</v>
      </c>
      <c r="F1094" s="59" t="s">
        <v>1135</v>
      </c>
      <c r="G1094" s="59">
        <v>9581000</v>
      </c>
      <c r="H1094" s="59" t="s">
        <v>1048</v>
      </c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>
        <v>1.05</v>
      </c>
      <c r="U1094" s="58">
        <f t="shared" si="17"/>
        <v>1.05</v>
      </c>
    </row>
    <row r="1095" spans="1:21">
      <c r="A1095" s="59">
        <v>2201</v>
      </c>
      <c r="B1095" s="59" t="s">
        <v>87</v>
      </c>
      <c r="C1095" s="59">
        <v>2201</v>
      </c>
      <c r="D1095" s="59" t="s">
        <v>87</v>
      </c>
      <c r="E1095" s="59" t="s">
        <v>1134</v>
      </c>
      <c r="F1095" s="59" t="s">
        <v>1135</v>
      </c>
      <c r="G1095" s="59">
        <v>9582000</v>
      </c>
      <c r="H1095" s="59" t="s">
        <v>1049</v>
      </c>
      <c r="I1095" s="60">
        <v>421.5</v>
      </c>
      <c r="J1095" s="60"/>
      <c r="K1095" s="60">
        <v>197.5</v>
      </c>
      <c r="L1095" s="60">
        <v>1044.8900000000001</v>
      </c>
      <c r="M1095" s="60">
        <v>244</v>
      </c>
      <c r="N1095" s="60"/>
      <c r="O1095" s="60">
        <v>106</v>
      </c>
      <c r="P1095" s="60"/>
      <c r="Q1095" s="60">
        <v>487</v>
      </c>
      <c r="R1095" s="60"/>
      <c r="S1095" s="60">
        <v>571.41</v>
      </c>
      <c r="T1095" s="60">
        <v>253.12</v>
      </c>
      <c r="U1095" s="58">
        <f t="shared" si="17"/>
        <v>3325.42</v>
      </c>
    </row>
    <row r="1096" spans="1:21">
      <c r="A1096" s="59">
        <v>2201</v>
      </c>
      <c r="B1096" s="59" t="s">
        <v>87</v>
      </c>
      <c r="C1096" s="59">
        <v>2201</v>
      </c>
      <c r="D1096" s="59" t="s">
        <v>87</v>
      </c>
      <c r="E1096" s="59" t="s">
        <v>1134</v>
      </c>
      <c r="F1096" s="59" t="s">
        <v>1135</v>
      </c>
      <c r="G1096" s="59">
        <v>9583000</v>
      </c>
      <c r="H1096" s="59" t="s">
        <v>1050</v>
      </c>
      <c r="I1096" s="60">
        <v>30.25</v>
      </c>
      <c r="J1096" s="60">
        <v>317.43</v>
      </c>
      <c r="K1096" s="60">
        <v>1031.1199999999999</v>
      </c>
      <c r="L1096" s="60">
        <v>1203</v>
      </c>
      <c r="M1096" s="60">
        <v>753.1</v>
      </c>
      <c r="N1096" s="60">
        <v>141.25</v>
      </c>
      <c r="O1096" s="60">
        <v>32.24</v>
      </c>
      <c r="P1096" s="60">
        <v>153.76</v>
      </c>
      <c r="Q1096" s="60">
        <v>1976.77</v>
      </c>
      <c r="R1096" s="60">
        <v>479.76</v>
      </c>
      <c r="S1096" s="60">
        <v>368.48</v>
      </c>
      <c r="T1096" s="60">
        <v>1189.29</v>
      </c>
      <c r="U1096" s="58">
        <f t="shared" si="17"/>
        <v>7676.45</v>
      </c>
    </row>
    <row r="1097" spans="1:21">
      <c r="A1097" s="59">
        <v>2201</v>
      </c>
      <c r="B1097" s="59" t="s">
        <v>87</v>
      </c>
      <c r="C1097" s="59">
        <v>2201</v>
      </c>
      <c r="D1097" s="59" t="s">
        <v>87</v>
      </c>
      <c r="E1097" s="59" t="s">
        <v>1134</v>
      </c>
      <c r="F1097" s="59" t="s">
        <v>1135</v>
      </c>
      <c r="G1097" s="59">
        <v>9584000</v>
      </c>
      <c r="H1097" s="59" t="s">
        <v>1051</v>
      </c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>
        <v>0.68</v>
      </c>
      <c r="U1097" s="58">
        <f t="shared" si="17"/>
        <v>0.68</v>
      </c>
    </row>
    <row r="1098" spans="1:21">
      <c r="A1098" s="59">
        <v>2201</v>
      </c>
      <c r="B1098" s="59" t="s">
        <v>87</v>
      </c>
      <c r="C1098" s="59">
        <v>2201</v>
      </c>
      <c r="D1098" s="59" t="s">
        <v>87</v>
      </c>
      <c r="E1098" s="59" t="s">
        <v>1134</v>
      </c>
      <c r="F1098" s="59" t="s">
        <v>1135</v>
      </c>
      <c r="G1098" s="59">
        <v>9585000</v>
      </c>
      <c r="H1098" s="59" t="s">
        <v>1052</v>
      </c>
      <c r="I1098" s="60">
        <v>45</v>
      </c>
      <c r="J1098" s="60">
        <v>45</v>
      </c>
      <c r="K1098" s="60">
        <v>45</v>
      </c>
      <c r="L1098" s="60">
        <v>45</v>
      </c>
      <c r="M1098" s="60">
        <v>940</v>
      </c>
      <c r="N1098" s="60"/>
      <c r="O1098" s="60">
        <v>90</v>
      </c>
      <c r="P1098" s="60">
        <v>45</v>
      </c>
      <c r="Q1098" s="60"/>
      <c r="R1098" s="60"/>
      <c r="S1098" s="60">
        <v>217</v>
      </c>
      <c r="T1098" s="60">
        <v>1.48</v>
      </c>
      <c r="U1098" s="58">
        <f t="shared" si="17"/>
        <v>1473.48</v>
      </c>
    </row>
    <row r="1099" spans="1:21">
      <c r="A1099" s="59">
        <v>2201</v>
      </c>
      <c r="B1099" s="59" t="s">
        <v>87</v>
      </c>
      <c r="C1099" s="59">
        <v>2201</v>
      </c>
      <c r="D1099" s="59" t="s">
        <v>87</v>
      </c>
      <c r="E1099" s="59" t="s">
        <v>1134</v>
      </c>
      <c r="F1099" s="59" t="s">
        <v>1135</v>
      </c>
      <c r="G1099" s="59">
        <v>9586000</v>
      </c>
      <c r="H1099" s="59" t="s">
        <v>1053</v>
      </c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>
        <v>4.97</v>
      </c>
      <c r="U1099" s="58">
        <f t="shared" si="17"/>
        <v>4.97</v>
      </c>
    </row>
    <row r="1100" spans="1:21">
      <c r="A1100" s="59">
        <v>2201</v>
      </c>
      <c r="B1100" s="59" t="s">
        <v>87</v>
      </c>
      <c r="C1100" s="59">
        <v>2201</v>
      </c>
      <c r="D1100" s="59" t="s">
        <v>87</v>
      </c>
      <c r="E1100" s="59" t="s">
        <v>1134</v>
      </c>
      <c r="F1100" s="59" t="s">
        <v>1135</v>
      </c>
      <c r="G1100" s="59">
        <v>9587000</v>
      </c>
      <c r="H1100" s="59" t="s">
        <v>1054</v>
      </c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>
        <v>0.38</v>
      </c>
      <c r="U1100" s="58">
        <f t="shared" si="17"/>
        <v>0.38</v>
      </c>
    </row>
    <row r="1101" spans="1:21">
      <c r="A1101" s="59">
        <v>2201</v>
      </c>
      <c r="B1101" s="59" t="s">
        <v>87</v>
      </c>
      <c r="C1101" s="59">
        <v>2201</v>
      </c>
      <c r="D1101" s="59" t="s">
        <v>87</v>
      </c>
      <c r="E1101" s="59" t="s">
        <v>1134</v>
      </c>
      <c r="F1101" s="59" t="s">
        <v>1135</v>
      </c>
      <c r="G1101" s="59">
        <v>9588000</v>
      </c>
      <c r="H1101" s="59" t="s">
        <v>1055</v>
      </c>
      <c r="I1101" s="60">
        <v>530.12</v>
      </c>
      <c r="J1101" s="60">
        <v>1070</v>
      </c>
      <c r="K1101" s="60">
        <v>3588.89</v>
      </c>
      <c r="L1101" s="60">
        <v>260.13</v>
      </c>
      <c r="M1101" s="60">
        <v>1108.0899999999999</v>
      </c>
      <c r="N1101" s="60">
        <v>86.24</v>
      </c>
      <c r="O1101" s="60">
        <v>70.5</v>
      </c>
      <c r="P1101" s="60">
        <v>90.26</v>
      </c>
      <c r="Q1101" s="60">
        <v>2461.61</v>
      </c>
      <c r="R1101" s="60">
        <v>2660.01</v>
      </c>
      <c r="S1101" s="60">
        <v>3080.8</v>
      </c>
      <c r="T1101" s="60">
        <v>1175.97</v>
      </c>
      <c r="U1101" s="58">
        <f t="shared" si="17"/>
        <v>16182.62</v>
      </c>
    </row>
    <row r="1102" spans="1:21">
      <c r="A1102" s="59">
        <v>2201</v>
      </c>
      <c r="B1102" s="59" t="s">
        <v>87</v>
      </c>
      <c r="C1102" s="59">
        <v>2201</v>
      </c>
      <c r="D1102" s="59" t="s">
        <v>87</v>
      </c>
      <c r="E1102" s="59" t="s">
        <v>1134</v>
      </c>
      <c r="F1102" s="59" t="s">
        <v>1135</v>
      </c>
      <c r="G1102" s="59">
        <v>9591000</v>
      </c>
      <c r="H1102" s="59" t="s">
        <v>1056</v>
      </c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>
        <v>0.13</v>
      </c>
      <c r="U1102" s="58">
        <f t="shared" si="17"/>
        <v>0.13</v>
      </c>
    </row>
    <row r="1103" spans="1:21">
      <c r="A1103" s="59">
        <v>2201</v>
      </c>
      <c r="B1103" s="59" t="s">
        <v>87</v>
      </c>
      <c r="C1103" s="59">
        <v>2201</v>
      </c>
      <c r="D1103" s="59" t="s">
        <v>87</v>
      </c>
      <c r="E1103" s="59" t="s">
        <v>1134</v>
      </c>
      <c r="F1103" s="59" t="s">
        <v>1135</v>
      </c>
      <c r="G1103" s="59">
        <v>9592000</v>
      </c>
      <c r="H1103" s="59" t="s">
        <v>1057</v>
      </c>
      <c r="I1103" s="60"/>
      <c r="J1103" s="60"/>
      <c r="K1103" s="60"/>
      <c r="L1103" s="60">
        <v>140.31</v>
      </c>
      <c r="M1103" s="60"/>
      <c r="N1103" s="60"/>
      <c r="O1103" s="60"/>
      <c r="P1103" s="60"/>
      <c r="Q1103" s="60"/>
      <c r="R1103" s="60"/>
      <c r="S1103" s="60"/>
      <c r="T1103" s="60">
        <v>1.55</v>
      </c>
      <c r="U1103" s="58">
        <f t="shared" si="17"/>
        <v>141.86000000000001</v>
      </c>
    </row>
    <row r="1104" spans="1:21">
      <c r="A1104" s="59">
        <v>2201</v>
      </c>
      <c r="B1104" s="59" t="s">
        <v>87</v>
      </c>
      <c r="C1104" s="59">
        <v>2201</v>
      </c>
      <c r="D1104" s="59" t="s">
        <v>87</v>
      </c>
      <c r="E1104" s="59" t="s">
        <v>1134</v>
      </c>
      <c r="F1104" s="59" t="s">
        <v>1135</v>
      </c>
      <c r="G1104" s="59">
        <v>9593000</v>
      </c>
      <c r="H1104" s="59" t="s">
        <v>1058</v>
      </c>
      <c r="I1104" s="60"/>
      <c r="J1104" s="60">
        <v>20</v>
      </c>
      <c r="K1104" s="60"/>
      <c r="L1104" s="60">
        <v>595</v>
      </c>
      <c r="M1104" s="60"/>
      <c r="N1104" s="60">
        <v>120</v>
      </c>
      <c r="O1104" s="60">
        <v>185</v>
      </c>
      <c r="P1104" s="60"/>
      <c r="Q1104" s="60"/>
      <c r="R1104" s="60"/>
      <c r="S1104" s="60"/>
      <c r="T1104" s="60">
        <v>9.7100000000000009</v>
      </c>
      <c r="U1104" s="58">
        <f t="shared" si="17"/>
        <v>929.71</v>
      </c>
    </row>
    <row r="1105" spans="1:21">
      <c r="A1105" s="59">
        <v>2201</v>
      </c>
      <c r="B1105" s="59" t="s">
        <v>87</v>
      </c>
      <c r="C1105" s="59">
        <v>2201</v>
      </c>
      <c r="D1105" s="59" t="s">
        <v>87</v>
      </c>
      <c r="E1105" s="59" t="s">
        <v>1134</v>
      </c>
      <c r="F1105" s="59" t="s">
        <v>1135</v>
      </c>
      <c r="G1105" s="59">
        <v>9594000</v>
      </c>
      <c r="H1105" s="59" t="s">
        <v>1059</v>
      </c>
      <c r="I1105" s="60"/>
      <c r="J1105" s="60"/>
      <c r="K1105" s="60"/>
      <c r="L1105" s="60"/>
      <c r="M1105" s="60"/>
      <c r="N1105" s="60"/>
      <c r="O1105" s="60">
        <v>285</v>
      </c>
      <c r="P1105" s="60"/>
      <c r="Q1105" s="60"/>
      <c r="R1105" s="60"/>
      <c r="S1105" s="60"/>
      <c r="T1105" s="60">
        <v>4.3600000000000003</v>
      </c>
      <c r="U1105" s="58">
        <f t="shared" si="17"/>
        <v>289.36</v>
      </c>
    </row>
    <row r="1106" spans="1:21">
      <c r="A1106" s="59">
        <v>2201</v>
      </c>
      <c r="B1106" s="59" t="s">
        <v>87</v>
      </c>
      <c r="C1106" s="59">
        <v>2201</v>
      </c>
      <c r="D1106" s="59" t="s">
        <v>87</v>
      </c>
      <c r="E1106" s="59" t="s">
        <v>1134</v>
      </c>
      <c r="F1106" s="59" t="s">
        <v>1135</v>
      </c>
      <c r="G1106" s="59">
        <v>9595000</v>
      </c>
      <c r="H1106" s="59" t="s">
        <v>1060</v>
      </c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>
        <v>0.23</v>
      </c>
      <c r="U1106" s="58">
        <f t="shared" si="17"/>
        <v>0.23</v>
      </c>
    </row>
    <row r="1107" spans="1:21">
      <c r="A1107" s="59">
        <v>2201</v>
      </c>
      <c r="B1107" s="59" t="s">
        <v>87</v>
      </c>
      <c r="C1107" s="59">
        <v>2201</v>
      </c>
      <c r="D1107" s="59" t="s">
        <v>87</v>
      </c>
      <c r="E1107" s="59" t="s">
        <v>1134</v>
      </c>
      <c r="F1107" s="59" t="s">
        <v>1135</v>
      </c>
      <c r="G1107" s="59">
        <v>9596000</v>
      </c>
      <c r="H1107" s="59" t="s">
        <v>1061</v>
      </c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>
        <v>0.01</v>
      </c>
      <c r="U1107" s="58">
        <f t="shared" si="17"/>
        <v>0.01</v>
      </c>
    </row>
    <row r="1108" spans="1:21">
      <c r="A1108" s="59">
        <v>2201</v>
      </c>
      <c r="B1108" s="59" t="s">
        <v>87</v>
      </c>
      <c r="C1108" s="59">
        <v>2201</v>
      </c>
      <c r="D1108" s="59" t="s">
        <v>87</v>
      </c>
      <c r="E1108" s="59" t="s">
        <v>1134</v>
      </c>
      <c r="F1108" s="59" t="s">
        <v>1135</v>
      </c>
      <c r="G1108" s="59">
        <v>9597000</v>
      </c>
      <c r="H1108" s="59" t="s">
        <v>1062</v>
      </c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>
        <v>0.28999999999999998</v>
      </c>
      <c r="U1108" s="58">
        <f t="shared" si="17"/>
        <v>0.28999999999999998</v>
      </c>
    </row>
    <row r="1109" spans="1:21">
      <c r="A1109" s="59">
        <v>2201</v>
      </c>
      <c r="B1109" s="59" t="s">
        <v>87</v>
      </c>
      <c r="C1109" s="59">
        <v>2201</v>
      </c>
      <c r="D1109" s="59" t="s">
        <v>87</v>
      </c>
      <c r="E1109" s="59" t="s">
        <v>1134</v>
      </c>
      <c r="F1109" s="59" t="s">
        <v>1135</v>
      </c>
      <c r="G1109" s="59">
        <v>9902000</v>
      </c>
      <c r="H1109" s="59" t="s">
        <v>1064</v>
      </c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>
        <v>0.25</v>
      </c>
      <c r="U1109" s="58">
        <f t="shared" si="17"/>
        <v>0.25</v>
      </c>
    </row>
    <row r="1110" spans="1:21">
      <c r="A1110" s="59">
        <v>2201</v>
      </c>
      <c r="B1110" s="59" t="s">
        <v>87</v>
      </c>
      <c r="C1110" s="59">
        <v>2201</v>
      </c>
      <c r="D1110" s="59" t="s">
        <v>87</v>
      </c>
      <c r="E1110" s="59" t="s">
        <v>1134</v>
      </c>
      <c r="F1110" s="59" t="s">
        <v>1135</v>
      </c>
      <c r="G1110" s="59">
        <v>9903000</v>
      </c>
      <c r="H1110" s="59" t="s">
        <v>1065</v>
      </c>
      <c r="I1110" s="60">
        <v>102.22</v>
      </c>
      <c r="J1110" s="60">
        <v>7438.87</v>
      </c>
      <c r="K1110" s="60">
        <v>162.28</v>
      </c>
      <c r="L1110" s="60">
        <v>6107.15</v>
      </c>
      <c r="M1110" s="60">
        <v>14.59</v>
      </c>
      <c r="N1110" s="60">
        <v>943.36</v>
      </c>
      <c r="O1110" s="60">
        <v>756.04</v>
      </c>
      <c r="P1110" s="60">
        <v>71.52</v>
      </c>
      <c r="Q1110" s="60">
        <v>522.4</v>
      </c>
      <c r="R1110" s="60">
        <v>811.98</v>
      </c>
      <c r="S1110" s="60">
        <v>2370.14</v>
      </c>
      <c r="T1110" s="60">
        <v>8039.02</v>
      </c>
      <c r="U1110" s="58">
        <f t="shared" si="17"/>
        <v>27339.570000000003</v>
      </c>
    </row>
    <row r="1111" spans="1:21">
      <c r="A1111" s="59">
        <v>2201</v>
      </c>
      <c r="B1111" s="59" t="s">
        <v>87</v>
      </c>
      <c r="C1111" s="59">
        <v>2201</v>
      </c>
      <c r="D1111" s="59" t="s">
        <v>87</v>
      </c>
      <c r="E1111" s="59" t="s">
        <v>1134</v>
      </c>
      <c r="F1111" s="59" t="s">
        <v>1135</v>
      </c>
      <c r="G1111" s="59">
        <v>9908000</v>
      </c>
      <c r="H1111" s="59" t="s">
        <v>1066</v>
      </c>
      <c r="I1111" s="60">
        <v>9210</v>
      </c>
      <c r="J1111" s="60">
        <v>27808</v>
      </c>
      <c r="K1111" s="60">
        <v>24109.21</v>
      </c>
      <c r="L1111" s="60">
        <v>22700</v>
      </c>
      <c r="M1111" s="60">
        <v>455</v>
      </c>
      <c r="N1111" s="60">
        <v>5160</v>
      </c>
      <c r="O1111" s="60">
        <v>1000</v>
      </c>
      <c r="P1111" s="60">
        <v>-2200</v>
      </c>
      <c r="Q1111" s="60">
        <v>6433</v>
      </c>
      <c r="R1111" s="60">
        <v>37081</v>
      </c>
      <c r="S1111" s="60">
        <v>1385.38</v>
      </c>
      <c r="T1111" s="60">
        <v>14000.05</v>
      </c>
      <c r="U1111" s="58">
        <f t="shared" si="17"/>
        <v>147141.63999999998</v>
      </c>
    </row>
    <row r="1112" spans="1:21">
      <c r="A1112" s="59">
        <v>2201</v>
      </c>
      <c r="B1112" s="59" t="s">
        <v>87</v>
      </c>
      <c r="C1112" s="59">
        <v>2201</v>
      </c>
      <c r="D1112" s="59" t="s">
        <v>87</v>
      </c>
      <c r="E1112" s="59" t="s">
        <v>1134</v>
      </c>
      <c r="F1112" s="59" t="s">
        <v>1135</v>
      </c>
      <c r="G1112" s="59">
        <v>9913000</v>
      </c>
      <c r="H1112" s="59" t="s">
        <v>1136</v>
      </c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>
        <v>1949.1</v>
      </c>
      <c r="T1112" s="60">
        <v>3932.4</v>
      </c>
      <c r="U1112" s="58">
        <f t="shared" si="17"/>
        <v>5881.5</v>
      </c>
    </row>
    <row r="1113" spans="1:21">
      <c r="A1113" s="59">
        <v>2201</v>
      </c>
      <c r="B1113" s="59" t="s">
        <v>87</v>
      </c>
      <c r="C1113" s="59">
        <v>2201</v>
      </c>
      <c r="D1113" s="59" t="s">
        <v>87</v>
      </c>
      <c r="E1113" s="59" t="s">
        <v>1134</v>
      </c>
      <c r="F1113" s="59" t="s">
        <v>1135</v>
      </c>
      <c r="G1113" s="59">
        <v>9921000</v>
      </c>
      <c r="H1113" s="59" t="s">
        <v>1137</v>
      </c>
      <c r="I1113" s="60">
        <v>33086.019999999997</v>
      </c>
      <c r="J1113" s="60">
        <v>10192.379999999999</v>
      </c>
      <c r="K1113" s="60">
        <v>17980.169999999998</v>
      </c>
      <c r="L1113" s="60">
        <v>10519.72</v>
      </c>
      <c r="M1113" s="60">
        <v>94553.73</v>
      </c>
      <c r="N1113" s="60">
        <v>-35225.919999999998</v>
      </c>
      <c r="O1113" s="60">
        <v>10281.51</v>
      </c>
      <c r="P1113" s="60">
        <v>37769.33</v>
      </c>
      <c r="Q1113" s="60">
        <v>67481.820000000007</v>
      </c>
      <c r="R1113" s="60">
        <v>16177.26</v>
      </c>
      <c r="S1113" s="60">
        <v>10098.92</v>
      </c>
      <c r="T1113" s="60">
        <v>52325.919999999998</v>
      </c>
      <c r="U1113" s="58">
        <f t="shared" si="17"/>
        <v>325240.86</v>
      </c>
    </row>
    <row r="1114" spans="1:21">
      <c r="A1114" s="59">
        <v>2201</v>
      </c>
      <c r="B1114" s="59" t="s">
        <v>87</v>
      </c>
      <c r="C1114" s="59">
        <v>2201</v>
      </c>
      <c r="D1114" s="59" t="s">
        <v>87</v>
      </c>
      <c r="E1114" s="59" t="s">
        <v>1134</v>
      </c>
      <c r="F1114" s="59" t="s">
        <v>1135</v>
      </c>
      <c r="G1114" s="59">
        <v>9930200</v>
      </c>
      <c r="H1114" s="59" t="s">
        <v>1069</v>
      </c>
      <c r="I1114" s="60"/>
      <c r="J1114" s="60"/>
      <c r="K1114" s="60">
        <v>53197.5</v>
      </c>
      <c r="L1114" s="60"/>
      <c r="M1114" s="60">
        <v>1619.94</v>
      </c>
      <c r="N1114" s="60"/>
      <c r="O1114" s="60">
        <v>125</v>
      </c>
      <c r="P1114" s="60">
        <v>6444.89</v>
      </c>
      <c r="Q1114" s="60">
        <v>242.4</v>
      </c>
      <c r="R1114" s="60"/>
      <c r="S1114" s="60"/>
      <c r="T1114" s="60">
        <v>285.56</v>
      </c>
      <c r="U1114" s="58">
        <f t="shared" si="17"/>
        <v>61915.29</v>
      </c>
    </row>
    <row r="1115" spans="1:21">
      <c r="A1115" s="59">
        <v>2201</v>
      </c>
      <c r="B1115" s="59" t="s">
        <v>87</v>
      </c>
      <c r="C1115" s="59">
        <v>2201</v>
      </c>
      <c r="D1115" s="59" t="s">
        <v>87</v>
      </c>
      <c r="E1115" s="59" t="s">
        <v>1134</v>
      </c>
      <c r="F1115" s="59" t="s">
        <v>1135</v>
      </c>
      <c r="G1115" s="59">
        <v>9935000</v>
      </c>
      <c r="H1115" s="59" t="s">
        <v>1070</v>
      </c>
      <c r="I1115" s="60">
        <v>40</v>
      </c>
      <c r="J1115" s="60">
        <v>7159.71</v>
      </c>
      <c r="K1115" s="60">
        <v>63.75</v>
      </c>
      <c r="L1115" s="60">
        <v>147.62</v>
      </c>
      <c r="M1115" s="60"/>
      <c r="N1115" s="60"/>
      <c r="O1115" s="60"/>
      <c r="P1115" s="60">
        <v>1597</v>
      </c>
      <c r="Q1115" s="60"/>
      <c r="R1115" s="60">
        <v>982.91</v>
      </c>
      <c r="S1115" s="60">
        <v>363.99</v>
      </c>
      <c r="T1115" s="60">
        <v>233.43</v>
      </c>
      <c r="U1115" s="58">
        <f t="shared" si="17"/>
        <v>10588.41</v>
      </c>
    </row>
    <row r="1116" spans="1:21">
      <c r="A1116" s="59">
        <v>2201</v>
      </c>
      <c r="B1116" s="59" t="s">
        <v>87</v>
      </c>
      <c r="C1116" s="59">
        <v>2201</v>
      </c>
      <c r="D1116" s="59" t="s">
        <v>87</v>
      </c>
      <c r="E1116" s="59" t="s">
        <v>1138</v>
      </c>
      <c r="F1116" s="59" t="s">
        <v>1139</v>
      </c>
      <c r="G1116" s="59">
        <v>9426400</v>
      </c>
      <c r="H1116" s="59" t="s">
        <v>1140</v>
      </c>
      <c r="I1116" s="60"/>
      <c r="J1116" s="60">
        <v>1669.34</v>
      </c>
      <c r="K1116" s="60">
        <v>1731.79</v>
      </c>
      <c r="L1116" s="60">
        <v>9395.1</v>
      </c>
      <c r="M1116" s="60">
        <v>2582.7600000000002</v>
      </c>
      <c r="N1116" s="60">
        <v>6620.63</v>
      </c>
      <c r="O1116" s="60">
        <v>773.33</v>
      </c>
      <c r="P1116" s="60">
        <v>3771.73</v>
      </c>
      <c r="Q1116" s="60">
        <v>557.70000000000005</v>
      </c>
      <c r="R1116" s="60">
        <v>1733.08</v>
      </c>
      <c r="S1116" s="60">
        <v>1727.47</v>
      </c>
      <c r="T1116" s="60">
        <v>9714.83</v>
      </c>
      <c r="U1116" s="58">
        <f t="shared" si="17"/>
        <v>40277.760000000002</v>
      </c>
    </row>
    <row r="1117" spans="1:21">
      <c r="A1117" s="59">
        <v>2201</v>
      </c>
      <c r="B1117" s="59" t="s">
        <v>87</v>
      </c>
      <c r="C1117" s="59">
        <v>2201</v>
      </c>
      <c r="D1117" s="59" t="s">
        <v>87</v>
      </c>
      <c r="E1117" s="59" t="s">
        <v>1141</v>
      </c>
      <c r="F1117" s="59" t="s">
        <v>1142</v>
      </c>
      <c r="G1117" s="59">
        <v>9184100</v>
      </c>
      <c r="H1117" s="59" t="s">
        <v>93</v>
      </c>
      <c r="I1117" s="60">
        <v>9045.99</v>
      </c>
      <c r="J1117" s="60">
        <v>16033.21</v>
      </c>
      <c r="K1117" s="60">
        <v>10372.790000000001</v>
      </c>
      <c r="L1117" s="60">
        <v>11728.08</v>
      </c>
      <c r="M1117" s="60">
        <v>17054.650000000001</v>
      </c>
      <c r="N1117" s="60">
        <v>11410.04</v>
      </c>
      <c r="O1117" s="60">
        <v>15357.39</v>
      </c>
      <c r="P1117" s="60">
        <v>17241.240000000002</v>
      </c>
      <c r="Q1117" s="60">
        <v>17104.27</v>
      </c>
      <c r="R1117" s="60">
        <v>18813.009999999998</v>
      </c>
      <c r="S1117" s="60">
        <v>23693.57</v>
      </c>
      <c r="T1117" s="60">
        <v>36424.58</v>
      </c>
      <c r="U1117" s="58">
        <f t="shared" si="17"/>
        <v>204278.82</v>
      </c>
    </row>
    <row r="1118" spans="1:21">
      <c r="A1118" s="59">
        <v>2201</v>
      </c>
      <c r="B1118" s="59" t="s">
        <v>87</v>
      </c>
      <c r="C1118" s="59">
        <v>2201</v>
      </c>
      <c r="D1118" s="59" t="s">
        <v>87</v>
      </c>
      <c r="E1118" s="59" t="s">
        <v>1141</v>
      </c>
      <c r="F1118" s="59" t="s">
        <v>1142</v>
      </c>
      <c r="G1118" s="59">
        <v>9416000</v>
      </c>
      <c r="H1118" s="59" t="s">
        <v>1015</v>
      </c>
      <c r="I1118" s="60">
        <v>1232.9100000000001</v>
      </c>
      <c r="J1118" s="60">
        <v>115.82</v>
      </c>
      <c r="K1118" s="60">
        <v>546.41</v>
      </c>
      <c r="L1118" s="60">
        <v>0.35</v>
      </c>
      <c r="M1118" s="60">
        <v>126.04</v>
      </c>
      <c r="N1118" s="60">
        <v>31.23</v>
      </c>
      <c r="O1118" s="60">
        <v>0.1</v>
      </c>
      <c r="P1118" s="60">
        <v>69.13</v>
      </c>
      <c r="Q1118" s="60"/>
      <c r="R1118" s="60">
        <v>349.43</v>
      </c>
      <c r="S1118" s="60">
        <v>0.26</v>
      </c>
      <c r="T1118" s="60">
        <v>172.21</v>
      </c>
      <c r="U1118" s="58">
        <f t="shared" si="17"/>
        <v>2643.89</v>
      </c>
    </row>
    <row r="1119" spans="1:21">
      <c r="A1119" s="59">
        <v>2201</v>
      </c>
      <c r="B1119" s="59" t="s">
        <v>87</v>
      </c>
      <c r="C1119" s="59">
        <v>2201</v>
      </c>
      <c r="D1119" s="59" t="s">
        <v>87</v>
      </c>
      <c r="E1119" s="59" t="s">
        <v>1141</v>
      </c>
      <c r="F1119" s="59" t="s">
        <v>1142</v>
      </c>
      <c r="G1119" s="59">
        <v>9426500</v>
      </c>
      <c r="H1119" s="59" t="s">
        <v>1016</v>
      </c>
      <c r="I1119" s="60"/>
      <c r="J1119" s="60">
        <v>2256.9899999999998</v>
      </c>
      <c r="K1119" s="60"/>
      <c r="L1119" s="60">
        <v>859.17</v>
      </c>
      <c r="M1119" s="60"/>
      <c r="N1119" s="60"/>
      <c r="O1119" s="60"/>
      <c r="P1119" s="60">
        <v>337.92</v>
      </c>
      <c r="Q1119" s="60"/>
      <c r="R1119" s="60"/>
      <c r="S1119" s="60"/>
      <c r="T1119" s="60"/>
      <c r="U1119" s="58">
        <f t="shared" si="17"/>
        <v>3454.08</v>
      </c>
    </row>
    <row r="1120" spans="1:21">
      <c r="A1120" s="59">
        <v>2201</v>
      </c>
      <c r="B1120" s="59" t="s">
        <v>87</v>
      </c>
      <c r="C1120" s="59">
        <v>2201</v>
      </c>
      <c r="D1120" s="59" t="s">
        <v>87</v>
      </c>
      <c r="E1120" s="59" t="s">
        <v>1141</v>
      </c>
      <c r="F1120" s="59" t="s">
        <v>1142</v>
      </c>
      <c r="G1120" s="59">
        <v>9500000</v>
      </c>
      <c r="H1120" s="59" t="s">
        <v>1017</v>
      </c>
      <c r="I1120" s="60">
        <v>2135.5700000000002</v>
      </c>
      <c r="J1120" s="60">
        <v>10199.370000000001</v>
      </c>
      <c r="K1120" s="60">
        <v>2487.02</v>
      </c>
      <c r="L1120" s="60">
        <v>38728.58</v>
      </c>
      <c r="M1120" s="60">
        <v>10542.96</v>
      </c>
      <c r="N1120" s="60">
        <v>6421.64</v>
      </c>
      <c r="O1120" s="60">
        <v>7532.63</v>
      </c>
      <c r="P1120" s="60">
        <v>7781.87</v>
      </c>
      <c r="Q1120" s="60">
        <v>10318.41</v>
      </c>
      <c r="R1120" s="60">
        <v>11258.21</v>
      </c>
      <c r="S1120" s="60">
        <v>27109.77</v>
      </c>
      <c r="T1120" s="60">
        <v>18536.05</v>
      </c>
      <c r="U1120" s="58">
        <f t="shared" si="17"/>
        <v>153052.07999999999</v>
      </c>
    </row>
    <row r="1121" spans="1:21">
      <c r="A1121" s="59">
        <v>2201</v>
      </c>
      <c r="B1121" s="59" t="s">
        <v>87</v>
      </c>
      <c r="C1121" s="59">
        <v>2201</v>
      </c>
      <c r="D1121" s="59" t="s">
        <v>87</v>
      </c>
      <c r="E1121" s="59" t="s">
        <v>1141</v>
      </c>
      <c r="F1121" s="59" t="s">
        <v>1142</v>
      </c>
      <c r="G1121" s="59">
        <v>9501000</v>
      </c>
      <c r="H1121" s="59" t="s">
        <v>1018</v>
      </c>
      <c r="I1121" s="60"/>
      <c r="J1121" s="60"/>
      <c r="K1121" s="60"/>
      <c r="L1121" s="60">
        <v>0.21</v>
      </c>
      <c r="M1121" s="60"/>
      <c r="N1121" s="60"/>
      <c r="O1121" s="60">
        <v>0.1</v>
      </c>
      <c r="P1121" s="60"/>
      <c r="Q1121" s="60"/>
      <c r="R1121" s="60"/>
      <c r="S1121" s="60">
        <v>0.17</v>
      </c>
      <c r="T1121" s="60">
        <v>0.13</v>
      </c>
      <c r="U1121" s="58">
        <f t="shared" si="17"/>
        <v>0.61</v>
      </c>
    </row>
    <row r="1122" spans="1:21">
      <c r="A1122" s="59">
        <v>2201</v>
      </c>
      <c r="B1122" s="59" t="s">
        <v>87</v>
      </c>
      <c r="C1122" s="59">
        <v>2201</v>
      </c>
      <c r="D1122" s="59" t="s">
        <v>87</v>
      </c>
      <c r="E1122" s="59" t="s">
        <v>1141</v>
      </c>
      <c r="F1122" s="59" t="s">
        <v>1142</v>
      </c>
      <c r="G1122" s="59">
        <v>9502000</v>
      </c>
      <c r="H1122" s="59" t="s">
        <v>1019</v>
      </c>
      <c r="I1122" s="60"/>
      <c r="J1122" s="60"/>
      <c r="K1122" s="60"/>
      <c r="L1122" s="60">
        <v>2.5299999999999998</v>
      </c>
      <c r="M1122" s="60"/>
      <c r="N1122" s="60">
        <v>115.77</v>
      </c>
      <c r="O1122" s="60">
        <v>0.89</v>
      </c>
      <c r="P1122" s="60"/>
      <c r="Q1122" s="60"/>
      <c r="R1122" s="60"/>
      <c r="S1122" s="60">
        <v>1.9</v>
      </c>
      <c r="T1122" s="60">
        <v>2.02</v>
      </c>
      <c r="U1122" s="58">
        <f t="shared" si="17"/>
        <v>123.11</v>
      </c>
    </row>
    <row r="1123" spans="1:21">
      <c r="A1123" s="59">
        <v>2201</v>
      </c>
      <c r="B1123" s="59" t="s">
        <v>87</v>
      </c>
      <c r="C1123" s="59">
        <v>2201</v>
      </c>
      <c r="D1123" s="59" t="s">
        <v>87</v>
      </c>
      <c r="E1123" s="59" t="s">
        <v>1141</v>
      </c>
      <c r="F1123" s="59" t="s">
        <v>1142</v>
      </c>
      <c r="G1123" s="59">
        <v>9505000</v>
      </c>
      <c r="H1123" s="59" t="s">
        <v>1020</v>
      </c>
      <c r="I1123" s="60"/>
      <c r="J1123" s="60"/>
      <c r="K1123" s="60"/>
      <c r="L1123" s="60">
        <v>1.31</v>
      </c>
      <c r="M1123" s="60"/>
      <c r="N1123" s="60"/>
      <c r="O1123" s="60">
        <v>0.56999999999999995</v>
      </c>
      <c r="P1123" s="60"/>
      <c r="Q1123" s="60"/>
      <c r="R1123" s="60"/>
      <c r="S1123" s="60">
        <v>1.32</v>
      </c>
      <c r="T1123" s="60">
        <v>1.49</v>
      </c>
      <c r="U1123" s="58">
        <f t="shared" si="17"/>
        <v>4.6900000000000004</v>
      </c>
    </row>
    <row r="1124" spans="1:21">
      <c r="A1124" s="59">
        <v>2201</v>
      </c>
      <c r="B1124" s="59" t="s">
        <v>87</v>
      </c>
      <c r="C1124" s="59">
        <v>2201</v>
      </c>
      <c r="D1124" s="59" t="s">
        <v>87</v>
      </c>
      <c r="E1124" s="59" t="s">
        <v>1141</v>
      </c>
      <c r="F1124" s="59" t="s">
        <v>1142</v>
      </c>
      <c r="G1124" s="59">
        <v>9506000</v>
      </c>
      <c r="H1124" s="59" t="s">
        <v>1021</v>
      </c>
      <c r="I1124" s="60">
        <v>8187.57</v>
      </c>
      <c r="J1124" s="60">
        <v>9025.8700000000008</v>
      </c>
      <c r="K1124" s="60">
        <v>8499.31</v>
      </c>
      <c r="L1124" s="60">
        <v>13162.86</v>
      </c>
      <c r="M1124" s="60">
        <v>11032.73</v>
      </c>
      <c r="N1124" s="60">
        <v>12898.92</v>
      </c>
      <c r="O1124" s="60">
        <v>7991.81</v>
      </c>
      <c r="P1124" s="60">
        <v>15394.03</v>
      </c>
      <c r="Q1124" s="60">
        <v>7643.02</v>
      </c>
      <c r="R1124" s="60">
        <v>12116.81</v>
      </c>
      <c r="S1124" s="60">
        <v>10888.44</v>
      </c>
      <c r="T1124" s="60">
        <v>11504.77</v>
      </c>
      <c r="U1124" s="58">
        <f t="shared" si="17"/>
        <v>128346.14</v>
      </c>
    </row>
    <row r="1125" spans="1:21">
      <c r="A1125" s="59">
        <v>2201</v>
      </c>
      <c r="B1125" s="59" t="s">
        <v>87</v>
      </c>
      <c r="C1125" s="59">
        <v>2201</v>
      </c>
      <c r="D1125" s="59" t="s">
        <v>87</v>
      </c>
      <c r="E1125" s="59" t="s">
        <v>1141</v>
      </c>
      <c r="F1125" s="59" t="s">
        <v>1142</v>
      </c>
      <c r="G1125" s="59">
        <v>9510000</v>
      </c>
      <c r="H1125" s="59" t="s">
        <v>1022</v>
      </c>
      <c r="I1125" s="60"/>
      <c r="J1125" s="60"/>
      <c r="K1125" s="60"/>
      <c r="L1125" s="60"/>
      <c r="M1125" s="60"/>
      <c r="N1125" s="60"/>
      <c r="O1125" s="60">
        <v>0</v>
      </c>
      <c r="P1125" s="60"/>
      <c r="Q1125" s="60"/>
      <c r="R1125" s="60"/>
      <c r="S1125" s="60"/>
      <c r="T1125" s="60"/>
      <c r="U1125" s="58">
        <f t="shared" si="17"/>
        <v>0</v>
      </c>
    </row>
    <row r="1126" spans="1:21">
      <c r="A1126" s="59">
        <v>2201</v>
      </c>
      <c r="B1126" s="59" t="s">
        <v>87</v>
      </c>
      <c r="C1126" s="59">
        <v>2201</v>
      </c>
      <c r="D1126" s="59" t="s">
        <v>87</v>
      </c>
      <c r="E1126" s="59" t="s">
        <v>1141</v>
      </c>
      <c r="F1126" s="59" t="s">
        <v>1142</v>
      </c>
      <c r="G1126" s="59">
        <v>9511000</v>
      </c>
      <c r="H1126" s="59" t="s">
        <v>1023</v>
      </c>
      <c r="I1126" s="60"/>
      <c r="J1126" s="60"/>
      <c r="K1126" s="60"/>
      <c r="L1126" s="60">
        <v>0.51</v>
      </c>
      <c r="M1126" s="60"/>
      <c r="N1126" s="60"/>
      <c r="O1126" s="60">
        <v>0.09</v>
      </c>
      <c r="P1126" s="60"/>
      <c r="Q1126" s="60"/>
      <c r="R1126" s="60"/>
      <c r="S1126" s="60">
        <v>0.35</v>
      </c>
      <c r="T1126" s="60">
        <v>204.02</v>
      </c>
      <c r="U1126" s="58">
        <f t="shared" si="17"/>
        <v>204.97</v>
      </c>
    </row>
    <row r="1127" spans="1:21">
      <c r="A1127" s="59">
        <v>2201</v>
      </c>
      <c r="B1127" s="59" t="s">
        <v>87</v>
      </c>
      <c r="C1127" s="59">
        <v>2201</v>
      </c>
      <c r="D1127" s="59" t="s">
        <v>87</v>
      </c>
      <c r="E1127" s="59" t="s">
        <v>1141</v>
      </c>
      <c r="F1127" s="59" t="s">
        <v>1142</v>
      </c>
      <c r="G1127" s="59">
        <v>9512000</v>
      </c>
      <c r="H1127" s="59" t="s">
        <v>1024</v>
      </c>
      <c r="I1127" s="60"/>
      <c r="J1127" s="60"/>
      <c r="K1127" s="60"/>
      <c r="L1127" s="60">
        <v>4.21</v>
      </c>
      <c r="M1127" s="60"/>
      <c r="N1127" s="60"/>
      <c r="O1127" s="60">
        <v>1.28</v>
      </c>
      <c r="P1127" s="60"/>
      <c r="Q1127" s="60"/>
      <c r="R1127" s="60"/>
      <c r="S1127" s="60">
        <v>3.01</v>
      </c>
      <c r="T1127" s="60">
        <v>2.79</v>
      </c>
      <c r="U1127" s="58">
        <f t="shared" si="17"/>
        <v>11.29</v>
      </c>
    </row>
    <row r="1128" spans="1:21">
      <c r="A1128" s="59">
        <v>2201</v>
      </c>
      <c r="B1128" s="59" t="s">
        <v>87</v>
      </c>
      <c r="C1128" s="59">
        <v>2201</v>
      </c>
      <c r="D1128" s="59" t="s">
        <v>87</v>
      </c>
      <c r="E1128" s="59" t="s">
        <v>1141</v>
      </c>
      <c r="F1128" s="59" t="s">
        <v>1142</v>
      </c>
      <c r="G1128" s="59">
        <v>9513000</v>
      </c>
      <c r="H1128" s="59" t="s">
        <v>1025</v>
      </c>
      <c r="I1128" s="60">
        <v>184.6</v>
      </c>
      <c r="J1128" s="60"/>
      <c r="K1128" s="60"/>
      <c r="L1128" s="60">
        <v>256.43</v>
      </c>
      <c r="M1128" s="60">
        <v>68.069999999999993</v>
      </c>
      <c r="N1128" s="60"/>
      <c r="O1128" s="60">
        <v>0.15</v>
      </c>
      <c r="P1128" s="60"/>
      <c r="Q1128" s="60"/>
      <c r="R1128" s="60"/>
      <c r="S1128" s="60">
        <v>0.43</v>
      </c>
      <c r="T1128" s="60">
        <v>0.17</v>
      </c>
      <c r="U1128" s="58">
        <f t="shared" si="17"/>
        <v>509.84999999999997</v>
      </c>
    </row>
    <row r="1129" spans="1:21">
      <c r="A1129" s="59">
        <v>2201</v>
      </c>
      <c r="B1129" s="59" t="s">
        <v>87</v>
      </c>
      <c r="C1129" s="59">
        <v>2201</v>
      </c>
      <c r="D1129" s="59" t="s">
        <v>87</v>
      </c>
      <c r="E1129" s="59" t="s">
        <v>1141</v>
      </c>
      <c r="F1129" s="59" t="s">
        <v>1142</v>
      </c>
      <c r="G1129" s="59">
        <v>9514000</v>
      </c>
      <c r="H1129" s="59" t="s">
        <v>1026</v>
      </c>
      <c r="I1129" s="60"/>
      <c r="J1129" s="60"/>
      <c r="K1129" s="60"/>
      <c r="L1129" s="60">
        <v>0.55000000000000004</v>
      </c>
      <c r="M1129" s="60"/>
      <c r="N1129" s="60"/>
      <c r="O1129" s="60">
        <v>0.2</v>
      </c>
      <c r="P1129" s="60"/>
      <c r="Q1129" s="60"/>
      <c r="R1129" s="60"/>
      <c r="S1129" s="60">
        <v>0.56000000000000005</v>
      </c>
      <c r="T1129" s="60">
        <v>0.28999999999999998</v>
      </c>
      <c r="U1129" s="58">
        <f t="shared" si="17"/>
        <v>1.6</v>
      </c>
    </row>
    <row r="1130" spans="1:21">
      <c r="A1130" s="59">
        <v>2201</v>
      </c>
      <c r="B1130" s="59" t="s">
        <v>87</v>
      </c>
      <c r="C1130" s="59">
        <v>2201</v>
      </c>
      <c r="D1130" s="59" t="s">
        <v>87</v>
      </c>
      <c r="E1130" s="59" t="s">
        <v>1141</v>
      </c>
      <c r="F1130" s="59" t="s">
        <v>1142</v>
      </c>
      <c r="G1130" s="59">
        <v>9546000</v>
      </c>
      <c r="H1130" s="59" t="s">
        <v>1027</v>
      </c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>
        <v>0.01</v>
      </c>
      <c r="T1130" s="60">
        <v>0.03</v>
      </c>
      <c r="U1130" s="58">
        <f t="shared" si="17"/>
        <v>0.04</v>
      </c>
    </row>
    <row r="1131" spans="1:21">
      <c r="A1131" s="59">
        <v>2201</v>
      </c>
      <c r="B1131" s="59" t="s">
        <v>87</v>
      </c>
      <c r="C1131" s="59">
        <v>2201</v>
      </c>
      <c r="D1131" s="59" t="s">
        <v>87</v>
      </c>
      <c r="E1131" s="59" t="s">
        <v>1141</v>
      </c>
      <c r="F1131" s="59" t="s">
        <v>1142</v>
      </c>
      <c r="G1131" s="59">
        <v>9547000</v>
      </c>
      <c r="H1131" s="59" t="s">
        <v>1028</v>
      </c>
      <c r="I1131" s="60"/>
      <c r="J1131" s="60"/>
      <c r="K1131" s="60"/>
      <c r="L1131" s="60">
        <v>0</v>
      </c>
      <c r="M1131" s="60"/>
      <c r="N1131" s="60"/>
      <c r="O1131" s="60">
        <v>0</v>
      </c>
      <c r="P1131" s="60"/>
      <c r="Q1131" s="60"/>
      <c r="R1131" s="60"/>
      <c r="S1131" s="60">
        <v>0</v>
      </c>
      <c r="T1131" s="60"/>
      <c r="U1131" s="58">
        <f t="shared" si="17"/>
        <v>0</v>
      </c>
    </row>
    <row r="1132" spans="1:21">
      <c r="A1132" s="59">
        <v>2201</v>
      </c>
      <c r="B1132" s="59" t="s">
        <v>87</v>
      </c>
      <c r="C1132" s="59">
        <v>2201</v>
      </c>
      <c r="D1132" s="59" t="s">
        <v>87</v>
      </c>
      <c r="E1132" s="59" t="s">
        <v>1141</v>
      </c>
      <c r="F1132" s="59" t="s">
        <v>1142</v>
      </c>
      <c r="G1132" s="59">
        <v>9548000</v>
      </c>
      <c r="H1132" s="59" t="s">
        <v>1029</v>
      </c>
      <c r="I1132" s="60">
        <v>91.7</v>
      </c>
      <c r="J1132" s="60">
        <v>1581.7</v>
      </c>
      <c r="K1132" s="60">
        <v>1945.25</v>
      </c>
      <c r="L1132" s="60">
        <v>1605.83</v>
      </c>
      <c r="M1132" s="60">
        <v>4608.3100000000004</v>
      </c>
      <c r="N1132" s="60">
        <v>3290.4</v>
      </c>
      <c r="O1132" s="60">
        <v>2307.0500000000002</v>
      </c>
      <c r="P1132" s="60">
        <v>3124.69</v>
      </c>
      <c r="Q1132" s="60">
        <v>1675.06</v>
      </c>
      <c r="R1132" s="60">
        <v>2005.52</v>
      </c>
      <c r="S1132" s="60">
        <v>3153.48</v>
      </c>
      <c r="T1132" s="60">
        <v>2886.49</v>
      </c>
      <c r="U1132" s="58">
        <f t="shared" si="17"/>
        <v>28275.480000000003</v>
      </c>
    </row>
    <row r="1133" spans="1:21">
      <c r="A1133" s="59">
        <v>2201</v>
      </c>
      <c r="B1133" s="59" t="s">
        <v>87</v>
      </c>
      <c r="C1133" s="59">
        <v>2201</v>
      </c>
      <c r="D1133" s="59" t="s">
        <v>87</v>
      </c>
      <c r="E1133" s="59" t="s">
        <v>1141</v>
      </c>
      <c r="F1133" s="59" t="s">
        <v>1142</v>
      </c>
      <c r="G1133" s="59">
        <v>9549000</v>
      </c>
      <c r="H1133" s="59" t="s">
        <v>1030</v>
      </c>
      <c r="I1133" s="60">
        <v>16616.14</v>
      </c>
      <c r="J1133" s="60">
        <v>21450.63</v>
      </c>
      <c r="K1133" s="60">
        <v>19738.63</v>
      </c>
      <c r="L1133" s="60">
        <v>16606.05</v>
      </c>
      <c r="M1133" s="60">
        <v>1867.11</v>
      </c>
      <c r="N1133" s="60">
        <v>12404.94</v>
      </c>
      <c r="O1133" s="60">
        <v>15109.42</v>
      </c>
      <c r="P1133" s="60">
        <v>15193.78</v>
      </c>
      <c r="Q1133" s="60">
        <v>13528.79</v>
      </c>
      <c r="R1133" s="60">
        <v>16306.64</v>
      </c>
      <c r="S1133" s="60">
        <v>16653.490000000002</v>
      </c>
      <c r="T1133" s="60">
        <v>35166.53</v>
      </c>
      <c r="U1133" s="58">
        <f t="shared" si="17"/>
        <v>200642.15</v>
      </c>
    </row>
    <row r="1134" spans="1:21">
      <c r="A1134" s="59">
        <v>2201</v>
      </c>
      <c r="B1134" s="59" t="s">
        <v>87</v>
      </c>
      <c r="C1134" s="59">
        <v>2201</v>
      </c>
      <c r="D1134" s="59" t="s">
        <v>87</v>
      </c>
      <c r="E1134" s="59" t="s">
        <v>1141</v>
      </c>
      <c r="F1134" s="59" t="s">
        <v>1142</v>
      </c>
      <c r="G1134" s="59">
        <v>9552000</v>
      </c>
      <c r="H1134" s="59" t="s">
        <v>1031</v>
      </c>
      <c r="I1134" s="60"/>
      <c r="J1134" s="60"/>
      <c r="K1134" s="60"/>
      <c r="L1134" s="60">
        <v>0.41</v>
      </c>
      <c r="M1134" s="60"/>
      <c r="N1134" s="60">
        <v>81.22</v>
      </c>
      <c r="O1134" s="60">
        <v>0.14000000000000001</v>
      </c>
      <c r="P1134" s="60"/>
      <c r="Q1134" s="60">
        <v>137.66999999999999</v>
      </c>
      <c r="R1134" s="60"/>
      <c r="S1134" s="60">
        <v>212.74</v>
      </c>
      <c r="T1134" s="60">
        <v>68.87</v>
      </c>
      <c r="U1134" s="58">
        <f t="shared" si="17"/>
        <v>501.05</v>
      </c>
    </row>
    <row r="1135" spans="1:21">
      <c r="A1135" s="59">
        <v>2201</v>
      </c>
      <c r="B1135" s="59" t="s">
        <v>87</v>
      </c>
      <c r="C1135" s="59">
        <v>2201</v>
      </c>
      <c r="D1135" s="59" t="s">
        <v>87</v>
      </c>
      <c r="E1135" s="59" t="s">
        <v>1141</v>
      </c>
      <c r="F1135" s="59" t="s">
        <v>1142</v>
      </c>
      <c r="G1135" s="59">
        <v>9553000</v>
      </c>
      <c r="H1135" s="59" t="s">
        <v>1032</v>
      </c>
      <c r="I1135" s="60"/>
      <c r="J1135" s="60">
        <v>16.64</v>
      </c>
      <c r="K1135" s="60"/>
      <c r="L1135" s="60">
        <v>1.83</v>
      </c>
      <c r="M1135" s="60"/>
      <c r="N1135" s="60">
        <v>140.77000000000001</v>
      </c>
      <c r="O1135" s="60">
        <v>0.71</v>
      </c>
      <c r="P1135" s="60"/>
      <c r="Q1135" s="60">
        <v>74.87</v>
      </c>
      <c r="R1135" s="60"/>
      <c r="S1135" s="60">
        <v>1.96</v>
      </c>
      <c r="T1135" s="60">
        <v>418.47</v>
      </c>
      <c r="U1135" s="58">
        <f t="shared" si="17"/>
        <v>655.25</v>
      </c>
    </row>
    <row r="1136" spans="1:21">
      <c r="A1136" s="59">
        <v>2201</v>
      </c>
      <c r="B1136" s="59" t="s">
        <v>87</v>
      </c>
      <c r="C1136" s="59">
        <v>2201</v>
      </c>
      <c r="D1136" s="59" t="s">
        <v>87</v>
      </c>
      <c r="E1136" s="59" t="s">
        <v>1141</v>
      </c>
      <c r="F1136" s="59" t="s">
        <v>1142</v>
      </c>
      <c r="G1136" s="59">
        <v>9554000</v>
      </c>
      <c r="H1136" s="59" t="s">
        <v>1033</v>
      </c>
      <c r="I1136" s="60"/>
      <c r="J1136" s="60"/>
      <c r="K1136" s="60"/>
      <c r="L1136" s="60">
        <v>0.12</v>
      </c>
      <c r="M1136" s="60"/>
      <c r="N1136" s="60"/>
      <c r="O1136" s="60">
        <v>0.03</v>
      </c>
      <c r="P1136" s="60"/>
      <c r="Q1136" s="60">
        <v>474.01</v>
      </c>
      <c r="R1136" s="60"/>
      <c r="S1136" s="60">
        <v>0.16</v>
      </c>
      <c r="T1136" s="60">
        <v>0.05</v>
      </c>
      <c r="U1136" s="58">
        <f t="shared" si="17"/>
        <v>474.37</v>
      </c>
    </row>
    <row r="1137" spans="1:21">
      <c r="A1137" s="59">
        <v>2201</v>
      </c>
      <c r="B1137" s="59" t="s">
        <v>87</v>
      </c>
      <c r="C1137" s="59">
        <v>2201</v>
      </c>
      <c r="D1137" s="59" t="s">
        <v>87</v>
      </c>
      <c r="E1137" s="59" t="s">
        <v>1141</v>
      </c>
      <c r="F1137" s="59" t="s">
        <v>1142</v>
      </c>
      <c r="G1137" s="59">
        <v>9556000</v>
      </c>
      <c r="H1137" s="59" t="s">
        <v>1034</v>
      </c>
      <c r="I1137" s="60"/>
      <c r="J1137" s="60"/>
      <c r="K1137" s="60"/>
      <c r="L1137" s="60">
        <v>0.45</v>
      </c>
      <c r="M1137" s="60"/>
      <c r="N1137" s="60"/>
      <c r="O1137" s="60">
        <v>0.17</v>
      </c>
      <c r="P1137" s="60"/>
      <c r="Q1137" s="60"/>
      <c r="R1137" s="60"/>
      <c r="S1137" s="60">
        <v>0.39</v>
      </c>
      <c r="T1137" s="60">
        <v>0.36</v>
      </c>
      <c r="U1137" s="58">
        <f t="shared" si="17"/>
        <v>1.37</v>
      </c>
    </row>
    <row r="1138" spans="1:21">
      <c r="A1138" s="59">
        <v>2201</v>
      </c>
      <c r="B1138" s="59" t="s">
        <v>87</v>
      </c>
      <c r="C1138" s="59">
        <v>2201</v>
      </c>
      <c r="D1138" s="59" t="s">
        <v>87</v>
      </c>
      <c r="E1138" s="59" t="s">
        <v>1141</v>
      </c>
      <c r="F1138" s="59" t="s">
        <v>1142</v>
      </c>
      <c r="G1138" s="59">
        <v>9560000</v>
      </c>
      <c r="H1138" s="59" t="s">
        <v>1035</v>
      </c>
      <c r="I1138" s="60"/>
      <c r="J1138" s="60">
        <v>408.39</v>
      </c>
      <c r="K1138" s="60"/>
      <c r="L1138" s="60">
        <v>0.97</v>
      </c>
      <c r="M1138" s="60">
        <v>718.98</v>
      </c>
      <c r="N1138" s="60">
        <v>384.03</v>
      </c>
      <c r="O1138" s="60">
        <v>406.39</v>
      </c>
      <c r="P1138" s="60">
        <v>748.61</v>
      </c>
      <c r="Q1138" s="60">
        <v>1162.0999999999999</v>
      </c>
      <c r="R1138" s="60">
        <v>851.38</v>
      </c>
      <c r="S1138" s="60">
        <v>458.82</v>
      </c>
      <c r="T1138" s="60">
        <v>621.35</v>
      </c>
      <c r="U1138" s="58">
        <f t="shared" si="17"/>
        <v>5761.02</v>
      </c>
    </row>
    <row r="1139" spans="1:21">
      <c r="A1139" s="59">
        <v>2201</v>
      </c>
      <c r="B1139" s="59" t="s">
        <v>87</v>
      </c>
      <c r="C1139" s="59">
        <v>2201</v>
      </c>
      <c r="D1139" s="59" t="s">
        <v>87</v>
      </c>
      <c r="E1139" s="59" t="s">
        <v>1141</v>
      </c>
      <c r="F1139" s="59" t="s">
        <v>1142</v>
      </c>
      <c r="G1139" s="59">
        <v>9561100</v>
      </c>
      <c r="H1139" s="59" t="s">
        <v>1036</v>
      </c>
      <c r="I1139" s="60"/>
      <c r="J1139" s="60"/>
      <c r="K1139" s="60"/>
      <c r="L1139" s="60">
        <v>0.06</v>
      </c>
      <c r="M1139" s="60"/>
      <c r="N1139" s="60"/>
      <c r="O1139" s="60">
        <v>0.02</v>
      </c>
      <c r="P1139" s="60"/>
      <c r="Q1139" s="60"/>
      <c r="R1139" s="60"/>
      <c r="S1139" s="60">
        <v>0.05</v>
      </c>
      <c r="T1139" s="60">
        <v>0.06</v>
      </c>
      <c r="U1139" s="58">
        <f t="shared" si="17"/>
        <v>0.19</v>
      </c>
    </row>
    <row r="1140" spans="1:21">
      <c r="A1140" s="59">
        <v>2201</v>
      </c>
      <c r="B1140" s="59" t="s">
        <v>87</v>
      </c>
      <c r="C1140" s="59">
        <v>2201</v>
      </c>
      <c r="D1140" s="59" t="s">
        <v>87</v>
      </c>
      <c r="E1140" s="59" t="s">
        <v>1141</v>
      </c>
      <c r="F1140" s="59" t="s">
        <v>1142</v>
      </c>
      <c r="G1140" s="59">
        <v>9561200</v>
      </c>
      <c r="H1140" s="59" t="s">
        <v>1037</v>
      </c>
      <c r="I1140" s="60">
        <v>71.69</v>
      </c>
      <c r="J1140" s="60"/>
      <c r="K1140" s="60">
        <v>48.23</v>
      </c>
      <c r="L1140" s="60">
        <v>0.98</v>
      </c>
      <c r="M1140" s="60"/>
      <c r="N1140" s="60">
        <v>109.98</v>
      </c>
      <c r="O1140" s="60">
        <v>330.68</v>
      </c>
      <c r="P1140" s="60">
        <v>163.61000000000001</v>
      </c>
      <c r="Q1140" s="60"/>
      <c r="R1140" s="60"/>
      <c r="S1140" s="60">
        <v>0.84</v>
      </c>
      <c r="T1140" s="60">
        <v>45.09</v>
      </c>
      <c r="U1140" s="58">
        <f t="shared" si="17"/>
        <v>771.1</v>
      </c>
    </row>
    <row r="1141" spans="1:21">
      <c r="A1141" s="59">
        <v>2201</v>
      </c>
      <c r="B1141" s="59" t="s">
        <v>87</v>
      </c>
      <c r="C1141" s="59">
        <v>2201</v>
      </c>
      <c r="D1141" s="59" t="s">
        <v>87</v>
      </c>
      <c r="E1141" s="59" t="s">
        <v>1141</v>
      </c>
      <c r="F1141" s="59" t="s">
        <v>1142</v>
      </c>
      <c r="G1141" s="59">
        <v>9561300</v>
      </c>
      <c r="H1141" s="59" t="s">
        <v>1038</v>
      </c>
      <c r="I1141" s="60"/>
      <c r="J1141" s="60"/>
      <c r="K1141" s="60"/>
      <c r="L1141" s="60">
        <v>0.72</v>
      </c>
      <c r="M1141" s="60"/>
      <c r="N1141" s="60"/>
      <c r="O1141" s="60">
        <v>0.26</v>
      </c>
      <c r="P1141" s="60"/>
      <c r="Q1141" s="60"/>
      <c r="R1141" s="60"/>
      <c r="S1141" s="60">
        <v>0.59</v>
      </c>
      <c r="T1141" s="60">
        <v>0.54</v>
      </c>
      <c r="U1141" s="58">
        <f t="shared" si="17"/>
        <v>2.11</v>
      </c>
    </row>
    <row r="1142" spans="1:21">
      <c r="A1142" s="59">
        <v>2201</v>
      </c>
      <c r="B1142" s="59" t="s">
        <v>87</v>
      </c>
      <c r="C1142" s="59">
        <v>2201</v>
      </c>
      <c r="D1142" s="59" t="s">
        <v>87</v>
      </c>
      <c r="E1142" s="59" t="s">
        <v>1141</v>
      </c>
      <c r="F1142" s="59" t="s">
        <v>1142</v>
      </c>
      <c r="G1142" s="59">
        <v>9562000</v>
      </c>
      <c r="H1142" s="59" t="s">
        <v>1039</v>
      </c>
      <c r="I1142" s="60">
        <v>8703.76</v>
      </c>
      <c r="J1142" s="60">
        <v>1940.97</v>
      </c>
      <c r="K1142" s="60">
        <v>3674.76</v>
      </c>
      <c r="L1142" s="60">
        <v>2797.82</v>
      </c>
      <c r="M1142" s="60">
        <v>5114.47</v>
      </c>
      <c r="N1142" s="60">
        <v>8526.5400000000009</v>
      </c>
      <c r="O1142" s="60">
        <v>5859.14</v>
      </c>
      <c r="P1142" s="60">
        <v>2600.23</v>
      </c>
      <c r="Q1142" s="60">
        <v>3599.13</v>
      </c>
      <c r="R1142" s="60">
        <v>5323.45</v>
      </c>
      <c r="S1142" s="60">
        <v>5160.4399999999996</v>
      </c>
      <c r="T1142" s="60">
        <v>7021.41</v>
      </c>
      <c r="U1142" s="58">
        <f t="shared" si="17"/>
        <v>60322.12000000001</v>
      </c>
    </row>
    <row r="1143" spans="1:21">
      <c r="A1143" s="59">
        <v>2201</v>
      </c>
      <c r="B1143" s="59" t="s">
        <v>87</v>
      </c>
      <c r="C1143" s="59">
        <v>2201</v>
      </c>
      <c r="D1143" s="59" t="s">
        <v>87</v>
      </c>
      <c r="E1143" s="59" t="s">
        <v>1141</v>
      </c>
      <c r="F1143" s="59" t="s">
        <v>1142</v>
      </c>
      <c r="G1143" s="59">
        <v>9563000</v>
      </c>
      <c r="H1143" s="59" t="s">
        <v>1040</v>
      </c>
      <c r="I1143" s="60"/>
      <c r="J1143" s="60"/>
      <c r="K1143" s="60"/>
      <c r="L1143" s="60">
        <v>0.14000000000000001</v>
      </c>
      <c r="M1143" s="60"/>
      <c r="N1143" s="60"/>
      <c r="O1143" s="60">
        <v>0.03</v>
      </c>
      <c r="P1143" s="60"/>
      <c r="Q1143" s="60">
        <v>15494.84</v>
      </c>
      <c r="R1143" s="60">
        <v>3291.15</v>
      </c>
      <c r="S1143" s="60">
        <v>0.08</v>
      </c>
      <c r="T1143" s="60">
        <v>0.11</v>
      </c>
      <c r="U1143" s="58">
        <f t="shared" si="17"/>
        <v>18786.350000000002</v>
      </c>
    </row>
    <row r="1144" spans="1:21">
      <c r="A1144" s="59">
        <v>2201</v>
      </c>
      <c r="B1144" s="59" t="s">
        <v>87</v>
      </c>
      <c r="C1144" s="59">
        <v>2201</v>
      </c>
      <c r="D1144" s="59" t="s">
        <v>87</v>
      </c>
      <c r="E1144" s="59" t="s">
        <v>1141</v>
      </c>
      <c r="F1144" s="59" t="s">
        <v>1142</v>
      </c>
      <c r="G1144" s="59">
        <v>9566000</v>
      </c>
      <c r="H1144" s="59" t="s">
        <v>1041</v>
      </c>
      <c r="I1144" s="60">
        <v>4350.62</v>
      </c>
      <c r="J1144" s="60">
        <v>5110.29</v>
      </c>
      <c r="K1144" s="60">
        <v>3901.5</v>
      </c>
      <c r="L1144" s="60">
        <v>4658.42</v>
      </c>
      <c r="M1144" s="60">
        <v>4311.4799999999996</v>
      </c>
      <c r="N1144" s="60">
        <v>6687.42</v>
      </c>
      <c r="O1144" s="60">
        <v>4293.8100000000004</v>
      </c>
      <c r="P1144" s="60">
        <v>7561.49</v>
      </c>
      <c r="Q1144" s="60">
        <v>7388.04</v>
      </c>
      <c r="R1144" s="60">
        <v>6855.38</v>
      </c>
      <c r="S1144" s="60">
        <v>4996.74</v>
      </c>
      <c r="T1144" s="60">
        <v>12204.73</v>
      </c>
      <c r="U1144" s="58">
        <f t="shared" si="17"/>
        <v>72319.92</v>
      </c>
    </row>
    <row r="1145" spans="1:21">
      <c r="A1145" s="59">
        <v>2201</v>
      </c>
      <c r="B1145" s="59" t="s">
        <v>87</v>
      </c>
      <c r="C1145" s="59">
        <v>2201</v>
      </c>
      <c r="D1145" s="59" t="s">
        <v>87</v>
      </c>
      <c r="E1145" s="59" t="s">
        <v>1141</v>
      </c>
      <c r="F1145" s="59" t="s">
        <v>1142</v>
      </c>
      <c r="G1145" s="59">
        <v>9569200</v>
      </c>
      <c r="H1145" s="59" t="s">
        <v>1043</v>
      </c>
      <c r="I1145" s="60"/>
      <c r="J1145" s="60"/>
      <c r="K1145" s="60"/>
      <c r="L1145" s="60">
        <v>0.17</v>
      </c>
      <c r="M1145" s="60"/>
      <c r="N1145" s="60"/>
      <c r="O1145" s="60">
        <v>0.05</v>
      </c>
      <c r="P1145" s="60"/>
      <c r="Q1145" s="60"/>
      <c r="R1145" s="60"/>
      <c r="S1145" s="60">
        <v>0.08</v>
      </c>
      <c r="T1145" s="60">
        <v>0.08</v>
      </c>
      <c r="U1145" s="58">
        <f t="shared" si="17"/>
        <v>0.38000000000000006</v>
      </c>
    </row>
    <row r="1146" spans="1:21">
      <c r="A1146" s="59">
        <v>2201</v>
      </c>
      <c r="B1146" s="59" t="s">
        <v>87</v>
      </c>
      <c r="C1146" s="59">
        <v>2201</v>
      </c>
      <c r="D1146" s="59" t="s">
        <v>87</v>
      </c>
      <c r="E1146" s="59" t="s">
        <v>1141</v>
      </c>
      <c r="F1146" s="59" t="s">
        <v>1142</v>
      </c>
      <c r="G1146" s="59">
        <v>9569300</v>
      </c>
      <c r="H1146" s="59" t="s">
        <v>1044</v>
      </c>
      <c r="I1146" s="60">
        <v>105.02</v>
      </c>
      <c r="J1146" s="60"/>
      <c r="K1146" s="60">
        <v>2015.34</v>
      </c>
      <c r="L1146" s="60">
        <v>87.55</v>
      </c>
      <c r="M1146" s="60"/>
      <c r="N1146" s="60">
        <v>115.61</v>
      </c>
      <c r="O1146" s="60">
        <v>37.67</v>
      </c>
      <c r="P1146" s="60">
        <v>246.29</v>
      </c>
      <c r="Q1146" s="60"/>
      <c r="R1146" s="60"/>
      <c r="S1146" s="60">
        <v>7.0000000000000007E-2</v>
      </c>
      <c r="T1146" s="60">
        <v>7.0000000000000007E-2</v>
      </c>
      <c r="U1146" s="58">
        <f t="shared" si="17"/>
        <v>2607.6200000000008</v>
      </c>
    </row>
    <row r="1147" spans="1:21">
      <c r="A1147" s="59">
        <v>2201</v>
      </c>
      <c r="B1147" s="59" t="s">
        <v>87</v>
      </c>
      <c r="C1147" s="59">
        <v>2201</v>
      </c>
      <c r="D1147" s="59" t="s">
        <v>87</v>
      </c>
      <c r="E1147" s="59" t="s">
        <v>1141</v>
      </c>
      <c r="F1147" s="59" t="s">
        <v>1142</v>
      </c>
      <c r="G1147" s="59">
        <v>9570000</v>
      </c>
      <c r="H1147" s="59" t="s">
        <v>1045</v>
      </c>
      <c r="I1147" s="60"/>
      <c r="J1147" s="60"/>
      <c r="K1147" s="60">
        <v>117.75</v>
      </c>
      <c r="L1147" s="60">
        <v>0.22</v>
      </c>
      <c r="M1147" s="60"/>
      <c r="N1147" s="60"/>
      <c r="O1147" s="60">
        <v>0.1</v>
      </c>
      <c r="P1147" s="60"/>
      <c r="Q1147" s="60">
        <v>277.61</v>
      </c>
      <c r="R1147" s="60"/>
      <c r="S1147" s="60">
        <v>0.32</v>
      </c>
      <c r="T1147" s="60">
        <v>0.26</v>
      </c>
      <c r="U1147" s="58">
        <f t="shared" si="17"/>
        <v>396.26</v>
      </c>
    </row>
    <row r="1148" spans="1:21">
      <c r="A1148" s="59">
        <v>2201</v>
      </c>
      <c r="B1148" s="59" t="s">
        <v>87</v>
      </c>
      <c r="C1148" s="59">
        <v>2201</v>
      </c>
      <c r="D1148" s="59" t="s">
        <v>87</v>
      </c>
      <c r="E1148" s="59" t="s">
        <v>1141</v>
      </c>
      <c r="F1148" s="59" t="s">
        <v>1142</v>
      </c>
      <c r="G1148" s="59">
        <v>9571000</v>
      </c>
      <c r="H1148" s="59" t="s">
        <v>1046</v>
      </c>
      <c r="I1148" s="60"/>
      <c r="J1148" s="60"/>
      <c r="K1148" s="60"/>
      <c r="L1148" s="60">
        <v>0.6</v>
      </c>
      <c r="M1148" s="60">
        <v>44.92</v>
      </c>
      <c r="N1148" s="60"/>
      <c r="O1148" s="60">
        <v>0.19</v>
      </c>
      <c r="P1148" s="60"/>
      <c r="Q1148" s="60"/>
      <c r="R1148" s="60"/>
      <c r="S1148" s="60">
        <v>0.35</v>
      </c>
      <c r="T1148" s="60">
        <v>0.38</v>
      </c>
      <c r="U1148" s="58">
        <f t="shared" si="17"/>
        <v>46.440000000000005</v>
      </c>
    </row>
    <row r="1149" spans="1:21">
      <c r="A1149" s="59">
        <v>2201</v>
      </c>
      <c r="B1149" s="59" t="s">
        <v>87</v>
      </c>
      <c r="C1149" s="59">
        <v>2201</v>
      </c>
      <c r="D1149" s="59" t="s">
        <v>87</v>
      </c>
      <c r="E1149" s="59" t="s">
        <v>1141</v>
      </c>
      <c r="F1149" s="59" t="s">
        <v>1142</v>
      </c>
      <c r="G1149" s="59">
        <v>9580000</v>
      </c>
      <c r="H1149" s="59" t="s">
        <v>1047</v>
      </c>
      <c r="I1149" s="60"/>
      <c r="J1149" s="60"/>
      <c r="K1149" s="60">
        <v>55.05</v>
      </c>
      <c r="L1149" s="60">
        <v>1474.38</v>
      </c>
      <c r="M1149" s="60">
        <v>638.33000000000004</v>
      </c>
      <c r="N1149" s="60">
        <v>232.96</v>
      </c>
      <c r="O1149" s="60">
        <v>298.04000000000002</v>
      </c>
      <c r="P1149" s="60">
        <v>389.02</v>
      </c>
      <c r="Q1149" s="60">
        <v>2183.7399999999998</v>
      </c>
      <c r="R1149" s="60">
        <v>680.52</v>
      </c>
      <c r="S1149" s="60">
        <v>885.29</v>
      </c>
      <c r="T1149" s="60">
        <v>0.35</v>
      </c>
      <c r="U1149" s="58">
        <f t="shared" si="17"/>
        <v>6837.6800000000012</v>
      </c>
    </row>
    <row r="1150" spans="1:21">
      <c r="A1150" s="59">
        <v>2201</v>
      </c>
      <c r="B1150" s="59" t="s">
        <v>87</v>
      </c>
      <c r="C1150" s="59">
        <v>2201</v>
      </c>
      <c r="D1150" s="59" t="s">
        <v>87</v>
      </c>
      <c r="E1150" s="59" t="s">
        <v>1141</v>
      </c>
      <c r="F1150" s="59" t="s">
        <v>1142</v>
      </c>
      <c r="G1150" s="59">
        <v>9581000</v>
      </c>
      <c r="H1150" s="59" t="s">
        <v>1048</v>
      </c>
      <c r="I1150" s="60"/>
      <c r="J1150" s="60"/>
      <c r="K1150" s="60"/>
      <c r="L1150" s="60">
        <v>0.67</v>
      </c>
      <c r="M1150" s="60"/>
      <c r="N1150" s="60"/>
      <c r="O1150" s="60">
        <v>0.21</v>
      </c>
      <c r="P1150" s="60"/>
      <c r="Q1150" s="60"/>
      <c r="R1150" s="60"/>
      <c r="S1150" s="60">
        <v>103.55</v>
      </c>
      <c r="T1150" s="60">
        <v>0.55000000000000004</v>
      </c>
      <c r="U1150" s="58">
        <f t="shared" si="17"/>
        <v>104.97999999999999</v>
      </c>
    </row>
    <row r="1151" spans="1:21">
      <c r="A1151" s="59">
        <v>2201</v>
      </c>
      <c r="B1151" s="59" t="s">
        <v>87</v>
      </c>
      <c r="C1151" s="59">
        <v>2201</v>
      </c>
      <c r="D1151" s="59" t="s">
        <v>87</v>
      </c>
      <c r="E1151" s="59" t="s">
        <v>1141</v>
      </c>
      <c r="F1151" s="59" t="s">
        <v>1142</v>
      </c>
      <c r="G1151" s="59">
        <v>9582000</v>
      </c>
      <c r="H1151" s="59" t="s">
        <v>1049</v>
      </c>
      <c r="I1151" s="60">
        <v>348.66</v>
      </c>
      <c r="J1151" s="60">
        <v>493.59</v>
      </c>
      <c r="K1151" s="60">
        <v>792.01</v>
      </c>
      <c r="L1151" s="60">
        <v>948.42</v>
      </c>
      <c r="M1151" s="60">
        <v>1227.74</v>
      </c>
      <c r="N1151" s="60">
        <v>1543.25</v>
      </c>
      <c r="O1151" s="60">
        <v>978.31</v>
      </c>
      <c r="P1151" s="60">
        <v>1145.8900000000001</v>
      </c>
      <c r="Q1151" s="60">
        <v>595.05999999999995</v>
      </c>
      <c r="R1151" s="60">
        <v>1295.8900000000001</v>
      </c>
      <c r="S1151" s="60">
        <v>2221.5700000000002</v>
      </c>
      <c r="T1151" s="60">
        <v>707.97</v>
      </c>
      <c r="U1151" s="58">
        <f t="shared" si="17"/>
        <v>12298.359999999999</v>
      </c>
    </row>
    <row r="1152" spans="1:21">
      <c r="A1152" s="59">
        <v>2201</v>
      </c>
      <c r="B1152" s="59" t="s">
        <v>87</v>
      </c>
      <c r="C1152" s="59">
        <v>2201</v>
      </c>
      <c r="D1152" s="59" t="s">
        <v>87</v>
      </c>
      <c r="E1152" s="59" t="s">
        <v>1141</v>
      </c>
      <c r="F1152" s="59" t="s">
        <v>1142</v>
      </c>
      <c r="G1152" s="59">
        <v>9583000</v>
      </c>
      <c r="H1152" s="59" t="s">
        <v>1050</v>
      </c>
      <c r="I1152" s="60">
        <v>16012.52</v>
      </c>
      <c r="J1152" s="60">
        <v>9934.4599999999991</v>
      </c>
      <c r="K1152" s="60">
        <v>12737</v>
      </c>
      <c r="L1152" s="60">
        <v>15083.21</v>
      </c>
      <c r="M1152" s="60">
        <v>18245.349999999999</v>
      </c>
      <c r="N1152" s="60">
        <v>12919.65</v>
      </c>
      <c r="O1152" s="60">
        <v>11734.99</v>
      </c>
      <c r="P1152" s="60">
        <v>19902.96</v>
      </c>
      <c r="Q1152" s="60">
        <v>44313.48</v>
      </c>
      <c r="R1152" s="60">
        <v>128582.67</v>
      </c>
      <c r="S1152" s="60">
        <v>15471.66</v>
      </c>
      <c r="T1152" s="60">
        <v>17824.07</v>
      </c>
      <c r="U1152" s="58">
        <f t="shared" si="17"/>
        <v>322762.01999999996</v>
      </c>
    </row>
    <row r="1153" spans="1:21">
      <c r="A1153" s="59">
        <v>2201</v>
      </c>
      <c r="B1153" s="59" t="s">
        <v>87</v>
      </c>
      <c r="C1153" s="59">
        <v>2201</v>
      </c>
      <c r="D1153" s="59" t="s">
        <v>87</v>
      </c>
      <c r="E1153" s="59" t="s">
        <v>1141</v>
      </c>
      <c r="F1153" s="59" t="s">
        <v>1142</v>
      </c>
      <c r="G1153" s="59">
        <v>9584000</v>
      </c>
      <c r="H1153" s="59" t="s">
        <v>1051</v>
      </c>
      <c r="I1153" s="60"/>
      <c r="J1153" s="60"/>
      <c r="K1153" s="60"/>
      <c r="L1153" s="60">
        <v>0.52</v>
      </c>
      <c r="M1153" s="60"/>
      <c r="N1153" s="60"/>
      <c r="O1153" s="60">
        <v>0.16</v>
      </c>
      <c r="P1153" s="60"/>
      <c r="Q1153" s="60"/>
      <c r="R1153" s="60"/>
      <c r="S1153" s="60">
        <v>0.34</v>
      </c>
      <c r="T1153" s="60">
        <v>0.36</v>
      </c>
      <c r="U1153" s="58">
        <f t="shared" si="17"/>
        <v>1.38</v>
      </c>
    </row>
    <row r="1154" spans="1:21">
      <c r="A1154" s="59">
        <v>2201</v>
      </c>
      <c r="B1154" s="59" t="s">
        <v>87</v>
      </c>
      <c r="C1154" s="59">
        <v>2201</v>
      </c>
      <c r="D1154" s="59" t="s">
        <v>87</v>
      </c>
      <c r="E1154" s="59" t="s">
        <v>1141</v>
      </c>
      <c r="F1154" s="59" t="s">
        <v>1142</v>
      </c>
      <c r="G1154" s="59">
        <v>9585000</v>
      </c>
      <c r="H1154" s="59" t="s">
        <v>1052</v>
      </c>
      <c r="I1154" s="60">
        <v>320.14</v>
      </c>
      <c r="J1154" s="60">
        <v>2763.43</v>
      </c>
      <c r="K1154" s="60">
        <v>4872.99</v>
      </c>
      <c r="L1154" s="60">
        <v>1808.54</v>
      </c>
      <c r="M1154" s="60">
        <v>5232.9399999999996</v>
      </c>
      <c r="N1154" s="60">
        <v>4236.2</v>
      </c>
      <c r="O1154" s="60">
        <v>2917.83</v>
      </c>
      <c r="P1154" s="60">
        <v>4931.75</v>
      </c>
      <c r="Q1154" s="60">
        <v>4547.1899999999996</v>
      </c>
      <c r="R1154" s="60">
        <v>3370.92</v>
      </c>
      <c r="S1154" s="60">
        <v>3289.09</v>
      </c>
      <c r="T1154" s="60">
        <v>5222.71</v>
      </c>
      <c r="U1154" s="58">
        <f t="shared" si="17"/>
        <v>43513.73</v>
      </c>
    </row>
    <row r="1155" spans="1:21">
      <c r="A1155" s="59">
        <v>2201</v>
      </c>
      <c r="B1155" s="59" t="s">
        <v>87</v>
      </c>
      <c r="C1155" s="59">
        <v>2201</v>
      </c>
      <c r="D1155" s="59" t="s">
        <v>87</v>
      </c>
      <c r="E1155" s="59" t="s">
        <v>1141</v>
      </c>
      <c r="F1155" s="59" t="s">
        <v>1142</v>
      </c>
      <c r="G1155" s="59">
        <v>9586000</v>
      </c>
      <c r="H1155" s="59" t="s">
        <v>1053</v>
      </c>
      <c r="I1155" s="60">
        <v>661.38</v>
      </c>
      <c r="J1155" s="60">
        <v>836.62</v>
      </c>
      <c r="K1155" s="60">
        <v>2700.49</v>
      </c>
      <c r="L1155" s="60">
        <v>1079.21</v>
      </c>
      <c r="M1155" s="60">
        <v>459.83</v>
      </c>
      <c r="N1155" s="60">
        <v>712.88</v>
      </c>
      <c r="O1155" s="60">
        <v>847.11</v>
      </c>
      <c r="P1155" s="60">
        <v>1918.09</v>
      </c>
      <c r="Q1155" s="60">
        <v>809.17</v>
      </c>
      <c r="R1155" s="60">
        <v>524.07000000000005</v>
      </c>
      <c r="S1155" s="60">
        <v>2053.52</v>
      </c>
      <c r="T1155" s="60">
        <v>4004.78</v>
      </c>
      <c r="U1155" s="58">
        <f t="shared" ref="U1155:U1218" si="18">SUM(I1155:T1155)</f>
        <v>16607.149999999998</v>
      </c>
    </row>
    <row r="1156" spans="1:21">
      <c r="A1156" s="59">
        <v>2201</v>
      </c>
      <c r="B1156" s="59" t="s">
        <v>87</v>
      </c>
      <c r="C1156" s="59">
        <v>2201</v>
      </c>
      <c r="D1156" s="59" t="s">
        <v>87</v>
      </c>
      <c r="E1156" s="59" t="s">
        <v>1141</v>
      </c>
      <c r="F1156" s="59" t="s">
        <v>1142</v>
      </c>
      <c r="G1156" s="59">
        <v>9587000</v>
      </c>
      <c r="H1156" s="59" t="s">
        <v>1054</v>
      </c>
      <c r="I1156" s="60"/>
      <c r="J1156" s="60"/>
      <c r="K1156" s="60"/>
      <c r="L1156" s="60">
        <v>0.26</v>
      </c>
      <c r="M1156" s="60"/>
      <c r="N1156" s="60"/>
      <c r="O1156" s="60">
        <v>0.09</v>
      </c>
      <c r="P1156" s="60"/>
      <c r="Q1156" s="60"/>
      <c r="R1156" s="60"/>
      <c r="S1156" s="60">
        <v>0.28000000000000003</v>
      </c>
      <c r="T1156" s="60">
        <v>0.2</v>
      </c>
      <c r="U1156" s="58">
        <f t="shared" si="18"/>
        <v>0.83000000000000007</v>
      </c>
    </row>
    <row r="1157" spans="1:21">
      <c r="A1157" s="59">
        <v>2201</v>
      </c>
      <c r="B1157" s="59" t="s">
        <v>87</v>
      </c>
      <c r="C1157" s="59">
        <v>2201</v>
      </c>
      <c r="D1157" s="59" t="s">
        <v>87</v>
      </c>
      <c r="E1157" s="59" t="s">
        <v>1141</v>
      </c>
      <c r="F1157" s="59" t="s">
        <v>1142</v>
      </c>
      <c r="G1157" s="59">
        <v>9588000</v>
      </c>
      <c r="H1157" s="59" t="s">
        <v>1055</v>
      </c>
      <c r="I1157" s="60">
        <v>16293.71</v>
      </c>
      <c r="J1157" s="60">
        <v>24372.11</v>
      </c>
      <c r="K1157" s="60">
        <v>23721.81</v>
      </c>
      <c r="L1157" s="60">
        <v>23198.98</v>
      </c>
      <c r="M1157" s="60">
        <v>37380.28</v>
      </c>
      <c r="N1157" s="60">
        <v>32600.76</v>
      </c>
      <c r="O1157" s="60">
        <v>30103.73</v>
      </c>
      <c r="P1157" s="60">
        <v>32582.81</v>
      </c>
      <c r="Q1157" s="60">
        <v>33461.29</v>
      </c>
      <c r="R1157" s="60">
        <v>26694.57</v>
      </c>
      <c r="S1157" s="60">
        <v>33682.32</v>
      </c>
      <c r="T1157" s="60">
        <v>53141.26</v>
      </c>
      <c r="U1157" s="58">
        <f t="shared" si="18"/>
        <v>367233.63</v>
      </c>
    </row>
    <row r="1158" spans="1:21">
      <c r="A1158" s="59">
        <v>2201</v>
      </c>
      <c r="B1158" s="59" t="s">
        <v>87</v>
      </c>
      <c r="C1158" s="59">
        <v>2201</v>
      </c>
      <c r="D1158" s="59" t="s">
        <v>87</v>
      </c>
      <c r="E1158" s="59" t="s">
        <v>1141</v>
      </c>
      <c r="F1158" s="59" t="s">
        <v>1142</v>
      </c>
      <c r="G1158" s="59">
        <v>9591000</v>
      </c>
      <c r="H1158" s="59" t="s">
        <v>1056</v>
      </c>
      <c r="I1158" s="60"/>
      <c r="J1158" s="60"/>
      <c r="K1158" s="60"/>
      <c r="L1158" s="60">
        <v>0.31</v>
      </c>
      <c r="M1158" s="60"/>
      <c r="N1158" s="60"/>
      <c r="O1158" s="60">
        <v>0.06</v>
      </c>
      <c r="P1158" s="60"/>
      <c r="Q1158" s="60"/>
      <c r="R1158" s="60"/>
      <c r="S1158" s="60">
        <v>0.13</v>
      </c>
      <c r="T1158" s="60">
        <v>7.0000000000000007E-2</v>
      </c>
      <c r="U1158" s="58">
        <f t="shared" si="18"/>
        <v>0.57000000000000006</v>
      </c>
    </row>
    <row r="1159" spans="1:21">
      <c r="A1159" s="59">
        <v>2201</v>
      </c>
      <c r="B1159" s="59" t="s">
        <v>87</v>
      </c>
      <c r="C1159" s="59">
        <v>2201</v>
      </c>
      <c r="D1159" s="59" t="s">
        <v>87</v>
      </c>
      <c r="E1159" s="59" t="s">
        <v>1141</v>
      </c>
      <c r="F1159" s="59" t="s">
        <v>1142</v>
      </c>
      <c r="G1159" s="59">
        <v>9592000</v>
      </c>
      <c r="H1159" s="59" t="s">
        <v>1057</v>
      </c>
      <c r="I1159" s="60"/>
      <c r="J1159" s="60"/>
      <c r="K1159" s="60"/>
      <c r="L1159" s="60">
        <v>0.82</v>
      </c>
      <c r="M1159" s="60"/>
      <c r="N1159" s="60"/>
      <c r="O1159" s="60">
        <v>143.69</v>
      </c>
      <c r="P1159" s="60"/>
      <c r="Q1159" s="60">
        <v>85.64</v>
      </c>
      <c r="R1159" s="60">
        <v>248.08</v>
      </c>
      <c r="S1159" s="60">
        <v>389.54</v>
      </c>
      <c r="T1159" s="60">
        <v>1130.8800000000001</v>
      </c>
      <c r="U1159" s="58">
        <f t="shared" si="18"/>
        <v>1998.65</v>
      </c>
    </row>
    <row r="1160" spans="1:21">
      <c r="A1160" s="59">
        <v>2201</v>
      </c>
      <c r="B1160" s="59" t="s">
        <v>87</v>
      </c>
      <c r="C1160" s="59">
        <v>2201</v>
      </c>
      <c r="D1160" s="59" t="s">
        <v>87</v>
      </c>
      <c r="E1160" s="59" t="s">
        <v>1141</v>
      </c>
      <c r="F1160" s="59" t="s">
        <v>1142</v>
      </c>
      <c r="G1160" s="59">
        <v>9593000</v>
      </c>
      <c r="H1160" s="59" t="s">
        <v>1058</v>
      </c>
      <c r="I1160" s="60"/>
      <c r="J1160" s="60"/>
      <c r="K1160" s="60">
        <v>85.41</v>
      </c>
      <c r="L1160" s="60">
        <v>125.99</v>
      </c>
      <c r="M1160" s="60">
        <v>110.94</v>
      </c>
      <c r="N1160" s="60"/>
      <c r="O1160" s="60">
        <v>2.78</v>
      </c>
      <c r="P1160" s="60">
        <v>115.05</v>
      </c>
      <c r="Q1160" s="60">
        <v>90.59</v>
      </c>
      <c r="R1160" s="60">
        <v>280.33</v>
      </c>
      <c r="S1160" s="60">
        <v>237.23</v>
      </c>
      <c r="T1160" s="60">
        <v>5.14</v>
      </c>
      <c r="U1160" s="58">
        <f t="shared" si="18"/>
        <v>1053.46</v>
      </c>
    </row>
    <row r="1161" spans="1:21">
      <c r="A1161" s="59">
        <v>2201</v>
      </c>
      <c r="B1161" s="59" t="s">
        <v>87</v>
      </c>
      <c r="C1161" s="59">
        <v>2201</v>
      </c>
      <c r="D1161" s="59" t="s">
        <v>87</v>
      </c>
      <c r="E1161" s="59" t="s">
        <v>1141</v>
      </c>
      <c r="F1161" s="59" t="s">
        <v>1142</v>
      </c>
      <c r="G1161" s="59">
        <v>9594000</v>
      </c>
      <c r="H1161" s="59" t="s">
        <v>1059</v>
      </c>
      <c r="I1161" s="60">
        <v>36.72</v>
      </c>
      <c r="J1161" s="60"/>
      <c r="K1161" s="60"/>
      <c r="L1161" s="60">
        <v>3.12</v>
      </c>
      <c r="M1161" s="60">
        <v>53.59</v>
      </c>
      <c r="N1161" s="60">
        <v>37.76</v>
      </c>
      <c r="O1161" s="60">
        <v>58.78</v>
      </c>
      <c r="P1161" s="60"/>
      <c r="Q1161" s="60">
        <v>187.33</v>
      </c>
      <c r="R1161" s="60"/>
      <c r="S1161" s="60">
        <v>1.98</v>
      </c>
      <c r="T1161" s="60">
        <v>2.29</v>
      </c>
      <c r="U1161" s="58">
        <f t="shared" si="18"/>
        <v>381.57000000000005</v>
      </c>
    </row>
    <row r="1162" spans="1:21">
      <c r="A1162" s="59">
        <v>2201</v>
      </c>
      <c r="B1162" s="59" t="s">
        <v>87</v>
      </c>
      <c r="C1162" s="59">
        <v>2201</v>
      </c>
      <c r="D1162" s="59" t="s">
        <v>87</v>
      </c>
      <c r="E1162" s="59" t="s">
        <v>1141</v>
      </c>
      <c r="F1162" s="59" t="s">
        <v>1142</v>
      </c>
      <c r="G1162" s="59">
        <v>9595000</v>
      </c>
      <c r="H1162" s="59" t="s">
        <v>1060</v>
      </c>
      <c r="I1162" s="60"/>
      <c r="J1162" s="60"/>
      <c r="K1162" s="60"/>
      <c r="L1162" s="60">
        <v>0.18</v>
      </c>
      <c r="M1162" s="60"/>
      <c r="N1162" s="60"/>
      <c r="O1162" s="60">
        <v>0.06</v>
      </c>
      <c r="P1162" s="60"/>
      <c r="Q1162" s="60"/>
      <c r="R1162" s="60"/>
      <c r="S1162" s="60">
        <v>0.14000000000000001</v>
      </c>
      <c r="T1162" s="60">
        <v>0.12</v>
      </c>
      <c r="U1162" s="58">
        <f t="shared" si="18"/>
        <v>0.5</v>
      </c>
    </row>
    <row r="1163" spans="1:21">
      <c r="A1163" s="59">
        <v>2201</v>
      </c>
      <c r="B1163" s="59" t="s">
        <v>87</v>
      </c>
      <c r="C1163" s="59">
        <v>2201</v>
      </c>
      <c r="D1163" s="59" t="s">
        <v>87</v>
      </c>
      <c r="E1163" s="59" t="s">
        <v>1141</v>
      </c>
      <c r="F1163" s="59" t="s">
        <v>1142</v>
      </c>
      <c r="G1163" s="59">
        <v>9596000</v>
      </c>
      <c r="H1163" s="59" t="s">
        <v>1061</v>
      </c>
      <c r="I1163" s="60"/>
      <c r="J1163" s="60"/>
      <c r="K1163" s="60"/>
      <c r="L1163" s="60">
        <v>0</v>
      </c>
      <c r="M1163" s="60"/>
      <c r="N1163" s="60"/>
      <c r="O1163" s="60">
        <v>0.01</v>
      </c>
      <c r="P1163" s="60"/>
      <c r="Q1163" s="60"/>
      <c r="R1163" s="60"/>
      <c r="S1163" s="60">
        <v>0</v>
      </c>
      <c r="T1163" s="60">
        <v>0</v>
      </c>
      <c r="U1163" s="58">
        <f t="shared" si="18"/>
        <v>0.01</v>
      </c>
    </row>
    <row r="1164" spans="1:21">
      <c r="A1164" s="59">
        <v>2201</v>
      </c>
      <c r="B1164" s="59" t="s">
        <v>87</v>
      </c>
      <c r="C1164" s="59">
        <v>2201</v>
      </c>
      <c r="D1164" s="59" t="s">
        <v>87</v>
      </c>
      <c r="E1164" s="59" t="s">
        <v>1141</v>
      </c>
      <c r="F1164" s="59" t="s">
        <v>1142</v>
      </c>
      <c r="G1164" s="59">
        <v>9597000</v>
      </c>
      <c r="H1164" s="59" t="s">
        <v>1062</v>
      </c>
      <c r="I1164" s="60"/>
      <c r="J1164" s="60"/>
      <c r="K1164" s="60"/>
      <c r="L1164" s="60">
        <v>0.32</v>
      </c>
      <c r="M1164" s="60"/>
      <c r="N1164" s="60"/>
      <c r="O1164" s="60">
        <v>0.09</v>
      </c>
      <c r="P1164" s="60"/>
      <c r="Q1164" s="60"/>
      <c r="R1164" s="60"/>
      <c r="S1164" s="60">
        <v>0.22</v>
      </c>
      <c r="T1164" s="60">
        <v>0.15</v>
      </c>
      <c r="U1164" s="58">
        <f t="shared" si="18"/>
        <v>0.78</v>
      </c>
    </row>
    <row r="1165" spans="1:21">
      <c r="A1165" s="59">
        <v>2201</v>
      </c>
      <c r="B1165" s="59" t="s">
        <v>87</v>
      </c>
      <c r="C1165" s="59">
        <v>2201</v>
      </c>
      <c r="D1165" s="59" t="s">
        <v>87</v>
      </c>
      <c r="E1165" s="59" t="s">
        <v>1141</v>
      </c>
      <c r="F1165" s="59" t="s">
        <v>1142</v>
      </c>
      <c r="G1165" s="59">
        <v>9901000</v>
      </c>
      <c r="H1165" s="59" t="s">
        <v>1063</v>
      </c>
      <c r="I1165" s="60"/>
      <c r="J1165" s="60"/>
      <c r="K1165" s="60"/>
      <c r="L1165" s="60">
        <v>0</v>
      </c>
      <c r="M1165" s="60"/>
      <c r="N1165" s="60"/>
      <c r="O1165" s="60">
        <v>89.34</v>
      </c>
      <c r="P1165" s="60"/>
      <c r="Q1165" s="60"/>
      <c r="R1165" s="60">
        <v>63.32</v>
      </c>
      <c r="S1165" s="60"/>
      <c r="T1165" s="60"/>
      <c r="U1165" s="58">
        <f t="shared" si="18"/>
        <v>152.66</v>
      </c>
    </row>
    <row r="1166" spans="1:21">
      <c r="A1166" s="59">
        <v>2201</v>
      </c>
      <c r="B1166" s="59" t="s">
        <v>87</v>
      </c>
      <c r="C1166" s="59">
        <v>2201</v>
      </c>
      <c r="D1166" s="59" t="s">
        <v>87</v>
      </c>
      <c r="E1166" s="59" t="s">
        <v>1141</v>
      </c>
      <c r="F1166" s="59" t="s">
        <v>1142</v>
      </c>
      <c r="G1166" s="59">
        <v>9902000</v>
      </c>
      <c r="H1166" s="59" t="s">
        <v>1064</v>
      </c>
      <c r="I1166" s="60"/>
      <c r="J1166" s="60"/>
      <c r="K1166" s="60"/>
      <c r="L1166" s="60">
        <v>0.17</v>
      </c>
      <c r="M1166" s="60"/>
      <c r="N1166" s="60"/>
      <c r="O1166" s="60">
        <v>0.05</v>
      </c>
      <c r="P1166" s="60"/>
      <c r="Q1166" s="60"/>
      <c r="R1166" s="60"/>
      <c r="S1166" s="60">
        <v>0.11</v>
      </c>
      <c r="T1166" s="60">
        <v>0.13</v>
      </c>
      <c r="U1166" s="58">
        <f t="shared" si="18"/>
        <v>0.46</v>
      </c>
    </row>
    <row r="1167" spans="1:21">
      <c r="A1167" s="59">
        <v>2201</v>
      </c>
      <c r="B1167" s="59" t="s">
        <v>87</v>
      </c>
      <c r="C1167" s="59">
        <v>2201</v>
      </c>
      <c r="D1167" s="59" t="s">
        <v>87</v>
      </c>
      <c r="E1167" s="59" t="s">
        <v>1141</v>
      </c>
      <c r="F1167" s="59" t="s">
        <v>1142</v>
      </c>
      <c r="G1167" s="59">
        <v>9903000</v>
      </c>
      <c r="H1167" s="59" t="s">
        <v>1065</v>
      </c>
      <c r="I1167" s="60">
        <v>1806.99</v>
      </c>
      <c r="J1167" s="60">
        <v>7040.55</v>
      </c>
      <c r="K1167" s="60">
        <v>16716.12</v>
      </c>
      <c r="L1167" s="60">
        <v>5428.81</v>
      </c>
      <c r="M1167" s="60">
        <v>3349.65</v>
      </c>
      <c r="N1167" s="60">
        <v>7401.6</v>
      </c>
      <c r="O1167" s="60">
        <v>5633.17</v>
      </c>
      <c r="P1167" s="60">
        <v>6474.91</v>
      </c>
      <c r="Q1167" s="60">
        <v>5415.79</v>
      </c>
      <c r="R1167" s="60">
        <v>10486.03</v>
      </c>
      <c r="S1167" s="60">
        <v>9858.68</v>
      </c>
      <c r="T1167" s="60">
        <v>13793.27</v>
      </c>
      <c r="U1167" s="58">
        <f t="shared" si="18"/>
        <v>93405.570000000022</v>
      </c>
    </row>
    <row r="1168" spans="1:21">
      <c r="A1168" s="59">
        <v>2201</v>
      </c>
      <c r="B1168" s="59" t="s">
        <v>87</v>
      </c>
      <c r="C1168" s="59">
        <v>2201</v>
      </c>
      <c r="D1168" s="59" t="s">
        <v>87</v>
      </c>
      <c r="E1168" s="59" t="s">
        <v>1141</v>
      </c>
      <c r="F1168" s="59" t="s">
        <v>1142</v>
      </c>
      <c r="G1168" s="59">
        <v>9908000</v>
      </c>
      <c r="H1168" s="59" t="s">
        <v>1066</v>
      </c>
      <c r="I1168" s="60">
        <v>151.28</v>
      </c>
      <c r="J1168" s="60">
        <v>542.96</v>
      </c>
      <c r="K1168" s="60">
        <v>95.87</v>
      </c>
      <c r="L1168" s="60">
        <v>123.87</v>
      </c>
      <c r="M1168" s="60">
        <v>458.21</v>
      </c>
      <c r="N1168" s="60">
        <v>156.91999999999999</v>
      </c>
      <c r="O1168" s="60">
        <v>214.52</v>
      </c>
      <c r="P1168" s="60">
        <v>314.81</v>
      </c>
      <c r="Q1168" s="60"/>
      <c r="R1168" s="60">
        <v>582.47</v>
      </c>
      <c r="S1168" s="60">
        <v>516.82000000000005</v>
      </c>
      <c r="T1168" s="60">
        <v>42.65</v>
      </c>
      <c r="U1168" s="58">
        <f t="shared" si="18"/>
        <v>3200.38</v>
      </c>
    </row>
    <row r="1169" spans="1:21">
      <c r="A1169" s="59">
        <v>2201</v>
      </c>
      <c r="B1169" s="59" t="s">
        <v>87</v>
      </c>
      <c r="C1169" s="59">
        <v>2201</v>
      </c>
      <c r="D1169" s="59" t="s">
        <v>87</v>
      </c>
      <c r="E1169" s="59" t="s">
        <v>1141</v>
      </c>
      <c r="F1169" s="59" t="s">
        <v>1142</v>
      </c>
      <c r="G1169" s="59">
        <v>9909000</v>
      </c>
      <c r="H1169" s="59" t="s">
        <v>1067</v>
      </c>
      <c r="I1169" s="60"/>
      <c r="J1169" s="60"/>
      <c r="K1169" s="60"/>
      <c r="L1169" s="60"/>
      <c r="M1169" s="60"/>
      <c r="N1169" s="60"/>
      <c r="O1169" s="60">
        <v>0</v>
      </c>
      <c r="P1169" s="60"/>
      <c r="Q1169" s="60"/>
      <c r="R1169" s="60"/>
      <c r="S1169" s="60"/>
      <c r="T1169" s="60"/>
      <c r="U1169" s="58">
        <f t="shared" si="18"/>
        <v>0</v>
      </c>
    </row>
    <row r="1170" spans="1:21">
      <c r="A1170" s="59">
        <v>2201</v>
      </c>
      <c r="B1170" s="59" t="s">
        <v>87</v>
      </c>
      <c r="C1170" s="59">
        <v>2201</v>
      </c>
      <c r="D1170" s="59" t="s">
        <v>87</v>
      </c>
      <c r="E1170" s="59" t="s">
        <v>1141</v>
      </c>
      <c r="F1170" s="59" t="s">
        <v>1142</v>
      </c>
      <c r="G1170" s="59">
        <v>9913000</v>
      </c>
      <c r="H1170" s="59" t="s">
        <v>1136</v>
      </c>
      <c r="I1170" s="60"/>
      <c r="J1170" s="60"/>
      <c r="K1170" s="60"/>
      <c r="L1170" s="60"/>
      <c r="M1170" s="60"/>
      <c r="N1170" s="60"/>
      <c r="O1170" s="60"/>
      <c r="P1170" s="60"/>
      <c r="Q1170" s="60"/>
      <c r="R1170" s="60">
        <v>419.04</v>
      </c>
      <c r="S1170" s="60">
        <v>1124.6199999999999</v>
      </c>
      <c r="T1170" s="60">
        <v>774.25</v>
      </c>
      <c r="U1170" s="58">
        <f t="shared" si="18"/>
        <v>2317.91</v>
      </c>
    </row>
    <row r="1171" spans="1:21">
      <c r="A1171" s="59">
        <v>2201</v>
      </c>
      <c r="B1171" s="59" t="s">
        <v>87</v>
      </c>
      <c r="C1171" s="59">
        <v>2201</v>
      </c>
      <c r="D1171" s="59" t="s">
        <v>87</v>
      </c>
      <c r="E1171" s="59" t="s">
        <v>1141</v>
      </c>
      <c r="F1171" s="59" t="s">
        <v>1142</v>
      </c>
      <c r="G1171" s="59">
        <v>9921000</v>
      </c>
      <c r="H1171" s="59" t="s">
        <v>1137</v>
      </c>
      <c r="I1171" s="60">
        <v>20402.96</v>
      </c>
      <c r="J1171" s="60">
        <v>21596.63</v>
      </c>
      <c r="K1171" s="60">
        <v>30963.47</v>
      </c>
      <c r="L1171" s="60">
        <v>34747.910000000003</v>
      </c>
      <c r="M1171" s="60">
        <v>34687.56</v>
      </c>
      <c r="N1171" s="60">
        <v>34482.660000000003</v>
      </c>
      <c r="O1171" s="60">
        <v>33388.080000000002</v>
      </c>
      <c r="P1171" s="60">
        <v>58750.99</v>
      </c>
      <c r="Q1171" s="60">
        <v>15874.3</v>
      </c>
      <c r="R1171" s="60">
        <v>47334.59</v>
      </c>
      <c r="S1171" s="60">
        <v>38285.56</v>
      </c>
      <c r="T1171" s="60">
        <v>67280.84</v>
      </c>
      <c r="U1171" s="58">
        <f t="shared" si="18"/>
        <v>437795.55000000005</v>
      </c>
    </row>
    <row r="1172" spans="1:21">
      <c r="A1172" s="59">
        <v>2201</v>
      </c>
      <c r="B1172" s="59" t="s">
        <v>87</v>
      </c>
      <c r="C1172" s="59">
        <v>2201</v>
      </c>
      <c r="D1172" s="59" t="s">
        <v>87</v>
      </c>
      <c r="E1172" s="59" t="s">
        <v>1141</v>
      </c>
      <c r="F1172" s="59" t="s">
        <v>1142</v>
      </c>
      <c r="G1172" s="59">
        <v>9928000</v>
      </c>
      <c r="H1172" s="59" t="s">
        <v>1143</v>
      </c>
      <c r="I1172" s="60"/>
      <c r="J1172" s="60">
        <v>121.88</v>
      </c>
      <c r="K1172" s="60">
        <v>469.22</v>
      </c>
      <c r="L1172" s="60"/>
      <c r="M1172" s="60">
        <v>217.52</v>
      </c>
      <c r="N1172" s="60"/>
      <c r="O1172" s="60"/>
      <c r="P1172" s="60"/>
      <c r="Q1172" s="60"/>
      <c r="R1172" s="60">
        <v>548.22</v>
      </c>
      <c r="S1172" s="60">
        <v>63.59</v>
      </c>
      <c r="T1172" s="60">
        <v>4.38</v>
      </c>
      <c r="U1172" s="58">
        <f t="shared" si="18"/>
        <v>1424.8100000000002</v>
      </c>
    </row>
    <row r="1173" spans="1:21">
      <c r="A1173" s="59">
        <v>2201</v>
      </c>
      <c r="B1173" s="59" t="s">
        <v>87</v>
      </c>
      <c r="C1173" s="59">
        <v>2201</v>
      </c>
      <c r="D1173" s="59" t="s">
        <v>87</v>
      </c>
      <c r="E1173" s="59" t="s">
        <v>1141</v>
      </c>
      <c r="F1173" s="59" t="s">
        <v>1142</v>
      </c>
      <c r="G1173" s="59">
        <v>9930200</v>
      </c>
      <c r="H1173" s="59" t="s">
        <v>1069</v>
      </c>
      <c r="I1173" s="60"/>
      <c r="J1173" s="60">
        <v>82.87</v>
      </c>
      <c r="K1173" s="60">
        <v>189.96</v>
      </c>
      <c r="L1173" s="60">
        <v>269.88</v>
      </c>
      <c r="M1173" s="60"/>
      <c r="N1173" s="60">
        <v>385.69</v>
      </c>
      <c r="O1173" s="60">
        <v>0.13</v>
      </c>
      <c r="P1173" s="60">
        <v>397.14</v>
      </c>
      <c r="Q1173" s="60"/>
      <c r="R1173" s="60">
        <v>193.37</v>
      </c>
      <c r="S1173" s="60">
        <v>181.79</v>
      </c>
      <c r="T1173" s="60">
        <v>161.87</v>
      </c>
      <c r="U1173" s="58">
        <f t="shared" si="18"/>
        <v>1862.6999999999998</v>
      </c>
    </row>
    <row r="1174" spans="1:21">
      <c r="A1174" s="59">
        <v>2201</v>
      </c>
      <c r="B1174" s="59" t="s">
        <v>87</v>
      </c>
      <c r="C1174" s="59">
        <v>2201</v>
      </c>
      <c r="D1174" s="59" t="s">
        <v>87</v>
      </c>
      <c r="E1174" s="59" t="s">
        <v>1141</v>
      </c>
      <c r="F1174" s="59" t="s">
        <v>1142</v>
      </c>
      <c r="G1174" s="59">
        <v>9935000</v>
      </c>
      <c r="H1174" s="59" t="s">
        <v>1070</v>
      </c>
      <c r="I1174" s="60">
        <v>1054.1400000000001</v>
      </c>
      <c r="J1174" s="60">
        <v>264.58</v>
      </c>
      <c r="K1174" s="60">
        <v>475.67</v>
      </c>
      <c r="L1174" s="60">
        <v>504.72</v>
      </c>
      <c r="M1174" s="60">
        <v>33.299999999999997</v>
      </c>
      <c r="N1174" s="60">
        <v>1044.49</v>
      </c>
      <c r="O1174" s="60">
        <v>8.09</v>
      </c>
      <c r="P1174" s="60">
        <v>555.38</v>
      </c>
      <c r="Q1174" s="60">
        <v>785.8</v>
      </c>
      <c r="R1174" s="60">
        <v>124.56</v>
      </c>
      <c r="S1174" s="60">
        <v>2188.31</v>
      </c>
      <c r="T1174" s="60">
        <v>503.41</v>
      </c>
      <c r="U1174" s="58">
        <f t="shared" si="18"/>
        <v>7542.4500000000007</v>
      </c>
    </row>
    <row r="1175" spans="1:21">
      <c r="A1175" s="59">
        <v>2201</v>
      </c>
      <c r="B1175" s="59" t="s">
        <v>87</v>
      </c>
      <c r="C1175" s="59">
        <v>2201</v>
      </c>
      <c r="D1175" s="59" t="s">
        <v>87</v>
      </c>
      <c r="E1175" s="59" t="s">
        <v>1141</v>
      </c>
      <c r="F1175" s="59" t="s">
        <v>1142</v>
      </c>
      <c r="G1175" s="59" t="s">
        <v>1071</v>
      </c>
      <c r="H1175" s="59" t="s">
        <v>1072</v>
      </c>
      <c r="I1175" s="60"/>
      <c r="J1175" s="60"/>
      <c r="K1175" s="60"/>
      <c r="L1175" s="60"/>
      <c r="M1175" s="60"/>
      <c r="N1175" s="60"/>
      <c r="O1175" s="60"/>
      <c r="P1175" s="60"/>
      <c r="Q1175" s="60"/>
      <c r="R1175" s="60">
        <v>146.66999999999999</v>
      </c>
      <c r="S1175" s="60"/>
      <c r="T1175" s="60"/>
      <c r="U1175" s="58">
        <f t="shared" si="18"/>
        <v>146.66999999999999</v>
      </c>
    </row>
    <row r="1176" spans="1:21">
      <c r="A1176" s="59">
        <v>2201</v>
      </c>
      <c r="B1176" s="59" t="s">
        <v>87</v>
      </c>
      <c r="C1176" s="59">
        <v>2201</v>
      </c>
      <c r="D1176" s="59" t="s">
        <v>87</v>
      </c>
      <c r="E1176" s="59" t="s">
        <v>1144</v>
      </c>
      <c r="F1176" s="59" t="s">
        <v>1145</v>
      </c>
      <c r="G1176" s="59">
        <v>9184100</v>
      </c>
      <c r="H1176" s="59" t="s">
        <v>93</v>
      </c>
      <c r="I1176" s="60">
        <v>5935.83</v>
      </c>
      <c r="J1176" s="60">
        <v>8070.64</v>
      </c>
      <c r="K1176" s="60">
        <v>7516.25</v>
      </c>
      <c r="L1176" s="60">
        <v>13349.23</v>
      </c>
      <c r="M1176" s="60">
        <v>13482.94</v>
      </c>
      <c r="N1176" s="60">
        <v>10112.32</v>
      </c>
      <c r="O1176" s="60">
        <v>16992.77</v>
      </c>
      <c r="P1176" s="60">
        <v>9954.23</v>
      </c>
      <c r="Q1176" s="60">
        <v>14529.35</v>
      </c>
      <c r="R1176" s="60">
        <v>15360.27</v>
      </c>
      <c r="S1176" s="60">
        <v>18856.95</v>
      </c>
      <c r="T1176" s="60">
        <v>13697.17</v>
      </c>
      <c r="U1176" s="58">
        <f t="shared" si="18"/>
        <v>147857.95000000001</v>
      </c>
    </row>
    <row r="1177" spans="1:21">
      <c r="A1177" s="59">
        <v>2201</v>
      </c>
      <c r="B1177" s="59" t="s">
        <v>87</v>
      </c>
      <c r="C1177" s="59">
        <v>2201</v>
      </c>
      <c r="D1177" s="59" t="s">
        <v>87</v>
      </c>
      <c r="E1177" s="59" t="s">
        <v>1144</v>
      </c>
      <c r="F1177" s="59" t="s">
        <v>1145</v>
      </c>
      <c r="G1177" s="59">
        <v>9416000</v>
      </c>
      <c r="H1177" s="59" t="s">
        <v>1015</v>
      </c>
      <c r="I1177" s="60"/>
      <c r="J1177" s="60"/>
      <c r="K1177" s="60">
        <v>0.08</v>
      </c>
      <c r="L1177" s="60"/>
      <c r="M1177" s="60">
        <v>155.88999999999999</v>
      </c>
      <c r="N1177" s="60"/>
      <c r="O1177" s="60"/>
      <c r="P1177" s="60">
        <v>255.45</v>
      </c>
      <c r="Q1177" s="60"/>
      <c r="R1177" s="60"/>
      <c r="S1177" s="60"/>
      <c r="T1177" s="60"/>
      <c r="U1177" s="58">
        <f t="shared" si="18"/>
        <v>411.41999999999996</v>
      </c>
    </row>
    <row r="1178" spans="1:21">
      <c r="A1178" s="59">
        <v>2201</v>
      </c>
      <c r="B1178" s="59" t="s">
        <v>87</v>
      </c>
      <c r="C1178" s="59">
        <v>2201</v>
      </c>
      <c r="D1178" s="59" t="s">
        <v>87</v>
      </c>
      <c r="E1178" s="59" t="s">
        <v>1144</v>
      </c>
      <c r="F1178" s="59" t="s">
        <v>1145</v>
      </c>
      <c r="G1178" s="59">
        <v>9500000</v>
      </c>
      <c r="H1178" s="59" t="s">
        <v>1017</v>
      </c>
      <c r="I1178" s="60">
        <v>411.93</v>
      </c>
      <c r="J1178" s="60">
        <v>3624.08</v>
      </c>
      <c r="K1178" s="60">
        <v>2184.2600000000002</v>
      </c>
      <c r="L1178" s="60">
        <v>2528.44</v>
      </c>
      <c r="M1178" s="60">
        <v>2240.84</v>
      </c>
      <c r="N1178" s="60">
        <v>1535.44</v>
      </c>
      <c r="O1178" s="60">
        <v>997.67</v>
      </c>
      <c r="P1178" s="60">
        <v>974.05</v>
      </c>
      <c r="Q1178" s="60">
        <v>1360.49</v>
      </c>
      <c r="R1178" s="60">
        <v>1403.13</v>
      </c>
      <c r="S1178" s="60">
        <v>980.57</v>
      </c>
      <c r="T1178" s="60">
        <v>8903.07</v>
      </c>
      <c r="U1178" s="58">
        <f t="shared" si="18"/>
        <v>27143.97</v>
      </c>
    </row>
    <row r="1179" spans="1:21">
      <c r="A1179" s="59">
        <v>2201</v>
      </c>
      <c r="B1179" s="59" t="s">
        <v>87</v>
      </c>
      <c r="C1179" s="59">
        <v>2201</v>
      </c>
      <c r="D1179" s="59" t="s">
        <v>87</v>
      </c>
      <c r="E1179" s="59" t="s">
        <v>1144</v>
      </c>
      <c r="F1179" s="59" t="s">
        <v>1145</v>
      </c>
      <c r="G1179" s="59">
        <v>9501000</v>
      </c>
      <c r="H1179" s="59" t="s">
        <v>1018</v>
      </c>
      <c r="I1179" s="60"/>
      <c r="J1179" s="60"/>
      <c r="K1179" s="60">
        <v>0.05</v>
      </c>
      <c r="L1179" s="60"/>
      <c r="M1179" s="60"/>
      <c r="N1179" s="60"/>
      <c r="O1179" s="60"/>
      <c r="P1179" s="60"/>
      <c r="Q1179" s="60"/>
      <c r="R1179" s="60"/>
      <c r="S1179" s="60"/>
      <c r="T1179" s="60"/>
      <c r="U1179" s="58">
        <f t="shared" si="18"/>
        <v>0.05</v>
      </c>
    </row>
    <row r="1180" spans="1:21">
      <c r="A1180" s="59">
        <v>2201</v>
      </c>
      <c r="B1180" s="59" t="s">
        <v>87</v>
      </c>
      <c r="C1180" s="59">
        <v>2201</v>
      </c>
      <c r="D1180" s="59" t="s">
        <v>87</v>
      </c>
      <c r="E1180" s="59" t="s">
        <v>1144</v>
      </c>
      <c r="F1180" s="59" t="s">
        <v>1145</v>
      </c>
      <c r="G1180" s="59">
        <v>9502000</v>
      </c>
      <c r="H1180" s="59" t="s">
        <v>1019</v>
      </c>
      <c r="I1180" s="60"/>
      <c r="J1180" s="60"/>
      <c r="K1180" s="60">
        <v>0.59</v>
      </c>
      <c r="L1180" s="60"/>
      <c r="M1180" s="60"/>
      <c r="N1180" s="60"/>
      <c r="O1180" s="60"/>
      <c r="P1180" s="60"/>
      <c r="Q1180" s="60"/>
      <c r="R1180" s="60"/>
      <c r="S1180" s="60"/>
      <c r="T1180" s="60"/>
      <c r="U1180" s="58">
        <f t="shared" si="18"/>
        <v>0.59</v>
      </c>
    </row>
    <row r="1181" spans="1:21">
      <c r="A1181" s="59">
        <v>2201</v>
      </c>
      <c r="B1181" s="59" t="s">
        <v>87</v>
      </c>
      <c r="C1181" s="59">
        <v>2201</v>
      </c>
      <c r="D1181" s="59" t="s">
        <v>87</v>
      </c>
      <c r="E1181" s="59" t="s">
        <v>1144</v>
      </c>
      <c r="F1181" s="59" t="s">
        <v>1145</v>
      </c>
      <c r="G1181" s="59">
        <v>9505000</v>
      </c>
      <c r="H1181" s="59" t="s">
        <v>1020</v>
      </c>
      <c r="I1181" s="60"/>
      <c r="J1181" s="60"/>
      <c r="K1181" s="60">
        <v>0.33</v>
      </c>
      <c r="L1181" s="60"/>
      <c r="M1181" s="60"/>
      <c r="N1181" s="60"/>
      <c r="O1181" s="60"/>
      <c r="P1181" s="60"/>
      <c r="Q1181" s="60"/>
      <c r="R1181" s="60"/>
      <c r="S1181" s="60"/>
      <c r="T1181" s="60"/>
      <c r="U1181" s="58">
        <f t="shared" si="18"/>
        <v>0.33</v>
      </c>
    </row>
    <row r="1182" spans="1:21">
      <c r="A1182" s="59">
        <v>2201</v>
      </c>
      <c r="B1182" s="59" t="s">
        <v>87</v>
      </c>
      <c r="C1182" s="59">
        <v>2201</v>
      </c>
      <c r="D1182" s="59" t="s">
        <v>87</v>
      </c>
      <c r="E1182" s="59" t="s">
        <v>1144</v>
      </c>
      <c r="F1182" s="59" t="s">
        <v>1145</v>
      </c>
      <c r="G1182" s="59">
        <v>9506000</v>
      </c>
      <c r="H1182" s="59" t="s">
        <v>1021</v>
      </c>
      <c r="I1182" s="60">
        <v>1110.1199999999999</v>
      </c>
      <c r="J1182" s="60">
        <v>2554.38</v>
      </c>
      <c r="K1182" s="60">
        <v>1135.57</v>
      </c>
      <c r="L1182" s="60">
        <v>260.07</v>
      </c>
      <c r="M1182" s="60">
        <v>416.83</v>
      </c>
      <c r="N1182" s="60">
        <v>37.340000000000003</v>
      </c>
      <c r="O1182" s="60">
        <v>37.340000000000003</v>
      </c>
      <c r="P1182" s="60">
        <v>24.89</v>
      </c>
      <c r="Q1182" s="60"/>
      <c r="R1182" s="60"/>
      <c r="S1182" s="60">
        <v>28.17</v>
      </c>
      <c r="T1182" s="60"/>
      <c r="U1182" s="58">
        <f t="shared" si="18"/>
        <v>5604.71</v>
      </c>
    </row>
    <row r="1183" spans="1:21">
      <c r="A1183" s="59">
        <v>2201</v>
      </c>
      <c r="B1183" s="59" t="s">
        <v>87</v>
      </c>
      <c r="C1183" s="59">
        <v>2201</v>
      </c>
      <c r="D1183" s="59" t="s">
        <v>87</v>
      </c>
      <c r="E1183" s="59" t="s">
        <v>1144</v>
      </c>
      <c r="F1183" s="59" t="s">
        <v>1145</v>
      </c>
      <c r="G1183" s="59">
        <v>9511000</v>
      </c>
      <c r="H1183" s="59" t="s">
        <v>1023</v>
      </c>
      <c r="I1183" s="60"/>
      <c r="J1183" s="60"/>
      <c r="K1183" s="60">
        <v>0.08</v>
      </c>
      <c r="L1183" s="60"/>
      <c r="M1183" s="60"/>
      <c r="N1183" s="60"/>
      <c r="O1183" s="60"/>
      <c r="P1183" s="60"/>
      <c r="Q1183" s="60"/>
      <c r="R1183" s="60">
        <v>13.76</v>
      </c>
      <c r="S1183" s="60"/>
      <c r="T1183" s="60"/>
      <c r="U1183" s="58">
        <f t="shared" si="18"/>
        <v>13.84</v>
      </c>
    </row>
    <row r="1184" spans="1:21">
      <c r="A1184" s="59">
        <v>2201</v>
      </c>
      <c r="B1184" s="59" t="s">
        <v>87</v>
      </c>
      <c r="C1184" s="59">
        <v>2201</v>
      </c>
      <c r="D1184" s="59" t="s">
        <v>87</v>
      </c>
      <c r="E1184" s="59" t="s">
        <v>1144</v>
      </c>
      <c r="F1184" s="59" t="s">
        <v>1145</v>
      </c>
      <c r="G1184" s="59">
        <v>9512000</v>
      </c>
      <c r="H1184" s="59" t="s">
        <v>1024</v>
      </c>
      <c r="I1184" s="60"/>
      <c r="J1184" s="60"/>
      <c r="K1184" s="60">
        <v>0.75</v>
      </c>
      <c r="L1184" s="60"/>
      <c r="M1184" s="60"/>
      <c r="N1184" s="60"/>
      <c r="O1184" s="60"/>
      <c r="P1184" s="60"/>
      <c r="Q1184" s="60"/>
      <c r="R1184" s="60"/>
      <c r="S1184" s="60"/>
      <c r="T1184" s="60"/>
      <c r="U1184" s="58">
        <f t="shared" si="18"/>
        <v>0.75</v>
      </c>
    </row>
    <row r="1185" spans="1:21">
      <c r="A1185" s="59">
        <v>2201</v>
      </c>
      <c r="B1185" s="59" t="s">
        <v>87</v>
      </c>
      <c r="C1185" s="59">
        <v>2201</v>
      </c>
      <c r="D1185" s="59" t="s">
        <v>87</v>
      </c>
      <c r="E1185" s="59" t="s">
        <v>1144</v>
      </c>
      <c r="F1185" s="59" t="s">
        <v>1145</v>
      </c>
      <c r="G1185" s="59">
        <v>9513000</v>
      </c>
      <c r="H1185" s="59" t="s">
        <v>1025</v>
      </c>
      <c r="I1185" s="60">
        <v>20.63</v>
      </c>
      <c r="J1185" s="60"/>
      <c r="K1185" s="60">
        <v>0.18</v>
      </c>
      <c r="L1185" s="60"/>
      <c r="M1185" s="60"/>
      <c r="N1185" s="60"/>
      <c r="O1185" s="60"/>
      <c r="P1185" s="60"/>
      <c r="Q1185" s="60"/>
      <c r="R1185" s="60"/>
      <c r="S1185" s="60"/>
      <c r="T1185" s="60"/>
      <c r="U1185" s="58">
        <f t="shared" si="18"/>
        <v>20.81</v>
      </c>
    </row>
    <row r="1186" spans="1:21">
      <c r="A1186" s="59">
        <v>2201</v>
      </c>
      <c r="B1186" s="59" t="s">
        <v>87</v>
      </c>
      <c r="C1186" s="59">
        <v>2201</v>
      </c>
      <c r="D1186" s="59" t="s">
        <v>87</v>
      </c>
      <c r="E1186" s="59" t="s">
        <v>1144</v>
      </c>
      <c r="F1186" s="59" t="s">
        <v>1145</v>
      </c>
      <c r="G1186" s="59">
        <v>9514000</v>
      </c>
      <c r="H1186" s="59" t="s">
        <v>1026</v>
      </c>
      <c r="I1186" s="60"/>
      <c r="J1186" s="60"/>
      <c r="K1186" s="60">
        <v>0.13</v>
      </c>
      <c r="L1186" s="60"/>
      <c r="M1186" s="60"/>
      <c r="N1186" s="60"/>
      <c r="O1186" s="60"/>
      <c r="P1186" s="60"/>
      <c r="Q1186" s="60"/>
      <c r="R1186" s="60"/>
      <c r="S1186" s="60"/>
      <c r="T1186" s="60"/>
      <c r="U1186" s="58">
        <f t="shared" si="18"/>
        <v>0.13</v>
      </c>
    </row>
    <row r="1187" spans="1:21">
      <c r="A1187" s="59">
        <v>2201</v>
      </c>
      <c r="B1187" s="59" t="s">
        <v>87</v>
      </c>
      <c r="C1187" s="59">
        <v>2201</v>
      </c>
      <c r="D1187" s="59" t="s">
        <v>87</v>
      </c>
      <c r="E1187" s="59" t="s">
        <v>1144</v>
      </c>
      <c r="F1187" s="59" t="s">
        <v>1145</v>
      </c>
      <c r="G1187" s="59">
        <v>9547000</v>
      </c>
      <c r="H1187" s="59" t="s">
        <v>1028</v>
      </c>
      <c r="I1187" s="60"/>
      <c r="J1187" s="60"/>
      <c r="K1187" s="60">
        <v>0</v>
      </c>
      <c r="L1187" s="60"/>
      <c r="M1187" s="60"/>
      <c r="N1187" s="60"/>
      <c r="O1187" s="60"/>
      <c r="P1187" s="60"/>
      <c r="Q1187" s="60"/>
      <c r="R1187" s="60"/>
      <c r="S1187" s="60"/>
      <c r="T1187" s="60"/>
      <c r="U1187" s="58">
        <f t="shared" si="18"/>
        <v>0</v>
      </c>
    </row>
    <row r="1188" spans="1:21">
      <c r="A1188" s="59">
        <v>2201</v>
      </c>
      <c r="B1188" s="59" t="s">
        <v>87</v>
      </c>
      <c r="C1188" s="59">
        <v>2201</v>
      </c>
      <c r="D1188" s="59" t="s">
        <v>87</v>
      </c>
      <c r="E1188" s="59" t="s">
        <v>1144</v>
      </c>
      <c r="F1188" s="59" t="s">
        <v>1145</v>
      </c>
      <c r="G1188" s="59">
        <v>9548000</v>
      </c>
      <c r="H1188" s="59" t="s">
        <v>1029</v>
      </c>
      <c r="I1188" s="60"/>
      <c r="J1188" s="60">
        <v>148.13</v>
      </c>
      <c r="K1188" s="60">
        <v>656.54</v>
      </c>
      <c r="L1188" s="60">
        <v>320.32</v>
      </c>
      <c r="M1188" s="60">
        <v>332.74</v>
      </c>
      <c r="N1188" s="60">
        <v>281.01</v>
      </c>
      <c r="O1188" s="60">
        <v>300.64999999999998</v>
      </c>
      <c r="P1188" s="60">
        <v>60.26</v>
      </c>
      <c r="Q1188" s="60">
        <v>352.39</v>
      </c>
      <c r="R1188" s="60">
        <v>244.33</v>
      </c>
      <c r="S1188" s="60">
        <v>364.85</v>
      </c>
      <c r="T1188" s="60">
        <v>5365.4</v>
      </c>
      <c r="U1188" s="58">
        <f t="shared" si="18"/>
        <v>8426.619999999999</v>
      </c>
    </row>
    <row r="1189" spans="1:21">
      <c r="A1189" s="59">
        <v>2201</v>
      </c>
      <c r="B1189" s="59" t="s">
        <v>87</v>
      </c>
      <c r="C1189" s="59">
        <v>2201</v>
      </c>
      <c r="D1189" s="59" t="s">
        <v>87</v>
      </c>
      <c r="E1189" s="59" t="s">
        <v>1144</v>
      </c>
      <c r="F1189" s="59" t="s">
        <v>1145</v>
      </c>
      <c r="G1189" s="59">
        <v>9549000</v>
      </c>
      <c r="H1189" s="59" t="s">
        <v>1030</v>
      </c>
      <c r="I1189" s="60">
        <v>113.47</v>
      </c>
      <c r="J1189" s="60">
        <v>158.76</v>
      </c>
      <c r="K1189" s="60">
        <v>328.49</v>
      </c>
      <c r="L1189" s="60">
        <v>501.76</v>
      </c>
      <c r="M1189" s="60">
        <v>715.93</v>
      </c>
      <c r="N1189" s="60">
        <v>404.79</v>
      </c>
      <c r="O1189" s="60">
        <v>308.51</v>
      </c>
      <c r="P1189" s="60">
        <v>24.9</v>
      </c>
      <c r="Q1189" s="60">
        <v>1354.6</v>
      </c>
      <c r="R1189" s="60">
        <v>481.89</v>
      </c>
      <c r="S1189" s="60">
        <v>44.54</v>
      </c>
      <c r="T1189" s="60">
        <v>517.49</v>
      </c>
      <c r="U1189" s="58">
        <f t="shared" si="18"/>
        <v>4955.13</v>
      </c>
    </row>
    <row r="1190" spans="1:21">
      <c r="A1190" s="59">
        <v>2201</v>
      </c>
      <c r="B1190" s="59" t="s">
        <v>87</v>
      </c>
      <c r="C1190" s="59">
        <v>2201</v>
      </c>
      <c r="D1190" s="59" t="s">
        <v>87</v>
      </c>
      <c r="E1190" s="59" t="s">
        <v>1144</v>
      </c>
      <c r="F1190" s="59" t="s">
        <v>1145</v>
      </c>
      <c r="G1190" s="59">
        <v>9552000</v>
      </c>
      <c r="H1190" s="59" t="s">
        <v>1031</v>
      </c>
      <c r="I1190" s="60"/>
      <c r="J1190" s="60"/>
      <c r="K1190" s="60">
        <v>0.08</v>
      </c>
      <c r="L1190" s="60"/>
      <c r="M1190" s="60"/>
      <c r="N1190" s="60"/>
      <c r="O1190" s="60"/>
      <c r="P1190" s="60"/>
      <c r="Q1190" s="60"/>
      <c r="R1190" s="60"/>
      <c r="S1190" s="60">
        <v>76.64</v>
      </c>
      <c r="T1190" s="60"/>
      <c r="U1190" s="58">
        <f t="shared" si="18"/>
        <v>76.72</v>
      </c>
    </row>
    <row r="1191" spans="1:21">
      <c r="A1191" s="59">
        <v>2201</v>
      </c>
      <c r="B1191" s="59" t="s">
        <v>87</v>
      </c>
      <c r="C1191" s="59">
        <v>2201</v>
      </c>
      <c r="D1191" s="59" t="s">
        <v>87</v>
      </c>
      <c r="E1191" s="59" t="s">
        <v>1144</v>
      </c>
      <c r="F1191" s="59" t="s">
        <v>1145</v>
      </c>
      <c r="G1191" s="59">
        <v>9553000</v>
      </c>
      <c r="H1191" s="59" t="s">
        <v>1032</v>
      </c>
      <c r="I1191" s="60"/>
      <c r="J1191" s="60">
        <v>149.19</v>
      </c>
      <c r="K1191" s="60">
        <v>62.65</v>
      </c>
      <c r="L1191" s="60">
        <v>25.55</v>
      </c>
      <c r="M1191" s="60"/>
      <c r="N1191" s="60"/>
      <c r="O1191" s="60"/>
      <c r="P1191" s="60"/>
      <c r="Q1191" s="60"/>
      <c r="R1191" s="60"/>
      <c r="S1191" s="60"/>
      <c r="T1191" s="60"/>
      <c r="U1191" s="58">
        <f t="shared" si="18"/>
        <v>237.39000000000001</v>
      </c>
    </row>
    <row r="1192" spans="1:21">
      <c r="A1192" s="59">
        <v>2201</v>
      </c>
      <c r="B1192" s="59" t="s">
        <v>87</v>
      </c>
      <c r="C1192" s="59">
        <v>2201</v>
      </c>
      <c r="D1192" s="59" t="s">
        <v>87</v>
      </c>
      <c r="E1192" s="59" t="s">
        <v>1144</v>
      </c>
      <c r="F1192" s="59" t="s">
        <v>1145</v>
      </c>
      <c r="G1192" s="59">
        <v>9554000</v>
      </c>
      <c r="H1192" s="59" t="s">
        <v>1033</v>
      </c>
      <c r="I1192" s="60"/>
      <c r="J1192" s="60"/>
      <c r="K1192" s="60">
        <v>0.01</v>
      </c>
      <c r="L1192" s="60"/>
      <c r="M1192" s="60"/>
      <c r="N1192" s="60"/>
      <c r="O1192" s="60"/>
      <c r="P1192" s="60"/>
      <c r="Q1192" s="60"/>
      <c r="R1192" s="60"/>
      <c r="S1192" s="60"/>
      <c r="T1192" s="60"/>
      <c r="U1192" s="58">
        <f t="shared" si="18"/>
        <v>0.01</v>
      </c>
    </row>
    <row r="1193" spans="1:21">
      <c r="A1193" s="59">
        <v>2201</v>
      </c>
      <c r="B1193" s="59" t="s">
        <v>87</v>
      </c>
      <c r="C1193" s="59">
        <v>2201</v>
      </c>
      <c r="D1193" s="59" t="s">
        <v>87</v>
      </c>
      <c r="E1193" s="59" t="s">
        <v>1144</v>
      </c>
      <c r="F1193" s="59" t="s">
        <v>1145</v>
      </c>
      <c r="G1193" s="59">
        <v>9556000</v>
      </c>
      <c r="H1193" s="59" t="s">
        <v>1034</v>
      </c>
      <c r="I1193" s="60"/>
      <c r="J1193" s="60"/>
      <c r="K1193" s="60">
        <v>0.1</v>
      </c>
      <c r="L1193" s="60"/>
      <c r="M1193" s="60"/>
      <c r="N1193" s="60"/>
      <c r="O1193" s="60"/>
      <c r="P1193" s="60"/>
      <c r="Q1193" s="60"/>
      <c r="R1193" s="60"/>
      <c r="S1193" s="60"/>
      <c r="T1193" s="60"/>
      <c r="U1193" s="58">
        <f t="shared" si="18"/>
        <v>0.1</v>
      </c>
    </row>
    <row r="1194" spans="1:21">
      <c r="A1194" s="59">
        <v>2201</v>
      </c>
      <c r="B1194" s="59" t="s">
        <v>87</v>
      </c>
      <c r="C1194" s="59">
        <v>2201</v>
      </c>
      <c r="D1194" s="59" t="s">
        <v>87</v>
      </c>
      <c r="E1194" s="59" t="s">
        <v>1144</v>
      </c>
      <c r="F1194" s="59" t="s">
        <v>1145</v>
      </c>
      <c r="G1194" s="59">
        <v>9560000</v>
      </c>
      <c r="H1194" s="59" t="s">
        <v>1035</v>
      </c>
      <c r="I1194" s="60"/>
      <c r="J1194" s="60"/>
      <c r="K1194" s="60">
        <v>0.14000000000000001</v>
      </c>
      <c r="L1194" s="60"/>
      <c r="M1194" s="60"/>
      <c r="N1194" s="60"/>
      <c r="O1194" s="60"/>
      <c r="P1194" s="60"/>
      <c r="Q1194" s="60"/>
      <c r="R1194" s="60"/>
      <c r="S1194" s="60"/>
      <c r="T1194" s="60"/>
      <c r="U1194" s="58">
        <f t="shared" si="18"/>
        <v>0.14000000000000001</v>
      </c>
    </row>
    <row r="1195" spans="1:21">
      <c r="A1195" s="59">
        <v>2201</v>
      </c>
      <c r="B1195" s="59" t="s">
        <v>87</v>
      </c>
      <c r="C1195" s="59">
        <v>2201</v>
      </c>
      <c r="D1195" s="59" t="s">
        <v>87</v>
      </c>
      <c r="E1195" s="59" t="s">
        <v>1144</v>
      </c>
      <c r="F1195" s="59" t="s">
        <v>1145</v>
      </c>
      <c r="G1195" s="59">
        <v>9561100</v>
      </c>
      <c r="H1195" s="59" t="s">
        <v>1036</v>
      </c>
      <c r="I1195" s="60"/>
      <c r="J1195" s="60"/>
      <c r="K1195" s="60">
        <v>0.01</v>
      </c>
      <c r="L1195" s="60"/>
      <c r="M1195" s="60"/>
      <c r="N1195" s="60"/>
      <c r="O1195" s="60"/>
      <c r="P1195" s="60"/>
      <c r="Q1195" s="60"/>
      <c r="R1195" s="60"/>
      <c r="S1195" s="60"/>
      <c r="T1195" s="60"/>
      <c r="U1195" s="58">
        <f t="shared" si="18"/>
        <v>0.01</v>
      </c>
    </row>
    <row r="1196" spans="1:21">
      <c r="A1196" s="59">
        <v>2201</v>
      </c>
      <c r="B1196" s="59" t="s">
        <v>87</v>
      </c>
      <c r="C1196" s="59">
        <v>2201</v>
      </c>
      <c r="D1196" s="59" t="s">
        <v>87</v>
      </c>
      <c r="E1196" s="59" t="s">
        <v>1144</v>
      </c>
      <c r="F1196" s="59" t="s">
        <v>1145</v>
      </c>
      <c r="G1196" s="59">
        <v>9561200</v>
      </c>
      <c r="H1196" s="59" t="s">
        <v>1037</v>
      </c>
      <c r="I1196" s="60">
        <v>20</v>
      </c>
      <c r="J1196" s="60"/>
      <c r="K1196" s="60">
        <v>0.26</v>
      </c>
      <c r="L1196" s="60"/>
      <c r="M1196" s="60">
        <v>20.96</v>
      </c>
      <c r="N1196" s="60"/>
      <c r="O1196" s="60"/>
      <c r="P1196" s="60"/>
      <c r="Q1196" s="60"/>
      <c r="R1196" s="60"/>
      <c r="S1196" s="60"/>
      <c r="T1196" s="60"/>
      <c r="U1196" s="58">
        <f t="shared" si="18"/>
        <v>41.22</v>
      </c>
    </row>
    <row r="1197" spans="1:21">
      <c r="A1197" s="59">
        <v>2201</v>
      </c>
      <c r="B1197" s="59" t="s">
        <v>87</v>
      </c>
      <c r="C1197" s="59">
        <v>2201</v>
      </c>
      <c r="D1197" s="59" t="s">
        <v>87</v>
      </c>
      <c r="E1197" s="59" t="s">
        <v>1144</v>
      </c>
      <c r="F1197" s="59" t="s">
        <v>1145</v>
      </c>
      <c r="G1197" s="59">
        <v>9561300</v>
      </c>
      <c r="H1197" s="59" t="s">
        <v>1038</v>
      </c>
      <c r="I1197" s="60"/>
      <c r="J1197" s="60"/>
      <c r="K1197" s="60">
        <v>0.16</v>
      </c>
      <c r="L1197" s="60"/>
      <c r="M1197" s="60"/>
      <c r="N1197" s="60"/>
      <c r="O1197" s="60"/>
      <c r="P1197" s="60"/>
      <c r="Q1197" s="60"/>
      <c r="R1197" s="60"/>
      <c r="S1197" s="60"/>
      <c r="T1197" s="60"/>
      <c r="U1197" s="58">
        <f t="shared" si="18"/>
        <v>0.16</v>
      </c>
    </row>
    <row r="1198" spans="1:21">
      <c r="A1198" s="59">
        <v>2201</v>
      </c>
      <c r="B1198" s="59" t="s">
        <v>87</v>
      </c>
      <c r="C1198" s="59">
        <v>2201</v>
      </c>
      <c r="D1198" s="59" t="s">
        <v>87</v>
      </c>
      <c r="E1198" s="59" t="s">
        <v>1144</v>
      </c>
      <c r="F1198" s="59" t="s">
        <v>1145</v>
      </c>
      <c r="G1198" s="59">
        <v>9562000</v>
      </c>
      <c r="H1198" s="59" t="s">
        <v>1039</v>
      </c>
      <c r="I1198" s="60"/>
      <c r="J1198" s="60">
        <v>187.5</v>
      </c>
      <c r="K1198" s="60">
        <v>98.37</v>
      </c>
      <c r="L1198" s="60"/>
      <c r="M1198" s="60">
        <v>58.31</v>
      </c>
      <c r="N1198" s="60"/>
      <c r="O1198" s="60">
        <v>101.53</v>
      </c>
      <c r="P1198" s="60">
        <v>196.5</v>
      </c>
      <c r="Q1198" s="60"/>
      <c r="R1198" s="60"/>
      <c r="S1198" s="60"/>
      <c r="T1198" s="60">
        <v>39.299999999999997</v>
      </c>
      <c r="U1198" s="58">
        <f t="shared" si="18"/>
        <v>681.51</v>
      </c>
    </row>
    <row r="1199" spans="1:21">
      <c r="A1199" s="59">
        <v>2201</v>
      </c>
      <c r="B1199" s="59" t="s">
        <v>87</v>
      </c>
      <c r="C1199" s="59">
        <v>2201</v>
      </c>
      <c r="D1199" s="59" t="s">
        <v>87</v>
      </c>
      <c r="E1199" s="59" t="s">
        <v>1144</v>
      </c>
      <c r="F1199" s="59" t="s">
        <v>1145</v>
      </c>
      <c r="G1199" s="59">
        <v>9563000</v>
      </c>
      <c r="H1199" s="59" t="s">
        <v>1040</v>
      </c>
      <c r="I1199" s="60"/>
      <c r="J1199" s="60"/>
      <c r="K1199" s="60">
        <v>0.01</v>
      </c>
      <c r="L1199" s="60"/>
      <c r="M1199" s="60"/>
      <c r="N1199" s="60"/>
      <c r="O1199" s="60"/>
      <c r="P1199" s="60"/>
      <c r="Q1199" s="60"/>
      <c r="R1199" s="60"/>
      <c r="S1199" s="60"/>
      <c r="T1199" s="60"/>
      <c r="U1199" s="58">
        <f t="shared" si="18"/>
        <v>0.01</v>
      </c>
    </row>
    <row r="1200" spans="1:21">
      <c r="A1200" s="59">
        <v>2201</v>
      </c>
      <c r="B1200" s="59" t="s">
        <v>87</v>
      </c>
      <c r="C1200" s="59">
        <v>2201</v>
      </c>
      <c r="D1200" s="59" t="s">
        <v>87</v>
      </c>
      <c r="E1200" s="59" t="s">
        <v>1144</v>
      </c>
      <c r="F1200" s="59" t="s">
        <v>1145</v>
      </c>
      <c r="G1200" s="59">
        <v>9566000</v>
      </c>
      <c r="H1200" s="59" t="s">
        <v>1041</v>
      </c>
      <c r="I1200" s="60">
        <v>63.76</v>
      </c>
      <c r="J1200" s="60">
        <v>113.7</v>
      </c>
      <c r="K1200" s="60">
        <v>260.92</v>
      </c>
      <c r="L1200" s="60">
        <v>410.72</v>
      </c>
      <c r="M1200" s="60">
        <v>100.22</v>
      </c>
      <c r="N1200" s="60">
        <v>1538.63</v>
      </c>
      <c r="O1200" s="60">
        <v>290.85000000000002</v>
      </c>
      <c r="P1200" s="60">
        <v>54.38</v>
      </c>
      <c r="Q1200" s="60">
        <v>178.83</v>
      </c>
      <c r="R1200" s="60">
        <v>189.96</v>
      </c>
      <c r="S1200" s="60"/>
      <c r="T1200" s="60">
        <v>237.79</v>
      </c>
      <c r="U1200" s="58">
        <f t="shared" si="18"/>
        <v>3439.76</v>
      </c>
    </row>
    <row r="1201" spans="1:21">
      <c r="A1201" s="59">
        <v>2201</v>
      </c>
      <c r="B1201" s="59" t="s">
        <v>87</v>
      </c>
      <c r="C1201" s="59">
        <v>2201</v>
      </c>
      <c r="D1201" s="59" t="s">
        <v>87</v>
      </c>
      <c r="E1201" s="59" t="s">
        <v>1144</v>
      </c>
      <c r="F1201" s="59" t="s">
        <v>1145</v>
      </c>
      <c r="G1201" s="59">
        <v>9569200</v>
      </c>
      <c r="H1201" s="59" t="s">
        <v>1043</v>
      </c>
      <c r="I1201" s="60"/>
      <c r="J1201" s="60"/>
      <c r="K1201" s="60">
        <v>0.02</v>
      </c>
      <c r="L1201" s="60"/>
      <c r="M1201" s="60"/>
      <c r="N1201" s="60"/>
      <c r="O1201" s="60"/>
      <c r="P1201" s="60"/>
      <c r="Q1201" s="60"/>
      <c r="R1201" s="60"/>
      <c r="S1201" s="60"/>
      <c r="T1201" s="60"/>
      <c r="U1201" s="58">
        <f t="shared" si="18"/>
        <v>0.02</v>
      </c>
    </row>
    <row r="1202" spans="1:21">
      <c r="A1202" s="59">
        <v>2201</v>
      </c>
      <c r="B1202" s="59" t="s">
        <v>87</v>
      </c>
      <c r="C1202" s="59">
        <v>2201</v>
      </c>
      <c r="D1202" s="59" t="s">
        <v>87</v>
      </c>
      <c r="E1202" s="59" t="s">
        <v>1144</v>
      </c>
      <c r="F1202" s="59" t="s">
        <v>1145</v>
      </c>
      <c r="G1202" s="59">
        <v>9569300</v>
      </c>
      <c r="H1202" s="59" t="s">
        <v>1044</v>
      </c>
      <c r="I1202" s="60"/>
      <c r="J1202" s="60"/>
      <c r="K1202" s="60">
        <v>0.05</v>
      </c>
      <c r="L1202" s="60">
        <v>58.31</v>
      </c>
      <c r="M1202" s="60"/>
      <c r="N1202" s="60">
        <v>254.16</v>
      </c>
      <c r="O1202" s="60"/>
      <c r="P1202" s="60"/>
      <c r="Q1202" s="60"/>
      <c r="R1202" s="60"/>
      <c r="S1202" s="60">
        <v>264.63</v>
      </c>
      <c r="T1202" s="60"/>
      <c r="U1202" s="58">
        <f t="shared" si="18"/>
        <v>577.15</v>
      </c>
    </row>
    <row r="1203" spans="1:21">
      <c r="A1203" s="59">
        <v>2201</v>
      </c>
      <c r="B1203" s="59" t="s">
        <v>87</v>
      </c>
      <c r="C1203" s="59">
        <v>2201</v>
      </c>
      <c r="D1203" s="59" t="s">
        <v>87</v>
      </c>
      <c r="E1203" s="59" t="s">
        <v>1144</v>
      </c>
      <c r="F1203" s="59" t="s">
        <v>1145</v>
      </c>
      <c r="G1203" s="59">
        <v>9570000</v>
      </c>
      <c r="H1203" s="59" t="s">
        <v>1045</v>
      </c>
      <c r="I1203" s="60"/>
      <c r="J1203" s="60"/>
      <c r="K1203" s="60">
        <v>0.15</v>
      </c>
      <c r="L1203" s="60"/>
      <c r="M1203" s="60"/>
      <c r="N1203" s="60"/>
      <c r="O1203" s="60"/>
      <c r="P1203" s="60"/>
      <c r="Q1203" s="60"/>
      <c r="R1203" s="60"/>
      <c r="S1203" s="60"/>
      <c r="T1203" s="60"/>
      <c r="U1203" s="58">
        <f t="shared" si="18"/>
        <v>0.15</v>
      </c>
    </row>
    <row r="1204" spans="1:21">
      <c r="A1204" s="59">
        <v>2201</v>
      </c>
      <c r="B1204" s="59" t="s">
        <v>87</v>
      </c>
      <c r="C1204" s="59">
        <v>2201</v>
      </c>
      <c r="D1204" s="59" t="s">
        <v>87</v>
      </c>
      <c r="E1204" s="59" t="s">
        <v>1144</v>
      </c>
      <c r="F1204" s="59" t="s">
        <v>1145</v>
      </c>
      <c r="G1204" s="59">
        <v>9571000</v>
      </c>
      <c r="H1204" s="59" t="s">
        <v>1046</v>
      </c>
      <c r="I1204" s="60"/>
      <c r="J1204" s="60"/>
      <c r="K1204" s="60">
        <v>11.32</v>
      </c>
      <c r="L1204" s="60"/>
      <c r="M1204" s="60">
        <v>632.79</v>
      </c>
      <c r="N1204" s="60"/>
      <c r="O1204" s="60"/>
      <c r="P1204" s="60">
        <v>9.39</v>
      </c>
      <c r="Q1204" s="60">
        <v>23.05</v>
      </c>
      <c r="R1204" s="60">
        <v>1.53</v>
      </c>
      <c r="S1204" s="60"/>
      <c r="T1204" s="60">
        <v>349.77</v>
      </c>
      <c r="U1204" s="58">
        <f t="shared" si="18"/>
        <v>1027.8499999999999</v>
      </c>
    </row>
    <row r="1205" spans="1:21">
      <c r="A1205" s="59">
        <v>2201</v>
      </c>
      <c r="B1205" s="59" t="s">
        <v>87</v>
      </c>
      <c r="C1205" s="59">
        <v>2201</v>
      </c>
      <c r="D1205" s="59" t="s">
        <v>87</v>
      </c>
      <c r="E1205" s="59" t="s">
        <v>1144</v>
      </c>
      <c r="F1205" s="59" t="s">
        <v>1145</v>
      </c>
      <c r="G1205" s="59">
        <v>9580000</v>
      </c>
      <c r="H1205" s="59" t="s">
        <v>1047</v>
      </c>
      <c r="I1205" s="60"/>
      <c r="J1205" s="60"/>
      <c r="K1205" s="60">
        <v>1417.31</v>
      </c>
      <c r="L1205" s="60">
        <v>108.09</v>
      </c>
      <c r="M1205" s="60">
        <v>720.5</v>
      </c>
      <c r="N1205" s="60">
        <v>1526.22</v>
      </c>
      <c r="O1205" s="60">
        <v>355.67</v>
      </c>
      <c r="P1205" s="60">
        <v>1621.89</v>
      </c>
      <c r="Q1205" s="60">
        <v>1167.3</v>
      </c>
      <c r="R1205" s="60"/>
      <c r="S1205" s="60"/>
      <c r="T1205" s="60">
        <v>561.34</v>
      </c>
      <c r="U1205" s="58">
        <f t="shared" si="18"/>
        <v>7478.3200000000006</v>
      </c>
    </row>
    <row r="1206" spans="1:21">
      <c r="A1206" s="59">
        <v>2201</v>
      </c>
      <c r="B1206" s="59" t="s">
        <v>87</v>
      </c>
      <c r="C1206" s="59">
        <v>2201</v>
      </c>
      <c r="D1206" s="59" t="s">
        <v>87</v>
      </c>
      <c r="E1206" s="59" t="s">
        <v>1144</v>
      </c>
      <c r="F1206" s="59" t="s">
        <v>1145</v>
      </c>
      <c r="G1206" s="59">
        <v>9581000</v>
      </c>
      <c r="H1206" s="59" t="s">
        <v>1048</v>
      </c>
      <c r="I1206" s="60"/>
      <c r="J1206" s="60"/>
      <c r="K1206" s="60">
        <v>0.12</v>
      </c>
      <c r="L1206" s="60"/>
      <c r="M1206" s="60"/>
      <c r="N1206" s="60"/>
      <c r="O1206" s="60"/>
      <c r="P1206" s="60"/>
      <c r="Q1206" s="60"/>
      <c r="R1206" s="60"/>
      <c r="S1206" s="60"/>
      <c r="T1206" s="60"/>
      <c r="U1206" s="58">
        <f t="shared" si="18"/>
        <v>0.12</v>
      </c>
    </row>
    <row r="1207" spans="1:21">
      <c r="A1207" s="59">
        <v>2201</v>
      </c>
      <c r="B1207" s="59" t="s">
        <v>87</v>
      </c>
      <c r="C1207" s="59">
        <v>2201</v>
      </c>
      <c r="D1207" s="59" t="s">
        <v>87</v>
      </c>
      <c r="E1207" s="59" t="s">
        <v>1144</v>
      </c>
      <c r="F1207" s="59" t="s">
        <v>1145</v>
      </c>
      <c r="G1207" s="59">
        <v>9582000</v>
      </c>
      <c r="H1207" s="59" t="s">
        <v>1049</v>
      </c>
      <c r="I1207" s="60"/>
      <c r="J1207" s="60">
        <v>76.260000000000005</v>
      </c>
      <c r="K1207" s="60">
        <v>76.849999999999994</v>
      </c>
      <c r="L1207" s="60">
        <v>61.57</v>
      </c>
      <c r="M1207" s="60"/>
      <c r="N1207" s="60">
        <v>13.1</v>
      </c>
      <c r="O1207" s="60">
        <v>232.54</v>
      </c>
      <c r="P1207" s="60"/>
      <c r="Q1207" s="60"/>
      <c r="R1207" s="60">
        <v>25.55</v>
      </c>
      <c r="S1207" s="60">
        <v>185.38</v>
      </c>
      <c r="T1207" s="60">
        <v>108.74</v>
      </c>
      <c r="U1207" s="58">
        <f t="shared" si="18"/>
        <v>779.99</v>
      </c>
    </row>
    <row r="1208" spans="1:21">
      <c r="A1208" s="59">
        <v>2201</v>
      </c>
      <c r="B1208" s="59" t="s">
        <v>87</v>
      </c>
      <c r="C1208" s="59">
        <v>2201</v>
      </c>
      <c r="D1208" s="59" t="s">
        <v>87</v>
      </c>
      <c r="E1208" s="59" t="s">
        <v>1144</v>
      </c>
      <c r="F1208" s="59" t="s">
        <v>1145</v>
      </c>
      <c r="G1208" s="59">
        <v>9583000</v>
      </c>
      <c r="H1208" s="59" t="s">
        <v>1050</v>
      </c>
      <c r="I1208" s="60">
        <v>1004.08</v>
      </c>
      <c r="J1208" s="60">
        <v>1322</v>
      </c>
      <c r="K1208" s="60">
        <v>419.57</v>
      </c>
      <c r="L1208" s="60">
        <v>361.58</v>
      </c>
      <c r="M1208" s="60">
        <v>436.24</v>
      </c>
      <c r="N1208" s="60">
        <v>581.01</v>
      </c>
      <c r="O1208" s="60">
        <v>1164.6099999999999</v>
      </c>
      <c r="P1208" s="60">
        <v>1770.51</v>
      </c>
      <c r="Q1208" s="60">
        <v>1418.11</v>
      </c>
      <c r="R1208" s="60">
        <v>655</v>
      </c>
      <c r="S1208" s="60">
        <v>1820.91</v>
      </c>
      <c r="T1208" s="60">
        <v>307.86</v>
      </c>
      <c r="U1208" s="58">
        <f t="shared" si="18"/>
        <v>11261.480000000001</v>
      </c>
    </row>
    <row r="1209" spans="1:21">
      <c r="A1209" s="59">
        <v>2201</v>
      </c>
      <c r="B1209" s="59" t="s">
        <v>87</v>
      </c>
      <c r="C1209" s="59">
        <v>2201</v>
      </c>
      <c r="D1209" s="59" t="s">
        <v>87</v>
      </c>
      <c r="E1209" s="59" t="s">
        <v>1144</v>
      </c>
      <c r="F1209" s="59" t="s">
        <v>1145</v>
      </c>
      <c r="G1209" s="59">
        <v>9584000</v>
      </c>
      <c r="H1209" s="59" t="s">
        <v>1051</v>
      </c>
      <c r="I1209" s="60"/>
      <c r="J1209" s="60"/>
      <c r="K1209" s="60">
        <v>0.1</v>
      </c>
      <c r="L1209" s="60"/>
      <c r="M1209" s="60"/>
      <c r="N1209" s="60"/>
      <c r="O1209" s="60"/>
      <c r="P1209" s="60"/>
      <c r="Q1209" s="60"/>
      <c r="R1209" s="60"/>
      <c r="S1209" s="60"/>
      <c r="T1209" s="60"/>
      <c r="U1209" s="58">
        <f t="shared" si="18"/>
        <v>0.1</v>
      </c>
    </row>
    <row r="1210" spans="1:21">
      <c r="A1210" s="59">
        <v>2201</v>
      </c>
      <c r="B1210" s="59" t="s">
        <v>87</v>
      </c>
      <c r="C1210" s="59">
        <v>2201</v>
      </c>
      <c r="D1210" s="59" t="s">
        <v>87</v>
      </c>
      <c r="E1210" s="59" t="s">
        <v>1144</v>
      </c>
      <c r="F1210" s="59" t="s">
        <v>1145</v>
      </c>
      <c r="G1210" s="59">
        <v>9585000</v>
      </c>
      <c r="H1210" s="59" t="s">
        <v>1052</v>
      </c>
      <c r="I1210" s="60"/>
      <c r="J1210" s="60">
        <v>197.51</v>
      </c>
      <c r="K1210" s="60">
        <v>929.73</v>
      </c>
      <c r="L1210" s="60"/>
      <c r="M1210" s="60">
        <v>664.17</v>
      </c>
      <c r="N1210" s="60"/>
      <c r="O1210" s="60"/>
      <c r="P1210" s="60">
        <v>848.24</v>
      </c>
      <c r="Q1210" s="60"/>
      <c r="R1210" s="60">
        <v>54.37</v>
      </c>
      <c r="S1210" s="60">
        <v>172.93</v>
      </c>
      <c r="T1210" s="60">
        <v>518.11</v>
      </c>
      <c r="U1210" s="58">
        <f t="shared" si="18"/>
        <v>3385.0599999999995</v>
      </c>
    </row>
    <row r="1211" spans="1:21">
      <c r="A1211" s="59">
        <v>2201</v>
      </c>
      <c r="B1211" s="59" t="s">
        <v>87</v>
      </c>
      <c r="C1211" s="59">
        <v>2201</v>
      </c>
      <c r="D1211" s="59" t="s">
        <v>87</v>
      </c>
      <c r="E1211" s="59" t="s">
        <v>1144</v>
      </c>
      <c r="F1211" s="59" t="s">
        <v>1145</v>
      </c>
      <c r="G1211" s="59">
        <v>9586000</v>
      </c>
      <c r="H1211" s="59" t="s">
        <v>1053</v>
      </c>
      <c r="I1211" s="60"/>
      <c r="J1211" s="60">
        <v>8.52</v>
      </c>
      <c r="K1211" s="60">
        <v>1149.21</v>
      </c>
      <c r="L1211" s="60">
        <v>13.1</v>
      </c>
      <c r="M1211" s="60">
        <v>77.95</v>
      </c>
      <c r="N1211" s="60">
        <v>9.83</v>
      </c>
      <c r="O1211" s="60">
        <v>17.03</v>
      </c>
      <c r="P1211" s="60">
        <v>64.849999999999994</v>
      </c>
      <c r="Q1211" s="60">
        <v>58.3</v>
      </c>
      <c r="R1211" s="60"/>
      <c r="S1211" s="60"/>
      <c r="T1211" s="60"/>
      <c r="U1211" s="58">
        <f t="shared" si="18"/>
        <v>1398.7899999999997</v>
      </c>
    </row>
    <row r="1212" spans="1:21">
      <c r="A1212" s="59">
        <v>2201</v>
      </c>
      <c r="B1212" s="59" t="s">
        <v>87</v>
      </c>
      <c r="C1212" s="59">
        <v>2201</v>
      </c>
      <c r="D1212" s="59" t="s">
        <v>87</v>
      </c>
      <c r="E1212" s="59" t="s">
        <v>1144</v>
      </c>
      <c r="F1212" s="59" t="s">
        <v>1145</v>
      </c>
      <c r="G1212" s="59">
        <v>9587000</v>
      </c>
      <c r="H1212" s="59" t="s">
        <v>1054</v>
      </c>
      <c r="I1212" s="60"/>
      <c r="J1212" s="60"/>
      <c r="K1212" s="60">
        <v>0.02</v>
      </c>
      <c r="L1212" s="60"/>
      <c r="M1212" s="60"/>
      <c r="N1212" s="60"/>
      <c r="O1212" s="60"/>
      <c r="P1212" s="60"/>
      <c r="Q1212" s="60"/>
      <c r="R1212" s="60"/>
      <c r="S1212" s="60"/>
      <c r="T1212" s="60"/>
      <c r="U1212" s="58">
        <f t="shared" si="18"/>
        <v>0.02</v>
      </c>
    </row>
    <row r="1213" spans="1:21">
      <c r="A1213" s="59">
        <v>2201</v>
      </c>
      <c r="B1213" s="59" t="s">
        <v>87</v>
      </c>
      <c r="C1213" s="59">
        <v>2201</v>
      </c>
      <c r="D1213" s="59" t="s">
        <v>87</v>
      </c>
      <c r="E1213" s="59" t="s">
        <v>1144</v>
      </c>
      <c r="F1213" s="59" t="s">
        <v>1145</v>
      </c>
      <c r="G1213" s="59">
        <v>9588000</v>
      </c>
      <c r="H1213" s="59" t="s">
        <v>1055</v>
      </c>
      <c r="I1213" s="60">
        <v>2018.86</v>
      </c>
      <c r="J1213" s="60">
        <v>1765.71</v>
      </c>
      <c r="K1213" s="60">
        <v>1362.83</v>
      </c>
      <c r="L1213" s="60">
        <v>8001.91</v>
      </c>
      <c r="M1213" s="60">
        <v>2464.42</v>
      </c>
      <c r="N1213" s="60">
        <v>1067.19</v>
      </c>
      <c r="O1213" s="60">
        <v>4361.3</v>
      </c>
      <c r="P1213" s="60">
        <v>1182.47</v>
      </c>
      <c r="Q1213" s="60">
        <v>1109.68</v>
      </c>
      <c r="R1213" s="60">
        <v>4013.39</v>
      </c>
      <c r="S1213" s="60">
        <v>1377.66</v>
      </c>
      <c r="T1213" s="60">
        <v>1179.1400000000001</v>
      </c>
      <c r="U1213" s="58">
        <f t="shared" si="18"/>
        <v>29904.559999999998</v>
      </c>
    </row>
    <row r="1214" spans="1:21">
      <c r="A1214" s="59">
        <v>2201</v>
      </c>
      <c r="B1214" s="59" t="s">
        <v>87</v>
      </c>
      <c r="C1214" s="59">
        <v>2201</v>
      </c>
      <c r="D1214" s="59" t="s">
        <v>87</v>
      </c>
      <c r="E1214" s="59" t="s">
        <v>1144</v>
      </c>
      <c r="F1214" s="59" t="s">
        <v>1145</v>
      </c>
      <c r="G1214" s="59">
        <v>9591000</v>
      </c>
      <c r="H1214" s="59" t="s">
        <v>1056</v>
      </c>
      <c r="I1214" s="60"/>
      <c r="J1214" s="60"/>
      <c r="K1214" s="60">
        <v>0.03</v>
      </c>
      <c r="L1214" s="60"/>
      <c r="M1214" s="60"/>
      <c r="N1214" s="60"/>
      <c r="O1214" s="60"/>
      <c r="P1214" s="60"/>
      <c r="Q1214" s="60"/>
      <c r="R1214" s="60"/>
      <c r="S1214" s="60"/>
      <c r="T1214" s="60"/>
      <c r="U1214" s="58">
        <f t="shared" si="18"/>
        <v>0.03</v>
      </c>
    </row>
    <row r="1215" spans="1:21">
      <c r="A1215" s="59">
        <v>2201</v>
      </c>
      <c r="B1215" s="59" t="s">
        <v>87</v>
      </c>
      <c r="C1215" s="59">
        <v>2201</v>
      </c>
      <c r="D1215" s="59" t="s">
        <v>87</v>
      </c>
      <c r="E1215" s="59" t="s">
        <v>1144</v>
      </c>
      <c r="F1215" s="59" t="s">
        <v>1145</v>
      </c>
      <c r="G1215" s="59">
        <v>9592000</v>
      </c>
      <c r="H1215" s="59" t="s">
        <v>1057</v>
      </c>
      <c r="I1215" s="60"/>
      <c r="J1215" s="60"/>
      <c r="K1215" s="60">
        <v>0.18</v>
      </c>
      <c r="L1215" s="60"/>
      <c r="M1215" s="60"/>
      <c r="N1215" s="60"/>
      <c r="O1215" s="60"/>
      <c r="P1215" s="60"/>
      <c r="Q1215" s="60"/>
      <c r="R1215" s="60"/>
      <c r="S1215" s="60">
        <v>4.59</v>
      </c>
      <c r="T1215" s="60"/>
      <c r="U1215" s="58">
        <f t="shared" si="18"/>
        <v>4.7699999999999996</v>
      </c>
    </row>
    <row r="1216" spans="1:21">
      <c r="A1216" s="59">
        <v>2201</v>
      </c>
      <c r="B1216" s="59" t="s">
        <v>87</v>
      </c>
      <c r="C1216" s="59">
        <v>2201</v>
      </c>
      <c r="D1216" s="59" t="s">
        <v>87</v>
      </c>
      <c r="E1216" s="59" t="s">
        <v>1144</v>
      </c>
      <c r="F1216" s="59" t="s">
        <v>1145</v>
      </c>
      <c r="G1216" s="59">
        <v>9593000</v>
      </c>
      <c r="H1216" s="59" t="s">
        <v>1058</v>
      </c>
      <c r="I1216" s="60"/>
      <c r="J1216" s="60"/>
      <c r="K1216" s="60">
        <v>1.1100000000000001</v>
      </c>
      <c r="L1216" s="60"/>
      <c r="M1216" s="60"/>
      <c r="N1216" s="60"/>
      <c r="O1216" s="60"/>
      <c r="P1216" s="60"/>
      <c r="Q1216" s="60"/>
      <c r="R1216" s="60"/>
      <c r="S1216" s="60"/>
      <c r="T1216" s="60"/>
      <c r="U1216" s="58">
        <f t="shared" si="18"/>
        <v>1.1100000000000001</v>
      </c>
    </row>
    <row r="1217" spans="1:21">
      <c r="A1217" s="59">
        <v>2201</v>
      </c>
      <c r="B1217" s="59" t="s">
        <v>87</v>
      </c>
      <c r="C1217" s="59">
        <v>2201</v>
      </c>
      <c r="D1217" s="59" t="s">
        <v>87</v>
      </c>
      <c r="E1217" s="59" t="s">
        <v>1144</v>
      </c>
      <c r="F1217" s="59" t="s">
        <v>1145</v>
      </c>
      <c r="G1217" s="59">
        <v>9594000</v>
      </c>
      <c r="H1217" s="59" t="s">
        <v>1059</v>
      </c>
      <c r="I1217" s="60"/>
      <c r="J1217" s="60"/>
      <c r="K1217" s="60">
        <v>0.42</v>
      </c>
      <c r="L1217" s="60"/>
      <c r="M1217" s="60"/>
      <c r="N1217" s="60"/>
      <c r="O1217" s="60"/>
      <c r="P1217" s="60"/>
      <c r="Q1217" s="60">
        <v>96.29</v>
      </c>
      <c r="R1217" s="60"/>
      <c r="S1217" s="60"/>
      <c r="T1217" s="60"/>
      <c r="U1217" s="58">
        <f t="shared" si="18"/>
        <v>96.710000000000008</v>
      </c>
    </row>
    <row r="1218" spans="1:21">
      <c r="A1218" s="59">
        <v>2201</v>
      </c>
      <c r="B1218" s="59" t="s">
        <v>87</v>
      </c>
      <c r="C1218" s="59">
        <v>2201</v>
      </c>
      <c r="D1218" s="59" t="s">
        <v>87</v>
      </c>
      <c r="E1218" s="59" t="s">
        <v>1144</v>
      </c>
      <c r="F1218" s="59" t="s">
        <v>1145</v>
      </c>
      <c r="G1218" s="59">
        <v>9595000</v>
      </c>
      <c r="H1218" s="59" t="s">
        <v>1060</v>
      </c>
      <c r="I1218" s="60"/>
      <c r="J1218" s="60"/>
      <c r="K1218" s="60">
        <v>0.04</v>
      </c>
      <c r="L1218" s="60"/>
      <c r="M1218" s="60"/>
      <c r="N1218" s="60"/>
      <c r="O1218" s="60"/>
      <c r="P1218" s="60"/>
      <c r="Q1218" s="60"/>
      <c r="R1218" s="60"/>
      <c r="S1218" s="60"/>
      <c r="T1218" s="60"/>
      <c r="U1218" s="58">
        <f t="shared" si="18"/>
        <v>0.04</v>
      </c>
    </row>
    <row r="1219" spans="1:21">
      <c r="A1219" s="59">
        <v>2201</v>
      </c>
      <c r="B1219" s="59" t="s">
        <v>87</v>
      </c>
      <c r="C1219" s="59">
        <v>2201</v>
      </c>
      <c r="D1219" s="59" t="s">
        <v>87</v>
      </c>
      <c r="E1219" s="59" t="s">
        <v>1144</v>
      </c>
      <c r="F1219" s="59" t="s">
        <v>1145</v>
      </c>
      <c r="G1219" s="59">
        <v>9596000</v>
      </c>
      <c r="H1219" s="59" t="s">
        <v>1061</v>
      </c>
      <c r="I1219" s="60"/>
      <c r="J1219" s="60"/>
      <c r="K1219" s="60">
        <v>0.01</v>
      </c>
      <c r="L1219" s="60"/>
      <c r="M1219" s="60"/>
      <c r="N1219" s="60"/>
      <c r="O1219" s="60"/>
      <c r="P1219" s="60"/>
      <c r="Q1219" s="60"/>
      <c r="R1219" s="60"/>
      <c r="S1219" s="60"/>
      <c r="T1219" s="60"/>
      <c r="U1219" s="58">
        <f t="shared" ref="U1219:U1282" si="19">SUM(I1219:T1219)</f>
        <v>0.01</v>
      </c>
    </row>
    <row r="1220" spans="1:21">
      <c r="A1220" s="59">
        <v>2201</v>
      </c>
      <c r="B1220" s="59" t="s">
        <v>87</v>
      </c>
      <c r="C1220" s="59">
        <v>2201</v>
      </c>
      <c r="D1220" s="59" t="s">
        <v>87</v>
      </c>
      <c r="E1220" s="59" t="s">
        <v>1144</v>
      </c>
      <c r="F1220" s="59" t="s">
        <v>1145</v>
      </c>
      <c r="G1220" s="59">
        <v>9597000</v>
      </c>
      <c r="H1220" s="59" t="s">
        <v>1062</v>
      </c>
      <c r="I1220" s="60"/>
      <c r="J1220" s="60"/>
      <c r="K1220" s="60">
        <v>7.0000000000000007E-2</v>
      </c>
      <c r="L1220" s="60"/>
      <c r="M1220" s="60"/>
      <c r="N1220" s="60"/>
      <c r="O1220" s="60"/>
      <c r="P1220" s="60"/>
      <c r="Q1220" s="60"/>
      <c r="R1220" s="60"/>
      <c r="S1220" s="60"/>
      <c r="T1220" s="60"/>
      <c r="U1220" s="58">
        <f t="shared" si="19"/>
        <v>7.0000000000000007E-2</v>
      </c>
    </row>
    <row r="1221" spans="1:21">
      <c r="A1221" s="59">
        <v>2201</v>
      </c>
      <c r="B1221" s="59" t="s">
        <v>87</v>
      </c>
      <c r="C1221" s="59">
        <v>2201</v>
      </c>
      <c r="D1221" s="59" t="s">
        <v>87</v>
      </c>
      <c r="E1221" s="59" t="s">
        <v>1144</v>
      </c>
      <c r="F1221" s="59" t="s">
        <v>1145</v>
      </c>
      <c r="G1221" s="59">
        <v>9901000</v>
      </c>
      <c r="H1221" s="59" t="s">
        <v>1063</v>
      </c>
      <c r="I1221" s="60">
        <v>24.29</v>
      </c>
      <c r="J1221" s="60"/>
      <c r="K1221" s="60">
        <v>251.46</v>
      </c>
      <c r="L1221" s="60"/>
      <c r="M1221" s="60"/>
      <c r="N1221" s="60"/>
      <c r="O1221" s="60"/>
      <c r="P1221" s="60"/>
      <c r="Q1221" s="60"/>
      <c r="R1221" s="60"/>
      <c r="S1221" s="60"/>
      <c r="T1221" s="60">
        <v>46.96</v>
      </c>
      <c r="U1221" s="58">
        <f t="shared" si="19"/>
        <v>322.70999999999998</v>
      </c>
    </row>
    <row r="1222" spans="1:21">
      <c r="A1222" s="59">
        <v>2201</v>
      </c>
      <c r="B1222" s="59" t="s">
        <v>87</v>
      </c>
      <c r="C1222" s="59">
        <v>2201</v>
      </c>
      <c r="D1222" s="59" t="s">
        <v>87</v>
      </c>
      <c r="E1222" s="59" t="s">
        <v>1144</v>
      </c>
      <c r="F1222" s="59" t="s">
        <v>1145</v>
      </c>
      <c r="G1222" s="59">
        <v>9902000</v>
      </c>
      <c r="H1222" s="59" t="s">
        <v>1064</v>
      </c>
      <c r="I1222" s="60"/>
      <c r="J1222" s="60"/>
      <c r="K1222" s="60">
        <v>0.03</v>
      </c>
      <c r="L1222" s="60"/>
      <c r="M1222" s="60"/>
      <c r="N1222" s="60"/>
      <c r="O1222" s="60"/>
      <c r="P1222" s="60"/>
      <c r="Q1222" s="60"/>
      <c r="R1222" s="60"/>
      <c r="S1222" s="60"/>
      <c r="T1222" s="60"/>
      <c r="U1222" s="58">
        <f t="shared" si="19"/>
        <v>0.03</v>
      </c>
    </row>
    <row r="1223" spans="1:21">
      <c r="A1223" s="59">
        <v>2201</v>
      </c>
      <c r="B1223" s="59" t="s">
        <v>87</v>
      </c>
      <c r="C1223" s="59">
        <v>2201</v>
      </c>
      <c r="D1223" s="59" t="s">
        <v>87</v>
      </c>
      <c r="E1223" s="59" t="s">
        <v>1144</v>
      </c>
      <c r="F1223" s="59" t="s">
        <v>1145</v>
      </c>
      <c r="G1223" s="59">
        <v>9903000</v>
      </c>
      <c r="H1223" s="59" t="s">
        <v>1065</v>
      </c>
      <c r="I1223" s="60">
        <v>468.16</v>
      </c>
      <c r="J1223" s="60">
        <v>227.92</v>
      </c>
      <c r="K1223" s="60">
        <v>98.99</v>
      </c>
      <c r="L1223" s="60">
        <v>12.37</v>
      </c>
      <c r="M1223" s="60"/>
      <c r="N1223" s="60">
        <v>157.86000000000001</v>
      </c>
      <c r="O1223" s="60">
        <v>316.37</v>
      </c>
      <c r="P1223" s="60">
        <v>112.67</v>
      </c>
      <c r="Q1223" s="60">
        <v>1471.62</v>
      </c>
      <c r="R1223" s="60">
        <v>544.95000000000005</v>
      </c>
      <c r="S1223" s="60">
        <v>539.69000000000005</v>
      </c>
      <c r="T1223" s="60">
        <v>322.26</v>
      </c>
      <c r="U1223" s="58">
        <f t="shared" si="19"/>
        <v>4272.8599999999997</v>
      </c>
    </row>
    <row r="1224" spans="1:21">
      <c r="A1224" s="59">
        <v>2201</v>
      </c>
      <c r="B1224" s="59" t="s">
        <v>87</v>
      </c>
      <c r="C1224" s="59">
        <v>2201</v>
      </c>
      <c r="D1224" s="59" t="s">
        <v>87</v>
      </c>
      <c r="E1224" s="59" t="s">
        <v>1144</v>
      </c>
      <c r="F1224" s="59" t="s">
        <v>1145</v>
      </c>
      <c r="G1224" s="59">
        <v>9908000</v>
      </c>
      <c r="H1224" s="59" t="s">
        <v>1066</v>
      </c>
      <c r="I1224" s="60">
        <v>817.55</v>
      </c>
      <c r="J1224" s="60">
        <v>550.54999999999995</v>
      </c>
      <c r="K1224" s="60">
        <v>2409.27</v>
      </c>
      <c r="L1224" s="60">
        <v>949.82</v>
      </c>
      <c r="M1224" s="60">
        <v>1518.44</v>
      </c>
      <c r="N1224" s="60">
        <v>1834.17</v>
      </c>
      <c r="O1224" s="60">
        <v>2219.34</v>
      </c>
      <c r="P1224" s="60">
        <v>2002.5</v>
      </c>
      <c r="Q1224" s="60">
        <v>1931.76</v>
      </c>
      <c r="R1224" s="60">
        <v>3039.44</v>
      </c>
      <c r="S1224" s="60">
        <v>2913.66</v>
      </c>
      <c r="T1224" s="60">
        <v>1473.84</v>
      </c>
      <c r="U1224" s="58">
        <f t="shared" si="19"/>
        <v>21660.34</v>
      </c>
    </row>
    <row r="1225" spans="1:21">
      <c r="A1225" s="59">
        <v>2201</v>
      </c>
      <c r="B1225" s="59" t="s">
        <v>87</v>
      </c>
      <c r="C1225" s="59">
        <v>2201</v>
      </c>
      <c r="D1225" s="59" t="s">
        <v>87</v>
      </c>
      <c r="E1225" s="59" t="s">
        <v>1144</v>
      </c>
      <c r="F1225" s="59" t="s">
        <v>1145</v>
      </c>
      <c r="G1225" s="59">
        <v>9921000</v>
      </c>
      <c r="H1225" s="59" t="s">
        <v>1137</v>
      </c>
      <c r="I1225" s="60">
        <v>1977.25</v>
      </c>
      <c r="J1225" s="60">
        <v>4306.17</v>
      </c>
      <c r="K1225" s="60">
        <v>5927.03</v>
      </c>
      <c r="L1225" s="60">
        <v>3599.15</v>
      </c>
      <c r="M1225" s="60">
        <v>6044.58</v>
      </c>
      <c r="N1225" s="60">
        <v>6302.97</v>
      </c>
      <c r="O1225" s="60">
        <v>4579.72</v>
      </c>
      <c r="P1225" s="60">
        <v>4621.47</v>
      </c>
      <c r="Q1225" s="60">
        <v>5747.29</v>
      </c>
      <c r="R1225" s="60">
        <v>7726.26</v>
      </c>
      <c r="S1225" s="60">
        <v>6426.07</v>
      </c>
      <c r="T1225" s="60">
        <v>10671.56</v>
      </c>
      <c r="U1225" s="58">
        <f t="shared" si="19"/>
        <v>67929.52</v>
      </c>
    </row>
    <row r="1226" spans="1:21">
      <c r="A1226" s="59">
        <v>2201</v>
      </c>
      <c r="B1226" s="59" t="s">
        <v>87</v>
      </c>
      <c r="C1226" s="59">
        <v>2201</v>
      </c>
      <c r="D1226" s="59" t="s">
        <v>87</v>
      </c>
      <c r="E1226" s="59" t="s">
        <v>1144</v>
      </c>
      <c r="F1226" s="59" t="s">
        <v>1145</v>
      </c>
      <c r="G1226" s="59">
        <v>9928000</v>
      </c>
      <c r="H1226" s="59" t="s">
        <v>1143</v>
      </c>
      <c r="I1226" s="60"/>
      <c r="J1226" s="60"/>
      <c r="K1226" s="60">
        <v>387.11</v>
      </c>
      <c r="L1226" s="60">
        <v>337.33</v>
      </c>
      <c r="M1226" s="60">
        <v>371.39</v>
      </c>
      <c r="N1226" s="60"/>
      <c r="O1226" s="60"/>
      <c r="P1226" s="60"/>
      <c r="Q1226" s="60"/>
      <c r="R1226" s="60"/>
      <c r="S1226" s="60">
        <v>370.08</v>
      </c>
      <c r="T1226" s="60"/>
      <c r="U1226" s="58">
        <f t="shared" si="19"/>
        <v>1465.9099999999999</v>
      </c>
    </row>
    <row r="1227" spans="1:21">
      <c r="A1227" s="59">
        <v>2201</v>
      </c>
      <c r="B1227" s="59" t="s">
        <v>87</v>
      </c>
      <c r="C1227" s="59">
        <v>2201</v>
      </c>
      <c r="D1227" s="59" t="s">
        <v>87</v>
      </c>
      <c r="E1227" s="59" t="s">
        <v>1144</v>
      </c>
      <c r="F1227" s="59" t="s">
        <v>1145</v>
      </c>
      <c r="G1227" s="59">
        <v>9930200</v>
      </c>
      <c r="H1227" s="59" t="s">
        <v>1069</v>
      </c>
      <c r="I1227" s="60">
        <v>67.5</v>
      </c>
      <c r="J1227" s="60">
        <v>233.82</v>
      </c>
      <c r="K1227" s="60">
        <v>1055.98</v>
      </c>
      <c r="L1227" s="60">
        <v>1.32</v>
      </c>
      <c r="M1227" s="60">
        <v>132.99</v>
      </c>
      <c r="N1227" s="60">
        <v>91.72</v>
      </c>
      <c r="O1227" s="60">
        <v>91.71</v>
      </c>
      <c r="P1227" s="60"/>
      <c r="Q1227" s="60">
        <v>160.51</v>
      </c>
      <c r="R1227" s="60">
        <v>155.27000000000001</v>
      </c>
      <c r="S1227" s="60">
        <v>58.3</v>
      </c>
      <c r="T1227" s="60">
        <v>707.58</v>
      </c>
      <c r="U1227" s="58">
        <f t="shared" si="19"/>
        <v>2756.7</v>
      </c>
    </row>
    <row r="1228" spans="1:21">
      <c r="A1228" s="59">
        <v>2201</v>
      </c>
      <c r="B1228" s="59" t="s">
        <v>87</v>
      </c>
      <c r="C1228" s="59">
        <v>2201</v>
      </c>
      <c r="D1228" s="59" t="s">
        <v>87</v>
      </c>
      <c r="E1228" s="59" t="s">
        <v>1144</v>
      </c>
      <c r="F1228" s="59" t="s">
        <v>1145</v>
      </c>
      <c r="G1228" s="59">
        <v>9935000</v>
      </c>
      <c r="H1228" s="59" t="s">
        <v>1070</v>
      </c>
      <c r="I1228" s="60">
        <v>327.71</v>
      </c>
      <c r="J1228" s="60">
        <v>589.41999999999996</v>
      </c>
      <c r="K1228" s="60">
        <v>697.13</v>
      </c>
      <c r="L1228" s="60">
        <v>771.94</v>
      </c>
      <c r="M1228" s="60">
        <v>549.23</v>
      </c>
      <c r="N1228" s="60">
        <v>533.78</v>
      </c>
      <c r="O1228" s="60">
        <v>321.26</v>
      </c>
      <c r="P1228" s="60">
        <v>885.9</v>
      </c>
      <c r="Q1228" s="60">
        <v>503.46</v>
      </c>
      <c r="R1228" s="60">
        <v>207</v>
      </c>
      <c r="S1228" s="60">
        <v>652.32000000000005</v>
      </c>
      <c r="T1228" s="60">
        <v>486.01</v>
      </c>
      <c r="U1228" s="58">
        <f t="shared" si="19"/>
        <v>6525.16</v>
      </c>
    </row>
    <row r="1229" spans="1:21">
      <c r="A1229" s="59">
        <v>2201</v>
      </c>
      <c r="B1229" s="59" t="s">
        <v>87</v>
      </c>
      <c r="C1229" s="59">
        <v>2201</v>
      </c>
      <c r="D1229" s="59" t="s">
        <v>87</v>
      </c>
      <c r="E1229" s="59" t="s">
        <v>1144</v>
      </c>
      <c r="F1229" s="59" t="s">
        <v>1145</v>
      </c>
      <c r="G1229" s="59" t="s">
        <v>1071</v>
      </c>
      <c r="H1229" s="59" t="s">
        <v>1072</v>
      </c>
      <c r="I1229" s="60"/>
      <c r="J1229" s="60"/>
      <c r="K1229" s="60"/>
      <c r="L1229" s="60">
        <v>40.619999999999997</v>
      </c>
      <c r="M1229" s="60"/>
      <c r="N1229" s="60"/>
      <c r="O1229" s="60"/>
      <c r="P1229" s="60"/>
      <c r="Q1229" s="60"/>
      <c r="R1229" s="60"/>
      <c r="S1229" s="60"/>
      <c r="T1229" s="60"/>
      <c r="U1229" s="58">
        <f t="shared" si="19"/>
        <v>40.619999999999997</v>
      </c>
    </row>
    <row r="1230" spans="1:21">
      <c r="A1230" s="59">
        <v>2201</v>
      </c>
      <c r="B1230" s="59" t="s">
        <v>87</v>
      </c>
      <c r="C1230" s="59">
        <v>2201</v>
      </c>
      <c r="D1230" s="59" t="s">
        <v>87</v>
      </c>
      <c r="E1230" s="59" t="s">
        <v>1146</v>
      </c>
      <c r="F1230" s="59" t="s">
        <v>1147</v>
      </c>
      <c r="G1230" s="59">
        <v>9184100</v>
      </c>
      <c r="H1230" s="59" t="s">
        <v>93</v>
      </c>
      <c r="I1230" s="60">
        <v>551.25</v>
      </c>
      <c r="J1230" s="60">
        <v>323.11</v>
      </c>
      <c r="K1230" s="60">
        <v>474.66</v>
      </c>
      <c r="L1230" s="60"/>
      <c r="M1230" s="60">
        <v>284.18</v>
      </c>
      <c r="N1230" s="60"/>
      <c r="O1230" s="60"/>
      <c r="P1230" s="60">
        <v>2118.0300000000002</v>
      </c>
      <c r="Q1230" s="60">
        <v>354.07</v>
      </c>
      <c r="R1230" s="60">
        <v>344.03</v>
      </c>
      <c r="S1230" s="60">
        <v>2772.39</v>
      </c>
      <c r="T1230" s="60">
        <v>281.89</v>
      </c>
      <c r="U1230" s="58">
        <f t="shared" si="19"/>
        <v>7503.61</v>
      </c>
    </row>
    <row r="1231" spans="1:21">
      <c r="A1231" s="59">
        <v>2201</v>
      </c>
      <c r="B1231" s="59" t="s">
        <v>87</v>
      </c>
      <c r="C1231" s="59">
        <v>2201</v>
      </c>
      <c r="D1231" s="59" t="s">
        <v>87</v>
      </c>
      <c r="E1231" s="59" t="s">
        <v>1146</v>
      </c>
      <c r="F1231" s="59" t="s">
        <v>1147</v>
      </c>
      <c r="G1231" s="59">
        <v>9500000</v>
      </c>
      <c r="H1231" s="59" t="s">
        <v>1017</v>
      </c>
      <c r="I1231" s="60">
        <v>21.56</v>
      </c>
      <c r="J1231" s="60">
        <v>6863.21</v>
      </c>
      <c r="K1231" s="60"/>
      <c r="L1231" s="60"/>
      <c r="M1231" s="60"/>
      <c r="N1231" s="60"/>
      <c r="O1231" s="60"/>
      <c r="P1231" s="60"/>
      <c r="Q1231" s="60"/>
      <c r="R1231" s="60"/>
      <c r="S1231" s="60"/>
      <c r="T1231" s="60">
        <v>127.37</v>
      </c>
      <c r="U1231" s="58">
        <f t="shared" si="19"/>
        <v>7012.14</v>
      </c>
    </row>
    <row r="1232" spans="1:21">
      <c r="A1232" s="59">
        <v>2201</v>
      </c>
      <c r="B1232" s="59" t="s">
        <v>87</v>
      </c>
      <c r="C1232" s="59">
        <v>2201</v>
      </c>
      <c r="D1232" s="59" t="s">
        <v>87</v>
      </c>
      <c r="E1232" s="59" t="s">
        <v>1146</v>
      </c>
      <c r="F1232" s="59" t="s">
        <v>1147</v>
      </c>
      <c r="G1232" s="59">
        <v>9506000</v>
      </c>
      <c r="H1232" s="59" t="s">
        <v>1021</v>
      </c>
      <c r="I1232" s="60">
        <v>538.79</v>
      </c>
      <c r="J1232" s="60"/>
      <c r="K1232" s="60">
        <v>5887.08</v>
      </c>
      <c r="L1232" s="60">
        <v>2930.61</v>
      </c>
      <c r="M1232" s="60">
        <v>4565.53</v>
      </c>
      <c r="N1232" s="60">
        <v>4866.76</v>
      </c>
      <c r="O1232" s="60">
        <v>3969.74</v>
      </c>
      <c r="P1232" s="60">
        <v>1035.24</v>
      </c>
      <c r="Q1232" s="60"/>
      <c r="R1232" s="60">
        <v>1165.44</v>
      </c>
      <c r="S1232" s="60">
        <v>14382.57</v>
      </c>
      <c r="T1232" s="60">
        <v>4974.91</v>
      </c>
      <c r="U1232" s="58">
        <f t="shared" si="19"/>
        <v>44316.67</v>
      </c>
    </row>
    <row r="1233" spans="1:21">
      <c r="A1233" s="59">
        <v>2201</v>
      </c>
      <c r="B1233" s="59" t="s">
        <v>87</v>
      </c>
      <c r="C1233" s="59">
        <v>2201</v>
      </c>
      <c r="D1233" s="59" t="s">
        <v>87</v>
      </c>
      <c r="E1233" s="59" t="s">
        <v>1146</v>
      </c>
      <c r="F1233" s="59" t="s">
        <v>1147</v>
      </c>
      <c r="G1233" s="59">
        <v>9511000</v>
      </c>
      <c r="H1233" s="59" t="s">
        <v>1023</v>
      </c>
      <c r="I1233" s="60">
        <v>77.739999999999995</v>
      </c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58">
        <f t="shared" si="19"/>
        <v>77.739999999999995</v>
      </c>
    </row>
    <row r="1234" spans="1:21">
      <c r="A1234" s="59">
        <v>2201</v>
      </c>
      <c r="B1234" s="59" t="s">
        <v>87</v>
      </c>
      <c r="C1234" s="59">
        <v>2201</v>
      </c>
      <c r="D1234" s="59" t="s">
        <v>87</v>
      </c>
      <c r="E1234" s="59" t="s">
        <v>1146</v>
      </c>
      <c r="F1234" s="59" t="s">
        <v>1147</v>
      </c>
      <c r="G1234" s="59">
        <v>9512000</v>
      </c>
      <c r="H1234" s="59" t="s">
        <v>1024</v>
      </c>
      <c r="I1234" s="60">
        <v>442.11</v>
      </c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58">
        <f t="shared" si="19"/>
        <v>442.11</v>
      </c>
    </row>
    <row r="1235" spans="1:21">
      <c r="A1235" s="59">
        <v>2201</v>
      </c>
      <c r="B1235" s="59" t="s">
        <v>87</v>
      </c>
      <c r="C1235" s="59">
        <v>2201</v>
      </c>
      <c r="D1235" s="59" t="s">
        <v>87</v>
      </c>
      <c r="E1235" s="59" t="s">
        <v>1146</v>
      </c>
      <c r="F1235" s="59" t="s">
        <v>1147</v>
      </c>
      <c r="G1235" s="59">
        <v>9513000</v>
      </c>
      <c r="H1235" s="59" t="s">
        <v>1025</v>
      </c>
      <c r="I1235" s="60">
        <v>91.5</v>
      </c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58">
        <f t="shared" si="19"/>
        <v>91.5</v>
      </c>
    </row>
    <row r="1236" spans="1:21">
      <c r="A1236" s="59">
        <v>2201</v>
      </c>
      <c r="B1236" s="59" t="s">
        <v>87</v>
      </c>
      <c r="C1236" s="59">
        <v>2201</v>
      </c>
      <c r="D1236" s="59" t="s">
        <v>87</v>
      </c>
      <c r="E1236" s="59" t="s">
        <v>1146</v>
      </c>
      <c r="F1236" s="59" t="s">
        <v>1147</v>
      </c>
      <c r="G1236" s="59">
        <v>9514000</v>
      </c>
      <c r="H1236" s="59" t="s">
        <v>1026</v>
      </c>
      <c r="I1236" s="60">
        <v>27.04</v>
      </c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58">
        <f t="shared" si="19"/>
        <v>27.04</v>
      </c>
    </row>
    <row r="1237" spans="1:21">
      <c r="A1237" s="59">
        <v>2201</v>
      </c>
      <c r="B1237" s="59" t="s">
        <v>87</v>
      </c>
      <c r="C1237" s="59">
        <v>2201</v>
      </c>
      <c r="D1237" s="59" t="s">
        <v>87</v>
      </c>
      <c r="E1237" s="59" t="s">
        <v>1146</v>
      </c>
      <c r="F1237" s="59" t="s">
        <v>1147</v>
      </c>
      <c r="G1237" s="59">
        <v>9548000</v>
      </c>
      <c r="H1237" s="59" t="s">
        <v>1029</v>
      </c>
      <c r="I1237" s="60"/>
      <c r="J1237" s="60"/>
      <c r="K1237" s="60"/>
      <c r="L1237" s="60"/>
      <c r="M1237" s="60"/>
      <c r="N1237" s="60"/>
      <c r="O1237" s="60"/>
      <c r="P1237" s="60"/>
      <c r="Q1237" s="60"/>
      <c r="R1237" s="60">
        <v>38.549999999999997</v>
      </c>
      <c r="S1237" s="60"/>
      <c r="T1237" s="60"/>
      <c r="U1237" s="58">
        <f t="shared" si="19"/>
        <v>38.549999999999997</v>
      </c>
    </row>
    <row r="1238" spans="1:21">
      <c r="A1238" s="59">
        <v>2201</v>
      </c>
      <c r="B1238" s="59" t="s">
        <v>87</v>
      </c>
      <c r="C1238" s="59">
        <v>2201</v>
      </c>
      <c r="D1238" s="59" t="s">
        <v>87</v>
      </c>
      <c r="E1238" s="59" t="s">
        <v>1146</v>
      </c>
      <c r="F1238" s="59" t="s">
        <v>1147</v>
      </c>
      <c r="G1238" s="59">
        <v>9549000</v>
      </c>
      <c r="H1238" s="59" t="s">
        <v>1030</v>
      </c>
      <c r="I1238" s="60">
        <v>1000</v>
      </c>
      <c r="J1238" s="60"/>
      <c r="K1238" s="60">
        <v>500</v>
      </c>
      <c r="L1238" s="60"/>
      <c r="M1238" s="60">
        <v>1000</v>
      </c>
      <c r="N1238" s="60"/>
      <c r="O1238" s="60">
        <v>975.5</v>
      </c>
      <c r="P1238" s="60">
        <v>537.5</v>
      </c>
      <c r="Q1238" s="60">
        <v>13971.91</v>
      </c>
      <c r="R1238" s="60">
        <v>4087.68</v>
      </c>
      <c r="S1238" s="60"/>
      <c r="T1238" s="60"/>
      <c r="U1238" s="58">
        <f t="shared" si="19"/>
        <v>22072.59</v>
      </c>
    </row>
    <row r="1239" spans="1:21">
      <c r="A1239" s="59">
        <v>2201</v>
      </c>
      <c r="B1239" s="59" t="s">
        <v>87</v>
      </c>
      <c r="C1239" s="59">
        <v>2201</v>
      </c>
      <c r="D1239" s="59" t="s">
        <v>87</v>
      </c>
      <c r="E1239" s="59" t="s">
        <v>1146</v>
      </c>
      <c r="F1239" s="59" t="s">
        <v>1147</v>
      </c>
      <c r="G1239" s="59">
        <v>9553000</v>
      </c>
      <c r="H1239" s="59" t="s">
        <v>1032</v>
      </c>
      <c r="I1239" s="60">
        <v>15.31</v>
      </c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58">
        <f t="shared" si="19"/>
        <v>15.31</v>
      </c>
    </row>
    <row r="1240" spans="1:21">
      <c r="A1240" s="59">
        <v>2201</v>
      </c>
      <c r="B1240" s="59" t="s">
        <v>87</v>
      </c>
      <c r="C1240" s="59">
        <v>2201</v>
      </c>
      <c r="D1240" s="59" t="s">
        <v>87</v>
      </c>
      <c r="E1240" s="59" t="s">
        <v>1146</v>
      </c>
      <c r="F1240" s="59" t="s">
        <v>1147</v>
      </c>
      <c r="G1240" s="59">
        <v>9566000</v>
      </c>
      <c r="H1240" s="59" t="s">
        <v>1041</v>
      </c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>
        <v>173.67</v>
      </c>
      <c r="U1240" s="58">
        <f t="shared" si="19"/>
        <v>173.67</v>
      </c>
    </row>
    <row r="1241" spans="1:21">
      <c r="A1241" s="59">
        <v>2201</v>
      </c>
      <c r="B1241" s="59" t="s">
        <v>87</v>
      </c>
      <c r="C1241" s="59">
        <v>2201</v>
      </c>
      <c r="D1241" s="59" t="s">
        <v>87</v>
      </c>
      <c r="E1241" s="59" t="s">
        <v>1146</v>
      </c>
      <c r="F1241" s="59" t="s">
        <v>1147</v>
      </c>
      <c r="G1241" s="59">
        <v>9583000</v>
      </c>
      <c r="H1241" s="59" t="s">
        <v>1050</v>
      </c>
      <c r="I1241" s="60"/>
      <c r="J1241" s="60"/>
      <c r="K1241" s="60"/>
      <c r="L1241" s="60"/>
      <c r="M1241" s="60"/>
      <c r="N1241" s="60"/>
      <c r="O1241" s="60">
        <v>10.73</v>
      </c>
      <c r="P1241" s="60">
        <v>309.67</v>
      </c>
      <c r="Q1241" s="60"/>
      <c r="R1241" s="60"/>
      <c r="S1241" s="60">
        <v>2295.46</v>
      </c>
      <c r="T1241" s="60"/>
      <c r="U1241" s="58">
        <f t="shared" si="19"/>
        <v>2615.86</v>
      </c>
    </row>
    <row r="1242" spans="1:21">
      <c r="A1242" s="59">
        <v>2201</v>
      </c>
      <c r="B1242" s="59" t="s">
        <v>87</v>
      </c>
      <c r="C1242" s="59">
        <v>2201</v>
      </c>
      <c r="D1242" s="59" t="s">
        <v>87</v>
      </c>
      <c r="E1242" s="59" t="s">
        <v>1146</v>
      </c>
      <c r="F1242" s="59" t="s">
        <v>1147</v>
      </c>
      <c r="G1242" s="59">
        <v>9585000</v>
      </c>
      <c r="H1242" s="59" t="s">
        <v>1052</v>
      </c>
      <c r="I1242" s="60"/>
      <c r="J1242" s="60"/>
      <c r="K1242" s="60"/>
      <c r="L1242" s="60"/>
      <c r="M1242" s="60"/>
      <c r="N1242" s="60"/>
      <c r="O1242" s="60"/>
      <c r="P1242" s="60"/>
      <c r="Q1242" s="60">
        <v>109.08</v>
      </c>
      <c r="R1242" s="60"/>
      <c r="S1242" s="60"/>
      <c r="T1242" s="60"/>
      <c r="U1242" s="58">
        <f t="shared" si="19"/>
        <v>109.08</v>
      </c>
    </row>
    <row r="1243" spans="1:21">
      <c r="A1243" s="59">
        <v>2201</v>
      </c>
      <c r="B1243" s="59" t="s">
        <v>87</v>
      </c>
      <c r="C1243" s="59">
        <v>2201</v>
      </c>
      <c r="D1243" s="59" t="s">
        <v>87</v>
      </c>
      <c r="E1243" s="59" t="s">
        <v>1146</v>
      </c>
      <c r="F1243" s="59" t="s">
        <v>1147</v>
      </c>
      <c r="G1243" s="59">
        <v>9586000</v>
      </c>
      <c r="H1243" s="59" t="s">
        <v>1053</v>
      </c>
      <c r="I1243" s="60"/>
      <c r="J1243" s="60"/>
      <c r="K1243" s="60"/>
      <c r="L1243" s="60"/>
      <c r="M1243" s="60"/>
      <c r="N1243" s="60">
        <v>8.9499999999999993</v>
      </c>
      <c r="O1243" s="60"/>
      <c r="P1243" s="60"/>
      <c r="Q1243" s="60"/>
      <c r="R1243" s="60"/>
      <c r="S1243" s="60"/>
      <c r="T1243" s="60"/>
      <c r="U1243" s="58">
        <f t="shared" si="19"/>
        <v>8.9499999999999993</v>
      </c>
    </row>
    <row r="1244" spans="1:21">
      <c r="A1244" s="59">
        <v>2201</v>
      </c>
      <c r="B1244" s="59" t="s">
        <v>87</v>
      </c>
      <c r="C1244" s="59">
        <v>2201</v>
      </c>
      <c r="D1244" s="59" t="s">
        <v>87</v>
      </c>
      <c r="E1244" s="59" t="s">
        <v>1146</v>
      </c>
      <c r="F1244" s="59" t="s">
        <v>1147</v>
      </c>
      <c r="G1244" s="59">
        <v>9588000</v>
      </c>
      <c r="H1244" s="59" t="s">
        <v>1055</v>
      </c>
      <c r="I1244" s="60">
        <v>5265.87</v>
      </c>
      <c r="J1244" s="60">
        <v>2800.34</v>
      </c>
      <c r="K1244" s="60">
        <v>50663.65</v>
      </c>
      <c r="L1244" s="60">
        <v>20598.64</v>
      </c>
      <c r="M1244" s="60">
        <v>19176.77</v>
      </c>
      <c r="N1244" s="60">
        <v>20342.48</v>
      </c>
      <c r="O1244" s="60">
        <v>16507</v>
      </c>
      <c r="P1244" s="60">
        <v>23414.12</v>
      </c>
      <c r="Q1244" s="60">
        <v>-186.77</v>
      </c>
      <c r="R1244" s="60">
        <v>21170.47</v>
      </c>
      <c r="S1244" s="60">
        <v>137309.57999999999</v>
      </c>
      <c r="T1244" s="60">
        <v>36236.370000000003</v>
      </c>
      <c r="U1244" s="58">
        <f t="shared" si="19"/>
        <v>353298.52</v>
      </c>
    </row>
    <row r="1245" spans="1:21">
      <c r="A1245" s="59">
        <v>2201</v>
      </c>
      <c r="B1245" s="59" t="s">
        <v>87</v>
      </c>
      <c r="C1245" s="59">
        <v>2201</v>
      </c>
      <c r="D1245" s="59" t="s">
        <v>87</v>
      </c>
      <c r="E1245" s="59" t="s">
        <v>1146</v>
      </c>
      <c r="F1245" s="59" t="s">
        <v>1147</v>
      </c>
      <c r="G1245" s="59">
        <v>9903000</v>
      </c>
      <c r="H1245" s="59" t="s">
        <v>1065</v>
      </c>
      <c r="I1245" s="60">
        <v>71.73</v>
      </c>
      <c r="J1245" s="60"/>
      <c r="K1245" s="60">
        <v>76.37</v>
      </c>
      <c r="L1245" s="60"/>
      <c r="M1245" s="60"/>
      <c r="N1245" s="60">
        <v>116.34</v>
      </c>
      <c r="O1245" s="60"/>
      <c r="P1245" s="60"/>
      <c r="Q1245" s="60"/>
      <c r="R1245" s="60"/>
      <c r="S1245" s="60">
        <v>724.73</v>
      </c>
      <c r="T1245" s="60">
        <v>236.81</v>
      </c>
      <c r="U1245" s="58">
        <f t="shared" si="19"/>
        <v>1225.98</v>
      </c>
    </row>
    <row r="1246" spans="1:21">
      <c r="A1246" s="59">
        <v>2201</v>
      </c>
      <c r="B1246" s="59" t="s">
        <v>87</v>
      </c>
      <c r="C1246" s="59">
        <v>2201</v>
      </c>
      <c r="D1246" s="59" t="s">
        <v>87</v>
      </c>
      <c r="E1246" s="59" t="s">
        <v>1146</v>
      </c>
      <c r="F1246" s="59" t="s">
        <v>1147</v>
      </c>
      <c r="G1246" s="59">
        <v>9908000</v>
      </c>
      <c r="H1246" s="59" t="s">
        <v>1066</v>
      </c>
      <c r="I1246" s="60">
        <v>4362.76</v>
      </c>
      <c r="J1246" s="60">
        <v>277.35000000000002</v>
      </c>
      <c r="K1246" s="60"/>
      <c r="L1246" s="60">
        <v>171.69</v>
      </c>
      <c r="M1246" s="60">
        <v>185.99</v>
      </c>
      <c r="N1246" s="60">
        <v>85.99</v>
      </c>
      <c r="O1246" s="60">
        <v>100</v>
      </c>
      <c r="P1246" s="60"/>
      <c r="Q1246" s="60">
        <v>185.99</v>
      </c>
      <c r="R1246" s="60">
        <v>100</v>
      </c>
      <c r="S1246" s="60">
        <v>79.849999999999994</v>
      </c>
      <c r="T1246" s="60">
        <v>64.69</v>
      </c>
      <c r="U1246" s="58">
        <f t="shared" si="19"/>
        <v>5614.3099999999995</v>
      </c>
    </row>
    <row r="1247" spans="1:21">
      <c r="A1247" s="59">
        <v>2201</v>
      </c>
      <c r="B1247" s="59" t="s">
        <v>87</v>
      </c>
      <c r="C1247" s="59">
        <v>2201</v>
      </c>
      <c r="D1247" s="59" t="s">
        <v>87</v>
      </c>
      <c r="E1247" s="59" t="s">
        <v>1146</v>
      </c>
      <c r="F1247" s="59" t="s">
        <v>1147</v>
      </c>
      <c r="G1247" s="59">
        <v>9921000</v>
      </c>
      <c r="H1247" s="59" t="s">
        <v>1137</v>
      </c>
      <c r="I1247" s="60">
        <v>298.08999999999997</v>
      </c>
      <c r="J1247" s="60">
        <v>365.95</v>
      </c>
      <c r="K1247" s="60">
        <v>2660.23</v>
      </c>
      <c r="L1247" s="60">
        <v>1058.94</v>
      </c>
      <c r="M1247" s="60">
        <v>1072.01</v>
      </c>
      <c r="N1247" s="60">
        <v>8999.2999999999993</v>
      </c>
      <c r="O1247" s="60">
        <v>2735.76</v>
      </c>
      <c r="P1247" s="60">
        <v>991.09</v>
      </c>
      <c r="Q1247" s="60">
        <v>177.53</v>
      </c>
      <c r="R1247" s="60">
        <v>30578.65</v>
      </c>
      <c r="S1247" s="60">
        <v>10716.73</v>
      </c>
      <c r="T1247" s="60">
        <v>2172.6</v>
      </c>
      <c r="U1247" s="58">
        <f t="shared" si="19"/>
        <v>61826.879999999997</v>
      </c>
    </row>
    <row r="1248" spans="1:21">
      <c r="A1248" s="59">
        <v>2201</v>
      </c>
      <c r="B1248" s="59" t="s">
        <v>87</v>
      </c>
      <c r="C1248" s="59">
        <v>2201</v>
      </c>
      <c r="D1248" s="59" t="s">
        <v>87</v>
      </c>
      <c r="E1248" s="59" t="s">
        <v>1146</v>
      </c>
      <c r="F1248" s="59" t="s">
        <v>1147</v>
      </c>
      <c r="G1248" s="59">
        <v>9935000</v>
      </c>
      <c r="H1248" s="59" t="s">
        <v>1070</v>
      </c>
      <c r="I1248" s="60"/>
      <c r="J1248" s="60"/>
      <c r="K1248" s="60"/>
      <c r="L1248" s="60"/>
      <c r="M1248" s="60">
        <v>25.8</v>
      </c>
      <c r="N1248" s="60"/>
      <c r="O1248" s="60"/>
      <c r="P1248" s="60"/>
      <c r="Q1248" s="60"/>
      <c r="R1248" s="60"/>
      <c r="S1248" s="60"/>
      <c r="T1248" s="60"/>
      <c r="U1248" s="58">
        <f t="shared" si="19"/>
        <v>25.8</v>
      </c>
    </row>
    <row r="1249" spans="1:21">
      <c r="A1249" s="59">
        <v>2201</v>
      </c>
      <c r="B1249" s="59" t="s">
        <v>87</v>
      </c>
      <c r="C1249" s="59">
        <v>2201</v>
      </c>
      <c r="D1249" s="59" t="s">
        <v>87</v>
      </c>
      <c r="E1249" s="59" t="s">
        <v>1148</v>
      </c>
      <c r="F1249" s="59" t="s">
        <v>1149</v>
      </c>
      <c r="G1249" s="59">
        <v>9184100</v>
      </c>
      <c r="H1249" s="59" t="s">
        <v>93</v>
      </c>
      <c r="I1249" s="60">
        <v>50</v>
      </c>
      <c r="J1249" s="60">
        <v>3915</v>
      </c>
      <c r="K1249" s="60">
        <v>1525</v>
      </c>
      <c r="L1249" s="60">
        <v>11042.4</v>
      </c>
      <c r="M1249" s="60">
        <v>10938.8</v>
      </c>
      <c r="N1249" s="60">
        <v>9325</v>
      </c>
      <c r="O1249" s="60">
        <v>3395</v>
      </c>
      <c r="P1249" s="60">
        <v>5508</v>
      </c>
      <c r="Q1249" s="60">
        <v>2657.82</v>
      </c>
      <c r="R1249" s="60">
        <v>4324</v>
      </c>
      <c r="S1249" s="60">
        <v>3563.29</v>
      </c>
      <c r="T1249" s="60">
        <v>57119.28</v>
      </c>
      <c r="U1249" s="58">
        <f t="shared" si="19"/>
        <v>113363.59</v>
      </c>
    </row>
    <row r="1250" spans="1:21">
      <c r="A1250" s="59">
        <v>2201</v>
      </c>
      <c r="B1250" s="59" t="s">
        <v>87</v>
      </c>
      <c r="C1250" s="59">
        <v>2201</v>
      </c>
      <c r="D1250" s="59" t="s">
        <v>87</v>
      </c>
      <c r="E1250" s="59" t="s">
        <v>1148</v>
      </c>
      <c r="F1250" s="59" t="s">
        <v>1149</v>
      </c>
      <c r="G1250" s="59">
        <v>9500000</v>
      </c>
      <c r="H1250" s="59" t="s">
        <v>1017</v>
      </c>
      <c r="I1250" s="60">
        <v>1408.75</v>
      </c>
      <c r="J1250" s="60">
        <v>2400</v>
      </c>
      <c r="K1250" s="60">
        <v>9358.93</v>
      </c>
      <c r="L1250" s="60">
        <v>6824.55</v>
      </c>
      <c r="M1250" s="60">
        <v>-5481.7</v>
      </c>
      <c r="N1250" s="60">
        <v>7811.95</v>
      </c>
      <c r="O1250" s="60">
        <v>3585</v>
      </c>
      <c r="P1250" s="60">
        <v>3314.97</v>
      </c>
      <c r="Q1250" s="60">
        <v>12575</v>
      </c>
      <c r="R1250" s="60">
        <v>1800</v>
      </c>
      <c r="S1250" s="60">
        <v>9290</v>
      </c>
      <c r="T1250" s="60"/>
      <c r="U1250" s="58">
        <f t="shared" si="19"/>
        <v>52887.45</v>
      </c>
    </row>
    <row r="1251" spans="1:21">
      <c r="A1251" s="59">
        <v>2201</v>
      </c>
      <c r="B1251" s="59" t="s">
        <v>87</v>
      </c>
      <c r="C1251" s="59">
        <v>2201</v>
      </c>
      <c r="D1251" s="59" t="s">
        <v>87</v>
      </c>
      <c r="E1251" s="59" t="s">
        <v>1148</v>
      </c>
      <c r="F1251" s="59" t="s">
        <v>1149</v>
      </c>
      <c r="G1251" s="59">
        <v>9506000</v>
      </c>
      <c r="H1251" s="59" t="s">
        <v>1021</v>
      </c>
      <c r="I1251" s="60"/>
      <c r="J1251" s="60">
        <v>1214.08</v>
      </c>
      <c r="K1251" s="60">
        <v>7990</v>
      </c>
      <c r="L1251" s="60">
        <v>161.06</v>
      </c>
      <c r="M1251" s="60"/>
      <c r="N1251" s="60"/>
      <c r="O1251" s="60">
        <v>478.62</v>
      </c>
      <c r="P1251" s="60">
        <v>193.95</v>
      </c>
      <c r="Q1251" s="60"/>
      <c r="R1251" s="60"/>
      <c r="S1251" s="60"/>
      <c r="T1251" s="60"/>
      <c r="U1251" s="58">
        <f t="shared" si="19"/>
        <v>10037.710000000001</v>
      </c>
    </row>
    <row r="1252" spans="1:21">
      <c r="A1252" s="59">
        <v>2201</v>
      </c>
      <c r="B1252" s="59" t="s">
        <v>87</v>
      </c>
      <c r="C1252" s="59">
        <v>2201</v>
      </c>
      <c r="D1252" s="59" t="s">
        <v>87</v>
      </c>
      <c r="E1252" s="59" t="s">
        <v>1148</v>
      </c>
      <c r="F1252" s="59" t="s">
        <v>1149</v>
      </c>
      <c r="G1252" s="59">
        <v>9548000</v>
      </c>
      <c r="H1252" s="59" t="s">
        <v>1029</v>
      </c>
      <c r="I1252" s="60">
        <v>2200</v>
      </c>
      <c r="J1252" s="60">
        <v>4543.8</v>
      </c>
      <c r="K1252" s="60">
        <v>700</v>
      </c>
      <c r="L1252" s="60">
        <v>35409.68</v>
      </c>
      <c r="M1252" s="60">
        <v>18183.849999999999</v>
      </c>
      <c r="N1252" s="60">
        <v>1050</v>
      </c>
      <c r="O1252" s="60">
        <v>8564.2800000000007</v>
      </c>
      <c r="P1252" s="60">
        <v>3609.02</v>
      </c>
      <c r="Q1252" s="60"/>
      <c r="R1252" s="60">
        <v>1200</v>
      </c>
      <c r="S1252" s="60">
        <v>1339.37</v>
      </c>
      <c r="T1252" s="60">
        <v>-57069.279999999999</v>
      </c>
      <c r="U1252" s="58">
        <f t="shared" si="19"/>
        <v>19730.72</v>
      </c>
    </row>
    <row r="1253" spans="1:21">
      <c r="A1253" s="59">
        <v>2201</v>
      </c>
      <c r="B1253" s="59" t="s">
        <v>87</v>
      </c>
      <c r="C1253" s="59">
        <v>2201</v>
      </c>
      <c r="D1253" s="59" t="s">
        <v>87</v>
      </c>
      <c r="E1253" s="59" t="s">
        <v>1148</v>
      </c>
      <c r="F1253" s="59" t="s">
        <v>1149</v>
      </c>
      <c r="G1253" s="59">
        <v>9549000</v>
      </c>
      <c r="H1253" s="59" t="s">
        <v>1030</v>
      </c>
      <c r="I1253" s="60">
        <v>17085</v>
      </c>
      <c r="J1253" s="60">
        <v>1254.3</v>
      </c>
      <c r="K1253" s="60">
        <v>8952.5</v>
      </c>
      <c r="L1253" s="60">
        <v>9620</v>
      </c>
      <c r="M1253" s="60">
        <v>770</v>
      </c>
      <c r="N1253" s="60">
        <v>1500</v>
      </c>
      <c r="O1253" s="60">
        <v>2885</v>
      </c>
      <c r="P1253" s="60">
        <v>6475</v>
      </c>
      <c r="Q1253" s="60">
        <v>10759.51</v>
      </c>
      <c r="R1253" s="60">
        <v>8902.4500000000007</v>
      </c>
      <c r="S1253" s="60"/>
      <c r="T1253" s="60">
        <v>5468.14</v>
      </c>
      <c r="U1253" s="58">
        <f t="shared" si="19"/>
        <v>73671.900000000009</v>
      </c>
    </row>
    <row r="1254" spans="1:21">
      <c r="A1254" s="59">
        <v>2201</v>
      </c>
      <c r="B1254" s="59" t="s">
        <v>87</v>
      </c>
      <c r="C1254" s="59">
        <v>2201</v>
      </c>
      <c r="D1254" s="59" t="s">
        <v>87</v>
      </c>
      <c r="E1254" s="59" t="s">
        <v>1148</v>
      </c>
      <c r="F1254" s="59" t="s">
        <v>1149</v>
      </c>
      <c r="G1254" s="59">
        <v>9560000</v>
      </c>
      <c r="H1254" s="59" t="s">
        <v>1035</v>
      </c>
      <c r="I1254" s="60"/>
      <c r="J1254" s="60"/>
      <c r="K1254" s="60"/>
      <c r="L1254" s="60">
        <v>855</v>
      </c>
      <c r="M1254" s="60">
        <v>8673</v>
      </c>
      <c r="N1254" s="60">
        <v>9275</v>
      </c>
      <c r="O1254" s="60"/>
      <c r="P1254" s="60">
        <v>845</v>
      </c>
      <c r="Q1254" s="60"/>
      <c r="R1254" s="60">
        <v>475</v>
      </c>
      <c r="S1254" s="60"/>
      <c r="T1254" s="60">
        <v>2090</v>
      </c>
      <c r="U1254" s="58">
        <f t="shared" si="19"/>
        <v>22213</v>
      </c>
    </row>
    <row r="1255" spans="1:21">
      <c r="A1255" s="59">
        <v>2201</v>
      </c>
      <c r="B1255" s="59" t="s">
        <v>87</v>
      </c>
      <c r="C1255" s="59">
        <v>2201</v>
      </c>
      <c r="D1255" s="59" t="s">
        <v>87</v>
      </c>
      <c r="E1255" s="59" t="s">
        <v>1148</v>
      </c>
      <c r="F1255" s="59" t="s">
        <v>1149</v>
      </c>
      <c r="G1255" s="59">
        <v>9561200</v>
      </c>
      <c r="H1255" s="59" t="s">
        <v>1037</v>
      </c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>
        <v>30</v>
      </c>
      <c r="U1255" s="58">
        <f t="shared" si="19"/>
        <v>30</v>
      </c>
    </row>
    <row r="1256" spans="1:21">
      <c r="A1256" s="59">
        <v>2201</v>
      </c>
      <c r="B1256" s="59" t="s">
        <v>87</v>
      </c>
      <c r="C1256" s="59">
        <v>2201</v>
      </c>
      <c r="D1256" s="59" t="s">
        <v>87</v>
      </c>
      <c r="E1256" s="59" t="s">
        <v>1148</v>
      </c>
      <c r="F1256" s="59" t="s">
        <v>1149</v>
      </c>
      <c r="G1256" s="59">
        <v>9562000</v>
      </c>
      <c r="H1256" s="59" t="s">
        <v>1039</v>
      </c>
      <c r="I1256" s="60"/>
      <c r="J1256" s="60"/>
      <c r="K1256" s="60"/>
      <c r="L1256" s="60">
        <v>1703.41</v>
      </c>
      <c r="M1256" s="60"/>
      <c r="N1256" s="60">
        <v>1453.98</v>
      </c>
      <c r="O1256" s="60"/>
      <c r="P1256" s="60">
        <v>1751.85</v>
      </c>
      <c r="Q1256" s="60"/>
      <c r="R1256" s="60"/>
      <c r="S1256" s="60"/>
      <c r="T1256" s="60"/>
      <c r="U1256" s="58">
        <f t="shared" si="19"/>
        <v>4909.24</v>
      </c>
    </row>
    <row r="1257" spans="1:21">
      <c r="A1257" s="59">
        <v>2201</v>
      </c>
      <c r="B1257" s="59" t="s">
        <v>87</v>
      </c>
      <c r="C1257" s="59">
        <v>2201</v>
      </c>
      <c r="D1257" s="59" t="s">
        <v>87</v>
      </c>
      <c r="E1257" s="59" t="s">
        <v>1148</v>
      </c>
      <c r="F1257" s="59" t="s">
        <v>1149</v>
      </c>
      <c r="G1257" s="59">
        <v>9566000</v>
      </c>
      <c r="H1257" s="59" t="s">
        <v>1041</v>
      </c>
      <c r="I1257" s="60">
        <v>5485</v>
      </c>
      <c r="J1257" s="60">
        <v>655</v>
      </c>
      <c r="K1257" s="60">
        <v>2990</v>
      </c>
      <c r="L1257" s="60">
        <v>4440.01</v>
      </c>
      <c r="M1257" s="60">
        <v>850</v>
      </c>
      <c r="N1257" s="60">
        <v>1525</v>
      </c>
      <c r="O1257" s="60">
        <v>30</v>
      </c>
      <c r="P1257" s="60">
        <v>4239</v>
      </c>
      <c r="Q1257" s="60">
        <v>1255.5</v>
      </c>
      <c r="R1257" s="60">
        <v>1635.29</v>
      </c>
      <c r="S1257" s="60"/>
      <c r="T1257" s="60">
        <v>1395</v>
      </c>
      <c r="U1257" s="58">
        <f t="shared" si="19"/>
        <v>24499.800000000003</v>
      </c>
    </row>
    <row r="1258" spans="1:21">
      <c r="A1258" s="59">
        <v>2201</v>
      </c>
      <c r="B1258" s="59" t="s">
        <v>87</v>
      </c>
      <c r="C1258" s="59">
        <v>2201</v>
      </c>
      <c r="D1258" s="59" t="s">
        <v>87</v>
      </c>
      <c r="E1258" s="59" t="s">
        <v>1148</v>
      </c>
      <c r="F1258" s="59" t="s">
        <v>1149</v>
      </c>
      <c r="G1258" s="59">
        <v>9569300</v>
      </c>
      <c r="H1258" s="59" t="s">
        <v>1044</v>
      </c>
      <c r="I1258" s="60">
        <v>1399</v>
      </c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58">
        <f t="shared" si="19"/>
        <v>1399</v>
      </c>
    </row>
    <row r="1259" spans="1:21">
      <c r="A1259" s="59">
        <v>2201</v>
      </c>
      <c r="B1259" s="59" t="s">
        <v>87</v>
      </c>
      <c r="C1259" s="59">
        <v>2201</v>
      </c>
      <c r="D1259" s="59" t="s">
        <v>87</v>
      </c>
      <c r="E1259" s="59" t="s">
        <v>1148</v>
      </c>
      <c r="F1259" s="59" t="s">
        <v>1149</v>
      </c>
      <c r="G1259" s="59">
        <v>9570000</v>
      </c>
      <c r="H1259" s="59" t="s">
        <v>1045</v>
      </c>
      <c r="I1259" s="60">
        <v>2290</v>
      </c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58">
        <f t="shared" si="19"/>
        <v>2290</v>
      </c>
    </row>
    <row r="1260" spans="1:21">
      <c r="A1260" s="59">
        <v>2201</v>
      </c>
      <c r="B1260" s="59" t="s">
        <v>87</v>
      </c>
      <c r="C1260" s="59">
        <v>2201</v>
      </c>
      <c r="D1260" s="59" t="s">
        <v>87</v>
      </c>
      <c r="E1260" s="59" t="s">
        <v>1148</v>
      </c>
      <c r="F1260" s="59" t="s">
        <v>1149</v>
      </c>
      <c r="G1260" s="59">
        <v>9571000</v>
      </c>
      <c r="H1260" s="59" t="s">
        <v>1046</v>
      </c>
      <c r="I1260" s="60"/>
      <c r="J1260" s="60"/>
      <c r="K1260" s="60"/>
      <c r="L1260" s="60"/>
      <c r="M1260" s="60"/>
      <c r="N1260" s="60">
        <v>821.3</v>
      </c>
      <c r="O1260" s="60"/>
      <c r="P1260" s="60"/>
      <c r="Q1260" s="60"/>
      <c r="R1260" s="60"/>
      <c r="S1260" s="60"/>
      <c r="T1260" s="60"/>
      <c r="U1260" s="58">
        <f t="shared" si="19"/>
        <v>821.3</v>
      </c>
    </row>
    <row r="1261" spans="1:21">
      <c r="A1261" s="59">
        <v>2201</v>
      </c>
      <c r="B1261" s="59" t="s">
        <v>87</v>
      </c>
      <c r="C1261" s="59">
        <v>2201</v>
      </c>
      <c r="D1261" s="59" t="s">
        <v>87</v>
      </c>
      <c r="E1261" s="59" t="s">
        <v>1148</v>
      </c>
      <c r="F1261" s="59" t="s">
        <v>1149</v>
      </c>
      <c r="G1261" s="59">
        <v>9580000</v>
      </c>
      <c r="H1261" s="59" t="s">
        <v>1047</v>
      </c>
      <c r="I1261" s="60">
        <v>500</v>
      </c>
      <c r="J1261" s="60"/>
      <c r="K1261" s="60"/>
      <c r="L1261" s="60">
        <v>1800</v>
      </c>
      <c r="M1261" s="60">
        <v>435</v>
      </c>
      <c r="N1261" s="60">
        <v>2420</v>
      </c>
      <c r="O1261" s="60">
        <v>2609.02</v>
      </c>
      <c r="P1261" s="60">
        <v>1350</v>
      </c>
      <c r="Q1261" s="60">
        <v>-2395</v>
      </c>
      <c r="R1261" s="60">
        <v>3900</v>
      </c>
      <c r="S1261" s="60"/>
      <c r="T1261" s="60"/>
      <c r="U1261" s="58">
        <f t="shared" si="19"/>
        <v>10619.02</v>
      </c>
    </row>
    <row r="1262" spans="1:21">
      <c r="A1262" s="59">
        <v>2201</v>
      </c>
      <c r="B1262" s="59" t="s">
        <v>87</v>
      </c>
      <c r="C1262" s="59">
        <v>2201</v>
      </c>
      <c r="D1262" s="59" t="s">
        <v>87</v>
      </c>
      <c r="E1262" s="59" t="s">
        <v>1148</v>
      </c>
      <c r="F1262" s="59" t="s">
        <v>1149</v>
      </c>
      <c r="G1262" s="59">
        <v>9582000</v>
      </c>
      <c r="H1262" s="59" t="s">
        <v>1049</v>
      </c>
      <c r="I1262" s="60"/>
      <c r="J1262" s="60">
        <v>50</v>
      </c>
      <c r="K1262" s="60"/>
      <c r="L1262" s="60">
        <v>1835</v>
      </c>
      <c r="M1262" s="60">
        <v>4499.08</v>
      </c>
      <c r="N1262" s="60">
        <v>3150</v>
      </c>
      <c r="O1262" s="60">
        <v>1482.79</v>
      </c>
      <c r="P1262" s="60"/>
      <c r="Q1262" s="60">
        <v>200</v>
      </c>
      <c r="R1262" s="60">
        <v>650</v>
      </c>
      <c r="S1262" s="60">
        <v>461.87</v>
      </c>
      <c r="T1262" s="60">
        <v>195</v>
      </c>
      <c r="U1262" s="58">
        <f t="shared" si="19"/>
        <v>12523.74</v>
      </c>
    </row>
    <row r="1263" spans="1:21">
      <c r="A1263" s="59">
        <v>2201</v>
      </c>
      <c r="B1263" s="59" t="s">
        <v>87</v>
      </c>
      <c r="C1263" s="59">
        <v>2201</v>
      </c>
      <c r="D1263" s="59" t="s">
        <v>87</v>
      </c>
      <c r="E1263" s="59" t="s">
        <v>1148</v>
      </c>
      <c r="F1263" s="59" t="s">
        <v>1149</v>
      </c>
      <c r="G1263" s="59">
        <v>9583000</v>
      </c>
      <c r="H1263" s="59" t="s">
        <v>1050</v>
      </c>
      <c r="I1263" s="60"/>
      <c r="J1263" s="60">
        <v>660.59</v>
      </c>
      <c r="K1263" s="60">
        <v>1216</v>
      </c>
      <c r="L1263" s="60">
        <v>1570.92</v>
      </c>
      <c r="M1263" s="60">
        <v>1501.47</v>
      </c>
      <c r="N1263" s="60">
        <v>11500</v>
      </c>
      <c r="O1263" s="60">
        <v>320.20999999999998</v>
      </c>
      <c r="P1263" s="60">
        <v>6284.02</v>
      </c>
      <c r="Q1263" s="60">
        <v>2081.4</v>
      </c>
      <c r="R1263" s="60"/>
      <c r="S1263" s="60">
        <v>1067.76</v>
      </c>
      <c r="T1263" s="60">
        <v>850</v>
      </c>
      <c r="U1263" s="58">
        <f t="shared" si="19"/>
        <v>27052.37</v>
      </c>
    </row>
    <row r="1264" spans="1:21">
      <c r="A1264" s="59">
        <v>2201</v>
      </c>
      <c r="B1264" s="59" t="s">
        <v>87</v>
      </c>
      <c r="C1264" s="59">
        <v>2201</v>
      </c>
      <c r="D1264" s="59" t="s">
        <v>87</v>
      </c>
      <c r="E1264" s="59" t="s">
        <v>1148</v>
      </c>
      <c r="F1264" s="59" t="s">
        <v>1149</v>
      </c>
      <c r="G1264" s="59">
        <v>9585000</v>
      </c>
      <c r="H1264" s="59" t="s">
        <v>1052</v>
      </c>
      <c r="I1264" s="60"/>
      <c r="J1264" s="60"/>
      <c r="K1264" s="60"/>
      <c r="L1264" s="60"/>
      <c r="M1264" s="60">
        <v>1833.85</v>
      </c>
      <c r="N1264" s="60">
        <v>199</v>
      </c>
      <c r="O1264" s="60">
        <v>2710</v>
      </c>
      <c r="P1264" s="60">
        <v>3965</v>
      </c>
      <c r="Q1264" s="60">
        <v>1500</v>
      </c>
      <c r="R1264" s="60"/>
      <c r="S1264" s="60">
        <v>4000</v>
      </c>
      <c r="T1264" s="60">
        <v>2118.54</v>
      </c>
      <c r="U1264" s="58">
        <f t="shared" si="19"/>
        <v>16326.39</v>
      </c>
    </row>
    <row r="1265" spans="1:21">
      <c r="A1265" s="59">
        <v>2201</v>
      </c>
      <c r="B1265" s="59" t="s">
        <v>87</v>
      </c>
      <c r="C1265" s="59">
        <v>2201</v>
      </c>
      <c r="D1265" s="59" t="s">
        <v>87</v>
      </c>
      <c r="E1265" s="59" t="s">
        <v>1148</v>
      </c>
      <c r="F1265" s="59" t="s">
        <v>1149</v>
      </c>
      <c r="G1265" s="59">
        <v>9586000</v>
      </c>
      <c r="H1265" s="59" t="s">
        <v>1053</v>
      </c>
      <c r="I1265" s="60">
        <v>950</v>
      </c>
      <c r="J1265" s="60"/>
      <c r="K1265" s="60"/>
      <c r="L1265" s="60">
        <v>475</v>
      </c>
      <c r="M1265" s="60"/>
      <c r="N1265" s="60">
        <v>842.99</v>
      </c>
      <c r="O1265" s="60">
        <v>1295</v>
      </c>
      <c r="P1265" s="60">
        <v>2505</v>
      </c>
      <c r="Q1265" s="60"/>
      <c r="R1265" s="60">
        <v>560</v>
      </c>
      <c r="S1265" s="60"/>
      <c r="T1265" s="60"/>
      <c r="U1265" s="58">
        <f t="shared" si="19"/>
        <v>6627.99</v>
      </c>
    </row>
    <row r="1266" spans="1:21">
      <c r="A1266" s="59">
        <v>2201</v>
      </c>
      <c r="B1266" s="59" t="s">
        <v>87</v>
      </c>
      <c r="C1266" s="59">
        <v>2201</v>
      </c>
      <c r="D1266" s="59" t="s">
        <v>87</v>
      </c>
      <c r="E1266" s="59" t="s">
        <v>1148</v>
      </c>
      <c r="F1266" s="59" t="s">
        <v>1149</v>
      </c>
      <c r="G1266" s="59">
        <v>9588000</v>
      </c>
      <c r="H1266" s="59" t="s">
        <v>1055</v>
      </c>
      <c r="I1266" s="60">
        <v>18410.310000000001</v>
      </c>
      <c r="J1266" s="60">
        <v>10524.13</v>
      </c>
      <c r="K1266" s="60">
        <v>4485</v>
      </c>
      <c r="L1266" s="60">
        <v>9999.61</v>
      </c>
      <c r="M1266" s="60">
        <v>-1489.11</v>
      </c>
      <c r="N1266" s="60">
        <v>4766.17</v>
      </c>
      <c r="O1266" s="60">
        <v>11559.77</v>
      </c>
      <c r="P1266" s="60">
        <v>611.94000000000005</v>
      </c>
      <c r="Q1266" s="60">
        <v>1889</v>
      </c>
      <c r="R1266" s="60">
        <v>749</v>
      </c>
      <c r="S1266" s="60">
        <v>1200</v>
      </c>
      <c r="T1266" s="60">
        <v>4574.63</v>
      </c>
      <c r="U1266" s="58">
        <f t="shared" si="19"/>
        <v>67280.450000000012</v>
      </c>
    </row>
    <row r="1267" spans="1:21">
      <c r="A1267" s="59">
        <v>2201</v>
      </c>
      <c r="B1267" s="59" t="s">
        <v>87</v>
      </c>
      <c r="C1267" s="59">
        <v>2201</v>
      </c>
      <c r="D1267" s="59" t="s">
        <v>87</v>
      </c>
      <c r="E1267" s="59" t="s">
        <v>1148</v>
      </c>
      <c r="F1267" s="59" t="s">
        <v>1149</v>
      </c>
      <c r="G1267" s="59">
        <v>9593000</v>
      </c>
      <c r="H1267" s="59" t="s">
        <v>1058</v>
      </c>
      <c r="I1267" s="60"/>
      <c r="J1267" s="60"/>
      <c r="K1267" s="60"/>
      <c r="L1267" s="60"/>
      <c r="M1267" s="60"/>
      <c r="N1267" s="60"/>
      <c r="O1267" s="60"/>
      <c r="P1267" s="60"/>
      <c r="Q1267" s="60">
        <v>290</v>
      </c>
      <c r="R1267" s="60"/>
      <c r="S1267" s="60">
        <v>749</v>
      </c>
      <c r="T1267" s="60"/>
      <c r="U1267" s="58">
        <f t="shared" si="19"/>
        <v>1039</v>
      </c>
    </row>
    <row r="1268" spans="1:21">
      <c r="A1268" s="59">
        <v>2201</v>
      </c>
      <c r="B1268" s="59" t="s">
        <v>87</v>
      </c>
      <c r="C1268" s="59">
        <v>2201</v>
      </c>
      <c r="D1268" s="59" t="s">
        <v>87</v>
      </c>
      <c r="E1268" s="59" t="s">
        <v>1148</v>
      </c>
      <c r="F1268" s="59" t="s">
        <v>1149</v>
      </c>
      <c r="G1268" s="59">
        <v>9901000</v>
      </c>
      <c r="H1268" s="59" t="s">
        <v>1063</v>
      </c>
      <c r="I1268" s="60"/>
      <c r="J1268" s="60"/>
      <c r="K1268" s="60"/>
      <c r="L1268" s="60">
        <v>592.95000000000005</v>
      </c>
      <c r="M1268" s="60"/>
      <c r="N1268" s="60"/>
      <c r="O1268" s="60"/>
      <c r="P1268" s="60"/>
      <c r="Q1268" s="60"/>
      <c r="R1268" s="60"/>
      <c r="S1268" s="60"/>
      <c r="T1268" s="60">
        <v>1474</v>
      </c>
      <c r="U1268" s="58">
        <f t="shared" si="19"/>
        <v>2066.9499999999998</v>
      </c>
    </row>
    <row r="1269" spans="1:21">
      <c r="A1269" s="59">
        <v>2201</v>
      </c>
      <c r="B1269" s="59" t="s">
        <v>87</v>
      </c>
      <c r="C1269" s="59">
        <v>2201</v>
      </c>
      <c r="D1269" s="59" t="s">
        <v>87</v>
      </c>
      <c r="E1269" s="59" t="s">
        <v>1148</v>
      </c>
      <c r="F1269" s="59" t="s">
        <v>1149</v>
      </c>
      <c r="G1269" s="59">
        <v>9903000</v>
      </c>
      <c r="H1269" s="59" t="s">
        <v>1065</v>
      </c>
      <c r="I1269" s="60">
        <v>1078</v>
      </c>
      <c r="J1269" s="60">
        <v>646.1</v>
      </c>
      <c r="K1269" s="60">
        <v>8279.7900000000009</v>
      </c>
      <c r="L1269" s="60">
        <v>8079.54</v>
      </c>
      <c r="M1269" s="60">
        <v>2774.13</v>
      </c>
      <c r="N1269" s="60">
        <v>5507.25</v>
      </c>
      <c r="O1269" s="60">
        <v>1100.5</v>
      </c>
      <c r="P1269" s="60">
        <v>13595.02</v>
      </c>
      <c r="Q1269" s="60">
        <v>10637.52</v>
      </c>
      <c r="R1269" s="60">
        <v>11588.66</v>
      </c>
      <c r="S1269" s="60">
        <v>206.81</v>
      </c>
      <c r="T1269" s="60">
        <v>8487.5400000000009</v>
      </c>
      <c r="U1269" s="58">
        <f t="shared" si="19"/>
        <v>71980.860000000015</v>
      </c>
    </row>
    <row r="1270" spans="1:21">
      <c r="A1270" s="59">
        <v>2201</v>
      </c>
      <c r="B1270" s="59" t="s">
        <v>87</v>
      </c>
      <c r="C1270" s="59">
        <v>2201</v>
      </c>
      <c r="D1270" s="59" t="s">
        <v>87</v>
      </c>
      <c r="E1270" s="59" t="s">
        <v>1148</v>
      </c>
      <c r="F1270" s="59" t="s">
        <v>1149</v>
      </c>
      <c r="G1270" s="59">
        <v>9908000</v>
      </c>
      <c r="H1270" s="59" t="s">
        <v>1066</v>
      </c>
      <c r="I1270" s="60"/>
      <c r="J1270" s="60">
        <v>90</v>
      </c>
      <c r="K1270" s="60"/>
      <c r="L1270" s="60">
        <v>1870</v>
      </c>
      <c r="M1270" s="60"/>
      <c r="N1270" s="60"/>
      <c r="O1270" s="60"/>
      <c r="P1270" s="60"/>
      <c r="Q1270" s="60">
        <v>3270</v>
      </c>
      <c r="R1270" s="60">
        <v>400</v>
      </c>
      <c r="S1270" s="60"/>
      <c r="T1270" s="60">
        <v>770</v>
      </c>
      <c r="U1270" s="58">
        <f t="shared" si="19"/>
        <v>6400</v>
      </c>
    </row>
    <row r="1271" spans="1:21">
      <c r="A1271" s="59">
        <v>2201</v>
      </c>
      <c r="B1271" s="59" t="s">
        <v>87</v>
      </c>
      <c r="C1271" s="59">
        <v>2201</v>
      </c>
      <c r="D1271" s="59" t="s">
        <v>87</v>
      </c>
      <c r="E1271" s="59" t="s">
        <v>1148</v>
      </c>
      <c r="F1271" s="59" t="s">
        <v>1149</v>
      </c>
      <c r="G1271" s="59">
        <v>9909000</v>
      </c>
      <c r="H1271" s="59" t="s">
        <v>1067</v>
      </c>
      <c r="I1271" s="60"/>
      <c r="J1271" s="60"/>
      <c r="K1271" s="60"/>
      <c r="L1271" s="60"/>
      <c r="M1271" s="60"/>
      <c r="N1271" s="60"/>
      <c r="O1271" s="60"/>
      <c r="P1271" s="60"/>
      <c r="Q1271" s="60"/>
      <c r="R1271" s="60">
        <v>2163</v>
      </c>
      <c r="S1271" s="60">
        <v>-2163</v>
      </c>
      <c r="T1271" s="60"/>
      <c r="U1271" s="58">
        <f t="shared" si="19"/>
        <v>0</v>
      </c>
    </row>
    <row r="1272" spans="1:21">
      <c r="A1272" s="59">
        <v>2201</v>
      </c>
      <c r="B1272" s="59" t="s">
        <v>87</v>
      </c>
      <c r="C1272" s="59">
        <v>2201</v>
      </c>
      <c r="D1272" s="59" t="s">
        <v>87</v>
      </c>
      <c r="E1272" s="59" t="s">
        <v>1148</v>
      </c>
      <c r="F1272" s="59" t="s">
        <v>1149</v>
      </c>
      <c r="G1272" s="59">
        <v>9913000</v>
      </c>
      <c r="H1272" s="59" t="s">
        <v>1136</v>
      </c>
      <c r="I1272" s="60"/>
      <c r="J1272" s="60"/>
      <c r="K1272" s="60"/>
      <c r="L1272" s="60"/>
      <c r="M1272" s="60"/>
      <c r="N1272" s="60"/>
      <c r="O1272" s="60"/>
      <c r="P1272" s="60"/>
      <c r="Q1272" s="60">
        <v>320</v>
      </c>
      <c r="R1272" s="60"/>
      <c r="S1272" s="60"/>
      <c r="T1272" s="60"/>
      <c r="U1272" s="58">
        <f t="shared" si="19"/>
        <v>320</v>
      </c>
    </row>
    <row r="1273" spans="1:21">
      <c r="A1273" s="59">
        <v>2201</v>
      </c>
      <c r="B1273" s="59" t="s">
        <v>87</v>
      </c>
      <c r="C1273" s="59">
        <v>2201</v>
      </c>
      <c r="D1273" s="59" t="s">
        <v>87</v>
      </c>
      <c r="E1273" s="59" t="s">
        <v>1148</v>
      </c>
      <c r="F1273" s="59" t="s">
        <v>1149</v>
      </c>
      <c r="G1273" s="59">
        <v>9921000</v>
      </c>
      <c r="H1273" s="59" t="s">
        <v>1137</v>
      </c>
      <c r="I1273" s="60">
        <v>23634.57</v>
      </c>
      <c r="J1273" s="60">
        <v>28244.98</v>
      </c>
      <c r="K1273" s="60">
        <v>5987.55</v>
      </c>
      <c r="L1273" s="60">
        <v>16509.37</v>
      </c>
      <c r="M1273" s="60">
        <v>21810.45</v>
      </c>
      <c r="N1273" s="60">
        <v>34054.04</v>
      </c>
      <c r="O1273" s="60">
        <v>24150.39</v>
      </c>
      <c r="P1273" s="60">
        <v>95136.71</v>
      </c>
      <c r="Q1273" s="60">
        <v>55723.73</v>
      </c>
      <c r="R1273" s="60">
        <v>13436.09</v>
      </c>
      <c r="S1273" s="60">
        <v>45206.84</v>
      </c>
      <c r="T1273" s="60">
        <v>51155.41</v>
      </c>
      <c r="U1273" s="58">
        <f t="shared" si="19"/>
        <v>415050.13</v>
      </c>
    </row>
    <row r="1274" spans="1:21">
      <c r="A1274" s="59">
        <v>2201</v>
      </c>
      <c r="B1274" s="59" t="s">
        <v>87</v>
      </c>
      <c r="C1274" s="59">
        <v>2201</v>
      </c>
      <c r="D1274" s="59" t="s">
        <v>87</v>
      </c>
      <c r="E1274" s="59" t="s">
        <v>1148</v>
      </c>
      <c r="F1274" s="59" t="s">
        <v>1149</v>
      </c>
      <c r="G1274" s="59">
        <v>9930200</v>
      </c>
      <c r="H1274" s="59" t="s">
        <v>1069</v>
      </c>
      <c r="I1274" s="60"/>
      <c r="J1274" s="60"/>
      <c r="K1274" s="60"/>
      <c r="L1274" s="60">
        <v>17.010000000000002</v>
      </c>
      <c r="M1274" s="60">
        <v>1034.1199999999999</v>
      </c>
      <c r="N1274" s="60"/>
      <c r="O1274" s="60">
        <v>1396.25</v>
      </c>
      <c r="P1274" s="60"/>
      <c r="Q1274" s="60"/>
      <c r="R1274" s="60"/>
      <c r="S1274" s="60"/>
      <c r="T1274" s="60"/>
      <c r="U1274" s="58">
        <f t="shared" si="19"/>
        <v>2447.38</v>
      </c>
    </row>
    <row r="1275" spans="1:21">
      <c r="A1275" s="59">
        <v>2201</v>
      </c>
      <c r="B1275" s="59" t="s">
        <v>87</v>
      </c>
      <c r="C1275" s="59">
        <v>2201</v>
      </c>
      <c r="D1275" s="59" t="s">
        <v>87</v>
      </c>
      <c r="E1275" s="59" t="s">
        <v>1148</v>
      </c>
      <c r="F1275" s="59" t="s">
        <v>1149</v>
      </c>
      <c r="G1275" s="59">
        <v>9935000</v>
      </c>
      <c r="H1275" s="59" t="s">
        <v>1070</v>
      </c>
      <c r="I1275" s="60"/>
      <c r="J1275" s="60"/>
      <c r="K1275" s="60"/>
      <c r="L1275" s="60"/>
      <c r="M1275" s="60"/>
      <c r="N1275" s="60">
        <v>59.85</v>
      </c>
      <c r="O1275" s="60"/>
      <c r="P1275" s="60"/>
      <c r="Q1275" s="60"/>
      <c r="R1275" s="60">
        <v>44.99</v>
      </c>
      <c r="S1275" s="60"/>
      <c r="T1275" s="60"/>
      <c r="U1275" s="58">
        <f t="shared" si="19"/>
        <v>104.84</v>
      </c>
    </row>
    <row r="1276" spans="1:21">
      <c r="A1276" s="59">
        <v>2201</v>
      </c>
      <c r="B1276" s="59" t="s">
        <v>87</v>
      </c>
      <c r="C1276" s="59">
        <v>2201</v>
      </c>
      <c r="D1276" s="59" t="s">
        <v>87</v>
      </c>
      <c r="E1276" s="59" t="s">
        <v>1150</v>
      </c>
      <c r="F1276" s="59" t="s">
        <v>1151</v>
      </c>
      <c r="G1276" s="59">
        <v>9184100</v>
      </c>
      <c r="H1276" s="59" t="s">
        <v>93</v>
      </c>
      <c r="I1276" s="60">
        <v>6946.22</v>
      </c>
      <c r="J1276" s="60">
        <v>8818.59</v>
      </c>
      <c r="K1276" s="60">
        <v>5374.78</v>
      </c>
      <c r="L1276" s="60">
        <v>13908.15</v>
      </c>
      <c r="M1276" s="60">
        <v>24482.83</v>
      </c>
      <c r="N1276" s="60">
        <v>41993.03</v>
      </c>
      <c r="O1276" s="60">
        <v>37686.6</v>
      </c>
      <c r="P1276" s="60">
        <v>35769.82</v>
      </c>
      <c r="Q1276" s="60">
        <v>64520.77</v>
      </c>
      <c r="R1276" s="60">
        <v>817326.06</v>
      </c>
      <c r="S1276" s="60">
        <v>23628.6</v>
      </c>
      <c r="T1276" s="60">
        <v>42485.18</v>
      </c>
      <c r="U1276" s="58">
        <f t="shared" si="19"/>
        <v>1122940.6300000001</v>
      </c>
    </row>
    <row r="1277" spans="1:21">
      <c r="A1277" s="59">
        <v>2201</v>
      </c>
      <c r="B1277" s="59" t="s">
        <v>87</v>
      </c>
      <c r="C1277" s="59">
        <v>2201</v>
      </c>
      <c r="D1277" s="59" t="s">
        <v>87</v>
      </c>
      <c r="E1277" s="59" t="s">
        <v>1150</v>
      </c>
      <c r="F1277" s="59" t="s">
        <v>1151</v>
      </c>
      <c r="G1277" s="59">
        <v>9416000</v>
      </c>
      <c r="H1277" s="59" t="s">
        <v>1015</v>
      </c>
      <c r="I1277" s="60">
        <v>7.96</v>
      </c>
      <c r="J1277" s="60">
        <v>5.45</v>
      </c>
      <c r="K1277" s="60">
        <v>19.32</v>
      </c>
      <c r="L1277" s="60">
        <v>7.57</v>
      </c>
      <c r="M1277" s="60">
        <v>8.57</v>
      </c>
      <c r="N1277" s="60">
        <v>12.71</v>
      </c>
      <c r="O1277" s="60">
        <v>20.49</v>
      </c>
      <c r="P1277" s="60">
        <v>962.42</v>
      </c>
      <c r="Q1277" s="60"/>
      <c r="R1277" s="60"/>
      <c r="S1277" s="60">
        <v>23.99</v>
      </c>
      <c r="T1277" s="60">
        <v>78.47</v>
      </c>
      <c r="U1277" s="58">
        <f t="shared" si="19"/>
        <v>1146.95</v>
      </c>
    </row>
    <row r="1278" spans="1:21">
      <c r="A1278" s="59">
        <v>2201</v>
      </c>
      <c r="B1278" s="59" t="s">
        <v>87</v>
      </c>
      <c r="C1278" s="59">
        <v>2201</v>
      </c>
      <c r="D1278" s="59" t="s">
        <v>87</v>
      </c>
      <c r="E1278" s="59" t="s">
        <v>1150</v>
      </c>
      <c r="F1278" s="59" t="s">
        <v>1151</v>
      </c>
      <c r="G1278" s="59">
        <v>9426500</v>
      </c>
      <c r="H1278" s="59" t="s">
        <v>1016</v>
      </c>
      <c r="I1278" s="60">
        <v>54.75</v>
      </c>
      <c r="J1278" s="60">
        <v>4937.17</v>
      </c>
      <c r="K1278" s="60"/>
      <c r="L1278" s="60">
        <v>1461.71</v>
      </c>
      <c r="M1278" s="60"/>
      <c r="N1278" s="60"/>
      <c r="O1278" s="60"/>
      <c r="P1278" s="60"/>
      <c r="Q1278" s="60"/>
      <c r="R1278" s="60"/>
      <c r="S1278" s="60"/>
      <c r="T1278" s="60"/>
      <c r="U1278" s="58">
        <f t="shared" si="19"/>
        <v>6453.63</v>
      </c>
    </row>
    <row r="1279" spans="1:21">
      <c r="A1279" s="59">
        <v>2201</v>
      </c>
      <c r="B1279" s="59" t="s">
        <v>87</v>
      </c>
      <c r="C1279" s="59">
        <v>2201</v>
      </c>
      <c r="D1279" s="59" t="s">
        <v>87</v>
      </c>
      <c r="E1279" s="59" t="s">
        <v>1150</v>
      </c>
      <c r="F1279" s="59" t="s">
        <v>1151</v>
      </c>
      <c r="G1279" s="59">
        <v>9500000</v>
      </c>
      <c r="H1279" s="59" t="s">
        <v>1017</v>
      </c>
      <c r="I1279" s="60">
        <v>1812.7</v>
      </c>
      <c r="J1279" s="60">
        <v>14719.85</v>
      </c>
      <c r="K1279" s="60">
        <v>4328.8900000000003</v>
      </c>
      <c r="L1279" s="60">
        <v>3016.62</v>
      </c>
      <c r="M1279" s="60">
        <v>10507.07</v>
      </c>
      <c r="N1279" s="60">
        <v>6819.4</v>
      </c>
      <c r="O1279" s="60">
        <v>3756.67</v>
      </c>
      <c r="P1279" s="60">
        <v>1616.48</v>
      </c>
      <c r="Q1279" s="60">
        <v>5248.04</v>
      </c>
      <c r="R1279" s="60">
        <v>3388.03</v>
      </c>
      <c r="S1279" s="60">
        <v>926.03</v>
      </c>
      <c r="T1279" s="60">
        <v>3659.27</v>
      </c>
      <c r="U1279" s="58">
        <f t="shared" si="19"/>
        <v>59799.049999999996</v>
      </c>
    </row>
    <row r="1280" spans="1:21">
      <c r="A1280" s="59">
        <v>2201</v>
      </c>
      <c r="B1280" s="59" t="s">
        <v>87</v>
      </c>
      <c r="C1280" s="59">
        <v>2201</v>
      </c>
      <c r="D1280" s="59" t="s">
        <v>87</v>
      </c>
      <c r="E1280" s="59" t="s">
        <v>1150</v>
      </c>
      <c r="F1280" s="59" t="s">
        <v>1151</v>
      </c>
      <c r="G1280" s="59">
        <v>9502000</v>
      </c>
      <c r="H1280" s="59" t="s">
        <v>1019</v>
      </c>
      <c r="I1280" s="60"/>
      <c r="J1280" s="60"/>
      <c r="K1280" s="60"/>
      <c r="L1280" s="60"/>
      <c r="M1280" s="60"/>
      <c r="N1280" s="60">
        <v>780.6</v>
      </c>
      <c r="O1280" s="60"/>
      <c r="P1280" s="60"/>
      <c r="Q1280" s="60"/>
      <c r="R1280" s="60"/>
      <c r="S1280" s="60"/>
      <c r="T1280" s="60"/>
      <c r="U1280" s="58">
        <f t="shared" si="19"/>
        <v>780.6</v>
      </c>
    </row>
    <row r="1281" spans="1:21">
      <c r="A1281" s="59">
        <v>2201</v>
      </c>
      <c r="B1281" s="59" t="s">
        <v>87</v>
      </c>
      <c r="C1281" s="59">
        <v>2201</v>
      </c>
      <c r="D1281" s="59" t="s">
        <v>87</v>
      </c>
      <c r="E1281" s="59" t="s">
        <v>1150</v>
      </c>
      <c r="F1281" s="59" t="s">
        <v>1151</v>
      </c>
      <c r="G1281" s="59">
        <v>9506000</v>
      </c>
      <c r="H1281" s="59" t="s">
        <v>1021</v>
      </c>
      <c r="I1281" s="60">
        <v>363.29</v>
      </c>
      <c r="J1281" s="60">
        <v>37.64</v>
      </c>
      <c r="K1281" s="60">
        <v>2783.2</v>
      </c>
      <c r="L1281" s="60">
        <v>2918.28</v>
      </c>
      <c r="M1281" s="60">
        <v>1275.3599999999999</v>
      </c>
      <c r="N1281" s="60">
        <v>1552.43</v>
      </c>
      <c r="O1281" s="60">
        <v>1517.37</v>
      </c>
      <c r="P1281" s="60">
        <v>4620.28</v>
      </c>
      <c r="Q1281" s="60">
        <v>856.12</v>
      </c>
      <c r="R1281" s="60">
        <v>712.8</v>
      </c>
      <c r="S1281" s="60">
        <v>3050.63</v>
      </c>
      <c r="T1281" s="60">
        <v>2732.77</v>
      </c>
      <c r="U1281" s="58">
        <f t="shared" si="19"/>
        <v>22420.170000000002</v>
      </c>
    </row>
    <row r="1282" spans="1:21">
      <c r="A1282" s="59">
        <v>2201</v>
      </c>
      <c r="B1282" s="59" t="s">
        <v>87</v>
      </c>
      <c r="C1282" s="59">
        <v>2201</v>
      </c>
      <c r="D1282" s="59" t="s">
        <v>87</v>
      </c>
      <c r="E1282" s="59" t="s">
        <v>1150</v>
      </c>
      <c r="F1282" s="59" t="s">
        <v>1151</v>
      </c>
      <c r="G1282" s="59">
        <v>9512000</v>
      </c>
      <c r="H1282" s="59" t="s">
        <v>1024</v>
      </c>
      <c r="I1282" s="60"/>
      <c r="J1282" s="60"/>
      <c r="K1282" s="60"/>
      <c r="L1282" s="60"/>
      <c r="M1282" s="60">
        <v>17.45</v>
      </c>
      <c r="N1282" s="60"/>
      <c r="O1282" s="60"/>
      <c r="P1282" s="60"/>
      <c r="Q1282" s="60"/>
      <c r="R1282" s="60"/>
      <c r="S1282" s="60"/>
      <c r="T1282" s="60">
        <v>8.34</v>
      </c>
      <c r="U1282" s="58">
        <f t="shared" si="19"/>
        <v>25.79</v>
      </c>
    </row>
    <row r="1283" spans="1:21">
      <c r="A1283" s="59">
        <v>2201</v>
      </c>
      <c r="B1283" s="59" t="s">
        <v>87</v>
      </c>
      <c r="C1283" s="59">
        <v>2201</v>
      </c>
      <c r="D1283" s="59" t="s">
        <v>87</v>
      </c>
      <c r="E1283" s="59" t="s">
        <v>1150</v>
      </c>
      <c r="F1283" s="59" t="s">
        <v>1151</v>
      </c>
      <c r="G1283" s="59">
        <v>9548000</v>
      </c>
      <c r="H1283" s="59" t="s">
        <v>1029</v>
      </c>
      <c r="I1283" s="60">
        <v>516.82000000000005</v>
      </c>
      <c r="J1283" s="60">
        <v>2602.88</v>
      </c>
      <c r="K1283" s="60">
        <v>9227.5300000000007</v>
      </c>
      <c r="L1283" s="60">
        <v>4573.7700000000004</v>
      </c>
      <c r="M1283" s="60">
        <v>11105.24</v>
      </c>
      <c r="N1283" s="60">
        <v>23226.85</v>
      </c>
      <c r="O1283" s="60">
        <v>4063.23</v>
      </c>
      <c r="P1283" s="60">
        <v>3418.85</v>
      </c>
      <c r="Q1283" s="60">
        <v>2375.87</v>
      </c>
      <c r="R1283" s="60">
        <v>4652.59</v>
      </c>
      <c r="S1283" s="60">
        <v>1476.9</v>
      </c>
      <c r="T1283" s="60">
        <v>-11192.8</v>
      </c>
      <c r="U1283" s="58">
        <f t="shared" ref="U1283:U1346" si="20">SUM(I1283:T1283)</f>
        <v>56047.729999999996</v>
      </c>
    </row>
    <row r="1284" spans="1:21">
      <c r="A1284" s="59">
        <v>2201</v>
      </c>
      <c r="B1284" s="59" t="s">
        <v>87</v>
      </c>
      <c r="C1284" s="59">
        <v>2201</v>
      </c>
      <c r="D1284" s="59" t="s">
        <v>87</v>
      </c>
      <c r="E1284" s="59" t="s">
        <v>1150</v>
      </c>
      <c r="F1284" s="59" t="s">
        <v>1151</v>
      </c>
      <c r="G1284" s="59">
        <v>9549000</v>
      </c>
      <c r="H1284" s="59" t="s">
        <v>1030</v>
      </c>
      <c r="I1284" s="60">
        <v>1231.4000000000001</v>
      </c>
      <c r="J1284" s="60">
        <v>1947.62</v>
      </c>
      <c r="K1284" s="60">
        <v>1674.7</v>
      </c>
      <c r="L1284" s="60">
        <v>2301.5500000000002</v>
      </c>
      <c r="M1284" s="60">
        <v>4846.6499999999996</v>
      </c>
      <c r="N1284" s="60">
        <v>3473.74</v>
      </c>
      <c r="O1284" s="60">
        <v>4762.17</v>
      </c>
      <c r="P1284" s="60">
        <v>10831.98</v>
      </c>
      <c r="Q1284" s="60">
        <v>8872.32</v>
      </c>
      <c r="R1284" s="60">
        <v>2584.37</v>
      </c>
      <c r="S1284" s="60">
        <v>1104.3599999999999</v>
      </c>
      <c r="T1284" s="60">
        <v>11034.38</v>
      </c>
      <c r="U1284" s="58">
        <f t="shared" si="20"/>
        <v>54665.240000000005</v>
      </c>
    </row>
    <row r="1285" spans="1:21">
      <c r="A1285" s="59">
        <v>2201</v>
      </c>
      <c r="B1285" s="59" t="s">
        <v>87</v>
      </c>
      <c r="C1285" s="59">
        <v>2201</v>
      </c>
      <c r="D1285" s="59" t="s">
        <v>87</v>
      </c>
      <c r="E1285" s="59" t="s">
        <v>1150</v>
      </c>
      <c r="F1285" s="59" t="s">
        <v>1151</v>
      </c>
      <c r="G1285" s="59">
        <v>9553000</v>
      </c>
      <c r="H1285" s="59" t="s">
        <v>1032</v>
      </c>
      <c r="I1285" s="60">
        <v>397.96</v>
      </c>
      <c r="J1285" s="60">
        <v>712.74</v>
      </c>
      <c r="K1285" s="60"/>
      <c r="L1285" s="60"/>
      <c r="M1285" s="60">
        <v>1010.56</v>
      </c>
      <c r="N1285" s="60"/>
      <c r="O1285" s="60"/>
      <c r="P1285" s="60"/>
      <c r="Q1285" s="60"/>
      <c r="R1285" s="60"/>
      <c r="S1285" s="60"/>
      <c r="T1285" s="60"/>
      <c r="U1285" s="58">
        <f t="shared" si="20"/>
        <v>2121.2600000000002</v>
      </c>
    </row>
    <row r="1286" spans="1:21">
      <c r="A1286" s="59">
        <v>2201</v>
      </c>
      <c r="B1286" s="59" t="s">
        <v>87</v>
      </c>
      <c r="C1286" s="59">
        <v>2201</v>
      </c>
      <c r="D1286" s="59" t="s">
        <v>87</v>
      </c>
      <c r="E1286" s="59" t="s">
        <v>1150</v>
      </c>
      <c r="F1286" s="59" t="s">
        <v>1151</v>
      </c>
      <c r="G1286" s="59">
        <v>9556000</v>
      </c>
      <c r="H1286" s="59" t="s">
        <v>1034</v>
      </c>
      <c r="I1286" s="60"/>
      <c r="J1286" s="60"/>
      <c r="K1286" s="60"/>
      <c r="L1286" s="60"/>
      <c r="M1286" s="60"/>
      <c r="N1286" s="60">
        <v>248.69</v>
      </c>
      <c r="O1286" s="60"/>
      <c r="P1286" s="60"/>
      <c r="Q1286" s="60"/>
      <c r="R1286" s="60"/>
      <c r="S1286" s="60"/>
      <c r="T1286" s="60"/>
      <c r="U1286" s="58">
        <f t="shared" si="20"/>
        <v>248.69</v>
      </c>
    </row>
    <row r="1287" spans="1:21">
      <c r="A1287" s="59">
        <v>2201</v>
      </c>
      <c r="B1287" s="59" t="s">
        <v>87</v>
      </c>
      <c r="C1287" s="59">
        <v>2201</v>
      </c>
      <c r="D1287" s="59" t="s">
        <v>87</v>
      </c>
      <c r="E1287" s="59" t="s">
        <v>1150</v>
      </c>
      <c r="F1287" s="59" t="s">
        <v>1151</v>
      </c>
      <c r="G1287" s="59">
        <v>9560000</v>
      </c>
      <c r="H1287" s="59" t="s">
        <v>1035</v>
      </c>
      <c r="I1287" s="60"/>
      <c r="J1287" s="60">
        <v>2289.48</v>
      </c>
      <c r="K1287" s="60">
        <v>1215.0999999999999</v>
      </c>
      <c r="L1287" s="60"/>
      <c r="M1287" s="60"/>
      <c r="N1287" s="60"/>
      <c r="O1287" s="60">
        <v>528.95000000000005</v>
      </c>
      <c r="P1287" s="60">
        <v>1405.35</v>
      </c>
      <c r="Q1287" s="60"/>
      <c r="R1287" s="60">
        <v>452.25</v>
      </c>
      <c r="S1287" s="60"/>
      <c r="T1287" s="60"/>
      <c r="U1287" s="58">
        <f t="shared" si="20"/>
        <v>5891.1299999999992</v>
      </c>
    </row>
    <row r="1288" spans="1:21">
      <c r="A1288" s="59">
        <v>2201</v>
      </c>
      <c r="B1288" s="59" t="s">
        <v>87</v>
      </c>
      <c r="C1288" s="59">
        <v>2201</v>
      </c>
      <c r="D1288" s="59" t="s">
        <v>87</v>
      </c>
      <c r="E1288" s="59" t="s">
        <v>1150</v>
      </c>
      <c r="F1288" s="59" t="s">
        <v>1151</v>
      </c>
      <c r="G1288" s="59">
        <v>9561200</v>
      </c>
      <c r="H1288" s="59" t="s">
        <v>1037</v>
      </c>
      <c r="I1288" s="60"/>
      <c r="J1288" s="60"/>
      <c r="K1288" s="60"/>
      <c r="L1288" s="60">
        <v>7.5</v>
      </c>
      <c r="M1288" s="60"/>
      <c r="N1288" s="60"/>
      <c r="O1288" s="60"/>
      <c r="P1288" s="60"/>
      <c r="Q1288" s="60"/>
      <c r="R1288" s="60">
        <v>22.58</v>
      </c>
      <c r="S1288" s="60"/>
      <c r="T1288" s="60">
        <v>7</v>
      </c>
      <c r="U1288" s="58">
        <f t="shared" si="20"/>
        <v>37.08</v>
      </c>
    </row>
    <row r="1289" spans="1:21">
      <c r="A1289" s="59">
        <v>2201</v>
      </c>
      <c r="B1289" s="59" t="s">
        <v>87</v>
      </c>
      <c r="C1289" s="59">
        <v>2201</v>
      </c>
      <c r="D1289" s="59" t="s">
        <v>87</v>
      </c>
      <c r="E1289" s="59" t="s">
        <v>1150</v>
      </c>
      <c r="F1289" s="59" t="s">
        <v>1151</v>
      </c>
      <c r="G1289" s="59">
        <v>9562000</v>
      </c>
      <c r="H1289" s="59" t="s">
        <v>1039</v>
      </c>
      <c r="I1289" s="60">
        <v>420.69</v>
      </c>
      <c r="J1289" s="60">
        <v>682.65</v>
      </c>
      <c r="K1289" s="60">
        <v>226.9</v>
      </c>
      <c r="L1289" s="60">
        <v>353.86</v>
      </c>
      <c r="M1289" s="60">
        <v>2180.8200000000002</v>
      </c>
      <c r="N1289" s="60">
        <v>912.96</v>
      </c>
      <c r="O1289" s="60">
        <v>298.95</v>
      </c>
      <c r="P1289" s="60">
        <v>303.08</v>
      </c>
      <c r="Q1289" s="60">
        <v>266.02999999999997</v>
      </c>
      <c r="R1289" s="60">
        <v>511.34</v>
      </c>
      <c r="S1289" s="60">
        <v>212.33</v>
      </c>
      <c r="T1289" s="60">
        <v>1133.6199999999999</v>
      </c>
      <c r="U1289" s="58">
        <f t="shared" si="20"/>
        <v>7503.23</v>
      </c>
    </row>
    <row r="1290" spans="1:21">
      <c r="A1290" s="59">
        <v>2201</v>
      </c>
      <c r="B1290" s="59" t="s">
        <v>87</v>
      </c>
      <c r="C1290" s="59">
        <v>2201</v>
      </c>
      <c r="D1290" s="59" t="s">
        <v>87</v>
      </c>
      <c r="E1290" s="59" t="s">
        <v>1150</v>
      </c>
      <c r="F1290" s="59" t="s">
        <v>1151</v>
      </c>
      <c r="G1290" s="59">
        <v>9566000</v>
      </c>
      <c r="H1290" s="59" t="s">
        <v>1041</v>
      </c>
      <c r="I1290" s="60">
        <v>3353.42</v>
      </c>
      <c r="J1290" s="60">
        <v>2113.16</v>
      </c>
      <c r="K1290" s="60">
        <v>3843.9</v>
      </c>
      <c r="L1290" s="60">
        <v>2819.33</v>
      </c>
      <c r="M1290" s="60">
        <v>1131.6500000000001</v>
      </c>
      <c r="N1290" s="60">
        <v>5238.32</v>
      </c>
      <c r="O1290" s="60">
        <v>3460.74</v>
      </c>
      <c r="P1290" s="60">
        <v>2193.46</v>
      </c>
      <c r="Q1290" s="60">
        <v>1725.46</v>
      </c>
      <c r="R1290" s="60">
        <v>3331.87</v>
      </c>
      <c r="S1290" s="60">
        <v>-136.34</v>
      </c>
      <c r="T1290" s="60">
        <v>1074.0899999999999</v>
      </c>
      <c r="U1290" s="58">
        <f t="shared" si="20"/>
        <v>30149.059999999994</v>
      </c>
    </row>
    <row r="1291" spans="1:21">
      <c r="A1291" s="59">
        <v>2201</v>
      </c>
      <c r="B1291" s="59" t="s">
        <v>87</v>
      </c>
      <c r="C1291" s="59">
        <v>2201</v>
      </c>
      <c r="D1291" s="59" t="s">
        <v>87</v>
      </c>
      <c r="E1291" s="59" t="s">
        <v>1150</v>
      </c>
      <c r="F1291" s="59" t="s">
        <v>1151</v>
      </c>
      <c r="G1291" s="59">
        <v>9569300</v>
      </c>
      <c r="H1291" s="59" t="s">
        <v>1044</v>
      </c>
      <c r="I1291" s="60"/>
      <c r="J1291" s="60">
        <v>32.57</v>
      </c>
      <c r="K1291" s="60">
        <v>3805.06</v>
      </c>
      <c r="L1291" s="60">
        <v>-1233.3800000000001</v>
      </c>
      <c r="M1291" s="60">
        <v>16.260000000000002</v>
      </c>
      <c r="N1291" s="60">
        <v>387.81</v>
      </c>
      <c r="O1291" s="60">
        <v>28.75</v>
      </c>
      <c r="P1291" s="60">
        <v>185.45</v>
      </c>
      <c r="Q1291" s="60">
        <v>246.28</v>
      </c>
      <c r="R1291" s="60">
        <v>79.94</v>
      </c>
      <c r="S1291" s="60">
        <v>26.7</v>
      </c>
      <c r="T1291" s="60">
        <v>54.77</v>
      </c>
      <c r="U1291" s="58">
        <f t="shared" si="20"/>
        <v>3630.21</v>
      </c>
    </row>
    <row r="1292" spans="1:21">
      <c r="A1292" s="59">
        <v>2201</v>
      </c>
      <c r="B1292" s="59" t="s">
        <v>87</v>
      </c>
      <c r="C1292" s="59">
        <v>2201</v>
      </c>
      <c r="D1292" s="59" t="s">
        <v>87</v>
      </c>
      <c r="E1292" s="59" t="s">
        <v>1150</v>
      </c>
      <c r="F1292" s="59" t="s">
        <v>1151</v>
      </c>
      <c r="G1292" s="59">
        <v>9570000</v>
      </c>
      <c r="H1292" s="59" t="s">
        <v>1045</v>
      </c>
      <c r="I1292" s="60"/>
      <c r="J1292" s="60">
        <v>560.80999999999995</v>
      </c>
      <c r="K1292" s="60">
        <v>2560.67</v>
      </c>
      <c r="L1292" s="60"/>
      <c r="M1292" s="60"/>
      <c r="N1292" s="60"/>
      <c r="O1292" s="60"/>
      <c r="P1292" s="60"/>
      <c r="Q1292" s="60"/>
      <c r="R1292" s="60"/>
      <c r="S1292" s="60"/>
      <c r="T1292" s="60"/>
      <c r="U1292" s="58">
        <f t="shared" si="20"/>
        <v>3121.48</v>
      </c>
    </row>
    <row r="1293" spans="1:21">
      <c r="A1293" s="59">
        <v>2201</v>
      </c>
      <c r="B1293" s="59" t="s">
        <v>87</v>
      </c>
      <c r="C1293" s="59">
        <v>2201</v>
      </c>
      <c r="D1293" s="59" t="s">
        <v>87</v>
      </c>
      <c r="E1293" s="59" t="s">
        <v>1150</v>
      </c>
      <c r="F1293" s="59" t="s">
        <v>1151</v>
      </c>
      <c r="G1293" s="59">
        <v>9571000</v>
      </c>
      <c r="H1293" s="59" t="s">
        <v>1046</v>
      </c>
      <c r="I1293" s="60"/>
      <c r="J1293" s="60"/>
      <c r="K1293" s="60"/>
      <c r="L1293" s="60"/>
      <c r="M1293" s="60">
        <v>477.22</v>
      </c>
      <c r="N1293" s="60"/>
      <c r="O1293" s="60">
        <v>75</v>
      </c>
      <c r="P1293" s="60"/>
      <c r="Q1293" s="60"/>
      <c r="R1293" s="60"/>
      <c r="S1293" s="60"/>
      <c r="T1293" s="60"/>
      <c r="U1293" s="58">
        <f t="shared" si="20"/>
        <v>552.22</v>
      </c>
    </row>
    <row r="1294" spans="1:21">
      <c r="A1294" s="59">
        <v>2201</v>
      </c>
      <c r="B1294" s="59" t="s">
        <v>87</v>
      </c>
      <c r="C1294" s="59">
        <v>2201</v>
      </c>
      <c r="D1294" s="59" t="s">
        <v>87</v>
      </c>
      <c r="E1294" s="59" t="s">
        <v>1150</v>
      </c>
      <c r="F1294" s="59" t="s">
        <v>1151</v>
      </c>
      <c r="G1294" s="59">
        <v>9580000</v>
      </c>
      <c r="H1294" s="59" t="s">
        <v>1047</v>
      </c>
      <c r="I1294" s="60"/>
      <c r="J1294" s="60">
        <v>1385.91</v>
      </c>
      <c r="K1294" s="60">
        <v>1878.99</v>
      </c>
      <c r="L1294" s="60">
        <v>7392.81</v>
      </c>
      <c r="M1294" s="60">
        <v>1313.22</v>
      </c>
      <c r="N1294" s="60">
        <v>2053.58</v>
      </c>
      <c r="O1294" s="60">
        <v>1611.31</v>
      </c>
      <c r="P1294" s="60">
        <v>1463.54</v>
      </c>
      <c r="Q1294" s="60">
        <v>95.04</v>
      </c>
      <c r="R1294" s="60">
        <v>5535.66</v>
      </c>
      <c r="S1294" s="60">
        <v>815.86</v>
      </c>
      <c r="T1294" s="60">
        <v>925.41</v>
      </c>
      <c r="U1294" s="58">
        <f t="shared" si="20"/>
        <v>24471.33</v>
      </c>
    </row>
    <row r="1295" spans="1:21">
      <c r="A1295" s="59">
        <v>2201</v>
      </c>
      <c r="B1295" s="59" t="s">
        <v>87</v>
      </c>
      <c r="C1295" s="59">
        <v>2201</v>
      </c>
      <c r="D1295" s="59" t="s">
        <v>87</v>
      </c>
      <c r="E1295" s="59" t="s">
        <v>1150</v>
      </c>
      <c r="F1295" s="59" t="s">
        <v>1151</v>
      </c>
      <c r="G1295" s="59">
        <v>9581000</v>
      </c>
      <c r="H1295" s="59" t="s">
        <v>1048</v>
      </c>
      <c r="I1295" s="60">
        <v>130</v>
      </c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58">
        <f t="shared" si="20"/>
        <v>130</v>
      </c>
    </row>
    <row r="1296" spans="1:21">
      <c r="A1296" s="59">
        <v>2201</v>
      </c>
      <c r="B1296" s="59" t="s">
        <v>87</v>
      </c>
      <c r="C1296" s="59">
        <v>2201</v>
      </c>
      <c r="D1296" s="59" t="s">
        <v>87</v>
      </c>
      <c r="E1296" s="59" t="s">
        <v>1150</v>
      </c>
      <c r="F1296" s="59" t="s">
        <v>1151</v>
      </c>
      <c r="G1296" s="59">
        <v>9582000</v>
      </c>
      <c r="H1296" s="59" t="s">
        <v>1049</v>
      </c>
      <c r="I1296" s="60"/>
      <c r="J1296" s="60">
        <v>24</v>
      </c>
      <c r="K1296" s="60">
        <v>51</v>
      </c>
      <c r="L1296" s="60">
        <v>55</v>
      </c>
      <c r="M1296" s="60">
        <v>15</v>
      </c>
      <c r="N1296" s="60">
        <v>2447.91</v>
      </c>
      <c r="O1296" s="60">
        <v>899.1</v>
      </c>
      <c r="P1296" s="60">
        <v>1437.13</v>
      </c>
      <c r="Q1296" s="60">
        <v>556.4</v>
      </c>
      <c r="R1296" s="60">
        <v>2065.89</v>
      </c>
      <c r="S1296" s="60">
        <v>105.26</v>
      </c>
      <c r="T1296" s="60"/>
      <c r="U1296" s="58">
        <f t="shared" si="20"/>
        <v>7656.6899999999987</v>
      </c>
    </row>
    <row r="1297" spans="1:21">
      <c r="A1297" s="59">
        <v>2201</v>
      </c>
      <c r="B1297" s="59" t="s">
        <v>87</v>
      </c>
      <c r="C1297" s="59">
        <v>2201</v>
      </c>
      <c r="D1297" s="59" t="s">
        <v>87</v>
      </c>
      <c r="E1297" s="59" t="s">
        <v>1150</v>
      </c>
      <c r="F1297" s="59" t="s">
        <v>1151</v>
      </c>
      <c r="G1297" s="59">
        <v>9583000</v>
      </c>
      <c r="H1297" s="59" t="s">
        <v>1050</v>
      </c>
      <c r="I1297" s="60">
        <v>3097.05</v>
      </c>
      <c r="J1297" s="60">
        <v>16049.56</v>
      </c>
      <c r="K1297" s="60">
        <v>10299</v>
      </c>
      <c r="L1297" s="60">
        <v>4695.5</v>
      </c>
      <c r="M1297" s="60">
        <v>7799.88</v>
      </c>
      <c r="N1297" s="60">
        <v>3243.59</v>
      </c>
      <c r="O1297" s="60">
        <v>13924.37</v>
      </c>
      <c r="P1297" s="60">
        <v>6048.04</v>
      </c>
      <c r="Q1297" s="60">
        <v>9317.7000000000007</v>
      </c>
      <c r="R1297" s="60">
        <v>6884.33</v>
      </c>
      <c r="S1297" s="60">
        <v>7175.05</v>
      </c>
      <c r="T1297" s="60">
        <v>4504.7</v>
      </c>
      <c r="U1297" s="58">
        <f t="shared" si="20"/>
        <v>93038.77</v>
      </c>
    </row>
    <row r="1298" spans="1:21">
      <c r="A1298" s="59">
        <v>2201</v>
      </c>
      <c r="B1298" s="59" t="s">
        <v>87</v>
      </c>
      <c r="C1298" s="59">
        <v>2201</v>
      </c>
      <c r="D1298" s="59" t="s">
        <v>87</v>
      </c>
      <c r="E1298" s="59" t="s">
        <v>1150</v>
      </c>
      <c r="F1298" s="59" t="s">
        <v>1151</v>
      </c>
      <c r="G1298" s="59">
        <v>9585000</v>
      </c>
      <c r="H1298" s="59" t="s">
        <v>1052</v>
      </c>
      <c r="I1298" s="60">
        <v>663.34</v>
      </c>
      <c r="J1298" s="60">
        <v>4564.63</v>
      </c>
      <c r="K1298" s="60">
        <v>464.6</v>
      </c>
      <c r="L1298" s="60">
        <v>565.07000000000005</v>
      </c>
      <c r="M1298" s="60">
        <v>3349.1</v>
      </c>
      <c r="N1298" s="60">
        <v>577.9</v>
      </c>
      <c r="O1298" s="60">
        <v>1573.39</v>
      </c>
      <c r="P1298" s="60">
        <v>2561.5500000000002</v>
      </c>
      <c r="Q1298" s="60">
        <v>526.26</v>
      </c>
      <c r="R1298" s="60">
        <v>2451.4</v>
      </c>
      <c r="S1298" s="60">
        <v>3371.53</v>
      </c>
      <c r="T1298" s="60">
        <v>8237.23</v>
      </c>
      <c r="U1298" s="58">
        <f t="shared" si="20"/>
        <v>28905.999999999996</v>
      </c>
    </row>
    <row r="1299" spans="1:21">
      <c r="A1299" s="59">
        <v>2201</v>
      </c>
      <c r="B1299" s="59" t="s">
        <v>87</v>
      </c>
      <c r="C1299" s="59">
        <v>2201</v>
      </c>
      <c r="D1299" s="59" t="s">
        <v>87</v>
      </c>
      <c r="E1299" s="59" t="s">
        <v>1150</v>
      </c>
      <c r="F1299" s="59" t="s">
        <v>1151</v>
      </c>
      <c r="G1299" s="59">
        <v>9586000</v>
      </c>
      <c r="H1299" s="59" t="s">
        <v>1053</v>
      </c>
      <c r="I1299" s="60">
        <v>299.11</v>
      </c>
      <c r="J1299" s="60">
        <v>4543.8500000000004</v>
      </c>
      <c r="K1299" s="60">
        <v>3958.29</v>
      </c>
      <c r="L1299" s="60">
        <v>2689.72</v>
      </c>
      <c r="M1299" s="60">
        <v>265.67</v>
      </c>
      <c r="N1299" s="60">
        <v>1979.98</v>
      </c>
      <c r="O1299" s="60">
        <v>1986.89</v>
      </c>
      <c r="P1299" s="60">
        <v>3635.87</v>
      </c>
      <c r="Q1299" s="60">
        <v>1525.38</v>
      </c>
      <c r="R1299" s="60">
        <v>2672.88</v>
      </c>
      <c r="S1299" s="60">
        <v>7518.33</v>
      </c>
      <c r="T1299" s="60">
        <v>300</v>
      </c>
      <c r="U1299" s="58">
        <f t="shared" si="20"/>
        <v>31375.97</v>
      </c>
    </row>
    <row r="1300" spans="1:21">
      <c r="A1300" s="59">
        <v>2201</v>
      </c>
      <c r="B1300" s="59" t="s">
        <v>87</v>
      </c>
      <c r="C1300" s="59">
        <v>2201</v>
      </c>
      <c r="D1300" s="59" t="s">
        <v>87</v>
      </c>
      <c r="E1300" s="59" t="s">
        <v>1150</v>
      </c>
      <c r="F1300" s="59" t="s">
        <v>1151</v>
      </c>
      <c r="G1300" s="59">
        <v>9588000</v>
      </c>
      <c r="H1300" s="59" t="s">
        <v>1055</v>
      </c>
      <c r="I1300" s="60">
        <v>2893.46</v>
      </c>
      <c r="J1300" s="60">
        <v>6499.44</v>
      </c>
      <c r="K1300" s="60">
        <v>7829.51</v>
      </c>
      <c r="L1300" s="60">
        <v>8642.9699999999993</v>
      </c>
      <c r="M1300" s="60">
        <v>11693.86</v>
      </c>
      <c r="N1300" s="60">
        <v>6879.66</v>
      </c>
      <c r="O1300" s="60">
        <v>4859.37</v>
      </c>
      <c r="P1300" s="60">
        <v>4158.99</v>
      </c>
      <c r="Q1300" s="60">
        <v>15103.69</v>
      </c>
      <c r="R1300" s="60">
        <v>16649.25</v>
      </c>
      <c r="S1300" s="60">
        <v>7538.64</v>
      </c>
      <c r="T1300" s="60">
        <v>12265.2</v>
      </c>
      <c r="U1300" s="58">
        <f t="shared" si="20"/>
        <v>105014.04</v>
      </c>
    </row>
    <row r="1301" spans="1:21">
      <c r="A1301" s="59">
        <v>2201</v>
      </c>
      <c r="B1301" s="59" t="s">
        <v>87</v>
      </c>
      <c r="C1301" s="59">
        <v>2201</v>
      </c>
      <c r="D1301" s="59" t="s">
        <v>87</v>
      </c>
      <c r="E1301" s="59" t="s">
        <v>1150</v>
      </c>
      <c r="F1301" s="59" t="s">
        <v>1151</v>
      </c>
      <c r="G1301" s="59">
        <v>9592000</v>
      </c>
      <c r="H1301" s="59" t="s">
        <v>1057</v>
      </c>
      <c r="I1301" s="60">
        <v>1000</v>
      </c>
      <c r="J1301" s="60"/>
      <c r="K1301" s="60">
        <v>1545.34</v>
      </c>
      <c r="L1301" s="60"/>
      <c r="M1301" s="60">
        <v>500</v>
      </c>
      <c r="N1301" s="60">
        <v>-32.67</v>
      </c>
      <c r="O1301" s="60">
        <v>750</v>
      </c>
      <c r="P1301" s="60">
        <v>750</v>
      </c>
      <c r="Q1301" s="60">
        <v>750</v>
      </c>
      <c r="R1301" s="60">
        <v>1500</v>
      </c>
      <c r="S1301" s="60"/>
      <c r="T1301" s="60">
        <v>750</v>
      </c>
      <c r="U1301" s="58">
        <f t="shared" si="20"/>
        <v>7512.67</v>
      </c>
    </row>
    <row r="1302" spans="1:21">
      <c r="A1302" s="59">
        <v>2201</v>
      </c>
      <c r="B1302" s="59" t="s">
        <v>87</v>
      </c>
      <c r="C1302" s="59">
        <v>2201</v>
      </c>
      <c r="D1302" s="59" t="s">
        <v>87</v>
      </c>
      <c r="E1302" s="59" t="s">
        <v>1150</v>
      </c>
      <c r="F1302" s="59" t="s">
        <v>1151</v>
      </c>
      <c r="G1302" s="59">
        <v>9593000</v>
      </c>
      <c r="H1302" s="59" t="s">
        <v>1058</v>
      </c>
      <c r="I1302" s="60">
        <v>5.18</v>
      </c>
      <c r="J1302" s="60">
        <v>4.38</v>
      </c>
      <c r="K1302" s="60">
        <v>1301.25</v>
      </c>
      <c r="L1302" s="60">
        <v>537.39</v>
      </c>
      <c r="M1302" s="60">
        <v>1283.08</v>
      </c>
      <c r="N1302" s="60">
        <v>225</v>
      </c>
      <c r="O1302" s="60">
        <v>1320.36</v>
      </c>
      <c r="P1302" s="60">
        <v>101</v>
      </c>
      <c r="Q1302" s="60">
        <v>81.09</v>
      </c>
      <c r="R1302" s="60">
        <v>136.88999999999999</v>
      </c>
      <c r="S1302" s="60">
        <v>313.74</v>
      </c>
      <c r="T1302" s="60">
        <v>196.42</v>
      </c>
      <c r="U1302" s="58">
        <f t="shared" si="20"/>
        <v>5505.78</v>
      </c>
    </row>
    <row r="1303" spans="1:21">
      <c r="A1303" s="59">
        <v>2201</v>
      </c>
      <c r="B1303" s="59" t="s">
        <v>87</v>
      </c>
      <c r="C1303" s="59">
        <v>2201</v>
      </c>
      <c r="D1303" s="59" t="s">
        <v>87</v>
      </c>
      <c r="E1303" s="59" t="s">
        <v>1150</v>
      </c>
      <c r="F1303" s="59" t="s">
        <v>1151</v>
      </c>
      <c r="G1303" s="59">
        <v>9594000</v>
      </c>
      <c r="H1303" s="59" t="s">
        <v>1059</v>
      </c>
      <c r="I1303" s="60">
        <v>91.05</v>
      </c>
      <c r="J1303" s="60">
        <v>275.08999999999997</v>
      </c>
      <c r="K1303" s="60">
        <v>144.38</v>
      </c>
      <c r="L1303" s="60">
        <v>325.93</v>
      </c>
      <c r="M1303" s="60">
        <v>204.82</v>
      </c>
      <c r="N1303" s="60">
        <v>277.64</v>
      </c>
      <c r="O1303" s="60">
        <v>318.95999999999998</v>
      </c>
      <c r="P1303" s="60">
        <v>1241.99</v>
      </c>
      <c r="Q1303" s="60">
        <v>3366.88</v>
      </c>
      <c r="R1303" s="60">
        <v>344.47</v>
      </c>
      <c r="S1303" s="60">
        <v>403.29</v>
      </c>
      <c r="T1303" s="60">
        <v>588.22</v>
      </c>
      <c r="U1303" s="58">
        <f t="shared" si="20"/>
        <v>7582.72</v>
      </c>
    </row>
    <row r="1304" spans="1:21">
      <c r="A1304" s="59">
        <v>2201</v>
      </c>
      <c r="B1304" s="59" t="s">
        <v>87</v>
      </c>
      <c r="C1304" s="59">
        <v>2201</v>
      </c>
      <c r="D1304" s="59" t="s">
        <v>87</v>
      </c>
      <c r="E1304" s="59" t="s">
        <v>1150</v>
      </c>
      <c r="F1304" s="59" t="s">
        <v>1151</v>
      </c>
      <c r="G1304" s="59">
        <v>9596000</v>
      </c>
      <c r="H1304" s="59" t="s">
        <v>1061</v>
      </c>
      <c r="I1304" s="60"/>
      <c r="J1304" s="60"/>
      <c r="K1304" s="60"/>
      <c r="L1304" s="60"/>
      <c r="M1304" s="60"/>
      <c r="N1304" s="60">
        <v>150</v>
      </c>
      <c r="O1304" s="60"/>
      <c r="P1304" s="60"/>
      <c r="Q1304" s="60"/>
      <c r="R1304" s="60"/>
      <c r="S1304" s="60"/>
      <c r="T1304" s="60"/>
      <c r="U1304" s="58">
        <f t="shared" si="20"/>
        <v>150</v>
      </c>
    </row>
    <row r="1305" spans="1:21">
      <c r="A1305" s="59">
        <v>2201</v>
      </c>
      <c r="B1305" s="59" t="s">
        <v>87</v>
      </c>
      <c r="C1305" s="59">
        <v>2201</v>
      </c>
      <c r="D1305" s="59" t="s">
        <v>87</v>
      </c>
      <c r="E1305" s="59" t="s">
        <v>1150</v>
      </c>
      <c r="F1305" s="59" t="s">
        <v>1151</v>
      </c>
      <c r="G1305" s="59">
        <v>9901000</v>
      </c>
      <c r="H1305" s="59" t="s">
        <v>1063</v>
      </c>
      <c r="I1305" s="60"/>
      <c r="J1305" s="60"/>
      <c r="K1305" s="60"/>
      <c r="L1305" s="60">
        <v>253.23</v>
      </c>
      <c r="M1305" s="60"/>
      <c r="N1305" s="60"/>
      <c r="O1305" s="60">
        <v>750.24</v>
      </c>
      <c r="P1305" s="60"/>
      <c r="Q1305" s="60"/>
      <c r="R1305" s="60">
        <v>345.94</v>
      </c>
      <c r="S1305" s="60"/>
      <c r="T1305" s="60"/>
      <c r="U1305" s="58">
        <f t="shared" si="20"/>
        <v>1349.41</v>
      </c>
    </row>
    <row r="1306" spans="1:21">
      <c r="A1306" s="59">
        <v>2201</v>
      </c>
      <c r="B1306" s="59" t="s">
        <v>87</v>
      </c>
      <c r="C1306" s="59">
        <v>2201</v>
      </c>
      <c r="D1306" s="59" t="s">
        <v>87</v>
      </c>
      <c r="E1306" s="59" t="s">
        <v>1150</v>
      </c>
      <c r="F1306" s="59" t="s">
        <v>1151</v>
      </c>
      <c r="G1306" s="59">
        <v>9903000</v>
      </c>
      <c r="H1306" s="59" t="s">
        <v>1065</v>
      </c>
      <c r="I1306" s="60">
        <v>5278.93</v>
      </c>
      <c r="J1306" s="60">
        <v>14990.13</v>
      </c>
      <c r="K1306" s="60">
        <v>20236.11</v>
      </c>
      <c r="L1306" s="60">
        <v>12751.03</v>
      </c>
      <c r="M1306" s="60">
        <v>13591.6</v>
      </c>
      <c r="N1306" s="60">
        <v>18482.310000000001</v>
      </c>
      <c r="O1306" s="60">
        <v>18104.669999999998</v>
      </c>
      <c r="P1306" s="60">
        <v>23693.45</v>
      </c>
      <c r="Q1306" s="60">
        <v>30558.89</v>
      </c>
      <c r="R1306" s="60">
        <v>36234.92</v>
      </c>
      <c r="S1306" s="60">
        <v>41809.94</v>
      </c>
      <c r="T1306" s="60">
        <v>24913.09</v>
      </c>
      <c r="U1306" s="58">
        <f t="shared" si="20"/>
        <v>260645.06999999998</v>
      </c>
    </row>
    <row r="1307" spans="1:21">
      <c r="A1307" s="59">
        <v>2201</v>
      </c>
      <c r="B1307" s="59" t="s">
        <v>87</v>
      </c>
      <c r="C1307" s="59">
        <v>2201</v>
      </c>
      <c r="D1307" s="59" t="s">
        <v>87</v>
      </c>
      <c r="E1307" s="59" t="s">
        <v>1150</v>
      </c>
      <c r="F1307" s="59" t="s">
        <v>1151</v>
      </c>
      <c r="G1307" s="59">
        <v>9908000</v>
      </c>
      <c r="H1307" s="59" t="s">
        <v>1066</v>
      </c>
      <c r="I1307" s="60">
        <v>1925.29</v>
      </c>
      <c r="J1307" s="60">
        <v>-369.41</v>
      </c>
      <c r="K1307" s="60">
        <v>690.87</v>
      </c>
      <c r="L1307" s="60">
        <v>1798.05</v>
      </c>
      <c r="M1307" s="60">
        <v>1971.66</v>
      </c>
      <c r="N1307" s="60">
        <v>485.8</v>
      </c>
      <c r="O1307" s="60">
        <v>3491.3</v>
      </c>
      <c r="P1307" s="60">
        <v>2590.35</v>
      </c>
      <c r="Q1307" s="60">
        <v>2728.68</v>
      </c>
      <c r="R1307" s="60">
        <v>9412.94</v>
      </c>
      <c r="S1307" s="60">
        <v>10412.040000000001</v>
      </c>
      <c r="T1307" s="60">
        <v>2318.48</v>
      </c>
      <c r="U1307" s="58">
        <f t="shared" si="20"/>
        <v>37456.05000000001</v>
      </c>
    </row>
    <row r="1308" spans="1:21">
      <c r="A1308" s="59">
        <v>2201</v>
      </c>
      <c r="B1308" s="59" t="s">
        <v>87</v>
      </c>
      <c r="C1308" s="59">
        <v>2201</v>
      </c>
      <c r="D1308" s="59" t="s">
        <v>87</v>
      </c>
      <c r="E1308" s="59" t="s">
        <v>1150</v>
      </c>
      <c r="F1308" s="59" t="s">
        <v>1151</v>
      </c>
      <c r="G1308" s="59">
        <v>9913000</v>
      </c>
      <c r="H1308" s="59" t="s">
        <v>1136</v>
      </c>
      <c r="I1308" s="60"/>
      <c r="J1308" s="60"/>
      <c r="K1308" s="60"/>
      <c r="L1308" s="60"/>
      <c r="M1308" s="60"/>
      <c r="N1308" s="60"/>
      <c r="O1308" s="60"/>
      <c r="P1308" s="60"/>
      <c r="Q1308" s="60">
        <v>921.49</v>
      </c>
      <c r="R1308" s="60">
        <v>3249.74</v>
      </c>
      <c r="S1308" s="60">
        <v>3746.15</v>
      </c>
      <c r="T1308" s="60">
        <v>3647.66</v>
      </c>
      <c r="U1308" s="58">
        <f t="shared" si="20"/>
        <v>11565.039999999999</v>
      </c>
    </row>
    <row r="1309" spans="1:21">
      <c r="A1309" s="59">
        <v>2201</v>
      </c>
      <c r="B1309" s="59" t="s">
        <v>87</v>
      </c>
      <c r="C1309" s="59">
        <v>2201</v>
      </c>
      <c r="D1309" s="59" t="s">
        <v>87</v>
      </c>
      <c r="E1309" s="59" t="s">
        <v>1150</v>
      </c>
      <c r="F1309" s="59" t="s">
        <v>1151</v>
      </c>
      <c r="G1309" s="59">
        <v>9921000</v>
      </c>
      <c r="H1309" s="59" t="s">
        <v>1137</v>
      </c>
      <c r="I1309" s="60">
        <v>13127.55</v>
      </c>
      <c r="J1309" s="60">
        <v>36847.31</v>
      </c>
      <c r="K1309" s="60">
        <v>37857.07</v>
      </c>
      <c r="L1309" s="60">
        <v>25713.99</v>
      </c>
      <c r="M1309" s="60">
        <v>34808.660000000003</v>
      </c>
      <c r="N1309" s="60">
        <v>56870.9</v>
      </c>
      <c r="O1309" s="60">
        <v>52459.21</v>
      </c>
      <c r="P1309" s="60">
        <v>44043.43</v>
      </c>
      <c r="Q1309" s="60">
        <v>37383.89</v>
      </c>
      <c r="R1309" s="60">
        <v>70913.929999999993</v>
      </c>
      <c r="S1309" s="60">
        <v>70619.289999999994</v>
      </c>
      <c r="T1309" s="60">
        <v>49118.77</v>
      </c>
      <c r="U1309" s="58">
        <f t="shared" si="20"/>
        <v>529764</v>
      </c>
    </row>
    <row r="1310" spans="1:21">
      <c r="A1310" s="59">
        <v>2201</v>
      </c>
      <c r="B1310" s="59" t="s">
        <v>87</v>
      </c>
      <c r="C1310" s="59">
        <v>2201</v>
      </c>
      <c r="D1310" s="59" t="s">
        <v>87</v>
      </c>
      <c r="E1310" s="59" t="s">
        <v>1150</v>
      </c>
      <c r="F1310" s="59" t="s">
        <v>1151</v>
      </c>
      <c r="G1310" s="59">
        <v>9928000</v>
      </c>
      <c r="H1310" s="59" t="s">
        <v>1143</v>
      </c>
      <c r="I1310" s="60"/>
      <c r="J1310" s="60"/>
      <c r="K1310" s="60">
        <v>405.25</v>
      </c>
      <c r="L1310" s="60">
        <v>767.5</v>
      </c>
      <c r="M1310" s="60">
        <v>810.5</v>
      </c>
      <c r="N1310" s="60"/>
      <c r="O1310" s="60">
        <v>4.8499999999999996</v>
      </c>
      <c r="P1310" s="60"/>
      <c r="Q1310" s="60"/>
      <c r="R1310" s="60"/>
      <c r="S1310" s="60">
        <v>1614.43</v>
      </c>
      <c r="T1310" s="60"/>
      <c r="U1310" s="58">
        <f t="shared" si="20"/>
        <v>3602.5299999999997</v>
      </c>
    </row>
    <row r="1311" spans="1:21">
      <c r="A1311" s="59">
        <v>2201</v>
      </c>
      <c r="B1311" s="59" t="s">
        <v>87</v>
      </c>
      <c r="C1311" s="59">
        <v>2201</v>
      </c>
      <c r="D1311" s="59" t="s">
        <v>87</v>
      </c>
      <c r="E1311" s="59" t="s">
        <v>1150</v>
      </c>
      <c r="F1311" s="59" t="s">
        <v>1151</v>
      </c>
      <c r="G1311" s="59">
        <v>9930200</v>
      </c>
      <c r="H1311" s="59" t="s">
        <v>1069</v>
      </c>
      <c r="I1311" s="60">
        <v>9.6999999999999993</v>
      </c>
      <c r="J1311" s="60">
        <v>3.47</v>
      </c>
      <c r="K1311" s="60">
        <v>47.67</v>
      </c>
      <c r="L1311" s="60">
        <v>79.36</v>
      </c>
      <c r="M1311" s="60">
        <v>562.4</v>
      </c>
      <c r="N1311" s="60">
        <v>504.74</v>
      </c>
      <c r="O1311" s="60">
        <v>408.97</v>
      </c>
      <c r="P1311" s="60">
        <v>1516.78</v>
      </c>
      <c r="Q1311" s="60">
        <v>168.92</v>
      </c>
      <c r="R1311" s="60">
        <v>274.45</v>
      </c>
      <c r="S1311" s="60">
        <v>-20.07</v>
      </c>
      <c r="T1311" s="60">
        <v>1855.69</v>
      </c>
      <c r="U1311" s="58">
        <f t="shared" si="20"/>
        <v>5412.08</v>
      </c>
    </row>
    <row r="1312" spans="1:21">
      <c r="A1312" s="59">
        <v>2201</v>
      </c>
      <c r="B1312" s="59" t="s">
        <v>87</v>
      </c>
      <c r="C1312" s="59">
        <v>2201</v>
      </c>
      <c r="D1312" s="59" t="s">
        <v>87</v>
      </c>
      <c r="E1312" s="59" t="s">
        <v>1150</v>
      </c>
      <c r="F1312" s="59" t="s">
        <v>1151</v>
      </c>
      <c r="G1312" s="59">
        <v>9935000</v>
      </c>
      <c r="H1312" s="59" t="s">
        <v>1070</v>
      </c>
      <c r="I1312" s="60">
        <v>201.87</v>
      </c>
      <c r="J1312" s="60">
        <v>7710.94</v>
      </c>
      <c r="K1312" s="60">
        <v>997.78</v>
      </c>
      <c r="L1312" s="60">
        <v>915.82</v>
      </c>
      <c r="M1312" s="60">
        <v>1761.43</v>
      </c>
      <c r="N1312" s="60">
        <v>1078.3599999999999</v>
      </c>
      <c r="O1312" s="60">
        <v>1430.73</v>
      </c>
      <c r="P1312" s="60">
        <v>2155.5500000000002</v>
      </c>
      <c r="Q1312" s="60">
        <v>3804.78</v>
      </c>
      <c r="R1312" s="60">
        <v>749.62</v>
      </c>
      <c r="S1312" s="60">
        <v>4849.41</v>
      </c>
      <c r="T1312" s="60">
        <v>1216.07</v>
      </c>
      <c r="U1312" s="58">
        <f t="shared" si="20"/>
        <v>26872.359999999997</v>
      </c>
    </row>
    <row r="1313" spans="1:21">
      <c r="A1313" s="59">
        <v>2201</v>
      </c>
      <c r="B1313" s="59" t="s">
        <v>87</v>
      </c>
      <c r="C1313" s="59">
        <v>2201</v>
      </c>
      <c r="D1313" s="59" t="s">
        <v>87</v>
      </c>
      <c r="E1313" s="59" t="s">
        <v>1150</v>
      </c>
      <c r="F1313" s="59" t="s">
        <v>1151</v>
      </c>
      <c r="G1313" s="59" t="s">
        <v>1071</v>
      </c>
      <c r="H1313" s="59" t="s">
        <v>1072</v>
      </c>
      <c r="I1313" s="60"/>
      <c r="J1313" s="60"/>
      <c r="K1313" s="60"/>
      <c r="L1313" s="60"/>
      <c r="M1313" s="60"/>
      <c r="N1313" s="60"/>
      <c r="O1313" s="60"/>
      <c r="P1313" s="60"/>
      <c r="Q1313" s="60"/>
      <c r="R1313" s="60">
        <v>-162.66</v>
      </c>
      <c r="S1313" s="60"/>
      <c r="T1313" s="60"/>
      <c r="U1313" s="58">
        <f t="shared" si="20"/>
        <v>-162.66</v>
      </c>
    </row>
    <row r="1314" spans="1:21">
      <c r="A1314" s="59">
        <v>2201</v>
      </c>
      <c r="B1314" s="59" t="s">
        <v>87</v>
      </c>
      <c r="C1314" s="59">
        <v>2201</v>
      </c>
      <c r="D1314" s="59" t="s">
        <v>87</v>
      </c>
      <c r="E1314" s="59" t="s">
        <v>1152</v>
      </c>
      <c r="F1314" s="59" t="s">
        <v>1153</v>
      </c>
      <c r="G1314" s="59">
        <v>9184100</v>
      </c>
      <c r="H1314" s="59" t="s">
        <v>93</v>
      </c>
      <c r="I1314" s="60">
        <v>523.39</v>
      </c>
      <c r="J1314" s="60"/>
      <c r="K1314" s="60"/>
      <c r="L1314" s="60"/>
      <c r="M1314" s="60">
        <v>4508.1899999999996</v>
      </c>
      <c r="N1314" s="60">
        <v>148.94</v>
      </c>
      <c r="O1314" s="60"/>
      <c r="P1314" s="60">
        <v>80</v>
      </c>
      <c r="Q1314" s="60">
        <v>0</v>
      </c>
      <c r="R1314" s="60"/>
      <c r="S1314" s="60">
        <v>106.46</v>
      </c>
      <c r="T1314" s="60">
        <v>4198.16</v>
      </c>
      <c r="U1314" s="58">
        <f t="shared" si="20"/>
        <v>9565.14</v>
      </c>
    </row>
    <row r="1315" spans="1:21">
      <c r="A1315" s="59">
        <v>2201</v>
      </c>
      <c r="B1315" s="59" t="s">
        <v>87</v>
      </c>
      <c r="C1315" s="59">
        <v>2201</v>
      </c>
      <c r="D1315" s="59" t="s">
        <v>87</v>
      </c>
      <c r="E1315" s="59" t="s">
        <v>1152</v>
      </c>
      <c r="F1315" s="59" t="s">
        <v>1153</v>
      </c>
      <c r="G1315" s="59">
        <v>9416000</v>
      </c>
      <c r="H1315" s="59" t="s">
        <v>1015</v>
      </c>
      <c r="I1315" s="60">
        <v>153.36000000000001</v>
      </c>
      <c r="J1315" s="60"/>
      <c r="K1315" s="60"/>
      <c r="L1315" s="60"/>
      <c r="M1315" s="60">
        <v>237.9</v>
      </c>
      <c r="N1315" s="60"/>
      <c r="O1315" s="60"/>
      <c r="P1315" s="60"/>
      <c r="Q1315" s="60"/>
      <c r="R1315" s="60">
        <v>25</v>
      </c>
      <c r="S1315" s="60"/>
      <c r="T1315" s="60">
        <v>519.85</v>
      </c>
      <c r="U1315" s="58">
        <f t="shared" si="20"/>
        <v>936.11</v>
      </c>
    </row>
    <row r="1316" spans="1:21">
      <c r="A1316" s="59">
        <v>2201</v>
      </c>
      <c r="B1316" s="59" t="s">
        <v>87</v>
      </c>
      <c r="C1316" s="59">
        <v>2201</v>
      </c>
      <c r="D1316" s="59" t="s">
        <v>87</v>
      </c>
      <c r="E1316" s="59" t="s">
        <v>1152</v>
      </c>
      <c r="F1316" s="59" t="s">
        <v>1153</v>
      </c>
      <c r="G1316" s="59">
        <v>9500000</v>
      </c>
      <c r="H1316" s="59" t="s">
        <v>1017</v>
      </c>
      <c r="I1316" s="60">
        <v>1074.51</v>
      </c>
      <c r="J1316" s="60">
        <v>100</v>
      </c>
      <c r="K1316" s="60"/>
      <c r="L1316" s="60"/>
      <c r="M1316" s="60"/>
      <c r="N1316" s="60">
        <v>55.99</v>
      </c>
      <c r="O1316" s="60">
        <v>1651.65</v>
      </c>
      <c r="P1316" s="60">
        <v>1356.37</v>
      </c>
      <c r="Q1316" s="60">
        <v>200</v>
      </c>
      <c r="R1316" s="60">
        <v>895.48</v>
      </c>
      <c r="S1316" s="60">
        <v>5359.57</v>
      </c>
      <c r="T1316" s="60">
        <v>5978.84</v>
      </c>
      <c r="U1316" s="58">
        <f t="shared" si="20"/>
        <v>16672.41</v>
      </c>
    </row>
    <row r="1317" spans="1:21">
      <c r="A1317" s="59">
        <v>2201</v>
      </c>
      <c r="B1317" s="59" t="s">
        <v>87</v>
      </c>
      <c r="C1317" s="59">
        <v>2201</v>
      </c>
      <c r="D1317" s="59" t="s">
        <v>87</v>
      </c>
      <c r="E1317" s="59" t="s">
        <v>1152</v>
      </c>
      <c r="F1317" s="59" t="s">
        <v>1153</v>
      </c>
      <c r="G1317" s="59">
        <v>9506000</v>
      </c>
      <c r="H1317" s="59" t="s">
        <v>1021</v>
      </c>
      <c r="I1317" s="60"/>
      <c r="J1317" s="60"/>
      <c r="K1317" s="60">
        <v>427.8</v>
      </c>
      <c r="L1317" s="60">
        <v>1528.68</v>
      </c>
      <c r="M1317" s="60">
        <v>427.8</v>
      </c>
      <c r="N1317" s="60">
        <v>3486.14</v>
      </c>
      <c r="O1317" s="60"/>
      <c r="P1317" s="60"/>
      <c r="Q1317" s="60"/>
      <c r="R1317" s="60"/>
      <c r="S1317" s="60">
        <v>2391.23</v>
      </c>
      <c r="T1317" s="60">
        <v>4993.6899999999996</v>
      </c>
      <c r="U1317" s="58">
        <f t="shared" si="20"/>
        <v>13255.34</v>
      </c>
    </row>
    <row r="1318" spans="1:21">
      <c r="A1318" s="59">
        <v>2201</v>
      </c>
      <c r="B1318" s="59" t="s">
        <v>87</v>
      </c>
      <c r="C1318" s="59">
        <v>2201</v>
      </c>
      <c r="D1318" s="59" t="s">
        <v>87</v>
      </c>
      <c r="E1318" s="59" t="s">
        <v>1152</v>
      </c>
      <c r="F1318" s="59" t="s">
        <v>1153</v>
      </c>
      <c r="G1318" s="59">
        <v>9548000</v>
      </c>
      <c r="H1318" s="59" t="s">
        <v>1029</v>
      </c>
      <c r="I1318" s="60"/>
      <c r="J1318" s="60"/>
      <c r="K1318" s="60">
        <v>112.87</v>
      </c>
      <c r="L1318" s="60">
        <v>95.53</v>
      </c>
      <c r="M1318" s="60"/>
      <c r="N1318" s="60"/>
      <c r="O1318" s="60"/>
      <c r="P1318" s="60">
        <v>1656.02</v>
      </c>
      <c r="Q1318" s="60"/>
      <c r="R1318" s="60">
        <v>445.24</v>
      </c>
      <c r="S1318" s="60">
        <v>1482.07</v>
      </c>
      <c r="T1318" s="60"/>
      <c r="U1318" s="58">
        <f t="shared" si="20"/>
        <v>3791.7299999999996</v>
      </c>
    </row>
    <row r="1319" spans="1:21">
      <c r="A1319" s="59">
        <v>2201</v>
      </c>
      <c r="B1319" s="59" t="s">
        <v>87</v>
      </c>
      <c r="C1319" s="59">
        <v>2201</v>
      </c>
      <c r="D1319" s="59" t="s">
        <v>87</v>
      </c>
      <c r="E1319" s="59" t="s">
        <v>1152</v>
      </c>
      <c r="F1319" s="59" t="s">
        <v>1153</v>
      </c>
      <c r="G1319" s="59">
        <v>9549000</v>
      </c>
      <c r="H1319" s="59" t="s">
        <v>1030</v>
      </c>
      <c r="I1319" s="60">
        <v>458.59</v>
      </c>
      <c r="J1319" s="60">
        <v>552</v>
      </c>
      <c r="K1319" s="60">
        <v>353.46</v>
      </c>
      <c r="L1319" s="60">
        <v>500</v>
      </c>
      <c r="M1319" s="60"/>
      <c r="N1319" s="60">
        <v>170.87</v>
      </c>
      <c r="O1319" s="60"/>
      <c r="P1319" s="60"/>
      <c r="Q1319" s="60">
        <v>127.93</v>
      </c>
      <c r="R1319" s="60">
        <v>88.7</v>
      </c>
      <c r="S1319" s="60">
        <v>37.58</v>
      </c>
      <c r="T1319" s="60">
        <v>2361.08</v>
      </c>
      <c r="U1319" s="58">
        <f t="shared" si="20"/>
        <v>4650.2099999999991</v>
      </c>
    </row>
    <row r="1320" spans="1:21">
      <c r="A1320" s="59">
        <v>2201</v>
      </c>
      <c r="B1320" s="59" t="s">
        <v>87</v>
      </c>
      <c r="C1320" s="59">
        <v>2201</v>
      </c>
      <c r="D1320" s="59" t="s">
        <v>87</v>
      </c>
      <c r="E1320" s="59" t="s">
        <v>1152</v>
      </c>
      <c r="F1320" s="59" t="s">
        <v>1153</v>
      </c>
      <c r="G1320" s="59">
        <v>9553000</v>
      </c>
      <c r="H1320" s="59" t="s">
        <v>1032</v>
      </c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>
        <v>69.88</v>
      </c>
      <c r="T1320" s="60"/>
      <c r="U1320" s="58">
        <f t="shared" si="20"/>
        <v>69.88</v>
      </c>
    </row>
    <row r="1321" spans="1:21">
      <c r="A1321" s="59">
        <v>2201</v>
      </c>
      <c r="B1321" s="59" t="s">
        <v>87</v>
      </c>
      <c r="C1321" s="59">
        <v>2201</v>
      </c>
      <c r="D1321" s="59" t="s">
        <v>87</v>
      </c>
      <c r="E1321" s="59" t="s">
        <v>1152</v>
      </c>
      <c r="F1321" s="59" t="s">
        <v>1153</v>
      </c>
      <c r="G1321" s="59">
        <v>9562000</v>
      </c>
      <c r="H1321" s="59" t="s">
        <v>1039</v>
      </c>
      <c r="I1321" s="60">
        <v>782.86</v>
      </c>
      <c r="J1321" s="60"/>
      <c r="K1321" s="60"/>
      <c r="L1321" s="60"/>
      <c r="M1321" s="60">
        <v>109.28</v>
      </c>
      <c r="N1321" s="60">
        <v>1651.13</v>
      </c>
      <c r="O1321" s="60">
        <v>2622.53</v>
      </c>
      <c r="P1321" s="60">
        <v>888.51</v>
      </c>
      <c r="Q1321" s="60"/>
      <c r="R1321" s="60">
        <v>504.29</v>
      </c>
      <c r="S1321" s="60"/>
      <c r="T1321" s="60">
        <v>7413.9</v>
      </c>
      <c r="U1321" s="58">
        <f t="shared" si="20"/>
        <v>13972.5</v>
      </c>
    </row>
    <row r="1322" spans="1:21">
      <c r="A1322" s="59">
        <v>2201</v>
      </c>
      <c r="B1322" s="59" t="s">
        <v>87</v>
      </c>
      <c r="C1322" s="59">
        <v>2201</v>
      </c>
      <c r="D1322" s="59" t="s">
        <v>87</v>
      </c>
      <c r="E1322" s="59" t="s">
        <v>1152</v>
      </c>
      <c r="F1322" s="59" t="s">
        <v>1153</v>
      </c>
      <c r="G1322" s="59">
        <v>9566000</v>
      </c>
      <c r="H1322" s="59" t="s">
        <v>1041</v>
      </c>
      <c r="I1322" s="60">
        <v>989.94</v>
      </c>
      <c r="J1322" s="60">
        <v>245.85</v>
      </c>
      <c r="K1322" s="60">
        <v>566.6</v>
      </c>
      <c r="L1322" s="60">
        <v>1479.9</v>
      </c>
      <c r="M1322" s="60">
        <v>785.7</v>
      </c>
      <c r="N1322" s="60"/>
      <c r="O1322" s="60">
        <v>150</v>
      </c>
      <c r="P1322" s="60">
        <v>1685.72</v>
      </c>
      <c r="Q1322" s="60">
        <v>774.38</v>
      </c>
      <c r="R1322" s="60">
        <v>200</v>
      </c>
      <c r="S1322" s="60">
        <v>3338.7</v>
      </c>
      <c r="T1322" s="60">
        <v>10495.09</v>
      </c>
      <c r="U1322" s="58">
        <f t="shared" si="20"/>
        <v>20711.88</v>
      </c>
    </row>
    <row r="1323" spans="1:21">
      <c r="A1323" s="59">
        <v>2201</v>
      </c>
      <c r="B1323" s="59" t="s">
        <v>87</v>
      </c>
      <c r="C1323" s="59">
        <v>2201</v>
      </c>
      <c r="D1323" s="59" t="s">
        <v>87</v>
      </c>
      <c r="E1323" s="59" t="s">
        <v>1152</v>
      </c>
      <c r="F1323" s="59" t="s">
        <v>1153</v>
      </c>
      <c r="G1323" s="59">
        <v>9582000</v>
      </c>
      <c r="H1323" s="59" t="s">
        <v>1049</v>
      </c>
      <c r="I1323" s="60"/>
      <c r="J1323" s="60"/>
      <c r="K1323" s="60"/>
      <c r="L1323" s="60"/>
      <c r="M1323" s="60">
        <v>61.9</v>
      </c>
      <c r="N1323" s="60"/>
      <c r="O1323" s="60">
        <v>104.94</v>
      </c>
      <c r="P1323" s="60">
        <v>1458.78</v>
      </c>
      <c r="Q1323" s="60">
        <v>213.14</v>
      </c>
      <c r="R1323" s="60"/>
      <c r="S1323" s="60">
        <v>53.88</v>
      </c>
      <c r="T1323" s="60"/>
      <c r="U1323" s="58">
        <f t="shared" si="20"/>
        <v>1892.6399999999999</v>
      </c>
    </row>
    <row r="1324" spans="1:21">
      <c r="A1324" s="59">
        <v>2201</v>
      </c>
      <c r="B1324" s="59" t="s">
        <v>87</v>
      </c>
      <c r="C1324" s="59">
        <v>2201</v>
      </c>
      <c r="D1324" s="59" t="s">
        <v>87</v>
      </c>
      <c r="E1324" s="59" t="s">
        <v>1152</v>
      </c>
      <c r="F1324" s="59" t="s">
        <v>1153</v>
      </c>
      <c r="G1324" s="59">
        <v>9583000</v>
      </c>
      <c r="H1324" s="59" t="s">
        <v>1050</v>
      </c>
      <c r="I1324" s="60">
        <v>6624.22</v>
      </c>
      <c r="J1324" s="60">
        <v>175.96</v>
      </c>
      <c r="K1324" s="60">
        <v>885.71</v>
      </c>
      <c r="L1324" s="60">
        <v>1165.45</v>
      </c>
      <c r="M1324" s="60">
        <v>105.27</v>
      </c>
      <c r="N1324" s="60">
        <v>55.95</v>
      </c>
      <c r="O1324" s="60">
        <v>96.49</v>
      </c>
      <c r="P1324" s="60">
        <v>1418.91</v>
      </c>
      <c r="Q1324" s="60">
        <v>100</v>
      </c>
      <c r="R1324" s="60">
        <v>459.5</v>
      </c>
      <c r="S1324" s="60">
        <v>2344.9</v>
      </c>
      <c r="T1324" s="60">
        <v>453.57</v>
      </c>
      <c r="U1324" s="58">
        <f t="shared" si="20"/>
        <v>13885.93</v>
      </c>
    </row>
    <row r="1325" spans="1:21">
      <c r="A1325" s="59">
        <v>2201</v>
      </c>
      <c r="B1325" s="59" t="s">
        <v>87</v>
      </c>
      <c r="C1325" s="59">
        <v>2201</v>
      </c>
      <c r="D1325" s="59" t="s">
        <v>87</v>
      </c>
      <c r="E1325" s="59" t="s">
        <v>1152</v>
      </c>
      <c r="F1325" s="59" t="s">
        <v>1153</v>
      </c>
      <c r="G1325" s="59">
        <v>9585000</v>
      </c>
      <c r="H1325" s="59" t="s">
        <v>1052</v>
      </c>
      <c r="I1325" s="60"/>
      <c r="J1325" s="60">
        <v>200</v>
      </c>
      <c r="K1325" s="60"/>
      <c r="L1325" s="60"/>
      <c r="M1325" s="60">
        <v>68.760000000000005</v>
      </c>
      <c r="N1325" s="60">
        <v>132.21</v>
      </c>
      <c r="O1325" s="60"/>
      <c r="P1325" s="60"/>
      <c r="Q1325" s="60"/>
      <c r="R1325" s="60"/>
      <c r="S1325" s="60"/>
      <c r="T1325" s="60"/>
      <c r="U1325" s="58">
        <f t="shared" si="20"/>
        <v>400.97</v>
      </c>
    </row>
    <row r="1326" spans="1:21">
      <c r="A1326" s="59">
        <v>2201</v>
      </c>
      <c r="B1326" s="59" t="s">
        <v>87</v>
      </c>
      <c r="C1326" s="59">
        <v>2201</v>
      </c>
      <c r="D1326" s="59" t="s">
        <v>87</v>
      </c>
      <c r="E1326" s="59" t="s">
        <v>1152</v>
      </c>
      <c r="F1326" s="59" t="s">
        <v>1153</v>
      </c>
      <c r="G1326" s="59">
        <v>9586000</v>
      </c>
      <c r="H1326" s="59" t="s">
        <v>1053</v>
      </c>
      <c r="I1326" s="60">
        <v>1766.25</v>
      </c>
      <c r="J1326" s="60"/>
      <c r="K1326" s="60">
        <v>100</v>
      </c>
      <c r="L1326" s="60"/>
      <c r="M1326" s="60">
        <v>138.02000000000001</v>
      </c>
      <c r="N1326" s="60"/>
      <c r="O1326" s="60">
        <v>209.65</v>
      </c>
      <c r="P1326" s="60"/>
      <c r="Q1326" s="60"/>
      <c r="R1326" s="60"/>
      <c r="S1326" s="60"/>
      <c r="T1326" s="60">
        <v>274.39</v>
      </c>
      <c r="U1326" s="58">
        <f t="shared" si="20"/>
        <v>2488.31</v>
      </c>
    </row>
    <row r="1327" spans="1:21">
      <c r="A1327" s="59">
        <v>2201</v>
      </c>
      <c r="B1327" s="59" t="s">
        <v>87</v>
      </c>
      <c r="C1327" s="59">
        <v>2201</v>
      </c>
      <c r="D1327" s="59" t="s">
        <v>87</v>
      </c>
      <c r="E1327" s="59" t="s">
        <v>1152</v>
      </c>
      <c r="F1327" s="59" t="s">
        <v>1153</v>
      </c>
      <c r="G1327" s="59">
        <v>9588000</v>
      </c>
      <c r="H1327" s="59" t="s">
        <v>1055</v>
      </c>
      <c r="I1327" s="60">
        <v>1539.03</v>
      </c>
      <c r="J1327" s="60">
        <v>1138.32</v>
      </c>
      <c r="K1327" s="60">
        <v>482.49</v>
      </c>
      <c r="L1327" s="60">
        <v>4685.28</v>
      </c>
      <c r="M1327" s="60">
        <v>4409.3500000000004</v>
      </c>
      <c r="N1327" s="60">
        <v>120</v>
      </c>
      <c r="O1327" s="60">
        <v>288.23</v>
      </c>
      <c r="P1327" s="60">
        <v>235.02</v>
      </c>
      <c r="Q1327" s="60">
        <v>3557.92</v>
      </c>
      <c r="R1327" s="60">
        <v>601.64</v>
      </c>
      <c r="S1327" s="60">
        <v>2914.1</v>
      </c>
      <c r="T1327" s="60">
        <v>25098.76</v>
      </c>
      <c r="U1327" s="58">
        <f t="shared" si="20"/>
        <v>45070.14</v>
      </c>
    </row>
    <row r="1328" spans="1:21">
      <c r="A1328" s="59">
        <v>2201</v>
      </c>
      <c r="B1328" s="59" t="s">
        <v>87</v>
      </c>
      <c r="C1328" s="59">
        <v>2201</v>
      </c>
      <c r="D1328" s="59" t="s">
        <v>87</v>
      </c>
      <c r="E1328" s="59" t="s">
        <v>1152</v>
      </c>
      <c r="F1328" s="59" t="s">
        <v>1153</v>
      </c>
      <c r="G1328" s="59">
        <v>9592000</v>
      </c>
      <c r="H1328" s="59" t="s">
        <v>1057</v>
      </c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>
        <v>504.94</v>
      </c>
      <c r="U1328" s="58">
        <f t="shared" si="20"/>
        <v>504.94</v>
      </c>
    </row>
    <row r="1329" spans="1:21">
      <c r="A1329" s="59">
        <v>2201</v>
      </c>
      <c r="B1329" s="59" t="s">
        <v>87</v>
      </c>
      <c r="C1329" s="59">
        <v>2201</v>
      </c>
      <c r="D1329" s="59" t="s">
        <v>87</v>
      </c>
      <c r="E1329" s="59" t="s">
        <v>1152</v>
      </c>
      <c r="F1329" s="59" t="s">
        <v>1153</v>
      </c>
      <c r="G1329" s="59">
        <v>9593000</v>
      </c>
      <c r="H1329" s="59" t="s">
        <v>1058</v>
      </c>
      <c r="I1329" s="60"/>
      <c r="J1329" s="60"/>
      <c r="K1329" s="60"/>
      <c r="L1329" s="60"/>
      <c r="M1329" s="60"/>
      <c r="N1329" s="60"/>
      <c r="O1329" s="60"/>
      <c r="P1329" s="60"/>
      <c r="Q1329" s="60"/>
      <c r="R1329" s="60">
        <v>36.53</v>
      </c>
      <c r="S1329" s="60"/>
      <c r="T1329" s="60"/>
      <c r="U1329" s="58">
        <f t="shared" si="20"/>
        <v>36.53</v>
      </c>
    </row>
    <row r="1330" spans="1:21">
      <c r="A1330" s="59">
        <v>2201</v>
      </c>
      <c r="B1330" s="59" t="s">
        <v>87</v>
      </c>
      <c r="C1330" s="59">
        <v>2201</v>
      </c>
      <c r="D1330" s="59" t="s">
        <v>87</v>
      </c>
      <c r="E1330" s="59" t="s">
        <v>1152</v>
      </c>
      <c r="F1330" s="59" t="s">
        <v>1153</v>
      </c>
      <c r="G1330" s="59">
        <v>9903000</v>
      </c>
      <c r="H1330" s="59" t="s">
        <v>1065</v>
      </c>
      <c r="I1330" s="60">
        <v>865.39</v>
      </c>
      <c r="J1330" s="60">
        <v>189.82</v>
      </c>
      <c r="K1330" s="60">
        <v>14.97</v>
      </c>
      <c r="L1330" s="60">
        <v>738.91</v>
      </c>
      <c r="M1330" s="60">
        <v>2885.3</v>
      </c>
      <c r="N1330" s="60">
        <v>478.59</v>
      </c>
      <c r="O1330" s="60">
        <v>92.67</v>
      </c>
      <c r="P1330" s="60">
        <v>2108.31</v>
      </c>
      <c r="Q1330" s="60">
        <v>224.15</v>
      </c>
      <c r="R1330" s="60">
        <v>1968.12</v>
      </c>
      <c r="S1330" s="60">
        <v>2685.56</v>
      </c>
      <c r="T1330" s="60">
        <v>3798.78</v>
      </c>
      <c r="U1330" s="58">
        <f t="shared" si="20"/>
        <v>16050.57</v>
      </c>
    </row>
    <row r="1331" spans="1:21">
      <c r="A1331" s="59">
        <v>2201</v>
      </c>
      <c r="B1331" s="59" t="s">
        <v>87</v>
      </c>
      <c r="C1331" s="59">
        <v>2201</v>
      </c>
      <c r="D1331" s="59" t="s">
        <v>87</v>
      </c>
      <c r="E1331" s="59" t="s">
        <v>1152</v>
      </c>
      <c r="F1331" s="59" t="s">
        <v>1153</v>
      </c>
      <c r="G1331" s="59">
        <v>9908000</v>
      </c>
      <c r="H1331" s="59" t="s">
        <v>1066</v>
      </c>
      <c r="I1331" s="60">
        <v>25</v>
      </c>
      <c r="J1331" s="60"/>
      <c r="K1331" s="60">
        <v>-25</v>
      </c>
      <c r="L1331" s="60">
        <v>200</v>
      </c>
      <c r="M1331" s="60"/>
      <c r="N1331" s="60">
        <v>107.52</v>
      </c>
      <c r="O1331" s="60"/>
      <c r="P1331" s="60"/>
      <c r="Q1331" s="60"/>
      <c r="R1331" s="60"/>
      <c r="S1331" s="60"/>
      <c r="T1331" s="60"/>
      <c r="U1331" s="58">
        <f t="shared" si="20"/>
        <v>307.52</v>
      </c>
    </row>
    <row r="1332" spans="1:21">
      <c r="A1332" s="59">
        <v>2201</v>
      </c>
      <c r="B1332" s="59" t="s">
        <v>87</v>
      </c>
      <c r="C1332" s="59">
        <v>2201</v>
      </c>
      <c r="D1332" s="59" t="s">
        <v>87</v>
      </c>
      <c r="E1332" s="59" t="s">
        <v>1152</v>
      </c>
      <c r="F1332" s="59" t="s">
        <v>1153</v>
      </c>
      <c r="G1332" s="59">
        <v>9921000</v>
      </c>
      <c r="H1332" s="59" t="s">
        <v>1137</v>
      </c>
      <c r="I1332" s="60">
        <v>3586.8</v>
      </c>
      <c r="J1332" s="60">
        <v>4684.75</v>
      </c>
      <c r="K1332" s="60">
        <v>2153.42</v>
      </c>
      <c r="L1332" s="60">
        <v>261.22000000000003</v>
      </c>
      <c r="M1332" s="60">
        <v>2001.59</v>
      </c>
      <c r="N1332" s="60">
        <v>750.53</v>
      </c>
      <c r="O1332" s="60">
        <v>592.91</v>
      </c>
      <c r="P1332" s="60">
        <v>868.04</v>
      </c>
      <c r="Q1332" s="60">
        <v>510.81</v>
      </c>
      <c r="R1332" s="60">
        <v>1447.24</v>
      </c>
      <c r="S1332" s="60">
        <v>209.88</v>
      </c>
      <c r="T1332" s="60">
        <v>2268.36</v>
      </c>
      <c r="U1332" s="58">
        <f t="shared" si="20"/>
        <v>19335.55</v>
      </c>
    </row>
    <row r="1333" spans="1:21">
      <c r="A1333" s="59">
        <v>2201</v>
      </c>
      <c r="B1333" s="59" t="s">
        <v>87</v>
      </c>
      <c r="C1333" s="59">
        <v>2201</v>
      </c>
      <c r="D1333" s="59" t="s">
        <v>87</v>
      </c>
      <c r="E1333" s="59" t="s">
        <v>1152</v>
      </c>
      <c r="F1333" s="59" t="s">
        <v>1153</v>
      </c>
      <c r="G1333" s="59">
        <v>9930200</v>
      </c>
      <c r="H1333" s="59" t="s">
        <v>1069</v>
      </c>
      <c r="I1333" s="60"/>
      <c r="J1333" s="60"/>
      <c r="K1333" s="60"/>
      <c r="L1333" s="60"/>
      <c r="M1333" s="60"/>
      <c r="N1333" s="60"/>
      <c r="O1333" s="60"/>
      <c r="P1333" s="60">
        <v>133.16</v>
      </c>
      <c r="Q1333" s="60"/>
      <c r="R1333" s="60"/>
      <c r="S1333" s="60"/>
      <c r="T1333" s="60">
        <v>1338.08</v>
      </c>
      <c r="U1333" s="58">
        <f t="shared" si="20"/>
        <v>1471.24</v>
      </c>
    </row>
    <row r="1334" spans="1:21">
      <c r="A1334" s="59">
        <v>2201</v>
      </c>
      <c r="B1334" s="59" t="s">
        <v>87</v>
      </c>
      <c r="C1334" s="59">
        <v>2201</v>
      </c>
      <c r="D1334" s="59" t="s">
        <v>87</v>
      </c>
      <c r="E1334" s="59" t="s">
        <v>1152</v>
      </c>
      <c r="F1334" s="59" t="s">
        <v>1153</v>
      </c>
      <c r="G1334" s="59">
        <v>9935000</v>
      </c>
      <c r="H1334" s="59" t="s">
        <v>1070</v>
      </c>
      <c r="I1334" s="60">
        <v>72.59</v>
      </c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58">
        <f t="shared" si="20"/>
        <v>72.59</v>
      </c>
    </row>
    <row r="1335" spans="1:21">
      <c r="A1335" s="59">
        <v>2201</v>
      </c>
      <c r="B1335" s="59" t="s">
        <v>87</v>
      </c>
      <c r="C1335" s="59">
        <v>2201</v>
      </c>
      <c r="D1335" s="59" t="s">
        <v>87</v>
      </c>
      <c r="E1335" s="59" t="s">
        <v>1154</v>
      </c>
      <c r="F1335" s="59" t="s">
        <v>1155</v>
      </c>
      <c r="G1335" s="59">
        <v>9184100</v>
      </c>
      <c r="H1335" s="59" t="s">
        <v>93</v>
      </c>
      <c r="I1335" s="60">
        <v>605.48</v>
      </c>
      <c r="J1335" s="60">
        <v>36373.68</v>
      </c>
      <c r="K1335" s="60">
        <v>7244.35</v>
      </c>
      <c r="L1335" s="60">
        <v>4768.6000000000004</v>
      </c>
      <c r="M1335" s="60">
        <v>20839.080000000002</v>
      </c>
      <c r="N1335" s="60">
        <v>5481.45</v>
      </c>
      <c r="O1335" s="60">
        <v>6107.33</v>
      </c>
      <c r="P1335" s="60">
        <v>8134.54</v>
      </c>
      <c r="Q1335" s="60">
        <v>9927.6299999999992</v>
      </c>
      <c r="R1335" s="60">
        <v>6756.46</v>
      </c>
      <c r="S1335" s="60">
        <v>7030.56</v>
      </c>
      <c r="T1335" s="60">
        <v>11137.25</v>
      </c>
      <c r="U1335" s="58">
        <f t="shared" si="20"/>
        <v>124406.41</v>
      </c>
    </row>
    <row r="1336" spans="1:21">
      <c r="A1336" s="59">
        <v>2201</v>
      </c>
      <c r="B1336" s="59" t="s">
        <v>87</v>
      </c>
      <c r="C1336" s="59">
        <v>2201</v>
      </c>
      <c r="D1336" s="59" t="s">
        <v>87</v>
      </c>
      <c r="E1336" s="59" t="s">
        <v>1154</v>
      </c>
      <c r="F1336" s="59" t="s">
        <v>1155</v>
      </c>
      <c r="G1336" s="59">
        <v>9416000</v>
      </c>
      <c r="H1336" s="59" t="s">
        <v>1015</v>
      </c>
      <c r="I1336" s="60">
        <v>156.36000000000001</v>
      </c>
      <c r="J1336" s="60"/>
      <c r="K1336" s="60">
        <v>319.94</v>
      </c>
      <c r="L1336" s="60">
        <v>0.14000000000000001</v>
      </c>
      <c r="M1336" s="60">
        <v>0.08</v>
      </c>
      <c r="N1336" s="60">
        <v>7.0000000000000007E-2</v>
      </c>
      <c r="O1336" s="60"/>
      <c r="P1336" s="60"/>
      <c r="Q1336" s="60"/>
      <c r="R1336" s="60"/>
      <c r="S1336" s="60">
        <v>0.1</v>
      </c>
      <c r="T1336" s="60">
        <v>0.24</v>
      </c>
      <c r="U1336" s="58">
        <f t="shared" si="20"/>
        <v>476.93</v>
      </c>
    </row>
    <row r="1337" spans="1:21">
      <c r="A1337" s="59">
        <v>2201</v>
      </c>
      <c r="B1337" s="59" t="s">
        <v>87</v>
      </c>
      <c r="C1337" s="59">
        <v>2201</v>
      </c>
      <c r="D1337" s="59" t="s">
        <v>87</v>
      </c>
      <c r="E1337" s="59" t="s">
        <v>1154</v>
      </c>
      <c r="F1337" s="59" t="s">
        <v>1155</v>
      </c>
      <c r="G1337" s="59">
        <v>9426500</v>
      </c>
      <c r="H1337" s="59" t="s">
        <v>1016</v>
      </c>
      <c r="I1337" s="60">
        <v>0.01</v>
      </c>
      <c r="J1337" s="60">
        <v>63.75</v>
      </c>
      <c r="K1337" s="60"/>
      <c r="L1337" s="60">
        <v>34</v>
      </c>
      <c r="M1337" s="60">
        <v>0</v>
      </c>
      <c r="N1337" s="60">
        <v>0</v>
      </c>
      <c r="O1337" s="60"/>
      <c r="P1337" s="60"/>
      <c r="Q1337" s="60"/>
      <c r="R1337" s="60"/>
      <c r="S1337" s="60"/>
      <c r="T1337" s="60">
        <v>800</v>
      </c>
      <c r="U1337" s="58">
        <f t="shared" si="20"/>
        <v>897.76</v>
      </c>
    </row>
    <row r="1338" spans="1:21">
      <c r="A1338" s="59">
        <v>2201</v>
      </c>
      <c r="B1338" s="59" t="s">
        <v>87</v>
      </c>
      <c r="C1338" s="59">
        <v>2201</v>
      </c>
      <c r="D1338" s="59" t="s">
        <v>87</v>
      </c>
      <c r="E1338" s="59" t="s">
        <v>1154</v>
      </c>
      <c r="F1338" s="59" t="s">
        <v>1155</v>
      </c>
      <c r="G1338" s="59">
        <v>9500000</v>
      </c>
      <c r="H1338" s="59" t="s">
        <v>1017</v>
      </c>
      <c r="I1338" s="60">
        <v>542.34</v>
      </c>
      <c r="J1338" s="60">
        <v>7303.72</v>
      </c>
      <c r="K1338" s="60">
        <v>240.88</v>
      </c>
      <c r="L1338" s="60">
        <v>5158.12</v>
      </c>
      <c r="M1338" s="60">
        <v>1932.76</v>
      </c>
      <c r="N1338" s="60">
        <v>3093.45</v>
      </c>
      <c r="O1338" s="60">
        <v>46.91</v>
      </c>
      <c r="P1338" s="60">
        <v>2617.96</v>
      </c>
      <c r="Q1338" s="60">
        <v>1776.56</v>
      </c>
      <c r="R1338" s="60">
        <v>4706.87</v>
      </c>
      <c r="S1338" s="60">
        <v>15990.93</v>
      </c>
      <c r="T1338" s="60">
        <v>27399.59</v>
      </c>
      <c r="U1338" s="58">
        <f t="shared" si="20"/>
        <v>70810.09</v>
      </c>
    </row>
    <row r="1339" spans="1:21">
      <c r="A1339" s="59">
        <v>2201</v>
      </c>
      <c r="B1339" s="59" t="s">
        <v>87</v>
      </c>
      <c r="C1339" s="59">
        <v>2201</v>
      </c>
      <c r="D1339" s="59" t="s">
        <v>87</v>
      </c>
      <c r="E1339" s="59" t="s">
        <v>1154</v>
      </c>
      <c r="F1339" s="59" t="s">
        <v>1155</v>
      </c>
      <c r="G1339" s="59">
        <v>9501000</v>
      </c>
      <c r="H1339" s="59" t="s">
        <v>1018</v>
      </c>
      <c r="I1339" s="60">
        <v>0.21</v>
      </c>
      <c r="J1339" s="60"/>
      <c r="K1339" s="60">
        <v>0.22</v>
      </c>
      <c r="L1339" s="60">
        <v>0.09</v>
      </c>
      <c r="M1339" s="60">
        <v>0.08</v>
      </c>
      <c r="N1339" s="60">
        <v>0.03</v>
      </c>
      <c r="O1339" s="60"/>
      <c r="P1339" s="60"/>
      <c r="Q1339" s="60"/>
      <c r="R1339" s="60"/>
      <c r="S1339" s="60">
        <v>7.0000000000000007E-2</v>
      </c>
      <c r="T1339" s="60">
        <v>0.11</v>
      </c>
      <c r="U1339" s="58">
        <f t="shared" si="20"/>
        <v>0.80999999999999994</v>
      </c>
    </row>
    <row r="1340" spans="1:21">
      <c r="A1340" s="59">
        <v>2201</v>
      </c>
      <c r="B1340" s="59" t="s">
        <v>87</v>
      </c>
      <c r="C1340" s="59">
        <v>2201</v>
      </c>
      <c r="D1340" s="59" t="s">
        <v>87</v>
      </c>
      <c r="E1340" s="59" t="s">
        <v>1154</v>
      </c>
      <c r="F1340" s="59" t="s">
        <v>1155</v>
      </c>
      <c r="G1340" s="59">
        <v>9502000</v>
      </c>
      <c r="H1340" s="59" t="s">
        <v>1019</v>
      </c>
      <c r="I1340" s="60">
        <v>0.65</v>
      </c>
      <c r="J1340" s="60"/>
      <c r="K1340" s="60">
        <v>2.52</v>
      </c>
      <c r="L1340" s="60">
        <v>1.07</v>
      </c>
      <c r="M1340" s="60">
        <v>0.44</v>
      </c>
      <c r="N1340" s="60">
        <v>4.5199999999999996</v>
      </c>
      <c r="O1340" s="60"/>
      <c r="P1340" s="60"/>
      <c r="Q1340" s="60"/>
      <c r="R1340" s="60"/>
      <c r="S1340" s="60">
        <v>0.71</v>
      </c>
      <c r="T1340" s="60">
        <v>1.8</v>
      </c>
      <c r="U1340" s="58">
        <f t="shared" si="20"/>
        <v>11.71</v>
      </c>
    </row>
    <row r="1341" spans="1:21">
      <c r="A1341" s="59">
        <v>2201</v>
      </c>
      <c r="B1341" s="59" t="s">
        <v>87</v>
      </c>
      <c r="C1341" s="59">
        <v>2201</v>
      </c>
      <c r="D1341" s="59" t="s">
        <v>87</v>
      </c>
      <c r="E1341" s="59" t="s">
        <v>1154</v>
      </c>
      <c r="F1341" s="59" t="s">
        <v>1155</v>
      </c>
      <c r="G1341" s="59">
        <v>9505000</v>
      </c>
      <c r="H1341" s="59" t="s">
        <v>1020</v>
      </c>
      <c r="I1341" s="60">
        <v>0.38</v>
      </c>
      <c r="J1341" s="60"/>
      <c r="K1341" s="60">
        <v>1.4</v>
      </c>
      <c r="L1341" s="60">
        <v>0.55000000000000004</v>
      </c>
      <c r="M1341" s="60">
        <v>0.28999999999999998</v>
      </c>
      <c r="N1341" s="60">
        <v>0.43</v>
      </c>
      <c r="O1341" s="60"/>
      <c r="P1341" s="60"/>
      <c r="Q1341" s="60"/>
      <c r="R1341" s="60"/>
      <c r="S1341" s="60">
        <v>0.5</v>
      </c>
      <c r="T1341" s="60">
        <v>1.33</v>
      </c>
      <c r="U1341" s="58">
        <f t="shared" si="20"/>
        <v>4.8800000000000008</v>
      </c>
    </row>
    <row r="1342" spans="1:21">
      <c r="A1342" s="59">
        <v>2201</v>
      </c>
      <c r="B1342" s="59" t="s">
        <v>87</v>
      </c>
      <c r="C1342" s="59">
        <v>2201</v>
      </c>
      <c r="D1342" s="59" t="s">
        <v>87</v>
      </c>
      <c r="E1342" s="59" t="s">
        <v>1154</v>
      </c>
      <c r="F1342" s="59" t="s">
        <v>1155</v>
      </c>
      <c r="G1342" s="59">
        <v>9506000</v>
      </c>
      <c r="H1342" s="59" t="s">
        <v>1021</v>
      </c>
      <c r="I1342" s="60">
        <v>15373.2</v>
      </c>
      <c r="J1342" s="60">
        <v>21555.61</v>
      </c>
      <c r="K1342" s="60">
        <v>9858.5400000000009</v>
      </c>
      <c r="L1342" s="60">
        <v>2026.65</v>
      </c>
      <c r="M1342" s="60">
        <v>23780.240000000002</v>
      </c>
      <c r="N1342" s="60">
        <v>15559.71</v>
      </c>
      <c r="O1342" s="60">
        <v>2028.95</v>
      </c>
      <c r="P1342" s="60">
        <v>7762.86</v>
      </c>
      <c r="Q1342" s="60">
        <v>911.08</v>
      </c>
      <c r="R1342" s="60">
        <v>7337.5</v>
      </c>
      <c r="S1342" s="60">
        <v>12749.57</v>
      </c>
      <c r="T1342" s="60">
        <v>7744.38</v>
      </c>
      <c r="U1342" s="58">
        <f t="shared" si="20"/>
        <v>126688.29000000001</v>
      </c>
    </row>
    <row r="1343" spans="1:21">
      <c r="A1343" s="59">
        <v>2201</v>
      </c>
      <c r="B1343" s="59" t="s">
        <v>87</v>
      </c>
      <c r="C1343" s="59">
        <v>2201</v>
      </c>
      <c r="D1343" s="59" t="s">
        <v>87</v>
      </c>
      <c r="E1343" s="59" t="s">
        <v>1154</v>
      </c>
      <c r="F1343" s="59" t="s">
        <v>1155</v>
      </c>
      <c r="G1343" s="59">
        <v>9511000</v>
      </c>
      <c r="H1343" s="59" t="s">
        <v>1023</v>
      </c>
      <c r="I1343" s="60">
        <v>7.0000000000000007E-2</v>
      </c>
      <c r="J1343" s="60"/>
      <c r="K1343" s="60">
        <v>0.35</v>
      </c>
      <c r="L1343" s="60">
        <v>0.21</v>
      </c>
      <c r="M1343" s="60">
        <v>0.09</v>
      </c>
      <c r="N1343" s="60">
        <v>0.06</v>
      </c>
      <c r="O1343" s="60"/>
      <c r="P1343" s="60"/>
      <c r="Q1343" s="60"/>
      <c r="R1343" s="60"/>
      <c r="S1343" s="60">
        <v>0.13</v>
      </c>
      <c r="T1343" s="60">
        <v>0.28000000000000003</v>
      </c>
      <c r="U1343" s="58">
        <f t="shared" si="20"/>
        <v>1.19</v>
      </c>
    </row>
    <row r="1344" spans="1:21">
      <c r="A1344" s="59">
        <v>2201</v>
      </c>
      <c r="B1344" s="59" t="s">
        <v>87</v>
      </c>
      <c r="C1344" s="59">
        <v>2201</v>
      </c>
      <c r="D1344" s="59" t="s">
        <v>87</v>
      </c>
      <c r="E1344" s="59" t="s">
        <v>1154</v>
      </c>
      <c r="F1344" s="59" t="s">
        <v>1155</v>
      </c>
      <c r="G1344" s="59">
        <v>9512000</v>
      </c>
      <c r="H1344" s="59" t="s">
        <v>1024</v>
      </c>
      <c r="I1344" s="60">
        <v>0.75</v>
      </c>
      <c r="J1344" s="60"/>
      <c r="K1344" s="60">
        <v>3.33</v>
      </c>
      <c r="L1344" s="60">
        <v>1.79</v>
      </c>
      <c r="M1344" s="60">
        <v>0.9</v>
      </c>
      <c r="N1344" s="60">
        <v>0.7</v>
      </c>
      <c r="O1344" s="60"/>
      <c r="P1344" s="60"/>
      <c r="Q1344" s="60"/>
      <c r="R1344" s="60"/>
      <c r="S1344" s="60">
        <v>1.1399999999999999</v>
      </c>
      <c r="T1344" s="60">
        <v>2.4700000000000002</v>
      </c>
      <c r="U1344" s="58">
        <f t="shared" si="20"/>
        <v>11.080000000000002</v>
      </c>
    </row>
    <row r="1345" spans="1:21">
      <c r="A1345" s="59">
        <v>2201</v>
      </c>
      <c r="B1345" s="59" t="s">
        <v>87</v>
      </c>
      <c r="C1345" s="59">
        <v>2201</v>
      </c>
      <c r="D1345" s="59" t="s">
        <v>87</v>
      </c>
      <c r="E1345" s="59" t="s">
        <v>1154</v>
      </c>
      <c r="F1345" s="59" t="s">
        <v>1155</v>
      </c>
      <c r="G1345" s="59">
        <v>9513000</v>
      </c>
      <c r="H1345" s="59" t="s">
        <v>1025</v>
      </c>
      <c r="I1345" s="60">
        <v>0.13</v>
      </c>
      <c r="J1345" s="60"/>
      <c r="K1345" s="60">
        <v>0.79</v>
      </c>
      <c r="L1345" s="60">
        <v>0.36</v>
      </c>
      <c r="M1345" s="60">
        <v>0.25</v>
      </c>
      <c r="N1345" s="60">
        <v>0.09</v>
      </c>
      <c r="O1345" s="60"/>
      <c r="P1345" s="60"/>
      <c r="Q1345" s="60"/>
      <c r="R1345" s="60"/>
      <c r="S1345" s="60">
        <v>0.16</v>
      </c>
      <c r="T1345" s="60">
        <v>0.15</v>
      </c>
      <c r="U1345" s="58">
        <f t="shared" si="20"/>
        <v>1.93</v>
      </c>
    </row>
    <row r="1346" spans="1:21">
      <c r="A1346" s="59">
        <v>2201</v>
      </c>
      <c r="B1346" s="59" t="s">
        <v>87</v>
      </c>
      <c r="C1346" s="59">
        <v>2201</v>
      </c>
      <c r="D1346" s="59" t="s">
        <v>87</v>
      </c>
      <c r="E1346" s="59" t="s">
        <v>1154</v>
      </c>
      <c r="F1346" s="59" t="s">
        <v>1155</v>
      </c>
      <c r="G1346" s="59">
        <v>9514000</v>
      </c>
      <c r="H1346" s="59" t="s">
        <v>1026</v>
      </c>
      <c r="I1346" s="60">
        <v>0.1</v>
      </c>
      <c r="J1346" s="60"/>
      <c r="K1346" s="60">
        <v>0.55000000000000004</v>
      </c>
      <c r="L1346" s="60">
        <v>0.23</v>
      </c>
      <c r="M1346" s="60">
        <v>0.09</v>
      </c>
      <c r="N1346" s="60">
        <v>0.13</v>
      </c>
      <c r="O1346" s="60"/>
      <c r="P1346" s="60"/>
      <c r="Q1346" s="60"/>
      <c r="R1346" s="60"/>
      <c r="S1346" s="60">
        <v>0.21</v>
      </c>
      <c r="T1346" s="60">
        <v>0.26</v>
      </c>
      <c r="U1346" s="58">
        <f t="shared" si="20"/>
        <v>1.57</v>
      </c>
    </row>
    <row r="1347" spans="1:21">
      <c r="A1347" s="59">
        <v>2201</v>
      </c>
      <c r="B1347" s="59" t="s">
        <v>87</v>
      </c>
      <c r="C1347" s="59">
        <v>2201</v>
      </c>
      <c r="D1347" s="59" t="s">
        <v>87</v>
      </c>
      <c r="E1347" s="59" t="s">
        <v>1154</v>
      </c>
      <c r="F1347" s="59" t="s">
        <v>1155</v>
      </c>
      <c r="G1347" s="59">
        <v>9546000</v>
      </c>
      <c r="H1347" s="59" t="s">
        <v>1027</v>
      </c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>
        <v>0</v>
      </c>
      <c r="T1347" s="60">
        <v>0.03</v>
      </c>
      <c r="U1347" s="58">
        <f t="shared" ref="U1347:U1410" si="21">SUM(I1347:T1347)</f>
        <v>0.03</v>
      </c>
    </row>
    <row r="1348" spans="1:21">
      <c r="A1348" s="59">
        <v>2201</v>
      </c>
      <c r="B1348" s="59" t="s">
        <v>87</v>
      </c>
      <c r="C1348" s="59">
        <v>2201</v>
      </c>
      <c r="D1348" s="59" t="s">
        <v>87</v>
      </c>
      <c r="E1348" s="59" t="s">
        <v>1154</v>
      </c>
      <c r="F1348" s="59" t="s">
        <v>1155</v>
      </c>
      <c r="G1348" s="59">
        <v>9547000</v>
      </c>
      <c r="H1348" s="59" t="s">
        <v>1028</v>
      </c>
      <c r="I1348" s="60">
        <v>0.02</v>
      </c>
      <c r="J1348" s="60"/>
      <c r="K1348" s="60">
        <v>0.01</v>
      </c>
      <c r="L1348" s="60">
        <v>0</v>
      </c>
      <c r="M1348" s="60"/>
      <c r="N1348" s="60"/>
      <c r="O1348" s="60"/>
      <c r="P1348" s="60"/>
      <c r="Q1348" s="60"/>
      <c r="R1348" s="60"/>
      <c r="S1348" s="60">
        <v>0</v>
      </c>
      <c r="T1348" s="60"/>
      <c r="U1348" s="58">
        <f t="shared" si="21"/>
        <v>0.03</v>
      </c>
    </row>
    <row r="1349" spans="1:21">
      <c r="A1349" s="59">
        <v>2201</v>
      </c>
      <c r="B1349" s="59" t="s">
        <v>87</v>
      </c>
      <c r="C1349" s="59">
        <v>2201</v>
      </c>
      <c r="D1349" s="59" t="s">
        <v>87</v>
      </c>
      <c r="E1349" s="59" t="s">
        <v>1154</v>
      </c>
      <c r="F1349" s="59" t="s">
        <v>1155</v>
      </c>
      <c r="G1349" s="59">
        <v>9548000</v>
      </c>
      <c r="H1349" s="59" t="s">
        <v>1029</v>
      </c>
      <c r="I1349" s="60">
        <v>10838.51</v>
      </c>
      <c r="J1349" s="60">
        <v>23.63</v>
      </c>
      <c r="K1349" s="60">
        <v>120.39</v>
      </c>
      <c r="L1349" s="60">
        <v>328.14</v>
      </c>
      <c r="M1349" s="60">
        <v>46.75</v>
      </c>
      <c r="N1349" s="60">
        <v>199.24</v>
      </c>
      <c r="O1349" s="60">
        <v>381.55</v>
      </c>
      <c r="P1349" s="60">
        <v>121.22</v>
      </c>
      <c r="Q1349" s="60">
        <v>120.28</v>
      </c>
      <c r="R1349" s="60">
        <v>18124.05</v>
      </c>
      <c r="S1349" s="60">
        <v>4225.0200000000004</v>
      </c>
      <c r="T1349" s="60">
        <v>1226.76</v>
      </c>
      <c r="U1349" s="58">
        <f t="shared" si="21"/>
        <v>35755.54</v>
      </c>
    </row>
    <row r="1350" spans="1:21">
      <c r="A1350" s="59">
        <v>2201</v>
      </c>
      <c r="B1350" s="59" t="s">
        <v>87</v>
      </c>
      <c r="C1350" s="59">
        <v>2201</v>
      </c>
      <c r="D1350" s="59" t="s">
        <v>87</v>
      </c>
      <c r="E1350" s="59" t="s">
        <v>1154</v>
      </c>
      <c r="F1350" s="59" t="s">
        <v>1155</v>
      </c>
      <c r="G1350" s="59">
        <v>9549000</v>
      </c>
      <c r="H1350" s="59" t="s">
        <v>1030</v>
      </c>
      <c r="I1350" s="60">
        <v>1189.5899999999999</v>
      </c>
      <c r="J1350" s="60">
        <v>2113.98</v>
      </c>
      <c r="K1350" s="60">
        <v>109.25</v>
      </c>
      <c r="L1350" s="60">
        <v>12.88</v>
      </c>
      <c r="M1350" s="60">
        <v>1240.5</v>
      </c>
      <c r="N1350" s="60">
        <v>765.96</v>
      </c>
      <c r="O1350" s="60">
        <v>190.64</v>
      </c>
      <c r="P1350" s="60">
        <v>1492</v>
      </c>
      <c r="Q1350" s="60">
        <v>191.67</v>
      </c>
      <c r="R1350" s="60">
        <v>-80.77</v>
      </c>
      <c r="S1350" s="60">
        <v>2800.36</v>
      </c>
      <c r="T1350" s="60">
        <v>510.13</v>
      </c>
      <c r="U1350" s="58">
        <f t="shared" si="21"/>
        <v>10536.189999999999</v>
      </c>
    </row>
    <row r="1351" spans="1:21">
      <c r="A1351" s="59">
        <v>2201</v>
      </c>
      <c r="B1351" s="59" t="s">
        <v>87</v>
      </c>
      <c r="C1351" s="59">
        <v>2201</v>
      </c>
      <c r="D1351" s="59" t="s">
        <v>87</v>
      </c>
      <c r="E1351" s="59" t="s">
        <v>1154</v>
      </c>
      <c r="F1351" s="59" t="s">
        <v>1155</v>
      </c>
      <c r="G1351" s="59">
        <v>9552000</v>
      </c>
      <c r="H1351" s="59" t="s">
        <v>1031</v>
      </c>
      <c r="I1351" s="60">
        <v>0.08</v>
      </c>
      <c r="J1351" s="60"/>
      <c r="K1351" s="60">
        <v>0.32</v>
      </c>
      <c r="L1351" s="60">
        <v>0.17</v>
      </c>
      <c r="M1351" s="60">
        <v>0.06</v>
      </c>
      <c r="N1351" s="60">
        <v>0.09</v>
      </c>
      <c r="O1351" s="60"/>
      <c r="P1351" s="60"/>
      <c r="Q1351" s="60"/>
      <c r="R1351" s="60"/>
      <c r="S1351" s="60">
        <v>42.77</v>
      </c>
      <c r="T1351" s="60">
        <v>0.21</v>
      </c>
      <c r="U1351" s="58">
        <f t="shared" si="21"/>
        <v>43.7</v>
      </c>
    </row>
    <row r="1352" spans="1:21">
      <c r="A1352" s="59">
        <v>2201</v>
      </c>
      <c r="B1352" s="59" t="s">
        <v>87</v>
      </c>
      <c r="C1352" s="59">
        <v>2201</v>
      </c>
      <c r="D1352" s="59" t="s">
        <v>87</v>
      </c>
      <c r="E1352" s="59" t="s">
        <v>1154</v>
      </c>
      <c r="F1352" s="59" t="s">
        <v>1155</v>
      </c>
      <c r="G1352" s="59">
        <v>9553000</v>
      </c>
      <c r="H1352" s="59" t="s">
        <v>1032</v>
      </c>
      <c r="I1352" s="60">
        <v>0.41</v>
      </c>
      <c r="J1352" s="60"/>
      <c r="K1352" s="60">
        <v>1.94</v>
      </c>
      <c r="L1352" s="60">
        <v>0.76</v>
      </c>
      <c r="M1352" s="60">
        <v>0.51</v>
      </c>
      <c r="N1352" s="60">
        <v>181.25</v>
      </c>
      <c r="O1352" s="60"/>
      <c r="P1352" s="60"/>
      <c r="Q1352" s="60"/>
      <c r="R1352" s="60"/>
      <c r="S1352" s="60">
        <v>0.76</v>
      </c>
      <c r="T1352" s="60">
        <v>2.23</v>
      </c>
      <c r="U1352" s="58">
        <f t="shared" si="21"/>
        <v>187.85999999999999</v>
      </c>
    </row>
    <row r="1353" spans="1:21">
      <c r="A1353" s="59">
        <v>2201</v>
      </c>
      <c r="B1353" s="59" t="s">
        <v>87</v>
      </c>
      <c r="C1353" s="59">
        <v>2201</v>
      </c>
      <c r="D1353" s="59" t="s">
        <v>87</v>
      </c>
      <c r="E1353" s="59" t="s">
        <v>1154</v>
      </c>
      <c r="F1353" s="59" t="s">
        <v>1155</v>
      </c>
      <c r="G1353" s="59">
        <v>9554000</v>
      </c>
      <c r="H1353" s="59" t="s">
        <v>1033</v>
      </c>
      <c r="I1353" s="60">
        <v>0.02</v>
      </c>
      <c r="J1353" s="60"/>
      <c r="K1353" s="60">
        <v>0.06</v>
      </c>
      <c r="L1353" s="60">
        <v>0.05</v>
      </c>
      <c r="M1353" s="60">
        <v>0.02</v>
      </c>
      <c r="N1353" s="60">
        <v>0.01</v>
      </c>
      <c r="O1353" s="60"/>
      <c r="P1353" s="60"/>
      <c r="Q1353" s="60"/>
      <c r="R1353" s="60"/>
      <c r="S1353" s="60">
        <v>0.06</v>
      </c>
      <c r="T1353" s="60">
        <v>0.03</v>
      </c>
      <c r="U1353" s="58">
        <f t="shared" si="21"/>
        <v>0.25</v>
      </c>
    </row>
    <row r="1354" spans="1:21">
      <c r="A1354" s="59">
        <v>2201</v>
      </c>
      <c r="B1354" s="59" t="s">
        <v>87</v>
      </c>
      <c r="C1354" s="59">
        <v>2201</v>
      </c>
      <c r="D1354" s="59" t="s">
        <v>87</v>
      </c>
      <c r="E1354" s="59" t="s">
        <v>1154</v>
      </c>
      <c r="F1354" s="59" t="s">
        <v>1155</v>
      </c>
      <c r="G1354" s="59">
        <v>9556000</v>
      </c>
      <c r="H1354" s="59" t="s">
        <v>1034</v>
      </c>
      <c r="I1354" s="60">
        <v>0.11</v>
      </c>
      <c r="J1354" s="60"/>
      <c r="K1354" s="60">
        <v>0.43</v>
      </c>
      <c r="L1354" s="60">
        <v>0.19</v>
      </c>
      <c r="M1354" s="60">
        <v>0.11</v>
      </c>
      <c r="N1354" s="60">
        <v>0.09</v>
      </c>
      <c r="O1354" s="60"/>
      <c r="P1354" s="60"/>
      <c r="Q1354" s="60"/>
      <c r="R1354" s="60"/>
      <c r="S1354" s="60">
        <v>0.15</v>
      </c>
      <c r="T1354" s="60">
        <v>0.32</v>
      </c>
      <c r="U1354" s="58">
        <f t="shared" si="21"/>
        <v>1.4</v>
      </c>
    </row>
    <row r="1355" spans="1:21">
      <c r="A1355" s="59">
        <v>2201</v>
      </c>
      <c r="B1355" s="59" t="s">
        <v>87</v>
      </c>
      <c r="C1355" s="59">
        <v>2201</v>
      </c>
      <c r="D1355" s="59" t="s">
        <v>87</v>
      </c>
      <c r="E1355" s="59" t="s">
        <v>1154</v>
      </c>
      <c r="F1355" s="59" t="s">
        <v>1155</v>
      </c>
      <c r="G1355" s="59">
        <v>9560000</v>
      </c>
      <c r="H1355" s="59" t="s">
        <v>1035</v>
      </c>
      <c r="I1355" s="60">
        <v>0.22</v>
      </c>
      <c r="J1355" s="60"/>
      <c r="K1355" s="60">
        <v>344.54</v>
      </c>
      <c r="L1355" s="60">
        <v>0.4</v>
      </c>
      <c r="M1355" s="60">
        <v>0.13</v>
      </c>
      <c r="N1355" s="60">
        <v>0.16</v>
      </c>
      <c r="O1355" s="60">
        <v>258.10000000000002</v>
      </c>
      <c r="P1355" s="60">
        <v>8.6300000000000008</v>
      </c>
      <c r="Q1355" s="60"/>
      <c r="R1355" s="60">
        <v>97</v>
      </c>
      <c r="S1355" s="60">
        <v>61.48</v>
      </c>
      <c r="T1355" s="60">
        <v>0.32</v>
      </c>
      <c r="U1355" s="58">
        <f t="shared" si="21"/>
        <v>770.98000000000013</v>
      </c>
    </row>
    <row r="1356" spans="1:21">
      <c r="A1356" s="59">
        <v>2201</v>
      </c>
      <c r="B1356" s="59" t="s">
        <v>87</v>
      </c>
      <c r="C1356" s="59">
        <v>2201</v>
      </c>
      <c r="D1356" s="59" t="s">
        <v>87</v>
      </c>
      <c r="E1356" s="59" t="s">
        <v>1154</v>
      </c>
      <c r="F1356" s="59" t="s">
        <v>1155</v>
      </c>
      <c r="G1356" s="59">
        <v>9561100</v>
      </c>
      <c r="H1356" s="59" t="s">
        <v>1036</v>
      </c>
      <c r="I1356" s="60">
        <v>0.02</v>
      </c>
      <c r="J1356" s="60"/>
      <c r="K1356" s="60">
        <v>0.06</v>
      </c>
      <c r="L1356" s="60">
        <v>0.02</v>
      </c>
      <c r="M1356" s="60">
        <v>0.01</v>
      </c>
      <c r="N1356" s="60">
        <v>0.01</v>
      </c>
      <c r="O1356" s="60"/>
      <c r="P1356" s="60"/>
      <c r="Q1356" s="60"/>
      <c r="R1356" s="60"/>
      <c r="S1356" s="60">
        <v>0.02</v>
      </c>
      <c r="T1356" s="60">
        <v>0.05</v>
      </c>
      <c r="U1356" s="58">
        <f t="shared" si="21"/>
        <v>0.19</v>
      </c>
    </row>
    <row r="1357" spans="1:21">
      <c r="A1357" s="59">
        <v>2201</v>
      </c>
      <c r="B1357" s="59" t="s">
        <v>87</v>
      </c>
      <c r="C1357" s="59">
        <v>2201</v>
      </c>
      <c r="D1357" s="59" t="s">
        <v>87</v>
      </c>
      <c r="E1357" s="59" t="s">
        <v>1154</v>
      </c>
      <c r="F1357" s="59" t="s">
        <v>1155</v>
      </c>
      <c r="G1357" s="59">
        <v>9561200</v>
      </c>
      <c r="H1357" s="59" t="s">
        <v>1037</v>
      </c>
      <c r="I1357" s="60">
        <v>0.25</v>
      </c>
      <c r="J1357" s="60"/>
      <c r="K1357" s="60">
        <v>1.1000000000000001</v>
      </c>
      <c r="L1357" s="60">
        <v>0.42</v>
      </c>
      <c r="M1357" s="60">
        <v>0.26</v>
      </c>
      <c r="N1357" s="60">
        <v>0.21</v>
      </c>
      <c r="O1357" s="60"/>
      <c r="P1357" s="60"/>
      <c r="Q1357" s="60"/>
      <c r="R1357" s="60"/>
      <c r="S1357" s="60">
        <v>0.31</v>
      </c>
      <c r="T1357" s="60">
        <v>0.69</v>
      </c>
      <c r="U1357" s="58">
        <f t="shared" si="21"/>
        <v>3.24</v>
      </c>
    </row>
    <row r="1358" spans="1:21">
      <c r="A1358" s="59">
        <v>2201</v>
      </c>
      <c r="B1358" s="59" t="s">
        <v>87</v>
      </c>
      <c r="C1358" s="59">
        <v>2201</v>
      </c>
      <c r="D1358" s="59" t="s">
        <v>87</v>
      </c>
      <c r="E1358" s="59" t="s">
        <v>1154</v>
      </c>
      <c r="F1358" s="59" t="s">
        <v>1155</v>
      </c>
      <c r="G1358" s="59">
        <v>9561300</v>
      </c>
      <c r="H1358" s="59" t="s">
        <v>1038</v>
      </c>
      <c r="I1358" s="60">
        <v>0.16</v>
      </c>
      <c r="J1358" s="60"/>
      <c r="K1358" s="60">
        <v>0.67</v>
      </c>
      <c r="L1358" s="60">
        <v>0.3</v>
      </c>
      <c r="M1358" s="60">
        <v>0.17</v>
      </c>
      <c r="N1358" s="60">
        <v>0.14000000000000001</v>
      </c>
      <c r="O1358" s="60"/>
      <c r="P1358" s="60"/>
      <c r="Q1358" s="60"/>
      <c r="R1358" s="60"/>
      <c r="S1358" s="60">
        <v>0.22</v>
      </c>
      <c r="T1358" s="60">
        <v>0.48</v>
      </c>
      <c r="U1358" s="58">
        <f t="shared" si="21"/>
        <v>2.1399999999999997</v>
      </c>
    </row>
    <row r="1359" spans="1:21">
      <c r="A1359" s="59">
        <v>2201</v>
      </c>
      <c r="B1359" s="59" t="s">
        <v>87</v>
      </c>
      <c r="C1359" s="59">
        <v>2201</v>
      </c>
      <c r="D1359" s="59" t="s">
        <v>87</v>
      </c>
      <c r="E1359" s="59" t="s">
        <v>1154</v>
      </c>
      <c r="F1359" s="59" t="s">
        <v>1155</v>
      </c>
      <c r="G1359" s="59">
        <v>9562000</v>
      </c>
      <c r="H1359" s="59" t="s">
        <v>1039</v>
      </c>
      <c r="I1359" s="60">
        <v>133.44</v>
      </c>
      <c r="J1359" s="60">
        <v>269.92</v>
      </c>
      <c r="K1359" s="60">
        <v>27.08</v>
      </c>
      <c r="L1359" s="60">
        <v>34.549999999999997</v>
      </c>
      <c r="M1359" s="60">
        <v>61.86</v>
      </c>
      <c r="N1359" s="60">
        <v>161.61000000000001</v>
      </c>
      <c r="O1359" s="60">
        <v>156.03</v>
      </c>
      <c r="P1359" s="60"/>
      <c r="Q1359" s="60">
        <v>266.43</v>
      </c>
      <c r="R1359" s="60">
        <v>2667.85</v>
      </c>
      <c r="S1359" s="60">
        <v>1195.79</v>
      </c>
      <c r="T1359" s="60">
        <v>204.54</v>
      </c>
      <c r="U1359" s="58">
        <f t="shared" si="21"/>
        <v>5179.0999999999995</v>
      </c>
    </row>
    <row r="1360" spans="1:21">
      <c r="A1360" s="59">
        <v>2201</v>
      </c>
      <c r="B1360" s="59" t="s">
        <v>87</v>
      </c>
      <c r="C1360" s="59">
        <v>2201</v>
      </c>
      <c r="D1360" s="59" t="s">
        <v>87</v>
      </c>
      <c r="E1360" s="59" t="s">
        <v>1154</v>
      </c>
      <c r="F1360" s="59" t="s">
        <v>1155</v>
      </c>
      <c r="G1360" s="59">
        <v>9563000</v>
      </c>
      <c r="H1360" s="59" t="s">
        <v>1040</v>
      </c>
      <c r="I1360" s="60">
        <v>0.02</v>
      </c>
      <c r="J1360" s="60"/>
      <c r="K1360" s="60">
        <v>0.06</v>
      </c>
      <c r="L1360" s="60">
        <v>0.06</v>
      </c>
      <c r="M1360" s="60">
        <v>0.03</v>
      </c>
      <c r="N1360" s="60">
        <v>0.03</v>
      </c>
      <c r="O1360" s="60"/>
      <c r="P1360" s="60"/>
      <c r="Q1360" s="60"/>
      <c r="R1360" s="60"/>
      <c r="S1360" s="60">
        <v>0.03</v>
      </c>
      <c r="T1360" s="60">
        <v>0.1</v>
      </c>
      <c r="U1360" s="58">
        <f t="shared" si="21"/>
        <v>0.33</v>
      </c>
    </row>
    <row r="1361" spans="1:21">
      <c r="A1361" s="59">
        <v>2201</v>
      </c>
      <c r="B1361" s="59" t="s">
        <v>87</v>
      </c>
      <c r="C1361" s="59">
        <v>2201</v>
      </c>
      <c r="D1361" s="59" t="s">
        <v>87</v>
      </c>
      <c r="E1361" s="59" t="s">
        <v>1154</v>
      </c>
      <c r="F1361" s="59" t="s">
        <v>1155</v>
      </c>
      <c r="G1361" s="59">
        <v>9566000</v>
      </c>
      <c r="H1361" s="59" t="s">
        <v>1041</v>
      </c>
      <c r="I1361" s="60">
        <v>590.6</v>
      </c>
      <c r="J1361" s="60"/>
      <c r="K1361" s="60">
        <v>74.849999999999994</v>
      </c>
      <c r="L1361" s="60">
        <v>199.98</v>
      </c>
      <c r="M1361" s="60">
        <v>504.81</v>
      </c>
      <c r="N1361" s="60">
        <v>27.46</v>
      </c>
      <c r="O1361" s="60">
        <v>1425.79</v>
      </c>
      <c r="P1361" s="60"/>
      <c r="Q1361" s="60">
        <v>94.28</v>
      </c>
      <c r="R1361" s="60">
        <v>102.51</v>
      </c>
      <c r="S1361" s="60">
        <v>363.94</v>
      </c>
      <c r="T1361" s="60">
        <v>248.37</v>
      </c>
      <c r="U1361" s="58">
        <f t="shared" si="21"/>
        <v>3632.59</v>
      </c>
    </row>
    <row r="1362" spans="1:21">
      <c r="A1362" s="59">
        <v>2201</v>
      </c>
      <c r="B1362" s="59" t="s">
        <v>87</v>
      </c>
      <c r="C1362" s="59">
        <v>2201</v>
      </c>
      <c r="D1362" s="59" t="s">
        <v>87</v>
      </c>
      <c r="E1362" s="59" t="s">
        <v>1154</v>
      </c>
      <c r="F1362" s="59" t="s">
        <v>1155</v>
      </c>
      <c r="G1362" s="59">
        <v>9569000</v>
      </c>
      <c r="H1362" s="59" t="s">
        <v>1042</v>
      </c>
      <c r="I1362" s="60">
        <v>0</v>
      </c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58">
        <f t="shared" si="21"/>
        <v>0</v>
      </c>
    </row>
    <row r="1363" spans="1:21">
      <c r="A1363" s="59">
        <v>2201</v>
      </c>
      <c r="B1363" s="59" t="s">
        <v>87</v>
      </c>
      <c r="C1363" s="59">
        <v>2201</v>
      </c>
      <c r="D1363" s="59" t="s">
        <v>87</v>
      </c>
      <c r="E1363" s="59" t="s">
        <v>1154</v>
      </c>
      <c r="F1363" s="59" t="s">
        <v>1155</v>
      </c>
      <c r="G1363" s="59">
        <v>9569200</v>
      </c>
      <c r="H1363" s="59" t="s">
        <v>1043</v>
      </c>
      <c r="I1363" s="60">
        <v>0.04</v>
      </c>
      <c r="J1363" s="60"/>
      <c r="K1363" s="60">
        <v>0.1</v>
      </c>
      <c r="L1363" s="60">
        <v>7.0000000000000007E-2</v>
      </c>
      <c r="M1363" s="60">
        <v>0.04</v>
      </c>
      <c r="N1363" s="60">
        <v>0.04</v>
      </c>
      <c r="O1363" s="60"/>
      <c r="P1363" s="60"/>
      <c r="Q1363" s="60"/>
      <c r="R1363" s="60"/>
      <c r="S1363" s="60">
        <v>0.03</v>
      </c>
      <c r="T1363" s="60">
        <v>7.0000000000000007E-2</v>
      </c>
      <c r="U1363" s="58">
        <f t="shared" si="21"/>
        <v>0.38999999999999996</v>
      </c>
    </row>
    <row r="1364" spans="1:21">
      <c r="A1364" s="59">
        <v>2201</v>
      </c>
      <c r="B1364" s="59" t="s">
        <v>87</v>
      </c>
      <c r="C1364" s="59">
        <v>2201</v>
      </c>
      <c r="D1364" s="59" t="s">
        <v>87</v>
      </c>
      <c r="E1364" s="59" t="s">
        <v>1154</v>
      </c>
      <c r="F1364" s="59" t="s">
        <v>1155</v>
      </c>
      <c r="G1364" s="59">
        <v>9569300</v>
      </c>
      <c r="H1364" s="59" t="s">
        <v>1044</v>
      </c>
      <c r="I1364" s="60">
        <v>0.08</v>
      </c>
      <c r="J1364" s="60"/>
      <c r="K1364" s="60">
        <v>0.18</v>
      </c>
      <c r="L1364" s="60">
        <v>0.04</v>
      </c>
      <c r="M1364" s="60">
        <v>0.04</v>
      </c>
      <c r="N1364" s="60">
        <v>0.03</v>
      </c>
      <c r="O1364" s="60"/>
      <c r="P1364" s="60"/>
      <c r="Q1364" s="60"/>
      <c r="R1364" s="60"/>
      <c r="S1364" s="60">
        <v>0.03</v>
      </c>
      <c r="T1364" s="60">
        <v>0.06</v>
      </c>
      <c r="U1364" s="58">
        <f t="shared" si="21"/>
        <v>0.46</v>
      </c>
    </row>
    <row r="1365" spans="1:21">
      <c r="A1365" s="59">
        <v>2201</v>
      </c>
      <c r="B1365" s="59" t="s">
        <v>87</v>
      </c>
      <c r="C1365" s="59">
        <v>2201</v>
      </c>
      <c r="D1365" s="59" t="s">
        <v>87</v>
      </c>
      <c r="E1365" s="59" t="s">
        <v>1154</v>
      </c>
      <c r="F1365" s="59" t="s">
        <v>1155</v>
      </c>
      <c r="G1365" s="59">
        <v>9570000</v>
      </c>
      <c r="H1365" s="59" t="s">
        <v>1045</v>
      </c>
      <c r="I1365" s="60">
        <v>0.06</v>
      </c>
      <c r="J1365" s="60"/>
      <c r="K1365" s="60">
        <v>0.63</v>
      </c>
      <c r="L1365" s="60">
        <v>0.09</v>
      </c>
      <c r="M1365" s="60">
        <v>0.12</v>
      </c>
      <c r="N1365" s="60">
        <v>97.77</v>
      </c>
      <c r="O1365" s="60"/>
      <c r="P1365" s="60"/>
      <c r="Q1365" s="60"/>
      <c r="R1365" s="60"/>
      <c r="S1365" s="60">
        <v>0.12</v>
      </c>
      <c r="T1365" s="60">
        <v>0.23</v>
      </c>
      <c r="U1365" s="58">
        <f t="shared" si="21"/>
        <v>99.02000000000001</v>
      </c>
    </row>
    <row r="1366" spans="1:21">
      <c r="A1366" s="59">
        <v>2201</v>
      </c>
      <c r="B1366" s="59" t="s">
        <v>87</v>
      </c>
      <c r="C1366" s="59">
        <v>2201</v>
      </c>
      <c r="D1366" s="59" t="s">
        <v>87</v>
      </c>
      <c r="E1366" s="59" t="s">
        <v>1154</v>
      </c>
      <c r="F1366" s="59" t="s">
        <v>1155</v>
      </c>
      <c r="G1366" s="59">
        <v>9571000</v>
      </c>
      <c r="H1366" s="59" t="s">
        <v>1046</v>
      </c>
      <c r="I1366" s="60">
        <v>3.57</v>
      </c>
      <c r="J1366" s="60"/>
      <c r="K1366" s="60">
        <v>0.4</v>
      </c>
      <c r="L1366" s="60">
        <v>0.25</v>
      </c>
      <c r="M1366" s="60">
        <v>0.12</v>
      </c>
      <c r="N1366" s="60">
        <v>0.13</v>
      </c>
      <c r="O1366" s="60"/>
      <c r="P1366" s="60"/>
      <c r="Q1366" s="60"/>
      <c r="R1366" s="60"/>
      <c r="S1366" s="60">
        <v>0.13</v>
      </c>
      <c r="T1366" s="60">
        <v>0.33</v>
      </c>
      <c r="U1366" s="58">
        <f t="shared" si="21"/>
        <v>4.93</v>
      </c>
    </row>
    <row r="1367" spans="1:21">
      <c r="A1367" s="59">
        <v>2201</v>
      </c>
      <c r="B1367" s="59" t="s">
        <v>87</v>
      </c>
      <c r="C1367" s="59">
        <v>2201</v>
      </c>
      <c r="D1367" s="59" t="s">
        <v>87</v>
      </c>
      <c r="E1367" s="59" t="s">
        <v>1154</v>
      </c>
      <c r="F1367" s="59" t="s">
        <v>1155</v>
      </c>
      <c r="G1367" s="59">
        <v>9580000</v>
      </c>
      <c r="H1367" s="59" t="s">
        <v>1047</v>
      </c>
      <c r="I1367" s="60">
        <v>0.15</v>
      </c>
      <c r="J1367" s="60"/>
      <c r="K1367" s="60">
        <v>1.99</v>
      </c>
      <c r="L1367" s="60">
        <v>0.33</v>
      </c>
      <c r="M1367" s="60">
        <v>0.19</v>
      </c>
      <c r="N1367" s="60">
        <v>17</v>
      </c>
      <c r="O1367" s="60"/>
      <c r="P1367" s="60"/>
      <c r="Q1367" s="60"/>
      <c r="R1367" s="60"/>
      <c r="S1367" s="60">
        <v>0.18</v>
      </c>
      <c r="T1367" s="60">
        <v>0.31</v>
      </c>
      <c r="U1367" s="58">
        <f t="shared" si="21"/>
        <v>20.149999999999999</v>
      </c>
    </row>
    <row r="1368" spans="1:21">
      <c r="A1368" s="59">
        <v>2201</v>
      </c>
      <c r="B1368" s="59" t="s">
        <v>87</v>
      </c>
      <c r="C1368" s="59">
        <v>2201</v>
      </c>
      <c r="D1368" s="59" t="s">
        <v>87</v>
      </c>
      <c r="E1368" s="59" t="s">
        <v>1154</v>
      </c>
      <c r="F1368" s="59" t="s">
        <v>1155</v>
      </c>
      <c r="G1368" s="59">
        <v>9581000</v>
      </c>
      <c r="H1368" s="59" t="s">
        <v>1048</v>
      </c>
      <c r="I1368" s="60">
        <v>0.22</v>
      </c>
      <c r="J1368" s="60"/>
      <c r="K1368" s="60">
        <v>0.52</v>
      </c>
      <c r="L1368" s="60">
        <v>0.28000000000000003</v>
      </c>
      <c r="M1368" s="60">
        <v>0.13</v>
      </c>
      <c r="N1368" s="60">
        <v>0.13</v>
      </c>
      <c r="O1368" s="60"/>
      <c r="P1368" s="60"/>
      <c r="Q1368" s="60"/>
      <c r="R1368" s="60"/>
      <c r="S1368" s="60">
        <v>0.12</v>
      </c>
      <c r="T1368" s="60">
        <v>0.49</v>
      </c>
      <c r="U1368" s="58">
        <f t="shared" si="21"/>
        <v>1.89</v>
      </c>
    </row>
    <row r="1369" spans="1:21">
      <c r="A1369" s="59">
        <v>2201</v>
      </c>
      <c r="B1369" s="59" t="s">
        <v>87</v>
      </c>
      <c r="C1369" s="59">
        <v>2201</v>
      </c>
      <c r="D1369" s="59" t="s">
        <v>87</v>
      </c>
      <c r="E1369" s="59" t="s">
        <v>1154</v>
      </c>
      <c r="F1369" s="59" t="s">
        <v>1155</v>
      </c>
      <c r="G1369" s="59">
        <v>9582000</v>
      </c>
      <c r="H1369" s="59" t="s">
        <v>1049</v>
      </c>
      <c r="I1369" s="60">
        <v>2515.87</v>
      </c>
      <c r="J1369" s="60"/>
      <c r="K1369" s="60">
        <v>98.84</v>
      </c>
      <c r="L1369" s="60">
        <v>0.4</v>
      </c>
      <c r="M1369" s="60">
        <v>0.2</v>
      </c>
      <c r="N1369" s="60">
        <v>42.61</v>
      </c>
      <c r="O1369" s="60">
        <v>30.94</v>
      </c>
      <c r="P1369" s="60"/>
      <c r="Q1369" s="60"/>
      <c r="R1369" s="60"/>
      <c r="S1369" s="60">
        <v>0.21</v>
      </c>
      <c r="T1369" s="60">
        <v>40.520000000000003</v>
      </c>
      <c r="U1369" s="58">
        <f t="shared" si="21"/>
        <v>2729.59</v>
      </c>
    </row>
    <row r="1370" spans="1:21">
      <c r="A1370" s="59">
        <v>2201</v>
      </c>
      <c r="B1370" s="59" t="s">
        <v>87</v>
      </c>
      <c r="C1370" s="59">
        <v>2201</v>
      </c>
      <c r="D1370" s="59" t="s">
        <v>87</v>
      </c>
      <c r="E1370" s="59" t="s">
        <v>1154</v>
      </c>
      <c r="F1370" s="59" t="s">
        <v>1155</v>
      </c>
      <c r="G1370" s="59">
        <v>9583000</v>
      </c>
      <c r="H1370" s="59" t="s">
        <v>1050</v>
      </c>
      <c r="I1370" s="60">
        <v>14036.13</v>
      </c>
      <c r="J1370" s="60">
        <v>7565.52</v>
      </c>
      <c r="K1370" s="60">
        <v>5959.58</v>
      </c>
      <c r="L1370" s="60">
        <v>2848.58</v>
      </c>
      <c r="M1370" s="60">
        <v>5464.35</v>
      </c>
      <c r="N1370" s="60">
        <v>5669.25</v>
      </c>
      <c r="O1370" s="60">
        <v>20905.919999999998</v>
      </c>
      <c r="P1370" s="60">
        <v>4427.33</v>
      </c>
      <c r="Q1370" s="60">
        <v>31717.23</v>
      </c>
      <c r="R1370" s="60">
        <v>4532.07</v>
      </c>
      <c r="S1370" s="60">
        <v>4585.6400000000003</v>
      </c>
      <c r="T1370" s="60">
        <v>5621.25</v>
      </c>
      <c r="U1370" s="58">
        <f t="shared" si="21"/>
        <v>113332.84999999999</v>
      </c>
    </row>
    <row r="1371" spans="1:21">
      <c r="A1371" s="59">
        <v>2201</v>
      </c>
      <c r="B1371" s="59" t="s">
        <v>87</v>
      </c>
      <c r="C1371" s="59">
        <v>2201</v>
      </c>
      <c r="D1371" s="59" t="s">
        <v>87</v>
      </c>
      <c r="E1371" s="59" t="s">
        <v>1154</v>
      </c>
      <c r="F1371" s="59" t="s">
        <v>1155</v>
      </c>
      <c r="G1371" s="59">
        <v>9584000</v>
      </c>
      <c r="H1371" s="59" t="s">
        <v>1051</v>
      </c>
      <c r="I1371" s="60">
        <v>0.13</v>
      </c>
      <c r="J1371" s="60"/>
      <c r="K1371" s="60">
        <v>0.43</v>
      </c>
      <c r="L1371" s="60">
        <v>0.22</v>
      </c>
      <c r="M1371" s="60">
        <v>0.11</v>
      </c>
      <c r="N1371" s="60">
        <v>0.11</v>
      </c>
      <c r="O1371" s="60"/>
      <c r="P1371" s="60"/>
      <c r="Q1371" s="60"/>
      <c r="R1371" s="60"/>
      <c r="S1371" s="60">
        <v>0.13</v>
      </c>
      <c r="T1371" s="60">
        <v>0.32</v>
      </c>
      <c r="U1371" s="58">
        <f t="shared" si="21"/>
        <v>1.45</v>
      </c>
    </row>
    <row r="1372" spans="1:21">
      <c r="A1372" s="59">
        <v>2201</v>
      </c>
      <c r="B1372" s="59" t="s">
        <v>87</v>
      </c>
      <c r="C1372" s="59">
        <v>2201</v>
      </c>
      <c r="D1372" s="59" t="s">
        <v>87</v>
      </c>
      <c r="E1372" s="59" t="s">
        <v>1154</v>
      </c>
      <c r="F1372" s="59" t="s">
        <v>1155</v>
      </c>
      <c r="G1372" s="59">
        <v>9585000</v>
      </c>
      <c r="H1372" s="59" t="s">
        <v>1052</v>
      </c>
      <c r="I1372" s="60">
        <v>1661.91</v>
      </c>
      <c r="J1372" s="60">
        <v>4241.21</v>
      </c>
      <c r="K1372" s="60">
        <v>115</v>
      </c>
      <c r="L1372" s="60">
        <v>0.59</v>
      </c>
      <c r="M1372" s="60">
        <v>1929.09</v>
      </c>
      <c r="N1372" s="60">
        <v>108.89</v>
      </c>
      <c r="O1372" s="60">
        <v>406.96</v>
      </c>
      <c r="P1372" s="60">
        <v>557.95000000000005</v>
      </c>
      <c r="Q1372" s="60">
        <v>825.94</v>
      </c>
      <c r="R1372" s="60">
        <v>108.62</v>
      </c>
      <c r="S1372" s="60">
        <v>0.31</v>
      </c>
      <c r="T1372" s="60">
        <v>7301.15</v>
      </c>
      <c r="U1372" s="58">
        <f t="shared" si="21"/>
        <v>17257.620000000003</v>
      </c>
    </row>
    <row r="1373" spans="1:21">
      <c r="A1373" s="59">
        <v>2201</v>
      </c>
      <c r="B1373" s="59" t="s">
        <v>87</v>
      </c>
      <c r="C1373" s="59">
        <v>2201</v>
      </c>
      <c r="D1373" s="59" t="s">
        <v>87</v>
      </c>
      <c r="E1373" s="59" t="s">
        <v>1154</v>
      </c>
      <c r="F1373" s="59" t="s">
        <v>1155</v>
      </c>
      <c r="G1373" s="59">
        <v>9586000</v>
      </c>
      <c r="H1373" s="59" t="s">
        <v>1053</v>
      </c>
      <c r="I1373" s="60">
        <v>152.28</v>
      </c>
      <c r="J1373" s="60"/>
      <c r="K1373" s="60">
        <v>17.88</v>
      </c>
      <c r="L1373" s="60">
        <v>548.38</v>
      </c>
      <c r="M1373" s="60">
        <v>578.27</v>
      </c>
      <c r="N1373" s="60">
        <v>321.24</v>
      </c>
      <c r="O1373" s="60">
        <v>499.02</v>
      </c>
      <c r="P1373" s="60"/>
      <c r="Q1373" s="60">
        <v>109.65</v>
      </c>
      <c r="R1373" s="60">
        <v>231.58</v>
      </c>
      <c r="S1373" s="60">
        <v>5248.6</v>
      </c>
      <c r="T1373" s="60">
        <v>675.49</v>
      </c>
      <c r="U1373" s="58">
        <f t="shared" si="21"/>
        <v>8382.39</v>
      </c>
    </row>
    <row r="1374" spans="1:21">
      <c r="A1374" s="59">
        <v>2201</v>
      </c>
      <c r="B1374" s="59" t="s">
        <v>87</v>
      </c>
      <c r="C1374" s="59">
        <v>2201</v>
      </c>
      <c r="D1374" s="59" t="s">
        <v>87</v>
      </c>
      <c r="E1374" s="59" t="s">
        <v>1154</v>
      </c>
      <c r="F1374" s="59" t="s">
        <v>1155</v>
      </c>
      <c r="G1374" s="59">
        <v>9587000</v>
      </c>
      <c r="H1374" s="59" t="s">
        <v>1054</v>
      </c>
      <c r="I1374" s="60">
        <v>0.12</v>
      </c>
      <c r="J1374" s="60"/>
      <c r="K1374" s="60">
        <v>0.1</v>
      </c>
      <c r="L1374" s="60">
        <v>0.11</v>
      </c>
      <c r="M1374" s="60">
        <v>0.08</v>
      </c>
      <c r="N1374" s="60">
        <v>7.0000000000000007E-2</v>
      </c>
      <c r="O1374" s="60"/>
      <c r="P1374" s="60"/>
      <c r="Q1374" s="60"/>
      <c r="R1374" s="60"/>
      <c r="S1374" s="60">
        <v>0.1</v>
      </c>
      <c r="T1374" s="60">
        <v>0.17</v>
      </c>
      <c r="U1374" s="58">
        <f t="shared" si="21"/>
        <v>0.75000000000000011</v>
      </c>
    </row>
    <row r="1375" spans="1:21">
      <c r="A1375" s="59">
        <v>2201</v>
      </c>
      <c r="B1375" s="59" t="s">
        <v>87</v>
      </c>
      <c r="C1375" s="59">
        <v>2201</v>
      </c>
      <c r="D1375" s="59" t="s">
        <v>87</v>
      </c>
      <c r="E1375" s="59" t="s">
        <v>1154</v>
      </c>
      <c r="F1375" s="59" t="s">
        <v>1155</v>
      </c>
      <c r="G1375" s="59">
        <v>9588000</v>
      </c>
      <c r="H1375" s="59" t="s">
        <v>1055</v>
      </c>
      <c r="I1375" s="60">
        <v>8645.17</v>
      </c>
      <c r="J1375" s="60">
        <v>10117.59</v>
      </c>
      <c r="K1375" s="60">
        <v>11002.54</v>
      </c>
      <c r="L1375" s="60">
        <v>9572.2999999999993</v>
      </c>
      <c r="M1375" s="60">
        <v>5992.72</v>
      </c>
      <c r="N1375" s="60">
        <v>12316.82</v>
      </c>
      <c r="O1375" s="60">
        <v>46751.18</v>
      </c>
      <c r="P1375" s="60">
        <v>13418.04</v>
      </c>
      <c r="Q1375" s="60">
        <v>12366.86</v>
      </c>
      <c r="R1375" s="60">
        <v>11776.3</v>
      </c>
      <c r="S1375" s="60">
        <v>12854.04</v>
      </c>
      <c r="T1375" s="60">
        <v>22770.75</v>
      </c>
      <c r="U1375" s="58">
        <f t="shared" si="21"/>
        <v>177584.31000000003</v>
      </c>
    </row>
    <row r="1376" spans="1:21">
      <c r="A1376" s="59">
        <v>2201</v>
      </c>
      <c r="B1376" s="59" t="s">
        <v>87</v>
      </c>
      <c r="C1376" s="59">
        <v>2201</v>
      </c>
      <c r="D1376" s="59" t="s">
        <v>87</v>
      </c>
      <c r="E1376" s="59" t="s">
        <v>1154</v>
      </c>
      <c r="F1376" s="59" t="s">
        <v>1155</v>
      </c>
      <c r="G1376" s="59">
        <v>9591000</v>
      </c>
      <c r="H1376" s="59" t="s">
        <v>1056</v>
      </c>
      <c r="I1376" s="60">
        <v>0.05</v>
      </c>
      <c r="J1376" s="60"/>
      <c r="K1376" s="60">
        <v>0.12</v>
      </c>
      <c r="L1376" s="60">
        <v>0.13</v>
      </c>
      <c r="M1376" s="60">
        <v>0.03</v>
      </c>
      <c r="N1376" s="60">
        <v>0.05</v>
      </c>
      <c r="O1376" s="60"/>
      <c r="P1376" s="60"/>
      <c r="Q1376" s="60"/>
      <c r="R1376" s="60"/>
      <c r="S1376" s="60">
        <v>0.05</v>
      </c>
      <c r="T1376" s="60">
        <v>0.06</v>
      </c>
      <c r="U1376" s="58">
        <f t="shared" si="21"/>
        <v>0.48999999999999994</v>
      </c>
    </row>
    <row r="1377" spans="1:21">
      <c r="A1377" s="59">
        <v>2201</v>
      </c>
      <c r="B1377" s="59" t="s">
        <v>87</v>
      </c>
      <c r="C1377" s="59">
        <v>2201</v>
      </c>
      <c r="D1377" s="59" t="s">
        <v>87</v>
      </c>
      <c r="E1377" s="59" t="s">
        <v>1154</v>
      </c>
      <c r="F1377" s="59" t="s">
        <v>1155</v>
      </c>
      <c r="G1377" s="59">
        <v>9592000</v>
      </c>
      <c r="H1377" s="59" t="s">
        <v>1057</v>
      </c>
      <c r="I1377" s="60">
        <v>0.21</v>
      </c>
      <c r="J1377" s="60"/>
      <c r="K1377" s="60">
        <v>0.76</v>
      </c>
      <c r="L1377" s="60">
        <v>0.34</v>
      </c>
      <c r="M1377" s="60">
        <v>0.39</v>
      </c>
      <c r="N1377" s="60">
        <v>7.1</v>
      </c>
      <c r="O1377" s="60"/>
      <c r="P1377" s="60"/>
      <c r="Q1377" s="60"/>
      <c r="R1377" s="60"/>
      <c r="S1377" s="60">
        <v>584.29999999999995</v>
      </c>
      <c r="T1377" s="60">
        <v>0.72</v>
      </c>
      <c r="U1377" s="58">
        <f t="shared" si="21"/>
        <v>593.81999999999994</v>
      </c>
    </row>
    <row r="1378" spans="1:21">
      <c r="A1378" s="59">
        <v>2201</v>
      </c>
      <c r="B1378" s="59" t="s">
        <v>87</v>
      </c>
      <c r="C1378" s="59">
        <v>2201</v>
      </c>
      <c r="D1378" s="59" t="s">
        <v>87</v>
      </c>
      <c r="E1378" s="59" t="s">
        <v>1154</v>
      </c>
      <c r="F1378" s="59" t="s">
        <v>1155</v>
      </c>
      <c r="G1378" s="59">
        <v>9593000</v>
      </c>
      <c r="H1378" s="59" t="s">
        <v>1058</v>
      </c>
      <c r="I1378" s="60">
        <v>1.18</v>
      </c>
      <c r="J1378" s="60"/>
      <c r="K1378" s="60">
        <v>106.25</v>
      </c>
      <c r="L1378" s="60">
        <v>50.46</v>
      </c>
      <c r="M1378" s="60">
        <v>1.61</v>
      </c>
      <c r="N1378" s="60">
        <v>2.15</v>
      </c>
      <c r="O1378" s="60"/>
      <c r="P1378" s="60"/>
      <c r="Q1378" s="60"/>
      <c r="R1378" s="60"/>
      <c r="S1378" s="60">
        <v>1.69</v>
      </c>
      <c r="T1378" s="60">
        <v>4.5199999999999996</v>
      </c>
      <c r="U1378" s="58">
        <f t="shared" si="21"/>
        <v>167.86000000000004</v>
      </c>
    </row>
    <row r="1379" spans="1:21">
      <c r="A1379" s="59">
        <v>2201</v>
      </c>
      <c r="B1379" s="59" t="s">
        <v>87</v>
      </c>
      <c r="C1379" s="59">
        <v>2201</v>
      </c>
      <c r="D1379" s="59" t="s">
        <v>87</v>
      </c>
      <c r="E1379" s="59" t="s">
        <v>1154</v>
      </c>
      <c r="F1379" s="59" t="s">
        <v>1155</v>
      </c>
      <c r="G1379" s="59">
        <v>9594000</v>
      </c>
      <c r="H1379" s="59" t="s">
        <v>1059</v>
      </c>
      <c r="I1379" s="60">
        <v>0.34</v>
      </c>
      <c r="J1379" s="60"/>
      <c r="K1379" s="60">
        <v>1.83</v>
      </c>
      <c r="L1379" s="60">
        <v>1.33</v>
      </c>
      <c r="M1379" s="60">
        <v>0.61</v>
      </c>
      <c r="N1379" s="60">
        <v>0.62</v>
      </c>
      <c r="O1379" s="60"/>
      <c r="P1379" s="60"/>
      <c r="Q1379" s="60"/>
      <c r="R1379" s="60"/>
      <c r="S1379" s="60">
        <v>0.75</v>
      </c>
      <c r="T1379" s="60">
        <v>2.0299999999999998</v>
      </c>
      <c r="U1379" s="58">
        <f t="shared" si="21"/>
        <v>7.51</v>
      </c>
    </row>
    <row r="1380" spans="1:21">
      <c r="A1380" s="59">
        <v>2201</v>
      </c>
      <c r="B1380" s="59" t="s">
        <v>87</v>
      </c>
      <c r="C1380" s="59">
        <v>2201</v>
      </c>
      <c r="D1380" s="59" t="s">
        <v>87</v>
      </c>
      <c r="E1380" s="59" t="s">
        <v>1154</v>
      </c>
      <c r="F1380" s="59" t="s">
        <v>1155</v>
      </c>
      <c r="G1380" s="59">
        <v>9595000</v>
      </c>
      <c r="H1380" s="59" t="s">
        <v>1060</v>
      </c>
      <c r="I1380" s="60">
        <v>0.04</v>
      </c>
      <c r="J1380" s="60"/>
      <c r="K1380" s="60">
        <v>0.17</v>
      </c>
      <c r="L1380" s="60">
        <v>0.08</v>
      </c>
      <c r="M1380" s="60">
        <v>0.04</v>
      </c>
      <c r="N1380" s="60">
        <v>0.04</v>
      </c>
      <c r="O1380" s="60"/>
      <c r="P1380" s="60"/>
      <c r="Q1380" s="60"/>
      <c r="R1380" s="60"/>
      <c r="S1380" s="60">
        <v>0.05</v>
      </c>
      <c r="T1380" s="60">
        <v>0.11</v>
      </c>
      <c r="U1380" s="58">
        <f t="shared" si="21"/>
        <v>0.53</v>
      </c>
    </row>
    <row r="1381" spans="1:21">
      <c r="A1381" s="59">
        <v>2201</v>
      </c>
      <c r="B1381" s="59" t="s">
        <v>87</v>
      </c>
      <c r="C1381" s="59">
        <v>2201</v>
      </c>
      <c r="D1381" s="59" t="s">
        <v>87</v>
      </c>
      <c r="E1381" s="59" t="s">
        <v>1154</v>
      </c>
      <c r="F1381" s="59" t="s">
        <v>1155</v>
      </c>
      <c r="G1381" s="59">
        <v>9596000</v>
      </c>
      <c r="H1381" s="59" t="s">
        <v>1061</v>
      </c>
      <c r="I1381" s="60">
        <v>0.04</v>
      </c>
      <c r="J1381" s="60"/>
      <c r="K1381" s="60">
        <v>0.02</v>
      </c>
      <c r="L1381" s="60">
        <v>0</v>
      </c>
      <c r="M1381" s="60">
        <v>0</v>
      </c>
      <c r="N1381" s="60">
        <v>0</v>
      </c>
      <c r="O1381" s="60"/>
      <c r="P1381" s="60"/>
      <c r="Q1381" s="60"/>
      <c r="R1381" s="60"/>
      <c r="S1381" s="60">
        <v>0</v>
      </c>
      <c r="T1381" s="60">
        <v>0</v>
      </c>
      <c r="U1381" s="58">
        <f t="shared" si="21"/>
        <v>0.06</v>
      </c>
    </row>
    <row r="1382" spans="1:21">
      <c r="A1382" s="59">
        <v>2201</v>
      </c>
      <c r="B1382" s="59" t="s">
        <v>87</v>
      </c>
      <c r="C1382" s="59">
        <v>2201</v>
      </c>
      <c r="D1382" s="59" t="s">
        <v>87</v>
      </c>
      <c r="E1382" s="59" t="s">
        <v>1154</v>
      </c>
      <c r="F1382" s="59" t="s">
        <v>1155</v>
      </c>
      <c r="G1382" s="59">
        <v>9597000</v>
      </c>
      <c r="H1382" s="59" t="s">
        <v>1062</v>
      </c>
      <c r="I1382" s="60">
        <v>7.0000000000000007E-2</v>
      </c>
      <c r="J1382" s="60"/>
      <c r="K1382" s="60">
        <v>0.3</v>
      </c>
      <c r="L1382" s="60">
        <v>0.13</v>
      </c>
      <c r="M1382" s="60">
        <v>0.09</v>
      </c>
      <c r="N1382" s="60">
        <v>0.06</v>
      </c>
      <c r="O1382" s="60"/>
      <c r="P1382" s="60"/>
      <c r="Q1382" s="60"/>
      <c r="R1382" s="60"/>
      <c r="S1382" s="60">
        <v>0.08</v>
      </c>
      <c r="T1382" s="60">
        <v>0.13</v>
      </c>
      <c r="U1382" s="58">
        <f t="shared" si="21"/>
        <v>0.85999999999999988</v>
      </c>
    </row>
    <row r="1383" spans="1:21">
      <c r="A1383" s="59">
        <v>2201</v>
      </c>
      <c r="B1383" s="59" t="s">
        <v>87</v>
      </c>
      <c r="C1383" s="59">
        <v>2201</v>
      </c>
      <c r="D1383" s="59" t="s">
        <v>87</v>
      </c>
      <c r="E1383" s="59" t="s">
        <v>1154</v>
      </c>
      <c r="F1383" s="59" t="s">
        <v>1155</v>
      </c>
      <c r="G1383" s="59">
        <v>9901000</v>
      </c>
      <c r="H1383" s="59" t="s">
        <v>1063</v>
      </c>
      <c r="I1383" s="60"/>
      <c r="J1383" s="60"/>
      <c r="K1383" s="60">
        <v>0</v>
      </c>
      <c r="L1383" s="60">
        <v>0</v>
      </c>
      <c r="M1383" s="60"/>
      <c r="N1383" s="60">
        <v>0</v>
      </c>
      <c r="O1383" s="60">
        <v>29.76</v>
      </c>
      <c r="P1383" s="60"/>
      <c r="Q1383" s="60"/>
      <c r="R1383" s="60"/>
      <c r="S1383" s="60"/>
      <c r="T1383" s="60">
        <v>56.28</v>
      </c>
      <c r="U1383" s="58">
        <f t="shared" si="21"/>
        <v>86.04</v>
      </c>
    </row>
    <row r="1384" spans="1:21">
      <c r="A1384" s="59">
        <v>2201</v>
      </c>
      <c r="B1384" s="59" t="s">
        <v>87</v>
      </c>
      <c r="C1384" s="59">
        <v>2201</v>
      </c>
      <c r="D1384" s="59" t="s">
        <v>87</v>
      </c>
      <c r="E1384" s="59" t="s">
        <v>1154</v>
      </c>
      <c r="F1384" s="59" t="s">
        <v>1155</v>
      </c>
      <c r="G1384" s="59">
        <v>9902000</v>
      </c>
      <c r="H1384" s="59" t="s">
        <v>1064</v>
      </c>
      <c r="I1384" s="60">
        <v>0.03</v>
      </c>
      <c r="J1384" s="60"/>
      <c r="K1384" s="60">
        <v>0.13</v>
      </c>
      <c r="L1384" s="60">
        <v>7.0000000000000007E-2</v>
      </c>
      <c r="M1384" s="60">
        <v>0.03</v>
      </c>
      <c r="N1384" s="60">
        <v>0.04</v>
      </c>
      <c r="O1384" s="60"/>
      <c r="P1384" s="60"/>
      <c r="Q1384" s="60"/>
      <c r="R1384" s="60"/>
      <c r="S1384" s="60">
        <v>0.04</v>
      </c>
      <c r="T1384" s="60">
        <v>0.11</v>
      </c>
      <c r="U1384" s="58">
        <f t="shared" si="21"/>
        <v>0.44999999999999996</v>
      </c>
    </row>
    <row r="1385" spans="1:21">
      <c r="A1385" s="59">
        <v>2201</v>
      </c>
      <c r="B1385" s="59" t="s">
        <v>87</v>
      </c>
      <c r="C1385" s="59">
        <v>2201</v>
      </c>
      <c r="D1385" s="59" t="s">
        <v>87</v>
      </c>
      <c r="E1385" s="59" t="s">
        <v>1154</v>
      </c>
      <c r="F1385" s="59" t="s">
        <v>1155</v>
      </c>
      <c r="G1385" s="59">
        <v>9903000</v>
      </c>
      <c r="H1385" s="59" t="s">
        <v>1065</v>
      </c>
      <c r="I1385" s="60">
        <v>2713.95</v>
      </c>
      <c r="J1385" s="60">
        <v>12038.03</v>
      </c>
      <c r="K1385" s="60">
        <v>20371.89</v>
      </c>
      <c r="L1385" s="60">
        <v>8757.2800000000007</v>
      </c>
      <c r="M1385" s="60">
        <v>4315.2</v>
      </c>
      <c r="N1385" s="60">
        <v>4051.6</v>
      </c>
      <c r="O1385" s="60">
        <v>8493.7199999999993</v>
      </c>
      <c r="P1385" s="60">
        <v>7175.37</v>
      </c>
      <c r="Q1385" s="60">
        <v>12424.41</v>
      </c>
      <c r="R1385" s="60">
        <v>54517.37</v>
      </c>
      <c r="S1385" s="60">
        <v>13470.61</v>
      </c>
      <c r="T1385" s="60">
        <v>55986.76</v>
      </c>
      <c r="U1385" s="58">
        <f t="shared" si="21"/>
        <v>204316.19</v>
      </c>
    </row>
    <row r="1386" spans="1:21">
      <c r="A1386" s="59">
        <v>2201</v>
      </c>
      <c r="B1386" s="59" t="s">
        <v>87</v>
      </c>
      <c r="C1386" s="59">
        <v>2201</v>
      </c>
      <c r="D1386" s="59" t="s">
        <v>87</v>
      </c>
      <c r="E1386" s="59" t="s">
        <v>1154</v>
      </c>
      <c r="F1386" s="59" t="s">
        <v>1155</v>
      </c>
      <c r="G1386" s="59">
        <v>9908000</v>
      </c>
      <c r="H1386" s="59" t="s">
        <v>1066</v>
      </c>
      <c r="I1386" s="60">
        <v>665.56</v>
      </c>
      <c r="J1386" s="60"/>
      <c r="K1386" s="60">
        <v>852.94</v>
      </c>
      <c r="L1386" s="60">
        <v>369.31</v>
      </c>
      <c r="M1386" s="60">
        <v>0.89</v>
      </c>
      <c r="N1386" s="60">
        <v>144.29</v>
      </c>
      <c r="O1386" s="60">
        <v>1417.77</v>
      </c>
      <c r="P1386" s="60">
        <v>580.52</v>
      </c>
      <c r="Q1386" s="60">
        <v>354.12</v>
      </c>
      <c r="R1386" s="60">
        <v>264.89999999999998</v>
      </c>
      <c r="S1386" s="60">
        <v>-9.74</v>
      </c>
      <c r="T1386" s="60">
        <v>1537.76</v>
      </c>
      <c r="U1386" s="58">
        <f t="shared" si="21"/>
        <v>6178.3200000000006</v>
      </c>
    </row>
    <row r="1387" spans="1:21">
      <c r="A1387" s="59">
        <v>2201</v>
      </c>
      <c r="B1387" s="59" t="s">
        <v>87</v>
      </c>
      <c r="C1387" s="59">
        <v>2201</v>
      </c>
      <c r="D1387" s="59" t="s">
        <v>87</v>
      </c>
      <c r="E1387" s="59" t="s">
        <v>1154</v>
      </c>
      <c r="F1387" s="59" t="s">
        <v>1155</v>
      </c>
      <c r="G1387" s="59">
        <v>9913000</v>
      </c>
      <c r="H1387" s="59" t="s">
        <v>1136</v>
      </c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>
        <v>2695.3</v>
      </c>
      <c r="T1387" s="60">
        <v>406.79</v>
      </c>
      <c r="U1387" s="58">
        <f t="shared" si="21"/>
        <v>3102.09</v>
      </c>
    </row>
    <row r="1388" spans="1:21">
      <c r="A1388" s="59">
        <v>2201</v>
      </c>
      <c r="B1388" s="59" t="s">
        <v>87</v>
      </c>
      <c r="C1388" s="59">
        <v>2201</v>
      </c>
      <c r="D1388" s="59" t="s">
        <v>87</v>
      </c>
      <c r="E1388" s="59" t="s">
        <v>1154</v>
      </c>
      <c r="F1388" s="59" t="s">
        <v>1155</v>
      </c>
      <c r="G1388" s="59">
        <v>9921000</v>
      </c>
      <c r="H1388" s="59" t="s">
        <v>1137</v>
      </c>
      <c r="I1388" s="60">
        <v>18166.52</v>
      </c>
      <c r="J1388" s="60">
        <v>21974.71</v>
      </c>
      <c r="K1388" s="60">
        <v>5459.36</v>
      </c>
      <c r="L1388" s="60">
        <v>8042.32</v>
      </c>
      <c r="M1388" s="60">
        <v>14581.19</v>
      </c>
      <c r="N1388" s="60">
        <v>21883.15</v>
      </c>
      <c r="O1388" s="60">
        <v>39050.71</v>
      </c>
      <c r="P1388" s="60">
        <v>42066.67</v>
      </c>
      <c r="Q1388" s="60">
        <v>66121.350000000006</v>
      </c>
      <c r="R1388" s="60">
        <v>26233.53</v>
      </c>
      <c r="S1388" s="60">
        <v>50822.01</v>
      </c>
      <c r="T1388" s="60">
        <v>67852.03</v>
      </c>
      <c r="U1388" s="58">
        <f t="shared" si="21"/>
        <v>382253.55000000005</v>
      </c>
    </row>
    <row r="1389" spans="1:21">
      <c r="A1389" s="59">
        <v>2201</v>
      </c>
      <c r="B1389" s="59" t="s">
        <v>87</v>
      </c>
      <c r="C1389" s="59">
        <v>2201</v>
      </c>
      <c r="D1389" s="59" t="s">
        <v>87</v>
      </c>
      <c r="E1389" s="59" t="s">
        <v>1154</v>
      </c>
      <c r="F1389" s="59" t="s">
        <v>1155</v>
      </c>
      <c r="G1389" s="59">
        <v>9928000</v>
      </c>
      <c r="H1389" s="59" t="s">
        <v>1143</v>
      </c>
      <c r="I1389" s="60"/>
      <c r="J1389" s="60"/>
      <c r="K1389" s="60">
        <v>15</v>
      </c>
      <c r="L1389" s="60"/>
      <c r="M1389" s="60">
        <v>25</v>
      </c>
      <c r="N1389" s="60"/>
      <c r="O1389" s="60"/>
      <c r="P1389" s="60"/>
      <c r="Q1389" s="60"/>
      <c r="R1389" s="60"/>
      <c r="S1389" s="60">
        <v>11.65</v>
      </c>
      <c r="T1389" s="60"/>
      <c r="U1389" s="58">
        <f t="shared" si="21"/>
        <v>51.65</v>
      </c>
    </row>
    <row r="1390" spans="1:21">
      <c r="A1390" s="59">
        <v>2201</v>
      </c>
      <c r="B1390" s="59" t="s">
        <v>87</v>
      </c>
      <c r="C1390" s="59">
        <v>2201</v>
      </c>
      <c r="D1390" s="59" t="s">
        <v>87</v>
      </c>
      <c r="E1390" s="59" t="s">
        <v>1154</v>
      </c>
      <c r="F1390" s="59" t="s">
        <v>1155</v>
      </c>
      <c r="G1390" s="59">
        <v>9930200</v>
      </c>
      <c r="H1390" s="59" t="s">
        <v>1069</v>
      </c>
      <c r="I1390" s="60">
        <v>247.14</v>
      </c>
      <c r="J1390" s="60">
        <v>343.83</v>
      </c>
      <c r="K1390" s="60">
        <v>0.39</v>
      </c>
      <c r="L1390" s="60">
        <v>11.94</v>
      </c>
      <c r="M1390" s="60">
        <v>150.1</v>
      </c>
      <c r="N1390" s="60">
        <v>0.04</v>
      </c>
      <c r="O1390" s="60"/>
      <c r="P1390" s="60"/>
      <c r="Q1390" s="60"/>
      <c r="R1390" s="60"/>
      <c r="S1390" s="60">
        <v>1805.04</v>
      </c>
      <c r="T1390" s="60">
        <v>729.75</v>
      </c>
      <c r="U1390" s="58">
        <f t="shared" si="21"/>
        <v>3288.23</v>
      </c>
    </row>
    <row r="1391" spans="1:21">
      <c r="A1391" s="59">
        <v>2201</v>
      </c>
      <c r="B1391" s="59" t="s">
        <v>87</v>
      </c>
      <c r="C1391" s="59">
        <v>2201</v>
      </c>
      <c r="D1391" s="59" t="s">
        <v>87</v>
      </c>
      <c r="E1391" s="59" t="s">
        <v>1154</v>
      </c>
      <c r="F1391" s="59" t="s">
        <v>1155</v>
      </c>
      <c r="G1391" s="59">
        <v>9935000</v>
      </c>
      <c r="H1391" s="59" t="s">
        <v>1070</v>
      </c>
      <c r="I1391" s="60">
        <v>3038.31</v>
      </c>
      <c r="J1391" s="60">
        <v>3.43</v>
      </c>
      <c r="K1391" s="60">
        <v>0.66</v>
      </c>
      <c r="L1391" s="60">
        <v>112.39</v>
      </c>
      <c r="M1391" s="60">
        <v>8.8699999999999992</v>
      </c>
      <c r="N1391" s="60">
        <v>268.02999999999997</v>
      </c>
      <c r="O1391" s="60"/>
      <c r="P1391" s="60"/>
      <c r="Q1391" s="60">
        <v>15.56</v>
      </c>
      <c r="R1391" s="60"/>
      <c r="S1391" s="60">
        <v>166.74</v>
      </c>
      <c r="T1391" s="60">
        <v>50.42</v>
      </c>
      <c r="U1391" s="58">
        <f t="shared" si="21"/>
        <v>3664.41</v>
      </c>
    </row>
    <row r="1392" spans="1:21">
      <c r="A1392" s="59">
        <v>2201</v>
      </c>
      <c r="B1392" s="59" t="s">
        <v>87</v>
      </c>
      <c r="C1392" s="59">
        <v>2201</v>
      </c>
      <c r="D1392" s="59" t="s">
        <v>87</v>
      </c>
      <c r="E1392" s="59" t="s">
        <v>1156</v>
      </c>
      <c r="F1392" s="59" t="s">
        <v>1157</v>
      </c>
      <c r="G1392" s="59">
        <v>9184100</v>
      </c>
      <c r="H1392" s="59" t="s">
        <v>93</v>
      </c>
      <c r="I1392" s="60">
        <v>-1150.5999999999999</v>
      </c>
      <c r="J1392" s="60">
        <v>0</v>
      </c>
      <c r="K1392" s="60"/>
      <c r="L1392" s="60">
        <v>0</v>
      </c>
      <c r="M1392" s="60"/>
      <c r="N1392" s="60">
        <v>-326.68</v>
      </c>
      <c r="O1392" s="60"/>
      <c r="P1392" s="60">
        <v>-2977.63</v>
      </c>
      <c r="Q1392" s="60"/>
      <c r="R1392" s="60">
        <v>-106.14</v>
      </c>
      <c r="S1392" s="60">
        <v>-2768.01</v>
      </c>
      <c r="T1392" s="60">
        <v>-280.94</v>
      </c>
      <c r="U1392" s="58">
        <f t="shared" si="21"/>
        <v>-7610</v>
      </c>
    </row>
    <row r="1393" spans="1:21">
      <c r="A1393" s="59">
        <v>2201</v>
      </c>
      <c r="B1393" s="59" t="s">
        <v>87</v>
      </c>
      <c r="C1393" s="59">
        <v>2201</v>
      </c>
      <c r="D1393" s="59" t="s">
        <v>87</v>
      </c>
      <c r="E1393" s="59" t="s">
        <v>1156</v>
      </c>
      <c r="F1393" s="59" t="s">
        <v>1157</v>
      </c>
      <c r="G1393" s="59">
        <v>9500000</v>
      </c>
      <c r="H1393" s="59" t="s">
        <v>1017</v>
      </c>
      <c r="I1393" s="60"/>
      <c r="J1393" s="60"/>
      <c r="K1393" s="60">
        <v>-55866.28</v>
      </c>
      <c r="L1393" s="60">
        <v>-40271.79</v>
      </c>
      <c r="M1393" s="60"/>
      <c r="N1393" s="60"/>
      <c r="O1393" s="60"/>
      <c r="P1393" s="60"/>
      <c r="Q1393" s="60"/>
      <c r="R1393" s="60"/>
      <c r="S1393" s="60"/>
      <c r="T1393" s="60"/>
      <c r="U1393" s="58">
        <f t="shared" si="21"/>
        <v>-96138.07</v>
      </c>
    </row>
    <row r="1394" spans="1:21">
      <c r="A1394" s="59">
        <v>2201</v>
      </c>
      <c r="B1394" s="59" t="s">
        <v>87</v>
      </c>
      <c r="C1394" s="59">
        <v>2201</v>
      </c>
      <c r="D1394" s="59" t="s">
        <v>87</v>
      </c>
      <c r="E1394" s="59" t="s">
        <v>1156</v>
      </c>
      <c r="F1394" s="59" t="s">
        <v>1157</v>
      </c>
      <c r="G1394" s="59">
        <v>9548000</v>
      </c>
      <c r="H1394" s="59" t="s">
        <v>1029</v>
      </c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>
        <v>2034.34</v>
      </c>
      <c r="U1394" s="58">
        <f t="shared" si="21"/>
        <v>2034.34</v>
      </c>
    </row>
    <row r="1395" spans="1:21">
      <c r="A1395" s="59">
        <v>2201</v>
      </c>
      <c r="B1395" s="59" t="s">
        <v>87</v>
      </c>
      <c r="C1395" s="59">
        <v>2201</v>
      </c>
      <c r="D1395" s="59" t="s">
        <v>87</v>
      </c>
      <c r="E1395" s="59" t="s">
        <v>1156</v>
      </c>
      <c r="F1395" s="59" t="s">
        <v>1157</v>
      </c>
      <c r="G1395" s="59">
        <v>9549000</v>
      </c>
      <c r="H1395" s="59" t="s">
        <v>1030</v>
      </c>
      <c r="I1395" s="60"/>
      <c r="J1395" s="60"/>
      <c r="K1395" s="60"/>
      <c r="L1395" s="60"/>
      <c r="M1395" s="60"/>
      <c r="N1395" s="60"/>
      <c r="O1395" s="60"/>
      <c r="P1395" s="60">
        <v>2889.2</v>
      </c>
      <c r="Q1395" s="60"/>
      <c r="R1395" s="60"/>
      <c r="S1395" s="60"/>
      <c r="T1395" s="60"/>
      <c r="U1395" s="58">
        <f t="shared" si="21"/>
        <v>2889.2</v>
      </c>
    </row>
    <row r="1396" spans="1:21">
      <c r="A1396" s="59">
        <v>2201</v>
      </c>
      <c r="B1396" s="59" t="s">
        <v>87</v>
      </c>
      <c r="C1396" s="59">
        <v>2201</v>
      </c>
      <c r="D1396" s="59" t="s">
        <v>87</v>
      </c>
      <c r="E1396" s="59" t="s">
        <v>1156</v>
      </c>
      <c r="F1396" s="59" t="s">
        <v>1157</v>
      </c>
      <c r="G1396" s="59">
        <v>9554000</v>
      </c>
      <c r="H1396" s="59" t="s">
        <v>1033</v>
      </c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>
        <v>2768.01</v>
      </c>
      <c r="T1396" s="60"/>
      <c r="U1396" s="58">
        <f t="shared" si="21"/>
        <v>2768.01</v>
      </c>
    </row>
    <row r="1397" spans="1:21">
      <c r="A1397" s="59">
        <v>2201</v>
      </c>
      <c r="B1397" s="59" t="s">
        <v>87</v>
      </c>
      <c r="C1397" s="59">
        <v>2201</v>
      </c>
      <c r="D1397" s="59" t="s">
        <v>87</v>
      </c>
      <c r="E1397" s="59" t="s">
        <v>1156</v>
      </c>
      <c r="F1397" s="59" t="s">
        <v>1157</v>
      </c>
      <c r="G1397" s="59">
        <v>9562000</v>
      </c>
      <c r="H1397" s="59" t="s">
        <v>1039</v>
      </c>
      <c r="I1397" s="60">
        <v>30.37</v>
      </c>
      <c r="J1397" s="60"/>
      <c r="K1397" s="60"/>
      <c r="L1397" s="60"/>
      <c r="M1397" s="60"/>
      <c r="N1397" s="60"/>
      <c r="O1397" s="60"/>
      <c r="P1397" s="60"/>
      <c r="Q1397" s="60"/>
      <c r="R1397" s="60">
        <v>28195.29</v>
      </c>
      <c r="S1397" s="60"/>
      <c r="T1397" s="60"/>
      <c r="U1397" s="58">
        <f t="shared" si="21"/>
        <v>28225.66</v>
      </c>
    </row>
    <row r="1398" spans="1:21">
      <c r="A1398" s="59">
        <v>2201</v>
      </c>
      <c r="B1398" s="59" t="s">
        <v>87</v>
      </c>
      <c r="C1398" s="59">
        <v>2201</v>
      </c>
      <c r="D1398" s="59" t="s">
        <v>87</v>
      </c>
      <c r="E1398" s="59" t="s">
        <v>1156</v>
      </c>
      <c r="F1398" s="59" t="s">
        <v>1157</v>
      </c>
      <c r="G1398" s="59">
        <v>9566000</v>
      </c>
      <c r="H1398" s="59" t="s">
        <v>1041</v>
      </c>
      <c r="I1398" s="60"/>
      <c r="J1398" s="60"/>
      <c r="K1398" s="60"/>
      <c r="L1398" s="60"/>
      <c r="M1398" s="60"/>
      <c r="N1398" s="60"/>
      <c r="O1398" s="60"/>
      <c r="P1398" s="60"/>
      <c r="Q1398" s="60"/>
      <c r="R1398" s="60">
        <v>470.19</v>
      </c>
      <c r="S1398" s="60"/>
      <c r="T1398" s="60">
        <v>143.02000000000001</v>
      </c>
      <c r="U1398" s="58">
        <f t="shared" si="21"/>
        <v>613.21</v>
      </c>
    </row>
    <row r="1399" spans="1:21">
      <c r="A1399" s="59">
        <v>2201</v>
      </c>
      <c r="B1399" s="59" t="s">
        <v>87</v>
      </c>
      <c r="C1399" s="59">
        <v>2201</v>
      </c>
      <c r="D1399" s="59" t="s">
        <v>87</v>
      </c>
      <c r="E1399" s="59" t="s">
        <v>1156</v>
      </c>
      <c r="F1399" s="59" t="s">
        <v>1157</v>
      </c>
      <c r="G1399" s="59">
        <v>9571000</v>
      </c>
      <c r="H1399" s="59" t="s">
        <v>1046</v>
      </c>
      <c r="I1399" s="60"/>
      <c r="J1399" s="60"/>
      <c r="K1399" s="60"/>
      <c r="L1399" s="60"/>
      <c r="M1399" s="60">
        <v>-44.92</v>
      </c>
      <c r="N1399" s="60"/>
      <c r="O1399" s="60"/>
      <c r="P1399" s="60"/>
      <c r="Q1399" s="60"/>
      <c r="R1399" s="60"/>
      <c r="S1399" s="60"/>
      <c r="T1399" s="60"/>
      <c r="U1399" s="58">
        <f t="shared" si="21"/>
        <v>-44.92</v>
      </c>
    </row>
    <row r="1400" spans="1:21">
      <c r="A1400" s="59">
        <v>2201</v>
      </c>
      <c r="B1400" s="59" t="s">
        <v>87</v>
      </c>
      <c r="C1400" s="59">
        <v>2201</v>
      </c>
      <c r="D1400" s="59" t="s">
        <v>87</v>
      </c>
      <c r="E1400" s="59" t="s">
        <v>1156</v>
      </c>
      <c r="F1400" s="59" t="s">
        <v>1157</v>
      </c>
      <c r="G1400" s="59">
        <v>9580000</v>
      </c>
      <c r="H1400" s="59" t="s">
        <v>1047</v>
      </c>
      <c r="I1400" s="60">
        <v>684</v>
      </c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58">
        <f t="shared" si="21"/>
        <v>684</v>
      </c>
    </row>
    <row r="1401" spans="1:21">
      <c r="A1401" s="59">
        <v>2201</v>
      </c>
      <c r="B1401" s="59" t="s">
        <v>87</v>
      </c>
      <c r="C1401" s="59">
        <v>2201</v>
      </c>
      <c r="D1401" s="59" t="s">
        <v>87</v>
      </c>
      <c r="E1401" s="59" t="s">
        <v>1156</v>
      </c>
      <c r="F1401" s="59" t="s">
        <v>1157</v>
      </c>
      <c r="G1401" s="59">
        <v>9583000</v>
      </c>
      <c r="H1401" s="59" t="s">
        <v>1050</v>
      </c>
      <c r="I1401" s="60">
        <v>436.23</v>
      </c>
      <c r="J1401" s="60"/>
      <c r="K1401" s="60"/>
      <c r="L1401" s="60"/>
      <c r="M1401" s="60">
        <v>53.59</v>
      </c>
      <c r="N1401" s="60"/>
      <c r="O1401" s="60"/>
      <c r="P1401" s="60"/>
      <c r="Q1401" s="60"/>
      <c r="R1401" s="60">
        <v>-28043.84</v>
      </c>
      <c r="S1401" s="60"/>
      <c r="T1401" s="60"/>
      <c r="U1401" s="58">
        <f t="shared" si="21"/>
        <v>-27554.02</v>
      </c>
    </row>
    <row r="1402" spans="1:21">
      <c r="A1402" s="59">
        <v>2201</v>
      </c>
      <c r="B1402" s="59" t="s">
        <v>87</v>
      </c>
      <c r="C1402" s="59">
        <v>2201</v>
      </c>
      <c r="D1402" s="59" t="s">
        <v>87</v>
      </c>
      <c r="E1402" s="59" t="s">
        <v>1156</v>
      </c>
      <c r="F1402" s="59" t="s">
        <v>1157</v>
      </c>
      <c r="G1402" s="59">
        <v>9588000</v>
      </c>
      <c r="H1402" s="59" t="s">
        <v>1055</v>
      </c>
      <c r="I1402" s="60"/>
      <c r="J1402" s="60"/>
      <c r="K1402" s="60"/>
      <c r="L1402" s="60"/>
      <c r="M1402" s="60">
        <v>44.92</v>
      </c>
      <c r="N1402" s="60">
        <v>326.68</v>
      </c>
      <c r="O1402" s="60"/>
      <c r="P1402" s="60"/>
      <c r="Q1402" s="60"/>
      <c r="R1402" s="60"/>
      <c r="S1402" s="60"/>
      <c r="T1402" s="60"/>
      <c r="U1402" s="58">
        <f t="shared" si="21"/>
        <v>371.6</v>
      </c>
    </row>
    <row r="1403" spans="1:21">
      <c r="A1403" s="59">
        <v>2201</v>
      </c>
      <c r="B1403" s="59" t="s">
        <v>87</v>
      </c>
      <c r="C1403" s="59">
        <v>2201</v>
      </c>
      <c r="D1403" s="59" t="s">
        <v>87</v>
      </c>
      <c r="E1403" s="59" t="s">
        <v>1156</v>
      </c>
      <c r="F1403" s="59" t="s">
        <v>1157</v>
      </c>
      <c r="G1403" s="59">
        <v>9593000</v>
      </c>
      <c r="H1403" s="59" t="s">
        <v>1058</v>
      </c>
      <c r="I1403" s="60"/>
      <c r="J1403" s="60"/>
      <c r="K1403" s="60"/>
      <c r="L1403" s="60"/>
      <c r="M1403" s="60"/>
      <c r="N1403" s="60"/>
      <c r="O1403" s="60"/>
      <c r="P1403" s="60"/>
      <c r="Q1403" s="60"/>
      <c r="R1403" s="60">
        <v>-36.53</v>
      </c>
      <c r="S1403" s="60"/>
      <c r="T1403" s="60"/>
      <c r="U1403" s="58">
        <f t="shared" si="21"/>
        <v>-36.53</v>
      </c>
    </row>
    <row r="1404" spans="1:21">
      <c r="A1404" s="59">
        <v>2201</v>
      </c>
      <c r="B1404" s="59" t="s">
        <v>87</v>
      </c>
      <c r="C1404" s="59">
        <v>2201</v>
      </c>
      <c r="D1404" s="59" t="s">
        <v>87</v>
      </c>
      <c r="E1404" s="59" t="s">
        <v>1156</v>
      </c>
      <c r="F1404" s="59" t="s">
        <v>1157</v>
      </c>
      <c r="G1404" s="59">
        <v>9594000</v>
      </c>
      <c r="H1404" s="59" t="s">
        <v>1059</v>
      </c>
      <c r="I1404" s="60"/>
      <c r="J1404" s="60"/>
      <c r="K1404" s="60"/>
      <c r="L1404" s="60"/>
      <c r="M1404" s="60">
        <v>-53.59</v>
      </c>
      <c r="N1404" s="60"/>
      <c r="O1404" s="60"/>
      <c r="P1404" s="60"/>
      <c r="Q1404" s="60"/>
      <c r="R1404" s="60">
        <v>-8.7799999999999994</v>
      </c>
      <c r="S1404" s="60"/>
      <c r="T1404" s="60"/>
      <c r="U1404" s="58">
        <f t="shared" si="21"/>
        <v>-62.370000000000005</v>
      </c>
    </row>
    <row r="1405" spans="1:21">
      <c r="A1405" s="59">
        <v>2201</v>
      </c>
      <c r="B1405" s="59" t="s">
        <v>87</v>
      </c>
      <c r="C1405" s="59">
        <v>2201</v>
      </c>
      <c r="D1405" s="59" t="s">
        <v>87</v>
      </c>
      <c r="E1405" s="59" t="s">
        <v>1156</v>
      </c>
      <c r="F1405" s="59" t="s">
        <v>1157</v>
      </c>
      <c r="G1405" s="59">
        <v>9921000</v>
      </c>
      <c r="H1405" s="59" t="s">
        <v>1137</v>
      </c>
      <c r="I1405" s="60"/>
      <c r="J1405" s="60"/>
      <c r="K1405" s="60">
        <v>55866.28</v>
      </c>
      <c r="L1405" s="60">
        <v>40271.79</v>
      </c>
      <c r="M1405" s="60"/>
      <c r="N1405" s="60"/>
      <c r="O1405" s="60"/>
      <c r="P1405" s="60">
        <v>88.43</v>
      </c>
      <c r="Q1405" s="60"/>
      <c r="R1405" s="60"/>
      <c r="S1405" s="60"/>
      <c r="T1405" s="60"/>
      <c r="U1405" s="58">
        <f t="shared" si="21"/>
        <v>96226.5</v>
      </c>
    </row>
    <row r="1406" spans="1:21">
      <c r="A1406" s="59">
        <v>2201</v>
      </c>
      <c r="B1406" s="59" t="s">
        <v>87</v>
      </c>
      <c r="C1406" s="59">
        <v>2201</v>
      </c>
      <c r="D1406" s="59" t="s">
        <v>87</v>
      </c>
      <c r="E1406" s="59" t="s">
        <v>1158</v>
      </c>
      <c r="F1406" s="59" t="s">
        <v>1159</v>
      </c>
      <c r="G1406" s="59">
        <v>9184100</v>
      </c>
      <c r="H1406" s="59" t="s">
        <v>93</v>
      </c>
      <c r="I1406" s="60">
        <v>-136324.26</v>
      </c>
      <c r="J1406" s="60">
        <v>-432540.2</v>
      </c>
      <c r="K1406" s="60">
        <v>-27236.37</v>
      </c>
      <c r="L1406" s="60">
        <v>-48631.25</v>
      </c>
      <c r="M1406" s="60">
        <v>-82961.67</v>
      </c>
      <c r="N1406" s="60">
        <v>-75637.11</v>
      </c>
      <c r="O1406" s="60">
        <v>-74084.3</v>
      </c>
      <c r="P1406" s="60">
        <v>-58424.68</v>
      </c>
      <c r="Q1406" s="60">
        <v>-103780.72</v>
      </c>
      <c r="R1406" s="60">
        <v>-855374.35</v>
      </c>
      <c r="S1406" s="60">
        <v>-62073.13</v>
      </c>
      <c r="T1406" s="60">
        <v>316646.51</v>
      </c>
      <c r="U1406" s="58">
        <f t="shared" si="21"/>
        <v>-1640421.53</v>
      </c>
    </row>
    <row r="1407" spans="1:21">
      <c r="A1407" s="59">
        <v>2201</v>
      </c>
      <c r="B1407" s="59" t="s">
        <v>87</v>
      </c>
      <c r="C1407" s="59">
        <v>2201</v>
      </c>
      <c r="D1407" s="59" t="s">
        <v>87</v>
      </c>
      <c r="E1407" s="59" t="s">
        <v>1160</v>
      </c>
      <c r="F1407" s="59" t="s">
        <v>39</v>
      </c>
      <c r="G1407" s="59">
        <v>9184100</v>
      </c>
      <c r="H1407" s="59" t="s">
        <v>93</v>
      </c>
      <c r="I1407" s="60"/>
      <c r="J1407" s="60"/>
      <c r="K1407" s="60"/>
      <c r="L1407" s="60"/>
      <c r="M1407" s="60">
        <v>13855</v>
      </c>
      <c r="N1407" s="60"/>
      <c r="O1407" s="60">
        <v>549.64</v>
      </c>
      <c r="P1407" s="60">
        <v>375</v>
      </c>
      <c r="Q1407" s="60">
        <v>5864.03</v>
      </c>
      <c r="R1407" s="60">
        <v>37289.919999999998</v>
      </c>
      <c r="S1407" s="60"/>
      <c r="T1407" s="60"/>
      <c r="U1407" s="58">
        <f t="shared" si="21"/>
        <v>57933.59</v>
      </c>
    </row>
    <row r="1408" spans="1:21">
      <c r="A1408" s="59">
        <v>2201</v>
      </c>
      <c r="B1408" s="59" t="s">
        <v>87</v>
      </c>
      <c r="C1408" s="59">
        <v>2201</v>
      </c>
      <c r="D1408" s="59" t="s">
        <v>87</v>
      </c>
      <c r="E1408" s="59" t="s">
        <v>1160</v>
      </c>
      <c r="F1408" s="59" t="s">
        <v>39</v>
      </c>
      <c r="G1408" s="59">
        <v>9416000</v>
      </c>
      <c r="H1408" s="59" t="s">
        <v>1015</v>
      </c>
      <c r="I1408" s="60"/>
      <c r="J1408" s="60"/>
      <c r="K1408" s="60"/>
      <c r="L1408" s="60">
        <v>12751.25</v>
      </c>
      <c r="M1408" s="60">
        <v>8475.5</v>
      </c>
      <c r="N1408" s="60">
        <v>5202.42</v>
      </c>
      <c r="O1408" s="60">
        <v>4866.1400000000003</v>
      </c>
      <c r="P1408" s="60">
        <v>5019.32</v>
      </c>
      <c r="Q1408" s="60">
        <v>3895.91</v>
      </c>
      <c r="R1408" s="60">
        <v>5445.94</v>
      </c>
      <c r="S1408" s="60">
        <v>2122.17</v>
      </c>
      <c r="T1408" s="60"/>
      <c r="U1408" s="58">
        <f t="shared" si="21"/>
        <v>47778.649999999994</v>
      </c>
    </row>
    <row r="1409" spans="1:21">
      <c r="A1409" s="59">
        <v>2201</v>
      </c>
      <c r="B1409" s="59" t="s">
        <v>87</v>
      </c>
      <c r="C1409" s="59">
        <v>2201</v>
      </c>
      <c r="D1409" s="59" t="s">
        <v>87</v>
      </c>
      <c r="E1409" s="59" t="s">
        <v>1160</v>
      </c>
      <c r="F1409" s="59" t="s">
        <v>39</v>
      </c>
      <c r="G1409" s="59">
        <v>9548000</v>
      </c>
      <c r="H1409" s="59" t="s">
        <v>1029</v>
      </c>
      <c r="I1409" s="60"/>
      <c r="J1409" s="60"/>
      <c r="K1409" s="60"/>
      <c r="L1409" s="60"/>
      <c r="M1409" s="60">
        <v>15918</v>
      </c>
      <c r="N1409" s="60"/>
      <c r="O1409" s="60"/>
      <c r="P1409" s="60"/>
      <c r="Q1409" s="60"/>
      <c r="R1409" s="60"/>
      <c r="S1409" s="60"/>
      <c r="T1409" s="60"/>
      <c r="U1409" s="58">
        <f t="shared" si="21"/>
        <v>15918</v>
      </c>
    </row>
    <row r="1410" spans="1:21">
      <c r="A1410" s="59">
        <v>2201</v>
      </c>
      <c r="B1410" s="59" t="s">
        <v>87</v>
      </c>
      <c r="C1410" s="59">
        <v>2201</v>
      </c>
      <c r="D1410" s="59" t="s">
        <v>87</v>
      </c>
      <c r="E1410" s="59" t="s">
        <v>1160</v>
      </c>
      <c r="F1410" s="59" t="s">
        <v>39</v>
      </c>
      <c r="G1410" s="59">
        <v>9549000</v>
      </c>
      <c r="H1410" s="59" t="s">
        <v>1030</v>
      </c>
      <c r="I1410" s="60"/>
      <c r="J1410" s="60"/>
      <c r="K1410" s="60"/>
      <c r="L1410" s="60"/>
      <c r="M1410" s="60"/>
      <c r="N1410" s="60"/>
      <c r="O1410" s="60"/>
      <c r="P1410" s="60"/>
      <c r="Q1410" s="60"/>
      <c r="R1410" s="60">
        <v>330</v>
      </c>
      <c r="S1410" s="60"/>
      <c r="T1410" s="60"/>
      <c r="U1410" s="58">
        <f t="shared" si="21"/>
        <v>330</v>
      </c>
    </row>
    <row r="1411" spans="1:21">
      <c r="A1411" s="59">
        <v>2201</v>
      </c>
      <c r="B1411" s="59" t="s">
        <v>87</v>
      </c>
      <c r="C1411" s="59">
        <v>2201</v>
      </c>
      <c r="D1411" s="59" t="s">
        <v>87</v>
      </c>
      <c r="E1411" s="59" t="s">
        <v>1160</v>
      </c>
      <c r="F1411" s="59" t="s">
        <v>39</v>
      </c>
      <c r="G1411" s="59">
        <v>9583000</v>
      </c>
      <c r="H1411" s="59" t="s">
        <v>1050</v>
      </c>
      <c r="I1411" s="60"/>
      <c r="J1411" s="60">
        <v>1925.1</v>
      </c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58">
        <f t="shared" ref="U1411:U1474" si="22">SUM(I1411:T1411)</f>
        <v>1925.1</v>
      </c>
    </row>
    <row r="1412" spans="1:21">
      <c r="A1412" s="59">
        <v>2201</v>
      </c>
      <c r="B1412" s="59" t="s">
        <v>87</v>
      </c>
      <c r="C1412" s="59">
        <v>2201</v>
      </c>
      <c r="D1412" s="59" t="s">
        <v>87</v>
      </c>
      <c r="E1412" s="59" t="s">
        <v>1160</v>
      </c>
      <c r="F1412" s="59" t="s">
        <v>39</v>
      </c>
      <c r="G1412" s="59">
        <v>9585000</v>
      </c>
      <c r="H1412" s="59" t="s">
        <v>1052</v>
      </c>
      <c r="I1412" s="60">
        <v>1850.15</v>
      </c>
      <c r="J1412" s="60">
        <v>10102.85</v>
      </c>
      <c r="K1412" s="60">
        <v>47640.26</v>
      </c>
      <c r="L1412" s="60">
        <v>27896.61</v>
      </c>
      <c r="M1412" s="60">
        <v>2500.41</v>
      </c>
      <c r="N1412" s="60">
        <v>3998.47</v>
      </c>
      <c r="O1412" s="60">
        <v>-307.47000000000003</v>
      </c>
      <c r="P1412" s="60">
        <v>-2342.77</v>
      </c>
      <c r="Q1412" s="60">
        <v>754.2</v>
      </c>
      <c r="R1412" s="60">
        <v>-540.20000000000005</v>
      </c>
      <c r="S1412" s="60">
        <v>218</v>
      </c>
      <c r="T1412" s="60">
        <v>5847.82</v>
      </c>
      <c r="U1412" s="58">
        <f t="shared" si="22"/>
        <v>97618.329999999987</v>
      </c>
    </row>
    <row r="1413" spans="1:21">
      <c r="A1413" s="59">
        <v>2201</v>
      </c>
      <c r="B1413" s="59" t="s">
        <v>87</v>
      </c>
      <c r="C1413" s="59">
        <v>2201</v>
      </c>
      <c r="D1413" s="59" t="s">
        <v>87</v>
      </c>
      <c r="E1413" s="59" t="s">
        <v>1160</v>
      </c>
      <c r="F1413" s="59" t="s">
        <v>39</v>
      </c>
      <c r="G1413" s="59">
        <v>9903000</v>
      </c>
      <c r="H1413" s="59" t="s">
        <v>1065</v>
      </c>
      <c r="I1413" s="60">
        <v>1240.98</v>
      </c>
      <c r="J1413" s="60">
        <v>392.64</v>
      </c>
      <c r="K1413" s="60"/>
      <c r="L1413" s="60"/>
      <c r="M1413" s="60">
        <v>20408.13</v>
      </c>
      <c r="N1413" s="60"/>
      <c r="O1413" s="60"/>
      <c r="P1413" s="60">
        <v>5900</v>
      </c>
      <c r="Q1413" s="60">
        <v>-5900</v>
      </c>
      <c r="R1413" s="60"/>
      <c r="S1413" s="60"/>
      <c r="T1413" s="60"/>
      <c r="U1413" s="58">
        <f t="shared" si="22"/>
        <v>22041.75</v>
      </c>
    </row>
    <row r="1414" spans="1:21">
      <c r="A1414" s="59">
        <v>2201</v>
      </c>
      <c r="B1414" s="59" t="s">
        <v>87</v>
      </c>
      <c r="C1414" s="59">
        <v>2201</v>
      </c>
      <c r="D1414" s="59" t="s">
        <v>87</v>
      </c>
      <c r="E1414" s="59" t="s">
        <v>1160</v>
      </c>
      <c r="F1414" s="59" t="s">
        <v>39</v>
      </c>
      <c r="G1414" s="59">
        <v>9908000</v>
      </c>
      <c r="H1414" s="59" t="s">
        <v>1066</v>
      </c>
      <c r="I1414" s="60"/>
      <c r="J1414" s="60"/>
      <c r="K1414" s="60"/>
      <c r="L1414" s="60"/>
      <c r="M1414" s="60"/>
      <c r="N1414" s="60">
        <v>925</v>
      </c>
      <c r="O1414" s="60">
        <v>-925</v>
      </c>
      <c r="P1414" s="60"/>
      <c r="Q1414" s="60"/>
      <c r="R1414" s="60">
        <v>1586.55</v>
      </c>
      <c r="S1414" s="60">
        <v>-1496.4</v>
      </c>
      <c r="T1414" s="60">
        <v>-90.15</v>
      </c>
      <c r="U1414" s="58">
        <f t="shared" si="22"/>
        <v>-1.4210854715202004E-13</v>
      </c>
    </row>
    <row r="1415" spans="1:21">
      <c r="A1415" s="59">
        <v>2201</v>
      </c>
      <c r="B1415" s="59" t="s">
        <v>87</v>
      </c>
      <c r="C1415" s="59">
        <v>2201</v>
      </c>
      <c r="D1415" s="59" t="s">
        <v>87</v>
      </c>
      <c r="E1415" s="59" t="s">
        <v>1160</v>
      </c>
      <c r="F1415" s="59" t="s">
        <v>39</v>
      </c>
      <c r="G1415" s="59">
        <v>9909000</v>
      </c>
      <c r="H1415" s="59" t="s">
        <v>1067</v>
      </c>
      <c r="I1415" s="60">
        <v>477156.84</v>
      </c>
      <c r="J1415" s="60">
        <v>3000</v>
      </c>
      <c r="K1415" s="60">
        <v>189392.5</v>
      </c>
      <c r="L1415" s="60">
        <v>68132.820000000007</v>
      </c>
      <c r="M1415" s="60">
        <v>161556.59</v>
      </c>
      <c r="N1415" s="60">
        <v>138108.74</v>
      </c>
      <c r="O1415" s="60">
        <v>52072.53</v>
      </c>
      <c r="P1415" s="60">
        <v>241563.8</v>
      </c>
      <c r="Q1415" s="60">
        <v>265437.25</v>
      </c>
      <c r="R1415" s="60">
        <v>236711.07</v>
      </c>
      <c r="S1415" s="60">
        <v>352731.64</v>
      </c>
      <c r="T1415" s="60">
        <v>203056.88</v>
      </c>
      <c r="U1415" s="58">
        <f t="shared" si="22"/>
        <v>2388920.66</v>
      </c>
    </row>
    <row r="1416" spans="1:21">
      <c r="A1416" s="59">
        <v>2201</v>
      </c>
      <c r="B1416" s="59" t="s">
        <v>87</v>
      </c>
      <c r="C1416" s="59">
        <v>2201</v>
      </c>
      <c r="D1416" s="59" t="s">
        <v>87</v>
      </c>
      <c r="E1416" s="59" t="s">
        <v>1160</v>
      </c>
      <c r="F1416" s="59" t="s">
        <v>39</v>
      </c>
      <c r="G1416" s="59">
        <v>9913000</v>
      </c>
      <c r="H1416" s="59" t="s">
        <v>1136</v>
      </c>
      <c r="I1416" s="60"/>
      <c r="J1416" s="60"/>
      <c r="K1416" s="60"/>
      <c r="L1416" s="60"/>
      <c r="M1416" s="60"/>
      <c r="N1416" s="60"/>
      <c r="O1416" s="60"/>
      <c r="P1416" s="60">
        <v>128818.5</v>
      </c>
      <c r="Q1416" s="60">
        <v>13596.12</v>
      </c>
      <c r="R1416" s="60">
        <v>11499.5</v>
      </c>
      <c r="S1416" s="60">
        <v>15797.12</v>
      </c>
      <c r="T1416" s="60">
        <v>22573.1</v>
      </c>
      <c r="U1416" s="58">
        <f t="shared" si="22"/>
        <v>192284.34</v>
      </c>
    </row>
    <row r="1417" spans="1:21">
      <c r="A1417" s="59">
        <v>2201</v>
      </c>
      <c r="B1417" s="59" t="s">
        <v>87</v>
      </c>
      <c r="C1417" s="59">
        <v>2201</v>
      </c>
      <c r="D1417" s="59" t="s">
        <v>87</v>
      </c>
      <c r="E1417" s="59" t="s">
        <v>1160</v>
      </c>
      <c r="F1417" s="59" t="s">
        <v>39</v>
      </c>
      <c r="G1417" s="59">
        <v>9930100</v>
      </c>
      <c r="H1417" s="59" t="s">
        <v>1161</v>
      </c>
      <c r="I1417" s="60">
        <v>9418.9</v>
      </c>
      <c r="J1417" s="60">
        <v>10189.42</v>
      </c>
      <c r="K1417" s="60">
        <v>17034.18</v>
      </c>
      <c r="L1417" s="60">
        <v>32505.87</v>
      </c>
      <c r="M1417" s="60">
        <v>17778.310000000001</v>
      </c>
      <c r="N1417" s="60">
        <v>11487.47</v>
      </c>
      <c r="O1417" s="60">
        <v>10485.14</v>
      </c>
      <c r="P1417" s="60">
        <v>7197.95</v>
      </c>
      <c r="Q1417" s="60">
        <v>8210.9699999999993</v>
      </c>
      <c r="R1417" s="60">
        <v>3020.13</v>
      </c>
      <c r="S1417" s="60">
        <v>767809.58</v>
      </c>
      <c r="T1417" s="60">
        <v>913.02</v>
      </c>
      <c r="U1417" s="58">
        <f t="shared" si="22"/>
        <v>896050.94</v>
      </c>
    </row>
    <row r="1418" spans="1:21">
      <c r="A1418" s="59">
        <v>2201</v>
      </c>
      <c r="B1418" s="59" t="s">
        <v>87</v>
      </c>
      <c r="C1418" s="59">
        <v>2201</v>
      </c>
      <c r="D1418" s="59" t="s">
        <v>87</v>
      </c>
      <c r="E1418" s="59" t="s">
        <v>1160</v>
      </c>
      <c r="F1418" s="59" t="s">
        <v>39</v>
      </c>
      <c r="G1418" s="59">
        <v>9930200</v>
      </c>
      <c r="H1418" s="59" t="s">
        <v>1069</v>
      </c>
      <c r="I1418" s="60">
        <v>37985</v>
      </c>
      <c r="J1418" s="60">
        <v>135254.26999999999</v>
      </c>
      <c r="K1418" s="60">
        <v>149000.17000000001</v>
      </c>
      <c r="L1418" s="60">
        <v>129223.58</v>
      </c>
      <c r="M1418" s="60">
        <v>103452.4</v>
      </c>
      <c r="N1418" s="60">
        <v>113829.16</v>
      </c>
      <c r="O1418" s="60">
        <v>117100.55</v>
      </c>
      <c r="P1418" s="60">
        <v>-24567.13</v>
      </c>
      <c r="Q1418" s="60"/>
      <c r="R1418" s="60"/>
      <c r="S1418" s="60">
        <v>-761278</v>
      </c>
      <c r="T1418" s="60"/>
      <c r="U1418" s="58">
        <f t="shared" si="22"/>
        <v>0</v>
      </c>
    </row>
    <row r="1419" spans="1:21">
      <c r="A1419" s="59">
        <v>2201</v>
      </c>
      <c r="B1419" s="59" t="s">
        <v>87</v>
      </c>
      <c r="C1419" s="59">
        <v>2201</v>
      </c>
      <c r="D1419" s="59" t="s">
        <v>87</v>
      </c>
      <c r="E1419" s="59" t="s">
        <v>1160</v>
      </c>
      <c r="F1419" s="59" t="s">
        <v>39</v>
      </c>
      <c r="G1419" s="59" t="s">
        <v>1071</v>
      </c>
      <c r="H1419" s="59" t="s">
        <v>1072</v>
      </c>
      <c r="I1419" s="60">
        <v>187.5</v>
      </c>
      <c r="J1419" s="60"/>
      <c r="K1419" s="60"/>
      <c r="L1419" s="60"/>
      <c r="M1419" s="60"/>
      <c r="N1419" s="60"/>
      <c r="O1419" s="60"/>
      <c r="P1419" s="60">
        <v>34.47</v>
      </c>
      <c r="Q1419" s="60"/>
      <c r="R1419" s="60"/>
      <c r="S1419" s="60"/>
      <c r="T1419" s="60"/>
      <c r="U1419" s="58">
        <f t="shared" si="22"/>
        <v>221.97</v>
      </c>
    </row>
    <row r="1420" spans="1:21">
      <c r="A1420" s="59">
        <v>2201</v>
      </c>
      <c r="B1420" s="59" t="s">
        <v>87</v>
      </c>
      <c r="C1420" s="59">
        <v>2201</v>
      </c>
      <c r="D1420" s="59" t="s">
        <v>87</v>
      </c>
      <c r="E1420" s="59" t="s">
        <v>1162</v>
      </c>
      <c r="F1420" s="59" t="s">
        <v>1163</v>
      </c>
      <c r="G1420" s="59">
        <v>9923000</v>
      </c>
      <c r="H1420" s="59" t="s">
        <v>1164</v>
      </c>
      <c r="I1420" s="60">
        <v>94189.8</v>
      </c>
      <c r="J1420" s="60">
        <v>-15000</v>
      </c>
      <c r="K1420" s="60"/>
      <c r="L1420" s="60"/>
      <c r="M1420" s="60">
        <v>5700</v>
      </c>
      <c r="N1420" s="60">
        <v>162500</v>
      </c>
      <c r="O1420" s="60"/>
      <c r="P1420" s="60">
        <v>153000</v>
      </c>
      <c r="Q1420" s="60">
        <v>53000</v>
      </c>
      <c r="R1420" s="60">
        <v>100000</v>
      </c>
      <c r="S1420" s="60">
        <v>53000</v>
      </c>
      <c r="T1420" s="60">
        <v>100000</v>
      </c>
      <c r="U1420" s="58">
        <f t="shared" si="22"/>
        <v>706389.8</v>
      </c>
    </row>
    <row r="1421" spans="1:21">
      <c r="A1421" s="59">
        <v>2201</v>
      </c>
      <c r="B1421" s="59" t="s">
        <v>87</v>
      </c>
      <c r="C1421" s="59">
        <v>2201</v>
      </c>
      <c r="D1421" s="59" t="s">
        <v>87</v>
      </c>
      <c r="E1421" s="59" t="s">
        <v>1165</v>
      </c>
      <c r="F1421" s="59" t="s">
        <v>1166</v>
      </c>
      <c r="G1421" s="59">
        <v>9184100</v>
      </c>
      <c r="H1421" s="59" t="s">
        <v>93</v>
      </c>
      <c r="I1421" s="60">
        <v>4430034.29</v>
      </c>
      <c r="J1421" s="60">
        <v>4182545.37</v>
      </c>
      <c r="K1421" s="60">
        <v>8937152.5700000003</v>
      </c>
      <c r="L1421" s="60">
        <v>2742600.71</v>
      </c>
      <c r="M1421" s="60">
        <v>5572200.6399999997</v>
      </c>
      <c r="N1421" s="60">
        <v>2592338.8199999998</v>
      </c>
      <c r="O1421" s="60">
        <v>3813994.64</v>
      </c>
      <c r="P1421" s="60">
        <v>1977147.41</v>
      </c>
      <c r="Q1421" s="60">
        <v>2614489.7599999998</v>
      </c>
      <c r="R1421" s="60">
        <v>2446904.67</v>
      </c>
      <c r="S1421" s="60">
        <v>2392824.25</v>
      </c>
      <c r="T1421" s="60">
        <v>3335607.33</v>
      </c>
      <c r="U1421" s="58">
        <f t="shared" si="22"/>
        <v>45037840.460000001</v>
      </c>
    </row>
    <row r="1422" spans="1:21">
      <c r="A1422" s="59">
        <v>2201</v>
      </c>
      <c r="B1422" s="59" t="s">
        <v>87</v>
      </c>
      <c r="C1422" s="59">
        <v>2201</v>
      </c>
      <c r="D1422" s="59" t="s">
        <v>87</v>
      </c>
      <c r="E1422" s="59" t="s">
        <v>1165</v>
      </c>
      <c r="F1422" s="59" t="s">
        <v>1166</v>
      </c>
      <c r="G1422" s="59">
        <v>9500000</v>
      </c>
      <c r="H1422" s="59" t="s">
        <v>1017</v>
      </c>
      <c r="I1422" s="60"/>
      <c r="J1422" s="60"/>
      <c r="K1422" s="60">
        <v>7200</v>
      </c>
      <c r="L1422" s="60"/>
      <c r="M1422" s="60"/>
      <c r="N1422" s="60"/>
      <c r="O1422" s="60"/>
      <c r="P1422" s="60"/>
      <c r="Q1422" s="60"/>
      <c r="R1422" s="60"/>
      <c r="S1422" s="60"/>
      <c r="T1422" s="60"/>
      <c r="U1422" s="58">
        <f t="shared" si="22"/>
        <v>7200</v>
      </c>
    </row>
    <row r="1423" spans="1:21">
      <c r="A1423" s="59">
        <v>2201</v>
      </c>
      <c r="B1423" s="59" t="s">
        <v>87</v>
      </c>
      <c r="C1423" s="59">
        <v>2201</v>
      </c>
      <c r="D1423" s="59" t="s">
        <v>87</v>
      </c>
      <c r="E1423" s="59" t="s">
        <v>1165</v>
      </c>
      <c r="F1423" s="59" t="s">
        <v>1166</v>
      </c>
      <c r="G1423" s="59">
        <v>9506000</v>
      </c>
      <c r="H1423" s="59" t="s">
        <v>1021</v>
      </c>
      <c r="I1423" s="60"/>
      <c r="J1423" s="60"/>
      <c r="K1423" s="60"/>
      <c r="L1423" s="60"/>
      <c r="M1423" s="60"/>
      <c r="N1423" s="60"/>
      <c r="O1423" s="60"/>
      <c r="P1423" s="60"/>
      <c r="Q1423" s="60">
        <v>1361.55</v>
      </c>
      <c r="R1423" s="60"/>
      <c r="S1423" s="60"/>
      <c r="T1423" s="60"/>
      <c r="U1423" s="58">
        <f t="shared" si="22"/>
        <v>1361.55</v>
      </c>
    </row>
    <row r="1424" spans="1:21">
      <c r="A1424" s="59">
        <v>2201</v>
      </c>
      <c r="B1424" s="59" t="s">
        <v>87</v>
      </c>
      <c r="C1424" s="59">
        <v>2201</v>
      </c>
      <c r="D1424" s="59" t="s">
        <v>87</v>
      </c>
      <c r="E1424" s="59" t="s">
        <v>1165</v>
      </c>
      <c r="F1424" s="59" t="s">
        <v>1166</v>
      </c>
      <c r="G1424" s="59">
        <v>9512000</v>
      </c>
      <c r="H1424" s="59" t="s">
        <v>1024</v>
      </c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>
        <v>16650</v>
      </c>
      <c r="U1424" s="58">
        <f t="shared" si="22"/>
        <v>16650</v>
      </c>
    </row>
    <row r="1425" spans="1:21">
      <c r="A1425" s="59">
        <v>2201</v>
      </c>
      <c r="B1425" s="59" t="s">
        <v>87</v>
      </c>
      <c r="C1425" s="59">
        <v>2201</v>
      </c>
      <c r="D1425" s="59" t="s">
        <v>87</v>
      </c>
      <c r="E1425" s="59" t="s">
        <v>1165</v>
      </c>
      <c r="F1425" s="59" t="s">
        <v>1166</v>
      </c>
      <c r="G1425" s="59">
        <v>9514000</v>
      </c>
      <c r="H1425" s="59" t="s">
        <v>1026</v>
      </c>
      <c r="I1425" s="60"/>
      <c r="J1425" s="60"/>
      <c r="K1425" s="60"/>
      <c r="L1425" s="60"/>
      <c r="M1425" s="60"/>
      <c r="N1425" s="60"/>
      <c r="O1425" s="60"/>
      <c r="P1425" s="60"/>
      <c r="Q1425" s="60"/>
      <c r="R1425" s="60">
        <v>13000</v>
      </c>
      <c r="S1425" s="60"/>
      <c r="T1425" s="60"/>
      <c r="U1425" s="58">
        <f t="shared" si="22"/>
        <v>13000</v>
      </c>
    </row>
    <row r="1426" spans="1:21">
      <c r="A1426" s="59">
        <v>2201</v>
      </c>
      <c r="B1426" s="59" t="s">
        <v>87</v>
      </c>
      <c r="C1426" s="59">
        <v>2201</v>
      </c>
      <c r="D1426" s="59" t="s">
        <v>87</v>
      </c>
      <c r="E1426" s="59" t="s">
        <v>1165</v>
      </c>
      <c r="F1426" s="59" t="s">
        <v>1166</v>
      </c>
      <c r="G1426" s="59">
        <v>9548000</v>
      </c>
      <c r="H1426" s="59" t="s">
        <v>1029</v>
      </c>
      <c r="I1426" s="60"/>
      <c r="J1426" s="60"/>
      <c r="K1426" s="60"/>
      <c r="L1426" s="60"/>
      <c r="M1426" s="60"/>
      <c r="N1426" s="60"/>
      <c r="O1426" s="60"/>
      <c r="P1426" s="60"/>
      <c r="Q1426" s="60">
        <v>1361.55</v>
      </c>
      <c r="R1426" s="60"/>
      <c r="S1426" s="60"/>
      <c r="T1426" s="60"/>
      <c r="U1426" s="58">
        <f t="shared" si="22"/>
        <v>1361.55</v>
      </c>
    </row>
    <row r="1427" spans="1:21">
      <c r="A1427" s="59">
        <v>2201</v>
      </c>
      <c r="B1427" s="59" t="s">
        <v>87</v>
      </c>
      <c r="C1427" s="59">
        <v>2201</v>
      </c>
      <c r="D1427" s="59" t="s">
        <v>87</v>
      </c>
      <c r="E1427" s="59" t="s">
        <v>1165</v>
      </c>
      <c r="F1427" s="59" t="s">
        <v>1166</v>
      </c>
      <c r="G1427" s="59">
        <v>9549000</v>
      </c>
      <c r="H1427" s="59" t="s">
        <v>1030</v>
      </c>
      <c r="I1427" s="60"/>
      <c r="J1427" s="60"/>
      <c r="K1427" s="60"/>
      <c r="L1427" s="60"/>
      <c r="M1427" s="60"/>
      <c r="N1427" s="60"/>
      <c r="O1427" s="60"/>
      <c r="P1427" s="60"/>
      <c r="Q1427" s="60">
        <v>1361.55</v>
      </c>
      <c r="R1427" s="60"/>
      <c r="S1427" s="60"/>
      <c r="T1427" s="60"/>
      <c r="U1427" s="58">
        <f t="shared" si="22"/>
        <v>1361.55</v>
      </c>
    </row>
    <row r="1428" spans="1:21">
      <c r="A1428" s="59">
        <v>2201</v>
      </c>
      <c r="B1428" s="59" t="s">
        <v>87</v>
      </c>
      <c r="C1428" s="59">
        <v>2201</v>
      </c>
      <c r="D1428" s="59" t="s">
        <v>87</v>
      </c>
      <c r="E1428" s="59" t="s">
        <v>1165</v>
      </c>
      <c r="F1428" s="59" t="s">
        <v>1166</v>
      </c>
      <c r="G1428" s="59">
        <v>9553000</v>
      </c>
      <c r="H1428" s="59" t="s">
        <v>1032</v>
      </c>
      <c r="I1428" s="60"/>
      <c r="J1428" s="60"/>
      <c r="K1428" s="60">
        <v>28100</v>
      </c>
      <c r="L1428" s="60"/>
      <c r="M1428" s="60"/>
      <c r="N1428" s="60"/>
      <c r="O1428" s="60"/>
      <c r="P1428" s="60">
        <v>16300</v>
      </c>
      <c r="Q1428" s="60"/>
      <c r="R1428" s="60"/>
      <c r="S1428" s="60"/>
      <c r="T1428" s="60">
        <v>93541.99</v>
      </c>
      <c r="U1428" s="58">
        <f t="shared" si="22"/>
        <v>137941.99</v>
      </c>
    </row>
    <row r="1429" spans="1:21">
      <c r="A1429" s="59">
        <v>2201</v>
      </c>
      <c r="B1429" s="59" t="s">
        <v>87</v>
      </c>
      <c r="C1429" s="59">
        <v>2201</v>
      </c>
      <c r="D1429" s="59" t="s">
        <v>87</v>
      </c>
      <c r="E1429" s="59" t="s">
        <v>1165</v>
      </c>
      <c r="F1429" s="59" t="s">
        <v>1166</v>
      </c>
      <c r="G1429" s="59">
        <v>9571000</v>
      </c>
      <c r="H1429" s="59" t="s">
        <v>1046</v>
      </c>
      <c r="I1429" s="60">
        <v>1267.27</v>
      </c>
      <c r="J1429" s="60">
        <v>-3490.17</v>
      </c>
      <c r="K1429" s="60"/>
      <c r="L1429" s="60">
        <v>4886.47</v>
      </c>
      <c r="M1429" s="60">
        <v>2555.15</v>
      </c>
      <c r="N1429" s="60">
        <v>1774.46</v>
      </c>
      <c r="O1429" s="60">
        <v>1958.25</v>
      </c>
      <c r="P1429" s="60">
        <v>1393.34</v>
      </c>
      <c r="Q1429" s="60">
        <v>846.2</v>
      </c>
      <c r="R1429" s="60">
        <v>1773.44</v>
      </c>
      <c r="S1429" s="60">
        <v>978.71</v>
      </c>
      <c r="T1429" s="60">
        <v>1110.47</v>
      </c>
      <c r="U1429" s="58">
        <f t="shared" si="22"/>
        <v>15053.590000000002</v>
      </c>
    </row>
    <row r="1430" spans="1:21">
      <c r="A1430" s="59">
        <v>2201</v>
      </c>
      <c r="B1430" s="59" t="s">
        <v>87</v>
      </c>
      <c r="C1430" s="59">
        <v>2201</v>
      </c>
      <c r="D1430" s="59" t="s">
        <v>87</v>
      </c>
      <c r="E1430" s="59" t="s">
        <v>1165</v>
      </c>
      <c r="F1430" s="59" t="s">
        <v>1166</v>
      </c>
      <c r="G1430" s="59">
        <v>9583000</v>
      </c>
      <c r="H1430" s="59" t="s">
        <v>1050</v>
      </c>
      <c r="I1430" s="60">
        <v>-72.7</v>
      </c>
      <c r="J1430" s="60"/>
      <c r="K1430" s="60"/>
      <c r="L1430" s="60"/>
      <c r="M1430" s="60"/>
      <c r="N1430" s="60"/>
      <c r="O1430" s="60"/>
      <c r="P1430" s="60"/>
      <c r="Q1430" s="60">
        <v>9768.66</v>
      </c>
      <c r="R1430" s="60">
        <v>8416.4599999999991</v>
      </c>
      <c r="S1430" s="60"/>
      <c r="T1430" s="60">
        <v>29051.66</v>
      </c>
      <c r="U1430" s="58">
        <f t="shared" si="22"/>
        <v>47164.08</v>
      </c>
    </row>
    <row r="1431" spans="1:21">
      <c r="A1431" s="59">
        <v>2201</v>
      </c>
      <c r="B1431" s="59" t="s">
        <v>87</v>
      </c>
      <c r="C1431" s="59">
        <v>2201</v>
      </c>
      <c r="D1431" s="59" t="s">
        <v>87</v>
      </c>
      <c r="E1431" s="59" t="s">
        <v>1165</v>
      </c>
      <c r="F1431" s="59" t="s">
        <v>1166</v>
      </c>
      <c r="G1431" s="59">
        <v>9586000</v>
      </c>
      <c r="H1431" s="59" t="s">
        <v>1053</v>
      </c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>
        <v>28477.09</v>
      </c>
      <c r="U1431" s="58">
        <f t="shared" si="22"/>
        <v>28477.09</v>
      </c>
    </row>
    <row r="1432" spans="1:21">
      <c r="A1432" s="59">
        <v>2201</v>
      </c>
      <c r="B1432" s="59" t="s">
        <v>87</v>
      </c>
      <c r="C1432" s="59">
        <v>2201</v>
      </c>
      <c r="D1432" s="59" t="s">
        <v>87</v>
      </c>
      <c r="E1432" s="59" t="s">
        <v>1165</v>
      </c>
      <c r="F1432" s="59" t="s">
        <v>1166</v>
      </c>
      <c r="G1432" s="59">
        <v>9591000</v>
      </c>
      <c r="H1432" s="59" t="s">
        <v>1056</v>
      </c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>
        <v>10642.67</v>
      </c>
      <c r="U1432" s="58">
        <f t="shared" si="22"/>
        <v>10642.67</v>
      </c>
    </row>
    <row r="1433" spans="1:21">
      <c r="A1433" s="59">
        <v>2201</v>
      </c>
      <c r="B1433" s="59" t="s">
        <v>87</v>
      </c>
      <c r="C1433" s="59">
        <v>2201</v>
      </c>
      <c r="D1433" s="59" t="s">
        <v>87</v>
      </c>
      <c r="E1433" s="59" t="s">
        <v>1165</v>
      </c>
      <c r="F1433" s="59" t="s">
        <v>1166</v>
      </c>
      <c r="G1433" s="59">
        <v>9593000</v>
      </c>
      <c r="H1433" s="59" t="s">
        <v>1058</v>
      </c>
      <c r="I1433" s="60">
        <v>3720.01</v>
      </c>
      <c r="J1433" s="60">
        <v>-11.86</v>
      </c>
      <c r="K1433" s="60"/>
      <c r="L1433" s="60"/>
      <c r="M1433" s="60">
        <v>97.1</v>
      </c>
      <c r="N1433" s="60">
        <v>11.84</v>
      </c>
      <c r="O1433" s="60">
        <v>53.84</v>
      </c>
      <c r="P1433" s="60">
        <v>4.68</v>
      </c>
      <c r="Q1433" s="60">
        <v>87.63</v>
      </c>
      <c r="R1433" s="60">
        <v>77.83</v>
      </c>
      <c r="S1433" s="60">
        <v>2499.38</v>
      </c>
      <c r="T1433" s="60">
        <v>207056.4</v>
      </c>
      <c r="U1433" s="58">
        <f t="shared" si="22"/>
        <v>213596.85</v>
      </c>
    </row>
    <row r="1434" spans="1:21">
      <c r="A1434" s="59">
        <v>2201</v>
      </c>
      <c r="B1434" s="59" t="s">
        <v>87</v>
      </c>
      <c r="C1434" s="59">
        <v>2201</v>
      </c>
      <c r="D1434" s="59" t="s">
        <v>87</v>
      </c>
      <c r="E1434" s="59" t="s">
        <v>1165</v>
      </c>
      <c r="F1434" s="59" t="s">
        <v>1166</v>
      </c>
      <c r="G1434" s="59">
        <v>9594000</v>
      </c>
      <c r="H1434" s="59" t="s">
        <v>1059</v>
      </c>
      <c r="I1434" s="60">
        <v>-31600.35</v>
      </c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58">
        <f t="shared" si="22"/>
        <v>-31600.35</v>
      </c>
    </row>
    <row r="1435" spans="1:21">
      <c r="A1435" s="59">
        <v>2201</v>
      </c>
      <c r="B1435" s="59" t="s">
        <v>87</v>
      </c>
      <c r="C1435" s="59">
        <v>2201</v>
      </c>
      <c r="D1435" s="59" t="s">
        <v>87</v>
      </c>
      <c r="E1435" s="59" t="s">
        <v>1165</v>
      </c>
      <c r="F1435" s="59" t="s">
        <v>1166</v>
      </c>
      <c r="G1435" s="59" t="s">
        <v>1071</v>
      </c>
      <c r="H1435" s="59" t="s">
        <v>1072</v>
      </c>
      <c r="I1435" s="60">
        <v>83471.14</v>
      </c>
      <c r="J1435" s="60"/>
      <c r="K1435" s="60">
        <v>124349.66</v>
      </c>
      <c r="L1435" s="60">
        <v>-213473.55</v>
      </c>
      <c r="M1435" s="60"/>
      <c r="N1435" s="60"/>
      <c r="O1435" s="60">
        <v>33000</v>
      </c>
      <c r="P1435" s="60">
        <v>-4545.99</v>
      </c>
      <c r="Q1435" s="60"/>
      <c r="R1435" s="60"/>
      <c r="S1435" s="60"/>
      <c r="T1435" s="60"/>
      <c r="U1435" s="58">
        <f t="shared" si="22"/>
        <v>22801.260000000002</v>
      </c>
    </row>
    <row r="1436" spans="1:21">
      <c r="A1436" s="59">
        <v>2201</v>
      </c>
      <c r="B1436" s="59" t="s">
        <v>87</v>
      </c>
      <c r="C1436" s="59">
        <v>2201</v>
      </c>
      <c r="D1436" s="59" t="s">
        <v>87</v>
      </c>
      <c r="E1436" s="59" t="s">
        <v>1167</v>
      </c>
      <c r="F1436" s="59" t="s">
        <v>1168</v>
      </c>
      <c r="G1436" s="59">
        <v>9184100</v>
      </c>
      <c r="H1436" s="59" t="s">
        <v>93</v>
      </c>
      <c r="I1436" s="60">
        <v>83873.77</v>
      </c>
      <c r="J1436" s="60">
        <v>109677.7</v>
      </c>
      <c r="K1436" s="60">
        <v>389262.57</v>
      </c>
      <c r="L1436" s="60">
        <v>46852.77</v>
      </c>
      <c r="M1436" s="60">
        <v>43702.09</v>
      </c>
      <c r="N1436" s="60">
        <v>54522.35</v>
      </c>
      <c r="O1436" s="60">
        <v>46718.78</v>
      </c>
      <c r="P1436" s="60">
        <v>57515.12</v>
      </c>
      <c r="Q1436" s="60">
        <v>110245.96</v>
      </c>
      <c r="R1436" s="60">
        <v>68413.320000000007</v>
      </c>
      <c r="S1436" s="60">
        <v>170195.64</v>
      </c>
      <c r="T1436" s="60">
        <v>67410.11</v>
      </c>
      <c r="U1436" s="58">
        <f t="shared" si="22"/>
        <v>1248390.18</v>
      </c>
    </row>
    <row r="1437" spans="1:21">
      <c r="A1437" s="59">
        <v>2201</v>
      </c>
      <c r="B1437" s="59" t="s">
        <v>87</v>
      </c>
      <c r="C1437" s="59">
        <v>2201</v>
      </c>
      <c r="D1437" s="59" t="s">
        <v>87</v>
      </c>
      <c r="E1437" s="59" t="s">
        <v>1167</v>
      </c>
      <c r="F1437" s="59" t="s">
        <v>1168</v>
      </c>
      <c r="G1437" s="59">
        <v>9506000</v>
      </c>
      <c r="H1437" s="59" t="s">
        <v>1021</v>
      </c>
      <c r="I1437" s="60"/>
      <c r="J1437" s="60">
        <v>14033.53</v>
      </c>
      <c r="K1437" s="60">
        <v>10316.5</v>
      </c>
      <c r="L1437" s="60">
        <v>1008</v>
      </c>
      <c r="M1437" s="60">
        <v>3276</v>
      </c>
      <c r="N1437" s="60"/>
      <c r="O1437" s="60"/>
      <c r="P1437" s="60">
        <v>4212</v>
      </c>
      <c r="Q1437" s="60">
        <v>7153</v>
      </c>
      <c r="R1437" s="60">
        <v>7383</v>
      </c>
      <c r="S1437" s="60">
        <v>943</v>
      </c>
      <c r="T1437" s="60"/>
      <c r="U1437" s="58">
        <f t="shared" si="22"/>
        <v>48325.03</v>
      </c>
    </row>
    <row r="1438" spans="1:21">
      <c r="A1438" s="59">
        <v>2201</v>
      </c>
      <c r="B1438" s="59" t="s">
        <v>87</v>
      </c>
      <c r="C1438" s="59">
        <v>2201</v>
      </c>
      <c r="D1438" s="59" t="s">
        <v>87</v>
      </c>
      <c r="E1438" s="59" t="s">
        <v>1167</v>
      </c>
      <c r="F1438" s="59" t="s">
        <v>1168</v>
      </c>
      <c r="G1438" s="59">
        <v>9512000</v>
      </c>
      <c r="H1438" s="59" t="s">
        <v>1024</v>
      </c>
      <c r="I1438" s="60"/>
      <c r="J1438" s="60"/>
      <c r="K1438" s="60"/>
      <c r="L1438" s="60"/>
      <c r="M1438" s="60">
        <v>25650</v>
      </c>
      <c r="N1438" s="60"/>
      <c r="O1438" s="60"/>
      <c r="P1438" s="60"/>
      <c r="Q1438" s="60"/>
      <c r="R1438" s="60"/>
      <c r="S1438" s="60"/>
      <c r="T1438" s="60"/>
      <c r="U1438" s="58">
        <f t="shared" si="22"/>
        <v>25650</v>
      </c>
    </row>
    <row r="1439" spans="1:21">
      <c r="A1439" s="59">
        <v>2201</v>
      </c>
      <c r="B1439" s="59" t="s">
        <v>87</v>
      </c>
      <c r="C1439" s="59">
        <v>2201</v>
      </c>
      <c r="D1439" s="59" t="s">
        <v>87</v>
      </c>
      <c r="E1439" s="59" t="s">
        <v>1167</v>
      </c>
      <c r="F1439" s="59" t="s">
        <v>1168</v>
      </c>
      <c r="G1439" s="59">
        <v>9548000</v>
      </c>
      <c r="H1439" s="59" t="s">
        <v>1029</v>
      </c>
      <c r="I1439" s="60"/>
      <c r="J1439" s="60"/>
      <c r="K1439" s="60"/>
      <c r="L1439" s="60">
        <v>1891.69</v>
      </c>
      <c r="M1439" s="60"/>
      <c r="N1439" s="60"/>
      <c r="O1439" s="60">
        <v>26437.98</v>
      </c>
      <c r="P1439" s="60">
        <v>3441</v>
      </c>
      <c r="Q1439" s="60">
        <v>580.5</v>
      </c>
      <c r="R1439" s="60">
        <v>4351.5</v>
      </c>
      <c r="S1439" s="60"/>
      <c r="T1439" s="60"/>
      <c r="U1439" s="58">
        <f t="shared" si="22"/>
        <v>36702.67</v>
      </c>
    </row>
    <row r="1440" spans="1:21">
      <c r="A1440" s="59">
        <v>2201</v>
      </c>
      <c r="B1440" s="59" t="s">
        <v>87</v>
      </c>
      <c r="C1440" s="59">
        <v>2201</v>
      </c>
      <c r="D1440" s="59" t="s">
        <v>87</v>
      </c>
      <c r="E1440" s="59" t="s">
        <v>1167</v>
      </c>
      <c r="F1440" s="59" t="s">
        <v>1168</v>
      </c>
      <c r="G1440" s="59">
        <v>9549000</v>
      </c>
      <c r="H1440" s="59" t="s">
        <v>1030</v>
      </c>
      <c r="I1440" s="60">
        <v>20299.25</v>
      </c>
      <c r="J1440" s="60">
        <v>33807.65</v>
      </c>
      <c r="K1440" s="60">
        <v>-53686.9</v>
      </c>
      <c r="L1440" s="60"/>
      <c r="M1440" s="60">
        <v>9337.6</v>
      </c>
      <c r="N1440" s="60">
        <v>1840</v>
      </c>
      <c r="O1440" s="60">
        <v>8047</v>
      </c>
      <c r="P1440" s="60">
        <v>14307.5</v>
      </c>
      <c r="Q1440" s="60">
        <v>1020</v>
      </c>
      <c r="R1440" s="60">
        <v>12257</v>
      </c>
      <c r="S1440" s="60">
        <v>592.5</v>
      </c>
      <c r="T1440" s="60">
        <v>6441</v>
      </c>
      <c r="U1440" s="58">
        <f t="shared" si="22"/>
        <v>54262.6</v>
      </c>
    </row>
    <row r="1441" spans="1:21">
      <c r="A1441" s="59">
        <v>2201</v>
      </c>
      <c r="B1441" s="59" t="s">
        <v>87</v>
      </c>
      <c r="C1441" s="59">
        <v>2201</v>
      </c>
      <c r="D1441" s="59" t="s">
        <v>87</v>
      </c>
      <c r="E1441" s="59" t="s">
        <v>1167</v>
      </c>
      <c r="F1441" s="59" t="s">
        <v>1168</v>
      </c>
      <c r="G1441" s="59">
        <v>9552000</v>
      </c>
      <c r="H1441" s="59" t="s">
        <v>1031</v>
      </c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>
        <v>2427</v>
      </c>
      <c r="U1441" s="58">
        <f t="shared" si="22"/>
        <v>2427</v>
      </c>
    </row>
    <row r="1442" spans="1:21">
      <c r="A1442" s="59">
        <v>2201</v>
      </c>
      <c r="B1442" s="59" t="s">
        <v>87</v>
      </c>
      <c r="C1442" s="59">
        <v>2201</v>
      </c>
      <c r="D1442" s="59" t="s">
        <v>87</v>
      </c>
      <c r="E1442" s="59" t="s">
        <v>1167</v>
      </c>
      <c r="F1442" s="59" t="s">
        <v>1168</v>
      </c>
      <c r="G1442" s="59">
        <v>9553000</v>
      </c>
      <c r="H1442" s="59" t="s">
        <v>1032</v>
      </c>
      <c r="I1442" s="60"/>
      <c r="J1442" s="60"/>
      <c r="K1442" s="60"/>
      <c r="L1442" s="60"/>
      <c r="M1442" s="60"/>
      <c r="N1442" s="60">
        <v>4945</v>
      </c>
      <c r="O1442" s="60">
        <v>277.5</v>
      </c>
      <c r="P1442" s="60"/>
      <c r="Q1442" s="60">
        <v>13718.75</v>
      </c>
      <c r="R1442" s="60"/>
      <c r="S1442" s="60">
        <v>11582.5</v>
      </c>
      <c r="T1442" s="60"/>
      <c r="U1442" s="58">
        <f t="shared" si="22"/>
        <v>30523.75</v>
      </c>
    </row>
    <row r="1443" spans="1:21">
      <c r="A1443" s="59">
        <v>2201</v>
      </c>
      <c r="B1443" s="59" t="s">
        <v>87</v>
      </c>
      <c r="C1443" s="59">
        <v>2201</v>
      </c>
      <c r="D1443" s="59" t="s">
        <v>87</v>
      </c>
      <c r="E1443" s="59" t="s">
        <v>1167</v>
      </c>
      <c r="F1443" s="59" t="s">
        <v>1168</v>
      </c>
      <c r="G1443" s="59">
        <v>9566000</v>
      </c>
      <c r="H1443" s="59" t="s">
        <v>1041</v>
      </c>
      <c r="I1443" s="60"/>
      <c r="J1443" s="60">
        <v>811.88</v>
      </c>
      <c r="K1443" s="60"/>
      <c r="L1443" s="60"/>
      <c r="M1443" s="60"/>
      <c r="N1443" s="60"/>
      <c r="O1443" s="60"/>
      <c r="P1443" s="60"/>
      <c r="Q1443" s="60"/>
      <c r="R1443" s="60">
        <v>750</v>
      </c>
      <c r="S1443" s="60"/>
      <c r="T1443" s="60"/>
      <c r="U1443" s="58">
        <f t="shared" si="22"/>
        <v>1561.88</v>
      </c>
    </row>
    <row r="1444" spans="1:21">
      <c r="A1444" s="59">
        <v>2201</v>
      </c>
      <c r="B1444" s="59" t="s">
        <v>87</v>
      </c>
      <c r="C1444" s="59">
        <v>2201</v>
      </c>
      <c r="D1444" s="59" t="s">
        <v>87</v>
      </c>
      <c r="E1444" s="59" t="s">
        <v>1167</v>
      </c>
      <c r="F1444" s="59" t="s">
        <v>1168</v>
      </c>
      <c r="G1444" s="59">
        <v>9586000</v>
      </c>
      <c r="H1444" s="59" t="s">
        <v>1053</v>
      </c>
      <c r="I1444" s="60"/>
      <c r="J1444" s="60"/>
      <c r="K1444" s="60"/>
      <c r="L1444" s="60"/>
      <c r="M1444" s="60"/>
      <c r="N1444" s="60"/>
      <c r="O1444" s="60">
        <v>3600</v>
      </c>
      <c r="P1444" s="60"/>
      <c r="Q1444" s="60"/>
      <c r="R1444" s="60"/>
      <c r="S1444" s="60"/>
      <c r="T1444" s="60"/>
      <c r="U1444" s="58">
        <f t="shared" si="22"/>
        <v>3600</v>
      </c>
    </row>
    <row r="1445" spans="1:21">
      <c r="A1445" s="59">
        <v>2201</v>
      </c>
      <c r="B1445" s="59" t="s">
        <v>87</v>
      </c>
      <c r="C1445" s="59">
        <v>2201</v>
      </c>
      <c r="D1445" s="59" t="s">
        <v>87</v>
      </c>
      <c r="E1445" s="59" t="s">
        <v>1167</v>
      </c>
      <c r="F1445" s="59" t="s">
        <v>1168</v>
      </c>
      <c r="G1445" s="59">
        <v>9908000</v>
      </c>
      <c r="H1445" s="59" t="s">
        <v>1066</v>
      </c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>
        <v>97477.92</v>
      </c>
      <c r="U1445" s="58">
        <f t="shared" si="22"/>
        <v>97477.92</v>
      </c>
    </row>
    <row r="1446" spans="1:21">
      <c r="A1446" s="59">
        <v>2201</v>
      </c>
      <c r="B1446" s="59" t="s">
        <v>87</v>
      </c>
      <c r="C1446" s="59">
        <v>2201</v>
      </c>
      <c r="D1446" s="59" t="s">
        <v>87</v>
      </c>
      <c r="E1446" s="59" t="s">
        <v>1167</v>
      </c>
      <c r="F1446" s="59" t="s">
        <v>1168</v>
      </c>
      <c r="G1446" s="59">
        <v>9923000</v>
      </c>
      <c r="H1446" s="59" t="s">
        <v>1164</v>
      </c>
      <c r="I1446" s="60"/>
      <c r="J1446" s="60">
        <v>811.87</v>
      </c>
      <c r="K1446" s="60"/>
      <c r="L1446" s="60"/>
      <c r="M1446" s="60"/>
      <c r="N1446" s="60"/>
      <c r="O1446" s="60"/>
      <c r="P1446" s="60"/>
      <c r="Q1446" s="60">
        <v>1079</v>
      </c>
      <c r="R1446" s="60">
        <v>486</v>
      </c>
      <c r="S1446" s="60">
        <v>280</v>
      </c>
      <c r="T1446" s="60">
        <v>7500</v>
      </c>
      <c r="U1446" s="58">
        <f t="shared" si="22"/>
        <v>10156.869999999999</v>
      </c>
    </row>
    <row r="1447" spans="1:21">
      <c r="A1447" s="59">
        <v>2201</v>
      </c>
      <c r="B1447" s="59" t="s">
        <v>87</v>
      </c>
      <c r="C1447" s="59">
        <v>2201</v>
      </c>
      <c r="D1447" s="59" t="s">
        <v>87</v>
      </c>
      <c r="E1447" s="59" t="s">
        <v>1167</v>
      </c>
      <c r="F1447" s="59" t="s">
        <v>1168</v>
      </c>
      <c r="G1447" s="59">
        <v>9930200</v>
      </c>
      <c r="H1447" s="59" t="s">
        <v>1069</v>
      </c>
      <c r="I1447" s="60">
        <v>10380</v>
      </c>
      <c r="J1447" s="60"/>
      <c r="K1447" s="60">
        <v>34342</v>
      </c>
      <c r="L1447" s="60"/>
      <c r="M1447" s="60"/>
      <c r="N1447" s="60"/>
      <c r="O1447" s="60">
        <v>38727.199999999997</v>
      </c>
      <c r="P1447" s="60"/>
      <c r="Q1447" s="60">
        <v>58497.2</v>
      </c>
      <c r="R1447" s="60">
        <v>13885</v>
      </c>
      <c r="S1447" s="60">
        <v>36300</v>
      </c>
      <c r="T1447" s="60">
        <v>24950</v>
      </c>
      <c r="U1447" s="58">
        <f t="shared" si="22"/>
        <v>217081.4</v>
      </c>
    </row>
    <row r="1448" spans="1:21">
      <c r="A1448" s="59">
        <v>2201</v>
      </c>
      <c r="B1448" s="59" t="s">
        <v>87</v>
      </c>
      <c r="C1448" s="59">
        <v>2201</v>
      </c>
      <c r="D1448" s="59" t="s">
        <v>87</v>
      </c>
      <c r="E1448" s="59" t="s">
        <v>1167</v>
      </c>
      <c r="F1448" s="59" t="s">
        <v>1168</v>
      </c>
      <c r="G1448" s="59" t="s">
        <v>1071</v>
      </c>
      <c r="H1448" s="59" t="s">
        <v>1072</v>
      </c>
      <c r="I1448" s="60"/>
      <c r="J1448" s="60">
        <v>32473.95</v>
      </c>
      <c r="K1448" s="60"/>
      <c r="L1448" s="60"/>
      <c r="M1448" s="60"/>
      <c r="N1448" s="60">
        <v>35894.83</v>
      </c>
      <c r="O1448" s="60"/>
      <c r="P1448" s="60"/>
      <c r="Q1448" s="60"/>
      <c r="R1448" s="60">
        <v>552</v>
      </c>
      <c r="S1448" s="60"/>
      <c r="T1448" s="60"/>
      <c r="U1448" s="58">
        <f t="shared" si="22"/>
        <v>68920.78</v>
      </c>
    </row>
    <row r="1449" spans="1:21">
      <c r="A1449" s="59">
        <v>2201</v>
      </c>
      <c r="B1449" s="59" t="s">
        <v>87</v>
      </c>
      <c r="C1449" s="59">
        <v>2201</v>
      </c>
      <c r="D1449" s="59" t="s">
        <v>87</v>
      </c>
      <c r="E1449" s="59" t="s">
        <v>1169</v>
      </c>
      <c r="F1449" s="59" t="s">
        <v>1170</v>
      </c>
      <c r="G1449" s="59">
        <v>9184100</v>
      </c>
      <c r="H1449" s="59" t="s">
        <v>93</v>
      </c>
      <c r="I1449" s="60">
        <v>37550.76</v>
      </c>
      <c r="J1449" s="60">
        <v>85400.55</v>
      </c>
      <c r="K1449" s="60">
        <v>-45191.79</v>
      </c>
      <c r="L1449" s="60">
        <v>59694.25</v>
      </c>
      <c r="M1449" s="60">
        <v>33871.699999999997</v>
      </c>
      <c r="N1449" s="60">
        <v>43037.53</v>
      </c>
      <c r="O1449" s="60">
        <v>26161.64</v>
      </c>
      <c r="P1449" s="60">
        <v>64216.5</v>
      </c>
      <c r="Q1449" s="60">
        <v>9006.24</v>
      </c>
      <c r="R1449" s="60">
        <v>116736.84</v>
      </c>
      <c r="S1449" s="60">
        <v>167510.60999999999</v>
      </c>
      <c r="T1449" s="60">
        <v>430386.86</v>
      </c>
      <c r="U1449" s="58">
        <f t="shared" si="22"/>
        <v>1028381.69</v>
      </c>
    </row>
    <row r="1450" spans="1:21">
      <c r="A1450" s="59">
        <v>2201</v>
      </c>
      <c r="B1450" s="59" t="s">
        <v>87</v>
      </c>
      <c r="C1450" s="59">
        <v>2201</v>
      </c>
      <c r="D1450" s="59" t="s">
        <v>87</v>
      </c>
      <c r="E1450" s="59" t="s">
        <v>1169</v>
      </c>
      <c r="F1450" s="59" t="s">
        <v>1170</v>
      </c>
      <c r="G1450" s="59">
        <v>9416000</v>
      </c>
      <c r="H1450" s="59" t="s">
        <v>1015</v>
      </c>
      <c r="I1450" s="60">
        <v>4.43</v>
      </c>
      <c r="J1450" s="60">
        <v>15.79</v>
      </c>
      <c r="K1450" s="60">
        <v>18.87</v>
      </c>
      <c r="L1450" s="60">
        <v>60</v>
      </c>
      <c r="M1450" s="60">
        <v>6.34</v>
      </c>
      <c r="N1450" s="60">
        <v>8.44</v>
      </c>
      <c r="O1450" s="60">
        <v>5.8</v>
      </c>
      <c r="P1450" s="60">
        <v>1575.13</v>
      </c>
      <c r="Q1450" s="60"/>
      <c r="R1450" s="60">
        <v>9.9499999999999993</v>
      </c>
      <c r="S1450" s="60">
        <v>402.83</v>
      </c>
      <c r="T1450" s="60">
        <v>1717.41</v>
      </c>
      <c r="U1450" s="58">
        <f t="shared" si="22"/>
        <v>3824.9900000000007</v>
      </c>
    </row>
    <row r="1451" spans="1:21">
      <c r="A1451" s="59">
        <v>2201</v>
      </c>
      <c r="B1451" s="59" t="s">
        <v>87</v>
      </c>
      <c r="C1451" s="59">
        <v>2201</v>
      </c>
      <c r="D1451" s="59" t="s">
        <v>87</v>
      </c>
      <c r="E1451" s="59" t="s">
        <v>1169</v>
      </c>
      <c r="F1451" s="59" t="s">
        <v>1170</v>
      </c>
      <c r="G1451" s="59">
        <v>9426500</v>
      </c>
      <c r="H1451" s="59" t="s">
        <v>1016</v>
      </c>
      <c r="I1451" s="60">
        <v>0.38</v>
      </c>
      <c r="J1451" s="60"/>
      <c r="K1451" s="60"/>
      <c r="L1451" s="60"/>
      <c r="M1451" s="60">
        <v>0.24</v>
      </c>
      <c r="N1451" s="60">
        <v>0.08</v>
      </c>
      <c r="O1451" s="60"/>
      <c r="P1451" s="60"/>
      <c r="Q1451" s="60"/>
      <c r="R1451" s="60"/>
      <c r="S1451" s="60"/>
      <c r="T1451" s="60"/>
      <c r="U1451" s="58">
        <f t="shared" si="22"/>
        <v>0.7</v>
      </c>
    </row>
    <row r="1452" spans="1:21">
      <c r="A1452" s="59">
        <v>2201</v>
      </c>
      <c r="B1452" s="59" t="s">
        <v>87</v>
      </c>
      <c r="C1452" s="59">
        <v>2201</v>
      </c>
      <c r="D1452" s="59" t="s">
        <v>87</v>
      </c>
      <c r="E1452" s="59" t="s">
        <v>1169</v>
      </c>
      <c r="F1452" s="59" t="s">
        <v>1170</v>
      </c>
      <c r="G1452" s="59">
        <v>9500000</v>
      </c>
      <c r="H1452" s="59" t="s">
        <v>1017</v>
      </c>
      <c r="I1452" s="60">
        <v>47.04</v>
      </c>
      <c r="J1452" s="60">
        <v>183.68</v>
      </c>
      <c r="K1452" s="60">
        <v>184.05</v>
      </c>
      <c r="L1452" s="60"/>
      <c r="M1452" s="60">
        <v>70.98</v>
      </c>
      <c r="N1452" s="60">
        <v>91.91</v>
      </c>
      <c r="O1452" s="60">
        <v>66.12</v>
      </c>
      <c r="P1452" s="60">
        <v>169.43</v>
      </c>
      <c r="Q1452" s="60"/>
      <c r="R1452" s="60">
        <v>113.11</v>
      </c>
      <c r="S1452" s="60">
        <v>145.07</v>
      </c>
      <c r="T1452" s="60">
        <v>194.03</v>
      </c>
      <c r="U1452" s="58">
        <f t="shared" si="22"/>
        <v>1265.42</v>
      </c>
    </row>
    <row r="1453" spans="1:21">
      <c r="A1453" s="59">
        <v>2201</v>
      </c>
      <c r="B1453" s="59" t="s">
        <v>87</v>
      </c>
      <c r="C1453" s="59">
        <v>2201</v>
      </c>
      <c r="D1453" s="59" t="s">
        <v>87</v>
      </c>
      <c r="E1453" s="59" t="s">
        <v>1169</v>
      </c>
      <c r="F1453" s="59" t="s">
        <v>1170</v>
      </c>
      <c r="G1453" s="59">
        <v>9501000</v>
      </c>
      <c r="H1453" s="59" t="s">
        <v>1018</v>
      </c>
      <c r="I1453" s="60">
        <v>12.03</v>
      </c>
      <c r="J1453" s="60">
        <v>11.46</v>
      </c>
      <c r="K1453" s="60">
        <v>11.11</v>
      </c>
      <c r="L1453" s="60"/>
      <c r="M1453" s="60">
        <v>5.78</v>
      </c>
      <c r="N1453" s="60">
        <v>4.5999999999999996</v>
      </c>
      <c r="O1453" s="60">
        <v>5.52</v>
      </c>
      <c r="P1453" s="60">
        <v>8.84</v>
      </c>
      <c r="Q1453" s="60"/>
      <c r="R1453" s="60">
        <v>6.95</v>
      </c>
      <c r="S1453" s="60">
        <v>8.15</v>
      </c>
      <c r="T1453" s="60">
        <v>8.52</v>
      </c>
      <c r="U1453" s="58">
        <f t="shared" si="22"/>
        <v>82.960000000000008</v>
      </c>
    </row>
    <row r="1454" spans="1:21">
      <c r="A1454" s="59">
        <v>2201</v>
      </c>
      <c r="B1454" s="59" t="s">
        <v>87</v>
      </c>
      <c r="C1454" s="59">
        <v>2201</v>
      </c>
      <c r="D1454" s="59" t="s">
        <v>87</v>
      </c>
      <c r="E1454" s="59" t="s">
        <v>1169</v>
      </c>
      <c r="F1454" s="59" t="s">
        <v>1170</v>
      </c>
      <c r="G1454" s="59">
        <v>9502000</v>
      </c>
      <c r="H1454" s="59" t="s">
        <v>1019</v>
      </c>
      <c r="I1454" s="60">
        <v>38.36</v>
      </c>
      <c r="J1454" s="60">
        <v>120.08</v>
      </c>
      <c r="K1454" s="60">
        <v>132.22</v>
      </c>
      <c r="L1454" s="60"/>
      <c r="M1454" s="60">
        <v>32.53</v>
      </c>
      <c r="N1454" s="60">
        <v>62.48</v>
      </c>
      <c r="O1454" s="60">
        <v>47.48</v>
      </c>
      <c r="P1454" s="60">
        <v>91.99</v>
      </c>
      <c r="Q1454" s="60"/>
      <c r="R1454" s="60">
        <v>65.98</v>
      </c>
      <c r="S1454" s="60">
        <v>92.6</v>
      </c>
      <c r="T1454" s="60">
        <v>134.24</v>
      </c>
      <c r="U1454" s="58">
        <f t="shared" si="22"/>
        <v>817.96</v>
      </c>
    </row>
    <row r="1455" spans="1:21">
      <c r="A1455" s="59">
        <v>2201</v>
      </c>
      <c r="B1455" s="59" t="s">
        <v>87</v>
      </c>
      <c r="C1455" s="59">
        <v>2201</v>
      </c>
      <c r="D1455" s="59" t="s">
        <v>87</v>
      </c>
      <c r="E1455" s="59" t="s">
        <v>1169</v>
      </c>
      <c r="F1455" s="59" t="s">
        <v>1170</v>
      </c>
      <c r="G1455" s="59">
        <v>9505000</v>
      </c>
      <c r="H1455" s="59" t="s">
        <v>1020</v>
      </c>
      <c r="I1455" s="60">
        <v>22.43</v>
      </c>
      <c r="J1455" s="60">
        <v>66.37</v>
      </c>
      <c r="K1455" s="60">
        <v>73.58</v>
      </c>
      <c r="L1455" s="60"/>
      <c r="M1455" s="60">
        <v>21.6</v>
      </c>
      <c r="N1455" s="60">
        <v>49.34</v>
      </c>
      <c r="O1455" s="60">
        <v>30.62</v>
      </c>
      <c r="P1455" s="60">
        <v>62.15</v>
      </c>
      <c r="Q1455" s="60"/>
      <c r="R1455" s="60">
        <v>49.63</v>
      </c>
      <c r="S1455" s="60">
        <v>64.66</v>
      </c>
      <c r="T1455" s="60">
        <v>98.82</v>
      </c>
      <c r="U1455" s="58">
        <f t="shared" si="22"/>
        <v>539.20000000000005</v>
      </c>
    </row>
    <row r="1456" spans="1:21">
      <c r="A1456" s="59">
        <v>2201</v>
      </c>
      <c r="B1456" s="59" t="s">
        <v>87</v>
      </c>
      <c r="C1456" s="59">
        <v>2201</v>
      </c>
      <c r="D1456" s="59" t="s">
        <v>87</v>
      </c>
      <c r="E1456" s="59" t="s">
        <v>1169</v>
      </c>
      <c r="F1456" s="59" t="s">
        <v>1170</v>
      </c>
      <c r="G1456" s="59">
        <v>9506000</v>
      </c>
      <c r="H1456" s="59" t="s">
        <v>1021</v>
      </c>
      <c r="I1456" s="60">
        <v>-2988.26</v>
      </c>
      <c r="J1456" s="60">
        <v>40.53</v>
      </c>
      <c r="K1456" s="60">
        <v>2957.29</v>
      </c>
      <c r="L1456" s="60">
        <v>3355</v>
      </c>
      <c r="M1456" s="60">
        <v>14.78</v>
      </c>
      <c r="N1456" s="60">
        <v>19.23</v>
      </c>
      <c r="O1456" s="60">
        <v>2048.34</v>
      </c>
      <c r="P1456" s="60">
        <v>29.4</v>
      </c>
      <c r="Q1456" s="60"/>
      <c r="R1456" s="60">
        <v>683.86</v>
      </c>
      <c r="S1456" s="60">
        <v>25.35</v>
      </c>
      <c r="T1456" s="60">
        <v>34.46</v>
      </c>
      <c r="U1456" s="58">
        <f t="shared" si="22"/>
        <v>6219.98</v>
      </c>
    </row>
    <row r="1457" spans="1:21">
      <c r="A1457" s="59">
        <v>2201</v>
      </c>
      <c r="B1457" s="59" t="s">
        <v>87</v>
      </c>
      <c r="C1457" s="59">
        <v>2201</v>
      </c>
      <c r="D1457" s="59" t="s">
        <v>87</v>
      </c>
      <c r="E1457" s="59" t="s">
        <v>1169</v>
      </c>
      <c r="F1457" s="59" t="s">
        <v>1170</v>
      </c>
      <c r="G1457" s="59">
        <v>9510000</v>
      </c>
      <c r="H1457" s="59" t="s">
        <v>1022</v>
      </c>
      <c r="I1457" s="60"/>
      <c r="J1457" s="60"/>
      <c r="K1457" s="60"/>
      <c r="L1457" s="60"/>
      <c r="M1457" s="60"/>
      <c r="N1457" s="60"/>
      <c r="O1457" s="60">
        <v>0.02</v>
      </c>
      <c r="P1457" s="60">
        <v>1.07</v>
      </c>
      <c r="Q1457" s="60"/>
      <c r="R1457" s="60"/>
      <c r="S1457" s="60"/>
      <c r="T1457" s="60"/>
      <c r="U1457" s="58">
        <f t="shared" si="22"/>
        <v>1.0900000000000001</v>
      </c>
    </row>
    <row r="1458" spans="1:21">
      <c r="A1458" s="59">
        <v>2201</v>
      </c>
      <c r="B1458" s="59" t="s">
        <v>87</v>
      </c>
      <c r="C1458" s="59">
        <v>2201</v>
      </c>
      <c r="D1458" s="59" t="s">
        <v>87</v>
      </c>
      <c r="E1458" s="59" t="s">
        <v>1169</v>
      </c>
      <c r="F1458" s="59" t="s">
        <v>1170</v>
      </c>
      <c r="G1458" s="59">
        <v>9511000</v>
      </c>
      <c r="H1458" s="59" t="s">
        <v>1023</v>
      </c>
      <c r="I1458" s="60">
        <v>4.4400000000000004</v>
      </c>
      <c r="J1458" s="60">
        <v>19.48</v>
      </c>
      <c r="K1458" s="60">
        <v>17.690000000000001</v>
      </c>
      <c r="L1458" s="60"/>
      <c r="M1458" s="60">
        <v>7.63</v>
      </c>
      <c r="N1458" s="60">
        <v>7.5</v>
      </c>
      <c r="O1458" s="60">
        <v>5.05</v>
      </c>
      <c r="P1458" s="60">
        <v>17.13</v>
      </c>
      <c r="Q1458" s="60"/>
      <c r="R1458" s="60">
        <v>16.54</v>
      </c>
      <c r="S1458" s="60">
        <v>16.829999999999998</v>
      </c>
      <c r="T1458" s="60">
        <v>20.350000000000001</v>
      </c>
      <c r="U1458" s="58">
        <f t="shared" si="22"/>
        <v>132.64000000000001</v>
      </c>
    </row>
    <row r="1459" spans="1:21">
      <c r="A1459" s="59">
        <v>2201</v>
      </c>
      <c r="B1459" s="59" t="s">
        <v>87</v>
      </c>
      <c r="C1459" s="59">
        <v>2201</v>
      </c>
      <c r="D1459" s="59" t="s">
        <v>87</v>
      </c>
      <c r="E1459" s="59" t="s">
        <v>1169</v>
      </c>
      <c r="F1459" s="59" t="s">
        <v>1170</v>
      </c>
      <c r="G1459" s="59">
        <v>9512000</v>
      </c>
      <c r="H1459" s="59" t="s">
        <v>1024</v>
      </c>
      <c r="I1459" s="60">
        <v>43.66</v>
      </c>
      <c r="J1459" s="60">
        <v>176.31</v>
      </c>
      <c r="K1459" s="60">
        <v>175.07</v>
      </c>
      <c r="L1459" s="60"/>
      <c r="M1459" s="60">
        <v>66.02</v>
      </c>
      <c r="N1459" s="60">
        <v>83.34</v>
      </c>
      <c r="O1459" s="60">
        <v>69.19</v>
      </c>
      <c r="P1459" s="60">
        <v>165.01</v>
      </c>
      <c r="Q1459" s="60"/>
      <c r="R1459" s="60">
        <v>117.23</v>
      </c>
      <c r="S1459" s="60">
        <v>147.83000000000001</v>
      </c>
      <c r="T1459" s="60">
        <v>184.01</v>
      </c>
      <c r="U1459" s="58">
        <f t="shared" si="22"/>
        <v>1227.6699999999998</v>
      </c>
    </row>
    <row r="1460" spans="1:21">
      <c r="A1460" s="59">
        <v>2201</v>
      </c>
      <c r="B1460" s="59" t="s">
        <v>87</v>
      </c>
      <c r="C1460" s="59">
        <v>2201</v>
      </c>
      <c r="D1460" s="59" t="s">
        <v>87</v>
      </c>
      <c r="E1460" s="59" t="s">
        <v>1169</v>
      </c>
      <c r="F1460" s="59" t="s">
        <v>1170</v>
      </c>
      <c r="G1460" s="59">
        <v>9513000</v>
      </c>
      <c r="H1460" s="59" t="s">
        <v>1025</v>
      </c>
      <c r="I1460" s="60">
        <v>7.73</v>
      </c>
      <c r="J1460" s="60">
        <v>28.21</v>
      </c>
      <c r="K1460" s="60">
        <v>41.36</v>
      </c>
      <c r="L1460" s="60"/>
      <c r="M1460" s="60">
        <v>18.29</v>
      </c>
      <c r="N1460" s="60">
        <v>10.66</v>
      </c>
      <c r="O1460" s="60">
        <v>8.16</v>
      </c>
      <c r="P1460" s="60">
        <v>19.079999999999998</v>
      </c>
      <c r="Q1460" s="60"/>
      <c r="R1460" s="60">
        <v>9.61</v>
      </c>
      <c r="S1460" s="60">
        <v>21.07</v>
      </c>
      <c r="T1460" s="60">
        <v>11.31</v>
      </c>
      <c r="U1460" s="58">
        <f t="shared" si="22"/>
        <v>175.48000000000002</v>
      </c>
    </row>
    <row r="1461" spans="1:21">
      <c r="A1461" s="59">
        <v>2201</v>
      </c>
      <c r="B1461" s="59" t="s">
        <v>87</v>
      </c>
      <c r="C1461" s="59">
        <v>2201</v>
      </c>
      <c r="D1461" s="59" t="s">
        <v>87</v>
      </c>
      <c r="E1461" s="59" t="s">
        <v>1169</v>
      </c>
      <c r="F1461" s="59" t="s">
        <v>1170</v>
      </c>
      <c r="G1461" s="59">
        <v>9514000</v>
      </c>
      <c r="H1461" s="59" t="s">
        <v>1026</v>
      </c>
      <c r="I1461" s="60">
        <v>6.06</v>
      </c>
      <c r="J1461" s="60">
        <v>43.8</v>
      </c>
      <c r="K1461" s="60">
        <v>28.77</v>
      </c>
      <c r="L1461" s="60"/>
      <c r="M1461" s="60">
        <v>6.56</v>
      </c>
      <c r="N1461" s="60">
        <v>15.51</v>
      </c>
      <c r="O1461" s="60">
        <v>10.94</v>
      </c>
      <c r="P1461" s="60">
        <v>21.88</v>
      </c>
      <c r="Q1461" s="60"/>
      <c r="R1461" s="60">
        <v>18.53</v>
      </c>
      <c r="S1461" s="60">
        <v>27.31</v>
      </c>
      <c r="T1461" s="60">
        <v>19.350000000000001</v>
      </c>
      <c r="U1461" s="58">
        <f t="shared" si="22"/>
        <v>198.71</v>
      </c>
    </row>
    <row r="1462" spans="1:21">
      <c r="A1462" s="59">
        <v>2201</v>
      </c>
      <c r="B1462" s="59" t="s">
        <v>87</v>
      </c>
      <c r="C1462" s="59">
        <v>2201</v>
      </c>
      <c r="D1462" s="59" t="s">
        <v>87</v>
      </c>
      <c r="E1462" s="59" t="s">
        <v>1169</v>
      </c>
      <c r="F1462" s="59" t="s">
        <v>1170</v>
      </c>
      <c r="G1462" s="59">
        <v>9546000</v>
      </c>
      <c r="H1462" s="59" t="s">
        <v>1027</v>
      </c>
      <c r="I1462" s="60"/>
      <c r="J1462" s="60"/>
      <c r="K1462" s="60"/>
      <c r="L1462" s="60"/>
      <c r="M1462" s="60"/>
      <c r="N1462" s="60"/>
      <c r="O1462" s="60"/>
      <c r="P1462" s="60">
        <v>2.75</v>
      </c>
      <c r="Q1462" s="60"/>
      <c r="R1462" s="60"/>
      <c r="S1462" s="60">
        <v>0.62</v>
      </c>
      <c r="T1462" s="60">
        <v>2.16</v>
      </c>
      <c r="U1462" s="58">
        <f t="shared" si="22"/>
        <v>5.53</v>
      </c>
    </row>
    <row r="1463" spans="1:21">
      <c r="A1463" s="59">
        <v>2201</v>
      </c>
      <c r="B1463" s="59" t="s">
        <v>87</v>
      </c>
      <c r="C1463" s="59">
        <v>2201</v>
      </c>
      <c r="D1463" s="59" t="s">
        <v>87</v>
      </c>
      <c r="E1463" s="59" t="s">
        <v>1169</v>
      </c>
      <c r="F1463" s="59" t="s">
        <v>1170</v>
      </c>
      <c r="G1463" s="59">
        <v>9547000</v>
      </c>
      <c r="H1463" s="59" t="s">
        <v>1028</v>
      </c>
      <c r="I1463" s="60">
        <v>0.91</v>
      </c>
      <c r="J1463" s="60">
        <v>3.15</v>
      </c>
      <c r="K1463" s="60">
        <v>0.67</v>
      </c>
      <c r="L1463" s="60"/>
      <c r="M1463" s="60"/>
      <c r="N1463" s="60"/>
      <c r="O1463" s="60">
        <v>0.05</v>
      </c>
      <c r="P1463" s="60">
        <v>0.12</v>
      </c>
      <c r="Q1463" s="60"/>
      <c r="R1463" s="60">
        <v>0.24</v>
      </c>
      <c r="S1463" s="60">
        <v>7.0000000000000007E-2</v>
      </c>
      <c r="T1463" s="60"/>
      <c r="U1463" s="58">
        <f t="shared" si="22"/>
        <v>5.21</v>
      </c>
    </row>
    <row r="1464" spans="1:21">
      <c r="A1464" s="59">
        <v>2201</v>
      </c>
      <c r="B1464" s="59" t="s">
        <v>87</v>
      </c>
      <c r="C1464" s="59">
        <v>2201</v>
      </c>
      <c r="D1464" s="59" t="s">
        <v>87</v>
      </c>
      <c r="E1464" s="59" t="s">
        <v>1169</v>
      </c>
      <c r="F1464" s="59" t="s">
        <v>1170</v>
      </c>
      <c r="G1464" s="59">
        <v>9548000</v>
      </c>
      <c r="H1464" s="59" t="s">
        <v>1029</v>
      </c>
      <c r="I1464" s="60">
        <v>147.22999999999999</v>
      </c>
      <c r="J1464" s="60">
        <v>471.06</v>
      </c>
      <c r="K1464" s="60">
        <v>495.41</v>
      </c>
      <c r="L1464" s="60"/>
      <c r="M1464" s="60">
        <v>172.84</v>
      </c>
      <c r="N1464" s="60">
        <v>256.98</v>
      </c>
      <c r="O1464" s="60">
        <v>183.47</v>
      </c>
      <c r="P1464" s="60">
        <v>9133.86</v>
      </c>
      <c r="Q1464" s="60"/>
      <c r="R1464" s="60">
        <v>263.14</v>
      </c>
      <c r="S1464" s="60">
        <v>19299.66</v>
      </c>
      <c r="T1464" s="60">
        <v>1388.56</v>
      </c>
      <c r="U1464" s="58">
        <f t="shared" si="22"/>
        <v>31812.210000000003</v>
      </c>
    </row>
    <row r="1465" spans="1:21">
      <c r="A1465" s="59">
        <v>2201</v>
      </c>
      <c r="B1465" s="59" t="s">
        <v>87</v>
      </c>
      <c r="C1465" s="59">
        <v>2201</v>
      </c>
      <c r="D1465" s="59" t="s">
        <v>87</v>
      </c>
      <c r="E1465" s="59" t="s">
        <v>1169</v>
      </c>
      <c r="F1465" s="59" t="s">
        <v>1170</v>
      </c>
      <c r="G1465" s="59">
        <v>9549000</v>
      </c>
      <c r="H1465" s="59" t="s">
        <v>1030</v>
      </c>
      <c r="I1465" s="60">
        <v>274.64999999999998</v>
      </c>
      <c r="J1465" s="60">
        <v>-899.24</v>
      </c>
      <c r="K1465" s="60">
        <v>93.24</v>
      </c>
      <c r="L1465" s="60">
        <v>174</v>
      </c>
      <c r="M1465" s="60">
        <v>250.05</v>
      </c>
      <c r="N1465" s="60">
        <v>35.28</v>
      </c>
      <c r="O1465" s="60">
        <v>28.58</v>
      </c>
      <c r="P1465" s="60">
        <v>54.44</v>
      </c>
      <c r="Q1465" s="60"/>
      <c r="R1465" s="60">
        <v>41.98</v>
      </c>
      <c r="S1465" s="60">
        <v>80.010000000000005</v>
      </c>
      <c r="T1465" s="60">
        <v>714.26</v>
      </c>
      <c r="U1465" s="58">
        <f t="shared" si="22"/>
        <v>847.25</v>
      </c>
    </row>
    <row r="1466" spans="1:21">
      <c r="A1466" s="59">
        <v>2201</v>
      </c>
      <c r="B1466" s="59" t="s">
        <v>87</v>
      </c>
      <c r="C1466" s="59">
        <v>2201</v>
      </c>
      <c r="D1466" s="59" t="s">
        <v>87</v>
      </c>
      <c r="E1466" s="59" t="s">
        <v>1169</v>
      </c>
      <c r="F1466" s="59" t="s">
        <v>1170</v>
      </c>
      <c r="G1466" s="59">
        <v>9552000</v>
      </c>
      <c r="H1466" s="59" t="s">
        <v>1031</v>
      </c>
      <c r="I1466" s="60">
        <v>4.88</v>
      </c>
      <c r="J1466" s="60">
        <v>17.41</v>
      </c>
      <c r="K1466" s="60">
        <v>16.82</v>
      </c>
      <c r="L1466" s="60"/>
      <c r="M1466" s="60">
        <v>6.01</v>
      </c>
      <c r="N1466" s="60">
        <v>10.66</v>
      </c>
      <c r="O1466" s="60">
        <v>7.79</v>
      </c>
      <c r="P1466" s="60">
        <v>25.63</v>
      </c>
      <c r="Q1466" s="60"/>
      <c r="R1466" s="60">
        <v>13.04</v>
      </c>
      <c r="S1466" s="60">
        <v>14.69</v>
      </c>
      <c r="T1466" s="60">
        <v>16.13</v>
      </c>
      <c r="U1466" s="58">
        <f t="shared" si="22"/>
        <v>133.06</v>
      </c>
    </row>
    <row r="1467" spans="1:21">
      <c r="A1467" s="59">
        <v>2201</v>
      </c>
      <c r="B1467" s="59" t="s">
        <v>87</v>
      </c>
      <c r="C1467" s="59">
        <v>2201</v>
      </c>
      <c r="D1467" s="59" t="s">
        <v>87</v>
      </c>
      <c r="E1467" s="59" t="s">
        <v>1169</v>
      </c>
      <c r="F1467" s="59" t="s">
        <v>1170</v>
      </c>
      <c r="G1467" s="59">
        <v>9553000</v>
      </c>
      <c r="H1467" s="59" t="s">
        <v>1032</v>
      </c>
      <c r="I1467" s="60">
        <v>24.16</v>
      </c>
      <c r="J1467" s="60">
        <v>82.31</v>
      </c>
      <c r="K1467" s="60">
        <v>103.36</v>
      </c>
      <c r="L1467" s="60"/>
      <c r="M1467" s="60">
        <v>37.799999999999997</v>
      </c>
      <c r="N1467" s="60">
        <v>56.37</v>
      </c>
      <c r="O1467" s="60">
        <v>1317.35</v>
      </c>
      <c r="P1467" s="60">
        <v>114.44</v>
      </c>
      <c r="Q1467" s="60">
        <v>693</v>
      </c>
      <c r="R1467" s="60">
        <v>100.29</v>
      </c>
      <c r="S1467" s="60">
        <v>97.8</v>
      </c>
      <c r="T1467" s="60">
        <v>416.52</v>
      </c>
      <c r="U1467" s="58">
        <f t="shared" si="22"/>
        <v>3043.4</v>
      </c>
    </row>
    <row r="1468" spans="1:21">
      <c r="A1468" s="59">
        <v>2201</v>
      </c>
      <c r="B1468" s="59" t="s">
        <v>87</v>
      </c>
      <c r="C1468" s="59">
        <v>2201</v>
      </c>
      <c r="D1468" s="59" t="s">
        <v>87</v>
      </c>
      <c r="E1468" s="59" t="s">
        <v>1169</v>
      </c>
      <c r="F1468" s="59" t="s">
        <v>1170</v>
      </c>
      <c r="G1468" s="59">
        <v>9554000</v>
      </c>
      <c r="H1468" s="59" t="s">
        <v>1033</v>
      </c>
      <c r="I1468" s="60">
        <v>1.71</v>
      </c>
      <c r="J1468" s="60">
        <v>5.03</v>
      </c>
      <c r="K1468" s="60">
        <v>3.4</v>
      </c>
      <c r="L1468" s="60"/>
      <c r="M1468" s="60">
        <v>1.92</v>
      </c>
      <c r="N1468" s="60">
        <v>2.21</v>
      </c>
      <c r="O1468" s="60">
        <v>1.88</v>
      </c>
      <c r="P1468" s="60">
        <v>4.95</v>
      </c>
      <c r="Q1468" s="60"/>
      <c r="R1468" s="60">
        <v>3.7</v>
      </c>
      <c r="S1468" s="60">
        <v>8.01</v>
      </c>
      <c r="T1468" s="60">
        <v>2.83</v>
      </c>
      <c r="U1468" s="58">
        <f t="shared" si="22"/>
        <v>35.639999999999993</v>
      </c>
    </row>
    <row r="1469" spans="1:21">
      <c r="A1469" s="59">
        <v>2201</v>
      </c>
      <c r="B1469" s="59" t="s">
        <v>87</v>
      </c>
      <c r="C1469" s="59">
        <v>2201</v>
      </c>
      <c r="D1469" s="59" t="s">
        <v>87</v>
      </c>
      <c r="E1469" s="59" t="s">
        <v>1169</v>
      </c>
      <c r="F1469" s="59" t="s">
        <v>1170</v>
      </c>
      <c r="G1469" s="59">
        <v>9556000</v>
      </c>
      <c r="H1469" s="59" t="s">
        <v>1034</v>
      </c>
      <c r="I1469" s="60">
        <v>6.22</v>
      </c>
      <c r="J1469" s="60">
        <v>19.02</v>
      </c>
      <c r="K1469" s="60">
        <v>22.64</v>
      </c>
      <c r="L1469" s="60"/>
      <c r="M1469" s="60">
        <v>7.83</v>
      </c>
      <c r="N1469" s="60">
        <v>10.5</v>
      </c>
      <c r="O1469" s="60">
        <v>9.1199999999999992</v>
      </c>
      <c r="P1469" s="60">
        <v>19.02</v>
      </c>
      <c r="Q1469" s="60"/>
      <c r="R1469" s="60">
        <v>13.63</v>
      </c>
      <c r="S1469" s="60">
        <v>19</v>
      </c>
      <c r="T1469" s="60">
        <v>24.07</v>
      </c>
      <c r="U1469" s="58">
        <f t="shared" si="22"/>
        <v>151.04999999999998</v>
      </c>
    </row>
    <row r="1470" spans="1:21">
      <c r="A1470" s="59">
        <v>2201</v>
      </c>
      <c r="B1470" s="59" t="s">
        <v>87</v>
      </c>
      <c r="C1470" s="59">
        <v>2201</v>
      </c>
      <c r="D1470" s="59" t="s">
        <v>87</v>
      </c>
      <c r="E1470" s="59" t="s">
        <v>1169</v>
      </c>
      <c r="F1470" s="59" t="s">
        <v>1170</v>
      </c>
      <c r="G1470" s="59">
        <v>9560000</v>
      </c>
      <c r="H1470" s="59" t="s">
        <v>1035</v>
      </c>
      <c r="I1470" s="60">
        <v>13.11</v>
      </c>
      <c r="J1470" s="60">
        <v>67.56</v>
      </c>
      <c r="K1470" s="60">
        <v>28.31</v>
      </c>
      <c r="L1470" s="60"/>
      <c r="M1470" s="60">
        <v>9.0500000000000007</v>
      </c>
      <c r="N1470" s="60">
        <v>18.600000000000001</v>
      </c>
      <c r="O1470" s="60">
        <v>9.5299999999999994</v>
      </c>
      <c r="P1470" s="60">
        <v>24.46</v>
      </c>
      <c r="Q1470" s="60"/>
      <c r="R1470" s="60">
        <v>19.12</v>
      </c>
      <c r="S1470" s="60">
        <v>21.74</v>
      </c>
      <c r="T1470" s="60">
        <v>23.64</v>
      </c>
      <c r="U1470" s="58">
        <f t="shared" si="22"/>
        <v>235.12</v>
      </c>
    </row>
    <row r="1471" spans="1:21">
      <c r="A1471" s="59">
        <v>2201</v>
      </c>
      <c r="B1471" s="59" t="s">
        <v>87</v>
      </c>
      <c r="C1471" s="59">
        <v>2201</v>
      </c>
      <c r="D1471" s="59" t="s">
        <v>87</v>
      </c>
      <c r="E1471" s="59" t="s">
        <v>1169</v>
      </c>
      <c r="F1471" s="59" t="s">
        <v>1170</v>
      </c>
      <c r="G1471" s="59">
        <v>9561100</v>
      </c>
      <c r="H1471" s="59" t="s">
        <v>1036</v>
      </c>
      <c r="I1471" s="60">
        <v>0.9</v>
      </c>
      <c r="J1471" s="60">
        <v>2.5099999999999998</v>
      </c>
      <c r="K1471" s="60">
        <v>3.1</v>
      </c>
      <c r="L1471" s="60"/>
      <c r="M1471" s="60">
        <v>1.01</v>
      </c>
      <c r="N1471" s="60">
        <v>1.34</v>
      </c>
      <c r="O1471" s="60">
        <v>1.21</v>
      </c>
      <c r="P1471" s="60">
        <v>2.4</v>
      </c>
      <c r="Q1471" s="60"/>
      <c r="R1471" s="60">
        <v>1.67</v>
      </c>
      <c r="S1471" s="60">
        <v>2.44</v>
      </c>
      <c r="T1471" s="60">
        <v>3.71</v>
      </c>
      <c r="U1471" s="58">
        <f t="shared" si="22"/>
        <v>20.290000000000003</v>
      </c>
    </row>
    <row r="1472" spans="1:21">
      <c r="A1472" s="59">
        <v>2201</v>
      </c>
      <c r="B1472" s="59" t="s">
        <v>87</v>
      </c>
      <c r="C1472" s="59">
        <v>2201</v>
      </c>
      <c r="D1472" s="59" t="s">
        <v>87</v>
      </c>
      <c r="E1472" s="59" t="s">
        <v>1169</v>
      </c>
      <c r="F1472" s="59" t="s">
        <v>1170</v>
      </c>
      <c r="G1472" s="59">
        <v>9561200</v>
      </c>
      <c r="H1472" s="59" t="s">
        <v>1037</v>
      </c>
      <c r="I1472" s="60">
        <v>15.04</v>
      </c>
      <c r="J1472" s="60">
        <v>49.26</v>
      </c>
      <c r="K1472" s="60">
        <v>57.97</v>
      </c>
      <c r="L1472" s="60"/>
      <c r="M1472" s="60">
        <v>19.23</v>
      </c>
      <c r="N1472" s="60">
        <v>24.35</v>
      </c>
      <c r="O1472" s="60">
        <v>18.91</v>
      </c>
      <c r="P1472" s="60">
        <v>43.25</v>
      </c>
      <c r="Q1472" s="60"/>
      <c r="R1472" s="60">
        <v>30.81</v>
      </c>
      <c r="S1472" s="60">
        <v>40.79</v>
      </c>
      <c r="T1472" s="60">
        <v>51.38</v>
      </c>
      <c r="U1472" s="58">
        <f t="shared" si="22"/>
        <v>350.99</v>
      </c>
    </row>
    <row r="1473" spans="1:21">
      <c r="A1473" s="59">
        <v>2201</v>
      </c>
      <c r="B1473" s="59" t="s">
        <v>87</v>
      </c>
      <c r="C1473" s="59">
        <v>2201</v>
      </c>
      <c r="D1473" s="59" t="s">
        <v>87</v>
      </c>
      <c r="E1473" s="59" t="s">
        <v>1169</v>
      </c>
      <c r="F1473" s="59" t="s">
        <v>1170</v>
      </c>
      <c r="G1473" s="59">
        <v>9561300</v>
      </c>
      <c r="H1473" s="59" t="s">
        <v>1038</v>
      </c>
      <c r="I1473" s="60">
        <v>9.66</v>
      </c>
      <c r="J1473" s="60">
        <v>32.08</v>
      </c>
      <c r="K1473" s="60">
        <v>35.17</v>
      </c>
      <c r="L1473" s="60"/>
      <c r="M1473" s="60">
        <v>12.47</v>
      </c>
      <c r="N1473" s="60">
        <v>16.47</v>
      </c>
      <c r="O1473" s="60">
        <v>13.98</v>
      </c>
      <c r="P1473" s="60">
        <v>30.2</v>
      </c>
      <c r="Q1473" s="60"/>
      <c r="R1473" s="60">
        <v>20.56</v>
      </c>
      <c r="S1473" s="60">
        <v>28.88</v>
      </c>
      <c r="T1473" s="60">
        <v>36.07</v>
      </c>
      <c r="U1473" s="58">
        <f t="shared" si="22"/>
        <v>235.54</v>
      </c>
    </row>
    <row r="1474" spans="1:21">
      <c r="A1474" s="59">
        <v>2201</v>
      </c>
      <c r="B1474" s="59" t="s">
        <v>87</v>
      </c>
      <c r="C1474" s="59">
        <v>2201</v>
      </c>
      <c r="D1474" s="59" t="s">
        <v>87</v>
      </c>
      <c r="E1474" s="59" t="s">
        <v>1169</v>
      </c>
      <c r="F1474" s="59" t="s">
        <v>1170</v>
      </c>
      <c r="G1474" s="59">
        <v>9562000</v>
      </c>
      <c r="H1474" s="59" t="s">
        <v>1039</v>
      </c>
      <c r="I1474" s="60">
        <v>10.43</v>
      </c>
      <c r="J1474" s="60">
        <v>29.55</v>
      </c>
      <c r="K1474" s="60">
        <v>28.82</v>
      </c>
      <c r="L1474" s="60"/>
      <c r="M1474" s="60">
        <v>12.93</v>
      </c>
      <c r="N1474" s="60">
        <v>17.82</v>
      </c>
      <c r="O1474" s="60">
        <v>13.55</v>
      </c>
      <c r="P1474" s="60">
        <v>29.36</v>
      </c>
      <c r="Q1474" s="60"/>
      <c r="R1474" s="60">
        <v>20.73</v>
      </c>
      <c r="S1474" s="60">
        <v>15.16</v>
      </c>
      <c r="T1474" s="60">
        <v>20.71</v>
      </c>
      <c r="U1474" s="58">
        <f t="shared" si="22"/>
        <v>199.06</v>
      </c>
    </row>
    <row r="1475" spans="1:21">
      <c r="A1475" s="59">
        <v>2201</v>
      </c>
      <c r="B1475" s="59" t="s">
        <v>87</v>
      </c>
      <c r="C1475" s="59">
        <v>2201</v>
      </c>
      <c r="D1475" s="59" t="s">
        <v>87</v>
      </c>
      <c r="E1475" s="59" t="s">
        <v>1169</v>
      </c>
      <c r="F1475" s="59" t="s">
        <v>1170</v>
      </c>
      <c r="G1475" s="59">
        <v>9563000</v>
      </c>
      <c r="H1475" s="59" t="s">
        <v>1040</v>
      </c>
      <c r="I1475" s="60">
        <v>1.04</v>
      </c>
      <c r="J1475" s="60">
        <v>2.1</v>
      </c>
      <c r="K1475" s="60">
        <v>3.28</v>
      </c>
      <c r="L1475" s="60"/>
      <c r="M1475" s="60">
        <v>2.42</v>
      </c>
      <c r="N1475" s="60">
        <v>3.91</v>
      </c>
      <c r="O1475" s="60">
        <v>1.52</v>
      </c>
      <c r="P1475" s="60">
        <v>5.55</v>
      </c>
      <c r="Q1475" s="60"/>
      <c r="R1475" s="60">
        <v>3.57</v>
      </c>
      <c r="S1475" s="60">
        <v>4.09</v>
      </c>
      <c r="T1475" s="60">
        <v>7.37</v>
      </c>
      <c r="U1475" s="58">
        <f t="shared" ref="U1475:U1538" si="23">SUM(I1475:T1475)</f>
        <v>34.85</v>
      </c>
    </row>
    <row r="1476" spans="1:21">
      <c r="A1476" s="59">
        <v>2201</v>
      </c>
      <c r="B1476" s="59" t="s">
        <v>87</v>
      </c>
      <c r="C1476" s="59">
        <v>2201</v>
      </c>
      <c r="D1476" s="59" t="s">
        <v>87</v>
      </c>
      <c r="E1476" s="59" t="s">
        <v>1169</v>
      </c>
      <c r="F1476" s="59" t="s">
        <v>1170</v>
      </c>
      <c r="G1476" s="59">
        <v>9566000</v>
      </c>
      <c r="H1476" s="59" t="s">
        <v>1041</v>
      </c>
      <c r="I1476" s="60">
        <v>9.08</v>
      </c>
      <c r="J1476" s="60">
        <v>35.020000000000003</v>
      </c>
      <c r="K1476" s="60">
        <v>47.1</v>
      </c>
      <c r="L1476" s="60"/>
      <c r="M1476" s="60">
        <v>13.01</v>
      </c>
      <c r="N1476" s="60">
        <v>19.5</v>
      </c>
      <c r="O1476" s="60">
        <v>14.22</v>
      </c>
      <c r="P1476" s="60">
        <v>31.54</v>
      </c>
      <c r="Q1476" s="60"/>
      <c r="R1476" s="60">
        <v>21.84</v>
      </c>
      <c r="S1476" s="60">
        <v>27.65</v>
      </c>
      <c r="T1476" s="60">
        <v>41.32</v>
      </c>
      <c r="U1476" s="58">
        <f t="shared" si="23"/>
        <v>260.28000000000003</v>
      </c>
    </row>
    <row r="1477" spans="1:21">
      <c r="A1477" s="59">
        <v>2201</v>
      </c>
      <c r="B1477" s="59" t="s">
        <v>87</v>
      </c>
      <c r="C1477" s="59">
        <v>2201</v>
      </c>
      <c r="D1477" s="59" t="s">
        <v>87</v>
      </c>
      <c r="E1477" s="59" t="s">
        <v>1169</v>
      </c>
      <c r="F1477" s="59" t="s">
        <v>1170</v>
      </c>
      <c r="G1477" s="59">
        <v>9569000</v>
      </c>
      <c r="H1477" s="59" t="s">
        <v>1042</v>
      </c>
      <c r="I1477" s="60">
        <v>0.03</v>
      </c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58">
        <f t="shared" si="23"/>
        <v>0.03</v>
      </c>
    </row>
    <row r="1478" spans="1:21">
      <c r="A1478" s="59">
        <v>2201</v>
      </c>
      <c r="B1478" s="59" t="s">
        <v>87</v>
      </c>
      <c r="C1478" s="59">
        <v>2201</v>
      </c>
      <c r="D1478" s="59" t="s">
        <v>87</v>
      </c>
      <c r="E1478" s="59" t="s">
        <v>1169</v>
      </c>
      <c r="F1478" s="59" t="s">
        <v>1170</v>
      </c>
      <c r="G1478" s="59">
        <v>9569200</v>
      </c>
      <c r="H1478" s="59" t="s">
        <v>1043</v>
      </c>
      <c r="I1478" s="60">
        <v>2.6</v>
      </c>
      <c r="J1478" s="60">
        <v>7.13</v>
      </c>
      <c r="K1478" s="60">
        <v>4.99</v>
      </c>
      <c r="L1478" s="60"/>
      <c r="M1478" s="60">
        <v>3.09</v>
      </c>
      <c r="N1478" s="60">
        <v>4.76</v>
      </c>
      <c r="O1478" s="60">
        <v>2.66</v>
      </c>
      <c r="P1478" s="60">
        <v>8.25</v>
      </c>
      <c r="Q1478" s="60"/>
      <c r="R1478" s="60">
        <v>4.6399999999999997</v>
      </c>
      <c r="S1478" s="60">
        <v>3.72</v>
      </c>
      <c r="T1478" s="60">
        <v>5.0599999999999996</v>
      </c>
      <c r="U1478" s="58">
        <f t="shared" si="23"/>
        <v>46.900000000000006</v>
      </c>
    </row>
    <row r="1479" spans="1:21">
      <c r="A1479" s="59">
        <v>2201</v>
      </c>
      <c r="B1479" s="59" t="s">
        <v>87</v>
      </c>
      <c r="C1479" s="59">
        <v>2201</v>
      </c>
      <c r="D1479" s="59" t="s">
        <v>87</v>
      </c>
      <c r="E1479" s="59" t="s">
        <v>1169</v>
      </c>
      <c r="F1479" s="59" t="s">
        <v>1170</v>
      </c>
      <c r="G1479" s="59">
        <v>9569300</v>
      </c>
      <c r="H1479" s="59" t="s">
        <v>1044</v>
      </c>
      <c r="I1479" s="60">
        <v>4.8099999999999996</v>
      </c>
      <c r="J1479" s="60">
        <v>11.13</v>
      </c>
      <c r="K1479" s="60">
        <v>9.34</v>
      </c>
      <c r="L1479" s="60"/>
      <c r="M1479" s="60">
        <v>2.66</v>
      </c>
      <c r="N1479" s="60">
        <v>3.66</v>
      </c>
      <c r="O1479" s="60">
        <v>2.39</v>
      </c>
      <c r="P1479" s="60">
        <v>4.1100000000000003</v>
      </c>
      <c r="Q1479" s="60"/>
      <c r="R1479" s="60">
        <v>8.6300000000000008</v>
      </c>
      <c r="S1479" s="60">
        <v>3.52</v>
      </c>
      <c r="T1479" s="60">
        <v>4.5999999999999996</v>
      </c>
      <c r="U1479" s="58">
        <f t="shared" si="23"/>
        <v>54.850000000000009</v>
      </c>
    </row>
    <row r="1480" spans="1:21">
      <c r="A1480" s="59">
        <v>2201</v>
      </c>
      <c r="B1480" s="59" t="s">
        <v>87</v>
      </c>
      <c r="C1480" s="59">
        <v>2201</v>
      </c>
      <c r="D1480" s="59" t="s">
        <v>87</v>
      </c>
      <c r="E1480" s="59" t="s">
        <v>1169</v>
      </c>
      <c r="F1480" s="59" t="s">
        <v>1170</v>
      </c>
      <c r="G1480" s="59">
        <v>9570000</v>
      </c>
      <c r="H1480" s="59" t="s">
        <v>1045</v>
      </c>
      <c r="I1480" s="60">
        <v>3.36</v>
      </c>
      <c r="J1480" s="60">
        <v>13.74</v>
      </c>
      <c r="K1480" s="60">
        <v>33.18</v>
      </c>
      <c r="L1480" s="60"/>
      <c r="M1480" s="60">
        <v>8.15</v>
      </c>
      <c r="N1480" s="60">
        <v>6.24</v>
      </c>
      <c r="O1480" s="60">
        <v>5.23</v>
      </c>
      <c r="P1480" s="60">
        <v>13.8</v>
      </c>
      <c r="Q1480" s="60"/>
      <c r="R1480" s="60">
        <v>9.0500000000000007</v>
      </c>
      <c r="S1480" s="60">
        <v>15.52</v>
      </c>
      <c r="T1480" s="60">
        <v>17.239999999999998</v>
      </c>
      <c r="U1480" s="58">
        <f t="shared" si="23"/>
        <v>125.50999999999999</v>
      </c>
    </row>
    <row r="1481" spans="1:21">
      <c r="A1481" s="59">
        <v>2201</v>
      </c>
      <c r="B1481" s="59" t="s">
        <v>87</v>
      </c>
      <c r="C1481" s="59">
        <v>2201</v>
      </c>
      <c r="D1481" s="59" t="s">
        <v>87</v>
      </c>
      <c r="E1481" s="59" t="s">
        <v>1169</v>
      </c>
      <c r="F1481" s="59" t="s">
        <v>1170</v>
      </c>
      <c r="G1481" s="59">
        <v>9571000</v>
      </c>
      <c r="H1481" s="59" t="s">
        <v>1046</v>
      </c>
      <c r="I1481" s="60">
        <v>7.1</v>
      </c>
      <c r="J1481" s="60">
        <v>21.6</v>
      </c>
      <c r="K1481" s="60">
        <v>21.43</v>
      </c>
      <c r="L1481" s="60"/>
      <c r="M1481" s="60">
        <v>10.08</v>
      </c>
      <c r="N1481" s="60">
        <v>16.329999999999998</v>
      </c>
      <c r="O1481" s="60">
        <v>11.15</v>
      </c>
      <c r="P1481" s="60">
        <v>21.24</v>
      </c>
      <c r="Q1481" s="60"/>
      <c r="R1481" s="60">
        <v>16.399999999999999</v>
      </c>
      <c r="S1481" s="60">
        <v>17.57</v>
      </c>
      <c r="T1481" s="60">
        <v>12526.43</v>
      </c>
      <c r="U1481" s="58">
        <f t="shared" si="23"/>
        <v>12669.33</v>
      </c>
    </row>
    <row r="1482" spans="1:21">
      <c r="A1482" s="59">
        <v>2201</v>
      </c>
      <c r="B1482" s="59" t="s">
        <v>87</v>
      </c>
      <c r="C1482" s="59">
        <v>2201</v>
      </c>
      <c r="D1482" s="59" t="s">
        <v>87</v>
      </c>
      <c r="E1482" s="59" t="s">
        <v>1169</v>
      </c>
      <c r="F1482" s="59" t="s">
        <v>1170</v>
      </c>
      <c r="G1482" s="59">
        <v>9580000</v>
      </c>
      <c r="H1482" s="59" t="s">
        <v>1047</v>
      </c>
      <c r="I1482" s="60">
        <v>8.89</v>
      </c>
      <c r="J1482" s="60">
        <v>44.31</v>
      </c>
      <c r="K1482" s="60">
        <v>104.25</v>
      </c>
      <c r="L1482" s="60"/>
      <c r="M1482" s="60">
        <v>14.68</v>
      </c>
      <c r="N1482" s="60">
        <v>23.11</v>
      </c>
      <c r="O1482" s="60">
        <v>14.59</v>
      </c>
      <c r="P1482" s="60">
        <v>39.31</v>
      </c>
      <c r="Q1482" s="60"/>
      <c r="R1482" s="60">
        <v>2031.41</v>
      </c>
      <c r="S1482" s="60">
        <v>3358.94</v>
      </c>
      <c r="T1482" s="60">
        <v>25632.98</v>
      </c>
      <c r="U1482" s="58">
        <f t="shared" si="23"/>
        <v>31272.47</v>
      </c>
    </row>
    <row r="1483" spans="1:21">
      <c r="A1483" s="59">
        <v>2201</v>
      </c>
      <c r="B1483" s="59" t="s">
        <v>87</v>
      </c>
      <c r="C1483" s="59">
        <v>2201</v>
      </c>
      <c r="D1483" s="59" t="s">
        <v>87</v>
      </c>
      <c r="E1483" s="59" t="s">
        <v>1169</v>
      </c>
      <c r="F1483" s="59" t="s">
        <v>1170</v>
      </c>
      <c r="G1483" s="59">
        <v>9581000</v>
      </c>
      <c r="H1483" s="59" t="s">
        <v>1048</v>
      </c>
      <c r="I1483" s="60">
        <v>12.85</v>
      </c>
      <c r="J1483" s="60">
        <v>31.89</v>
      </c>
      <c r="K1483" s="60">
        <v>27.24</v>
      </c>
      <c r="L1483" s="60"/>
      <c r="M1483" s="60">
        <v>9.58</v>
      </c>
      <c r="N1483" s="60">
        <v>15.01</v>
      </c>
      <c r="O1483" s="60">
        <v>11.08</v>
      </c>
      <c r="P1483" s="60">
        <v>27.66</v>
      </c>
      <c r="Q1483" s="60"/>
      <c r="R1483" s="60">
        <v>21.55</v>
      </c>
      <c r="S1483" s="60">
        <v>16</v>
      </c>
      <c r="T1483" s="60">
        <v>36.65</v>
      </c>
      <c r="U1483" s="58">
        <f t="shared" si="23"/>
        <v>209.51000000000002</v>
      </c>
    </row>
    <row r="1484" spans="1:21">
      <c r="A1484" s="59">
        <v>2201</v>
      </c>
      <c r="B1484" s="59" t="s">
        <v>87</v>
      </c>
      <c r="C1484" s="59">
        <v>2201</v>
      </c>
      <c r="D1484" s="59" t="s">
        <v>87</v>
      </c>
      <c r="E1484" s="59" t="s">
        <v>1169</v>
      </c>
      <c r="F1484" s="59" t="s">
        <v>1170</v>
      </c>
      <c r="G1484" s="59">
        <v>9582000</v>
      </c>
      <c r="H1484" s="59" t="s">
        <v>1049</v>
      </c>
      <c r="I1484" s="60">
        <v>9.18</v>
      </c>
      <c r="J1484" s="60">
        <v>40.21</v>
      </c>
      <c r="K1484" s="60">
        <v>46.29</v>
      </c>
      <c r="L1484" s="60"/>
      <c r="M1484" s="60">
        <v>15.95</v>
      </c>
      <c r="N1484" s="60">
        <v>18.21</v>
      </c>
      <c r="O1484" s="60">
        <v>12.63</v>
      </c>
      <c r="P1484" s="60">
        <v>30.99</v>
      </c>
      <c r="Q1484" s="60"/>
      <c r="R1484" s="60">
        <v>24.67</v>
      </c>
      <c r="S1484" s="60">
        <v>28.65</v>
      </c>
      <c r="T1484" s="60">
        <v>39.04</v>
      </c>
      <c r="U1484" s="58">
        <f t="shared" si="23"/>
        <v>265.82</v>
      </c>
    </row>
    <row r="1485" spans="1:21">
      <c r="A1485" s="59">
        <v>2201</v>
      </c>
      <c r="B1485" s="59" t="s">
        <v>87</v>
      </c>
      <c r="C1485" s="59">
        <v>2201</v>
      </c>
      <c r="D1485" s="59" t="s">
        <v>87</v>
      </c>
      <c r="E1485" s="59" t="s">
        <v>1169</v>
      </c>
      <c r="F1485" s="59" t="s">
        <v>1170</v>
      </c>
      <c r="G1485" s="59">
        <v>9583000</v>
      </c>
      <c r="H1485" s="59" t="s">
        <v>1050</v>
      </c>
      <c r="I1485" s="60">
        <v>-656.34</v>
      </c>
      <c r="J1485" s="60">
        <v>161.87</v>
      </c>
      <c r="K1485" s="60">
        <v>144.91999999999999</v>
      </c>
      <c r="L1485" s="60"/>
      <c r="M1485" s="60">
        <v>66.599999999999994</v>
      </c>
      <c r="N1485" s="60">
        <v>100.36</v>
      </c>
      <c r="O1485" s="60">
        <v>56.81</v>
      </c>
      <c r="P1485" s="60">
        <v>131.57</v>
      </c>
      <c r="Q1485" s="60"/>
      <c r="R1485" s="60">
        <v>96.09</v>
      </c>
      <c r="S1485" s="60">
        <v>117.31</v>
      </c>
      <c r="T1485" s="60">
        <v>157.61000000000001</v>
      </c>
      <c r="U1485" s="58">
        <f t="shared" si="23"/>
        <v>376.79999999999995</v>
      </c>
    </row>
    <row r="1486" spans="1:21">
      <c r="A1486" s="59">
        <v>2201</v>
      </c>
      <c r="B1486" s="59" t="s">
        <v>87</v>
      </c>
      <c r="C1486" s="59">
        <v>2201</v>
      </c>
      <c r="D1486" s="59" t="s">
        <v>87</v>
      </c>
      <c r="E1486" s="59" t="s">
        <v>1169</v>
      </c>
      <c r="F1486" s="59" t="s">
        <v>1170</v>
      </c>
      <c r="G1486" s="59">
        <v>9584000</v>
      </c>
      <c r="H1486" s="59" t="s">
        <v>1051</v>
      </c>
      <c r="I1486" s="60">
        <v>7.42</v>
      </c>
      <c r="J1486" s="60">
        <v>21.13</v>
      </c>
      <c r="K1486" s="60">
        <v>22.35</v>
      </c>
      <c r="L1486" s="60"/>
      <c r="M1486" s="60">
        <v>8.2899999999999991</v>
      </c>
      <c r="N1486" s="60">
        <v>12.25</v>
      </c>
      <c r="O1486" s="60">
        <v>8.59</v>
      </c>
      <c r="P1486" s="60">
        <v>22.76</v>
      </c>
      <c r="Q1486" s="60"/>
      <c r="R1486" s="60">
        <v>14.19</v>
      </c>
      <c r="S1486" s="60">
        <v>16.71</v>
      </c>
      <c r="T1486" s="60">
        <v>23.59</v>
      </c>
      <c r="U1486" s="58">
        <f t="shared" si="23"/>
        <v>157.28</v>
      </c>
    </row>
    <row r="1487" spans="1:21">
      <c r="A1487" s="59">
        <v>2201</v>
      </c>
      <c r="B1487" s="59" t="s">
        <v>87</v>
      </c>
      <c r="C1487" s="59">
        <v>2201</v>
      </c>
      <c r="D1487" s="59" t="s">
        <v>87</v>
      </c>
      <c r="E1487" s="59" t="s">
        <v>1169</v>
      </c>
      <c r="F1487" s="59" t="s">
        <v>1170</v>
      </c>
      <c r="G1487" s="59">
        <v>9585000</v>
      </c>
      <c r="H1487" s="59" t="s">
        <v>1052</v>
      </c>
      <c r="I1487" s="60">
        <v>22.26</v>
      </c>
      <c r="J1487" s="60">
        <v>70.150000000000006</v>
      </c>
      <c r="K1487" s="60">
        <v>60.72</v>
      </c>
      <c r="L1487" s="60"/>
      <c r="M1487" s="60">
        <v>22.24</v>
      </c>
      <c r="N1487" s="60">
        <v>35.54</v>
      </c>
      <c r="O1487" s="60">
        <v>20.95</v>
      </c>
      <c r="P1487" s="60">
        <v>54.82</v>
      </c>
      <c r="Q1487" s="60"/>
      <c r="R1487" s="60">
        <v>34.6</v>
      </c>
      <c r="S1487" s="60">
        <v>39.590000000000003</v>
      </c>
      <c r="T1487" s="60">
        <v>351.77</v>
      </c>
      <c r="U1487" s="58">
        <f t="shared" si="23"/>
        <v>712.64</v>
      </c>
    </row>
    <row r="1488" spans="1:21">
      <c r="A1488" s="59">
        <v>2201</v>
      </c>
      <c r="B1488" s="59" t="s">
        <v>87</v>
      </c>
      <c r="C1488" s="59">
        <v>2201</v>
      </c>
      <c r="D1488" s="59" t="s">
        <v>87</v>
      </c>
      <c r="E1488" s="59" t="s">
        <v>1169</v>
      </c>
      <c r="F1488" s="59" t="s">
        <v>1170</v>
      </c>
      <c r="G1488" s="59">
        <v>9586000</v>
      </c>
      <c r="H1488" s="59" t="s">
        <v>1053</v>
      </c>
      <c r="I1488" s="60">
        <v>55.65</v>
      </c>
      <c r="J1488" s="60">
        <v>189.83</v>
      </c>
      <c r="K1488" s="60">
        <v>162.69999999999999</v>
      </c>
      <c r="L1488" s="60"/>
      <c r="M1488" s="60">
        <v>61.4</v>
      </c>
      <c r="N1488" s="60">
        <v>84.16</v>
      </c>
      <c r="O1488" s="60">
        <v>56.93</v>
      </c>
      <c r="P1488" s="60">
        <v>150.63</v>
      </c>
      <c r="Q1488" s="60"/>
      <c r="R1488" s="60">
        <v>2554.19</v>
      </c>
      <c r="S1488" s="60">
        <v>130.43</v>
      </c>
      <c r="T1488" s="60">
        <v>173.34</v>
      </c>
      <c r="U1488" s="58">
        <f t="shared" si="23"/>
        <v>3619.2599999999998</v>
      </c>
    </row>
    <row r="1489" spans="1:21">
      <c r="A1489" s="59">
        <v>2201</v>
      </c>
      <c r="B1489" s="59" t="s">
        <v>87</v>
      </c>
      <c r="C1489" s="59">
        <v>2201</v>
      </c>
      <c r="D1489" s="59" t="s">
        <v>87</v>
      </c>
      <c r="E1489" s="59" t="s">
        <v>1169</v>
      </c>
      <c r="F1489" s="59" t="s">
        <v>1170</v>
      </c>
      <c r="G1489" s="59">
        <v>9587000</v>
      </c>
      <c r="H1489" s="59" t="s">
        <v>1054</v>
      </c>
      <c r="I1489" s="60">
        <v>6.73</v>
      </c>
      <c r="J1489" s="60">
        <v>23.86</v>
      </c>
      <c r="K1489" s="60">
        <v>280.01</v>
      </c>
      <c r="L1489" s="60"/>
      <c r="M1489" s="60">
        <v>5.33</v>
      </c>
      <c r="N1489" s="60">
        <v>7.94</v>
      </c>
      <c r="O1489" s="60">
        <v>5.27</v>
      </c>
      <c r="P1489" s="60">
        <v>15.17</v>
      </c>
      <c r="Q1489" s="60"/>
      <c r="R1489" s="60">
        <v>9.89</v>
      </c>
      <c r="S1489" s="60">
        <v>13.95</v>
      </c>
      <c r="T1489" s="60">
        <v>263.25</v>
      </c>
      <c r="U1489" s="58">
        <f t="shared" si="23"/>
        <v>631.39999999999986</v>
      </c>
    </row>
    <row r="1490" spans="1:21">
      <c r="A1490" s="59">
        <v>2201</v>
      </c>
      <c r="B1490" s="59" t="s">
        <v>87</v>
      </c>
      <c r="C1490" s="59">
        <v>2201</v>
      </c>
      <c r="D1490" s="59" t="s">
        <v>87</v>
      </c>
      <c r="E1490" s="59" t="s">
        <v>1169</v>
      </c>
      <c r="F1490" s="59" t="s">
        <v>1170</v>
      </c>
      <c r="G1490" s="59">
        <v>9588000</v>
      </c>
      <c r="H1490" s="59" t="s">
        <v>1055</v>
      </c>
      <c r="I1490" s="60">
        <v>123.18</v>
      </c>
      <c r="J1490" s="60">
        <v>445.82</v>
      </c>
      <c r="K1490" s="60">
        <v>450.2</v>
      </c>
      <c r="L1490" s="60"/>
      <c r="M1490" s="60">
        <v>166.62</v>
      </c>
      <c r="N1490" s="60">
        <v>229.44</v>
      </c>
      <c r="O1490" s="60">
        <v>164.99</v>
      </c>
      <c r="P1490" s="60">
        <v>438.14</v>
      </c>
      <c r="Q1490" s="60"/>
      <c r="R1490" s="60">
        <v>283.18</v>
      </c>
      <c r="S1490" s="60">
        <v>367.74</v>
      </c>
      <c r="T1490" s="60">
        <v>530.14</v>
      </c>
      <c r="U1490" s="58">
        <f t="shared" si="23"/>
        <v>3199.4500000000003</v>
      </c>
    </row>
    <row r="1491" spans="1:21">
      <c r="A1491" s="59">
        <v>2201</v>
      </c>
      <c r="B1491" s="59" t="s">
        <v>87</v>
      </c>
      <c r="C1491" s="59">
        <v>2201</v>
      </c>
      <c r="D1491" s="59" t="s">
        <v>87</v>
      </c>
      <c r="E1491" s="59" t="s">
        <v>1169</v>
      </c>
      <c r="F1491" s="59" t="s">
        <v>1170</v>
      </c>
      <c r="G1491" s="59">
        <v>9591000</v>
      </c>
      <c r="H1491" s="59" t="s">
        <v>1056</v>
      </c>
      <c r="I1491" s="60">
        <v>2.89</v>
      </c>
      <c r="J1491" s="60">
        <v>10.53</v>
      </c>
      <c r="K1491" s="60">
        <v>6.13</v>
      </c>
      <c r="L1491" s="60"/>
      <c r="M1491" s="60">
        <v>2.54</v>
      </c>
      <c r="N1491" s="60">
        <v>5.54</v>
      </c>
      <c r="O1491" s="60">
        <v>3.32</v>
      </c>
      <c r="P1491" s="60">
        <v>11.57</v>
      </c>
      <c r="Q1491" s="60"/>
      <c r="R1491" s="60">
        <v>6.99</v>
      </c>
      <c r="S1491" s="60">
        <v>6.19</v>
      </c>
      <c r="T1491" s="60">
        <v>4.58</v>
      </c>
      <c r="U1491" s="58">
        <f t="shared" si="23"/>
        <v>60.279999999999994</v>
      </c>
    </row>
    <row r="1492" spans="1:21">
      <c r="A1492" s="59">
        <v>2201</v>
      </c>
      <c r="B1492" s="59" t="s">
        <v>87</v>
      </c>
      <c r="C1492" s="59">
        <v>2201</v>
      </c>
      <c r="D1492" s="59" t="s">
        <v>87</v>
      </c>
      <c r="E1492" s="59" t="s">
        <v>1169</v>
      </c>
      <c r="F1492" s="59" t="s">
        <v>1170</v>
      </c>
      <c r="G1492" s="59">
        <v>9592000</v>
      </c>
      <c r="H1492" s="59" t="s">
        <v>1057</v>
      </c>
      <c r="I1492" s="60">
        <v>12.21</v>
      </c>
      <c r="J1492" s="60">
        <v>61.69</v>
      </c>
      <c r="K1492" s="60">
        <v>40.229999999999997</v>
      </c>
      <c r="L1492" s="60"/>
      <c r="M1492" s="60">
        <v>28.95</v>
      </c>
      <c r="N1492" s="60">
        <v>41.84</v>
      </c>
      <c r="O1492" s="60">
        <v>28.55</v>
      </c>
      <c r="P1492" s="60">
        <v>70.78</v>
      </c>
      <c r="Q1492" s="60"/>
      <c r="R1492" s="60">
        <v>46</v>
      </c>
      <c r="S1492" s="60">
        <v>45.7</v>
      </c>
      <c r="T1492" s="60">
        <v>53.94</v>
      </c>
      <c r="U1492" s="58">
        <f t="shared" si="23"/>
        <v>429.89</v>
      </c>
    </row>
    <row r="1493" spans="1:21">
      <c r="A1493" s="59">
        <v>2201</v>
      </c>
      <c r="B1493" s="59" t="s">
        <v>87</v>
      </c>
      <c r="C1493" s="59">
        <v>2201</v>
      </c>
      <c r="D1493" s="59" t="s">
        <v>87</v>
      </c>
      <c r="E1493" s="59" t="s">
        <v>1169</v>
      </c>
      <c r="F1493" s="59" t="s">
        <v>1170</v>
      </c>
      <c r="G1493" s="59">
        <v>9593000</v>
      </c>
      <c r="H1493" s="59" t="s">
        <v>1058</v>
      </c>
      <c r="I1493" s="60">
        <v>68.319999999999993</v>
      </c>
      <c r="J1493" s="60">
        <v>230.61</v>
      </c>
      <c r="K1493" s="60">
        <v>251.54</v>
      </c>
      <c r="L1493" s="60"/>
      <c r="M1493" s="60">
        <v>118.98</v>
      </c>
      <c r="N1493" s="60">
        <v>182.95</v>
      </c>
      <c r="O1493" s="60">
        <v>126.83</v>
      </c>
      <c r="P1493" s="60">
        <v>295.45999999999998</v>
      </c>
      <c r="Q1493" s="60"/>
      <c r="R1493" s="60">
        <v>182.23</v>
      </c>
      <c r="S1493" s="60">
        <v>220.55</v>
      </c>
      <c r="T1493" s="60">
        <v>338.74</v>
      </c>
      <c r="U1493" s="58">
        <f t="shared" si="23"/>
        <v>2016.21</v>
      </c>
    </row>
    <row r="1494" spans="1:21">
      <c r="A1494" s="59">
        <v>2201</v>
      </c>
      <c r="B1494" s="59" t="s">
        <v>87</v>
      </c>
      <c r="C1494" s="59">
        <v>2201</v>
      </c>
      <c r="D1494" s="59" t="s">
        <v>87</v>
      </c>
      <c r="E1494" s="59" t="s">
        <v>1169</v>
      </c>
      <c r="F1494" s="59" t="s">
        <v>1170</v>
      </c>
      <c r="G1494" s="59">
        <v>9594000</v>
      </c>
      <c r="H1494" s="59" t="s">
        <v>1059</v>
      </c>
      <c r="I1494" s="60">
        <v>19.670000000000002</v>
      </c>
      <c r="J1494" s="60">
        <v>58.38</v>
      </c>
      <c r="K1494" s="60">
        <v>96.19</v>
      </c>
      <c r="L1494" s="60"/>
      <c r="M1494" s="60">
        <v>44.65</v>
      </c>
      <c r="N1494" s="60">
        <v>73.69</v>
      </c>
      <c r="O1494" s="60">
        <v>54.15</v>
      </c>
      <c r="P1494" s="60">
        <v>137.54</v>
      </c>
      <c r="Q1494" s="60"/>
      <c r="R1494" s="60">
        <v>72.2</v>
      </c>
      <c r="S1494" s="60">
        <v>97.17</v>
      </c>
      <c r="T1494" s="60">
        <v>151.85</v>
      </c>
      <c r="U1494" s="58">
        <f t="shared" si="23"/>
        <v>805.49</v>
      </c>
    </row>
    <row r="1495" spans="1:21">
      <c r="A1495" s="59">
        <v>2201</v>
      </c>
      <c r="B1495" s="59" t="s">
        <v>87</v>
      </c>
      <c r="C1495" s="59">
        <v>2201</v>
      </c>
      <c r="D1495" s="59" t="s">
        <v>87</v>
      </c>
      <c r="E1495" s="59" t="s">
        <v>1169</v>
      </c>
      <c r="F1495" s="59" t="s">
        <v>1170</v>
      </c>
      <c r="G1495" s="59">
        <v>9595000</v>
      </c>
      <c r="H1495" s="59" t="s">
        <v>1060</v>
      </c>
      <c r="I1495" s="60">
        <v>2.35</v>
      </c>
      <c r="J1495" s="60">
        <v>8.5399999999999991</v>
      </c>
      <c r="K1495" s="60">
        <v>8.77</v>
      </c>
      <c r="L1495" s="60"/>
      <c r="M1495" s="60">
        <v>3.33</v>
      </c>
      <c r="N1495" s="60">
        <v>4.37</v>
      </c>
      <c r="O1495" s="60">
        <v>3.28</v>
      </c>
      <c r="P1495" s="60">
        <v>8.39</v>
      </c>
      <c r="Q1495" s="60"/>
      <c r="R1495" s="60">
        <v>5.33</v>
      </c>
      <c r="S1495" s="60">
        <v>6.73</v>
      </c>
      <c r="T1495" s="60">
        <v>7.87</v>
      </c>
      <c r="U1495" s="58">
        <f t="shared" si="23"/>
        <v>58.96</v>
      </c>
    </row>
    <row r="1496" spans="1:21">
      <c r="A1496" s="59">
        <v>2201</v>
      </c>
      <c r="B1496" s="59" t="s">
        <v>87</v>
      </c>
      <c r="C1496" s="59">
        <v>2201</v>
      </c>
      <c r="D1496" s="59" t="s">
        <v>87</v>
      </c>
      <c r="E1496" s="59" t="s">
        <v>1169</v>
      </c>
      <c r="F1496" s="59" t="s">
        <v>1170</v>
      </c>
      <c r="G1496" s="59">
        <v>9596000</v>
      </c>
      <c r="H1496" s="59" t="s">
        <v>1061</v>
      </c>
      <c r="I1496" s="60">
        <v>2.36</v>
      </c>
      <c r="J1496" s="60">
        <v>3.76</v>
      </c>
      <c r="K1496" s="60">
        <v>1.45</v>
      </c>
      <c r="L1496" s="60"/>
      <c r="M1496" s="60">
        <v>0.09</v>
      </c>
      <c r="N1496" s="60">
        <v>0.11</v>
      </c>
      <c r="O1496" s="60">
        <v>0.45</v>
      </c>
      <c r="P1496" s="60">
        <v>1.56</v>
      </c>
      <c r="Q1496" s="60"/>
      <c r="R1496" s="60"/>
      <c r="S1496" s="60">
        <v>0.25</v>
      </c>
      <c r="T1496" s="60">
        <v>0.37</v>
      </c>
      <c r="U1496" s="58">
        <f t="shared" si="23"/>
        <v>10.399999999999999</v>
      </c>
    </row>
    <row r="1497" spans="1:21">
      <c r="A1497" s="59">
        <v>2201</v>
      </c>
      <c r="B1497" s="59" t="s">
        <v>87</v>
      </c>
      <c r="C1497" s="59">
        <v>2201</v>
      </c>
      <c r="D1497" s="59" t="s">
        <v>87</v>
      </c>
      <c r="E1497" s="59" t="s">
        <v>1169</v>
      </c>
      <c r="F1497" s="59" t="s">
        <v>1170</v>
      </c>
      <c r="G1497" s="59">
        <v>9597000</v>
      </c>
      <c r="H1497" s="59" t="s">
        <v>1062</v>
      </c>
      <c r="I1497" s="60">
        <v>4.25</v>
      </c>
      <c r="J1497" s="60">
        <v>14.28</v>
      </c>
      <c r="K1497" s="60">
        <v>15.91</v>
      </c>
      <c r="L1497" s="60"/>
      <c r="M1497" s="60">
        <v>6.58</v>
      </c>
      <c r="N1497" s="60">
        <v>6.44</v>
      </c>
      <c r="O1497" s="60">
        <v>5.03</v>
      </c>
      <c r="P1497" s="60">
        <v>13.49</v>
      </c>
      <c r="Q1497" s="60"/>
      <c r="R1497" s="60">
        <v>8.24</v>
      </c>
      <c r="S1497" s="60">
        <v>10.79</v>
      </c>
      <c r="T1497" s="60">
        <v>9.9700000000000006</v>
      </c>
      <c r="U1497" s="58">
        <f t="shared" si="23"/>
        <v>94.97999999999999</v>
      </c>
    </row>
    <row r="1498" spans="1:21">
      <c r="A1498" s="59">
        <v>2201</v>
      </c>
      <c r="B1498" s="59" t="s">
        <v>87</v>
      </c>
      <c r="C1498" s="59">
        <v>2201</v>
      </c>
      <c r="D1498" s="59" t="s">
        <v>87</v>
      </c>
      <c r="E1498" s="59" t="s">
        <v>1169</v>
      </c>
      <c r="F1498" s="59" t="s">
        <v>1170</v>
      </c>
      <c r="G1498" s="59">
        <v>9901000</v>
      </c>
      <c r="H1498" s="59" t="s">
        <v>1063</v>
      </c>
      <c r="I1498" s="60"/>
      <c r="J1498" s="60"/>
      <c r="K1498" s="60">
        <v>0.15</v>
      </c>
      <c r="L1498" s="60"/>
      <c r="M1498" s="60"/>
      <c r="N1498" s="60">
        <v>0.02</v>
      </c>
      <c r="O1498" s="60">
        <v>0.02</v>
      </c>
      <c r="P1498" s="60">
        <v>0.06</v>
      </c>
      <c r="Q1498" s="60"/>
      <c r="R1498" s="60"/>
      <c r="S1498" s="60"/>
      <c r="T1498" s="60"/>
      <c r="U1498" s="58">
        <f t="shared" si="23"/>
        <v>0.24999999999999997</v>
      </c>
    </row>
    <row r="1499" spans="1:21">
      <c r="A1499" s="59">
        <v>2201</v>
      </c>
      <c r="B1499" s="59" t="s">
        <v>87</v>
      </c>
      <c r="C1499" s="59">
        <v>2201</v>
      </c>
      <c r="D1499" s="59" t="s">
        <v>87</v>
      </c>
      <c r="E1499" s="59" t="s">
        <v>1169</v>
      </c>
      <c r="F1499" s="59" t="s">
        <v>1170</v>
      </c>
      <c r="G1499" s="59">
        <v>9902000</v>
      </c>
      <c r="H1499" s="59" t="s">
        <v>1064</v>
      </c>
      <c r="I1499" s="60">
        <v>2.04</v>
      </c>
      <c r="J1499" s="60">
        <v>6.47</v>
      </c>
      <c r="K1499" s="60">
        <v>6.82</v>
      </c>
      <c r="L1499" s="60"/>
      <c r="M1499" s="60">
        <v>2.21</v>
      </c>
      <c r="N1499" s="60">
        <v>4.07</v>
      </c>
      <c r="O1499" s="60">
        <v>2.65</v>
      </c>
      <c r="P1499" s="60">
        <v>7.35</v>
      </c>
      <c r="Q1499" s="60"/>
      <c r="R1499" s="60">
        <v>4.7699999999999996</v>
      </c>
      <c r="S1499" s="60">
        <v>5.58</v>
      </c>
      <c r="T1499" s="60">
        <v>8.5500000000000007</v>
      </c>
      <c r="U1499" s="58">
        <f t="shared" si="23"/>
        <v>50.509999999999991</v>
      </c>
    </row>
    <row r="1500" spans="1:21">
      <c r="A1500" s="59">
        <v>2201</v>
      </c>
      <c r="B1500" s="59" t="s">
        <v>87</v>
      </c>
      <c r="C1500" s="59">
        <v>2201</v>
      </c>
      <c r="D1500" s="59" t="s">
        <v>87</v>
      </c>
      <c r="E1500" s="59" t="s">
        <v>1169</v>
      </c>
      <c r="F1500" s="59" t="s">
        <v>1170</v>
      </c>
      <c r="G1500" s="59">
        <v>9903000</v>
      </c>
      <c r="H1500" s="59" t="s">
        <v>1065</v>
      </c>
      <c r="I1500" s="60">
        <v>293.12</v>
      </c>
      <c r="J1500" s="60">
        <v>83.53</v>
      </c>
      <c r="K1500" s="60">
        <v>1484.88</v>
      </c>
      <c r="L1500" s="60">
        <v>132.91999999999999</v>
      </c>
      <c r="M1500" s="60">
        <v>1001.99</v>
      </c>
      <c r="N1500" s="60">
        <v>1887.63</v>
      </c>
      <c r="O1500" s="60">
        <v>2325.4699999999998</v>
      </c>
      <c r="P1500" s="60">
        <v>1316.68</v>
      </c>
      <c r="Q1500" s="60"/>
      <c r="R1500" s="60">
        <v>570.70000000000005</v>
      </c>
      <c r="S1500" s="60">
        <v>8695.02</v>
      </c>
      <c r="T1500" s="60">
        <v>11638.76</v>
      </c>
      <c r="U1500" s="58">
        <f t="shared" si="23"/>
        <v>29430.700000000004</v>
      </c>
    </row>
    <row r="1501" spans="1:21">
      <c r="A1501" s="59">
        <v>2201</v>
      </c>
      <c r="B1501" s="59" t="s">
        <v>87</v>
      </c>
      <c r="C1501" s="59">
        <v>2201</v>
      </c>
      <c r="D1501" s="59" t="s">
        <v>87</v>
      </c>
      <c r="E1501" s="59" t="s">
        <v>1169</v>
      </c>
      <c r="F1501" s="59" t="s">
        <v>1170</v>
      </c>
      <c r="G1501" s="59">
        <v>9908000</v>
      </c>
      <c r="H1501" s="59" t="s">
        <v>1066</v>
      </c>
      <c r="I1501" s="60">
        <v>54.26</v>
      </c>
      <c r="J1501" s="60">
        <v>190.56</v>
      </c>
      <c r="K1501" s="60">
        <v>176.48</v>
      </c>
      <c r="L1501" s="60"/>
      <c r="M1501" s="60">
        <v>65.25</v>
      </c>
      <c r="N1501" s="60">
        <v>82.39</v>
      </c>
      <c r="O1501" s="60">
        <v>60.84</v>
      </c>
      <c r="P1501" s="60">
        <v>154.22999999999999</v>
      </c>
      <c r="Q1501" s="60"/>
      <c r="R1501" s="60">
        <v>106.78</v>
      </c>
      <c r="S1501" s="60">
        <v>124.8</v>
      </c>
      <c r="T1501" s="60">
        <v>175.88</v>
      </c>
      <c r="U1501" s="58">
        <f t="shared" si="23"/>
        <v>1191.4699999999998</v>
      </c>
    </row>
    <row r="1502" spans="1:21">
      <c r="A1502" s="59">
        <v>2201</v>
      </c>
      <c r="B1502" s="59" t="s">
        <v>87</v>
      </c>
      <c r="C1502" s="59">
        <v>2201</v>
      </c>
      <c r="D1502" s="59" t="s">
        <v>87</v>
      </c>
      <c r="E1502" s="59" t="s">
        <v>1169</v>
      </c>
      <c r="F1502" s="59" t="s">
        <v>1170</v>
      </c>
      <c r="G1502" s="59">
        <v>9909000</v>
      </c>
      <c r="H1502" s="59" t="s">
        <v>1067</v>
      </c>
      <c r="I1502" s="60"/>
      <c r="J1502" s="60"/>
      <c r="K1502" s="60"/>
      <c r="L1502" s="60"/>
      <c r="M1502" s="60"/>
      <c r="N1502" s="60"/>
      <c r="O1502" s="60">
        <v>0.08</v>
      </c>
      <c r="P1502" s="60">
        <v>0.05</v>
      </c>
      <c r="Q1502" s="60"/>
      <c r="R1502" s="60"/>
      <c r="S1502" s="60"/>
      <c r="T1502" s="60"/>
      <c r="U1502" s="58">
        <f t="shared" si="23"/>
        <v>0.13</v>
      </c>
    </row>
    <row r="1503" spans="1:21">
      <c r="A1503" s="59">
        <v>2201</v>
      </c>
      <c r="B1503" s="59" t="s">
        <v>87</v>
      </c>
      <c r="C1503" s="59">
        <v>2201</v>
      </c>
      <c r="D1503" s="59" t="s">
        <v>87</v>
      </c>
      <c r="E1503" s="59" t="s">
        <v>1169</v>
      </c>
      <c r="F1503" s="59" t="s">
        <v>1170</v>
      </c>
      <c r="G1503" s="59">
        <v>9923000</v>
      </c>
      <c r="H1503" s="59" t="s">
        <v>1164</v>
      </c>
      <c r="I1503" s="60">
        <v>902.7</v>
      </c>
      <c r="J1503" s="60">
        <v>12298.95</v>
      </c>
      <c r="K1503" s="60">
        <v>472287.67</v>
      </c>
      <c r="L1503" s="60">
        <v>1290</v>
      </c>
      <c r="M1503" s="60">
        <v>29551.35</v>
      </c>
      <c r="N1503" s="60">
        <v>-58944.639999999999</v>
      </c>
      <c r="O1503" s="60">
        <v>3059.74</v>
      </c>
      <c r="P1503" s="60">
        <v>13697.77</v>
      </c>
      <c r="Q1503" s="60">
        <v>545315.5</v>
      </c>
      <c r="R1503" s="60">
        <v>8969.1</v>
      </c>
      <c r="S1503" s="60">
        <v>9836.7900000000009</v>
      </c>
      <c r="T1503" s="60">
        <v>-183628.48</v>
      </c>
      <c r="U1503" s="58">
        <f t="shared" si="23"/>
        <v>854636.45000000007</v>
      </c>
    </row>
    <row r="1504" spans="1:21">
      <c r="A1504" s="59">
        <v>2201</v>
      </c>
      <c r="B1504" s="59" t="s">
        <v>87</v>
      </c>
      <c r="C1504" s="59">
        <v>2201</v>
      </c>
      <c r="D1504" s="59" t="s">
        <v>87</v>
      </c>
      <c r="E1504" s="59" t="s">
        <v>1169</v>
      </c>
      <c r="F1504" s="59" t="s">
        <v>1170</v>
      </c>
      <c r="G1504" s="59">
        <v>9928000</v>
      </c>
      <c r="H1504" s="59" t="s">
        <v>1143</v>
      </c>
      <c r="I1504" s="60">
        <v>-20104.55</v>
      </c>
      <c r="J1504" s="60">
        <v>66890.100000000006</v>
      </c>
      <c r="K1504" s="60">
        <v>54829.89</v>
      </c>
      <c r="L1504" s="60">
        <v>59403.519999999997</v>
      </c>
      <c r="M1504" s="60">
        <v>164189.35</v>
      </c>
      <c r="N1504" s="60">
        <v>57733.62</v>
      </c>
      <c r="O1504" s="60">
        <v>32808.5</v>
      </c>
      <c r="P1504" s="60">
        <v>70698.31</v>
      </c>
      <c r="Q1504" s="60">
        <v>85502.02</v>
      </c>
      <c r="R1504" s="60">
        <v>50479</v>
      </c>
      <c r="S1504" s="60">
        <v>127613.02</v>
      </c>
      <c r="T1504" s="60">
        <v>174793.05</v>
      </c>
      <c r="U1504" s="58">
        <f t="shared" si="23"/>
        <v>924835.83000000007</v>
      </c>
    </row>
    <row r="1505" spans="1:21">
      <c r="A1505" s="59">
        <v>2201</v>
      </c>
      <c r="B1505" s="59" t="s">
        <v>87</v>
      </c>
      <c r="C1505" s="59">
        <v>2201</v>
      </c>
      <c r="D1505" s="59" t="s">
        <v>87</v>
      </c>
      <c r="E1505" s="59" t="s">
        <v>1169</v>
      </c>
      <c r="F1505" s="59" t="s">
        <v>1170</v>
      </c>
      <c r="G1505" s="59">
        <v>9930200</v>
      </c>
      <c r="H1505" s="59" t="s">
        <v>1069</v>
      </c>
      <c r="I1505" s="60">
        <v>306.2</v>
      </c>
      <c r="J1505" s="60">
        <v>-939.9</v>
      </c>
      <c r="K1505" s="60">
        <v>452.74</v>
      </c>
      <c r="L1505" s="60">
        <v>480</v>
      </c>
      <c r="M1505" s="60">
        <v>87.25</v>
      </c>
      <c r="N1505" s="60">
        <v>145.16999999999999</v>
      </c>
      <c r="O1505" s="60">
        <v>255.83</v>
      </c>
      <c r="P1505" s="60">
        <v>40.26</v>
      </c>
      <c r="Q1505" s="60"/>
      <c r="R1505" s="60">
        <v>11.91</v>
      </c>
      <c r="S1505" s="60">
        <v>19.059999999999999</v>
      </c>
      <c r="T1505" s="60">
        <v>7509.82</v>
      </c>
      <c r="U1505" s="58">
        <f t="shared" si="23"/>
        <v>8368.34</v>
      </c>
    </row>
    <row r="1506" spans="1:21">
      <c r="A1506" s="59">
        <v>2201</v>
      </c>
      <c r="B1506" s="59" t="s">
        <v>87</v>
      </c>
      <c r="C1506" s="59">
        <v>2201</v>
      </c>
      <c r="D1506" s="59" t="s">
        <v>87</v>
      </c>
      <c r="E1506" s="59" t="s">
        <v>1169</v>
      </c>
      <c r="F1506" s="59" t="s">
        <v>1170</v>
      </c>
      <c r="G1506" s="59">
        <v>9935000</v>
      </c>
      <c r="H1506" s="59" t="s">
        <v>1070</v>
      </c>
      <c r="I1506" s="60">
        <v>5.31</v>
      </c>
      <c r="J1506" s="60">
        <v>26.81</v>
      </c>
      <c r="K1506" s="60">
        <v>34.44</v>
      </c>
      <c r="L1506" s="60"/>
      <c r="M1506" s="60">
        <v>8.1199999999999992</v>
      </c>
      <c r="N1506" s="60">
        <v>13.07</v>
      </c>
      <c r="O1506" s="60">
        <v>8.4700000000000006</v>
      </c>
      <c r="P1506" s="60">
        <v>18.739999999999998</v>
      </c>
      <c r="Q1506" s="60"/>
      <c r="R1506" s="60">
        <v>14.06</v>
      </c>
      <c r="S1506" s="60">
        <v>18.510000000000002</v>
      </c>
      <c r="T1506" s="60">
        <v>23.91</v>
      </c>
      <c r="U1506" s="58">
        <f t="shared" si="23"/>
        <v>171.43999999999997</v>
      </c>
    </row>
    <row r="1507" spans="1:21">
      <c r="A1507" s="59">
        <v>2201</v>
      </c>
      <c r="B1507" s="59" t="s">
        <v>87</v>
      </c>
      <c r="C1507" s="59">
        <v>2201</v>
      </c>
      <c r="D1507" s="59" t="s">
        <v>87</v>
      </c>
      <c r="E1507" s="59" t="s">
        <v>1169</v>
      </c>
      <c r="F1507" s="59" t="s">
        <v>1170</v>
      </c>
      <c r="G1507" s="59" t="s">
        <v>1071</v>
      </c>
      <c r="H1507" s="59" t="s">
        <v>1072</v>
      </c>
      <c r="I1507" s="60"/>
      <c r="J1507" s="60"/>
      <c r="K1507" s="60"/>
      <c r="L1507" s="60"/>
      <c r="M1507" s="60"/>
      <c r="N1507" s="60"/>
      <c r="O1507" s="60">
        <v>-8508</v>
      </c>
      <c r="P1507" s="60"/>
      <c r="Q1507" s="60"/>
      <c r="R1507" s="60"/>
      <c r="S1507" s="60"/>
      <c r="T1507" s="60"/>
      <c r="U1507" s="58">
        <f t="shared" si="23"/>
        <v>-8508</v>
      </c>
    </row>
    <row r="1508" spans="1:21">
      <c r="A1508" s="59">
        <v>2201</v>
      </c>
      <c r="B1508" s="59" t="s">
        <v>87</v>
      </c>
      <c r="C1508" s="59">
        <v>2201</v>
      </c>
      <c r="D1508" s="59" t="s">
        <v>87</v>
      </c>
      <c r="E1508" s="59" t="s">
        <v>1171</v>
      </c>
      <c r="F1508" s="59" t="s">
        <v>1172</v>
      </c>
      <c r="G1508" s="59">
        <v>9184100</v>
      </c>
      <c r="H1508" s="59" t="s">
        <v>93</v>
      </c>
      <c r="I1508" s="60">
        <v>114453.75</v>
      </c>
      <c r="J1508" s="60">
        <v>41517.769999999997</v>
      </c>
      <c r="K1508" s="60">
        <v>16055.41</v>
      </c>
      <c r="L1508" s="60">
        <v>54285.75</v>
      </c>
      <c r="M1508" s="60">
        <v>-25136.36</v>
      </c>
      <c r="N1508" s="60">
        <v>39877.839999999997</v>
      </c>
      <c r="O1508" s="60">
        <v>52438.9</v>
      </c>
      <c r="P1508" s="60">
        <v>385175.85</v>
      </c>
      <c r="Q1508" s="60">
        <v>5569.08</v>
      </c>
      <c r="R1508" s="60">
        <v>32615.91</v>
      </c>
      <c r="S1508" s="60">
        <v>20597.47</v>
      </c>
      <c r="T1508" s="60">
        <v>290318.90000000002</v>
      </c>
      <c r="U1508" s="58">
        <f t="shared" si="23"/>
        <v>1027770.2699999999</v>
      </c>
    </row>
    <row r="1509" spans="1:21">
      <c r="A1509" s="59">
        <v>2201</v>
      </c>
      <c r="B1509" s="59" t="s">
        <v>87</v>
      </c>
      <c r="C1509" s="59">
        <v>2201</v>
      </c>
      <c r="D1509" s="59" t="s">
        <v>87</v>
      </c>
      <c r="E1509" s="59" t="s">
        <v>1171</v>
      </c>
      <c r="F1509" s="59" t="s">
        <v>1172</v>
      </c>
      <c r="G1509" s="59">
        <v>9416000</v>
      </c>
      <c r="H1509" s="59" t="s">
        <v>1015</v>
      </c>
      <c r="I1509" s="60">
        <v>61.23</v>
      </c>
      <c r="J1509" s="60">
        <v>161.72999999999999</v>
      </c>
      <c r="K1509" s="60">
        <v>112.31</v>
      </c>
      <c r="L1509" s="60">
        <v>299.77999999999997</v>
      </c>
      <c r="M1509" s="60">
        <v>63.25</v>
      </c>
      <c r="N1509" s="60">
        <v>61.89</v>
      </c>
      <c r="O1509" s="60">
        <v>124.63</v>
      </c>
      <c r="P1509" s="60">
        <v>55.8</v>
      </c>
      <c r="Q1509" s="60">
        <v>90.49</v>
      </c>
      <c r="R1509" s="60">
        <v>77.87</v>
      </c>
      <c r="S1509" s="60">
        <v>90.11</v>
      </c>
      <c r="T1509" s="60">
        <v>77.209999999999994</v>
      </c>
      <c r="U1509" s="58">
        <f t="shared" si="23"/>
        <v>1276.3</v>
      </c>
    </row>
    <row r="1510" spans="1:21">
      <c r="A1510" s="59">
        <v>2201</v>
      </c>
      <c r="B1510" s="59" t="s">
        <v>87</v>
      </c>
      <c r="C1510" s="59">
        <v>2201</v>
      </c>
      <c r="D1510" s="59" t="s">
        <v>87</v>
      </c>
      <c r="E1510" s="59" t="s">
        <v>1171</v>
      </c>
      <c r="F1510" s="59" t="s">
        <v>1172</v>
      </c>
      <c r="G1510" s="59">
        <v>9426500</v>
      </c>
      <c r="H1510" s="59" t="s">
        <v>1016</v>
      </c>
      <c r="I1510" s="60">
        <v>5.29</v>
      </c>
      <c r="J1510" s="60"/>
      <c r="K1510" s="60"/>
      <c r="L1510" s="60">
        <v>6.37</v>
      </c>
      <c r="M1510" s="60">
        <v>2.36</v>
      </c>
      <c r="N1510" s="60">
        <v>0.61</v>
      </c>
      <c r="O1510" s="60"/>
      <c r="P1510" s="60"/>
      <c r="Q1510" s="60"/>
      <c r="R1510" s="60"/>
      <c r="S1510" s="60"/>
      <c r="T1510" s="60"/>
      <c r="U1510" s="58">
        <f t="shared" si="23"/>
        <v>14.629999999999999</v>
      </c>
    </row>
    <row r="1511" spans="1:21">
      <c r="A1511" s="59">
        <v>2201</v>
      </c>
      <c r="B1511" s="59" t="s">
        <v>87</v>
      </c>
      <c r="C1511" s="59">
        <v>2201</v>
      </c>
      <c r="D1511" s="59" t="s">
        <v>87</v>
      </c>
      <c r="E1511" s="59" t="s">
        <v>1171</v>
      </c>
      <c r="F1511" s="59" t="s">
        <v>1172</v>
      </c>
      <c r="G1511" s="59">
        <v>9500000</v>
      </c>
      <c r="H1511" s="59" t="s">
        <v>1017</v>
      </c>
      <c r="I1511" s="60">
        <v>650.65</v>
      </c>
      <c r="J1511" s="60">
        <v>1881.9</v>
      </c>
      <c r="K1511" s="60">
        <v>1095.43</v>
      </c>
      <c r="L1511" s="60">
        <v>3355.3</v>
      </c>
      <c r="M1511" s="60">
        <v>707.83</v>
      </c>
      <c r="N1511" s="60">
        <v>674.58</v>
      </c>
      <c r="O1511" s="60">
        <v>1420.33</v>
      </c>
      <c r="P1511" s="60">
        <v>624.75</v>
      </c>
      <c r="Q1511" s="60">
        <v>961.91</v>
      </c>
      <c r="R1511" s="60">
        <v>885.45</v>
      </c>
      <c r="S1511" s="60">
        <v>1018.28</v>
      </c>
      <c r="T1511" s="60">
        <v>860.45</v>
      </c>
      <c r="U1511" s="58">
        <f t="shared" si="23"/>
        <v>14136.860000000002</v>
      </c>
    </row>
    <row r="1512" spans="1:21">
      <c r="A1512" s="59">
        <v>2201</v>
      </c>
      <c r="B1512" s="59" t="s">
        <v>87</v>
      </c>
      <c r="C1512" s="59">
        <v>2201</v>
      </c>
      <c r="D1512" s="59" t="s">
        <v>87</v>
      </c>
      <c r="E1512" s="59" t="s">
        <v>1171</v>
      </c>
      <c r="F1512" s="59" t="s">
        <v>1172</v>
      </c>
      <c r="G1512" s="59">
        <v>9501000</v>
      </c>
      <c r="H1512" s="59" t="s">
        <v>1018</v>
      </c>
      <c r="I1512" s="60">
        <v>166.48</v>
      </c>
      <c r="J1512" s="60">
        <v>117.36</v>
      </c>
      <c r="K1512" s="60">
        <v>66.11</v>
      </c>
      <c r="L1512" s="60">
        <v>188.61</v>
      </c>
      <c r="M1512" s="60">
        <v>57.68</v>
      </c>
      <c r="N1512" s="60">
        <v>33.74</v>
      </c>
      <c r="O1512" s="60">
        <v>118.76</v>
      </c>
      <c r="P1512" s="60">
        <v>32.590000000000003</v>
      </c>
      <c r="Q1512" s="60">
        <v>90.1</v>
      </c>
      <c r="R1512" s="60">
        <v>54.37</v>
      </c>
      <c r="S1512" s="60">
        <v>57.2</v>
      </c>
      <c r="T1512" s="60">
        <v>37.79</v>
      </c>
      <c r="U1512" s="58">
        <f t="shared" si="23"/>
        <v>1020.79</v>
      </c>
    </row>
    <row r="1513" spans="1:21">
      <c r="A1513" s="59">
        <v>2201</v>
      </c>
      <c r="B1513" s="59" t="s">
        <v>87</v>
      </c>
      <c r="C1513" s="59">
        <v>2201</v>
      </c>
      <c r="D1513" s="59" t="s">
        <v>87</v>
      </c>
      <c r="E1513" s="59" t="s">
        <v>1171</v>
      </c>
      <c r="F1513" s="59" t="s">
        <v>1172</v>
      </c>
      <c r="G1513" s="59">
        <v>9502000</v>
      </c>
      <c r="H1513" s="59" t="s">
        <v>1019</v>
      </c>
      <c r="I1513" s="60">
        <v>530.62</v>
      </c>
      <c r="J1513" s="60">
        <v>1230.25</v>
      </c>
      <c r="K1513" s="60">
        <v>786.89</v>
      </c>
      <c r="L1513" s="60">
        <v>2185.23</v>
      </c>
      <c r="M1513" s="60">
        <v>324.37</v>
      </c>
      <c r="N1513" s="60">
        <v>458.67</v>
      </c>
      <c r="O1513" s="60">
        <v>1020.07</v>
      </c>
      <c r="P1513" s="60">
        <v>339.17</v>
      </c>
      <c r="Q1513" s="60">
        <v>680.41</v>
      </c>
      <c r="R1513" s="60">
        <v>516.46</v>
      </c>
      <c r="S1513" s="60">
        <v>650.04</v>
      </c>
      <c r="T1513" s="60">
        <v>595.26</v>
      </c>
      <c r="U1513" s="58">
        <f t="shared" si="23"/>
        <v>9317.44</v>
      </c>
    </row>
    <row r="1514" spans="1:21">
      <c r="A1514" s="59">
        <v>2201</v>
      </c>
      <c r="B1514" s="59" t="s">
        <v>87</v>
      </c>
      <c r="C1514" s="59">
        <v>2201</v>
      </c>
      <c r="D1514" s="59" t="s">
        <v>87</v>
      </c>
      <c r="E1514" s="59" t="s">
        <v>1171</v>
      </c>
      <c r="F1514" s="59" t="s">
        <v>1172</v>
      </c>
      <c r="G1514" s="59">
        <v>9505000</v>
      </c>
      <c r="H1514" s="59" t="s">
        <v>1020</v>
      </c>
      <c r="I1514" s="60">
        <v>310.31</v>
      </c>
      <c r="J1514" s="60">
        <v>679.99</v>
      </c>
      <c r="K1514" s="60">
        <v>437.94</v>
      </c>
      <c r="L1514" s="60">
        <v>1133.2</v>
      </c>
      <c r="M1514" s="60">
        <v>215.43</v>
      </c>
      <c r="N1514" s="60">
        <v>362.18</v>
      </c>
      <c r="O1514" s="60">
        <v>657.75</v>
      </c>
      <c r="P1514" s="60">
        <v>229.16</v>
      </c>
      <c r="Q1514" s="60">
        <v>456.12</v>
      </c>
      <c r="R1514" s="60">
        <v>388.48</v>
      </c>
      <c r="S1514" s="60">
        <v>453.84</v>
      </c>
      <c r="T1514" s="60">
        <v>438.18</v>
      </c>
      <c r="U1514" s="58">
        <f t="shared" si="23"/>
        <v>5762.58</v>
      </c>
    </row>
    <row r="1515" spans="1:21">
      <c r="A1515" s="59">
        <v>2201</v>
      </c>
      <c r="B1515" s="59" t="s">
        <v>87</v>
      </c>
      <c r="C1515" s="59">
        <v>2201</v>
      </c>
      <c r="D1515" s="59" t="s">
        <v>87</v>
      </c>
      <c r="E1515" s="59" t="s">
        <v>1171</v>
      </c>
      <c r="F1515" s="59" t="s">
        <v>1172</v>
      </c>
      <c r="G1515" s="59">
        <v>9506000</v>
      </c>
      <c r="H1515" s="59" t="s">
        <v>1021</v>
      </c>
      <c r="I1515" s="60">
        <v>162.46</v>
      </c>
      <c r="J1515" s="60">
        <v>415.24</v>
      </c>
      <c r="K1515" s="60">
        <v>251.74</v>
      </c>
      <c r="L1515" s="60">
        <v>712.63</v>
      </c>
      <c r="M1515" s="60">
        <v>147.38</v>
      </c>
      <c r="N1515" s="60">
        <v>141.09</v>
      </c>
      <c r="O1515" s="60">
        <v>286.45</v>
      </c>
      <c r="P1515" s="60">
        <v>108.43</v>
      </c>
      <c r="Q1515" s="60">
        <v>334.43</v>
      </c>
      <c r="R1515" s="60">
        <v>186.73</v>
      </c>
      <c r="S1515" s="60">
        <v>177.99</v>
      </c>
      <c r="T1515" s="60">
        <v>152.75</v>
      </c>
      <c r="U1515" s="58">
        <f t="shared" si="23"/>
        <v>3077.3199999999997</v>
      </c>
    </row>
    <row r="1516" spans="1:21">
      <c r="A1516" s="59">
        <v>2201</v>
      </c>
      <c r="B1516" s="59" t="s">
        <v>87</v>
      </c>
      <c r="C1516" s="59">
        <v>2201</v>
      </c>
      <c r="D1516" s="59" t="s">
        <v>87</v>
      </c>
      <c r="E1516" s="59" t="s">
        <v>1171</v>
      </c>
      <c r="F1516" s="59" t="s">
        <v>1172</v>
      </c>
      <c r="G1516" s="59">
        <v>9510000</v>
      </c>
      <c r="H1516" s="59" t="s">
        <v>1022</v>
      </c>
      <c r="I1516" s="60"/>
      <c r="J1516" s="60"/>
      <c r="K1516" s="60"/>
      <c r="L1516" s="60"/>
      <c r="M1516" s="60"/>
      <c r="N1516" s="60"/>
      <c r="O1516" s="60">
        <v>0.45</v>
      </c>
      <c r="P1516" s="60">
        <v>3.96</v>
      </c>
      <c r="Q1516" s="60"/>
      <c r="R1516" s="60"/>
      <c r="S1516" s="60"/>
      <c r="T1516" s="60"/>
      <c r="U1516" s="58">
        <f t="shared" si="23"/>
        <v>4.41</v>
      </c>
    </row>
    <row r="1517" spans="1:21">
      <c r="A1517" s="59">
        <v>2201</v>
      </c>
      <c r="B1517" s="59" t="s">
        <v>87</v>
      </c>
      <c r="C1517" s="59">
        <v>2201</v>
      </c>
      <c r="D1517" s="59" t="s">
        <v>87</v>
      </c>
      <c r="E1517" s="59" t="s">
        <v>1171</v>
      </c>
      <c r="F1517" s="59" t="s">
        <v>1172</v>
      </c>
      <c r="G1517" s="59">
        <v>9511000</v>
      </c>
      <c r="H1517" s="59" t="s">
        <v>1023</v>
      </c>
      <c r="I1517" s="60">
        <v>61.44</v>
      </c>
      <c r="J1517" s="60">
        <v>199.69</v>
      </c>
      <c r="K1517" s="60">
        <v>105.25</v>
      </c>
      <c r="L1517" s="60">
        <v>436.16</v>
      </c>
      <c r="M1517" s="60">
        <v>76.06</v>
      </c>
      <c r="N1517" s="60">
        <v>54.99</v>
      </c>
      <c r="O1517" s="60">
        <v>108.33</v>
      </c>
      <c r="P1517" s="60">
        <v>63.18</v>
      </c>
      <c r="Q1517" s="60">
        <v>168.09</v>
      </c>
      <c r="R1517" s="60">
        <v>129.53</v>
      </c>
      <c r="S1517" s="60">
        <v>118.14</v>
      </c>
      <c r="T1517" s="60">
        <v>90.22</v>
      </c>
      <c r="U1517" s="58">
        <f t="shared" si="23"/>
        <v>1611.08</v>
      </c>
    </row>
    <row r="1518" spans="1:21">
      <c r="A1518" s="59">
        <v>2201</v>
      </c>
      <c r="B1518" s="59" t="s">
        <v>87</v>
      </c>
      <c r="C1518" s="59">
        <v>2201</v>
      </c>
      <c r="D1518" s="59" t="s">
        <v>87</v>
      </c>
      <c r="E1518" s="59" t="s">
        <v>1171</v>
      </c>
      <c r="F1518" s="59" t="s">
        <v>1172</v>
      </c>
      <c r="G1518" s="59">
        <v>9512000</v>
      </c>
      <c r="H1518" s="59" t="s">
        <v>1024</v>
      </c>
      <c r="I1518" s="60">
        <v>603.79</v>
      </c>
      <c r="J1518" s="60">
        <v>1806.42</v>
      </c>
      <c r="K1518" s="60">
        <v>1041.93</v>
      </c>
      <c r="L1518" s="60">
        <v>3642.11</v>
      </c>
      <c r="M1518" s="60">
        <v>658.03</v>
      </c>
      <c r="N1518" s="60">
        <v>611.80999999999995</v>
      </c>
      <c r="O1518" s="60">
        <v>1486.24</v>
      </c>
      <c r="P1518" s="60">
        <v>608.42999999999995</v>
      </c>
      <c r="Q1518" s="60">
        <v>1182.06</v>
      </c>
      <c r="R1518" s="60">
        <v>917.71</v>
      </c>
      <c r="S1518" s="60">
        <v>1037.67</v>
      </c>
      <c r="T1518" s="60">
        <v>816.02</v>
      </c>
      <c r="U1518" s="58">
        <f t="shared" si="23"/>
        <v>14412.22</v>
      </c>
    </row>
    <row r="1519" spans="1:21">
      <c r="A1519" s="59">
        <v>2201</v>
      </c>
      <c r="B1519" s="59" t="s">
        <v>87</v>
      </c>
      <c r="C1519" s="59">
        <v>2201</v>
      </c>
      <c r="D1519" s="59" t="s">
        <v>87</v>
      </c>
      <c r="E1519" s="59" t="s">
        <v>1171</v>
      </c>
      <c r="F1519" s="59" t="s">
        <v>1172</v>
      </c>
      <c r="G1519" s="59">
        <v>9513000</v>
      </c>
      <c r="H1519" s="59" t="s">
        <v>1025</v>
      </c>
      <c r="I1519" s="60">
        <v>106.94</v>
      </c>
      <c r="J1519" s="60">
        <v>289.06</v>
      </c>
      <c r="K1519" s="60">
        <v>246.18</v>
      </c>
      <c r="L1519" s="60">
        <v>736.96</v>
      </c>
      <c r="M1519" s="60">
        <v>182.39</v>
      </c>
      <c r="N1519" s="60">
        <v>78.260000000000005</v>
      </c>
      <c r="O1519" s="60">
        <v>175.24</v>
      </c>
      <c r="P1519" s="60">
        <v>70.36</v>
      </c>
      <c r="Q1519" s="60">
        <v>69.19</v>
      </c>
      <c r="R1519" s="60">
        <v>75.23</v>
      </c>
      <c r="S1519" s="60">
        <v>147.91</v>
      </c>
      <c r="T1519" s="60">
        <v>50.19</v>
      </c>
      <c r="U1519" s="58">
        <f t="shared" si="23"/>
        <v>2227.9100000000003</v>
      </c>
    </row>
    <row r="1520" spans="1:21">
      <c r="A1520" s="59">
        <v>2201</v>
      </c>
      <c r="B1520" s="59" t="s">
        <v>87</v>
      </c>
      <c r="C1520" s="59">
        <v>2201</v>
      </c>
      <c r="D1520" s="59" t="s">
        <v>87</v>
      </c>
      <c r="E1520" s="59" t="s">
        <v>1171</v>
      </c>
      <c r="F1520" s="59" t="s">
        <v>1172</v>
      </c>
      <c r="G1520" s="59">
        <v>9514000</v>
      </c>
      <c r="H1520" s="59" t="s">
        <v>1026</v>
      </c>
      <c r="I1520" s="60">
        <v>83.76</v>
      </c>
      <c r="J1520" s="60">
        <v>448.73</v>
      </c>
      <c r="K1520" s="60">
        <v>171.26</v>
      </c>
      <c r="L1520" s="60">
        <v>477.77</v>
      </c>
      <c r="M1520" s="60">
        <v>65.39</v>
      </c>
      <c r="N1520" s="60">
        <v>113.87</v>
      </c>
      <c r="O1520" s="60">
        <v>234.97</v>
      </c>
      <c r="P1520" s="60">
        <v>80.69</v>
      </c>
      <c r="Q1520" s="60">
        <v>161.19999999999999</v>
      </c>
      <c r="R1520" s="60">
        <v>145.04</v>
      </c>
      <c r="S1520" s="60">
        <v>191.66</v>
      </c>
      <c r="T1520" s="60">
        <v>85.78</v>
      </c>
      <c r="U1520" s="58">
        <f t="shared" si="23"/>
        <v>2260.1200000000003</v>
      </c>
    </row>
    <row r="1521" spans="1:21">
      <c r="A1521" s="59">
        <v>2201</v>
      </c>
      <c r="B1521" s="59" t="s">
        <v>87</v>
      </c>
      <c r="C1521" s="59">
        <v>2201</v>
      </c>
      <c r="D1521" s="59" t="s">
        <v>87</v>
      </c>
      <c r="E1521" s="59" t="s">
        <v>1171</v>
      </c>
      <c r="F1521" s="59" t="s">
        <v>1172</v>
      </c>
      <c r="G1521" s="59">
        <v>9546000</v>
      </c>
      <c r="H1521" s="59" t="s">
        <v>1027</v>
      </c>
      <c r="I1521" s="60"/>
      <c r="J1521" s="60"/>
      <c r="K1521" s="60"/>
      <c r="L1521" s="60"/>
      <c r="M1521" s="60"/>
      <c r="N1521" s="60"/>
      <c r="O1521" s="60"/>
      <c r="P1521" s="60">
        <v>10.16</v>
      </c>
      <c r="Q1521" s="60"/>
      <c r="R1521" s="60"/>
      <c r="S1521" s="60">
        <v>4.34</v>
      </c>
      <c r="T1521" s="60">
        <v>9.6</v>
      </c>
      <c r="U1521" s="58">
        <f t="shared" si="23"/>
        <v>24.1</v>
      </c>
    </row>
    <row r="1522" spans="1:21">
      <c r="A1522" s="59">
        <v>2201</v>
      </c>
      <c r="B1522" s="59" t="s">
        <v>87</v>
      </c>
      <c r="C1522" s="59">
        <v>2201</v>
      </c>
      <c r="D1522" s="59" t="s">
        <v>87</v>
      </c>
      <c r="E1522" s="59" t="s">
        <v>1171</v>
      </c>
      <c r="F1522" s="59" t="s">
        <v>1172</v>
      </c>
      <c r="G1522" s="59">
        <v>9547000</v>
      </c>
      <c r="H1522" s="59" t="s">
        <v>1028</v>
      </c>
      <c r="I1522" s="60">
        <v>12.55</v>
      </c>
      <c r="J1522" s="60">
        <v>32.31</v>
      </c>
      <c r="K1522" s="60">
        <v>4</v>
      </c>
      <c r="L1522" s="60">
        <v>1.28</v>
      </c>
      <c r="M1522" s="60"/>
      <c r="N1522" s="60"/>
      <c r="O1522" s="60">
        <v>1.04</v>
      </c>
      <c r="P1522" s="60">
        <v>0.46</v>
      </c>
      <c r="Q1522" s="60"/>
      <c r="R1522" s="60">
        <v>1.88</v>
      </c>
      <c r="S1522" s="60">
        <v>0.51</v>
      </c>
      <c r="T1522" s="60"/>
      <c r="U1522" s="58">
        <f t="shared" si="23"/>
        <v>54.03</v>
      </c>
    </row>
    <row r="1523" spans="1:21">
      <c r="A1523" s="59">
        <v>2201</v>
      </c>
      <c r="B1523" s="59" t="s">
        <v>87</v>
      </c>
      <c r="C1523" s="59">
        <v>2201</v>
      </c>
      <c r="D1523" s="59" t="s">
        <v>87</v>
      </c>
      <c r="E1523" s="59" t="s">
        <v>1171</v>
      </c>
      <c r="F1523" s="59" t="s">
        <v>1172</v>
      </c>
      <c r="G1523" s="59">
        <v>9548000</v>
      </c>
      <c r="H1523" s="59" t="s">
        <v>1029</v>
      </c>
      <c r="I1523" s="60">
        <v>2036.23</v>
      </c>
      <c r="J1523" s="60">
        <v>4826.28</v>
      </c>
      <c r="K1523" s="60">
        <v>2948.41</v>
      </c>
      <c r="L1523" s="60">
        <v>9429.76</v>
      </c>
      <c r="M1523" s="60">
        <v>1723.51</v>
      </c>
      <c r="N1523" s="60">
        <v>1886.43</v>
      </c>
      <c r="O1523" s="60">
        <v>3941.82</v>
      </c>
      <c r="P1523" s="60">
        <v>1594.47</v>
      </c>
      <c r="Q1523" s="60">
        <v>3022.42</v>
      </c>
      <c r="R1523" s="60">
        <v>2059.7399999999998</v>
      </c>
      <c r="S1523" s="60">
        <v>2652.86</v>
      </c>
      <c r="T1523" s="60">
        <v>2229.88</v>
      </c>
      <c r="U1523" s="58">
        <f t="shared" si="23"/>
        <v>38351.81</v>
      </c>
    </row>
    <row r="1524" spans="1:21">
      <c r="A1524" s="59">
        <v>2201</v>
      </c>
      <c r="B1524" s="59" t="s">
        <v>87</v>
      </c>
      <c r="C1524" s="59">
        <v>2201</v>
      </c>
      <c r="D1524" s="59" t="s">
        <v>87</v>
      </c>
      <c r="E1524" s="59" t="s">
        <v>1171</v>
      </c>
      <c r="F1524" s="59" t="s">
        <v>1172</v>
      </c>
      <c r="G1524" s="59">
        <v>9549000</v>
      </c>
      <c r="H1524" s="59" t="s">
        <v>1030</v>
      </c>
      <c r="I1524" s="60">
        <v>340.7</v>
      </c>
      <c r="J1524" s="60">
        <v>1032.52</v>
      </c>
      <c r="K1524" s="60">
        <v>554.82000000000005</v>
      </c>
      <c r="L1524" s="60">
        <v>2011.89</v>
      </c>
      <c r="M1524" s="60">
        <v>324.77</v>
      </c>
      <c r="N1524" s="60">
        <v>258.99</v>
      </c>
      <c r="O1524" s="60">
        <v>614.1</v>
      </c>
      <c r="P1524" s="60">
        <v>200.75</v>
      </c>
      <c r="Q1524" s="60">
        <v>379.89</v>
      </c>
      <c r="R1524" s="60">
        <v>328.66</v>
      </c>
      <c r="S1524" s="60">
        <v>561.46</v>
      </c>
      <c r="T1524" s="60">
        <v>284.95999999999998</v>
      </c>
      <c r="U1524" s="58">
        <f t="shared" si="23"/>
        <v>6893.5100000000011</v>
      </c>
    </row>
    <row r="1525" spans="1:21">
      <c r="A1525" s="59">
        <v>2201</v>
      </c>
      <c r="B1525" s="59" t="s">
        <v>87</v>
      </c>
      <c r="C1525" s="59">
        <v>2201</v>
      </c>
      <c r="D1525" s="59" t="s">
        <v>87</v>
      </c>
      <c r="E1525" s="59" t="s">
        <v>1171</v>
      </c>
      <c r="F1525" s="59" t="s">
        <v>1172</v>
      </c>
      <c r="G1525" s="59">
        <v>9552000</v>
      </c>
      <c r="H1525" s="59" t="s">
        <v>1031</v>
      </c>
      <c r="I1525" s="60">
        <v>67.22</v>
      </c>
      <c r="J1525" s="60">
        <v>178.35</v>
      </c>
      <c r="K1525" s="60">
        <v>99.99</v>
      </c>
      <c r="L1525" s="60">
        <v>371.74</v>
      </c>
      <c r="M1525" s="60">
        <v>59.81</v>
      </c>
      <c r="N1525" s="60">
        <v>78.239999999999995</v>
      </c>
      <c r="O1525" s="60">
        <v>167.72</v>
      </c>
      <c r="P1525" s="60">
        <v>94.48</v>
      </c>
      <c r="Q1525" s="60">
        <v>82.65</v>
      </c>
      <c r="R1525" s="60">
        <v>102.17</v>
      </c>
      <c r="S1525" s="60">
        <v>103.15</v>
      </c>
      <c r="T1525" s="60">
        <v>71.510000000000005</v>
      </c>
      <c r="U1525" s="58">
        <f t="shared" si="23"/>
        <v>1477.0300000000002</v>
      </c>
    </row>
    <row r="1526" spans="1:21">
      <c r="A1526" s="59">
        <v>2201</v>
      </c>
      <c r="B1526" s="59" t="s">
        <v>87</v>
      </c>
      <c r="C1526" s="59">
        <v>2201</v>
      </c>
      <c r="D1526" s="59" t="s">
        <v>87</v>
      </c>
      <c r="E1526" s="59" t="s">
        <v>1171</v>
      </c>
      <c r="F1526" s="59" t="s">
        <v>1172</v>
      </c>
      <c r="G1526" s="59">
        <v>9553000</v>
      </c>
      <c r="H1526" s="59" t="s">
        <v>1032</v>
      </c>
      <c r="I1526" s="60">
        <v>334.06</v>
      </c>
      <c r="J1526" s="60">
        <v>843.14</v>
      </c>
      <c r="K1526" s="60">
        <v>615.08000000000004</v>
      </c>
      <c r="L1526" s="60">
        <v>1586.55</v>
      </c>
      <c r="M1526" s="60">
        <v>377.02</v>
      </c>
      <c r="N1526" s="60">
        <v>413.87</v>
      </c>
      <c r="O1526" s="60">
        <v>812.54</v>
      </c>
      <c r="P1526" s="60">
        <v>421.92</v>
      </c>
      <c r="Q1526" s="60">
        <v>717.63</v>
      </c>
      <c r="R1526" s="60">
        <v>785.13</v>
      </c>
      <c r="S1526" s="60">
        <v>686.29</v>
      </c>
      <c r="T1526" s="60">
        <v>738.27</v>
      </c>
      <c r="U1526" s="58">
        <f t="shared" si="23"/>
        <v>8331.5</v>
      </c>
    </row>
    <row r="1527" spans="1:21">
      <c r="A1527" s="59">
        <v>2201</v>
      </c>
      <c r="B1527" s="59" t="s">
        <v>87</v>
      </c>
      <c r="C1527" s="59">
        <v>2201</v>
      </c>
      <c r="D1527" s="59" t="s">
        <v>87</v>
      </c>
      <c r="E1527" s="59" t="s">
        <v>1171</v>
      </c>
      <c r="F1527" s="59" t="s">
        <v>1172</v>
      </c>
      <c r="G1527" s="59">
        <v>9554000</v>
      </c>
      <c r="H1527" s="59" t="s">
        <v>1033</v>
      </c>
      <c r="I1527" s="60">
        <v>23.76</v>
      </c>
      <c r="J1527" s="60">
        <v>51.55</v>
      </c>
      <c r="K1527" s="60">
        <v>20.22</v>
      </c>
      <c r="L1527" s="60">
        <v>95.7</v>
      </c>
      <c r="M1527" s="60">
        <v>19.14</v>
      </c>
      <c r="N1527" s="60">
        <v>16.190000000000001</v>
      </c>
      <c r="O1527" s="60">
        <v>40.53</v>
      </c>
      <c r="P1527" s="60">
        <v>18.260000000000002</v>
      </c>
      <c r="Q1527" s="60">
        <v>77.099999999999994</v>
      </c>
      <c r="R1527" s="60">
        <v>28.88</v>
      </c>
      <c r="S1527" s="60">
        <v>56.18</v>
      </c>
      <c r="T1527" s="60">
        <v>12.55</v>
      </c>
      <c r="U1527" s="58">
        <f t="shared" si="23"/>
        <v>460.06000000000006</v>
      </c>
    </row>
    <row r="1528" spans="1:21">
      <c r="A1528" s="59">
        <v>2201</v>
      </c>
      <c r="B1528" s="59" t="s">
        <v>87</v>
      </c>
      <c r="C1528" s="59">
        <v>2201</v>
      </c>
      <c r="D1528" s="59" t="s">
        <v>87</v>
      </c>
      <c r="E1528" s="59" t="s">
        <v>1171</v>
      </c>
      <c r="F1528" s="59" t="s">
        <v>1172</v>
      </c>
      <c r="G1528" s="59">
        <v>9556000</v>
      </c>
      <c r="H1528" s="59" t="s">
        <v>1034</v>
      </c>
      <c r="I1528" s="60">
        <v>86.1</v>
      </c>
      <c r="J1528" s="60">
        <v>194.84</v>
      </c>
      <c r="K1528" s="60">
        <v>134.72999999999999</v>
      </c>
      <c r="L1528" s="60">
        <v>392.56</v>
      </c>
      <c r="M1528" s="60">
        <v>78.040000000000006</v>
      </c>
      <c r="N1528" s="60">
        <v>77.08</v>
      </c>
      <c r="O1528" s="60">
        <v>195.87</v>
      </c>
      <c r="P1528" s="60">
        <v>70.12</v>
      </c>
      <c r="Q1528" s="60">
        <v>115.21</v>
      </c>
      <c r="R1528" s="60">
        <v>106.71</v>
      </c>
      <c r="S1528" s="60">
        <v>133.38999999999999</v>
      </c>
      <c r="T1528" s="60">
        <v>106.72</v>
      </c>
      <c r="U1528" s="58">
        <f t="shared" si="23"/>
        <v>1691.3700000000001</v>
      </c>
    </row>
    <row r="1529" spans="1:21">
      <c r="A1529" s="59">
        <v>2201</v>
      </c>
      <c r="B1529" s="59" t="s">
        <v>87</v>
      </c>
      <c r="C1529" s="59">
        <v>2201</v>
      </c>
      <c r="D1529" s="59" t="s">
        <v>87</v>
      </c>
      <c r="E1529" s="59" t="s">
        <v>1171</v>
      </c>
      <c r="F1529" s="59" t="s">
        <v>1172</v>
      </c>
      <c r="G1529" s="59">
        <v>9560000</v>
      </c>
      <c r="H1529" s="59" t="s">
        <v>1035</v>
      </c>
      <c r="I1529" s="60">
        <v>181.34</v>
      </c>
      <c r="J1529" s="60">
        <v>692.3</v>
      </c>
      <c r="K1529" s="60">
        <v>513.5</v>
      </c>
      <c r="L1529" s="60">
        <v>838.18</v>
      </c>
      <c r="M1529" s="60">
        <v>1695.2</v>
      </c>
      <c r="N1529" s="60">
        <v>136.65</v>
      </c>
      <c r="O1529" s="60">
        <v>204.75</v>
      </c>
      <c r="P1529" s="60">
        <v>90.23</v>
      </c>
      <c r="Q1529" s="60">
        <v>202.36</v>
      </c>
      <c r="R1529" s="60">
        <v>149.68</v>
      </c>
      <c r="S1529" s="60">
        <v>152.66</v>
      </c>
      <c r="T1529" s="60">
        <v>104.84</v>
      </c>
      <c r="U1529" s="58">
        <f t="shared" si="23"/>
        <v>4961.6899999999996</v>
      </c>
    </row>
    <row r="1530" spans="1:21">
      <c r="A1530" s="59">
        <v>2201</v>
      </c>
      <c r="B1530" s="59" t="s">
        <v>87</v>
      </c>
      <c r="C1530" s="59">
        <v>2201</v>
      </c>
      <c r="D1530" s="59" t="s">
        <v>87</v>
      </c>
      <c r="E1530" s="59" t="s">
        <v>1171</v>
      </c>
      <c r="F1530" s="59" t="s">
        <v>1172</v>
      </c>
      <c r="G1530" s="59">
        <v>9561100</v>
      </c>
      <c r="H1530" s="59" t="s">
        <v>1036</v>
      </c>
      <c r="I1530" s="60">
        <v>12.39</v>
      </c>
      <c r="J1530" s="60">
        <v>25.71</v>
      </c>
      <c r="K1530" s="60">
        <v>18.440000000000001</v>
      </c>
      <c r="L1530" s="60">
        <v>50.38</v>
      </c>
      <c r="M1530" s="60">
        <v>10.050000000000001</v>
      </c>
      <c r="N1530" s="60">
        <v>9.8699999999999992</v>
      </c>
      <c r="O1530" s="60">
        <v>25.94</v>
      </c>
      <c r="P1530" s="60">
        <v>8.84</v>
      </c>
      <c r="Q1530" s="60">
        <v>14.59</v>
      </c>
      <c r="R1530" s="60">
        <v>13.04</v>
      </c>
      <c r="S1530" s="60">
        <v>17.14</v>
      </c>
      <c r="T1530" s="60">
        <v>16.440000000000001</v>
      </c>
      <c r="U1530" s="58">
        <f t="shared" si="23"/>
        <v>222.83000000000004</v>
      </c>
    </row>
    <row r="1531" spans="1:21">
      <c r="A1531" s="59">
        <v>2201</v>
      </c>
      <c r="B1531" s="59" t="s">
        <v>87</v>
      </c>
      <c r="C1531" s="59">
        <v>2201</v>
      </c>
      <c r="D1531" s="59" t="s">
        <v>87</v>
      </c>
      <c r="E1531" s="59" t="s">
        <v>1171</v>
      </c>
      <c r="F1531" s="59" t="s">
        <v>1172</v>
      </c>
      <c r="G1531" s="59">
        <v>9561200</v>
      </c>
      <c r="H1531" s="59" t="s">
        <v>1037</v>
      </c>
      <c r="I1531" s="60">
        <v>208.14</v>
      </c>
      <c r="J1531" s="60">
        <v>504.71</v>
      </c>
      <c r="K1531" s="60">
        <v>345.06</v>
      </c>
      <c r="L1531" s="60">
        <v>851.95</v>
      </c>
      <c r="M1531" s="60">
        <v>191.75</v>
      </c>
      <c r="N1531" s="60">
        <v>178.72</v>
      </c>
      <c r="O1531" s="60">
        <v>406.17</v>
      </c>
      <c r="P1531" s="60">
        <v>159.5</v>
      </c>
      <c r="Q1531" s="60">
        <v>257.92</v>
      </c>
      <c r="R1531" s="60">
        <v>241.17</v>
      </c>
      <c r="S1531" s="60">
        <v>286.31</v>
      </c>
      <c r="T1531" s="60">
        <v>227.83</v>
      </c>
      <c r="U1531" s="58">
        <f t="shared" si="23"/>
        <v>3859.2299999999996</v>
      </c>
    </row>
    <row r="1532" spans="1:21">
      <c r="A1532" s="59">
        <v>2201</v>
      </c>
      <c r="B1532" s="59" t="s">
        <v>87</v>
      </c>
      <c r="C1532" s="59">
        <v>2201</v>
      </c>
      <c r="D1532" s="59" t="s">
        <v>87</v>
      </c>
      <c r="E1532" s="59" t="s">
        <v>1171</v>
      </c>
      <c r="F1532" s="59" t="s">
        <v>1172</v>
      </c>
      <c r="G1532" s="59">
        <v>9561300</v>
      </c>
      <c r="H1532" s="59" t="s">
        <v>1038</v>
      </c>
      <c r="I1532" s="60">
        <v>133.68</v>
      </c>
      <c r="J1532" s="60">
        <v>328.73</v>
      </c>
      <c r="K1532" s="60">
        <v>209.34</v>
      </c>
      <c r="L1532" s="60">
        <v>618.02</v>
      </c>
      <c r="M1532" s="60">
        <v>124.32</v>
      </c>
      <c r="N1532" s="60">
        <v>120.91</v>
      </c>
      <c r="O1532" s="60">
        <v>300.33</v>
      </c>
      <c r="P1532" s="60">
        <v>111.34</v>
      </c>
      <c r="Q1532" s="60">
        <v>171.23</v>
      </c>
      <c r="R1532" s="60">
        <v>160.97</v>
      </c>
      <c r="S1532" s="60">
        <v>202.73</v>
      </c>
      <c r="T1532" s="60">
        <v>159.94</v>
      </c>
      <c r="U1532" s="58">
        <f t="shared" si="23"/>
        <v>2641.5399999999995</v>
      </c>
    </row>
    <row r="1533" spans="1:21">
      <c r="A1533" s="59">
        <v>2201</v>
      </c>
      <c r="B1533" s="59" t="s">
        <v>87</v>
      </c>
      <c r="C1533" s="59">
        <v>2201</v>
      </c>
      <c r="D1533" s="59" t="s">
        <v>87</v>
      </c>
      <c r="E1533" s="59" t="s">
        <v>1171</v>
      </c>
      <c r="F1533" s="59" t="s">
        <v>1172</v>
      </c>
      <c r="G1533" s="59">
        <v>9562000</v>
      </c>
      <c r="H1533" s="59" t="s">
        <v>1039</v>
      </c>
      <c r="I1533" s="60">
        <v>144.15</v>
      </c>
      <c r="J1533" s="60">
        <v>302.83999999999997</v>
      </c>
      <c r="K1533" s="60">
        <v>171.51</v>
      </c>
      <c r="L1533" s="60">
        <v>442.64</v>
      </c>
      <c r="M1533" s="60">
        <v>128.97999999999999</v>
      </c>
      <c r="N1533" s="60">
        <v>130.82</v>
      </c>
      <c r="O1533" s="60">
        <v>291.38</v>
      </c>
      <c r="P1533" s="60">
        <v>108.22</v>
      </c>
      <c r="Q1533" s="60">
        <v>136.91999999999999</v>
      </c>
      <c r="R1533" s="60">
        <v>162.22999999999999</v>
      </c>
      <c r="S1533" s="60">
        <v>106.45</v>
      </c>
      <c r="T1533" s="60">
        <v>91.76</v>
      </c>
      <c r="U1533" s="58">
        <f t="shared" si="23"/>
        <v>2217.9</v>
      </c>
    </row>
    <row r="1534" spans="1:21">
      <c r="A1534" s="59">
        <v>2201</v>
      </c>
      <c r="B1534" s="59" t="s">
        <v>87</v>
      </c>
      <c r="C1534" s="59">
        <v>2201</v>
      </c>
      <c r="D1534" s="59" t="s">
        <v>87</v>
      </c>
      <c r="E1534" s="59" t="s">
        <v>1171</v>
      </c>
      <c r="F1534" s="59" t="s">
        <v>1172</v>
      </c>
      <c r="G1534" s="59">
        <v>9563000</v>
      </c>
      <c r="H1534" s="59" t="s">
        <v>1040</v>
      </c>
      <c r="I1534" s="60">
        <v>14.43</v>
      </c>
      <c r="J1534" s="60">
        <v>21.53</v>
      </c>
      <c r="K1534" s="60">
        <v>19.54</v>
      </c>
      <c r="L1534" s="60">
        <v>121.26</v>
      </c>
      <c r="M1534" s="60">
        <v>24.09</v>
      </c>
      <c r="N1534" s="60">
        <v>28.77</v>
      </c>
      <c r="O1534" s="60">
        <v>32.619999999999997</v>
      </c>
      <c r="P1534" s="60">
        <v>20.48</v>
      </c>
      <c r="Q1534" s="60">
        <v>476.84</v>
      </c>
      <c r="R1534" s="60">
        <v>27.92</v>
      </c>
      <c r="S1534" s="60">
        <v>28.72</v>
      </c>
      <c r="T1534" s="60">
        <v>32.65</v>
      </c>
      <c r="U1534" s="58">
        <f t="shared" si="23"/>
        <v>848.84999999999991</v>
      </c>
    </row>
    <row r="1535" spans="1:21">
      <c r="A1535" s="59">
        <v>2201</v>
      </c>
      <c r="B1535" s="59" t="s">
        <v>87</v>
      </c>
      <c r="C1535" s="59">
        <v>2201</v>
      </c>
      <c r="D1535" s="59" t="s">
        <v>87</v>
      </c>
      <c r="E1535" s="59" t="s">
        <v>1171</v>
      </c>
      <c r="F1535" s="59" t="s">
        <v>1172</v>
      </c>
      <c r="G1535" s="59">
        <v>9566000</v>
      </c>
      <c r="H1535" s="59" t="s">
        <v>1041</v>
      </c>
      <c r="I1535" s="60">
        <v>125.61</v>
      </c>
      <c r="J1535" s="60">
        <v>358.77</v>
      </c>
      <c r="K1535" s="60">
        <v>280.37</v>
      </c>
      <c r="L1535" s="60">
        <v>600.48</v>
      </c>
      <c r="M1535" s="60">
        <v>129.72</v>
      </c>
      <c r="N1535" s="60">
        <v>143.15</v>
      </c>
      <c r="O1535" s="60">
        <v>305.45999999999998</v>
      </c>
      <c r="P1535" s="60">
        <v>116.3</v>
      </c>
      <c r="Q1535" s="60">
        <v>188.15</v>
      </c>
      <c r="R1535" s="60">
        <v>170.91</v>
      </c>
      <c r="S1535" s="60">
        <v>194.13</v>
      </c>
      <c r="T1535" s="60">
        <v>183.23</v>
      </c>
      <c r="U1535" s="58">
        <f t="shared" si="23"/>
        <v>2796.28</v>
      </c>
    </row>
    <row r="1536" spans="1:21">
      <c r="A1536" s="59">
        <v>2201</v>
      </c>
      <c r="B1536" s="59" t="s">
        <v>87</v>
      </c>
      <c r="C1536" s="59">
        <v>2201</v>
      </c>
      <c r="D1536" s="59" t="s">
        <v>87</v>
      </c>
      <c r="E1536" s="59" t="s">
        <v>1171</v>
      </c>
      <c r="F1536" s="59" t="s">
        <v>1172</v>
      </c>
      <c r="G1536" s="59">
        <v>9569000</v>
      </c>
      <c r="H1536" s="59" t="s">
        <v>1042</v>
      </c>
      <c r="I1536" s="60">
        <v>0.37</v>
      </c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58">
        <f t="shared" si="23"/>
        <v>0.37</v>
      </c>
    </row>
    <row r="1537" spans="1:21">
      <c r="A1537" s="59">
        <v>2201</v>
      </c>
      <c r="B1537" s="59" t="s">
        <v>87</v>
      </c>
      <c r="C1537" s="59">
        <v>2201</v>
      </c>
      <c r="D1537" s="59" t="s">
        <v>87</v>
      </c>
      <c r="E1537" s="59" t="s">
        <v>1171</v>
      </c>
      <c r="F1537" s="59" t="s">
        <v>1172</v>
      </c>
      <c r="G1537" s="59">
        <v>9569200</v>
      </c>
      <c r="H1537" s="59" t="s">
        <v>1043</v>
      </c>
      <c r="I1537" s="60">
        <v>35.97</v>
      </c>
      <c r="J1537" s="60">
        <v>73.08</v>
      </c>
      <c r="K1537" s="60">
        <v>29.71</v>
      </c>
      <c r="L1537" s="60">
        <v>150.49</v>
      </c>
      <c r="M1537" s="60">
        <v>30.83</v>
      </c>
      <c r="N1537" s="60">
        <v>34.94</v>
      </c>
      <c r="O1537" s="60">
        <v>57.06</v>
      </c>
      <c r="P1537" s="60">
        <v>30.4</v>
      </c>
      <c r="Q1537" s="60">
        <v>38.17</v>
      </c>
      <c r="R1537" s="60">
        <v>36.369999999999997</v>
      </c>
      <c r="S1537" s="60">
        <v>26.11</v>
      </c>
      <c r="T1537" s="60">
        <v>22.43</v>
      </c>
      <c r="U1537" s="58">
        <f t="shared" si="23"/>
        <v>565.55999999999995</v>
      </c>
    </row>
    <row r="1538" spans="1:21">
      <c r="A1538" s="59">
        <v>2201</v>
      </c>
      <c r="B1538" s="59" t="s">
        <v>87</v>
      </c>
      <c r="C1538" s="59">
        <v>2201</v>
      </c>
      <c r="D1538" s="59" t="s">
        <v>87</v>
      </c>
      <c r="E1538" s="59" t="s">
        <v>1171</v>
      </c>
      <c r="F1538" s="59" t="s">
        <v>1172</v>
      </c>
      <c r="G1538" s="59">
        <v>9569300</v>
      </c>
      <c r="H1538" s="59" t="s">
        <v>1044</v>
      </c>
      <c r="I1538" s="60">
        <v>66.510000000000005</v>
      </c>
      <c r="J1538" s="60">
        <v>113.96</v>
      </c>
      <c r="K1538" s="60">
        <v>55.63</v>
      </c>
      <c r="L1538" s="60">
        <v>92.96</v>
      </c>
      <c r="M1538" s="60">
        <v>26.51</v>
      </c>
      <c r="N1538" s="60">
        <v>26.8</v>
      </c>
      <c r="O1538" s="60">
        <v>51.47</v>
      </c>
      <c r="P1538" s="60">
        <v>15.16</v>
      </c>
      <c r="Q1538" s="60">
        <v>25.45</v>
      </c>
      <c r="R1538" s="60">
        <v>67.56</v>
      </c>
      <c r="S1538" s="60">
        <v>24.75</v>
      </c>
      <c r="T1538" s="60">
        <v>20.39</v>
      </c>
      <c r="U1538" s="58">
        <f t="shared" si="23"/>
        <v>587.15</v>
      </c>
    </row>
    <row r="1539" spans="1:21">
      <c r="A1539" s="59">
        <v>2201</v>
      </c>
      <c r="B1539" s="59" t="s">
        <v>87</v>
      </c>
      <c r="C1539" s="59">
        <v>2201</v>
      </c>
      <c r="D1539" s="59" t="s">
        <v>87</v>
      </c>
      <c r="E1539" s="59" t="s">
        <v>1171</v>
      </c>
      <c r="F1539" s="59" t="s">
        <v>1172</v>
      </c>
      <c r="G1539" s="59">
        <v>9570000</v>
      </c>
      <c r="H1539" s="59" t="s">
        <v>1045</v>
      </c>
      <c r="I1539" s="60">
        <v>46.48</v>
      </c>
      <c r="J1539" s="60">
        <v>140.81</v>
      </c>
      <c r="K1539" s="60">
        <v>197.52</v>
      </c>
      <c r="L1539" s="60">
        <v>196.67</v>
      </c>
      <c r="M1539" s="60">
        <v>81.260000000000005</v>
      </c>
      <c r="N1539" s="60">
        <v>45.8</v>
      </c>
      <c r="O1539" s="60">
        <v>112.57</v>
      </c>
      <c r="P1539" s="60">
        <v>50.92</v>
      </c>
      <c r="Q1539" s="60">
        <v>110.6</v>
      </c>
      <c r="R1539" s="60">
        <v>70.790000000000006</v>
      </c>
      <c r="S1539" s="60">
        <v>108.97</v>
      </c>
      <c r="T1539" s="60">
        <v>76.44</v>
      </c>
      <c r="U1539" s="58">
        <f t="shared" ref="U1539:U1602" si="24">SUM(I1539:T1539)</f>
        <v>1238.83</v>
      </c>
    </row>
    <row r="1540" spans="1:21">
      <c r="A1540" s="59">
        <v>2201</v>
      </c>
      <c r="B1540" s="59" t="s">
        <v>87</v>
      </c>
      <c r="C1540" s="59">
        <v>2201</v>
      </c>
      <c r="D1540" s="59" t="s">
        <v>87</v>
      </c>
      <c r="E1540" s="59" t="s">
        <v>1171</v>
      </c>
      <c r="F1540" s="59" t="s">
        <v>1172</v>
      </c>
      <c r="G1540" s="59">
        <v>9571000</v>
      </c>
      <c r="H1540" s="59" t="s">
        <v>1046</v>
      </c>
      <c r="I1540" s="60">
        <v>98.17</v>
      </c>
      <c r="J1540" s="60">
        <v>221.26</v>
      </c>
      <c r="K1540" s="60">
        <v>127.54</v>
      </c>
      <c r="L1540" s="60">
        <v>530.87</v>
      </c>
      <c r="M1540" s="60">
        <v>100.52</v>
      </c>
      <c r="N1540" s="60">
        <v>119.83</v>
      </c>
      <c r="O1540" s="60">
        <v>239.35</v>
      </c>
      <c r="P1540" s="60">
        <v>78.3</v>
      </c>
      <c r="Q1540" s="60">
        <v>136.01</v>
      </c>
      <c r="R1540" s="60">
        <v>128.61000000000001</v>
      </c>
      <c r="S1540" s="60">
        <v>123.36</v>
      </c>
      <c r="T1540" s="60">
        <v>117.17</v>
      </c>
      <c r="U1540" s="58">
        <f t="shared" si="24"/>
        <v>2020.99</v>
      </c>
    </row>
    <row r="1541" spans="1:21">
      <c r="A1541" s="59">
        <v>2201</v>
      </c>
      <c r="B1541" s="59" t="s">
        <v>87</v>
      </c>
      <c r="C1541" s="59">
        <v>2201</v>
      </c>
      <c r="D1541" s="59" t="s">
        <v>87</v>
      </c>
      <c r="E1541" s="59" t="s">
        <v>1171</v>
      </c>
      <c r="F1541" s="59" t="s">
        <v>1172</v>
      </c>
      <c r="G1541" s="59">
        <v>9580000</v>
      </c>
      <c r="H1541" s="59" t="s">
        <v>1047</v>
      </c>
      <c r="I1541" s="60">
        <v>123.07</v>
      </c>
      <c r="J1541" s="60">
        <v>453.93</v>
      </c>
      <c r="K1541" s="60">
        <v>620.42999999999995</v>
      </c>
      <c r="L1541" s="60">
        <v>683.68</v>
      </c>
      <c r="M1541" s="60">
        <v>146.37</v>
      </c>
      <c r="N1541" s="60">
        <v>169.62</v>
      </c>
      <c r="O1541" s="60">
        <v>313.64999999999998</v>
      </c>
      <c r="P1541" s="60">
        <v>144.96</v>
      </c>
      <c r="Q1541" s="60">
        <v>178.03</v>
      </c>
      <c r="R1541" s="60">
        <v>226.36</v>
      </c>
      <c r="S1541" s="60">
        <v>171.59</v>
      </c>
      <c r="T1541" s="60">
        <v>57138.23</v>
      </c>
      <c r="U1541" s="58">
        <f t="shared" si="24"/>
        <v>60369.920000000006</v>
      </c>
    </row>
    <row r="1542" spans="1:21">
      <c r="A1542" s="59">
        <v>2201</v>
      </c>
      <c r="B1542" s="59" t="s">
        <v>87</v>
      </c>
      <c r="C1542" s="59">
        <v>2201</v>
      </c>
      <c r="D1542" s="59" t="s">
        <v>87</v>
      </c>
      <c r="E1542" s="59" t="s">
        <v>1171</v>
      </c>
      <c r="F1542" s="59" t="s">
        <v>1172</v>
      </c>
      <c r="G1542" s="59">
        <v>9581000</v>
      </c>
      <c r="H1542" s="59" t="s">
        <v>1048</v>
      </c>
      <c r="I1542" s="60">
        <v>177.78</v>
      </c>
      <c r="J1542" s="60">
        <v>326.72000000000003</v>
      </c>
      <c r="K1542" s="60">
        <v>162.1</v>
      </c>
      <c r="L1542" s="60">
        <v>581.17999999999995</v>
      </c>
      <c r="M1542" s="60">
        <v>95.51</v>
      </c>
      <c r="N1542" s="60">
        <v>110.2</v>
      </c>
      <c r="O1542" s="60">
        <v>238.02</v>
      </c>
      <c r="P1542" s="60">
        <v>102</v>
      </c>
      <c r="Q1542" s="60">
        <v>136.96</v>
      </c>
      <c r="R1542" s="60">
        <v>168.66</v>
      </c>
      <c r="S1542" s="60">
        <v>112.31</v>
      </c>
      <c r="T1542" s="60">
        <v>162.52000000000001</v>
      </c>
      <c r="U1542" s="58">
        <f t="shared" si="24"/>
        <v>2373.96</v>
      </c>
    </row>
    <row r="1543" spans="1:21">
      <c r="A1543" s="59">
        <v>2201</v>
      </c>
      <c r="B1543" s="59" t="s">
        <v>87</v>
      </c>
      <c r="C1543" s="59">
        <v>2201</v>
      </c>
      <c r="D1543" s="59" t="s">
        <v>87</v>
      </c>
      <c r="E1543" s="59" t="s">
        <v>1171</v>
      </c>
      <c r="F1543" s="59" t="s">
        <v>1172</v>
      </c>
      <c r="G1543" s="59">
        <v>9582000</v>
      </c>
      <c r="H1543" s="59" t="s">
        <v>1049</v>
      </c>
      <c r="I1543" s="60">
        <v>127.19</v>
      </c>
      <c r="J1543" s="60">
        <v>411.82</v>
      </c>
      <c r="K1543" s="60">
        <v>275.57</v>
      </c>
      <c r="L1543" s="60">
        <v>814.73</v>
      </c>
      <c r="M1543" s="60">
        <v>158.94</v>
      </c>
      <c r="N1543" s="60">
        <v>133.66999999999999</v>
      </c>
      <c r="O1543" s="60">
        <v>271.42</v>
      </c>
      <c r="P1543" s="60">
        <v>114.26</v>
      </c>
      <c r="Q1543" s="60">
        <v>207.87</v>
      </c>
      <c r="R1543" s="60">
        <v>193.12</v>
      </c>
      <c r="S1543" s="60">
        <v>201.12</v>
      </c>
      <c r="T1543" s="60">
        <v>173.1</v>
      </c>
      <c r="U1543" s="58">
        <f t="shared" si="24"/>
        <v>3082.81</v>
      </c>
    </row>
    <row r="1544" spans="1:21">
      <c r="A1544" s="59">
        <v>2201</v>
      </c>
      <c r="B1544" s="59" t="s">
        <v>87</v>
      </c>
      <c r="C1544" s="59">
        <v>2201</v>
      </c>
      <c r="D1544" s="59" t="s">
        <v>87</v>
      </c>
      <c r="E1544" s="59" t="s">
        <v>1171</v>
      </c>
      <c r="F1544" s="59" t="s">
        <v>1172</v>
      </c>
      <c r="G1544" s="59">
        <v>9583000</v>
      </c>
      <c r="H1544" s="59" t="s">
        <v>1050</v>
      </c>
      <c r="I1544" s="60">
        <v>548.62</v>
      </c>
      <c r="J1544" s="60">
        <v>1658.44</v>
      </c>
      <c r="K1544" s="60">
        <v>862.5</v>
      </c>
      <c r="L1544" s="60">
        <v>15741.46</v>
      </c>
      <c r="M1544" s="60">
        <v>664.12</v>
      </c>
      <c r="N1544" s="60">
        <v>14752.53</v>
      </c>
      <c r="O1544" s="60">
        <v>1220.67</v>
      </c>
      <c r="P1544" s="60">
        <v>14382.11</v>
      </c>
      <c r="Q1544" s="60">
        <v>2750.77</v>
      </c>
      <c r="R1544" s="60">
        <v>197230.2</v>
      </c>
      <c r="S1544" s="60">
        <v>25823.43</v>
      </c>
      <c r="T1544" s="60">
        <v>698.86</v>
      </c>
      <c r="U1544" s="58">
        <f t="shared" si="24"/>
        <v>276333.71000000002</v>
      </c>
    </row>
    <row r="1545" spans="1:21">
      <c r="A1545" s="59">
        <v>2201</v>
      </c>
      <c r="B1545" s="59" t="s">
        <v>87</v>
      </c>
      <c r="C1545" s="59">
        <v>2201</v>
      </c>
      <c r="D1545" s="59" t="s">
        <v>87</v>
      </c>
      <c r="E1545" s="59" t="s">
        <v>1171</v>
      </c>
      <c r="F1545" s="59" t="s">
        <v>1172</v>
      </c>
      <c r="G1545" s="59">
        <v>9584000</v>
      </c>
      <c r="H1545" s="59" t="s">
        <v>1051</v>
      </c>
      <c r="I1545" s="60">
        <v>102.58</v>
      </c>
      <c r="J1545" s="60">
        <v>216.51</v>
      </c>
      <c r="K1545" s="60">
        <v>133.02000000000001</v>
      </c>
      <c r="L1545" s="60">
        <v>451.97</v>
      </c>
      <c r="M1545" s="60">
        <v>82.7</v>
      </c>
      <c r="N1545" s="60">
        <v>89.92</v>
      </c>
      <c r="O1545" s="60">
        <v>184.59</v>
      </c>
      <c r="P1545" s="60">
        <v>83.91</v>
      </c>
      <c r="Q1545" s="60">
        <v>125.11</v>
      </c>
      <c r="R1545" s="60">
        <v>111.1</v>
      </c>
      <c r="S1545" s="60">
        <v>117.27</v>
      </c>
      <c r="T1545" s="60">
        <v>104.6</v>
      </c>
      <c r="U1545" s="58">
        <f t="shared" si="24"/>
        <v>1803.2799999999997</v>
      </c>
    </row>
    <row r="1546" spans="1:21">
      <c r="A1546" s="59">
        <v>2201</v>
      </c>
      <c r="B1546" s="59" t="s">
        <v>87</v>
      </c>
      <c r="C1546" s="59">
        <v>2201</v>
      </c>
      <c r="D1546" s="59" t="s">
        <v>87</v>
      </c>
      <c r="E1546" s="59" t="s">
        <v>1171</v>
      </c>
      <c r="F1546" s="59" t="s">
        <v>1172</v>
      </c>
      <c r="G1546" s="59">
        <v>9585000</v>
      </c>
      <c r="H1546" s="59" t="s">
        <v>1052</v>
      </c>
      <c r="I1546" s="60">
        <v>308.05</v>
      </c>
      <c r="J1546" s="60">
        <v>718.77</v>
      </c>
      <c r="K1546" s="60">
        <v>361.34</v>
      </c>
      <c r="L1546" s="60">
        <v>1188.2</v>
      </c>
      <c r="M1546" s="60">
        <v>221.82</v>
      </c>
      <c r="N1546" s="60">
        <v>260.91000000000003</v>
      </c>
      <c r="O1546" s="60">
        <v>450.07</v>
      </c>
      <c r="P1546" s="60">
        <v>202.13</v>
      </c>
      <c r="Q1546" s="60">
        <v>302.04000000000002</v>
      </c>
      <c r="R1546" s="60">
        <v>270.76</v>
      </c>
      <c r="S1546" s="60">
        <v>277.88</v>
      </c>
      <c r="T1546" s="60">
        <v>229.55</v>
      </c>
      <c r="U1546" s="58">
        <f t="shared" si="24"/>
        <v>4791.5200000000004</v>
      </c>
    </row>
    <row r="1547" spans="1:21">
      <c r="A1547" s="59">
        <v>2201</v>
      </c>
      <c r="B1547" s="59" t="s">
        <v>87</v>
      </c>
      <c r="C1547" s="59">
        <v>2201</v>
      </c>
      <c r="D1547" s="59" t="s">
        <v>87</v>
      </c>
      <c r="E1547" s="59" t="s">
        <v>1171</v>
      </c>
      <c r="F1547" s="59" t="s">
        <v>1172</v>
      </c>
      <c r="G1547" s="59">
        <v>9586000</v>
      </c>
      <c r="H1547" s="59" t="s">
        <v>1053</v>
      </c>
      <c r="I1547" s="60">
        <v>769.86</v>
      </c>
      <c r="J1547" s="60">
        <v>1944.93</v>
      </c>
      <c r="K1547" s="60">
        <v>968.34</v>
      </c>
      <c r="L1547" s="60">
        <v>2929.04</v>
      </c>
      <c r="M1547" s="60">
        <v>612.09</v>
      </c>
      <c r="N1547" s="60">
        <v>617.82000000000005</v>
      </c>
      <c r="O1547" s="60">
        <v>1223.29</v>
      </c>
      <c r="P1547" s="60">
        <v>555.47</v>
      </c>
      <c r="Q1547" s="60">
        <v>856.46</v>
      </c>
      <c r="R1547" s="60">
        <v>795.95</v>
      </c>
      <c r="S1547" s="60">
        <v>915.39</v>
      </c>
      <c r="T1547" s="60">
        <v>768.7</v>
      </c>
      <c r="U1547" s="58">
        <f t="shared" si="24"/>
        <v>12957.34</v>
      </c>
    </row>
    <row r="1548" spans="1:21">
      <c r="A1548" s="59">
        <v>2201</v>
      </c>
      <c r="B1548" s="59" t="s">
        <v>87</v>
      </c>
      <c r="C1548" s="59">
        <v>2201</v>
      </c>
      <c r="D1548" s="59" t="s">
        <v>87</v>
      </c>
      <c r="E1548" s="59" t="s">
        <v>1171</v>
      </c>
      <c r="F1548" s="59" t="s">
        <v>1172</v>
      </c>
      <c r="G1548" s="59">
        <v>9587000</v>
      </c>
      <c r="H1548" s="59" t="s">
        <v>1054</v>
      </c>
      <c r="I1548" s="60">
        <v>93.05</v>
      </c>
      <c r="J1548" s="60">
        <v>244.43</v>
      </c>
      <c r="K1548" s="60">
        <v>30.72</v>
      </c>
      <c r="L1548" s="60">
        <v>225.57</v>
      </c>
      <c r="M1548" s="60">
        <v>53.11</v>
      </c>
      <c r="N1548" s="60">
        <v>58.31</v>
      </c>
      <c r="O1548" s="60">
        <v>113.36</v>
      </c>
      <c r="P1548" s="60">
        <v>55.93</v>
      </c>
      <c r="Q1548" s="60">
        <v>91.76</v>
      </c>
      <c r="R1548" s="60">
        <v>77.47</v>
      </c>
      <c r="S1548" s="60">
        <v>97.94</v>
      </c>
      <c r="T1548" s="60">
        <v>58.76</v>
      </c>
      <c r="U1548" s="58">
        <f t="shared" si="24"/>
        <v>1200.4100000000001</v>
      </c>
    </row>
    <row r="1549" spans="1:21">
      <c r="A1549" s="59">
        <v>2201</v>
      </c>
      <c r="B1549" s="59" t="s">
        <v>87</v>
      </c>
      <c r="C1549" s="59">
        <v>2201</v>
      </c>
      <c r="D1549" s="59" t="s">
        <v>87</v>
      </c>
      <c r="E1549" s="59" t="s">
        <v>1171</v>
      </c>
      <c r="F1549" s="59" t="s">
        <v>1172</v>
      </c>
      <c r="G1549" s="59">
        <v>9588000</v>
      </c>
      <c r="H1549" s="59" t="s">
        <v>1055</v>
      </c>
      <c r="I1549" s="60">
        <v>1703.74</v>
      </c>
      <c r="J1549" s="60">
        <v>4567.6499999999996</v>
      </c>
      <c r="K1549" s="60">
        <v>2679.36</v>
      </c>
      <c r="L1549" s="60">
        <v>8222.4599999999991</v>
      </c>
      <c r="M1549" s="60">
        <v>1661.4</v>
      </c>
      <c r="N1549" s="60">
        <v>1684.2</v>
      </c>
      <c r="O1549" s="60">
        <v>3544.73</v>
      </c>
      <c r="P1549" s="60">
        <v>1615.56</v>
      </c>
      <c r="Q1549" s="60">
        <v>2434.11</v>
      </c>
      <c r="R1549" s="60">
        <v>2216.6999999999998</v>
      </c>
      <c r="S1549" s="60">
        <v>2581.15</v>
      </c>
      <c r="T1549" s="60">
        <v>2350.8200000000002</v>
      </c>
      <c r="U1549" s="58">
        <f t="shared" si="24"/>
        <v>35261.880000000005</v>
      </c>
    </row>
    <row r="1550" spans="1:21">
      <c r="A1550" s="59">
        <v>2201</v>
      </c>
      <c r="B1550" s="59" t="s">
        <v>87</v>
      </c>
      <c r="C1550" s="59">
        <v>2201</v>
      </c>
      <c r="D1550" s="59" t="s">
        <v>87</v>
      </c>
      <c r="E1550" s="59" t="s">
        <v>1171</v>
      </c>
      <c r="F1550" s="59" t="s">
        <v>1172</v>
      </c>
      <c r="G1550" s="59">
        <v>9591000</v>
      </c>
      <c r="H1550" s="59" t="s">
        <v>1056</v>
      </c>
      <c r="I1550" s="60">
        <v>39.99</v>
      </c>
      <c r="J1550" s="60">
        <v>107.93</v>
      </c>
      <c r="K1550" s="60">
        <v>36.5</v>
      </c>
      <c r="L1550" s="60">
        <v>268.2</v>
      </c>
      <c r="M1550" s="60">
        <v>25.37</v>
      </c>
      <c r="N1550" s="60">
        <v>40.68</v>
      </c>
      <c r="O1550" s="60">
        <v>71.319999999999993</v>
      </c>
      <c r="P1550" s="60">
        <v>42.66</v>
      </c>
      <c r="Q1550" s="60">
        <v>70.290000000000006</v>
      </c>
      <c r="R1550" s="60">
        <v>54.74</v>
      </c>
      <c r="S1550" s="60">
        <v>43.42</v>
      </c>
      <c r="T1550" s="60">
        <v>20.309999999999999</v>
      </c>
      <c r="U1550" s="58">
        <f t="shared" si="24"/>
        <v>821.40999999999985</v>
      </c>
    </row>
    <row r="1551" spans="1:21">
      <c r="A1551" s="59">
        <v>2201</v>
      </c>
      <c r="B1551" s="59" t="s">
        <v>87</v>
      </c>
      <c r="C1551" s="59">
        <v>2201</v>
      </c>
      <c r="D1551" s="59" t="s">
        <v>87</v>
      </c>
      <c r="E1551" s="59" t="s">
        <v>1171</v>
      </c>
      <c r="F1551" s="59" t="s">
        <v>1172</v>
      </c>
      <c r="G1551" s="59">
        <v>9592000</v>
      </c>
      <c r="H1551" s="59" t="s">
        <v>1057</v>
      </c>
      <c r="I1551" s="60">
        <v>168.81</v>
      </c>
      <c r="J1551" s="60">
        <v>631.99</v>
      </c>
      <c r="K1551" s="60">
        <v>239.39</v>
      </c>
      <c r="L1551" s="60">
        <v>711.13</v>
      </c>
      <c r="M1551" s="60">
        <v>288.72000000000003</v>
      </c>
      <c r="N1551" s="60">
        <v>307.07</v>
      </c>
      <c r="O1551" s="60">
        <v>613.17999999999995</v>
      </c>
      <c r="P1551" s="60">
        <v>261.01</v>
      </c>
      <c r="Q1551" s="60">
        <v>271.32</v>
      </c>
      <c r="R1551" s="60">
        <v>360.12</v>
      </c>
      <c r="S1551" s="60">
        <v>320.77</v>
      </c>
      <c r="T1551" s="60">
        <v>239.17</v>
      </c>
      <c r="U1551" s="58">
        <f t="shared" si="24"/>
        <v>4412.68</v>
      </c>
    </row>
    <row r="1552" spans="1:21">
      <c r="A1552" s="59">
        <v>2201</v>
      </c>
      <c r="B1552" s="59" t="s">
        <v>87</v>
      </c>
      <c r="C1552" s="59">
        <v>2201</v>
      </c>
      <c r="D1552" s="59" t="s">
        <v>87</v>
      </c>
      <c r="E1552" s="59" t="s">
        <v>1171</v>
      </c>
      <c r="F1552" s="59" t="s">
        <v>1172</v>
      </c>
      <c r="G1552" s="59">
        <v>9593000</v>
      </c>
      <c r="H1552" s="59" t="s">
        <v>1058</v>
      </c>
      <c r="I1552" s="60">
        <v>945.15</v>
      </c>
      <c r="J1552" s="60">
        <v>2362.73</v>
      </c>
      <c r="K1552" s="60">
        <v>1496.96</v>
      </c>
      <c r="L1552" s="60">
        <v>4983.1400000000003</v>
      </c>
      <c r="M1552" s="60">
        <v>1186.43</v>
      </c>
      <c r="N1552" s="60">
        <v>1343.47</v>
      </c>
      <c r="O1552" s="60">
        <v>2724.03</v>
      </c>
      <c r="P1552" s="60">
        <v>1090.6500000000001</v>
      </c>
      <c r="Q1552" s="60">
        <v>1655.48</v>
      </c>
      <c r="R1552" s="60">
        <v>1425.5</v>
      </c>
      <c r="S1552" s="60">
        <v>1547.95</v>
      </c>
      <c r="T1552" s="60">
        <v>1502.22</v>
      </c>
      <c r="U1552" s="58">
        <f t="shared" si="24"/>
        <v>22263.710000000003</v>
      </c>
    </row>
    <row r="1553" spans="1:21">
      <c r="A1553" s="59">
        <v>2201</v>
      </c>
      <c r="B1553" s="59" t="s">
        <v>87</v>
      </c>
      <c r="C1553" s="59">
        <v>2201</v>
      </c>
      <c r="D1553" s="59" t="s">
        <v>87</v>
      </c>
      <c r="E1553" s="59" t="s">
        <v>1171</v>
      </c>
      <c r="F1553" s="59" t="s">
        <v>1172</v>
      </c>
      <c r="G1553" s="59">
        <v>9594000</v>
      </c>
      <c r="H1553" s="59" t="s">
        <v>1059</v>
      </c>
      <c r="I1553" s="60">
        <v>272.20999999999998</v>
      </c>
      <c r="J1553" s="60">
        <v>598.08000000000004</v>
      </c>
      <c r="K1553" s="60">
        <v>572.45000000000005</v>
      </c>
      <c r="L1553" s="60">
        <v>2701.95</v>
      </c>
      <c r="M1553" s="60">
        <v>445.26</v>
      </c>
      <c r="N1553" s="60">
        <v>540.95000000000005</v>
      </c>
      <c r="O1553" s="60">
        <v>1163.25</v>
      </c>
      <c r="P1553" s="60">
        <v>507.18</v>
      </c>
      <c r="Q1553" s="60">
        <v>710.54</v>
      </c>
      <c r="R1553" s="60">
        <v>565.16999999999996</v>
      </c>
      <c r="S1553" s="60">
        <v>681.97</v>
      </c>
      <c r="T1553" s="60">
        <v>673.31</v>
      </c>
      <c r="U1553" s="58">
        <f t="shared" si="24"/>
        <v>9432.32</v>
      </c>
    </row>
    <row r="1554" spans="1:21">
      <c r="A1554" s="59">
        <v>2201</v>
      </c>
      <c r="B1554" s="59" t="s">
        <v>87</v>
      </c>
      <c r="C1554" s="59">
        <v>2201</v>
      </c>
      <c r="D1554" s="59" t="s">
        <v>87</v>
      </c>
      <c r="E1554" s="59" t="s">
        <v>1171</v>
      </c>
      <c r="F1554" s="59" t="s">
        <v>1172</v>
      </c>
      <c r="G1554" s="59">
        <v>9595000</v>
      </c>
      <c r="H1554" s="59" t="s">
        <v>1060</v>
      </c>
      <c r="I1554" s="60">
        <v>32.56</v>
      </c>
      <c r="J1554" s="60">
        <v>87.45</v>
      </c>
      <c r="K1554" s="60">
        <v>52.2</v>
      </c>
      <c r="L1554" s="60">
        <v>155.26</v>
      </c>
      <c r="M1554" s="60">
        <v>33.18</v>
      </c>
      <c r="N1554" s="60">
        <v>32.08</v>
      </c>
      <c r="O1554" s="60">
        <v>70.400000000000006</v>
      </c>
      <c r="P1554" s="60">
        <v>30.93</v>
      </c>
      <c r="Q1554" s="60">
        <v>39.64</v>
      </c>
      <c r="R1554" s="60">
        <v>41.74</v>
      </c>
      <c r="S1554" s="60">
        <v>47.27</v>
      </c>
      <c r="T1554" s="60">
        <v>34.880000000000003</v>
      </c>
      <c r="U1554" s="58">
        <f t="shared" si="24"/>
        <v>657.59</v>
      </c>
    </row>
    <row r="1555" spans="1:21">
      <c r="A1555" s="59">
        <v>2201</v>
      </c>
      <c r="B1555" s="59" t="s">
        <v>87</v>
      </c>
      <c r="C1555" s="59">
        <v>2201</v>
      </c>
      <c r="D1555" s="59" t="s">
        <v>87</v>
      </c>
      <c r="E1555" s="59" t="s">
        <v>1171</v>
      </c>
      <c r="F1555" s="59" t="s">
        <v>1172</v>
      </c>
      <c r="G1555" s="59">
        <v>9596000</v>
      </c>
      <c r="H1555" s="59" t="s">
        <v>1061</v>
      </c>
      <c r="I1555" s="60">
        <v>32.520000000000003</v>
      </c>
      <c r="J1555" s="60">
        <v>38.54</v>
      </c>
      <c r="K1555" s="60">
        <v>8.59</v>
      </c>
      <c r="L1555" s="60">
        <v>3.16</v>
      </c>
      <c r="M1555" s="60">
        <v>0.91</v>
      </c>
      <c r="N1555" s="60">
        <v>0.77</v>
      </c>
      <c r="O1555" s="60">
        <v>9.5299999999999994</v>
      </c>
      <c r="P1555" s="60">
        <v>5.75</v>
      </c>
      <c r="Q1555" s="60">
        <v>6.72</v>
      </c>
      <c r="R1555" s="60"/>
      <c r="S1555" s="60">
        <v>1.76</v>
      </c>
      <c r="T1555" s="60">
        <v>1.66</v>
      </c>
      <c r="U1555" s="58">
        <f t="shared" si="24"/>
        <v>109.91</v>
      </c>
    </row>
    <row r="1556" spans="1:21">
      <c r="A1556" s="59">
        <v>2201</v>
      </c>
      <c r="B1556" s="59" t="s">
        <v>87</v>
      </c>
      <c r="C1556" s="59">
        <v>2201</v>
      </c>
      <c r="D1556" s="59" t="s">
        <v>87</v>
      </c>
      <c r="E1556" s="59" t="s">
        <v>1171</v>
      </c>
      <c r="F1556" s="59" t="s">
        <v>1172</v>
      </c>
      <c r="G1556" s="59">
        <v>9597000</v>
      </c>
      <c r="H1556" s="59" t="s">
        <v>1062</v>
      </c>
      <c r="I1556" s="60">
        <v>58.77</v>
      </c>
      <c r="J1556" s="60">
        <v>146.31</v>
      </c>
      <c r="K1556" s="60">
        <v>94.68</v>
      </c>
      <c r="L1556" s="60">
        <v>272.54000000000002</v>
      </c>
      <c r="M1556" s="60">
        <v>65.599999999999994</v>
      </c>
      <c r="N1556" s="60">
        <v>47.25</v>
      </c>
      <c r="O1556" s="60">
        <v>108.02</v>
      </c>
      <c r="P1556" s="60">
        <v>49.74</v>
      </c>
      <c r="Q1556" s="60">
        <v>58.56</v>
      </c>
      <c r="R1556" s="60">
        <v>64.52</v>
      </c>
      <c r="S1556" s="60">
        <v>75.72</v>
      </c>
      <c r="T1556" s="60">
        <v>44.23</v>
      </c>
      <c r="U1556" s="58">
        <f t="shared" si="24"/>
        <v>1085.94</v>
      </c>
    </row>
    <row r="1557" spans="1:21">
      <c r="A1557" s="59">
        <v>2201</v>
      </c>
      <c r="B1557" s="59" t="s">
        <v>87</v>
      </c>
      <c r="C1557" s="59">
        <v>2201</v>
      </c>
      <c r="D1557" s="59" t="s">
        <v>87</v>
      </c>
      <c r="E1557" s="59" t="s">
        <v>1171</v>
      </c>
      <c r="F1557" s="59" t="s">
        <v>1172</v>
      </c>
      <c r="G1557" s="59">
        <v>9901000</v>
      </c>
      <c r="H1557" s="59" t="s">
        <v>1063</v>
      </c>
      <c r="I1557" s="60"/>
      <c r="J1557" s="60"/>
      <c r="K1557" s="60">
        <v>0.91</v>
      </c>
      <c r="L1557" s="60">
        <v>0.57999999999999996</v>
      </c>
      <c r="M1557" s="60"/>
      <c r="N1557" s="60">
        <v>0.14000000000000001</v>
      </c>
      <c r="O1557" s="60">
        <v>0.39</v>
      </c>
      <c r="P1557" s="60">
        <v>0.21</v>
      </c>
      <c r="Q1557" s="60"/>
      <c r="R1557" s="60"/>
      <c r="S1557" s="60"/>
      <c r="T1557" s="60"/>
      <c r="U1557" s="58">
        <f t="shared" si="24"/>
        <v>2.23</v>
      </c>
    </row>
    <row r="1558" spans="1:21">
      <c r="A1558" s="59">
        <v>2201</v>
      </c>
      <c r="B1558" s="59" t="s">
        <v>87</v>
      </c>
      <c r="C1558" s="59">
        <v>2201</v>
      </c>
      <c r="D1558" s="59" t="s">
        <v>87</v>
      </c>
      <c r="E1558" s="59" t="s">
        <v>1171</v>
      </c>
      <c r="F1558" s="59" t="s">
        <v>1172</v>
      </c>
      <c r="G1558" s="59">
        <v>9902000</v>
      </c>
      <c r="H1558" s="59" t="s">
        <v>1064</v>
      </c>
      <c r="I1558" s="60">
        <v>28.26</v>
      </c>
      <c r="J1558" s="60">
        <v>66.27</v>
      </c>
      <c r="K1558" s="60">
        <v>40.61</v>
      </c>
      <c r="L1558" s="60">
        <v>148.36000000000001</v>
      </c>
      <c r="M1558" s="60">
        <v>22.06</v>
      </c>
      <c r="N1558" s="60">
        <v>29.88</v>
      </c>
      <c r="O1558" s="60">
        <v>56.98</v>
      </c>
      <c r="P1558" s="60">
        <v>27.09</v>
      </c>
      <c r="Q1558" s="60">
        <v>40.53</v>
      </c>
      <c r="R1558" s="60">
        <v>37.369999999999997</v>
      </c>
      <c r="S1558" s="60">
        <v>39.14</v>
      </c>
      <c r="T1558" s="60">
        <v>37.92</v>
      </c>
      <c r="U1558" s="58">
        <f t="shared" si="24"/>
        <v>574.46999999999991</v>
      </c>
    </row>
    <row r="1559" spans="1:21">
      <c r="A1559" s="59">
        <v>2201</v>
      </c>
      <c r="B1559" s="59" t="s">
        <v>87</v>
      </c>
      <c r="C1559" s="59">
        <v>2201</v>
      </c>
      <c r="D1559" s="59" t="s">
        <v>87</v>
      </c>
      <c r="E1559" s="59" t="s">
        <v>1171</v>
      </c>
      <c r="F1559" s="59" t="s">
        <v>1172</v>
      </c>
      <c r="G1559" s="59">
        <v>9903000</v>
      </c>
      <c r="H1559" s="59" t="s">
        <v>1065</v>
      </c>
      <c r="I1559" s="60">
        <v>2258.56</v>
      </c>
      <c r="J1559" s="60">
        <v>5979.5</v>
      </c>
      <c r="K1559" s="60">
        <v>3688.06</v>
      </c>
      <c r="L1559" s="60">
        <v>186352.82</v>
      </c>
      <c r="M1559" s="60">
        <v>-1626.36</v>
      </c>
      <c r="N1559" s="60">
        <v>83862.070000000007</v>
      </c>
      <c r="O1559" s="60">
        <v>4439.43</v>
      </c>
      <c r="P1559" s="60">
        <v>-203803.54</v>
      </c>
      <c r="Q1559" s="60">
        <v>20976.09</v>
      </c>
      <c r="R1559" s="60">
        <v>66190.95</v>
      </c>
      <c r="S1559" s="60">
        <v>-33094.730000000003</v>
      </c>
      <c r="T1559" s="60">
        <v>2457.79</v>
      </c>
      <c r="U1559" s="58">
        <f t="shared" si="24"/>
        <v>137680.64000000001</v>
      </c>
    </row>
    <row r="1560" spans="1:21">
      <c r="A1560" s="59">
        <v>2201</v>
      </c>
      <c r="B1560" s="59" t="s">
        <v>87</v>
      </c>
      <c r="C1560" s="59">
        <v>2201</v>
      </c>
      <c r="D1560" s="59" t="s">
        <v>87</v>
      </c>
      <c r="E1560" s="59" t="s">
        <v>1171</v>
      </c>
      <c r="F1560" s="59" t="s">
        <v>1172</v>
      </c>
      <c r="G1560" s="59">
        <v>9908000</v>
      </c>
      <c r="H1560" s="59" t="s">
        <v>1066</v>
      </c>
      <c r="I1560" s="60">
        <v>750.45</v>
      </c>
      <c r="J1560" s="60">
        <v>1952.3</v>
      </c>
      <c r="K1560" s="60">
        <v>1050.32</v>
      </c>
      <c r="L1560" s="60">
        <v>3333.57</v>
      </c>
      <c r="M1560" s="60">
        <v>650.66</v>
      </c>
      <c r="N1560" s="60">
        <v>604.79</v>
      </c>
      <c r="O1560" s="60">
        <v>1307.1500000000001</v>
      </c>
      <c r="P1560" s="60">
        <v>568.70000000000005</v>
      </c>
      <c r="Q1560" s="60">
        <v>942.67</v>
      </c>
      <c r="R1560" s="60">
        <v>835.82</v>
      </c>
      <c r="S1560" s="60">
        <v>875.98</v>
      </c>
      <c r="T1560" s="60">
        <v>779.96</v>
      </c>
      <c r="U1560" s="58">
        <f t="shared" si="24"/>
        <v>13652.369999999999</v>
      </c>
    </row>
    <row r="1561" spans="1:21">
      <c r="A1561" s="59">
        <v>2201</v>
      </c>
      <c r="B1561" s="59" t="s">
        <v>87</v>
      </c>
      <c r="C1561" s="59">
        <v>2201</v>
      </c>
      <c r="D1561" s="59" t="s">
        <v>87</v>
      </c>
      <c r="E1561" s="59" t="s">
        <v>1171</v>
      </c>
      <c r="F1561" s="59" t="s">
        <v>1172</v>
      </c>
      <c r="G1561" s="59">
        <v>9909000</v>
      </c>
      <c r="H1561" s="59" t="s">
        <v>1067</v>
      </c>
      <c r="I1561" s="60"/>
      <c r="J1561" s="60"/>
      <c r="K1561" s="60"/>
      <c r="L1561" s="60"/>
      <c r="M1561" s="60"/>
      <c r="N1561" s="60"/>
      <c r="O1561" s="60">
        <v>1.81</v>
      </c>
      <c r="P1561" s="60">
        <v>0.18</v>
      </c>
      <c r="Q1561" s="60"/>
      <c r="R1561" s="60"/>
      <c r="S1561" s="60"/>
      <c r="T1561" s="60"/>
      <c r="U1561" s="58">
        <f t="shared" si="24"/>
        <v>1.99</v>
      </c>
    </row>
    <row r="1562" spans="1:21">
      <c r="A1562" s="59">
        <v>2201</v>
      </c>
      <c r="B1562" s="59" t="s">
        <v>87</v>
      </c>
      <c r="C1562" s="59">
        <v>2201</v>
      </c>
      <c r="D1562" s="59" t="s">
        <v>87</v>
      </c>
      <c r="E1562" s="59" t="s">
        <v>1171</v>
      </c>
      <c r="F1562" s="59" t="s">
        <v>1172</v>
      </c>
      <c r="G1562" s="59">
        <v>9923000</v>
      </c>
      <c r="H1562" s="59" t="s">
        <v>1164</v>
      </c>
      <c r="I1562" s="60">
        <v>14871.1</v>
      </c>
      <c r="J1562" s="60">
        <v>42050.44</v>
      </c>
      <c r="K1562" s="60">
        <v>19273.810000000001</v>
      </c>
      <c r="L1562" s="60">
        <v>49685.83</v>
      </c>
      <c r="M1562" s="60">
        <v>49060.67</v>
      </c>
      <c r="N1562" s="60">
        <v>19449.16</v>
      </c>
      <c r="O1562" s="60">
        <v>22500.83</v>
      </c>
      <c r="P1562" s="60">
        <v>37592.86</v>
      </c>
      <c r="Q1562" s="60">
        <v>49905.51</v>
      </c>
      <c r="R1562" s="60">
        <v>11188.24</v>
      </c>
      <c r="S1562" s="60">
        <v>50539.47</v>
      </c>
      <c r="T1562" s="60">
        <v>180983.09</v>
      </c>
      <c r="U1562" s="58">
        <f t="shared" si="24"/>
        <v>547101.01</v>
      </c>
    </row>
    <row r="1563" spans="1:21">
      <c r="A1563" s="59">
        <v>2201</v>
      </c>
      <c r="B1563" s="59" t="s">
        <v>87</v>
      </c>
      <c r="C1563" s="59">
        <v>2201</v>
      </c>
      <c r="D1563" s="59" t="s">
        <v>87</v>
      </c>
      <c r="E1563" s="59" t="s">
        <v>1171</v>
      </c>
      <c r="F1563" s="59" t="s">
        <v>1172</v>
      </c>
      <c r="G1563" s="59">
        <v>9930200</v>
      </c>
      <c r="H1563" s="59" t="s">
        <v>1069</v>
      </c>
      <c r="I1563" s="60">
        <v>85.76</v>
      </c>
      <c r="J1563" s="60">
        <v>206.16</v>
      </c>
      <c r="K1563" s="60">
        <v>120.47</v>
      </c>
      <c r="L1563" s="60">
        <v>253.82</v>
      </c>
      <c r="M1563" s="60">
        <v>72.209999999999994</v>
      </c>
      <c r="N1563" s="60">
        <v>37.950000000000003</v>
      </c>
      <c r="O1563" s="60">
        <v>152.32</v>
      </c>
      <c r="P1563" s="60">
        <v>74.67</v>
      </c>
      <c r="Q1563" s="60">
        <v>120.6</v>
      </c>
      <c r="R1563" s="60">
        <v>93.27</v>
      </c>
      <c r="S1563" s="60">
        <v>133.79</v>
      </c>
      <c r="T1563" s="60">
        <v>87.9</v>
      </c>
      <c r="U1563" s="58">
        <f t="shared" si="24"/>
        <v>1438.92</v>
      </c>
    </row>
    <row r="1564" spans="1:21">
      <c r="A1564" s="59">
        <v>2201</v>
      </c>
      <c r="B1564" s="59" t="s">
        <v>87</v>
      </c>
      <c r="C1564" s="59">
        <v>2201</v>
      </c>
      <c r="D1564" s="59" t="s">
        <v>87</v>
      </c>
      <c r="E1564" s="59" t="s">
        <v>1171</v>
      </c>
      <c r="F1564" s="59" t="s">
        <v>1172</v>
      </c>
      <c r="G1564" s="59">
        <v>9935000</v>
      </c>
      <c r="H1564" s="59" t="s">
        <v>1070</v>
      </c>
      <c r="I1564" s="60">
        <v>73.44</v>
      </c>
      <c r="J1564" s="60">
        <v>274.64</v>
      </c>
      <c r="K1564" s="60">
        <v>204.95</v>
      </c>
      <c r="L1564" s="60">
        <v>405.86</v>
      </c>
      <c r="M1564" s="60">
        <v>81.03</v>
      </c>
      <c r="N1564" s="60">
        <v>95.99</v>
      </c>
      <c r="O1564" s="60">
        <v>181.89</v>
      </c>
      <c r="P1564" s="60">
        <v>69.099999999999994</v>
      </c>
      <c r="Q1564" s="60">
        <v>126.62</v>
      </c>
      <c r="R1564" s="60">
        <v>110.06</v>
      </c>
      <c r="S1564" s="60">
        <v>129.88</v>
      </c>
      <c r="T1564" s="60">
        <v>106.01</v>
      </c>
      <c r="U1564" s="58">
        <f t="shared" si="24"/>
        <v>1859.47</v>
      </c>
    </row>
    <row r="1565" spans="1:21">
      <c r="A1565" s="59">
        <v>2201</v>
      </c>
      <c r="B1565" s="59" t="s">
        <v>87</v>
      </c>
      <c r="C1565" s="59">
        <v>2201</v>
      </c>
      <c r="D1565" s="59" t="s">
        <v>87</v>
      </c>
      <c r="E1565" s="59" t="s">
        <v>1171</v>
      </c>
      <c r="F1565" s="59" t="s">
        <v>1172</v>
      </c>
      <c r="G1565" s="59" t="s">
        <v>1071</v>
      </c>
      <c r="H1565" s="59" t="s">
        <v>1072</v>
      </c>
      <c r="I1565" s="60"/>
      <c r="J1565" s="60"/>
      <c r="K1565" s="60">
        <v>76000</v>
      </c>
      <c r="L1565" s="60"/>
      <c r="M1565" s="60"/>
      <c r="N1565" s="60"/>
      <c r="O1565" s="60"/>
      <c r="P1565" s="60"/>
      <c r="Q1565" s="60"/>
      <c r="R1565" s="60"/>
      <c r="S1565" s="60"/>
      <c r="T1565" s="60"/>
      <c r="U1565" s="58">
        <f t="shared" si="24"/>
        <v>76000</v>
      </c>
    </row>
    <row r="1566" spans="1:21">
      <c r="A1566" s="59">
        <v>2201</v>
      </c>
      <c r="B1566" s="59" t="s">
        <v>87</v>
      </c>
      <c r="C1566" s="59">
        <v>2201</v>
      </c>
      <c r="D1566" s="59" t="s">
        <v>87</v>
      </c>
      <c r="E1566" s="59" t="s">
        <v>1173</v>
      </c>
      <c r="F1566" s="59" t="s">
        <v>1174</v>
      </c>
      <c r="G1566" s="59">
        <v>9184100</v>
      </c>
      <c r="H1566" s="59" t="s">
        <v>93</v>
      </c>
      <c r="I1566" s="60">
        <v>-9309067.2400000002</v>
      </c>
      <c r="J1566" s="60">
        <v>11015155.789999999</v>
      </c>
      <c r="K1566" s="60">
        <v>2886383.93</v>
      </c>
      <c r="L1566" s="60">
        <v>2507828.6800000002</v>
      </c>
      <c r="M1566" s="60">
        <v>2096467.85</v>
      </c>
      <c r="N1566" s="60">
        <v>3071407.1</v>
      </c>
      <c r="O1566" s="60">
        <v>1951678.29</v>
      </c>
      <c r="P1566" s="60">
        <v>2028911.64</v>
      </c>
      <c r="Q1566" s="60">
        <v>2038877.51</v>
      </c>
      <c r="R1566" s="60">
        <v>3080194.64</v>
      </c>
      <c r="S1566" s="60">
        <v>3230432.96</v>
      </c>
      <c r="T1566" s="60">
        <v>11446112.560000001</v>
      </c>
      <c r="U1566" s="58">
        <f t="shared" si="24"/>
        <v>36044383.710000001</v>
      </c>
    </row>
    <row r="1567" spans="1:21">
      <c r="A1567" s="59">
        <v>2201</v>
      </c>
      <c r="B1567" s="59" t="s">
        <v>87</v>
      </c>
      <c r="C1567" s="59">
        <v>2201</v>
      </c>
      <c r="D1567" s="59" t="s">
        <v>87</v>
      </c>
      <c r="E1567" s="59" t="s">
        <v>1173</v>
      </c>
      <c r="F1567" s="59" t="s">
        <v>1174</v>
      </c>
      <c r="G1567" s="59">
        <v>9548000</v>
      </c>
      <c r="H1567" s="59" t="s">
        <v>1029</v>
      </c>
      <c r="I1567" s="60"/>
      <c r="J1567" s="60"/>
      <c r="K1567" s="60"/>
      <c r="L1567" s="60">
        <v>256</v>
      </c>
      <c r="M1567" s="60"/>
      <c r="N1567" s="60">
        <v>-256</v>
      </c>
      <c r="O1567" s="60">
        <v>125</v>
      </c>
      <c r="P1567" s="60"/>
      <c r="Q1567" s="60"/>
      <c r="R1567" s="60">
        <v>3674.79</v>
      </c>
      <c r="S1567" s="60"/>
      <c r="T1567" s="60">
        <v>7650</v>
      </c>
      <c r="U1567" s="58">
        <f t="shared" si="24"/>
        <v>11449.79</v>
      </c>
    </row>
    <row r="1568" spans="1:21">
      <c r="A1568" s="59">
        <v>2201</v>
      </c>
      <c r="B1568" s="59" t="s">
        <v>87</v>
      </c>
      <c r="C1568" s="59">
        <v>2201</v>
      </c>
      <c r="D1568" s="59" t="s">
        <v>87</v>
      </c>
      <c r="E1568" s="59" t="s">
        <v>1173</v>
      </c>
      <c r="F1568" s="59" t="s">
        <v>1174</v>
      </c>
      <c r="G1568" s="59">
        <v>9549000</v>
      </c>
      <c r="H1568" s="59" t="s">
        <v>1030</v>
      </c>
      <c r="I1568" s="60">
        <v>24245.86</v>
      </c>
      <c r="J1568" s="60">
        <v>12012.03</v>
      </c>
      <c r="K1568" s="60"/>
      <c r="L1568" s="60">
        <v>2563</v>
      </c>
      <c r="M1568" s="60">
        <v>-2078.2399999999998</v>
      </c>
      <c r="N1568" s="60"/>
      <c r="O1568" s="60"/>
      <c r="P1568" s="60">
        <v>15455.16</v>
      </c>
      <c r="Q1568" s="60"/>
      <c r="R1568" s="60">
        <v>7349.58</v>
      </c>
      <c r="S1568" s="60"/>
      <c r="T1568" s="60">
        <v>26759.360000000001</v>
      </c>
      <c r="U1568" s="58">
        <f t="shared" si="24"/>
        <v>86306.75</v>
      </c>
    </row>
    <row r="1569" spans="1:21">
      <c r="A1569" s="59">
        <v>2201</v>
      </c>
      <c r="B1569" s="59" t="s">
        <v>87</v>
      </c>
      <c r="C1569" s="59">
        <v>2201</v>
      </c>
      <c r="D1569" s="59" t="s">
        <v>87</v>
      </c>
      <c r="E1569" s="59" t="s">
        <v>1173</v>
      </c>
      <c r="F1569" s="59" t="s">
        <v>1174</v>
      </c>
      <c r="G1569" s="59">
        <v>9553000</v>
      </c>
      <c r="H1569" s="59" t="s">
        <v>1032</v>
      </c>
      <c r="I1569" s="60"/>
      <c r="J1569" s="60"/>
      <c r="K1569" s="60"/>
      <c r="L1569" s="60"/>
      <c r="M1569" s="60"/>
      <c r="N1569" s="60">
        <v>-5885.04</v>
      </c>
      <c r="O1569" s="60"/>
      <c r="P1569" s="60"/>
      <c r="Q1569" s="60"/>
      <c r="R1569" s="60"/>
      <c r="S1569" s="60"/>
      <c r="T1569" s="60"/>
      <c r="U1569" s="58">
        <f t="shared" si="24"/>
        <v>-5885.04</v>
      </c>
    </row>
    <row r="1570" spans="1:21">
      <c r="A1570" s="59">
        <v>2201</v>
      </c>
      <c r="B1570" s="59" t="s">
        <v>87</v>
      </c>
      <c r="C1570" s="59">
        <v>2201</v>
      </c>
      <c r="D1570" s="59" t="s">
        <v>87</v>
      </c>
      <c r="E1570" s="59" t="s">
        <v>1173</v>
      </c>
      <c r="F1570" s="59" t="s">
        <v>1174</v>
      </c>
      <c r="G1570" s="59">
        <v>9560000</v>
      </c>
      <c r="H1570" s="59" t="s">
        <v>1035</v>
      </c>
      <c r="I1570" s="60"/>
      <c r="J1570" s="60"/>
      <c r="K1570" s="60"/>
      <c r="L1570" s="60"/>
      <c r="M1570" s="60"/>
      <c r="N1570" s="60"/>
      <c r="O1570" s="60">
        <v>125</v>
      </c>
      <c r="P1570" s="60"/>
      <c r="Q1570" s="60"/>
      <c r="R1570" s="60"/>
      <c r="S1570" s="60"/>
      <c r="T1570" s="60"/>
      <c r="U1570" s="58">
        <f t="shared" si="24"/>
        <v>125</v>
      </c>
    </row>
    <row r="1571" spans="1:21">
      <c r="A1571" s="59">
        <v>2201</v>
      </c>
      <c r="B1571" s="59" t="s">
        <v>87</v>
      </c>
      <c r="C1571" s="59">
        <v>2201</v>
      </c>
      <c r="D1571" s="59" t="s">
        <v>87</v>
      </c>
      <c r="E1571" s="59" t="s">
        <v>1173</v>
      </c>
      <c r="F1571" s="59" t="s">
        <v>1174</v>
      </c>
      <c r="G1571" s="59">
        <v>9571000</v>
      </c>
      <c r="H1571" s="59" t="s">
        <v>1046</v>
      </c>
      <c r="I1571" s="60"/>
      <c r="J1571" s="60"/>
      <c r="K1571" s="60"/>
      <c r="L1571" s="60"/>
      <c r="M1571" s="60"/>
      <c r="N1571" s="60"/>
      <c r="O1571" s="60"/>
      <c r="P1571" s="60">
        <v>3632.81</v>
      </c>
      <c r="Q1571" s="60"/>
      <c r="R1571" s="60"/>
      <c r="S1571" s="60"/>
      <c r="T1571" s="60"/>
      <c r="U1571" s="58">
        <f t="shared" si="24"/>
        <v>3632.81</v>
      </c>
    </row>
    <row r="1572" spans="1:21">
      <c r="A1572" s="59">
        <v>2201</v>
      </c>
      <c r="B1572" s="59" t="s">
        <v>87</v>
      </c>
      <c r="C1572" s="59">
        <v>2201</v>
      </c>
      <c r="D1572" s="59" t="s">
        <v>87</v>
      </c>
      <c r="E1572" s="59" t="s">
        <v>1173</v>
      </c>
      <c r="F1572" s="59" t="s">
        <v>1174</v>
      </c>
      <c r="G1572" s="59">
        <v>9580000</v>
      </c>
      <c r="H1572" s="59" t="s">
        <v>1047</v>
      </c>
      <c r="I1572" s="60"/>
      <c r="J1572" s="60"/>
      <c r="K1572" s="60"/>
      <c r="L1572" s="60"/>
      <c r="M1572" s="60"/>
      <c r="N1572" s="60"/>
      <c r="O1572" s="60">
        <v>255</v>
      </c>
      <c r="P1572" s="60">
        <v>680</v>
      </c>
      <c r="Q1572" s="60"/>
      <c r="R1572" s="60"/>
      <c r="S1572" s="60">
        <v>125</v>
      </c>
      <c r="T1572" s="60">
        <v>625</v>
      </c>
      <c r="U1572" s="58">
        <f t="shared" si="24"/>
        <v>1685</v>
      </c>
    </row>
    <row r="1573" spans="1:21">
      <c r="A1573" s="59">
        <v>2201</v>
      </c>
      <c r="B1573" s="59" t="s">
        <v>87</v>
      </c>
      <c r="C1573" s="59">
        <v>2201</v>
      </c>
      <c r="D1573" s="59" t="s">
        <v>87</v>
      </c>
      <c r="E1573" s="59" t="s">
        <v>1173</v>
      </c>
      <c r="F1573" s="59" t="s">
        <v>1174</v>
      </c>
      <c r="G1573" s="59">
        <v>9581000</v>
      </c>
      <c r="H1573" s="59" t="s">
        <v>1048</v>
      </c>
      <c r="I1573" s="60"/>
      <c r="J1573" s="60"/>
      <c r="K1573" s="60"/>
      <c r="L1573" s="60">
        <v>5071.6400000000003</v>
      </c>
      <c r="M1573" s="60">
        <v>-5071.6400000000003</v>
      </c>
      <c r="N1573" s="60"/>
      <c r="O1573" s="60"/>
      <c r="P1573" s="60"/>
      <c r="Q1573" s="60"/>
      <c r="R1573" s="60"/>
      <c r="S1573" s="60"/>
      <c r="T1573" s="60"/>
      <c r="U1573" s="58">
        <f t="shared" si="24"/>
        <v>0</v>
      </c>
    </row>
    <row r="1574" spans="1:21">
      <c r="A1574" s="59">
        <v>2201</v>
      </c>
      <c r="B1574" s="59" t="s">
        <v>87</v>
      </c>
      <c r="C1574" s="59">
        <v>2201</v>
      </c>
      <c r="D1574" s="59" t="s">
        <v>87</v>
      </c>
      <c r="E1574" s="59" t="s">
        <v>1173</v>
      </c>
      <c r="F1574" s="59" t="s">
        <v>1174</v>
      </c>
      <c r="G1574" s="59">
        <v>9582000</v>
      </c>
      <c r="H1574" s="59" t="s">
        <v>1049</v>
      </c>
      <c r="I1574" s="60"/>
      <c r="J1574" s="60"/>
      <c r="K1574" s="60"/>
      <c r="L1574" s="60"/>
      <c r="M1574" s="60"/>
      <c r="N1574" s="60"/>
      <c r="O1574" s="60"/>
      <c r="P1574" s="60"/>
      <c r="Q1574" s="60"/>
      <c r="R1574" s="60">
        <v>5176</v>
      </c>
      <c r="S1574" s="60"/>
      <c r="T1574" s="60"/>
      <c r="U1574" s="58">
        <f t="shared" si="24"/>
        <v>5176</v>
      </c>
    </row>
    <row r="1575" spans="1:21">
      <c r="A1575" s="59">
        <v>2201</v>
      </c>
      <c r="B1575" s="59" t="s">
        <v>87</v>
      </c>
      <c r="C1575" s="59">
        <v>2201</v>
      </c>
      <c r="D1575" s="59" t="s">
        <v>87</v>
      </c>
      <c r="E1575" s="59" t="s">
        <v>1173</v>
      </c>
      <c r="F1575" s="59" t="s">
        <v>1174</v>
      </c>
      <c r="G1575" s="59">
        <v>9583000</v>
      </c>
      <c r="H1575" s="59" t="s">
        <v>1050</v>
      </c>
      <c r="I1575" s="60"/>
      <c r="J1575" s="60"/>
      <c r="K1575" s="60"/>
      <c r="L1575" s="60"/>
      <c r="M1575" s="60"/>
      <c r="N1575" s="60"/>
      <c r="O1575" s="60"/>
      <c r="P1575" s="60"/>
      <c r="Q1575" s="60">
        <v>17611.2</v>
      </c>
      <c r="R1575" s="60">
        <v>80178.179999999993</v>
      </c>
      <c r="S1575" s="60">
        <v>37997.279999999999</v>
      </c>
      <c r="T1575" s="60">
        <v>126606.39</v>
      </c>
      <c r="U1575" s="58">
        <f t="shared" si="24"/>
        <v>262393.05</v>
      </c>
    </row>
    <row r="1576" spans="1:21">
      <c r="A1576" s="59">
        <v>2201</v>
      </c>
      <c r="B1576" s="59" t="s">
        <v>87</v>
      </c>
      <c r="C1576" s="59">
        <v>2201</v>
      </c>
      <c r="D1576" s="59" t="s">
        <v>87</v>
      </c>
      <c r="E1576" s="59" t="s">
        <v>1173</v>
      </c>
      <c r="F1576" s="59" t="s">
        <v>1174</v>
      </c>
      <c r="G1576" s="59">
        <v>9585000</v>
      </c>
      <c r="H1576" s="59" t="s">
        <v>1052</v>
      </c>
      <c r="I1576" s="60"/>
      <c r="J1576" s="60"/>
      <c r="K1576" s="60"/>
      <c r="L1576" s="60"/>
      <c r="M1576" s="60"/>
      <c r="N1576" s="60"/>
      <c r="O1576" s="60">
        <v>75000</v>
      </c>
      <c r="P1576" s="60">
        <v>75000</v>
      </c>
      <c r="Q1576" s="60">
        <v>75000</v>
      </c>
      <c r="R1576" s="60">
        <v>75000</v>
      </c>
      <c r="S1576" s="60">
        <v>32775</v>
      </c>
      <c r="T1576" s="60"/>
      <c r="U1576" s="58">
        <f t="shared" si="24"/>
        <v>332775</v>
      </c>
    </row>
    <row r="1577" spans="1:21">
      <c r="A1577" s="59">
        <v>2201</v>
      </c>
      <c r="B1577" s="59" t="s">
        <v>87</v>
      </c>
      <c r="C1577" s="59">
        <v>2201</v>
      </c>
      <c r="D1577" s="59" t="s">
        <v>87</v>
      </c>
      <c r="E1577" s="59" t="s">
        <v>1173</v>
      </c>
      <c r="F1577" s="59" t="s">
        <v>1174</v>
      </c>
      <c r="G1577" s="59">
        <v>9586000</v>
      </c>
      <c r="H1577" s="59" t="s">
        <v>1053</v>
      </c>
      <c r="I1577" s="60"/>
      <c r="J1577" s="60"/>
      <c r="K1577" s="60"/>
      <c r="L1577" s="60"/>
      <c r="M1577" s="60"/>
      <c r="N1577" s="60"/>
      <c r="O1577" s="60"/>
      <c r="P1577" s="60">
        <v>94931.19</v>
      </c>
      <c r="Q1577" s="60"/>
      <c r="R1577" s="60"/>
      <c r="S1577" s="60"/>
      <c r="T1577" s="60"/>
      <c r="U1577" s="58">
        <f t="shared" si="24"/>
        <v>94931.19</v>
      </c>
    </row>
    <row r="1578" spans="1:21">
      <c r="A1578" s="59">
        <v>2201</v>
      </c>
      <c r="B1578" s="59" t="s">
        <v>87</v>
      </c>
      <c r="C1578" s="59">
        <v>2201</v>
      </c>
      <c r="D1578" s="59" t="s">
        <v>87</v>
      </c>
      <c r="E1578" s="59" t="s">
        <v>1173</v>
      </c>
      <c r="F1578" s="59" t="s">
        <v>1174</v>
      </c>
      <c r="G1578" s="59">
        <v>9588000</v>
      </c>
      <c r="H1578" s="59" t="s">
        <v>1055</v>
      </c>
      <c r="I1578" s="60"/>
      <c r="J1578" s="60">
        <v>550</v>
      </c>
      <c r="K1578" s="60">
        <v>3410</v>
      </c>
      <c r="L1578" s="60">
        <v>2860</v>
      </c>
      <c r="M1578" s="60">
        <v>7535</v>
      </c>
      <c r="N1578" s="60">
        <v>10450</v>
      </c>
      <c r="O1578" s="60">
        <v>2420</v>
      </c>
      <c r="P1578" s="60"/>
      <c r="Q1578" s="60"/>
      <c r="R1578" s="60"/>
      <c r="S1578" s="60"/>
      <c r="T1578" s="60"/>
      <c r="U1578" s="58">
        <f t="shared" si="24"/>
        <v>27225</v>
      </c>
    </row>
    <row r="1579" spans="1:21">
      <c r="A1579" s="59">
        <v>2201</v>
      </c>
      <c r="B1579" s="59" t="s">
        <v>87</v>
      </c>
      <c r="C1579" s="59">
        <v>2201</v>
      </c>
      <c r="D1579" s="59" t="s">
        <v>87</v>
      </c>
      <c r="E1579" s="59" t="s">
        <v>1173</v>
      </c>
      <c r="F1579" s="59" t="s">
        <v>1174</v>
      </c>
      <c r="G1579" s="59">
        <v>9903000</v>
      </c>
      <c r="H1579" s="59" t="s">
        <v>1065</v>
      </c>
      <c r="I1579" s="60">
        <v>62317.5</v>
      </c>
      <c r="J1579" s="60">
        <v>139448.18</v>
      </c>
      <c r="K1579" s="60">
        <v>60656.39</v>
      </c>
      <c r="L1579" s="60">
        <v>298022.57</v>
      </c>
      <c r="M1579" s="60">
        <v>-259789.07</v>
      </c>
      <c r="N1579" s="60">
        <v>137155.42000000001</v>
      </c>
      <c r="O1579" s="60">
        <v>478029.98</v>
      </c>
      <c r="P1579" s="60">
        <v>34486.42</v>
      </c>
      <c r="Q1579" s="60">
        <v>13400</v>
      </c>
      <c r="R1579" s="60">
        <v>80902.509999999995</v>
      </c>
      <c r="S1579" s="60">
        <v>256103.19</v>
      </c>
      <c r="T1579" s="60">
        <v>132205.21</v>
      </c>
      <c r="U1579" s="58">
        <f t="shared" si="24"/>
        <v>1432938.3</v>
      </c>
    </row>
    <row r="1580" spans="1:21">
      <c r="A1580" s="59">
        <v>2201</v>
      </c>
      <c r="B1580" s="59" t="s">
        <v>87</v>
      </c>
      <c r="C1580" s="59">
        <v>2201</v>
      </c>
      <c r="D1580" s="59" t="s">
        <v>87</v>
      </c>
      <c r="E1580" s="59" t="s">
        <v>1173</v>
      </c>
      <c r="F1580" s="59" t="s">
        <v>1174</v>
      </c>
      <c r="G1580" s="59">
        <v>9908000</v>
      </c>
      <c r="H1580" s="59" t="s">
        <v>1066</v>
      </c>
      <c r="I1580" s="60">
        <v>52495.55</v>
      </c>
      <c r="J1580" s="60">
        <v>-36793.18</v>
      </c>
      <c r="K1580" s="60">
        <v>18713.75</v>
      </c>
      <c r="L1580" s="60">
        <v>17268.740000000002</v>
      </c>
      <c r="M1580" s="60">
        <v>13616.08</v>
      </c>
      <c r="N1580" s="60"/>
      <c r="O1580" s="60"/>
      <c r="P1580" s="60"/>
      <c r="Q1580" s="60"/>
      <c r="R1580" s="60"/>
      <c r="S1580" s="60"/>
      <c r="T1580" s="60"/>
      <c r="U1580" s="58">
        <f t="shared" si="24"/>
        <v>65300.94</v>
      </c>
    </row>
    <row r="1581" spans="1:21">
      <c r="A1581" s="59">
        <v>2201</v>
      </c>
      <c r="B1581" s="59" t="s">
        <v>87</v>
      </c>
      <c r="C1581" s="59">
        <v>2201</v>
      </c>
      <c r="D1581" s="59" t="s">
        <v>87</v>
      </c>
      <c r="E1581" s="59" t="s">
        <v>1173</v>
      </c>
      <c r="F1581" s="59" t="s">
        <v>1174</v>
      </c>
      <c r="G1581" s="59">
        <v>9923000</v>
      </c>
      <c r="H1581" s="59" t="s">
        <v>1164</v>
      </c>
      <c r="I1581" s="60">
        <v>462233.36</v>
      </c>
      <c r="J1581" s="60">
        <v>398772.24</v>
      </c>
      <c r="K1581" s="60">
        <v>287615.09999999998</v>
      </c>
      <c r="L1581" s="60">
        <v>303364.21000000002</v>
      </c>
      <c r="M1581" s="60">
        <v>556681.31000000006</v>
      </c>
      <c r="N1581" s="60">
        <v>466912.86</v>
      </c>
      <c r="O1581" s="60">
        <v>269351.40999999997</v>
      </c>
      <c r="P1581" s="60">
        <v>177245.51</v>
      </c>
      <c r="Q1581" s="60">
        <v>141071.26999999999</v>
      </c>
      <c r="R1581" s="60">
        <v>264611.21000000002</v>
      </c>
      <c r="S1581" s="60">
        <v>440354.57</v>
      </c>
      <c r="T1581" s="60">
        <v>380353.88</v>
      </c>
      <c r="U1581" s="58">
        <f t="shared" si="24"/>
        <v>4148566.9299999997</v>
      </c>
    </row>
    <row r="1582" spans="1:21">
      <c r="A1582" s="59">
        <v>2201</v>
      </c>
      <c r="B1582" s="59" t="s">
        <v>87</v>
      </c>
      <c r="C1582" s="59">
        <v>2201</v>
      </c>
      <c r="D1582" s="59" t="s">
        <v>87</v>
      </c>
      <c r="E1582" s="59" t="s">
        <v>1173</v>
      </c>
      <c r="F1582" s="59" t="s">
        <v>1174</v>
      </c>
      <c r="G1582" s="59">
        <v>9928000</v>
      </c>
      <c r="H1582" s="59" t="s">
        <v>1143</v>
      </c>
      <c r="I1582" s="60"/>
      <c r="J1582" s="60"/>
      <c r="K1582" s="60">
        <v>32171</v>
      </c>
      <c r="L1582" s="60"/>
      <c r="M1582" s="60">
        <v>2644.29</v>
      </c>
      <c r="N1582" s="60"/>
      <c r="O1582" s="60">
        <v>57216.71</v>
      </c>
      <c r="P1582" s="60"/>
      <c r="Q1582" s="60"/>
      <c r="R1582" s="60"/>
      <c r="S1582" s="60"/>
      <c r="T1582" s="60"/>
      <c r="U1582" s="58">
        <f t="shared" si="24"/>
        <v>92032</v>
      </c>
    </row>
    <row r="1583" spans="1:21">
      <c r="A1583" s="59">
        <v>2201</v>
      </c>
      <c r="B1583" s="59" t="s">
        <v>87</v>
      </c>
      <c r="C1583" s="59">
        <v>2201</v>
      </c>
      <c r="D1583" s="59" t="s">
        <v>87</v>
      </c>
      <c r="E1583" s="59" t="s">
        <v>1173</v>
      </c>
      <c r="F1583" s="59" t="s">
        <v>1174</v>
      </c>
      <c r="G1583" s="59">
        <v>9930200</v>
      </c>
      <c r="H1583" s="59" t="s">
        <v>1069</v>
      </c>
      <c r="I1583" s="60">
        <v>7589.64</v>
      </c>
      <c r="J1583" s="60">
        <v>135016.29999999999</v>
      </c>
      <c r="K1583" s="60">
        <v>75626.899999999994</v>
      </c>
      <c r="L1583" s="60"/>
      <c r="M1583" s="60">
        <v>321000</v>
      </c>
      <c r="N1583" s="60">
        <v>48000</v>
      </c>
      <c r="O1583" s="60"/>
      <c r="P1583" s="60"/>
      <c r="Q1583" s="60"/>
      <c r="R1583" s="60">
        <v>-81562.5</v>
      </c>
      <c r="S1583" s="60"/>
      <c r="T1583" s="60"/>
      <c r="U1583" s="58">
        <f t="shared" si="24"/>
        <v>505670.33999999997</v>
      </c>
    </row>
    <row r="1584" spans="1:21">
      <c r="A1584" s="59">
        <v>2201</v>
      </c>
      <c r="B1584" s="59" t="s">
        <v>87</v>
      </c>
      <c r="C1584" s="59">
        <v>2201</v>
      </c>
      <c r="D1584" s="59" t="s">
        <v>87</v>
      </c>
      <c r="E1584" s="59" t="s">
        <v>1173</v>
      </c>
      <c r="F1584" s="59" t="s">
        <v>1174</v>
      </c>
      <c r="G1584" s="59">
        <v>9935000</v>
      </c>
      <c r="H1584" s="59" t="s">
        <v>1070</v>
      </c>
      <c r="I1584" s="60">
        <v>2931.06</v>
      </c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58">
        <f t="shared" si="24"/>
        <v>2931.06</v>
      </c>
    </row>
    <row r="1585" spans="1:21">
      <c r="A1585" s="59">
        <v>2201</v>
      </c>
      <c r="B1585" s="59" t="s">
        <v>87</v>
      </c>
      <c r="C1585" s="59">
        <v>2201</v>
      </c>
      <c r="D1585" s="59" t="s">
        <v>87</v>
      </c>
      <c r="E1585" s="59" t="s">
        <v>1173</v>
      </c>
      <c r="F1585" s="59" t="s">
        <v>1174</v>
      </c>
      <c r="G1585" s="59" t="s">
        <v>1071</v>
      </c>
      <c r="H1585" s="59" t="s">
        <v>1072</v>
      </c>
      <c r="I1585" s="60">
        <v>18560</v>
      </c>
      <c r="J1585" s="60"/>
      <c r="K1585" s="60">
        <v>-17580.04</v>
      </c>
      <c r="L1585" s="60"/>
      <c r="M1585" s="60"/>
      <c r="N1585" s="60"/>
      <c r="O1585" s="60"/>
      <c r="P1585" s="60"/>
      <c r="Q1585" s="60"/>
      <c r="R1585" s="60"/>
      <c r="S1585" s="60"/>
      <c r="T1585" s="60"/>
      <c r="U1585" s="58">
        <f t="shared" si="24"/>
        <v>979.95999999999913</v>
      </c>
    </row>
    <row r="1586" spans="1:21">
      <c r="A1586" s="59">
        <v>2201</v>
      </c>
      <c r="B1586" s="59" t="s">
        <v>87</v>
      </c>
      <c r="C1586" s="59">
        <v>2201</v>
      </c>
      <c r="D1586" s="59" t="s">
        <v>87</v>
      </c>
      <c r="E1586" s="59" t="s">
        <v>1175</v>
      </c>
      <c r="F1586" s="59" t="s">
        <v>1176</v>
      </c>
      <c r="G1586" s="59">
        <v>9184100</v>
      </c>
      <c r="H1586" s="59" t="s">
        <v>93</v>
      </c>
      <c r="I1586" s="60">
        <v>-1021.87</v>
      </c>
      <c r="J1586" s="60">
        <v>3168.75</v>
      </c>
      <c r="K1586" s="60">
        <v>-1125</v>
      </c>
      <c r="L1586" s="60"/>
      <c r="M1586" s="60"/>
      <c r="N1586" s="60">
        <v>337.5</v>
      </c>
      <c r="O1586" s="60"/>
      <c r="P1586" s="60">
        <v>1778.82</v>
      </c>
      <c r="Q1586" s="60">
        <v>35000</v>
      </c>
      <c r="R1586" s="60">
        <v>186212.79</v>
      </c>
      <c r="S1586" s="60"/>
      <c r="T1586" s="60">
        <v>70558.8</v>
      </c>
      <c r="U1586" s="58">
        <f t="shared" si="24"/>
        <v>294909.78999999998</v>
      </c>
    </row>
    <row r="1587" spans="1:21">
      <c r="A1587" s="59">
        <v>2201</v>
      </c>
      <c r="B1587" s="59" t="s">
        <v>87</v>
      </c>
      <c r="C1587" s="59">
        <v>2201</v>
      </c>
      <c r="D1587" s="59" t="s">
        <v>87</v>
      </c>
      <c r="E1587" s="59" t="s">
        <v>1175</v>
      </c>
      <c r="F1587" s="59" t="s">
        <v>1176</v>
      </c>
      <c r="G1587" s="59">
        <v>9549000</v>
      </c>
      <c r="H1587" s="59" t="s">
        <v>1030</v>
      </c>
      <c r="I1587" s="60"/>
      <c r="J1587" s="60"/>
      <c r="K1587" s="60"/>
      <c r="L1587" s="60"/>
      <c r="M1587" s="60"/>
      <c r="N1587" s="60"/>
      <c r="O1587" s="60"/>
      <c r="P1587" s="60">
        <v>4694.3999999999996</v>
      </c>
      <c r="Q1587" s="60"/>
      <c r="R1587" s="60"/>
      <c r="S1587" s="60"/>
      <c r="T1587" s="60"/>
      <c r="U1587" s="58">
        <f t="shared" si="24"/>
        <v>4694.3999999999996</v>
      </c>
    </row>
    <row r="1588" spans="1:21">
      <c r="A1588" s="59">
        <v>2201</v>
      </c>
      <c r="B1588" s="59" t="s">
        <v>87</v>
      </c>
      <c r="C1588" s="59">
        <v>2201</v>
      </c>
      <c r="D1588" s="59" t="s">
        <v>87</v>
      </c>
      <c r="E1588" s="59" t="s">
        <v>1175</v>
      </c>
      <c r="F1588" s="59" t="s">
        <v>1176</v>
      </c>
      <c r="G1588" s="59">
        <v>9923000</v>
      </c>
      <c r="H1588" s="59" t="s">
        <v>1164</v>
      </c>
      <c r="I1588" s="60">
        <v>-2975</v>
      </c>
      <c r="J1588" s="60">
        <v>2975</v>
      </c>
      <c r="K1588" s="60">
        <v>47703.59</v>
      </c>
      <c r="L1588" s="60">
        <v>31500</v>
      </c>
      <c r="M1588" s="60">
        <v>16916.669999999998</v>
      </c>
      <c r="N1588" s="60">
        <v>52343.75</v>
      </c>
      <c r="O1588" s="60">
        <v>631.25</v>
      </c>
      <c r="P1588" s="60">
        <v>76031.25</v>
      </c>
      <c r="Q1588" s="60">
        <v>6543.75</v>
      </c>
      <c r="R1588" s="60">
        <v>5000</v>
      </c>
      <c r="S1588" s="60">
        <v>21100</v>
      </c>
      <c r="T1588" s="60">
        <v>406.25</v>
      </c>
      <c r="U1588" s="58">
        <f t="shared" si="24"/>
        <v>258176.51</v>
      </c>
    </row>
    <row r="1589" spans="1:21">
      <c r="A1589" s="59">
        <v>2201</v>
      </c>
      <c r="B1589" s="59" t="s">
        <v>87</v>
      </c>
      <c r="C1589" s="59">
        <v>2201</v>
      </c>
      <c r="D1589" s="59" t="s">
        <v>87</v>
      </c>
      <c r="E1589" s="59" t="s">
        <v>1177</v>
      </c>
      <c r="F1589" s="59" t="s">
        <v>1178</v>
      </c>
      <c r="G1589" s="59">
        <v>9184100</v>
      </c>
      <c r="H1589" s="59" t="s">
        <v>93</v>
      </c>
      <c r="I1589" s="60">
        <v>49103300.079999998</v>
      </c>
      <c r="J1589" s="60">
        <v>25204282.609999999</v>
      </c>
      <c r="K1589" s="60">
        <v>61479125.329999998</v>
      </c>
      <c r="L1589" s="60">
        <v>57866772.770000003</v>
      </c>
      <c r="M1589" s="60">
        <v>68785149.689999998</v>
      </c>
      <c r="N1589" s="60">
        <v>64235527.630000003</v>
      </c>
      <c r="O1589" s="60">
        <v>80515198.909999996</v>
      </c>
      <c r="P1589" s="60">
        <v>116156414.39</v>
      </c>
      <c r="Q1589" s="60">
        <v>49088776.100000001</v>
      </c>
      <c r="R1589" s="60">
        <v>47635370.009999998</v>
      </c>
      <c r="S1589" s="60">
        <v>79289985.109999999</v>
      </c>
      <c r="T1589" s="60">
        <v>162986002.94</v>
      </c>
      <c r="U1589" s="58">
        <f t="shared" si="24"/>
        <v>862345905.56999993</v>
      </c>
    </row>
    <row r="1590" spans="1:21">
      <c r="A1590" s="59">
        <v>2201</v>
      </c>
      <c r="B1590" s="59" t="s">
        <v>87</v>
      </c>
      <c r="C1590" s="59">
        <v>2201</v>
      </c>
      <c r="D1590" s="59" t="s">
        <v>87</v>
      </c>
      <c r="E1590" s="59" t="s">
        <v>1177</v>
      </c>
      <c r="F1590" s="59" t="s">
        <v>1178</v>
      </c>
      <c r="G1590" s="59">
        <v>9416000</v>
      </c>
      <c r="H1590" s="59" t="s">
        <v>1015</v>
      </c>
      <c r="I1590" s="60">
        <v>13351.24</v>
      </c>
      <c r="J1590" s="60">
        <v>6778.98</v>
      </c>
      <c r="K1590" s="60">
        <v>28934.54</v>
      </c>
      <c r="L1590" s="60">
        <v>28823.56</v>
      </c>
      <c r="M1590" s="60">
        <v>29388.74</v>
      </c>
      <c r="N1590" s="60">
        <v>18031.349999999999</v>
      </c>
      <c r="O1590" s="60">
        <v>19706.509999999998</v>
      </c>
      <c r="P1590" s="60">
        <v>30080.67</v>
      </c>
      <c r="Q1590" s="60">
        <v>7449.94</v>
      </c>
      <c r="R1590" s="60">
        <v>26332.11</v>
      </c>
      <c r="S1590" s="60">
        <v>15018.24</v>
      </c>
      <c r="T1590" s="60">
        <v>13358.65</v>
      </c>
      <c r="U1590" s="58">
        <f t="shared" si="24"/>
        <v>237254.53</v>
      </c>
    </row>
    <row r="1591" spans="1:21">
      <c r="A1591" s="59">
        <v>2201</v>
      </c>
      <c r="B1591" s="59" t="s">
        <v>87</v>
      </c>
      <c r="C1591" s="59">
        <v>2201</v>
      </c>
      <c r="D1591" s="59" t="s">
        <v>87</v>
      </c>
      <c r="E1591" s="59" t="s">
        <v>1177</v>
      </c>
      <c r="F1591" s="59" t="s">
        <v>1178</v>
      </c>
      <c r="G1591" s="59">
        <v>9426500</v>
      </c>
      <c r="H1591" s="59" t="s">
        <v>1016</v>
      </c>
      <c r="I1591" s="60"/>
      <c r="J1591" s="60">
        <v>1929</v>
      </c>
      <c r="K1591" s="60"/>
      <c r="L1591" s="60"/>
      <c r="M1591" s="60">
        <v>0.3</v>
      </c>
      <c r="N1591" s="60">
        <v>10930.54</v>
      </c>
      <c r="O1591" s="60"/>
      <c r="P1591" s="60"/>
      <c r="Q1591" s="60"/>
      <c r="R1591" s="60">
        <v>3774.45</v>
      </c>
      <c r="S1591" s="60"/>
      <c r="T1591" s="60">
        <v>8250</v>
      </c>
      <c r="U1591" s="58">
        <f t="shared" si="24"/>
        <v>24884.29</v>
      </c>
    </row>
    <row r="1592" spans="1:21">
      <c r="A1592" s="59">
        <v>2201</v>
      </c>
      <c r="B1592" s="59" t="s">
        <v>87</v>
      </c>
      <c r="C1592" s="59">
        <v>2201</v>
      </c>
      <c r="D1592" s="59" t="s">
        <v>87</v>
      </c>
      <c r="E1592" s="59" t="s">
        <v>1177</v>
      </c>
      <c r="F1592" s="59" t="s">
        <v>1178</v>
      </c>
      <c r="G1592" s="59">
        <v>9500000</v>
      </c>
      <c r="H1592" s="59" t="s">
        <v>1017</v>
      </c>
      <c r="I1592" s="60">
        <v>-33772.89</v>
      </c>
      <c r="J1592" s="60">
        <v>10405.23</v>
      </c>
      <c r="K1592" s="60">
        <v>17388.189999999999</v>
      </c>
      <c r="L1592" s="60">
        <v>131477.54</v>
      </c>
      <c r="M1592" s="60">
        <v>9148.49</v>
      </c>
      <c r="N1592" s="60">
        <v>31851.33</v>
      </c>
      <c r="O1592" s="60">
        <v>101457.25</v>
      </c>
      <c r="P1592" s="60">
        <v>113910.25</v>
      </c>
      <c r="Q1592" s="60">
        <v>90283.02</v>
      </c>
      <c r="R1592" s="60">
        <v>46449.83</v>
      </c>
      <c r="S1592" s="60">
        <v>22096.81</v>
      </c>
      <c r="T1592" s="60">
        <v>15860.46</v>
      </c>
      <c r="U1592" s="58">
        <f t="shared" si="24"/>
        <v>556555.51</v>
      </c>
    </row>
    <row r="1593" spans="1:21">
      <c r="A1593" s="59">
        <v>2201</v>
      </c>
      <c r="B1593" s="59" t="s">
        <v>87</v>
      </c>
      <c r="C1593" s="59">
        <v>2201</v>
      </c>
      <c r="D1593" s="59" t="s">
        <v>87</v>
      </c>
      <c r="E1593" s="59" t="s">
        <v>1177</v>
      </c>
      <c r="F1593" s="59" t="s">
        <v>1178</v>
      </c>
      <c r="G1593" s="59">
        <v>9501000</v>
      </c>
      <c r="H1593" s="59" t="s">
        <v>1018</v>
      </c>
      <c r="I1593" s="60"/>
      <c r="J1593" s="60"/>
      <c r="K1593" s="60"/>
      <c r="L1593" s="60"/>
      <c r="M1593" s="60">
        <v>7.22</v>
      </c>
      <c r="N1593" s="60">
        <v>4.76</v>
      </c>
      <c r="O1593" s="60">
        <v>2.85</v>
      </c>
      <c r="P1593" s="60">
        <v>5.46</v>
      </c>
      <c r="Q1593" s="60">
        <v>9.0399999999999991</v>
      </c>
      <c r="R1593" s="60">
        <v>22.94</v>
      </c>
      <c r="S1593" s="60">
        <v>12.54</v>
      </c>
      <c r="T1593" s="60">
        <v>5.84</v>
      </c>
      <c r="U1593" s="58">
        <f t="shared" si="24"/>
        <v>70.650000000000006</v>
      </c>
    </row>
    <row r="1594" spans="1:21">
      <c r="A1594" s="59">
        <v>2201</v>
      </c>
      <c r="B1594" s="59" t="s">
        <v>87</v>
      </c>
      <c r="C1594" s="59">
        <v>2201</v>
      </c>
      <c r="D1594" s="59" t="s">
        <v>87</v>
      </c>
      <c r="E1594" s="59" t="s">
        <v>1177</v>
      </c>
      <c r="F1594" s="59" t="s">
        <v>1178</v>
      </c>
      <c r="G1594" s="59">
        <v>9502000</v>
      </c>
      <c r="H1594" s="59" t="s">
        <v>1019</v>
      </c>
      <c r="I1594" s="60">
        <v>130550.06</v>
      </c>
      <c r="J1594" s="60">
        <v>61589.64</v>
      </c>
      <c r="K1594" s="60">
        <v>106010.66</v>
      </c>
      <c r="L1594" s="60">
        <v>47251.78</v>
      </c>
      <c r="M1594" s="60">
        <v>121318.58</v>
      </c>
      <c r="N1594" s="60">
        <v>54351.89</v>
      </c>
      <c r="O1594" s="60">
        <v>47042.54</v>
      </c>
      <c r="P1594" s="60">
        <v>52538.74</v>
      </c>
      <c r="Q1594" s="60">
        <v>117397.61</v>
      </c>
      <c r="R1594" s="60">
        <v>138473.97</v>
      </c>
      <c r="S1594" s="60">
        <v>60270.09</v>
      </c>
      <c r="T1594" s="60">
        <v>45274.22</v>
      </c>
      <c r="U1594" s="58">
        <f t="shared" si="24"/>
        <v>982069.77999999991</v>
      </c>
    </row>
    <row r="1595" spans="1:21">
      <c r="A1595" s="59">
        <v>2201</v>
      </c>
      <c r="B1595" s="59" t="s">
        <v>87</v>
      </c>
      <c r="C1595" s="59">
        <v>2201</v>
      </c>
      <c r="D1595" s="59" t="s">
        <v>87</v>
      </c>
      <c r="E1595" s="59" t="s">
        <v>1177</v>
      </c>
      <c r="F1595" s="59" t="s">
        <v>1178</v>
      </c>
      <c r="G1595" s="59">
        <v>9505000</v>
      </c>
      <c r="H1595" s="59" t="s">
        <v>1020</v>
      </c>
      <c r="I1595" s="60"/>
      <c r="J1595" s="60"/>
      <c r="K1595" s="60"/>
      <c r="L1595" s="60"/>
      <c r="M1595" s="60">
        <v>26.96</v>
      </c>
      <c r="N1595" s="60">
        <v>51.14</v>
      </c>
      <c r="O1595" s="60">
        <v>15.78</v>
      </c>
      <c r="P1595" s="60">
        <v>38.39</v>
      </c>
      <c r="Q1595" s="60">
        <v>45.77</v>
      </c>
      <c r="R1595" s="60">
        <v>163.94</v>
      </c>
      <c r="S1595" s="60">
        <v>99.53</v>
      </c>
      <c r="T1595" s="60">
        <v>67.709999999999994</v>
      </c>
      <c r="U1595" s="58">
        <f t="shared" si="24"/>
        <v>509.21999999999997</v>
      </c>
    </row>
    <row r="1596" spans="1:21">
      <c r="A1596" s="59">
        <v>2201</v>
      </c>
      <c r="B1596" s="59" t="s">
        <v>87</v>
      </c>
      <c r="C1596" s="59">
        <v>2201</v>
      </c>
      <c r="D1596" s="59" t="s">
        <v>87</v>
      </c>
      <c r="E1596" s="59" t="s">
        <v>1177</v>
      </c>
      <c r="F1596" s="59" t="s">
        <v>1178</v>
      </c>
      <c r="G1596" s="59">
        <v>9506000</v>
      </c>
      <c r="H1596" s="59" t="s">
        <v>1021</v>
      </c>
      <c r="I1596" s="60">
        <v>17445.939999999999</v>
      </c>
      <c r="J1596" s="60">
        <v>268320.07</v>
      </c>
      <c r="K1596" s="60">
        <v>102748.68</v>
      </c>
      <c r="L1596" s="60">
        <v>56774.79</v>
      </c>
      <c r="M1596" s="60">
        <v>123463.53</v>
      </c>
      <c r="N1596" s="60">
        <v>223595.99</v>
      </c>
      <c r="O1596" s="60">
        <v>105423.84</v>
      </c>
      <c r="P1596" s="60">
        <v>68392.94</v>
      </c>
      <c r="Q1596" s="60">
        <v>40839.800000000003</v>
      </c>
      <c r="R1596" s="60">
        <v>352023.39</v>
      </c>
      <c r="S1596" s="60">
        <v>-116278.22</v>
      </c>
      <c r="T1596" s="60">
        <v>-67881.39</v>
      </c>
      <c r="U1596" s="58">
        <f t="shared" si="24"/>
        <v>1174869.3600000003</v>
      </c>
    </row>
    <row r="1597" spans="1:21">
      <c r="A1597" s="59">
        <v>2201</v>
      </c>
      <c r="B1597" s="59" t="s">
        <v>87</v>
      </c>
      <c r="C1597" s="59">
        <v>2201</v>
      </c>
      <c r="D1597" s="59" t="s">
        <v>87</v>
      </c>
      <c r="E1597" s="59" t="s">
        <v>1177</v>
      </c>
      <c r="F1597" s="59" t="s">
        <v>1178</v>
      </c>
      <c r="G1597" s="59">
        <v>9510000</v>
      </c>
      <c r="H1597" s="59" t="s">
        <v>1022</v>
      </c>
      <c r="I1597" s="60"/>
      <c r="J1597" s="60"/>
      <c r="K1597" s="60"/>
      <c r="L1597" s="60"/>
      <c r="M1597" s="60"/>
      <c r="N1597" s="60"/>
      <c r="O1597" s="60">
        <v>0.01</v>
      </c>
      <c r="P1597" s="60">
        <v>0.66</v>
      </c>
      <c r="Q1597" s="60"/>
      <c r="R1597" s="60"/>
      <c r="S1597" s="60"/>
      <c r="T1597" s="60"/>
      <c r="U1597" s="58">
        <f t="shared" si="24"/>
        <v>0.67</v>
      </c>
    </row>
    <row r="1598" spans="1:21">
      <c r="A1598" s="59">
        <v>2201</v>
      </c>
      <c r="B1598" s="59" t="s">
        <v>87</v>
      </c>
      <c r="C1598" s="59">
        <v>2201</v>
      </c>
      <c r="D1598" s="59" t="s">
        <v>87</v>
      </c>
      <c r="E1598" s="59" t="s">
        <v>1177</v>
      </c>
      <c r="F1598" s="59" t="s">
        <v>1178</v>
      </c>
      <c r="G1598" s="59">
        <v>9511000</v>
      </c>
      <c r="H1598" s="59" t="s">
        <v>1023</v>
      </c>
      <c r="I1598" s="60">
        <v>-133.85</v>
      </c>
      <c r="J1598" s="60">
        <v>185213.41</v>
      </c>
      <c r="K1598" s="60">
        <v>216703.01</v>
      </c>
      <c r="L1598" s="60">
        <v>68822.28</v>
      </c>
      <c r="M1598" s="60">
        <v>371267.2</v>
      </c>
      <c r="N1598" s="60">
        <v>497272.16</v>
      </c>
      <c r="O1598" s="60">
        <v>365648.34</v>
      </c>
      <c r="P1598" s="60">
        <v>148269.73000000001</v>
      </c>
      <c r="Q1598" s="60">
        <v>135514.66</v>
      </c>
      <c r="R1598" s="60">
        <v>168595.59</v>
      </c>
      <c r="S1598" s="60">
        <v>279476.49</v>
      </c>
      <c r="T1598" s="60">
        <v>586728.81000000006</v>
      </c>
      <c r="U1598" s="58">
        <f t="shared" si="24"/>
        <v>3023377.8299999996</v>
      </c>
    </row>
    <row r="1599" spans="1:21">
      <c r="A1599" s="59">
        <v>2201</v>
      </c>
      <c r="B1599" s="59" t="s">
        <v>87</v>
      </c>
      <c r="C1599" s="59">
        <v>2201</v>
      </c>
      <c r="D1599" s="59" t="s">
        <v>87</v>
      </c>
      <c r="E1599" s="59" t="s">
        <v>1177</v>
      </c>
      <c r="F1599" s="59" t="s">
        <v>1178</v>
      </c>
      <c r="G1599" s="59">
        <v>9512000</v>
      </c>
      <c r="H1599" s="59" t="s">
        <v>1024</v>
      </c>
      <c r="I1599" s="60">
        <v>528037.76</v>
      </c>
      <c r="J1599" s="60">
        <v>824277.52</v>
      </c>
      <c r="K1599" s="60">
        <v>238813.3</v>
      </c>
      <c r="L1599" s="60">
        <v>1272823.8999999999</v>
      </c>
      <c r="M1599" s="60">
        <v>1341861.45</v>
      </c>
      <c r="N1599" s="60">
        <v>554675.18999999994</v>
      </c>
      <c r="O1599" s="60">
        <v>379350.48</v>
      </c>
      <c r="P1599" s="60">
        <v>558101.56000000006</v>
      </c>
      <c r="Q1599" s="60">
        <v>818998.93</v>
      </c>
      <c r="R1599" s="60">
        <v>283946.92</v>
      </c>
      <c r="S1599" s="60">
        <v>210751.51</v>
      </c>
      <c r="T1599" s="60">
        <v>537048.84</v>
      </c>
      <c r="U1599" s="58">
        <f t="shared" si="24"/>
        <v>7548687.3599999994</v>
      </c>
    </row>
    <row r="1600" spans="1:21">
      <c r="A1600" s="59">
        <v>2201</v>
      </c>
      <c r="B1600" s="59" t="s">
        <v>87</v>
      </c>
      <c r="C1600" s="59">
        <v>2201</v>
      </c>
      <c r="D1600" s="59" t="s">
        <v>87</v>
      </c>
      <c r="E1600" s="59" t="s">
        <v>1177</v>
      </c>
      <c r="F1600" s="59" t="s">
        <v>1178</v>
      </c>
      <c r="G1600" s="59">
        <v>9513000</v>
      </c>
      <c r="H1600" s="59" t="s">
        <v>1025</v>
      </c>
      <c r="I1600" s="60">
        <v>291798.48</v>
      </c>
      <c r="J1600" s="60">
        <v>151725.21</v>
      </c>
      <c r="K1600" s="60">
        <v>156979.9</v>
      </c>
      <c r="L1600" s="60">
        <v>1168150.0900000001</v>
      </c>
      <c r="M1600" s="60">
        <v>-273254.24</v>
      </c>
      <c r="N1600" s="60">
        <v>56538.69</v>
      </c>
      <c r="O1600" s="60">
        <v>90438.83</v>
      </c>
      <c r="P1600" s="60">
        <v>122270.91</v>
      </c>
      <c r="Q1600" s="60">
        <v>251998.38</v>
      </c>
      <c r="R1600" s="60">
        <v>-379475.38</v>
      </c>
      <c r="S1600" s="60">
        <v>303011.96000000002</v>
      </c>
      <c r="T1600" s="60">
        <v>54930.3</v>
      </c>
      <c r="U1600" s="58">
        <f t="shared" si="24"/>
        <v>1995113.1300000001</v>
      </c>
    </row>
    <row r="1601" spans="1:21">
      <c r="A1601" s="59">
        <v>2201</v>
      </c>
      <c r="B1601" s="59" t="s">
        <v>87</v>
      </c>
      <c r="C1601" s="59">
        <v>2201</v>
      </c>
      <c r="D1601" s="59" t="s">
        <v>87</v>
      </c>
      <c r="E1601" s="59" t="s">
        <v>1177</v>
      </c>
      <c r="F1601" s="59" t="s">
        <v>1178</v>
      </c>
      <c r="G1601" s="59">
        <v>9514000</v>
      </c>
      <c r="H1601" s="59" t="s">
        <v>1026</v>
      </c>
      <c r="I1601" s="60">
        <v>16258.58</v>
      </c>
      <c r="J1601" s="60">
        <v>124461.57</v>
      </c>
      <c r="K1601" s="60">
        <v>253107.28</v>
      </c>
      <c r="L1601" s="60">
        <v>-221731.57</v>
      </c>
      <c r="M1601" s="60">
        <v>102279.87</v>
      </c>
      <c r="N1601" s="60">
        <v>19918.400000000001</v>
      </c>
      <c r="O1601" s="60">
        <v>22996.06</v>
      </c>
      <c r="P1601" s="60">
        <v>32275.14</v>
      </c>
      <c r="Q1601" s="60">
        <v>65969.94</v>
      </c>
      <c r="R1601" s="60">
        <v>231616.74</v>
      </c>
      <c r="S1601" s="60">
        <v>-130938.08</v>
      </c>
      <c r="T1601" s="60">
        <v>43132.23</v>
      </c>
      <c r="U1601" s="58">
        <f t="shared" si="24"/>
        <v>559346.16</v>
      </c>
    </row>
    <row r="1602" spans="1:21">
      <c r="A1602" s="59">
        <v>2201</v>
      </c>
      <c r="B1602" s="59" t="s">
        <v>87</v>
      </c>
      <c r="C1602" s="59">
        <v>2201</v>
      </c>
      <c r="D1602" s="59" t="s">
        <v>87</v>
      </c>
      <c r="E1602" s="59" t="s">
        <v>1177</v>
      </c>
      <c r="F1602" s="59" t="s">
        <v>1178</v>
      </c>
      <c r="G1602" s="59">
        <v>9546000</v>
      </c>
      <c r="H1602" s="59" t="s">
        <v>1027</v>
      </c>
      <c r="I1602" s="60"/>
      <c r="J1602" s="60"/>
      <c r="K1602" s="60"/>
      <c r="L1602" s="60"/>
      <c r="M1602" s="60"/>
      <c r="N1602" s="60"/>
      <c r="O1602" s="60"/>
      <c r="P1602" s="60">
        <v>1.7</v>
      </c>
      <c r="Q1602" s="60"/>
      <c r="R1602" s="60"/>
      <c r="S1602" s="60">
        <v>0.95</v>
      </c>
      <c r="T1602" s="60">
        <v>1.48</v>
      </c>
      <c r="U1602" s="58">
        <f t="shared" si="24"/>
        <v>4.13</v>
      </c>
    </row>
    <row r="1603" spans="1:21">
      <c r="A1603" s="59">
        <v>2201</v>
      </c>
      <c r="B1603" s="59" t="s">
        <v>87</v>
      </c>
      <c r="C1603" s="59">
        <v>2201</v>
      </c>
      <c r="D1603" s="59" t="s">
        <v>87</v>
      </c>
      <c r="E1603" s="59" t="s">
        <v>1177</v>
      </c>
      <c r="F1603" s="59" t="s">
        <v>1178</v>
      </c>
      <c r="G1603" s="59">
        <v>9547000</v>
      </c>
      <c r="H1603" s="59" t="s">
        <v>1028</v>
      </c>
      <c r="I1603" s="60"/>
      <c r="J1603" s="60"/>
      <c r="K1603" s="60">
        <v>469.86</v>
      </c>
      <c r="L1603" s="60">
        <v>0.01</v>
      </c>
      <c r="M1603" s="60"/>
      <c r="N1603" s="60"/>
      <c r="O1603" s="60">
        <v>195.02</v>
      </c>
      <c r="P1603" s="60">
        <v>7.0000000000000007E-2</v>
      </c>
      <c r="Q1603" s="60"/>
      <c r="R1603" s="60">
        <v>0.8</v>
      </c>
      <c r="S1603" s="60">
        <v>0.11</v>
      </c>
      <c r="T1603" s="60">
        <v>1798.5</v>
      </c>
      <c r="U1603" s="58">
        <f t="shared" ref="U1603:U1666" si="25">SUM(I1603:T1603)</f>
        <v>2464.37</v>
      </c>
    </row>
    <row r="1604" spans="1:21">
      <c r="A1604" s="59">
        <v>2201</v>
      </c>
      <c r="B1604" s="59" t="s">
        <v>87</v>
      </c>
      <c r="C1604" s="59">
        <v>2201</v>
      </c>
      <c r="D1604" s="59" t="s">
        <v>87</v>
      </c>
      <c r="E1604" s="59" t="s">
        <v>1177</v>
      </c>
      <c r="F1604" s="59" t="s">
        <v>1178</v>
      </c>
      <c r="G1604" s="59">
        <v>9548000</v>
      </c>
      <c r="H1604" s="59" t="s">
        <v>1029</v>
      </c>
      <c r="I1604" s="60">
        <v>562756.31000000006</v>
      </c>
      <c r="J1604" s="60">
        <v>210059.7</v>
      </c>
      <c r="K1604" s="60">
        <v>685236.23</v>
      </c>
      <c r="L1604" s="60">
        <v>79759.37</v>
      </c>
      <c r="M1604" s="60">
        <v>192693.37</v>
      </c>
      <c r="N1604" s="60">
        <v>62805.85</v>
      </c>
      <c r="O1604" s="60">
        <v>671815.17</v>
      </c>
      <c r="P1604" s="60">
        <v>575040.64</v>
      </c>
      <c r="Q1604" s="60">
        <v>984721.72</v>
      </c>
      <c r="R1604" s="60">
        <v>1306745.1200000001</v>
      </c>
      <c r="S1604" s="60">
        <v>1077022.78</v>
      </c>
      <c r="T1604" s="60">
        <v>-1284860.24</v>
      </c>
      <c r="U1604" s="58">
        <f t="shared" si="25"/>
        <v>5123796.0200000005</v>
      </c>
    </row>
    <row r="1605" spans="1:21">
      <c r="A1605" s="59">
        <v>2201</v>
      </c>
      <c r="B1605" s="59" t="s">
        <v>87</v>
      </c>
      <c r="C1605" s="59">
        <v>2201</v>
      </c>
      <c r="D1605" s="59" t="s">
        <v>87</v>
      </c>
      <c r="E1605" s="59" t="s">
        <v>1177</v>
      </c>
      <c r="F1605" s="59" t="s">
        <v>1178</v>
      </c>
      <c r="G1605" s="59">
        <v>9549000</v>
      </c>
      <c r="H1605" s="59" t="s">
        <v>1030</v>
      </c>
      <c r="I1605" s="60">
        <v>129365.77</v>
      </c>
      <c r="J1605" s="60">
        <v>257688.35</v>
      </c>
      <c r="K1605" s="60">
        <v>243212.78</v>
      </c>
      <c r="L1605" s="60">
        <v>204822.19</v>
      </c>
      <c r="M1605" s="60">
        <v>236562.8</v>
      </c>
      <c r="N1605" s="60">
        <v>167680.25</v>
      </c>
      <c r="O1605" s="60">
        <v>335370.46999999997</v>
      </c>
      <c r="P1605" s="60">
        <v>92292.85</v>
      </c>
      <c r="Q1605" s="60">
        <v>155908.57999999999</v>
      </c>
      <c r="R1605" s="60">
        <v>534626.47</v>
      </c>
      <c r="S1605" s="60">
        <v>2902.55</v>
      </c>
      <c r="T1605" s="60">
        <v>138211.41</v>
      </c>
      <c r="U1605" s="58">
        <f t="shared" si="25"/>
        <v>2498644.4700000002</v>
      </c>
    </row>
    <row r="1606" spans="1:21">
      <c r="A1606" s="59">
        <v>2201</v>
      </c>
      <c r="B1606" s="59" t="s">
        <v>87</v>
      </c>
      <c r="C1606" s="59">
        <v>2201</v>
      </c>
      <c r="D1606" s="59" t="s">
        <v>87</v>
      </c>
      <c r="E1606" s="59" t="s">
        <v>1177</v>
      </c>
      <c r="F1606" s="59" t="s">
        <v>1178</v>
      </c>
      <c r="G1606" s="59">
        <v>9552000</v>
      </c>
      <c r="H1606" s="59" t="s">
        <v>1031</v>
      </c>
      <c r="I1606" s="60">
        <v>213384.64</v>
      </c>
      <c r="J1606" s="60">
        <v>60685.78</v>
      </c>
      <c r="K1606" s="60">
        <v>94583.039999999994</v>
      </c>
      <c r="L1606" s="60">
        <v>44570.05</v>
      </c>
      <c r="M1606" s="60">
        <v>56477.54</v>
      </c>
      <c r="N1606" s="60">
        <v>63488.03</v>
      </c>
      <c r="O1606" s="60">
        <v>40055.61</v>
      </c>
      <c r="P1606" s="60">
        <v>82058.84</v>
      </c>
      <c r="Q1606" s="60">
        <v>42672.959999999999</v>
      </c>
      <c r="R1606" s="60">
        <v>-32867.18</v>
      </c>
      <c r="S1606" s="60">
        <v>54995.6</v>
      </c>
      <c r="T1606" s="60">
        <v>-9898.65</v>
      </c>
      <c r="U1606" s="58">
        <f t="shared" si="25"/>
        <v>710206.25999999978</v>
      </c>
    </row>
    <row r="1607" spans="1:21">
      <c r="A1607" s="59">
        <v>2201</v>
      </c>
      <c r="B1607" s="59" t="s">
        <v>87</v>
      </c>
      <c r="C1607" s="59">
        <v>2201</v>
      </c>
      <c r="D1607" s="59" t="s">
        <v>87</v>
      </c>
      <c r="E1607" s="59" t="s">
        <v>1177</v>
      </c>
      <c r="F1607" s="59" t="s">
        <v>1178</v>
      </c>
      <c r="G1607" s="59">
        <v>9553000</v>
      </c>
      <c r="H1607" s="59" t="s">
        <v>1032</v>
      </c>
      <c r="I1607" s="60">
        <v>986151.72</v>
      </c>
      <c r="J1607" s="60">
        <v>-373891.79</v>
      </c>
      <c r="K1607" s="60">
        <v>960169.37</v>
      </c>
      <c r="L1607" s="60">
        <v>1166872.8799999999</v>
      </c>
      <c r="M1607" s="60">
        <v>809746.26</v>
      </c>
      <c r="N1607" s="60">
        <v>720024.96</v>
      </c>
      <c r="O1607" s="60">
        <v>885307.83</v>
      </c>
      <c r="P1607" s="60">
        <v>576834.88</v>
      </c>
      <c r="Q1607" s="60">
        <v>1140019.47</v>
      </c>
      <c r="R1607" s="60">
        <v>1145908.8999999999</v>
      </c>
      <c r="S1607" s="60">
        <v>1481120.41</v>
      </c>
      <c r="T1607" s="60">
        <v>1717843.16</v>
      </c>
      <c r="U1607" s="58">
        <f t="shared" si="25"/>
        <v>11216108.049999999</v>
      </c>
    </row>
    <row r="1608" spans="1:21">
      <c r="A1608" s="59">
        <v>2201</v>
      </c>
      <c r="B1608" s="59" t="s">
        <v>87</v>
      </c>
      <c r="C1608" s="59">
        <v>2201</v>
      </c>
      <c r="D1608" s="59" t="s">
        <v>87</v>
      </c>
      <c r="E1608" s="59" t="s">
        <v>1177</v>
      </c>
      <c r="F1608" s="59" t="s">
        <v>1178</v>
      </c>
      <c r="G1608" s="59">
        <v>9554000</v>
      </c>
      <c r="H1608" s="59" t="s">
        <v>1033</v>
      </c>
      <c r="I1608" s="60">
        <v>70774.25</v>
      </c>
      <c r="J1608" s="60">
        <v>113011.02</v>
      </c>
      <c r="K1608" s="60">
        <v>11412.99</v>
      </c>
      <c r="L1608" s="60">
        <v>79665.22</v>
      </c>
      <c r="M1608" s="60">
        <v>19599.04</v>
      </c>
      <c r="N1608" s="60">
        <v>213078.44</v>
      </c>
      <c r="O1608" s="60">
        <v>66589.39</v>
      </c>
      <c r="P1608" s="60">
        <v>89002.97</v>
      </c>
      <c r="Q1608" s="60">
        <v>20954.37</v>
      </c>
      <c r="R1608" s="60">
        <v>72750.289999999994</v>
      </c>
      <c r="S1608" s="60">
        <v>15313.88</v>
      </c>
      <c r="T1608" s="60">
        <v>110134.14</v>
      </c>
      <c r="U1608" s="58">
        <f t="shared" si="25"/>
        <v>882286</v>
      </c>
    </row>
    <row r="1609" spans="1:21">
      <c r="A1609" s="59">
        <v>2201</v>
      </c>
      <c r="B1609" s="59" t="s">
        <v>87</v>
      </c>
      <c r="C1609" s="59">
        <v>2201</v>
      </c>
      <c r="D1609" s="59" t="s">
        <v>87</v>
      </c>
      <c r="E1609" s="59" t="s">
        <v>1177</v>
      </c>
      <c r="F1609" s="59" t="s">
        <v>1178</v>
      </c>
      <c r="G1609" s="59">
        <v>9556000</v>
      </c>
      <c r="H1609" s="59" t="s">
        <v>1034</v>
      </c>
      <c r="I1609" s="60"/>
      <c r="J1609" s="60"/>
      <c r="K1609" s="60"/>
      <c r="L1609" s="60"/>
      <c r="M1609" s="60">
        <v>9.77</v>
      </c>
      <c r="N1609" s="60">
        <v>10.88</v>
      </c>
      <c r="O1609" s="60">
        <v>4.7</v>
      </c>
      <c r="P1609" s="60">
        <v>11.75</v>
      </c>
      <c r="Q1609" s="60">
        <v>11.56</v>
      </c>
      <c r="R1609" s="60">
        <v>45.04</v>
      </c>
      <c r="S1609" s="60">
        <v>29.25</v>
      </c>
      <c r="T1609" s="60">
        <v>16.489999999999998</v>
      </c>
      <c r="U1609" s="58">
        <f t="shared" si="25"/>
        <v>139.44</v>
      </c>
    </row>
    <row r="1610" spans="1:21">
      <c r="A1610" s="59">
        <v>2201</v>
      </c>
      <c r="B1610" s="59" t="s">
        <v>87</v>
      </c>
      <c r="C1610" s="59">
        <v>2201</v>
      </c>
      <c r="D1610" s="59" t="s">
        <v>87</v>
      </c>
      <c r="E1610" s="59" t="s">
        <v>1177</v>
      </c>
      <c r="F1610" s="59" t="s">
        <v>1178</v>
      </c>
      <c r="G1610" s="59">
        <v>9560000</v>
      </c>
      <c r="H1610" s="59" t="s">
        <v>1035</v>
      </c>
      <c r="I1610" s="60">
        <v>9250</v>
      </c>
      <c r="J1610" s="60">
        <v>11565.55</v>
      </c>
      <c r="K1610" s="60">
        <v>-11565.55</v>
      </c>
      <c r="L1610" s="60">
        <v>10168.17</v>
      </c>
      <c r="M1610" s="60">
        <v>-188.72</v>
      </c>
      <c r="N1610" s="60">
        <v>19.3</v>
      </c>
      <c r="O1610" s="60">
        <v>4.91</v>
      </c>
      <c r="P1610" s="60">
        <v>15.12</v>
      </c>
      <c r="Q1610" s="60">
        <v>20.3</v>
      </c>
      <c r="R1610" s="60">
        <v>2703.17</v>
      </c>
      <c r="S1610" s="60">
        <v>33.479999999999997</v>
      </c>
      <c r="T1610" s="60">
        <v>916.21</v>
      </c>
      <c r="U1610" s="58">
        <f t="shared" si="25"/>
        <v>22941.939999999991</v>
      </c>
    </row>
    <row r="1611" spans="1:21">
      <c r="A1611" s="59">
        <v>2201</v>
      </c>
      <c r="B1611" s="59" t="s">
        <v>87</v>
      </c>
      <c r="C1611" s="59">
        <v>2201</v>
      </c>
      <c r="D1611" s="59" t="s">
        <v>87</v>
      </c>
      <c r="E1611" s="59" t="s">
        <v>1177</v>
      </c>
      <c r="F1611" s="59" t="s">
        <v>1178</v>
      </c>
      <c r="G1611" s="59">
        <v>9561100</v>
      </c>
      <c r="H1611" s="59" t="s">
        <v>1036</v>
      </c>
      <c r="I1611" s="60"/>
      <c r="J1611" s="60"/>
      <c r="K1611" s="60"/>
      <c r="L1611" s="60"/>
      <c r="M1611" s="60">
        <v>1.26</v>
      </c>
      <c r="N1611" s="60">
        <v>1.39</v>
      </c>
      <c r="O1611" s="60">
        <v>0.62</v>
      </c>
      <c r="P1611" s="60">
        <v>1.48</v>
      </c>
      <c r="Q1611" s="60">
        <v>1.46</v>
      </c>
      <c r="R1611" s="60">
        <v>5.5</v>
      </c>
      <c r="S1611" s="60">
        <v>3.76</v>
      </c>
      <c r="T1611" s="60">
        <v>2.54</v>
      </c>
      <c r="U1611" s="58">
        <f t="shared" si="25"/>
        <v>18.010000000000002</v>
      </c>
    </row>
    <row r="1612" spans="1:21">
      <c r="A1612" s="59">
        <v>2201</v>
      </c>
      <c r="B1612" s="59" t="s">
        <v>87</v>
      </c>
      <c r="C1612" s="59">
        <v>2201</v>
      </c>
      <c r="D1612" s="59" t="s">
        <v>87</v>
      </c>
      <c r="E1612" s="59" t="s">
        <v>1177</v>
      </c>
      <c r="F1612" s="59" t="s">
        <v>1178</v>
      </c>
      <c r="G1612" s="59">
        <v>9561200</v>
      </c>
      <c r="H1612" s="59" t="s">
        <v>1037</v>
      </c>
      <c r="I1612" s="60"/>
      <c r="J1612" s="60"/>
      <c r="K1612" s="60">
        <v>1056.02</v>
      </c>
      <c r="L1612" s="60">
        <v>13554.25</v>
      </c>
      <c r="M1612" s="60">
        <v>8208.85</v>
      </c>
      <c r="N1612" s="60">
        <v>5600.87</v>
      </c>
      <c r="O1612" s="60">
        <v>9.75</v>
      </c>
      <c r="P1612" s="60">
        <v>26.72</v>
      </c>
      <c r="Q1612" s="60">
        <v>298.39999999999998</v>
      </c>
      <c r="R1612" s="60">
        <v>6982.92</v>
      </c>
      <c r="S1612" s="60">
        <v>23601.75</v>
      </c>
      <c r="T1612" s="60">
        <v>18022.63</v>
      </c>
      <c r="U1612" s="58">
        <f t="shared" si="25"/>
        <v>77362.16</v>
      </c>
    </row>
    <row r="1613" spans="1:21">
      <c r="A1613" s="59">
        <v>2201</v>
      </c>
      <c r="B1613" s="59" t="s">
        <v>87</v>
      </c>
      <c r="C1613" s="59">
        <v>2201</v>
      </c>
      <c r="D1613" s="59" t="s">
        <v>87</v>
      </c>
      <c r="E1613" s="59" t="s">
        <v>1177</v>
      </c>
      <c r="F1613" s="59" t="s">
        <v>1178</v>
      </c>
      <c r="G1613" s="59">
        <v>9561300</v>
      </c>
      <c r="H1613" s="59" t="s">
        <v>1038</v>
      </c>
      <c r="I1613" s="60"/>
      <c r="J1613" s="60"/>
      <c r="K1613" s="60"/>
      <c r="L1613" s="60"/>
      <c r="M1613" s="60">
        <v>15.56</v>
      </c>
      <c r="N1613" s="60">
        <v>17.07</v>
      </c>
      <c r="O1613" s="60">
        <v>7.2</v>
      </c>
      <c r="P1613" s="60">
        <v>18.649999999999999</v>
      </c>
      <c r="Q1613" s="60">
        <v>17.18</v>
      </c>
      <c r="R1613" s="60">
        <v>67.930000000000007</v>
      </c>
      <c r="S1613" s="60">
        <v>44.46</v>
      </c>
      <c r="T1613" s="60">
        <v>24.72</v>
      </c>
      <c r="U1613" s="58">
        <f t="shared" si="25"/>
        <v>212.77</v>
      </c>
    </row>
    <row r="1614" spans="1:21">
      <c r="A1614" s="59">
        <v>2201</v>
      </c>
      <c r="B1614" s="59" t="s">
        <v>87</v>
      </c>
      <c r="C1614" s="59">
        <v>2201</v>
      </c>
      <c r="D1614" s="59" t="s">
        <v>87</v>
      </c>
      <c r="E1614" s="59" t="s">
        <v>1177</v>
      </c>
      <c r="F1614" s="59" t="s">
        <v>1178</v>
      </c>
      <c r="G1614" s="59">
        <v>9562000</v>
      </c>
      <c r="H1614" s="59" t="s">
        <v>1039</v>
      </c>
      <c r="I1614" s="60">
        <v>1600.72</v>
      </c>
      <c r="J1614" s="60">
        <v>15002.29</v>
      </c>
      <c r="K1614" s="60">
        <v>21275.53</v>
      </c>
      <c r="L1614" s="60">
        <v>7377.88</v>
      </c>
      <c r="M1614" s="60">
        <v>5127.3100000000004</v>
      </c>
      <c r="N1614" s="60">
        <v>8677.02</v>
      </c>
      <c r="O1614" s="60">
        <v>30955.42</v>
      </c>
      <c r="P1614" s="60">
        <v>39435.14</v>
      </c>
      <c r="Q1614" s="60">
        <v>96455.48</v>
      </c>
      <c r="R1614" s="60">
        <v>34484.589999999997</v>
      </c>
      <c r="S1614" s="60">
        <v>23330.86</v>
      </c>
      <c r="T1614" s="60">
        <v>43447.83</v>
      </c>
      <c r="U1614" s="58">
        <f t="shared" si="25"/>
        <v>327170.07</v>
      </c>
    </row>
    <row r="1615" spans="1:21">
      <c r="A1615" s="59">
        <v>2201</v>
      </c>
      <c r="B1615" s="59" t="s">
        <v>87</v>
      </c>
      <c r="C1615" s="59">
        <v>2201</v>
      </c>
      <c r="D1615" s="59" t="s">
        <v>87</v>
      </c>
      <c r="E1615" s="59" t="s">
        <v>1177</v>
      </c>
      <c r="F1615" s="59" t="s">
        <v>1178</v>
      </c>
      <c r="G1615" s="59">
        <v>9563000</v>
      </c>
      <c r="H1615" s="59" t="s">
        <v>1040</v>
      </c>
      <c r="I1615" s="60"/>
      <c r="J1615" s="60"/>
      <c r="K1615" s="60"/>
      <c r="L1615" s="60"/>
      <c r="M1615" s="60">
        <v>3.02</v>
      </c>
      <c r="N1615" s="60">
        <v>128943.03</v>
      </c>
      <c r="O1615" s="60">
        <v>0.79</v>
      </c>
      <c r="P1615" s="60">
        <v>2751.61</v>
      </c>
      <c r="Q1615" s="60">
        <v>5280.4</v>
      </c>
      <c r="R1615" s="60">
        <v>-1744.72</v>
      </c>
      <c r="S1615" s="60">
        <v>6.3</v>
      </c>
      <c r="T1615" s="60">
        <v>5.05</v>
      </c>
      <c r="U1615" s="58">
        <f t="shared" si="25"/>
        <v>135245.47999999995</v>
      </c>
    </row>
    <row r="1616" spans="1:21">
      <c r="A1616" s="59">
        <v>2201</v>
      </c>
      <c r="B1616" s="59" t="s">
        <v>87</v>
      </c>
      <c r="C1616" s="59">
        <v>2201</v>
      </c>
      <c r="D1616" s="59" t="s">
        <v>87</v>
      </c>
      <c r="E1616" s="59" t="s">
        <v>1177</v>
      </c>
      <c r="F1616" s="59" t="s">
        <v>1178</v>
      </c>
      <c r="G1616" s="59">
        <v>9566000</v>
      </c>
      <c r="H1616" s="59" t="s">
        <v>1041</v>
      </c>
      <c r="I1616" s="60">
        <v>103</v>
      </c>
      <c r="J1616" s="60">
        <v>6272.94</v>
      </c>
      <c r="K1616" s="60">
        <v>8651.81</v>
      </c>
      <c r="L1616" s="60">
        <v>17170.23</v>
      </c>
      <c r="M1616" s="60">
        <v>64012.24</v>
      </c>
      <c r="N1616" s="60">
        <v>-52016.160000000003</v>
      </c>
      <c r="O1616" s="60">
        <v>3723.3</v>
      </c>
      <c r="P1616" s="60">
        <v>3176.03</v>
      </c>
      <c r="Q1616" s="60">
        <v>6114.96</v>
      </c>
      <c r="R1616" s="60">
        <v>5458.9</v>
      </c>
      <c r="S1616" s="60">
        <v>1393.62</v>
      </c>
      <c r="T1616" s="60">
        <v>10457.030000000001</v>
      </c>
      <c r="U1616" s="58">
        <f t="shared" si="25"/>
        <v>74517.900000000009</v>
      </c>
    </row>
    <row r="1617" spans="1:21">
      <c r="A1617" s="59">
        <v>2201</v>
      </c>
      <c r="B1617" s="59" t="s">
        <v>87</v>
      </c>
      <c r="C1617" s="59">
        <v>2201</v>
      </c>
      <c r="D1617" s="59" t="s">
        <v>87</v>
      </c>
      <c r="E1617" s="59" t="s">
        <v>1177</v>
      </c>
      <c r="F1617" s="59" t="s">
        <v>1178</v>
      </c>
      <c r="G1617" s="59">
        <v>9569000</v>
      </c>
      <c r="H1617" s="59" t="s">
        <v>1042</v>
      </c>
      <c r="I1617" s="60"/>
      <c r="J1617" s="60"/>
      <c r="K1617" s="60"/>
      <c r="L1617" s="60"/>
      <c r="M1617" s="60"/>
      <c r="N1617" s="60"/>
      <c r="O1617" s="60"/>
      <c r="P1617" s="60"/>
      <c r="Q1617" s="60">
        <v>226557.54</v>
      </c>
      <c r="R1617" s="60">
        <v>-226557.54</v>
      </c>
      <c r="S1617" s="60"/>
      <c r="T1617" s="60"/>
      <c r="U1617" s="58">
        <f t="shared" si="25"/>
        <v>0</v>
      </c>
    </row>
    <row r="1618" spans="1:21">
      <c r="A1618" s="59">
        <v>2201</v>
      </c>
      <c r="B1618" s="59" t="s">
        <v>87</v>
      </c>
      <c r="C1618" s="59">
        <v>2201</v>
      </c>
      <c r="D1618" s="59" t="s">
        <v>87</v>
      </c>
      <c r="E1618" s="59" t="s">
        <v>1177</v>
      </c>
      <c r="F1618" s="59" t="s">
        <v>1178</v>
      </c>
      <c r="G1618" s="59">
        <v>9569200</v>
      </c>
      <c r="H1618" s="59" t="s">
        <v>1043</v>
      </c>
      <c r="I1618" s="60"/>
      <c r="J1618" s="60">
        <v>225.75</v>
      </c>
      <c r="K1618" s="60">
        <v>295.63</v>
      </c>
      <c r="L1618" s="60"/>
      <c r="M1618" s="60">
        <v>3.86</v>
      </c>
      <c r="N1618" s="60">
        <v>529.92999999999995</v>
      </c>
      <c r="O1618" s="60">
        <v>8601.3700000000008</v>
      </c>
      <c r="P1618" s="60">
        <v>4937.2700000000004</v>
      </c>
      <c r="Q1618" s="60">
        <v>240.33</v>
      </c>
      <c r="R1618" s="60">
        <v>15.35</v>
      </c>
      <c r="S1618" s="60">
        <v>-3573.27</v>
      </c>
      <c r="T1618" s="60">
        <v>3.47</v>
      </c>
      <c r="U1618" s="58">
        <f t="shared" si="25"/>
        <v>11279.69</v>
      </c>
    </row>
    <row r="1619" spans="1:21">
      <c r="A1619" s="59">
        <v>2201</v>
      </c>
      <c r="B1619" s="59" t="s">
        <v>87</v>
      </c>
      <c r="C1619" s="59">
        <v>2201</v>
      </c>
      <c r="D1619" s="59" t="s">
        <v>87</v>
      </c>
      <c r="E1619" s="59" t="s">
        <v>1177</v>
      </c>
      <c r="F1619" s="59" t="s">
        <v>1178</v>
      </c>
      <c r="G1619" s="59">
        <v>9569300</v>
      </c>
      <c r="H1619" s="59" t="s">
        <v>1044</v>
      </c>
      <c r="I1619" s="60">
        <v>7508.2</v>
      </c>
      <c r="J1619" s="60">
        <v>710.71</v>
      </c>
      <c r="K1619" s="60">
        <v>843.32</v>
      </c>
      <c r="L1619" s="60">
        <v>776.92</v>
      </c>
      <c r="M1619" s="60">
        <v>2618.19</v>
      </c>
      <c r="N1619" s="60">
        <v>2753.78</v>
      </c>
      <c r="O1619" s="60">
        <v>1.24</v>
      </c>
      <c r="P1619" s="60">
        <v>1552.54</v>
      </c>
      <c r="Q1619" s="60">
        <v>3432.32</v>
      </c>
      <c r="R1619" s="60">
        <v>3089.98</v>
      </c>
      <c r="S1619" s="60">
        <v>5.43</v>
      </c>
      <c r="T1619" s="60">
        <v>3.15</v>
      </c>
      <c r="U1619" s="58">
        <f t="shared" si="25"/>
        <v>23295.780000000002</v>
      </c>
    </row>
    <row r="1620" spans="1:21">
      <c r="A1620" s="59">
        <v>2201</v>
      </c>
      <c r="B1620" s="59" t="s">
        <v>87</v>
      </c>
      <c r="C1620" s="59">
        <v>2201</v>
      </c>
      <c r="D1620" s="59" t="s">
        <v>87</v>
      </c>
      <c r="E1620" s="59" t="s">
        <v>1177</v>
      </c>
      <c r="F1620" s="59" t="s">
        <v>1178</v>
      </c>
      <c r="G1620" s="59">
        <v>9570000</v>
      </c>
      <c r="H1620" s="59" t="s">
        <v>1045</v>
      </c>
      <c r="I1620" s="60"/>
      <c r="J1620" s="60"/>
      <c r="K1620" s="60">
        <v>5162.16</v>
      </c>
      <c r="L1620" s="60">
        <v>535.33000000000004</v>
      </c>
      <c r="M1620" s="60">
        <v>-27.2</v>
      </c>
      <c r="N1620" s="60">
        <v>5370.72</v>
      </c>
      <c r="O1620" s="60">
        <v>968.08</v>
      </c>
      <c r="P1620" s="60">
        <v>3891.44</v>
      </c>
      <c r="Q1620" s="60">
        <v>11.1</v>
      </c>
      <c r="R1620" s="60">
        <v>5501.62</v>
      </c>
      <c r="S1620" s="60">
        <v>1289.8900000000001</v>
      </c>
      <c r="T1620" s="60">
        <v>1352.64</v>
      </c>
      <c r="U1620" s="58">
        <f t="shared" si="25"/>
        <v>24055.78</v>
      </c>
    </row>
    <row r="1621" spans="1:21">
      <c r="A1621" s="59">
        <v>2201</v>
      </c>
      <c r="B1621" s="59" t="s">
        <v>87</v>
      </c>
      <c r="C1621" s="59">
        <v>2201</v>
      </c>
      <c r="D1621" s="59" t="s">
        <v>87</v>
      </c>
      <c r="E1621" s="59" t="s">
        <v>1177</v>
      </c>
      <c r="F1621" s="59" t="s">
        <v>1178</v>
      </c>
      <c r="G1621" s="59">
        <v>9571000</v>
      </c>
      <c r="H1621" s="59" t="s">
        <v>1046</v>
      </c>
      <c r="I1621" s="60">
        <v>102242.74</v>
      </c>
      <c r="J1621" s="60">
        <v>153991.13</v>
      </c>
      <c r="K1621" s="60">
        <v>296086.44</v>
      </c>
      <c r="L1621" s="60">
        <v>59619.32</v>
      </c>
      <c r="M1621" s="60">
        <v>146176.04</v>
      </c>
      <c r="N1621" s="60">
        <v>198820.18</v>
      </c>
      <c r="O1621" s="60">
        <v>189557.12</v>
      </c>
      <c r="P1621" s="60">
        <v>328604.86</v>
      </c>
      <c r="Q1621" s="60">
        <v>42708.7</v>
      </c>
      <c r="R1621" s="60">
        <v>72003.98</v>
      </c>
      <c r="S1621" s="60">
        <v>210855.51</v>
      </c>
      <c r="T1621" s="60">
        <v>139411.26</v>
      </c>
      <c r="U1621" s="58">
        <f t="shared" si="25"/>
        <v>1940077.28</v>
      </c>
    </row>
    <row r="1622" spans="1:21">
      <c r="A1622" s="59">
        <v>2201</v>
      </c>
      <c r="B1622" s="59" t="s">
        <v>87</v>
      </c>
      <c r="C1622" s="59">
        <v>2201</v>
      </c>
      <c r="D1622" s="59" t="s">
        <v>87</v>
      </c>
      <c r="E1622" s="59" t="s">
        <v>1177</v>
      </c>
      <c r="F1622" s="59" t="s">
        <v>1178</v>
      </c>
      <c r="G1622" s="59">
        <v>9580000</v>
      </c>
      <c r="H1622" s="59" t="s">
        <v>1047</v>
      </c>
      <c r="I1622" s="60"/>
      <c r="J1622" s="60">
        <v>76000</v>
      </c>
      <c r="K1622" s="60"/>
      <c r="L1622" s="60">
        <v>44175.07</v>
      </c>
      <c r="M1622" s="60">
        <v>5195.6400000000003</v>
      </c>
      <c r="N1622" s="60">
        <v>11027.06</v>
      </c>
      <c r="O1622" s="60">
        <v>5257.68</v>
      </c>
      <c r="P1622" s="60">
        <v>35098.11</v>
      </c>
      <c r="Q1622" s="60">
        <v>5346.93</v>
      </c>
      <c r="R1622" s="60">
        <v>95.51</v>
      </c>
      <c r="S1622" s="60">
        <v>20637.62</v>
      </c>
      <c r="T1622" s="60">
        <v>15.95</v>
      </c>
      <c r="U1622" s="58">
        <f t="shared" si="25"/>
        <v>202849.57</v>
      </c>
    </row>
    <row r="1623" spans="1:21">
      <c r="A1623" s="59">
        <v>2201</v>
      </c>
      <c r="B1623" s="59" t="s">
        <v>87</v>
      </c>
      <c r="C1623" s="59">
        <v>2201</v>
      </c>
      <c r="D1623" s="59" t="s">
        <v>87</v>
      </c>
      <c r="E1623" s="59" t="s">
        <v>1177</v>
      </c>
      <c r="F1623" s="59" t="s">
        <v>1178</v>
      </c>
      <c r="G1623" s="59">
        <v>9581000</v>
      </c>
      <c r="H1623" s="59" t="s">
        <v>1048</v>
      </c>
      <c r="I1623" s="60">
        <v>18136.04</v>
      </c>
      <c r="J1623" s="60">
        <v>41171.360000000001</v>
      </c>
      <c r="K1623" s="60">
        <v>-17838.740000000002</v>
      </c>
      <c r="L1623" s="60">
        <v>32871.9</v>
      </c>
      <c r="M1623" s="60">
        <v>27076.25</v>
      </c>
      <c r="N1623" s="60">
        <v>39245.339999999997</v>
      </c>
      <c r="O1623" s="60">
        <v>35234.22</v>
      </c>
      <c r="P1623" s="60">
        <v>8883.0400000000009</v>
      </c>
      <c r="Q1623" s="60">
        <v>22119.84</v>
      </c>
      <c r="R1623" s="60">
        <v>11138.91</v>
      </c>
      <c r="S1623" s="60">
        <v>25270.29</v>
      </c>
      <c r="T1623" s="60">
        <v>31096.49</v>
      </c>
      <c r="U1623" s="58">
        <f t="shared" si="25"/>
        <v>274404.94</v>
      </c>
    </row>
    <row r="1624" spans="1:21">
      <c r="A1624" s="59">
        <v>2201</v>
      </c>
      <c r="B1624" s="59" t="s">
        <v>87</v>
      </c>
      <c r="C1624" s="59">
        <v>2201</v>
      </c>
      <c r="D1624" s="59" t="s">
        <v>87</v>
      </c>
      <c r="E1624" s="59" t="s">
        <v>1177</v>
      </c>
      <c r="F1624" s="59" t="s">
        <v>1178</v>
      </c>
      <c r="G1624" s="59">
        <v>9582000</v>
      </c>
      <c r="H1624" s="59" t="s">
        <v>1049</v>
      </c>
      <c r="I1624" s="60">
        <v>-997.57</v>
      </c>
      <c r="J1624" s="60">
        <v>25453.57</v>
      </c>
      <c r="K1624" s="60">
        <v>50851.95</v>
      </c>
      <c r="L1624" s="60">
        <v>38941.199999999997</v>
      </c>
      <c r="M1624" s="60">
        <v>70049.94</v>
      </c>
      <c r="N1624" s="60">
        <v>16218.12</v>
      </c>
      <c r="O1624" s="60">
        <v>48911.57</v>
      </c>
      <c r="P1624" s="60">
        <v>100682.42</v>
      </c>
      <c r="Q1624" s="60">
        <v>66359.100000000006</v>
      </c>
      <c r="R1624" s="60">
        <v>53542.879999999997</v>
      </c>
      <c r="S1624" s="60">
        <v>38256.82</v>
      </c>
      <c r="T1624" s="60">
        <v>112360.97</v>
      </c>
      <c r="U1624" s="58">
        <f t="shared" si="25"/>
        <v>620630.97000000009</v>
      </c>
    </row>
    <row r="1625" spans="1:21">
      <c r="A1625" s="59">
        <v>2201</v>
      </c>
      <c r="B1625" s="59" t="s">
        <v>87</v>
      </c>
      <c r="C1625" s="59">
        <v>2201</v>
      </c>
      <c r="D1625" s="59" t="s">
        <v>87</v>
      </c>
      <c r="E1625" s="59" t="s">
        <v>1177</v>
      </c>
      <c r="F1625" s="59" t="s">
        <v>1178</v>
      </c>
      <c r="G1625" s="59">
        <v>9583000</v>
      </c>
      <c r="H1625" s="59" t="s">
        <v>1050</v>
      </c>
      <c r="I1625" s="60">
        <v>175664.17</v>
      </c>
      <c r="J1625" s="60">
        <v>92112.18</v>
      </c>
      <c r="K1625" s="60">
        <v>207034.51</v>
      </c>
      <c r="L1625" s="60">
        <v>70281.25</v>
      </c>
      <c r="M1625" s="60">
        <v>421646.88</v>
      </c>
      <c r="N1625" s="60">
        <v>326142.48</v>
      </c>
      <c r="O1625" s="60">
        <v>191580.44</v>
      </c>
      <c r="P1625" s="60">
        <v>131933.73000000001</v>
      </c>
      <c r="Q1625" s="60">
        <v>169453.74</v>
      </c>
      <c r="R1625" s="60">
        <v>251294.86</v>
      </c>
      <c r="S1625" s="60">
        <v>204758.03</v>
      </c>
      <c r="T1625" s="60">
        <v>308980.09999999998</v>
      </c>
      <c r="U1625" s="58">
        <f t="shared" si="25"/>
        <v>2550882.3699999996</v>
      </c>
    </row>
    <row r="1626" spans="1:21">
      <c r="A1626" s="59">
        <v>2201</v>
      </c>
      <c r="B1626" s="59" t="s">
        <v>87</v>
      </c>
      <c r="C1626" s="59">
        <v>2201</v>
      </c>
      <c r="D1626" s="59" t="s">
        <v>87</v>
      </c>
      <c r="E1626" s="59" t="s">
        <v>1177</v>
      </c>
      <c r="F1626" s="59" t="s">
        <v>1178</v>
      </c>
      <c r="G1626" s="59">
        <v>9584000</v>
      </c>
      <c r="H1626" s="59" t="s">
        <v>1051</v>
      </c>
      <c r="I1626" s="60">
        <v>8619.2000000000007</v>
      </c>
      <c r="J1626" s="60">
        <v>9211.35</v>
      </c>
      <c r="K1626" s="60">
        <v>8619.2000000000007</v>
      </c>
      <c r="L1626" s="60">
        <v>8619.2000000000007</v>
      </c>
      <c r="M1626" s="60">
        <v>8629.5499999999993</v>
      </c>
      <c r="N1626" s="60">
        <v>8631.9</v>
      </c>
      <c r="O1626" s="60">
        <v>4.43</v>
      </c>
      <c r="P1626" s="60">
        <v>15273.06</v>
      </c>
      <c r="Q1626" s="60">
        <v>7642.05</v>
      </c>
      <c r="R1626" s="60">
        <v>7676.38</v>
      </c>
      <c r="S1626" s="60">
        <v>7655.22</v>
      </c>
      <c r="T1626" s="60">
        <v>7645.66</v>
      </c>
      <c r="U1626" s="58">
        <f t="shared" si="25"/>
        <v>98227.200000000012</v>
      </c>
    </row>
    <row r="1627" spans="1:21">
      <c r="A1627" s="59">
        <v>2201</v>
      </c>
      <c r="B1627" s="59" t="s">
        <v>87</v>
      </c>
      <c r="C1627" s="59">
        <v>2201</v>
      </c>
      <c r="D1627" s="59" t="s">
        <v>87</v>
      </c>
      <c r="E1627" s="59" t="s">
        <v>1177</v>
      </c>
      <c r="F1627" s="59" t="s">
        <v>1178</v>
      </c>
      <c r="G1627" s="59">
        <v>9585000</v>
      </c>
      <c r="H1627" s="59" t="s">
        <v>1052</v>
      </c>
      <c r="I1627" s="60">
        <v>34079.040000000001</v>
      </c>
      <c r="J1627" s="60">
        <v>31195.4</v>
      </c>
      <c r="K1627" s="60">
        <v>29876.1</v>
      </c>
      <c r="L1627" s="60">
        <v>49154.14</v>
      </c>
      <c r="M1627" s="60">
        <v>32988.68</v>
      </c>
      <c r="N1627" s="60">
        <v>33592.76</v>
      </c>
      <c r="O1627" s="60">
        <v>27155.63</v>
      </c>
      <c r="P1627" s="60">
        <v>52786.92</v>
      </c>
      <c r="Q1627" s="60">
        <v>21152.44</v>
      </c>
      <c r="R1627" s="60">
        <v>47139.73</v>
      </c>
      <c r="S1627" s="60">
        <v>51502.96</v>
      </c>
      <c r="T1627" s="60">
        <v>33410.25</v>
      </c>
      <c r="U1627" s="58">
        <f t="shared" si="25"/>
        <v>444034.05</v>
      </c>
    </row>
    <row r="1628" spans="1:21">
      <c r="A1628" s="59">
        <v>2201</v>
      </c>
      <c r="B1628" s="59" t="s">
        <v>87</v>
      </c>
      <c r="C1628" s="59">
        <v>2201</v>
      </c>
      <c r="D1628" s="59" t="s">
        <v>87</v>
      </c>
      <c r="E1628" s="59" t="s">
        <v>1177</v>
      </c>
      <c r="F1628" s="59" t="s">
        <v>1178</v>
      </c>
      <c r="G1628" s="59">
        <v>9586000</v>
      </c>
      <c r="H1628" s="59" t="s">
        <v>1053</v>
      </c>
      <c r="I1628" s="60">
        <v>203264.05</v>
      </c>
      <c r="J1628" s="60">
        <v>168285.62</v>
      </c>
      <c r="K1628" s="60">
        <v>197009.8</v>
      </c>
      <c r="L1628" s="60">
        <v>143479.97</v>
      </c>
      <c r="M1628" s="60">
        <v>191809.1</v>
      </c>
      <c r="N1628" s="60">
        <v>230441.16</v>
      </c>
      <c r="O1628" s="60">
        <v>119881.84</v>
      </c>
      <c r="P1628" s="60">
        <v>102494.05</v>
      </c>
      <c r="Q1628" s="60">
        <v>122749.69</v>
      </c>
      <c r="R1628" s="60">
        <v>180598.18</v>
      </c>
      <c r="S1628" s="60">
        <v>92380.08</v>
      </c>
      <c r="T1628" s="60">
        <v>23116.48</v>
      </c>
      <c r="U1628" s="58">
        <f t="shared" si="25"/>
        <v>1775510.02</v>
      </c>
    </row>
    <row r="1629" spans="1:21">
      <c r="A1629" s="59">
        <v>2201</v>
      </c>
      <c r="B1629" s="59" t="s">
        <v>87</v>
      </c>
      <c r="C1629" s="59">
        <v>2201</v>
      </c>
      <c r="D1629" s="59" t="s">
        <v>87</v>
      </c>
      <c r="E1629" s="59" t="s">
        <v>1177</v>
      </c>
      <c r="F1629" s="59" t="s">
        <v>1178</v>
      </c>
      <c r="G1629" s="59">
        <v>9587000</v>
      </c>
      <c r="H1629" s="59" t="s">
        <v>1054</v>
      </c>
      <c r="I1629" s="60">
        <v>3438.94</v>
      </c>
      <c r="J1629" s="60">
        <v>4395.9399999999996</v>
      </c>
      <c r="K1629" s="60">
        <v>5647.93</v>
      </c>
      <c r="L1629" s="60">
        <v>822.65</v>
      </c>
      <c r="M1629" s="60">
        <v>386.05</v>
      </c>
      <c r="N1629" s="60">
        <v>351.36</v>
      </c>
      <c r="O1629" s="60">
        <v>2352.08</v>
      </c>
      <c r="P1629" s="60">
        <v>1137.19</v>
      </c>
      <c r="Q1629" s="60">
        <v>691.28</v>
      </c>
      <c r="R1629" s="60">
        <v>190.08</v>
      </c>
      <c r="S1629" s="60">
        <v>3462.68</v>
      </c>
      <c r="T1629" s="60">
        <v>1985.88</v>
      </c>
      <c r="U1629" s="58">
        <f t="shared" si="25"/>
        <v>24862.059999999998</v>
      </c>
    </row>
    <row r="1630" spans="1:21">
      <c r="A1630" s="59">
        <v>2201</v>
      </c>
      <c r="B1630" s="59" t="s">
        <v>87</v>
      </c>
      <c r="C1630" s="59">
        <v>2201</v>
      </c>
      <c r="D1630" s="59" t="s">
        <v>87</v>
      </c>
      <c r="E1630" s="59" t="s">
        <v>1177</v>
      </c>
      <c r="F1630" s="59" t="s">
        <v>1178</v>
      </c>
      <c r="G1630" s="59">
        <v>9588000</v>
      </c>
      <c r="H1630" s="59" t="s">
        <v>1055</v>
      </c>
      <c r="I1630" s="60">
        <v>196791.86</v>
      </c>
      <c r="J1630" s="60">
        <v>259951.58</v>
      </c>
      <c r="K1630" s="60">
        <v>206183.88</v>
      </c>
      <c r="L1630" s="60">
        <v>299726.89</v>
      </c>
      <c r="M1630" s="60">
        <v>266055.25</v>
      </c>
      <c r="N1630" s="60">
        <v>128590.19</v>
      </c>
      <c r="O1630" s="60">
        <v>199665.74</v>
      </c>
      <c r="P1630" s="60">
        <v>488227.2</v>
      </c>
      <c r="Q1630" s="60">
        <v>216090.76</v>
      </c>
      <c r="R1630" s="60">
        <v>329019.87</v>
      </c>
      <c r="S1630" s="60">
        <v>237265.31</v>
      </c>
      <c r="T1630" s="60">
        <v>571308.57999999996</v>
      </c>
      <c r="U1630" s="58">
        <f t="shared" si="25"/>
        <v>3398877.11</v>
      </c>
    </row>
    <row r="1631" spans="1:21">
      <c r="A1631" s="59">
        <v>2201</v>
      </c>
      <c r="B1631" s="59" t="s">
        <v>87</v>
      </c>
      <c r="C1631" s="59">
        <v>2201</v>
      </c>
      <c r="D1631" s="59" t="s">
        <v>87</v>
      </c>
      <c r="E1631" s="59" t="s">
        <v>1177</v>
      </c>
      <c r="F1631" s="59" t="s">
        <v>1178</v>
      </c>
      <c r="G1631" s="59">
        <v>9591000</v>
      </c>
      <c r="H1631" s="59" t="s">
        <v>1056</v>
      </c>
      <c r="I1631" s="60">
        <v>35739.29</v>
      </c>
      <c r="J1631" s="60">
        <v>18327.419999999998</v>
      </c>
      <c r="K1631" s="60">
        <v>24110.37</v>
      </c>
      <c r="L1631" s="60">
        <v>9522.56</v>
      </c>
      <c r="M1631" s="60">
        <v>11358.89</v>
      </c>
      <c r="N1631" s="60">
        <v>9634.82</v>
      </c>
      <c r="O1631" s="60">
        <v>19553.34</v>
      </c>
      <c r="P1631" s="60">
        <v>16176.03</v>
      </c>
      <c r="Q1631" s="60">
        <v>50636.19</v>
      </c>
      <c r="R1631" s="60">
        <v>32417.439999999999</v>
      </c>
      <c r="S1631" s="60">
        <v>24010.05</v>
      </c>
      <c r="T1631" s="60">
        <v>-1585.73</v>
      </c>
      <c r="U1631" s="58">
        <f t="shared" si="25"/>
        <v>249900.66999999998</v>
      </c>
    </row>
    <row r="1632" spans="1:21">
      <c r="A1632" s="59">
        <v>2201</v>
      </c>
      <c r="B1632" s="59" t="s">
        <v>87</v>
      </c>
      <c r="C1632" s="59">
        <v>2201</v>
      </c>
      <c r="D1632" s="59" t="s">
        <v>87</v>
      </c>
      <c r="E1632" s="59" t="s">
        <v>1177</v>
      </c>
      <c r="F1632" s="59" t="s">
        <v>1178</v>
      </c>
      <c r="G1632" s="59">
        <v>9592000</v>
      </c>
      <c r="H1632" s="59" t="s">
        <v>1057</v>
      </c>
      <c r="I1632" s="60">
        <v>48994.559999999998</v>
      </c>
      <c r="J1632" s="60">
        <v>8028.9</v>
      </c>
      <c r="K1632" s="60">
        <v>87368.88</v>
      </c>
      <c r="L1632" s="60">
        <v>26440.89</v>
      </c>
      <c r="M1632" s="60">
        <v>27400.76</v>
      </c>
      <c r="N1632" s="60">
        <v>34969.480000000003</v>
      </c>
      <c r="O1632" s="60">
        <v>2150.2199999999998</v>
      </c>
      <c r="P1632" s="60">
        <v>52972.89</v>
      </c>
      <c r="Q1632" s="60">
        <v>13384.11</v>
      </c>
      <c r="R1632" s="60">
        <v>52919.25</v>
      </c>
      <c r="S1632" s="60">
        <v>713.2</v>
      </c>
      <c r="T1632" s="60">
        <v>3665.72</v>
      </c>
      <c r="U1632" s="58">
        <f t="shared" si="25"/>
        <v>359008.86</v>
      </c>
    </row>
    <row r="1633" spans="1:21">
      <c r="A1633" s="59">
        <v>2201</v>
      </c>
      <c r="B1633" s="59" t="s">
        <v>87</v>
      </c>
      <c r="C1633" s="59">
        <v>2201</v>
      </c>
      <c r="D1633" s="59" t="s">
        <v>87</v>
      </c>
      <c r="E1633" s="59" t="s">
        <v>1177</v>
      </c>
      <c r="F1633" s="59" t="s">
        <v>1178</v>
      </c>
      <c r="G1633" s="59">
        <v>9593000</v>
      </c>
      <c r="H1633" s="59" t="s">
        <v>1058</v>
      </c>
      <c r="I1633" s="60">
        <v>182834.32</v>
      </c>
      <c r="J1633" s="60">
        <v>158216.54</v>
      </c>
      <c r="K1633" s="60">
        <v>237435.33</v>
      </c>
      <c r="L1633" s="60">
        <v>257108.5</v>
      </c>
      <c r="M1633" s="60">
        <v>266745.21999999997</v>
      </c>
      <c r="N1633" s="60">
        <v>423938.63</v>
      </c>
      <c r="O1633" s="60">
        <v>317401.31</v>
      </c>
      <c r="P1633" s="60">
        <v>408022.03</v>
      </c>
      <c r="Q1633" s="60">
        <v>432409.47</v>
      </c>
      <c r="R1633" s="60">
        <v>429780.81</v>
      </c>
      <c r="S1633" s="60">
        <v>281417.23</v>
      </c>
      <c r="T1633" s="60">
        <v>193844.82</v>
      </c>
      <c r="U1633" s="58">
        <f t="shared" si="25"/>
        <v>3589154.2099999995</v>
      </c>
    </row>
    <row r="1634" spans="1:21">
      <c r="A1634" s="59">
        <v>2201</v>
      </c>
      <c r="B1634" s="59" t="s">
        <v>87</v>
      </c>
      <c r="C1634" s="59">
        <v>2201</v>
      </c>
      <c r="D1634" s="59" t="s">
        <v>87</v>
      </c>
      <c r="E1634" s="59" t="s">
        <v>1177</v>
      </c>
      <c r="F1634" s="59" t="s">
        <v>1178</v>
      </c>
      <c r="G1634" s="59">
        <v>9594000</v>
      </c>
      <c r="H1634" s="59" t="s">
        <v>1059</v>
      </c>
      <c r="I1634" s="60">
        <v>100045.81</v>
      </c>
      <c r="J1634" s="60">
        <v>367938.03</v>
      </c>
      <c r="K1634" s="60">
        <v>-192378.96</v>
      </c>
      <c r="L1634" s="60">
        <v>-49449.2</v>
      </c>
      <c r="M1634" s="60">
        <v>44585.77</v>
      </c>
      <c r="N1634" s="60">
        <v>108938.08</v>
      </c>
      <c r="O1634" s="60">
        <v>102050.58</v>
      </c>
      <c r="P1634" s="60">
        <v>98238.76</v>
      </c>
      <c r="Q1634" s="60">
        <v>162286.63</v>
      </c>
      <c r="R1634" s="60">
        <v>162875.43</v>
      </c>
      <c r="S1634" s="60">
        <v>152656.85999999999</v>
      </c>
      <c r="T1634" s="60">
        <v>73007.77</v>
      </c>
      <c r="U1634" s="58">
        <f t="shared" si="25"/>
        <v>1130795.56</v>
      </c>
    </row>
    <row r="1635" spans="1:21">
      <c r="A1635" s="59">
        <v>2201</v>
      </c>
      <c r="B1635" s="59" t="s">
        <v>87</v>
      </c>
      <c r="C1635" s="59">
        <v>2201</v>
      </c>
      <c r="D1635" s="59" t="s">
        <v>87</v>
      </c>
      <c r="E1635" s="59" t="s">
        <v>1177</v>
      </c>
      <c r="F1635" s="59" t="s">
        <v>1178</v>
      </c>
      <c r="G1635" s="59">
        <v>9595000</v>
      </c>
      <c r="H1635" s="59" t="s">
        <v>1060</v>
      </c>
      <c r="I1635" s="60">
        <v>2802.43</v>
      </c>
      <c r="J1635" s="60">
        <v>6353.84</v>
      </c>
      <c r="K1635" s="60">
        <v>8581.5499999999993</v>
      </c>
      <c r="L1635" s="60">
        <v>29581.51</v>
      </c>
      <c r="M1635" s="60">
        <v>19141.97</v>
      </c>
      <c r="N1635" s="60">
        <v>1983.07</v>
      </c>
      <c r="O1635" s="60">
        <v>24157.39</v>
      </c>
      <c r="P1635" s="60">
        <v>155.18</v>
      </c>
      <c r="Q1635" s="60">
        <v>750.45</v>
      </c>
      <c r="R1635" s="60">
        <v>8182.32</v>
      </c>
      <c r="S1635" s="60">
        <v>736.75</v>
      </c>
      <c r="T1635" s="60">
        <v>3980.03</v>
      </c>
      <c r="U1635" s="58">
        <f t="shared" si="25"/>
        <v>106406.48999999999</v>
      </c>
    </row>
    <row r="1636" spans="1:21">
      <c r="A1636" s="59">
        <v>2201</v>
      </c>
      <c r="B1636" s="59" t="s">
        <v>87</v>
      </c>
      <c r="C1636" s="59">
        <v>2201</v>
      </c>
      <c r="D1636" s="59" t="s">
        <v>87</v>
      </c>
      <c r="E1636" s="59" t="s">
        <v>1177</v>
      </c>
      <c r="F1636" s="59" t="s">
        <v>1178</v>
      </c>
      <c r="G1636" s="59">
        <v>9596000</v>
      </c>
      <c r="H1636" s="59" t="s">
        <v>1061</v>
      </c>
      <c r="I1636" s="60">
        <v>110378.28</v>
      </c>
      <c r="J1636" s="60">
        <v>64967.59</v>
      </c>
      <c r="K1636" s="60">
        <v>131071.51</v>
      </c>
      <c r="L1636" s="60">
        <v>55810.16</v>
      </c>
      <c r="M1636" s="60">
        <v>184863.77</v>
      </c>
      <c r="N1636" s="60">
        <v>70616.160000000003</v>
      </c>
      <c r="O1636" s="60">
        <v>78277.33</v>
      </c>
      <c r="P1636" s="60">
        <v>113907.53</v>
      </c>
      <c r="Q1636" s="60">
        <v>32365.58</v>
      </c>
      <c r="R1636" s="60">
        <v>46347.07</v>
      </c>
      <c r="S1636" s="60">
        <v>54773.37</v>
      </c>
      <c r="T1636" s="60">
        <v>124423.3</v>
      </c>
      <c r="U1636" s="58">
        <f t="shared" si="25"/>
        <v>1067801.6499999999</v>
      </c>
    </row>
    <row r="1637" spans="1:21">
      <c r="A1637" s="59">
        <v>2201</v>
      </c>
      <c r="B1637" s="59" t="s">
        <v>87</v>
      </c>
      <c r="C1637" s="59">
        <v>2201</v>
      </c>
      <c r="D1637" s="59" t="s">
        <v>87</v>
      </c>
      <c r="E1637" s="59" t="s">
        <v>1177</v>
      </c>
      <c r="F1637" s="59" t="s">
        <v>1178</v>
      </c>
      <c r="G1637" s="59">
        <v>9597000</v>
      </c>
      <c r="H1637" s="59" t="s">
        <v>1062</v>
      </c>
      <c r="I1637" s="60"/>
      <c r="J1637" s="60"/>
      <c r="K1637" s="60"/>
      <c r="L1637" s="60"/>
      <c r="M1637" s="60">
        <v>8.2100000000000009</v>
      </c>
      <c r="N1637" s="60">
        <v>6.67</v>
      </c>
      <c r="O1637" s="60">
        <v>2.59</v>
      </c>
      <c r="P1637" s="60">
        <v>8.33</v>
      </c>
      <c r="Q1637" s="60">
        <v>5.88</v>
      </c>
      <c r="R1637" s="60">
        <v>27.23</v>
      </c>
      <c r="S1637" s="60">
        <v>16.61</v>
      </c>
      <c r="T1637" s="60">
        <v>6.83</v>
      </c>
      <c r="U1637" s="58">
        <f t="shared" si="25"/>
        <v>82.35</v>
      </c>
    </row>
    <row r="1638" spans="1:21">
      <c r="A1638" s="59">
        <v>2201</v>
      </c>
      <c r="B1638" s="59" t="s">
        <v>87</v>
      </c>
      <c r="C1638" s="59">
        <v>2201</v>
      </c>
      <c r="D1638" s="59" t="s">
        <v>87</v>
      </c>
      <c r="E1638" s="59" t="s">
        <v>1177</v>
      </c>
      <c r="F1638" s="59" t="s">
        <v>1178</v>
      </c>
      <c r="G1638" s="59">
        <v>9901000</v>
      </c>
      <c r="H1638" s="59" t="s">
        <v>1063</v>
      </c>
      <c r="I1638" s="60">
        <v>47040.36</v>
      </c>
      <c r="J1638" s="60">
        <v>55463.43</v>
      </c>
      <c r="K1638" s="60">
        <v>35192.410000000003</v>
      </c>
      <c r="L1638" s="60">
        <v>37147.46</v>
      </c>
      <c r="M1638" s="60">
        <v>38667.03</v>
      </c>
      <c r="N1638" s="60">
        <v>48289.3</v>
      </c>
      <c r="O1638" s="60">
        <v>28857.05</v>
      </c>
      <c r="P1638" s="60">
        <v>40071.74</v>
      </c>
      <c r="Q1638" s="60">
        <v>18717.240000000002</v>
      </c>
      <c r="R1638" s="60">
        <v>28648.67</v>
      </c>
      <c r="S1638" s="60">
        <v>24254.18</v>
      </c>
      <c r="T1638" s="60">
        <v>25062.1</v>
      </c>
      <c r="U1638" s="58">
        <f t="shared" si="25"/>
        <v>427410.96999999991</v>
      </c>
    </row>
    <row r="1639" spans="1:21">
      <c r="A1639" s="59">
        <v>2201</v>
      </c>
      <c r="B1639" s="59" t="s">
        <v>87</v>
      </c>
      <c r="C1639" s="59">
        <v>2201</v>
      </c>
      <c r="D1639" s="59" t="s">
        <v>87</v>
      </c>
      <c r="E1639" s="59" t="s">
        <v>1177</v>
      </c>
      <c r="F1639" s="59" t="s">
        <v>1178</v>
      </c>
      <c r="G1639" s="59">
        <v>9902000</v>
      </c>
      <c r="H1639" s="59" t="s">
        <v>1064</v>
      </c>
      <c r="I1639" s="60">
        <v>8716.2000000000007</v>
      </c>
      <c r="J1639" s="60">
        <v>15047.35</v>
      </c>
      <c r="K1639" s="60">
        <v>34674.86</v>
      </c>
      <c r="L1639" s="60">
        <v>17175.439999999999</v>
      </c>
      <c r="M1639" s="60">
        <v>21386.17</v>
      </c>
      <c r="N1639" s="60">
        <v>23744.02</v>
      </c>
      <c r="O1639" s="60">
        <v>27261.54</v>
      </c>
      <c r="P1639" s="60">
        <v>20012.2</v>
      </c>
      <c r="Q1639" s="60">
        <v>27649.41</v>
      </c>
      <c r="R1639" s="60">
        <v>22026.41</v>
      </c>
      <c r="S1639" s="60">
        <v>21799.11</v>
      </c>
      <c r="T1639" s="60">
        <v>24393.64</v>
      </c>
      <c r="U1639" s="58">
        <f t="shared" si="25"/>
        <v>263886.35000000003</v>
      </c>
    </row>
    <row r="1640" spans="1:21">
      <c r="A1640" s="59">
        <v>2201</v>
      </c>
      <c r="B1640" s="59" t="s">
        <v>87</v>
      </c>
      <c r="C1640" s="59">
        <v>2201</v>
      </c>
      <c r="D1640" s="59" t="s">
        <v>87</v>
      </c>
      <c r="E1640" s="59" t="s">
        <v>1177</v>
      </c>
      <c r="F1640" s="59" t="s">
        <v>1178</v>
      </c>
      <c r="G1640" s="59">
        <v>9903000</v>
      </c>
      <c r="H1640" s="59" t="s">
        <v>1065</v>
      </c>
      <c r="I1640" s="60">
        <v>178101.96</v>
      </c>
      <c r="J1640" s="60">
        <v>370190.11</v>
      </c>
      <c r="K1640" s="60">
        <v>230252.3</v>
      </c>
      <c r="L1640" s="60">
        <v>254027.11</v>
      </c>
      <c r="M1640" s="60">
        <v>429819.92</v>
      </c>
      <c r="N1640" s="60">
        <v>227415.47</v>
      </c>
      <c r="O1640" s="60">
        <v>376003.87</v>
      </c>
      <c r="P1640" s="60">
        <v>969660.78</v>
      </c>
      <c r="Q1640" s="60">
        <v>-527348.93000000005</v>
      </c>
      <c r="R1640" s="60">
        <v>1243396.8500000001</v>
      </c>
      <c r="S1640" s="60">
        <v>247237.75</v>
      </c>
      <c r="T1640" s="60">
        <v>801898.7</v>
      </c>
      <c r="U1640" s="58">
        <f t="shared" si="25"/>
        <v>4800655.8899999997</v>
      </c>
    </row>
    <row r="1641" spans="1:21">
      <c r="A1641" s="59">
        <v>2201</v>
      </c>
      <c r="B1641" s="59" t="s">
        <v>87</v>
      </c>
      <c r="C1641" s="59">
        <v>2201</v>
      </c>
      <c r="D1641" s="59" t="s">
        <v>87</v>
      </c>
      <c r="E1641" s="59" t="s">
        <v>1177</v>
      </c>
      <c r="F1641" s="59" t="s">
        <v>1178</v>
      </c>
      <c r="G1641" s="59">
        <v>9908000</v>
      </c>
      <c r="H1641" s="59" t="s">
        <v>1066</v>
      </c>
      <c r="I1641" s="60">
        <v>145176.43</v>
      </c>
      <c r="J1641" s="60">
        <v>159863.85</v>
      </c>
      <c r="K1641" s="60">
        <v>430276.63</v>
      </c>
      <c r="L1641" s="60">
        <v>172860.97</v>
      </c>
      <c r="M1641" s="60">
        <v>213496.57</v>
      </c>
      <c r="N1641" s="60">
        <v>200392.36</v>
      </c>
      <c r="O1641" s="60">
        <v>496943.94</v>
      </c>
      <c r="P1641" s="60">
        <v>169357.97</v>
      </c>
      <c r="Q1641" s="60">
        <v>190980.38</v>
      </c>
      <c r="R1641" s="60">
        <v>135968.23000000001</v>
      </c>
      <c r="S1641" s="60">
        <v>131224.79999999999</v>
      </c>
      <c r="T1641" s="60">
        <v>240927.83</v>
      </c>
      <c r="U1641" s="58">
        <f t="shared" si="25"/>
        <v>2687469.96</v>
      </c>
    </row>
    <row r="1642" spans="1:21">
      <c r="A1642" s="59">
        <v>2201</v>
      </c>
      <c r="B1642" s="59" t="s">
        <v>87</v>
      </c>
      <c r="C1642" s="59">
        <v>2201</v>
      </c>
      <c r="D1642" s="59" t="s">
        <v>87</v>
      </c>
      <c r="E1642" s="59" t="s">
        <v>1177</v>
      </c>
      <c r="F1642" s="59" t="s">
        <v>1178</v>
      </c>
      <c r="G1642" s="59">
        <v>9909000</v>
      </c>
      <c r="H1642" s="59" t="s">
        <v>1067</v>
      </c>
      <c r="I1642" s="60">
        <v>-474199.87</v>
      </c>
      <c r="J1642" s="60">
        <v>5553.49</v>
      </c>
      <c r="K1642" s="60">
        <v>18980.009999999998</v>
      </c>
      <c r="L1642" s="60">
        <v>13057.5</v>
      </c>
      <c r="M1642" s="60">
        <v>60731.18</v>
      </c>
      <c r="N1642" s="60">
        <v>20064.78</v>
      </c>
      <c r="O1642" s="60">
        <v>1426.29</v>
      </c>
      <c r="P1642" s="60">
        <v>-31862.47</v>
      </c>
      <c r="Q1642" s="60">
        <v>1000</v>
      </c>
      <c r="R1642" s="60">
        <v>5352.19</v>
      </c>
      <c r="S1642" s="60">
        <v>5425</v>
      </c>
      <c r="T1642" s="60">
        <v>75</v>
      </c>
      <c r="U1642" s="58">
        <f t="shared" si="25"/>
        <v>-374396.90000000008</v>
      </c>
    </row>
    <row r="1643" spans="1:21">
      <c r="A1643" s="59">
        <v>2201</v>
      </c>
      <c r="B1643" s="59" t="s">
        <v>87</v>
      </c>
      <c r="C1643" s="59">
        <v>2201</v>
      </c>
      <c r="D1643" s="59" t="s">
        <v>87</v>
      </c>
      <c r="E1643" s="59" t="s">
        <v>1177</v>
      </c>
      <c r="F1643" s="59" t="s">
        <v>1178</v>
      </c>
      <c r="G1643" s="59">
        <v>9913000</v>
      </c>
      <c r="H1643" s="59" t="s">
        <v>1136</v>
      </c>
      <c r="I1643" s="60"/>
      <c r="J1643" s="60"/>
      <c r="K1643" s="60"/>
      <c r="L1643" s="60"/>
      <c r="M1643" s="60"/>
      <c r="N1643" s="60"/>
      <c r="O1643" s="60"/>
      <c r="P1643" s="60">
        <v>28000</v>
      </c>
      <c r="Q1643" s="60">
        <v>2838.68</v>
      </c>
      <c r="R1643" s="60">
        <v>1018.68</v>
      </c>
      <c r="S1643" s="60">
        <v>7138.68</v>
      </c>
      <c r="T1643" s="60">
        <v>87298.4</v>
      </c>
      <c r="U1643" s="58">
        <f t="shared" si="25"/>
        <v>126294.44</v>
      </c>
    </row>
    <row r="1644" spans="1:21">
      <c r="A1644" s="59">
        <v>2201</v>
      </c>
      <c r="B1644" s="59" t="s">
        <v>87</v>
      </c>
      <c r="C1644" s="59">
        <v>2201</v>
      </c>
      <c r="D1644" s="59" t="s">
        <v>87</v>
      </c>
      <c r="E1644" s="59" t="s">
        <v>1177</v>
      </c>
      <c r="F1644" s="59" t="s">
        <v>1178</v>
      </c>
      <c r="G1644" s="59">
        <v>9923000</v>
      </c>
      <c r="H1644" s="59" t="s">
        <v>1164</v>
      </c>
      <c r="I1644" s="60">
        <v>980011.37</v>
      </c>
      <c r="J1644" s="60">
        <v>1031147.32</v>
      </c>
      <c r="K1644" s="60">
        <v>1229247.27</v>
      </c>
      <c r="L1644" s="60">
        <v>1416573.56</v>
      </c>
      <c r="M1644" s="60">
        <v>205569.65</v>
      </c>
      <c r="N1644" s="60">
        <v>1824921.23</v>
      </c>
      <c r="O1644" s="60">
        <v>949188.97</v>
      </c>
      <c r="P1644" s="60">
        <v>1077949.69</v>
      </c>
      <c r="Q1644" s="60">
        <v>1851928.85</v>
      </c>
      <c r="R1644" s="60">
        <v>1542430.84</v>
      </c>
      <c r="S1644" s="60">
        <v>619335.94999999995</v>
      </c>
      <c r="T1644" s="60">
        <v>1259543.23</v>
      </c>
      <c r="U1644" s="58">
        <f t="shared" si="25"/>
        <v>13987847.93</v>
      </c>
    </row>
    <row r="1645" spans="1:21">
      <c r="A1645" s="59">
        <v>2201</v>
      </c>
      <c r="B1645" s="59" t="s">
        <v>87</v>
      </c>
      <c r="C1645" s="59">
        <v>2201</v>
      </c>
      <c r="D1645" s="59" t="s">
        <v>87</v>
      </c>
      <c r="E1645" s="59" t="s">
        <v>1177</v>
      </c>
      <c r="F1645" s="59" t="s">
        <v>1178</v>
      </c>
      <c r="G1645" s="59">
        <v>9928000</v>
      </c>
      <c r="H1645" s="59" t="s">
        <v>1143</v>
      </c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>
        <v>-2591.4</v>
      </c>
      <c r="T1645" s="60"/>
      <c r="U1645" s="58">
        <f t="shared" si="25"/>
        <v>-2591.4</v>
      </c>
    </row>
    <row r="1646" spans="1:21">
      <c r="A1646" s="59">
        <v>2201</v>
      </c>
      <c r="B1646" s="59" t="s">
        <v>87</v>
      </c>
      <c r="C1646" s="59">
        <v>2201</v>
      </c>
      <c r="D1646" s="59" t="s">
        <v>87</v>
      </c>
      <c r="E1646" s="59" t="s">
        <v>1177</v>
      </c>
      <c r="F1646" s="59" t="s">
        <v>1178</v>
      </c>
      <c r="G1646" s="59">
        <v>9930200</v>
      </c>
      <c r="H1646" s="59" t="s">
        <v>1069</v>
      </c>
      <c r="I1646" s="60">
        <v>143580.64000000001</v>
      </c>
      <c r="J1646" s="60">
        <v>63571.33</v>
      </c>
      <c r="K1646" s="60">
        <v>64736</v>
      </c>
      <c r="L1646" s="60">
        <v>59378.89</v>
      </c>
      <c r="M1646" s="60">
        <v>47084.9</v>
      </c>
      <c r="N1646" s="60">
        <v>43726.18</v>
      </c>
      <c r="O1646" s="60">
        <v>78421.64</v>
      </c>
      <c r="P1646" s="60">
        <v>9416.1200000000008</v>
      </c>
      <c r="Q1646" s="60">
        <v>3704.4</v>
      </c>
      <c r="R1646" s="60">
        <v>40688.78</v>
      </c>
      <c r="S1646" s="60">
        <v>-222022.09</v>
      </c>
      <c r="T1646" s="60">
        <v>30477.94</v>
      </c>
      <c r="U1646" s="58">
        <f t="shared" si="25"/>
        <v>362764.73000000016</v>
      </c>
    </row>
    <row r="1647" spans="1:21">
      <c r="A1647" s="59">
        <v>2201</v>
      </c>
      <c r="B1647" s="59" t="s">
        <v>87</v>
      </c>
      <c r="C1647" s="59">
        <v>2201</v>
      </c>
      <c r="D1647" s="59" t="s">
        <v>87</v>
      </c>
      <c r="E1647" s="59" t="s">
        <v>1177</v>
      </c>
      <c r="F1647" s="59" t="s">
        <v>1178</v>
      </c>
      <c r="G1647" s="59">
        <v>9935000</v>
      </c>
      <c r="H1647" s="59" t="s">
        <v>1070</v>
      </c>
      <c r="I1647" s="60">
        <v>72373.73</v>
      </c>
      <c r="J1647" s="60">
        <v>55476.11</v>
      </c>
      <c r="K1647" s="60">
        <v>54761.7</v>
      </c>
      <c r="L1647" s="60">
        <v>56981.09</v>
      </c>
      <c r="M1647" s="60">
        <v>452.44</v>
      </c>
      <c r="N1647" s="60">
        <v>28665.759999999998</v>
      </c>
      <c r="O1647" s="60">
        <v>20495.71</v>
      </c>
      <c r="P1647" s="60">
        <v>28682.41</v>
      </c>
      <c r="Q1647" s="60">
        <v>5914.31</v>
      </c>
      <c r="R1647" s="60">
        <v>24873.32</v>
      </c>
      <c r="S1647" s="60">
        <v>-112636.52</v>
      </c>
      <c r="T1647" s="60">
        <v>-19401.349999999999</v>
      </c>
      <c r="U1647" s="58">
        <f t="shared" si="25"/>
        <v>216638.70999999993</v>
      </c>
    </row>
    <row r="1648" spans="1:21">
      <c r="A1648" s="59">
        <v>2201</v>
      </c>
      <c r="B1648" s="59" t="s">
        <v>87</v>
      </c>
      <c r="C1648" s="59">
        <v>2201</v>
      </c>
      <c r="D1648" s="59" t="s">
        <v>87</v>
      </c>
      <c r="E1648" s="59" t="s">
        <v>1177</v>
      </c>
      <c r="F1648" s="59" t="s">
        <v>1178</v>
      </c>
      <c r="G1648" s="59" t="s">
        <v>1071</v>
      </c>
      <c r="H1648" s="59" t="s">
        <v>1072</v>
      </c>
      <c r="I1648" s="60">
        <v>-408164.94</v>
      </c>
      <c r="J1648" s="60">
        <v>-241903.89</v>
      </c>
      <c r="K1648" s="60">
        <v>-503155.18</v>
      </c>
      <c r="L1648" s="60">
        <v>209033.55</v>
      </c>
      <c r="M1648" s="60">
        <v>222370.32</v>
      </c>
      <c r="N1648" s="60">
        <v>-92014.59</v>
      </c>
      <c r="O1648" s="60">
        <v>22131.06</v>
      </c>
      <c r="P1648" s="60">
        <v>236760.2</v>
      </c>
      <c r="Q1648" s="60">
        <v>-1511.55</v>
      </c>
      <c r="R1648" s="60">
        <v>-266704.95</v>
      </c>
      <c r="S1648" s="60">
        <v>674293.5</v>
      </c>
      <c r="T1648" s="60">
        <v>-618635.75</v>
      </c>
      <c r="U1648" s="58">
        <f t="shared" si="25"/>
        <v>-767502.21999999974</v>
      </c>
    </row>
    <row r="1649" spans="1:21">
      <c r="A1649" s="59">
        <v>2201</v>
      </c>
      <c r="B1649" s="59" t="s">
        <v>87</v>
      </c>
      <c r="C1649" s="59">
        <v>2201</v>
      </c>
      <c r="D1649" s="59" t="s">
        <v>87</v>
      </c>
      <c r="E1649" s="59" t="s">
        <v>1179</v>
      </c>
      <c r="F1649" s="59" t="s">
        <v>1180</v>
      </c>
      <c r="G1649" s="59">
        <v>9506000</v>
      </c>
      <c r="H1649" s="59" t="s">
        <v>1021</v>
      </c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>
        <v>487.35</v>
      </c>
      <c r="U1649" s="58">
        <f t="shared" si="25"/>
        <v>487.35</v>
      </c>
    </row>
    <row r="1650" spans="1:21">
      <c r="A1650" s="59">
        <v>2201</v>
      </c>
      <c r="B1650" s="59" t="s">
        <v>87</v>
      </c>
      <c r="C1650" s="59">
        <v>2201</v>
      </c>
      <c r="D1650" s="59" t="s">
        <v>87</v>
      </c>
      <c r="E1650" s="59" t="s">
        <v>1179</v>
      </c>
      <c r="F1650" s="59" t="s">
        <v>1180</v>
      </c>
      <c r="G1650" s="59">
        <v>9548000</v>
      </c>
      <c r="H1650" s="59" t="s">
        <v>1029</v>
      </c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>
        <v>487.31</v>
      </c>
      <c r="U1650" s="58">
        <f t="shared" si="25"/>
        <v>487.31</v>
      </c>
    </row>
    <row r="1651" spans="1:21">
      <c r="A1651" s="59">
        <v>2201</v>
      </c>
      <c r="B1651" s="59" t="s">
        <v>87</v>
      </c>
      <c r="C1651" s="59">
        <v>2201</v>
      </c>
      <c r="D1651" s="59" t="s">
        <v>87</v>
      </c>
      <c r="E1651" s="59" t="s">
        <v>1179</v>
      </c>
      <c r="F1651" s="59" t="s">
        <v>1180</v>
      </c>
      <c r="G1651" s="59">
        <v>9549000</v>
      </c>
      <c r="H1651" s="59" t="s">
        <v>1030</v>
      </c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>
        <v>487.34</v>
      </c>
      <c r="U1651" s="58">
        <f t="shared" si="25"/>
        <v>487.34</v>
      </c>
    </row>
    <row r="1652" spans="1:21">
      <c r="A1652" s="59">
        <v>2201</v>
      </c>
      <c r="B1652" s="59" t="s">
        <v>87</v>
      </c>
      <c r="C1652" s="59">
        <v>2201</v>
      </c>
      <c r="D1652" s="59" t="s">
        <v>87</v>
      </c>
      <c r="E1652" s="59" t="s">
        <v>1179</v>
      </c>
      <c r="F1652" s="59" t="s">
        <v>1180</v>
      </c>
      <c r="G1652" s="59">
        <v>9553000</v>
      </c>
      <c r="H1652" s="59" t="s">
        <v>1032</v>
      </c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>
        <v>2398</v>
      </c>
      <c r="U1652" s="58">
        <f t="shared" si="25"/>
        <v>2398</v>
      </c>
    </row>
    <row r="1653" spans="1:21">
      <c r="A1653" s="59">
        <v>2201</v>
      </c>
      <c r="B1653" s="59" t="s">
        <v>87</v>
      </c>
      <c r="C1653" s="59">
        <v>2201</v>
      </c>
      <c r="D1653" s="59" t="s">
        <v>87</v>
      </c>
      <c r="E1653" s="59" t="s">
        <v>1179</v>
      </c>
      <c r="F1653" s="59" t="s">
        <v>1180</v>
      </c>
      <c r="G1653" s="59">
        <v>9571000</v>
      </c>
      <c r="H1653" s="59" t="s">
        <v>1046</v>
      </c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>
        <v>3753.9</v>
      </c>
      <c r="U1653" s="58">
        <f t="shared" si="25"/>
        <v>3753.9</v>
      </c>
    </row>
    <row r="1654" spans="1:21">
      <c r="A1654" s="59">
        <v>2201</v>
      </c>
      <c r="B1654" s="59" t="s">
        <v>87</v>
      </c>
      <c r="C1654" s="59">
        <v>2201</v>
      </c>
      <c r="D1654" s="59" t="s">
        <v>87</v>
      </c>
      <c r="E1654" s="59" t="s">
        <v>1181</v>
      </c>
      <c r="F1654" s="59" t="s">
        <v>1182</v>
      </c>
      <c r="G1654" s="59">
        <v>9184100</v>
      </c>
      <c r="H1654" s="59" t="s">
        <v>93</v>
      </c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>
        <v>29325</v>
      </c>
      <c r="U1654" s="58">
        <f t="shared" si="25"/>
        <v>29325</v>
      </c>
    </row>
    <row r="1655" spans="1:21">
      <c r="A1655" s="59">
        <v>2201</v>
      </c>
      <c r="B1655" s="59" t="s">
        <v>87</v>
      </c>
      <c r="C1655" s="59">
        <v>2201</v>
      </c>
      <c r="D1655" s="59" t="s">
        <v>87</v>
      </c>
      <c r="E1655" s="59" t="s">
        <v>1181</v>
      </c>
      <c r="F1655" s="59" t="s">
        <v>1182</v>
      </c>
      <c r="G1655" s="59">
        <v>9549000</v>
      </c>
      <c r="H1655" s="59" t="s">
        <v>1030</v>
      </c>
      <c r="I1655" s="60">
        <v>2328.29</v>
      </c>
      <c r="J1655" s="60"/>
      <c r="K1655" s="60"/>
      <c r="L1655" s="60">
        <v>1884.8</v>
      </c>
      <c r="M1655" s="60">
        <v>-1884.8</v>
      </c>
      <c r="N1655" s="60"/>
      <c r="O1655" s="60"/>
      <c r="P1655" s="60"/>
      <c r="Q1655" s="60"/>
      <c r="R1655" s="60"/>
      <c r="S1655" s="60"/>
      <c r="T1655" s="60"/>
      <c r="U1655" s="58">
        <f t="shared" si="25"/>
        <v>2328.29</v>
      </c>
    </row>
    <row r="1656" spans="1:21">
      <c r="A1656" s="59">
        <v>2201</v>
      </c>
      <c r="B1656" s="59" t="s">
        <v>87</v>
      </c>
      <c r="C1656" s="59">
        <v>2201</v>
      </c>
      <c r="D1656" s="59" t="s">
        <v>87</v>
      </c>
      <c r="E1656" s="59" t="s">
        <v>1181</v>
      </c>
      <c r="F1656" s="59" t="s">
        <v>1182</v>
      </c>
      <c r="G1656" s="59">
        <v>9566000</v>
      </c>
      <c r="H1656" s="59" t="s">
        <v>1041</v>
      </c>
      <c r="I1656" s="60"/>
      <c r="J1656" s="60">
        <v>-171.13</v>
      </c>
      <c r="K1656" s="60">
        <v>2386.1799999999998</v>
      </c>
      <c r="L1656" s="60">
        <v>126.31</v>
      </c>
      <c r="M1656" s="60">
        <v>1788.71</v>
      </c>
      <c r="N1656" s="60">
        <v>6198.38</v>
      </c>
      <c r="O1656" s="60">
        <v>3714.14</v>
      </c>
      <c r="P1656" s="60">
        <v>24.18</v>
      </c>
      <c r="Q1656" s="60">
        <v>134.38</v>
      </c>
      <c r="R1656" s="60">
        <v>299.89999999999998</v>
      </c>
      <c r="S1656" s="60">
        <v>195.72</v>
      </c>
      <c r="T1656" s="60">
        <v>23.4</v>
      </c>
      <c r="U1656" s="58">
        <f t="shared" si="25"/>
        <v>14720.169999999998</v>
      </c>
    </row>
    <row r="1657" spans="1:21">
      <c r="A1657" s="59">
        <v>2201</v>
      </c>
      <c r="B1657" s="59" t="s">
        <v>87</v>
      </c>
      <c r="C1657" s="59">
        <v>2201</v>
      </c>
      <c r="D1657" s="59" t="s">
        <v>87</v>
      </c>
      <c r="E1657" s="59" t="s">
        <v>1181</v>
      </c>
      <c r="F1657" s="59" t="s">
        <v>1182</v>
      </c>
      <c r="G1657" s="59">
        <v>9582000</v>
      </c>
      <c r="H1657" s="59" t="s">
        <v>1049</v>
      </c>
      <c r="I1657" s="60">
        <v>413.88</v>
      </c>
      <c r="J1657" s="60">
        <v>376.25</v>
      </c>
      <c r="K1657" s="60"/>
      <c r="L1657" s="60"/>
      <c r="M1657" s="60">
        <v>585.88</v>
      </c>
      <c r="N1657" s="60">
        <v>3478.09</v>
      </c>
      <c r="O1657" s="60">
        <v>1782.89</v>
      </c>
      <c r="P1657" s="60"/>
      <c r="Q1657" s="60"/>
      <c r="R1657" s="60"/>
      <c r="S1657" s="60"/>
      <c r="T1657" s="60"/>
      <c r="U1657" s="58">
        <f t="shared" si="25"/>
        <v>6636.9900000000007</v>
      </c>
    </row>
    <row r="1658" spans="1:21">
      <c r="A1658" s="59">
        <v>2201</v>
      </c>
      <c r="B1658" s="59" t="s">
        <v>87</v>
      </c>
      <c r="C1658" s="59">
        <v>2201</v>
      </c>
      <c r="D1658" s="59" t="s">
        <v>87</v>
      </c>
      <c r="E1658" s="59" t="s">
        <v>1181</v>
      </c>
      <c r="F1658" s="59" t="s">
        <v>1182</v>
      </c>
      <c r="G1658" s="59">
        <v>9583000</v>
      </c>
      <c r="H1658" s="59" t="s">
        <v>1050</v>
      </c>
      <c r="I1658" s="60"/>
      <c r="J1658" s="60"/>
      <c r="K1658" s="60"/>
      <c r="L1658" s="60">
        <v>465.48</v>
      </c>
      <c r="M1658" s="60"/>
      <c r="N1658" s="60"/>
      <c r="O1658" s="60">
        <v>80</v>
      </c>
      <c r="P1658" s="60"/>
      <c r="Q1658" s="60"/>
      <c r="R1658" s="60"/>
      <c r="S1658" s="60"/>
      <c r="T1658" s="60"/>
      <c r="U1658" s="58">
        <f t="shared" si="25"/>
        <v>545.48</v>
      </c>
    </row>
    <row r="1659" spans="1:21">
      <c r="A1659" s="59">
        <v>2201</v>
      </c>
      <c r="B1659" s="59" t="s">
        <v>87</v>
      </c>
      <c r="C1659" s="59">
        <v>2201</v>
      </c>
      <c r="D1659" s="59" t="s">
        <v>87</v>
      </c>
      <c r="E1659" s="59" t="s">
        <v>1181</v>
      </c>
      <c r="F1659" s="59" t="s">
        <v>1182</v>
      </c>
      <c r="G1659" s="59">
        <v>9588000</v>
      </c>
      <c r="H1659" s="59" t="s">
        <v>1055</v>
      </c>
      <c r="I1659" s="60">
        <v>2266.83</v>
      </c>
      <c r="J1659" s="60">
        <v>645</v>
      </c>
      <c r="K1659" s="60">
        <v>959.77</v>
      </c>
      <c r="L1659" s="60">
        <v>1768.38</v>
      </c>
      <c r="M1659" s="60">
        <v>1505</v>
      </c>
      <c r="N1659" s="60">
        <v>39426.379999999997</v>
      </c>
      <c r="O1659" s="60">
        <v>7478.28</v>
      </c>
      <c r="P1659" s="60">
        <v>59.29</v>
      </c>
      <c r="Q1659" s="60">
        <v>83317.56</v>
      </c>
      <c r="R1659" s="60">
        <v>2461.62</v>
      </c>
      <c r="S1659" s="60">
        <v>1048.99</v>
      </c>
      <c r="T1659" s="60">
        <v>4175.62</v>
      </c>
      <c r="U1659" s="58">
        <f t="shared" si="25"/>
        <v>145112.71999999997</v>
      </c>
    </row>
    <row r="1660" spans="1:21">
      <c r="A1660" s="59">
        <v>2201</v>
      </c>
      <c r="B1660" s="59" t="s">
        <v>87</v>
      </c>
      <c r="C1660" s="59">
        <v>2201</v>
      </c>
      <c r="D1660" s="59" t="s">
        <v>87</v>
      </c>
      <c r="E1660" s="59" t="s">
        <v>1183</v>
      </c>
      <c r="F1660" s="59" t="s">
        <v>44</v>
      </c>
      <c r="G1660" s="59">
        <v>9184100</v>
      </c>
      <c r="H1660" s="59" t="s">
        <v>93</v>
      </c>
      <c r="I1660" s="60">
        <v>45923.42</v>
      </c>
      <c r="J1660" s="60">
        <v>162579.01999999999</v>
      </c>
      <c r="K1660" s="60">
        <v>818222</v>
      </c>
      <c r="L1660" s="60">
        <v>177319.67</v>
      </c>
      <c r="M1660" s="60">
        <v>453969.06</v>
      </c>
      <c r="N1660" s="60">
        <v>268133.09999999998</v>
      </c>
      <c r="O1660" s="60">
        <v>1130869.8700000001</v>
      </c>
      <c r="P1660" s="60">
        <v>112583.37</v>
      </c>
      <c r="Q1660" s="60">
        <v>486105.71</v>
      </c>
      <c r="R1660" s="60">
        <v>776288.41</v>
      </c>
      <c r="S1660" s="60">
        <v>321032.28999999998</v>
      </c>
      <c r="T1660" s="60">
        <v>885887.45</v>
      </c>
      <c r="U1660" s="58">
        <f t="shared" si="25"/>
        <v>5638913.3700000001</v>
      </c>
    </row>
    <row r="1661" spans="1:21">
      <c r="A1661" s="59">
        <v>2201</v>
      </c>
      <c r="B1661" s="59" t="s">
        <v>87</v>
      </c>
      <c r="C1661" s="59">
        <v>2201</v>
      </c>
      <c r="D1661" s="59" t="s">
        <v>87</v>
      </c>
      <c r="E1661" s="59" t="s">
        <v>1183</v>
      </c>
      <c r="F1661" s="59" t="s">
        <v>44</v>
      </c>
      <c r="G1661" s="59">
        <v>9554000</v>
      </c>
      <c r="H1661" s="59" t="s">
        <v>1033</v>
      </c>
      <c r="I1661" s="60"/>
      <c r="J1661" s="60"/>
      <c r="K1661" s="60"/>
      <c r="L1661" s="60"/>
      <c r="M1661" s="60"/>
      <c r="N1661" s="60"/>
      <c r="O1661" s="60">
        <v>20356.650000000001</v>
      </c>
      <c r="P1661" s="60">
        <v>0.45</v>
      </c>
      <c r="Q1661" s="60">
        <v>-0.45</v>
      </c>
      <c r="R1661" s="60"/>
      <c r="S1661" s="60"/>
      <c r="T1661" s="60"/>
      <c r="U1661" s="58">
        <f t="shared" si="25"/>
        <v>20356.650000000001</v>
      </c>
    </row>
    <row r="1662" spans="1:21">
      <c r="A1662" s="59">
        <v>2201</v>
      </c>
      <c r="B1662" s="59" t="s">
        <v>87</v>
      </c>
      <c r="C1662" s="59">
        <v>2201</v>
      </c>
      <c r="D1662" s="59" t="s">
        <v>87</v>
      </c>
      <c r="E1662" s="59" t="s">
        <v>1183</v>
      </c>
      <c r="F1662" s="59" t="s">
        <v>44</v>
      </c>
      <c r="G1662" s="59">
        <v>9562000</v>
      </c>
      <c r="H1662" s="59" t="s">
        <v>1039</v>
      </c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>
        <v>26186.5</v>
      </c>
      <c r="T1662" s="60">
        <v>56008.33</v>
      </c>
      <c r="U1662" s="58">
        <f t="shared" si="25"/>
        <v>82194.83</v>
      </c>
    </row>
    <row r="1663" spans="1:21">
      <c r="A1663" s="59">
        <v>2201</v>
      </c>
      <c r="B1663" s="59" t="s">
        <v>87</v>
      </c>
      <c r="C1663" s="59">
        <v>2201</v>
      </c>
      <c r="D1663" s="59" t="s">
        <v>87</v>
      </c>
      <c r="E1663" s="59" t="s">
        <v>1183</v>
      </c>
      <c r="F1663" s="59" t="s">
        <v>44</v>
      </c>
      <c r="G1663" s="59">
        <v>9571000</v>
      </c>
      <c r="H1663" s="59" t="s">
        <v>1046</v>
      </c>
      <c r="I1663" s="60">
        <v>220937.69</v>
      </c>
      <c r="J1663" s="60">
        <v>417832.11</v>
      </c>
      <c r="K1663" s="60">
        <v>358822.05</v>
      </c>
      <c r="L1663" s="60">
        <v>205925.93</v>
      </c>
      <c r="M1663" s="60">
        <v>255443.82</v>
      </c>
      <c r="N1663" s="60">
        <v>1905.07</v>
      </c>
      <c r="O1663" s="60">
        <v>343119.12</v>
      </c>
      <c r="P1663" s="60">
        <v>163645.82</v>
      </c>
      <c r="Q1663" s="60">
        <v>421518.73</v>
      </c>
      <c r="R1663" s="60">
        <v>390091.83</v>
      </c>
      <c r="S1663" s="60">
        <v>278779.78000000003</v>
      </c>
      <c r="T1663" s="60">
        <v>95835.67</v>
      </c>
      <c r="U1663" s="58">
        <f t="shared" si="25"/>
        <v>3153857.62</v>
      </c>
    </row>
    <row r="1664" spans="1:21">
      <c r="A1664" s="59">
        <v>2201</v>
      </c>
      <c r="B1664" s="59" t="s">
        <v>87</v>
      </c>
      <c r="C1664" s="59">
        <v>2201</v>
      </c>
      <c r="D1664" s="59" t="s">
        <v>87</v>
      </c>
      <c r="E1664" s="59" t="s">
        <v>1183</v>
      </c>
      <c r="F1664" s="59" t="s">
        <v>44</v>
      </c>
      <c r="G1664" s="59">
        <v>9581000</v>
      </c>
      <c r="H1664" s="59" t="s">
        <v>1048</v>
      </c>
      <c r="I1664" s="60"/>
      <c r="J1664" s="60"/>
      <c r="K1664" s="60">
        <v>1780</v>
      </c>
      <c r="L1664" s="60"/>
      <c r="M1664" s="60">
        <v>577.70000000000005</v>
      </c>
      <c r="N1664" s="60"/>
      <c r="O1664" s="60"/>
      <c r="P1664" s="60"/>
      <c r="Q1664" s="60">
        <v>149</v>
      </c>
      <c r="R1664" s="60"/>
      <c r="S1664" s="60">
        <v>2415.16</v>
      </c>
      <c r="T1664" s="60">
        <v>4217.24</v>
      </c>
      <c r="U1664" s="58">
        <f t="shared" si="25"/>
        <v>9139.0999999999985</v>
      </c>
    </row>
    <row r="1665" spans="1:21">
      <c r="A1665" s="59">
        <v>2201</v>
      </c>
      <c r="B1665" s="59" t="s">
        <v>87</v>
      </c>
      <c r="C1665" s="59">
        <v>2201</v>
      </c>
      <c r="D1665" s="59" t="s">
        <v>87</v>
      </c>
      <c r="E1665" s="59" t="s">
        <v>1183</v>
      </c>
      <c r="F1665" s="59" t="s">
        <v>44</v>
      </c>
      <c r="G1665" s="59">
        <v>9582000</v>
      </c>
      <c r="H1665" s="59" t="s">
        <v>1049</v>
      </c>
      <c r="I1665" s="60"/>
      <c r="J1665" s="60"/>
      <c r="K1665" s="60"/>
      <c r="L1665" s="60"/>
      <c r="M1665" s="60">
        <v>654.23</v>
      </c>
      <c r="N1665" s="60">
        <v>7725.36</v>
      </c>
      <c r="O1665" s="60">
        <v>4693.5</v>
      </c>
      <c r="P1665" s="60">
        <v>-485.11</v>
      </c>
      <c r="Q1665" s="60">
        <v>1395.14</v>
      </c>
      <c r="R1665" s="60">
        <v>7295.51</v>
      </c>
      <c r="S1665" s="60">
        <v>10984.24</v>
      </c>
      <c r="T1665" s="60">
        <v>11051.39</v>
      </c>
      <c r="U1665" s="58">
        <f t="shared" si="25"/>
        <v>43314.259999999995</v>
      </c>
    </row>
    <row r="1666" spans="1:21">
      <c r="A1666" s="59">
        <v>2201</v>
      </c>
      <c r="B1666" s="59" t="s">
        <v>87</v>
      </c>
      <c r="C1666" s="59">
        <v>2201</v>
      </c>
      <c r="D1666" s="59" t="s">
        <v>87</v>
      </c>
      <c r="E1666" s="59" t="s">
        <v>1183</v>
      </c>
      <c r="F1666" s="59" t="s">
        <v>44</v>
      </c>
      <c r="G1666" s="59">
        <v>9583000</v>
      </c>
      <c r="H1666" s="59" t="s">
        <v>1050</v>
      </c>
      <c r="I1666" s="60"/>
      <c r="J1666" s="60">
        <v>42849.29</v>
      </c>
      <c r="K1666" s="60">
        <v>-28278.37</v>
      </c>
      <c r="L1666" s="60">
        <v>59865.440000000002</v>
      </c>
      <c r="M1666" s="60"/>
      <c r="N1666" s="60"/>
      <c r="O1666" s="60"/>
      <c r="P1666" s="60"/>
      <c r="Q1666" s="60"/>
      <c r="R1666" s="60"/>
      <c r="S1666" s="60"/>
      <c r="T1666" s="60"/>
      <c r="U1666" s="58">
        <f t="shared" si="25"/>
        <v>74436.36</v>
      </c>
    </row>
    <row r="1667" spans="1:21">
      <c r="A1667" s="59">
        <v>2201</v>
      </c>
      <c r="B1667" s="59" t="s">
        <v>87</v>
      </c>
      <c r="C1667" s="59">
        <v>2201</v>
      </c>
      <c r="D1667" s="59" t="s">
        <v>87</v>
      </c>
      <c r="E1667" s="59" t="s">
        <v>1183</v>
      </c>
      <c r="F1667" s="59" t="s">
        <v>44</v>
      </c>
      <c r="G1667" s="59">
        <v>9586000</v>
      </c>
      <c r="H1667" s="59" t="s">
        <v>1053</v>
      </c>
      <c r="I1667" s="60">
        <v>113.4</v>
      </c>
      <c r="J1667" s="60">
        <v>3740.51</v>
      </c>
      <c r="K1667" s="60">
        <v>5730.67</v>
      </c>
      <c r="L1667" s="60">
        <v>1725.14</v>
      </c>
      <c r="M1667" s="60">
        <v>637.87</v>
      </c>
      <c r="N1667" s="60">
        <v>858.03</v>
      </c>
      <c r="O1667" s="60">
        <v>1353.22</v>
      </c>
      <c r="P1667" s="60">
        <v>4355.66</v>
      </c>
      <c r="Q1667" s="60">
        <v>406.85</v>
      </c>
      <c r="R1667" s="60">
        <v>10722.1</v>
      </c>
      <c r="S1667" s="60">
        <v>11283.5</v>
      </c>
      <c r="T1667" s="60">
        <v>7871.98</v>
      </c>
      <c r="U1667" s="58">
        <f t="shared" ref="U1667:U1730" si="26">SUM(I1667:T1667)</f>
        <v>48798.929999999993</v>
      </c>
    </row>
    <row r="1668" spans="1:21">
      <c r="A1668" s="59">
        <v>2201</v>
      </c>
      <c r="B1668" s="59" t="s">
        <v>87</v>
      </c>
      <c r="C1668" s="59">
        <v>2201</v>
      </c>
      <c r="D1668" s="59" t="s">
        <v>87</v>
      </c>
      <c r="E1668" s="59" t="s">
        <v>1183</v>
      </c>
      <c r="F1668" s="59" t="s">
        <v>44</v>
      </c>
      <c r="G1668" s="59">
        <v>9587000</v>
      </c>
      <c r="H1668" s="59" t="s">
        <v>1054</v>
      </c>
      <c r="I1668" s="60">
        <v>449.89</v>
      </c>
      <c r="J1668" s="60"/>
      <c r="K1668" s="60"/>
      <c r="L1668" s="60"/>
      <c r="M1668" s="60"/>
      <c r="N1668" s="60"/>
      <c r="O1668" s="60"/>
      <c r="P1668" s="60">
        <v>388.45</v>
      </c>
      <c r="Q1668" s="60">
        <v>216</v>
      </c>
      <c r="R1668" s="60">
        <v>2231.2399999999998</v>
      </c>
      <c r="S1668" s="60"/>
      <c r="T1668" s="60"/>
      <c r="U1668" s="58">
        <f t="shared" si="26"/>
        <v>3285.58</v>
      </c>
    </row>
    <row r="1669" spans="1:21">
      <c r="A1669" s="59">
        <v>2201</v>
      </c>
      <c r="B1669" s="59" t="s">
        <v>87</v>
      </c>
      <c r="C1669" s="59">
        <v>2201</v>
      </c>
      <c r="D1669" s="59" t="s">
        <v>87</v>
      </c>
      <c r="E1669" s="59" t="s">
        <v>1183</v>
      </c>
      <c r="F1669" s="59" t="s">
        <v>44</v>
      </c>
      <c r="G1669" s="59">
        <v>9589000</v>
      </c>
      <c r="H1669" s="59" t="s">
        <v>1184</v>
      </c>
      <c r="I1669" s="60"/>
      <c r="J1669" s="60"/>
      <c r="K1669" s="60"/>
      <c r="L1669" s="60"/>
      <c r="M1669" s="60">
        <v>288.85000000000002</v>
      </c>
      <c r="N1669" s="60">
        <v>185.06</v>
      </c>
      <c r="O1669" s="60"/>
      <c r="P1669" s="60"/>
      <c r="Q1669" s="60"/>
      <c r="R1669" s="60"/>
      <c r="S1669" s="60"/>
      <c r="T1669" s="60"/>
      <c r="U1669" s="58">
        <f t="shared" si="26"/>
        <v>473.91</v>
      </c>
    </row>
    <row r="1670" spans="1:21">
      <c r="A1670" s="59">
        <v>2201</v>
      </c>
      <c r="B1670" s="59" t="s">
        <v>87</v>
      </c>
      <c r="C1670" s="59">
        <v>2201</v>
      </c>
      <c r="D1670" s="59" t="s">
        <v>87</v>
      </c>
      <c r="E1670" s="59" t="s">
        <v>1183</v>
      </c>
      <c r="F1670" s="59" t="s">
        <v>44</v>
      </c>
      <c r="G1670" s="59">
        <v>9591000</v>
      </c>
      <c r="H1670" s="59" t="s">
        <v>1056</v>
      </c>
      <c r="I1670" s="60"/>
      <c r="J1670" s="60"/>
      <c r="K1670" s="60">
        <v>3284.65</v>
      </c>
      <c r="L1670" s="60"/>
      <c r="M1670" s="60"/>
      <c r="N1670" s="60">
        <v>361.23</v>
      </c>
      <c r="O1670" s="60">
        <v>73</v>
      </c>
      <c r="P1670" s="60">
        <v>222</v>
      </c>
      <c r="Q1670" s="60"/>
      <c r="R1670" s="60">
        <v>389.46</v>
      </c>
      <c r="S1670" s="60">
        <v>566.99</v>
      </c>
      <c r="T1670" s="60"/>
      <c r="U1670" s="58">
        <f t="shared" si="26"/>
        <v>4897.33</v>
      </c>
    </row>
    <row r="1671" spans="1:21">
      <c r="A1671" s="59">
        <v>2201</v>
      </c>
      <c r="B1671" s="59" t="s">
        <v>87</v>
      </c>
      <c r="C1671" s="59">
        <v>2201</v>
      </c>
      <c r="D1671" s="59" t="s">
        <v>87</v>
      </c>
      <c r="E1671" s="59" t="s">
        <v>1183</v>
      </c>
      <c r="F1671" s="59" t="s">
        <v>44</v>
      </c>
      <c r="G1671" s="59">
        <v>9593000</v>
      </c>
      <c r="H1671" s="59" t="s">
        <v>1058</v>
      </c>
      <c r="I1671" s="60">
        <v>1555510.59</v>
      </c>
      <c r="J1671" s="60">
        <v>2230544.87</v>
      </c>
      <c r="K1671" s="60">
        <v>2166584.7999999998</v>
      </c>
      <c r="L1671" s="60">
        <v>2003106.84</v>
      </c>
      <c r="M1671" s="60">
        <v>2240383.25</v>
      </c>
      <c r="N1671" s="60">
        <v>2191934.41</v>
      </c>
      <c r="O1671" s="60">
        <v>2391539.16</v>
      </c>
      <c r="P1671" s="60">
        <v>2170429.64</v>
      </c>
      <c r="Q1671" s="60">
        <v>1540364.67</v>
      </c>
      <c r="R1671" s="60">
        <v>2157692.64</v>
      </c>
      <c r="S1671" s="60">
        <v>2575233.0099999998</v>
      </c>
      <c r="T1671" s="60">
        <v>2278359.48</v>
      </c>
      <c r="U1671" s="58">
        <f t="shared" si="26"/>
        <v>25501683.359999996</v>
      </c>
    </row>
    <row r="1672" spans="1:21">
      <c r="A1672" s="59">
        <v>2201</v>
      </c>
      <c r="B1672" s="59" t="s">
        <v>87</v>
      </c>
      <c r="C1672" s="59">
        <v>2201</v>
      </c>
      <c r="D1672" s="59" t="s">
        <v>87</v>
      </c>
      <c r="E1672" s="59" t="s">
        <v>1183</v>
      </c>
      <c r="F1672" s="59" t="s">
        <v>44</v>
      </c>
      <c r="G1672" s="59">
        <v>9596000</v>
      </c>
      <c r="H1672" s="59" t="s">
        <v>1061</v>
      </c>
      <c r="I1672" s="60"/>
      <c r="J1672" s="60">
        <v>52.13</v>
      </c>
      <c r="K1672" s="60">
        <v>552.65</v>
      </c>
      <c r="L1672" s="60"/>
      <c r="M1672" s="60">
        <v>360.69</v>
      </c>
      <c r="N1672" s="60"/>
      <c r="O1672" s="60"/>
      <c r="P1672" s="60"/>
      <c r="Q1672" s="60">
        <v>541.20000000000005</v>
      </c>
      <c r="R1672" s="60">
        <v>432.96</v>
      </c>
      <c r="S1672" s="60">
        <v>2827.26</v>
      </c>
      <c r="T1672" s="60"/>
      <c r="U1672" s="58">
        <f t="shared" si="26"/>
        <v>4766.8900000000003</v>
      </c>
    </row>
    <row r="1673" spans="1:21">
      <c r="A1673" s="59">
        <v>2201</v>
      </c>
      <c r="B1673" s="59" t="s">
        <v>87</v>
      </c>
      <c r="C1673" s="59">
        <v>2201</v>
      </c>
      <c r="D1673" s="59" t="s">
        <v>87</v>
      </c>
      <c r="E1673" s="59" t="s">
        <v>1183</v>
      </c>
      <c r="F1673" s="59" t="s">
        <v>44</v>
      </c>
      <c r="G1673" s="59">
        <v>9923000</v>
      </c>
      <c r="H1673" s="59" t="s">
        <v>1164</v>
      </c>
      <c r="I1673" s="60"/>
      <c r="J1673" s="60"/>
      <c r="K1673" s="60"/>
      <c r="L1673" s="60"/>
      <c r="M1673" s="60"/>
      <c r="N1673" s="60"/>
      <c r="O1673" s="60">
        <v>7673.66</v>
      </c>
      <c r="P1673" s="60">
        <v>141.09</v>
      </c>
      <c r="Q1673" s="60"/>
      <c r="R1673" s="60">
        <v>1870.3</v>
      </c>
      <c r="S1673" s="60">
        <v>287.10000000000002</v>
      </c>
      <c r="T1673" s="60"/>
      <c r="U1673" s="58">
        <f t="shared" si="26"/>
        <v>9972.15</v>
      </c>
    </row>
    <row r="1674" spans="1:21">
      <c r="A1674" s="59">
        <v>2201</v>
      </c>
      <c r="B1674" s="59" t="s">
        <v>87</v>
      </c>
      <c r="C1674" s="59">
        <v>2201</v>
      </c>
      <c r="D1674" s="59" t="s">
        <v>87</v>
      </c>
      <c r="E1674" s="59" t="s">
        <v>1185</v>
      </c>
      <c r="F1674" s="59" t="s">
        <v>48</v>
      </c>
      <c r="G1674" s="59">
        <v>9184100</v>
      </c>
      <c r="H1674" s="59" t="s">
        <v>93</v>
      </c>
      <c r="I1674" s="60">
        <v>478.99</v>
      </c>
      <c r="J1674" s="60">
        <v>1481.34</v>
      </c>
      <c r="K1674" s="60">
        <v>805.04</v>
      </c>
      <c r="L1674" s="60">
        <v>764.29</v>
      </c>
      <c r="M1674" s="60">
        <v>896.43</v>
      </c>
      <c r="N1674" s="60">
        <v>11073.54</v>
      </c>
      <c r="O1674" s="60">
        <v>1633.49</v>
      </c>
      <c r="P1674" s="60">
        <v>1718.33</v>
      </c>
      <c r="Q1674" s="60">
        <v>1209.07</v>
      </c>
      <c r="R1674" s="60">
        <v>1380.04</v>
      </c>
      <c r="S1674" s="60">
        <v>665.41</v>
      </c>
      <c r="T1674" s="60">
        <v>2809.98</v>
      </c>
      <c r="U1674" s="58">
        <f t="shared" si="26"/>
        <v>24915.950000000004</v>
      </c>
    </row>
    <row r="1675" spans="1:21">
      <c r="A1675" s="59">
        <v>2201</v>
      </c>
      <c r="B1675" s="59" t="s">
        <v>87</v>
      </c>
      <c r="C1675" s="59">
        <v>2201</v>
      </c>
      <c r="D1675" s="59" t="s">
        <v>87</v>
      </c>
      <c r="E1675" s="59" t="s">
        <v>1185</v>
      </c>
      <c r="F1675" s="59" t="s">
        <v>48</v>
      </c>
      <c r="G1675" s="59">
        <v>9416000</v>
      </c>
      <c r="H1675" s="59" t="s">
        <v>1015</v>
      </c>
      <c r="I1675" s="60">
        <v>0.04</v>
      </c>
      <c r="J1675" s="60">
        <v>2439.34</v>
      </c>
      <c r="K1675" s="60">
        <v>6948.06</v>
      </c>
      <c r="L1675" s="60"/>
      <c r="M1675" s="60">
        <v>7.0000000000000007E-2</v>
      </c>
      <c r="N1675" s="60"/>
      <c r="O1675" s="60">
        <v>2.61</v>
      </c>
      <c r="P1675" s="60">
        <v>539.80999999999995</v>
      </c>
      <c r="Q1675" s="60">
        <v>448.97</v>
      </c>
      <c r="R1675" s="60">
        <v>576.28</v>
      </c>
      <c r="S1675" s="60">
        <v>597.08000000000004</v>
      </c>
      <c r="T1675" s="60">
        <v>0</v>
      </c>
      <c r="U1675" s="58">
        <f t="shared" si="26"/>
        <v>11552.26</v>
      </c>
    </row>
    <row r="1676" spans="1:21">
      <c r="A1676" s="59">
        <v>2201</v>
      </c>
      <c r="B1676" s="59" t="s">
        <v>87</v>
      </c>
      <c r="C1676" s="59">
        <v>2201</v>
      </c>
      <c r="D1676" s="59" t="s">
        <v>87</v>
      </c>
      <c r="E1676" s="59" t="s">
        <v>1185</v>
      </c>
      <c r="F1676" s="59" t="s">
        <v>48</v>
      </c>
      <c r="G1676" s="59">
        <v>9426500</v>
      </c>
      <c r="H1676" s="59" t="s">
        <v>1016</v>
      </c>
      <c r="I1676" s="60">
        <v>0</v>
      </c>
      <c r="J1676" s="60"/>
      <c r="K1676" s="60"/>
      <c r="L1676" s="60"/>
      <c r="M1676" s="60">
        <v>0</v>
      </c>
      <c r="N1676" s="60"/>
      <c r="O1676" s="60"/>
      <c r="P1676" s="60"/>
      <c r="Q1676" s="60"/>
      <c r="R1676" s="60"/>
      <c r="S1676" s="60"/>
      <c r="T1676" s="60"/>
      <c r="U1676" s="58">
        <f t="shared" si="26"/>
        <v>0</v>
      </c>
    </row>
    <row r="1677" spans="1:21">
      <c r="A1677" s="59">
        <v>2201</v>
      </c>
      <c r="B1677" s="59" t="s">
        <v>87</v>
      </c>
      <c r="C1677" s="59">
        <v>2201</v>
      </c>
      <c r="D1677" s="59" t="s">
        <v>87</v>
      </c>
      <c r="E1677" s="59" t="s">
        <v>1185</v>
      </c>
      <c r="F1677" s="59" t="s">
        <v>48</v>
      </c>
      <c r="G1677" s="59">
        <v>9500000</v>
      </c>
      <c r="H1677" s="59" t="s">
        <v>1017</v>
      </c>
      <c r="I1677" s="60">
        <v>49.06</v>
      </c>
      <c r="J1677" s="60">
        <v>245.06</v>
      </c>
      <c r="K1677" s="60">
        <v>11.9</v>
      </c>
      <c r="L1677" s="60">
        <v>22.05</v>
      </c>
      <c r="M1677" s="60">
        <v>0.86</v>
      </c>
      <c r="N1677" s="60">
        <v>1990.76</v>
      </c>
      <c r="O1677" s="60">
        <v>29.69</v>
      </c>
      <c r="P1677" s="60">
        <v>588.91</v>
      </c>
      <c r="Q1677" s="60">
        <v>7.48</v>
      </c>
      <c r="R1677" s="60">
        <v>25.35</v>
      </c>
      <c r="S1677" s="60">
        <v>263.20999999999998</v>
      </c>
      <c r="T1677" s="60">
        <v>17.97</v>
      </c>
      <c r="U1677" s="58">
        <f t="shared" si="26"/>
        <v>3252.2999999999997</v>
      </c>
    </row>
    <row r="1678" spans="1:21">
      <c r="A1678" s="59">
        <v>2201</v>
      </c>
      <c r="B1678" s="59" t="s">
        <v>87</v>
      </c>
      <c r="C1678" s="59">
        <v>2201</v>
      </c>
      <c r="D1678" s="59" t="s">
        <v>87</v>
      </c>
      <c r="E1678" s="59" t="s">
        <v>1185</v>
      </c>
      <c r="F1678" s="59" t="s">
        <v>48</v>
      </c>
      <c r="G1678" s="59">
        <v>9501000</v>
      </c>
      <c r="H1678" s="59" t="s">
        <v>1018</v>
      </c>
      <c r="I1678" s="60">
        <v>0.1</v>
      </c>
      <c r="J1678" s="60">
        <v>0.02</v>
      </c>
      <c r="K1678" s="60">
        <v>0.72</v>
      </c>
      <c r="L1678" s="60"/>
      <c r="M1678" s="60">
        <v>0.06</v>
      </c>
      <c r="N1678" s="60"/>
      <c r="O1678" s="60">
        <v>2.48</v>
      </c>
      <c r="P1678" s="60">
        <v>0.08</v>
      </c>
      <c r="Q1678" s="60">
        <v>0.7</v>
      </c>
      <c r="R1678" s="60">
        <v>1.56</v>
      </c>
      <c r="S1678" s="60">
        <v>0.98</v>
      </c>
      <c r="T1678" s="60">
        <v>0</v>
      </c>
      <c r="U1678" s="58">
        <f t="shared" si="26"/>
        <v>6.7000000000000011</v>
      </c>
    </row>
    <row r="1679" spans="1:21">
      <c r="A1679" s="59">
        <v>2201</v>
      </c>
      <c r="B1679" s="59" t="s">
        <v>87</v>
      </c>
      <c r="C1679" s="59">
        <v>2201</v>
      </c>
      <c r="D1679" s="59" t="s">
        <v>87</v>
      </c>
      <c r="E1679" s="59" t="s">
        <v>1185</v>
      </c>
      <c r="F1679" s="59" t="s">
        <v>48</v>
      </c>
      <c r="G1679" s="59">
        <v>9502000</v>
      </c>
      <c r="H1679" s="59" t="s">
        <v>1019</v>
      </c>
      <c r="I1679" s="60">
        <v>0.33</v>
      </c>
      <c r="J1679" s="60">
        <v>0.3</v>
      </c>
      <c r="K1679" s="60">
        <v>8.5399999999999991</v>
      </c>
      <c r="L1679" s="60"/>
      <c r="M1679" s="60">
        <v>0.4</v>
      </c>
      <c r="N1679" s="60"/>
      <c r="O1679" s="60">
        <v>21.31</v>
      </c>
      <c r="P1679" s="60">
        <v>0.91</v>
      </c>
      <c r="Q1679" s="60">
        <v>5.29</v>
      </c>
      <c r="R1679" s="60">
        <v>14.78</v>
      </c>
      <c r="S1679" s="60">
        <v>11.12</v>
      </c>
      <c r="T1679" s="60">
        <v>0.03</v>
      </c>
      <c r="U1679" s="58">
        <f t="shared" si="26"/>
        <v>63.01</v>
      </c>
    </row>
    <row r="1680" spans="1:21">
      <c r="A1680" s="59">
        <v>2201</v>
      </c>
      <c r="B1680" s="59" t="s">
        <v>87</v>
      </c>
      <c r="C1680" s="59">
        <v>2201</v>
      </c>
      <c r="D1680" s="59" t="s">
        <v>87</v>
      </c>
      <c r="E1680" s="59" t="s">
        <v>1185</v>
      </c>
      <c r="F1680" s="59" t="s">
        <v>48</v>
      </c>
      <c r="G1680" s="59">
        <v>9505000</v>
      </c>
      <c r="H1680" s="59" t="s">
        <v>1020</v>
      </c>
      <c r="I1680" s="60">
        <v>0.19</v>
      </c>
      <c r="J1680" s="60">
        <v>0.17</v>
      </c>
      <c r="K1680" s="60">
        <v>4.75</v>
      </c>
      <c r="L1680" s="60"/>
      <c r="M1680" s="60">
        <v>0.26</v>
      </c>
      <c r="N1680" s="60"/>
      <c r="O1680" s="60">
        <v>13.74</v>
      </c>
      <c r="P1680" s="60">
        <v>0.61</v>
      </c>
      <c r="Q1680" s="60">
        <v>3.54</v>
      </c>
      <c r="R1680" s="60">
        <v>11.13</v>
      </c>
      <c r="S1680" s="60">
        <v>7.76</v>
      </c>
      <c r="T1680" s="60">
        <v>0.02</v>
      </c>
      <c r="U1680" s="58">
        <f t="shared" si="26"/>
        <v>42.17</v>
      </c>
    </row>
    <row r="1681" spans="1:21">
      <c r="A1681" s="59">
        <v>2201</v>
      </c>
      <c r="B1681" s="59" t="s">
        <v>87</v>
      </c>
      <c r="C1681" s="59">
        <v>2201</v>
      </c>
      <c r="D1681" s="59" t="s">
        <v>87</v>
      </c>
      <c r="E1681" s="59" t="s">
        <v>1185</v>
      </c>
      <c r="F1681" s="59" t="s">
        <v>48</v>
      </c>
      <c r="G1681" s="59">
        <v>9506000</v>
      </c>
      <c r="H1681" s="59" t="s">
        <v>1021</v>
      </c>
      <c r="I1681" s="60">
        <v>6.54</v>
      </c>
      <c r="J1681" s="60">
        <v>12.97</v>
      </c>
      <c r="K1681" s="60">
        <v>9.17</v>
      </c>
      <c r="L1681" s="60"/>
      <c r="M1681" s="60">
        <v>13.04</v>
      </c>
      <c r="N1681" s="60">
        <v>6.44</v>
      </c>
      <c r="O1681" s="60">
        <v>12.42</v>
      </c>
      <c r="P1681" s="60">
        <v>313.10000000000002</v>
      </c>
      <c r="Q1681" s="60">
        <v>258.32</v>
      </c>
      <c r="R1681" s="60">
        <v>5.35</v>
      </c>
      <c r="S1681" s="60">
        <v>9.48</v>
      </c>
      <c r="T1681" s="60">
        <v>12.88</v>
      </c>
      <c r="U1681" s="58">
        <f t="shared" si="26"/>
        <v>659.71</v>
      </c>
    </row>
    <row r="1682" spans="1:21">
      <c r="A1682" s="59">
        <v>2201</v>
      </c>
      <c r="B1682" s="59" t="s">
        <v>87</v>
      </c>
      <c r="C1682" s="59">
        <v>2201</v>
      </c>
      <c r="D1682" s="59" t="s">
        <v>87</v>
      </c>
      <c r="E1682" s="59" t="s">
        <v>1185</v>
      </c>
      <c r="F1682" s="59" t="s">
        <v>48</v>
      </c>
      <c r="G1682" s="59">
        <v>9510000</v>
      </c>
      <c r="H1682" s="59" t="s">
        <v>1022</v>
      </c>
      <c r="I1682" s="60"/>
      <c r="J1682" s="60"/>
      <c r="K1682" s="60"/>
      <c r="L1682" s="60"/>
      <c r="M1682" s="60"/>
      <c r="N1682" s="60"/>
      <c r="O1682" s="60">
        <v>0</v>
      </c>
      <c r="P1682" s="60">
        <v>0.01</v>
      </c>
      <c r="Q1682" s="60"/>
      <c r="R1682" s="60"/>
      <c r="S1682" s="60"/>
      <c r="T1682" s="60"/>
      <c r="U1682" s="58">
        <f t="shared" si="26"/>
        <v>0.01</v>
      </c>
    </row>
    <row r="1683" spans="1:21">
      <c r="A1683" s="59">
        <v>2201</v>
      </c>
      <c r="B1683" s="59" t="s">
        <v>87</v>
      </c>
      <c r="C1683" s="59">
        <v>2201</v>
      </c>
      <c r="D1683" s="59" t="s">
        <v>87</v>
      </c>
      <c r="E1683" s="59" t="s">
        <v>1185</v>
      </c>
      <c r="F1683" s="59" t="s">
        <v>48</v>
      </c>
      <c r="G1683" s="59">
        <v>9511000</v>
      </c>
      <c r="H1683" s="59" t="s">
        <v>1023</v>
      </c>
      <c r="I1683" s="60">
        <v>0.04</v>
      </c>
      <c r="J1683" s="60">
        <v>0.04</v>
      </c>
      <c r="K1683" s="60">
        <v>1.1299999999999999</v>
      </c>
      <c r="L1683" s="60"/>
      <c r="M1683" s="60">
        <v>0.08</v>
      </c>
      <c r="N1683" s="60"/>
      <c r="O1683" s="60">
        <v>2.2599999999999998</v>
      </c>
      <c r="P1683" s="60">
        <v>0.16</v>
      </c>
      <c r="Q1683" s="60">
        <v>1.32</v>
      </c>
      <c r="R1683" s="60">
        <v>3.71</v>
      </c>
      <c r="S1683" s="60">
        <v>2.0099999999999998</v>
      </c>
      <c r="T1683" s="60">
        <v>0</v>
      </c>
      <c r="U1683" s="58">
        <f t="shared" si="26"/>
        <v>10.75</v>
      </c>
    </row>
    <row r="1684" spans="1:21">
      <c r="A1684" s="59">
        <v>2201</v>
      </c>
      <c r="B1684" s="59" t="s">
        <v>87</v>
      </c>
      <c r="C1684" s="59">
        <v>2201</v>
      </c>
      <c r="D1684" s="59" t="s">
        <v>87</v>
      </c>
      <c r="E1684" s="59" t="s">
        <v>1185</v>
      </c>
      <c r="F1684" s="59" t="s">
        <v>48</v>
      </c>
      <c r="G1684" s="59">
        <v>9512000</v>
      </c>
      <c r="H1684" s="59" t="s">
        <v>1024</v>
      </c>
      <c r="I1684" s="60">
        <v>0.37</v>
      </c>
      <c r="J1684" s="60">
        <v>0.44</v>
      </c>
      <c r="K1684" s="60">
        <v>11.3</v>
      </c>
      <c r="L1684" s="60"/>
      <c r="M1684" s="60">
        <v>0.78</v>
      </c>
      <c r="N1684" s="60"/>
      <c r="O1684" s="60">
        <v>31.04</v>
      </c>
      <c r="P1684" s="60">
        <v>1.62</v>
      </c>
      <c r="Q1684" s="60">
        <v>9.18</v>
      </c>
      <c r="R1684" s="60">
        <v>26.29</v>
      </c>
      <c r="S1684" s="60">
        <v>17.739999999999998</v>
      </c>
      <c r="T1684" s="60">
        <v>0.03</v>
      </c>
      <c r="U1684" s="58">
        <f t="shared" si="26"/>
        <v>98.789999999999992</v>
      </c>
    </row>
    <row r="1685" spans="1:21">
      <c r="A1685" s="59">
        <v>2201</v>
      </c>
      <c r="B1685" s="59" t="s">
        <v>87</v>
      </c>
      <c r="C1685" s="59">
        <v>2201</v>
      </c>
      <c r="D1685" s="59" t="s">
        <v>87</v>
      </c>
      <c r="E1685" s="59" t="s">
        <v>1185</v>
      </c>
      <c r="F1685" s="59" t="s">
        <v>48</v>
      </c>
      <c r="G1685" s="59">
        <v>9513000</v>
      </c>
      <c r="H1685" s="59" t="s">
        <v>1025</v>
      </c>
      <c r="I1685" s="60">
        <v>7.0000000000000007E-2</v>
      </c>
      <c r="J1685" s="60">
        <v>7.0000000000000007E-2</v>
      </c>
      <c r="K1685" s="60">
        <v>2.67</v>
      </c>
      <c r="L1685" s="60"/>
      <c r="M1685" s="60">
        <v>0.22</v>
      </c>
      <c r="N1685" s="60"/>
      <c r="O1685" s="60">
        <v>3.66</v>
      </c>
      <c r="P1685" s="60">
        <v>0.19</v>
      </c>
      <c r="Q1685" s="60">
        <v>0.54</v>
      </c>
      <c r="R1685" s="60">
        <v>2.15</v>
      </c>
      <c r="S1685" s="60">
        <v>2.5299999999999998</v>
      </c>
      <c r="T1685" s="60">
        <v>0</v>
      </c>
      <c r="U1685" s="58">
        <f t="shared" si="26"/>
        <v>12.1</v>
      </c>
    </row>
    <row r="1686" spans="1:21">
      <c r="A1686" s="59">
        <v>2201</v>
      </c>
      <c r="B1686" s="59" t="s">
        <v>87</v>
      </c>
      <c r="C1686" s="59">
        <v>2201</v>
      </c>
      <c r="D1686" s="59" t="s">
        <v>87</v>
      </c>
      <c r="E1686" s="59" t="s">
        <v>1185</v>
      </c>
      <c r="F1686" s="59" t="s">
        <v>48</v>
      </c>
      <c r="G1686" s="59">
        <v>9514000</v>
      </c>
      <c r="H1686" s="59" t="s">
        <v>1026</v>
      </c>
      <c r="I1686" s="60">
        <v>0.05</v>
      </c>
      <c r="J1686" s="60">
        <v>0.1</v>
      </c>
      <c r="K1686" s="60">
        <v>1.86</v>
      </c>
      <c r="L1686" s="60"/>
      <c r="M1686" s="60">
        <v>0.08</v>
      </c>
      <c r="N1686" s="60"/>
      <c r="O1686" s="60">
        <v>4.92</v>
      </c>
      <c r="P1686" s="60">
        <v>0.22</v>
      </c>
      <c r="Q1686" s="60">
        <v>1.25</v>
      </c>
      <c r="R1686" s="60">
        <v>4.1500000000000004</v>
      </c>
      <c r="S1686" s="60">
        <v>3.28</v>
      </c>
      <c r="T1686" s="60">
        <v>0</v>
      </c>
      <c r="U1686" s="58">
        <f t="shared" si="26"/>
        <v>15.91</v>
      </c>
    </row>
    <row r="1687" spans="1:21">
      <c r="A1687" s="59">
        <v>2201</v>
      </c>
      <c r="B1687" s="59" t="s">
        <v>87</v>
      </c>
      <c r="C1687" s="59">
        <v>2201</v>
      </c>
      <c r="D1687" s="59" t="s">
        <v>87</v>
      </c>
      <c r="E1687" s="59" t="s">
        <v>1185</v>
      </c>
      <c r="F1687" s="59" t="s">
        <v>48</v>
      </c>
      <c r="G1687" s="59">
        <v>9546000</v>
      </c>
      <c r="H1687" s="59" t="s">
        <v>1027</v>
      </c>
      <c r="I1687" s="60"/>
      <c r="J1687" s="60"/>
      <c r="K1687" s="60"/>
      <c r="L1687" s="60"/>
      <c r="M1687" s="60"/>
      <c r="N1687" s="60"/>
      <c r="O1687" s="60"/>
      <c r="P1687" s="60">
        <v>0.03</v>
      </c>
      <c r="Q1687" s="60"/>
      <c r="R1687" s="60"/>
      <c r="S1687" s="60">
        <v>7.0000000000000007E-2</v>
      </c>
      <c r="T1687" s="60">
        <v>0</v>
      </c>
      <c r="U1687" s="58">
        <f t="shared" si="26"/>
        <v>0.1</v>
      </c>
    </row>
    <row r="1688" spans="1:21">
      <c r="A1688" s="59">
        <v>2201</v>
      </c>
      <c r="B1688" s="59" t="s">
        <v>87</v>
      </c>
      <c r="C1688" s="59">
        <v>2201</v>
      </c>
      <c r="D1688" s="59" t="s">
        <v>87</v>
      </c>
      <c r="E1688" s="59" t="s">
        <v>1185</v>
      </c>
      <c r="F1688" s="59" t="s">
        <v>48</v>
      </c>
      <c r="G1688" s="59">
        <v>9547000</v>
      </c>
      <c r="H1688" s="59" t="s">
        <v>1028</v>
      </c>
      <c r="I1688" s="60">
        <v>0.01</v>
      </c>
      <c r="J1688" s="60">
        <v>0.01</v>
      </c>
      <c r="K1688" s="60">
        <v>0.04</v>
      </c>
      <c r="L1688" s="60"/>
      <c r="M1688" s="60"/>
      <c r="N1688" s="60"/>
      <c r="O1688" s="60">
        <v>0.02</v>
      </c>
      <c r="P1688" s="60">
        <v>0</v>
      </c>
      <c r="Q1688" s="60"/>
      <c r="R1688" s="60">
        <v>0.05</v>
      </c>
      <c r="S1688" s="60">
        <v>0.01</v>
      </c>
      <c r="T1688" s="60"/>
      <c r="U1688" s="58">
        <f t="shared" si="26"/>
        <v>0.14000000000000001</v>
      </c>
    </row>
    <row r="1689" spans="1:21">
      <c r="A1689" s="59">
        <v>2201</v>
      </c>
      <c r="B1689" s="59" t="s">
        <v>87</v>
      </c>
      <c r="C1689" s="59">
        <v>2201</v>
      </c>
      <c r="D1689" s="59" t="s">
        <v>87</v>
      </c>
      <c r="E1689" s="59" t="s">
        <v>1185</v>
      </c>
      <c r="F1689" s="59" t="s">
        <v>48</v>
      </c>
      <c r="G1689" s="59">
        <v>9548000</v>
      </c>
      <c r="H1689" s="59" t="s">
        <v>1029</v>
      </c>
      <c r="I1689" s="60">
        <v>1.24</v>
      </c>
      <c r="J1689" s="60">
        <v>1.17</v>
      </c>
      <c r="K1689" s="60">
        <v>31.98</v>
      </c>
      <c r="L1689" s="60"/>
      <c r="M1689" s="60">
        <v>723.41</v>
      </c>
      <c r="N1689" s="60"/>
      <c r="O1689" s="60">
        <v>82.35</v>
      </c>
      <c r="P1689" s="60">
        <v>170.48</v>
      </c>
      <c r="Q1689" s="60">
        <v>125.61</v>
      </c>
      <c r="R1689" s="60">
        <v>58.99</v>
      </c>
      <c r="S1689" s="60">
        <v>45.55</v>
      </c>
      <c r="T1689" s="60">
        <v>0.63</v>
      </c>
      <c r="U1689" s="58">
        <f t="shared" si="26"/>
        <v>1241.4100000000001</v>
      </c>
    </row>
    <row r="1690" spans="1:21">
      <c r="A1690" s="59">
        <v>2201</v>
      </c>
      <c r="B1690" s="59" t="s">
        <v>87</v>
      </c>
      <c r="C1690" s="59">
        <v>2201</v>
      </c>
      <c r="D1690" s="59" t="s">
        <v>87</v>
      </c>
      <c r="E1690" s="59" t="s">
        <v>1185</v>
      </c>
      <c r="F1690" s="59" t="s">
        <v>48</v>
      </c>
      <c r="G1690" s="59">
        <v>9549000</v>
      </c>
      <c r="H1690" s="59" t="s">
        <v>1030</v>
      </c>
      <c r="I1690" s="60">
        <v>0.22</v>
      </c>
      <c r="J1690" s="60">
        <v>85.66</v>
      </c>
      <c r="K1690" s="60">
        <v>359.77</v>
      </c>
      <c r="L1690" s="60">
        <v>262.3</v>
      </c>
      <c r="M1690" s="60">
        <v>302.26</v>
      </c>
      <c r="N1690" s="60"/>
      <c r="O1690" s="60">
        <v>12.81</v>
      </c>
      <c r="P1690" s="60">
        <v>0.54</v>
      </c>
      <c r="Q1690" s="60">
        <v>105.07</v>
      </c>
      <c r="R1690" s="60">
        <v>812.75</v>
      </c>
      <c r="S1690" s="60">
        <v>2172.1</v>
      </c>
      <c r="T1690" s="60">
        <v>209.26</v>
      </c>
      <c r="U1690" s="58">
        <f t="shared" si="26"/>
        <v>4322.74</v>
      </c>
    </row>
    <row r="1691" spans="1:21">
      <c r="A1691" s="59">
        <v>2201</v>
      </c>
      <c r="B1691" s="59" t="s">
        <v>87</v>
      </c>
      <c r="C1691" s="59">
        <v>2201</v>
      </c>
      <c r="D1691" s="59" t="s">
        <v>87</v>
      </c>
      <c r="E1691" s="59" t="s">
        <v>1185</v>
      </c>
      <c r="F1691" s="59" t="s">
        <v>48</v>
      </c>
      <c r="G1691" s="59">
        <v>9552000</v>
      </c>
      <c r="H1691" s="59" t="s">
        <v>1031</v>
      </c>
      <c r="I1691" s="60">
        <v>0.04</v>
      </c>
      <c r="J1691" s="60">
        <v>0.03</v>
      </c>
      <c r="K1691" s="60">
        <v>1.07</v>
      </c>
      <c r="L1691" s="60"/>
      <c r="M1691" s="60">
        <v>0.05</v>
      </c>
      <c r="N1691" s="60"/>
      <c r="O1691" s="60">
        <v>3.51</v>
      </c>
      <c r="P1691" s="60">
        <v>0.25</v>
      </c>
      <c r="Q1691" s="60">
        <v>0.62</v>
      </c>
      <c r="R1691" s="60">
        <v>2.93</v>
      </c>
      <c r="S1691" s="60">
        <v>1.79</v>
      </c>
      <c r="T1691" s="60">
        <v>0</v>
      </c>
      <c r="U1691" s="58">
        <f t="shared" si="26"/>
        <v>10.29</v>
      </c>
    </row>
    <row r="1692" spans="1:21">
      <c r="A1692" s="59">
        <v>2201</v>
      </c>
      <c r="B1692" s="59" t="s">
        <v>87</v>
      </c>
      <c r="C1692" s="59">
        <v>2201</v>
      </c>
      <c r="D1692" s="59" t="s">
        <v>87</v>
      </c>
      <c r="E1692" s="59" t="s">
        <v>1185</v>
      </c>
      <c r="F1692" s="59" t="s">
        <v>48</v>
      </c>
      <c r="G1692" s="59">
        <v>9553000</v>
      </c>
      <c r="H1692" s="59" t="s">
        <v>1032</v>
      </c>
      <c r="I1692" s="60">
        <v>0.19</v>
      </c>
      <c r="J1692" s="60">
        <v>0.17</v>
      </c>
      <c r="K1692" s="60">
        <v>6.65</v>
      </c>
      <c r="L1692" s="60">
        <v>100.77</v>
      </c>
      <c r="M1692" s="60">
        <v>0.4</v>
      </c>
      <c r="N1692" s="60"/>
      <c r="O1692" s="60">
        <v>16.97</v>
      </c>
      <c r="P1692" s="60">
        <v>1.1299999999999999</v>
      </c>
      <c r="Q1692" s="60">
        <v>5.58</v>
      </c>
      <c r="R1692" s="60">
        <v>22.49</v>
      </c>
      <c r="S1692" s="60">
        <v>78.16</v>
      </c>
      <c r="T1692" s="60">
        <v>0.01</v>
      </c>
      <c r="U1692" s="58">
        <f t="shared" si="26"/>
        <v>232.52</v>
      </c>
    </row>
    <row r="1693" spans="1:21">
      <c r="A1693" s="59">
        <v>2201</v>
      </c>
      <c r="B1693" s="59" t="s">
        <v>87</v>
      </c>
      <c r="C1693" s="59">
        <v>2201</v>
      </c>
      <c r="D1693" s="59" t="s">
        <v>87</v>
      </c>
      <c r="E1693" s="59" t="s">
        <v>1185</v>
      </c>
      <c r="F1693" s="59" t="s">
        <v>48</v>
      </c>
      <c r="G1693" s="59">
        <v>9554000</v>
      </c>
      <c r="H1693" s="59" t="s">
        <v>1033</v>
      </c>
      <c r="I1693" s="60">
        <v>0.01</v>
      </c>
      <c r="J1693" s="60">
        <v>0.01</v>
      </c>
      <c r="K1693" s="60">
        <v>0.22</v>
      </c>
      <c r="L1693" s="60"/>
      <c r="M1693" s="60">
        <v>0.01</v>
      </c>
      <c r="N1693" s="60"/>
      <c r="O1693" s="60">
        <v>0.85</v>
      </c>
      <c r="P1693" s="60">
        <v>0.04</v>
      </c>
      <c r="Q1693" s="60">
        <v>0.59</v>
      </c>
      <c r="R1693" s="60">
        <v>0.83</v>
      </c>
      <c r="S1693" s="60">
        <v>0.96</v>
      </c>
      <c r="T1693" s="60">
        <v>0</v>
      </c>
      <c r="U1693" s="58">
        <f t="shared" si="26"/>
        <v>3.52</v>
      </c>
    </row>
    <row r="1694" spans="1:21">
      <c r="A1694" s="59">
        <v>2201</v>
      </c>
      <c r="B1694" s="59" t="s">
        <v>87</v>
      </c>
      <c r="C1694" s="59">
        <v>2201</v>
      </c>
      <c r="D1694" s="59" t="s">
        <v>87</v>
      </c>
      <c r="E1694" s="59" t="s">
        <v>1185</v>
      </c>
      <c r="F1694" s="59" t="s">
        <v>48</v>
      </c>
      <c r="G1694" s="59">
        <v>9556000</v>
      </c>
      <c r="H1694" s="59" t="s">
        <v>1034</v>
      </c>
      <c r="I1694" s="60">
        <v>0.05</v>
      </c>
      <c r="J1694" s="60">
        <v>0.05</v>
      </c>
      <c r="K1694" s="60">
        <v>1.46</v>
      </c>
      <c r="L1694" s="60"/>
      <c r="M1694" s="60">
        <v>0.09</v>
      </c>
      <c r="N1694" s="60"/>
      <c r="O1694" s="60">
        <v>4.09</v>
      </c>
      <c r="P1694" s="60">
        <v>0.19</v>
      </c>
      <c r="Q1694" s="60">
        <v>0.9</v>
      </c>
      <c r="R1694" s="60">
        <v>3.06</v>
      </c>
      <c r="S1694" s="60">
        <v>2.2799999999999998</v>
      </c>
      <c r="T1694" s="60">
        <v>0</v>
      </c>
      <c r="U1694" s="58">
        <f t="shared" si="26"/>
        <v>12.17</v>
      </c>
    </row>
    <row r="1695" spans="1:21">
      <c r="A1695" s="59">
        <v>2201</v>
      </c>
      <c r="B1695" s="59" t="s">
        <v>87</v>
      </c>
      <c r="C1695" s="59">
        <v>2201</v>
      </c>
      <c r="D1695" s="59" t="s">
        <v>87</v>
      </c>
      <c r="E1695" s="59" t="s">
        <v>1185</v>
      </c>
      <c r="F1695" s="59" t="s">
        <v>48</v>
      </c>
      <c r="G1695" s="59">
        <v>9560000</v>
      </c>
      <c r="H1695" s="59" t="s">
        <v>1035</v>
      </c>
      <c r="I1695" s="60">
        <v>0.12</v>
      </c>
      <c r="J1695" s="60">
        <v>0.16</v>
      </c>
      <c r="K1695" s="60">
        <v>1.83</v>
      </c>
      <c r="L1695" s="60"/>
      <c r="M1695" s="60">
        <v>0.1</v>
      </c>
      <c r="N1695" s="60"/>
      <c r="O1695" s="60">
        <v>4.28</v>
      </c>
      <c r="P1695" s="60">
        <v>0.25</v>
      </c>
      <c r="Q1695" s="60">
        <v>1.56</v>
      </c>
      <c r="R1695" s="60">
        <v>4.29</v>
      </c>
      <c r="S1695" s="60">
        <v>2.61</v>
      </c>
      <c r="T1695" s="60">
        <v>0</v>
      </c>
      <c r="U1695" s="58">
        <f t="shared" si="26"/>
        <v>15.2</v>
      </c>
    </row>
    <row r="1696" spans="1:21">
      <c r="A1696" s="59">
        <v>2201</v>
      </c>
      <c r="B1696" s="59" t="s">
        <v>87</v>
      </c>
      <c r="C1696" s="59">
        <v>2201</v>
      </c>
      <c r="D1696" s="59" t="s">
        <v>87</v>
      </c>
      <c r="E1696" s="59" t="s">
        <v>1185</v>
      </c>
      <c r="F1696" s="59" t="s">
        <v>48</v>
      </c>
      <c r="G1696" s="59">
        <v>9561100</v>
      </c>
      <c r="H1696" s="59" t="s">
        <v>1036</v>
      </c>
      <c r="I1696" s="60">
        <v>0.01</v>
      </c>
      <c r="J1696" s="60">
        <v>0.01</v>
      </c>
      <c r="K1696" s="60">
        <v>0.2</v>
      </c>
      <c r="L1696" s="60"/>
      <c r="M1696" s="60">
        <v>0.01</v>
      </c>
      <c r="N1696" s="60"/>
      <c r="O1696" s="60">
        <v>0.55000000000000004</v>
      </c>
      <c r="P1696" s="60">
        <v>0.02</v>
      </c>
      <c r="Q1696" s="60">
        <v>0.11</v>
      </c>
      <c r="R1696" s="60">
        <v>0.37</v>
      </c>
      <c r="S1696" s="60">
        <v>0.28999999999999998</v>
      </c>
      <c r="T1696" s="60">
        <v>0</v>
      </c>
      <c r="U1696" s="58">
        <f t="shared" si="26"/>
        <v>1.57</v>
      </c>
    </row>
    <row r="1697" spans="1:21">
      <c r="A1697" s="59">
        <v>2201</v>
      </c>
      <c r="B1697" s="59" t="s">
        <v>87</v>
      </c>
      <c r="C1697" s="59">
        <v>2201</v>
      </c>
      <c r="D1697" s="59" t="s">
        <v>87</v>
      </c>
      <c r="E1697" s="59" t="s">
        <v>1185</v>
      </c>
      <c r="F1697" s="59" t="s">
        <v>48</v>
      </c>
      <c r="G1697" s="59">
        <v>9561200</v>
      </c>
      <c r="H1697" s="59" t="s">
        <v>1037</v>
      </c>
      <c r="I1697" s="60">
        <v>0.13</v>
      </c>
      <c r="J1697" s="60">
        <v>0.12</v>
      </c>
      <c r="K1697" s="60">
        <v>3.74</v>
      </c>
      <c r="L1697" s="60"/>
      <c r="M1697" s="60">
        <v>0.23</v>
      </c>
      <c r="N1697" s="60"/>
      <c r="O1697" s="60">
        <v>8.48</v>
      </c>
      <c r="P1697" s="60">
        <v>0.43</v>
      </c>
      <c r="Q1697" s="60">
        <v>2.0099999999999998</v>
      </c>
      <c r="R1697" s="60">
        <v>6.91</v>
      </c>
      <c r="S1697" s="60">
        <v>4.8899999999999997</v>
      </c>
      <c r="T1697" s="60">
        <v>0.01</v>
      </c>
      <c r="U1697" s="58">
        <f t="shared" si="26"/>
        <v>26.950000000000003</v>
      </c>
    </row>
    <row r="1698" spans="1:21">
      <c r="A1698" s="59">
        <v>2201</v>
      </c>
      <c r="B1698" s="59" t="s">
        <v>87</v>
      </c>
      <c r="C1698" s="59">
        <v>2201</v>
      </c>
      <c r="D1698" s="59" t="s">
        <v>87</v>
      </c>
      <c r="E1698" s="59" t="s">
        <v>1185</v>
      </c>
      <c r="F1698" s="59" t="s">
        <v>48</v>
      </c>
      <c r="G1698" s="59">
        <v>9561300</v>
      </c>
      <c r="H1698" s="59" t="s">
        <v>1038</v>
      </c>
      <c r="I1698" s="60">
        <v>0.08</v>
      </c>
      <c r="J1698" s="60">
        <v>0.08</v>
      </c>
      <c r="K1698" s="60">
        <v>2.27</v>
      </c>
      <c r="L1698" s="60"/>
      <c r="M1698" s="60">
        <v>0.15</v>
      </c>
      <c r="N1698" s="60"/>
      <c r="O1698" s="60">
        <v>6.28</v>
      </c>
      <c r="P1698" s="60">
        <v>0.3</v>
      </c>
      <c r="Q1698" s="60">
        <v>1.33</v>
      </c>
      <c r="R1698" s="60">
        <v>4.6100000000000003</v>
      </c>
      <c r="S1698" s="60">
        <v>3.46</v>
      </c>
      <c r="T1698" s="60">
        <v>0.01</v>
      </c>
      <c r="U1698" s="58">
        <f t="shared" si="26"/>
        <v>18.570000000000004</v>
      </c>
    </row>
    <row r="1699" spans="1:21">
      <c r="A1699" s="59">
        <v>2201</v>
      </c>
      <c r="B1699" s="59" t="s">
        <v>87</v>
      </c>
      <c r="C1699" s="59">
        <v>2201</v>
      </c>
      <c r="D1699" s="59" t="s">
        <v>87</v>
      </c>
      <c r="E1699" s="59" t="s">
        <v>1185</v>
      </c>
      <c r="F1699" s="59" t="s">
        <v>48</v>
      </c>
      <c r="G1699" s="59">
        <v>9562000</v>
      </c>
      <c r="H1699" s="59" t="s">
        <v>1039</v>
      </c>
      <c r="I1699" s="60">
        <v>1255.48</v>
      </c>
      <c r="J1699" s="60">
        <v>29.83</v>
      </c>
      <c r="K1699" s="60">
        <v>1.86</v>
      </c>
      <c r="L1699" s="60"/>
      <c r="M1699" s="60">
        <v>513.08000000000004</v>
      </c>
      <c r="N1699" s="60">
        <v>900.94</v>
      </c>
      <c r="O1699" s="60">
        <v>6.08</v>
      </c>
      <c r="P1699" s="60">
        <v>82.42</v>
      </c>
      <c r="Q1699" s="60">
        <v>1.05</v>
      </c>
      <c r="R1699" s="60">
        <v>4.66</v>
      </c>
      <c r="S1699" s="60">
        <v>1.83</v>
      </c>
      <c r="T1699" s="60">
        <v>116.1</v>
      </c>
      <c r="U1699" s="58">
        <f t="shared" si="26"/>
        <v>2913.33</v>
      </c>
    </row>
    <row r="1700" spans="1:21">
      <c r="A1700" s="59">
        <v>2201</v>
      </c>
      <c r="B1700" s="59" t="s">
        <v>87</v>
      </c>
      <c r="C1700" s="59">
        <v>2201</v>
      </c>
      <c r="D1700" s="59" t="s">
        <v>87</v>
      </c>
      <c r="E1700" s="59" t="s">
        <v>1185</v>
      </c>
      <c r="F1700" s="59" t="s">
        <v>48</v>
      </c>
      <c r="G1700" s="59">
        <v>9563000</v>
      </c>
      <c r="H1700" s="59" t="s">
        <v>1040</v>
      </c>
      <c r="I1700" s="60">
        <v>0.01</v>
      </c>
      <c r="J1700" s="60">
        <v>0</v>
      </c>
      <c r="K1700" s="60">
        <v>0.21</v>
      </c>
      <c r="L1700" s="60"/>
      <c r="M1700" s="60">
        <v>0.03</v>
      </c>
      <c r="N1700" s="60"/>
      <c r="O1700" s="60">
        <v>0.69</v>
      </c>
      <c r="P1700" s="60">
        <v>0.05</v>
      </c>
      <c r="Q1700" s="60">
        <v>3.71</v>
      </c>
      <c r="R1700" s="60">
        <v>0.8</v>
      </c>
      <c r="S1700" s="60">
        <v>0.49</v>
      </c>
      <c r="T1700" s="60">
        <v>0</v>
      </c>
      <c r="U1700" s="58">
        <f t="shared" si="26"/>
        <v>5.99</v>
      </c>
    </row>
    <row r="1701" spans="1:21">
      <c r="A1701" s="59">
        <v>2201</v>
      </c>
      <c r="B1701" s="59" t="s">
        <v>87</v>
      </c>
      <c r="C1701" s="59">
        <v>2201</v>
      </c>
      <c r="D1701" s="59" t="s">
        <v>87</v>
      </c>
      <c r="E1701" s="59" t="s">
        <v>1185</v>
      </c>
      <c r="F1701" s="59" t="s">
        <v>48</v>
      </c>
      <c r="G1701" s="59">
        <v>9566000</v>
      </c>
      <c r="H1701" s="59" t="s">
        <v>1041</v>
      </c>
      <c r="I1701" s="60">
        <v>3.64</v>
      </c>
      <c r="J1701" s="60">
        <v>0.08</v>
      </c>
      <c r="K1701" s="60">
        <v>330.85</v>
      </c>
      <c r="L1701" s="60"/>
      <c r="M1701" s="60">
        <v>75.14</v>
      </c>
      <c r="N1701" s="60">
        <v>269.76</v>
      </c>
      <c r="O1701" s="60">
        <v>6.38</v>
      </c>
      <c r="P1701" s="60">
        <v>0.31</v>
      </c>
      <c r="Q1701" s="60">
        <v>5.21</v>
      </c>
      <c r="R1701" s="60">
        <v>4.9000000000000004</v>
      </c>
      <c r="S1701" s="60">
        <v>103.95</v>
      </c>
      <c r="T1701" s="60">
        <v>0.01</v>
      </c>
      <c r="U1701" s="58">
        <f t="shared" si="26"/>
        <v>800.23</v>
      </c>
    </row>
    <row r="1702" spans="1:21">
      <c r="A1702" s="59">
        <v>2201</v>
      </c>
      <c r="B1702" s="59" t="s">
        <v>87</v>
      </c>
      <c r="C1702" s="59">
        <v>2201</v>
      </c>
      <c r="D1702" s="59" t="s">
        <v>87</v>
      </c>
      <c r="E1702" s="59" t="s">
        <v>1185</v>
      </c>
      <c r="F1702" s="59" t="s">
        <v>48</v>
      </c>
      <c r="G1702" s="59">
        <v>9569000</v>
      </c>
      <c r="H1702" s="59" t="s">
        <v>1042</v>
      </c>
      <c r="I1702" s="60">
        <v>0</v>
      </c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58">
        <f t="shared" si="26"/>
        <v>0</v>
      </c>
    </row>
    <row r="1703" spans="1:21">
      <c r="A1703" s="59">
        <v>2201</v>
      </c>
      <c r="B1703" s="59" t="s">
        <v>87</v>
      </c>
      <c r="C1703" s="59">
        <v>2201</v>
      </c>
      <c r="D1703" s="59" t="s">
        <v>87</v>
      </c>
      <c r="E1703" s="59" t="s">
        <v>1185</v>
      </c>
      <c r="F1703" s="59" t="s">
        <v>48</v>
      </c>
      <c r="G1703" s="59">
        <v>9569200</v>
      </c>
      <c r="H1703" s="59" t="s">
        <v>1043</v>
      </c>
      <c r="I1703" s="60">
        <v>0.02</v>
      </c>
      <c r="J1703" s="60">
        <v>0.02</v>
      </c>
      <c r="K1703" s="60">
        <v>0.33</v>
      </c>
      <c r="L1703" s="60"/>
      <c r="M1703" s="60">
        <v>0.04</v>
      </c>
      <c r="N1703" s="60"/>
      <c r="O1703" s="60">
        <v>1.2</v>
      </c>
      <c r="P1703" s="60">
        <v>0.08</v>
      </c>
      <c r="Q1703" s="60">
        <v>0.28999999999999998</v>
      </c>
      <c r="R1703" s="60">
        <v>1.04</v>
      </c>
      <c r="S1703" s="60">
        <v>0.44</v>
      </c>
      <c r="T1703" s="60">
        <v>0</v>
      </c>
      <c r="U1703" s="58">
        <f t="shared" si="26"/>
        <v>3.46</v>
      </c>
    </row>
    <row r="1704" spans="1:21">
      <c r="A1704" s="59">
        <v>2201</v>
      </c>
      <c r="B1704" s="59" t="s">
        <v>87</v>
      </c>
      <c r="C1704" s="59">
        <v>2201</v>
      </c>
      <c r="D1704" s="59" t="s">
        <v>87</v>
      </c>
      <c r="E1704" s="59" t="s">
        <v>1185</v>
      </c>
      <c r="F1704" s="59" t="s">
        <v>48</v>
      </c>
      <c r="G1704" s="59">
        <v>9569300</v>
      </c>
      <c r="H1704" s="59" t="s">
        <v>1044</v>
      </c>
      <c r="I1704" s="60">
        <v>0.05</v>
      </c>
      <c r="J1704" s="60">
        <v>0.02</v>
      </c>
      <c r="K1704" s="60">
        <v>0.61</v>
      </c>
      <c r="L1704" s="60"/>
      <c r="M1704" s="60">
        <v>0.04</v>
      </c>
      <c r="N1704" s="60"/>
      <c r="O1704" s="60">
        <v>1.08</v>
      </c>
      <c r="P1704" s="60">
        <v>0.04</v>
      </c>
      <c r="Q1704" s="60">
        <v>0.2</v>
      </c>
      <c r="R1704" s="60">
        <v>1.93</v>
      </c>
      <c r="S1704" s="60">
        <v>0.42</v>
      </c>
      <c r="T1704" s="60">
        <v>0</v>
      </c>
      <c r="U1704" s="58">
        <f t="shared" si="26"/>
        <v>4.3899999999999997</v>
      </c>
    </row>
    <row r="1705" spans="1:21">
      <c r="A1705" s="59">
        <v>2201</v>
      </c>
      <c r="B1705" s="59" t="s">
        <v>87</v>
      </c>
      <c r="C1705" s="59">
        <v>2201</v>
      </c>
      <c r="D1705" s="59" t="s">
        <v>87</v>
      </c>
      <c r="E1705" s="59" t="s">
        <v>1185</v>
      </c>
      <c r="F1705" s="59" t="s">
        <v>48</v>
      </c>
      <c r="G1705" s="59">
        <v>9570000</v>
      </c>
      <c r="H1705" s="59" t="s">
        <v>1045</v>
      </c>
      <c r="I1705" s="60">
        <v>0.03</v>
      </c>
      <c r="J1705" s="60">
        <v>0.03</v>
      </c>
      <c r="K1705" s="60">
        <v>2.14</v>
      </c>
      <c r="L1705" s="60"/>
      <c r="M1705" s="60">
        <v>0.08</v>
      </c>
      <c r="N1705" s="60"/>
      <c r="O1705" s="60">
        <v>2.34</v>
      </c>
      <c r="P1705" s="60">
        <v>0.14000000000000001</v>
      </c>
      <c r="Q1705" s="60">
        <v>0.87</v>
      </c>
      <c r="R1705" s="60">
        <v>2.0299999999999998</v>
      </c>
      <c r="S1705" s="60">
        <v>1.85</v>
      </c>
      <c r="T1705" s="60">
        <v>0</v>
      </c>
      <c r="U1705" s="58">
        <f t="shared" si="26"/>
        <v>9.51</v>
      </c>
    </row>
    <row r="1706" spans="1:21">
      <c r="A1706" s="59">
        <v>2201</v>
      </c>
      <c r="B1706" s="59" t="s">
        <v>87</v>
      </c>
      <c r="C1706" s="59">
        <v>2201</v>
      </c>
      <c r="D1706" s="59" t="s">
        <v>87</v>
      </c>
      <c r="E1706" s="59" t="s">
        <v>1185</v>
      </c>
      <c r="F1706" s="59" t="s">
        <v>48</v>
      </c>
      <c r="G1706" s="59">
        <v>9571000</v>
      </c>
      <c r="H1706" s="59" t="s">
        <v>1046</v>
      </c>
      <c r="I1706" s="60">
        <v>0.06</v>
      </c>
      <c r="J1706" s="60">
        <v>0.04</v>
      </c>
      <c r="K1706" s="60">
        <v>1.36</v>
      </c>
      <c r="L1706" s="60"/>
      <c r="M1706" s="60">
        <v>0.12</v>
      </c>
      <c r="N1706" s="60"/>
      <c r="O1706" s="60">
        <v>5</v>
      </c>
      <c r="P1706" s="60">
        <v>0.19</v>
      </c>
      <c r="Q1706" s="60">
        <v>1.01</v>
      </c>
      <c r="R1706" s="60">
        <v>3.68</v>
      </c>
      <c r="S1706" s="60">
        <v>2.08</v>
      </c>
      <c r="T1706" s="60">
        <v>0</v>
      </c>
      <c r="U1706" s="58">
        <f t="shared" si="26"/>
        <v>13.540000000000001</v>
      </c>
    </row>
    <row r="1707" spans="1:21">
      <c r="A1707" s="59">
        <v>2201</v>
      </c>
      <c r="B1707" s="59" t="s">
        <v>87</v>
      </c>
      <c r="C1707" s="59">
        <v>2201</v>
      </c>
      <c r="D1707" s="59" t="s">
        <v>87</v>
      </c>
      <c r="E1707" s="59" t="s">
        <v>1185</v>
      </c>
      <c r="F1707" s="59" t="s">
        <v>48</v>
      </c>
      <c r="G1707" s="59">
        <v>9580000</v>
      </c>
      <c r="H1707" s="59" t="s">
        <v>1047</v>
      </c>
      <c r="I1707" s="60">
        <v>7.0000000000000007E-2</v>
      </c>
      <c r="J1707" s="60">
        <v>0.1</v>
      </c>
      <c r="K1707" s="60">
        <v>6.74</v>
      </c>
      <c r="L1707" s="60"/>
      <c r="M1707" s="60">
        <v>0.16</v>
      </c>
      <c r="N1707" s="60"/>
      <c r="O1707" s="60">
        <v>6.56</v>
      </c>
      <c r="P1707" s="60">
        <v>0.38</v>
      </c>
      <c r="Q1707" s="60">
        <v>1.38</v>
      </c>
      <c r="R1707" s="60">
        <v>6.47</v>
      </c>
      <c r="S1707" s="60">
        <v>2.93</v>
      </c>
      <c r="T1707" s="60">
        <v>0</v>
      </c>
      <c r="U1707" s="58">
        <f t="shared" si="26"/>
        <v>24.79</v>
      </c>
    </row>
    <row r="1708" spans="1:21">
      <c r="A1708" s="59">
        <v>2201</v>
      </c>
      <c r="B1708" s="59" t="s">
        <v>87</v>
      </c>
      <c r="C1708" s="59">
        <v>2201</v>
      </c>
      <c r="D1708" s="59" t="s">
        <v>87</v>
      </c>
      <c r="E1708" s="59" t="s">
        <v>1185</v>
      </c>
      <c r="F1708" s="59" t="s">
        <v>48</v>
      </c>
      <c r="G1708" s="59">
        <v>9581000</v>
      </c>
      <c r="H1708" s="59" t="s">
        <v>1048</v>
      </c>
      <c r="I1708" s="60">
        <v>0.11</v>
      </c>
      <c r="J1708" s="60">
        <v>0.08</v>
      </c>
      <c r="K1708" s="60">
        <v>1.76</v>
      </c>
      <c r="L1708" s="60"/>
      <c r="M1708" s="60">
        <v>0.12</v>
      </c>
      <c r="N1708" s="60"/>
      <c r="O1708" s="60">
        <v>4.9800000000000004</v>
      </c>
      <c r="P1708" s="60">
        <v>0.27</v>
      </c>
      <c r="Q1708" s="60">
        <v>1.06</v>
      </c>
      <c r="R1708" s="60">
        <v>4.83</v>
      </c>
      <c r="S1708" s="60">
        <v>1.92</v>
      </c>
      <c r="T1708" s="60">
        <v>0.01</v>
      </c>
      <c r="U1708" s="58">
        <f t="shared" si="26"/>
        <v>15.14</v>
      </c>
    </row>
    <row r="1709" spans="1:21">
      <c r="A1709" s="59">
        <v>2201</v>
      </c>
      <c r="B1709" s="59" t="s">
        <v>87</v>
      </c>
      <c r="C1709" s="59">
        <v>2201</v>
      </c>
      <c r="D1709" s="59" t="s">
        <v>87</v>
      </c>
      <c r="E1709" s="59" t="s">
        <v>1185</v>
      </c>
      <c r="F1709" s="59" t="s">
        <v>48</v>
      </c>
      <c r="G1709" s="59">
        <v>9582000</v>
      </c>
      <c r="H1709" s="59" t="s">
        <v>1049</v>
      </c>
      <c r="I1709" s="60">
        <v>46.27</v>
      </c>
      <c r="J1709" s="60">
        <v>20.149999999999999</v>
      </c>
      <c r="K1709" s="60">
        <v>2.99</v>
      </c>
      <c r="L1709" s="60"/>
      <c r="M1709" s="60">
        <v>0.19</v>
      </c>
      <c r="N1709" s="60"/>
      <c r="O1709" s="60">
        <v>5.68</v>
      </c>
      <c r="P1709" s="60">
        <v>0.28999999999999998</v>
      </c>
      <c r="Q1709" s="60">
        <v>9.4600000000000009</v>
      </c>
      <c r="R1709" s="60">
        <v>5.53</v>
      </c>
      <c r="S1709" s="60">
        <v>3.44</v>
      </c>
      <c r="T1709" s="60">
        <v>0</v>
      </c>
      <c r="U1709" s="58">
        <f t="shared" si="26"/>
        <v>94</v>
      </c>
    </row>
    <row r="1710" spans="1:21">
      <c r="A1710" s="59">
        <v>2201</v>
      </c>
      <c r="B1710" s="59" t="s">
        <v>87</v>
      </c>
      <c r="C1710" s="59">
        <v>2201</v>
      </c>
      <c r="D1710" s="59" t="s">
        <v>87</v>
      </c>
      <c r="E1710" s="59" t="s">
        <v>1185</v>
      </c>
      <c r="F1710" s="59" t="s">
        <v>48</v>
      </c>
      <c r="G1710" s="59">
        <v>9583000</v>
      </c>
      <c r="H1710" s="59" t="s">
        <v>1050</v>
      </c>
      <c r="I1710" s="60">
        <v>591.22</v>
      </c>
      <c r="J1710" s="60">
        <v>356.07</v>
      </c>
      <c r="K1710" s="60">
        <v>9.36</v>
      </c>
      <c r="L1710" s="60"/>
      <c r="M1710" s="60">
        <v>7732.36</v>
      </c>
      <c r="N1710" s="60">
        <v>611.59</v>
      </c>
      <c r="O1710" s="60">
        <v>500.5</v>
      </c>
      <c r="P1710" s="60">
        <v>2057.67</v>
      </c>
      <c r="Q1710" s="60">
        <v>466.55</v>
      </c>
      <c r="R1710" s="60">
        <v>21.54</v>
      </c>
      <c r="S1710" s="60">
        <v>946.11</v>
      </c>
      <c r="T1710" s="60">
        <v>18.260000000000002</v>
      </c>
      <c r="U1710" s="58">
        <f t="shared" si="26"/>
        <v>13311.230000000001</v>
      </c>
    </row>
    <row r="1711" spans="1:21">
      <c r="A1711" s="59">
        <v>2201</v>
      </c>
      <c r="B1711" s="59" t="s">
        <v>87</v>
      </c>
      <c r="C1711" s="59">
        <v>2201</v>
      </c>
      <c r="D1711" s="59" t="s">
        <v>87</v>
      </c>
      <c r="E1711" s="59" t="s">
        <v>1185</v>
      </c>
      <c r="F1711" s="59" t="s">
        <v>48</v>
      </c>
      <c r="G1711" s="59">
        <v>9584000</v>
      </c>
      <c r="H1711" s="59" t="s">
        <v>1051</v>
      </c>
      <c r="I1711" s="60">
        <v>0.06</v>
      </c>
      <c r="J1711" s="60">
        <v>0.05</v>
      </c>
      <c r="K1711" s="60">
        <v>1.45</v>
      </c>
      <c r="L1711" s="60"/>
      <c r="M1711" s="60">
        <v>0.1</v>
      </c>
      <c r="N1711" s="60"/>
      <c r="O1711" s="60">
        <v>3.86</v>
      </c>
      <c r="P1711" s="60">
        <v>0.22</v>
      </c>
      <c r="Q1711" s="60">
        <v>0.97</v>
      </c>
      <c r="R1711" s="60">
        <v>3.18</v>
      </c>
      <c r="S1711" s="60">
        <v>2</v>
      </c>
      <c r="T1711" s="60">
        <v>0</v>
      </c>
      <c r="U1711" s="58">
        <f t="shared" si="26"/>
        <v>11.889999999999999</v>
      </c>
    </row>
    <row r="1712" spans="1:21">
      <c r="A1712" s="59">
        <v>2201</v>
      </c>
      <c r="B1712" s="59" t="s">
        <v>87</v>
      </c>
      <c r="C1712" s="59">
        <v>2201</v>
      </c>
      <c r="D1712" s="59" t="s">
        <v>87</v>
      </c>
      <c r="E1712" s="59" t="s">
        <v>1185</v>
      </c>
      <c r="F1712" s="59" t="s">
        <v>48</v>
      </c>
      <c r="G1712" s="59">
        <v>9585000</v>
      </c>
      <c r="H1712" s="59" t="s">
        <v>1052</v>
      </c>
      <c r="I1712" s="60">
        <v>0.19</v>
      </c>
      <c r="J1712" s="60">
        <v>0.17</v>
      </c>
      <c r="K1712" s="60">
        <v>3.91</v>
      </c>
      <c r="L1712" s="60">
        <v>260.14999999999998</v>
      </c>
      <c r="M1712" s="60">
        <v>0.26</v>
      </c>
      <c r="N1712" s="60"/>
      <c r="O1712" s="60">
        <v>9.41</v>
      </c>
      <c r="P1712" s="60">
        <v>0.54</v>
      </c>
      <c r="Q1712" s="60">
        <v>2.35</v>
      </c>
      <c r="R1712" s="60">
        <v>7.75</v>
      </c>
      <c r="S1712" s="60">
        <v>53.51</v>
      </c>
      <c r="T1712" s="60">
        <v>72.81</v>
      </c>
      <c r="U1712" s="58">
        <f t="shared" si="26"/>
        <v>411.05</v>
      </c>
    </row>
    <row r="1713" spans="1:21">
      <c r="A1713" s="59">
        <v>2201</v>
      </c>
      <c r="B1713" s="59" t="s">
        <v>87</v>
      </c>
      <c r="C1713" s="59">
        <v>2201</v>
      </c>
      <c r="D1713" s="59" t="s">
        <v>87</v>
      </c>
      <c r="E1713" s="59" t="s">
        <v>1185</v>
      </c>
      <c r="F1713" s="59" t="s">
        <v>48</v>
      </c>
      <c r="G1713" s="59">
        <v>9586000</v>
      </c>
      <c r="H1713" s="59" t="s">
        <v>1053</v>
      </c>
      <c r="I1713" s="60">
        <v>0.47</v>
      </c>
      <c r="J1713" s="60">
        <v>128.37</v>
      </c>
      <c r="K1713" s="60">
        <v>1220.57</v>
      </c>
      <c r="L1713" s="60"/>
      <c r="M1713" s="60">
        <v>0.74</v>
      </c>
      <c r="N1713" s="60">
        <v>2504.75</v>
      </c>
      <c r="O1713" s="60">
        <v>25.56</v>
      </c>
      <c r="P1713" s="60">
        <v>1.48</v>
      </c>
      <c r="Q1713" s="60">
        <v>6.65</v>
      </c>
      <c r="R1713" s="60">
        <v>22.8</v>
      </c>
      <c r="S1713" s="60">
        <v>279.70999999999998</v>
      </c>
      <c r="T1713" s="60">
        <v>0.03</v>
      </c>
      <c r="U1713" s="58">
        <f t="shared" si="26"/>
        <v>4191.1299999999992</v>
      </c>
    </row>
    <row r="1714" spans="1:21">
      <c r="A1714" s="59">
        <v>2201</v>
      </c>
      <c r="B1714" s="59" t="s">
        <v>87</v>
      </c>
      <c r="C1714" s="59">
        <v>2201</v>
      </c>
      <c r="D1714" s="59" t="s">
        <v>87</v>
      </c>
      <c r="E1714" s="59" t="s">
        <v>1185</v>
      </c>
      <c r="F1714" s="59" t="s">
        <v>48</v>
      </c>
      <c r="G1714" s="59">
        <v>9587000</v>
      </c>
      <c r="H1714" s="59" t="s">
        <v>1054</v>
      </c>
      <c r="I1714" s="60">
        <v>0.05</v>
      </c>
      <c r="J1714" s="60">
        <v>0.05</v>
      </c>
      <c r="K1714" s="60">
        <v>0.33</v>
      </c>
      <c r="L1714" s="60"/>
      <c r="M1714" s="60">
        <v>0.06</v>
      </c>
      <c r="N1714" s="60"/>
      <c r="O1714" s="60">
        <v>2.37</v>
      </c>
      <c r="P1714" s="60">
        <v>0.15</v>
      </c>
      <c r="Q1714" s="60">
        <v>0.71</v>
      </c>
      <c r="R1714" s="60">
        <v>2.2200000000000002</v>
      </c>
      <c r="S1714" s="60">
        <v>1.67</v>
      </c>
      <c r="T1714" s="60">
        <v>0</v>
      </c>
      <c r="U1714" s="58">
        <f t="shared" si="26"/>
        <v>7.61</v>
      </c>
    </row>
    <row r="1715" spans="1:21">
      <c r="A1715" s="59">
        <v>2201</v>
      </c>
      <c r="B1715" s="59" t="s">
        <v>87</v>
      </c>
      <c r="C1715" s="59">
        <v>2201</v>
      </c>
      <c r="D1715" s="59" t="s">
        <v>87</v>
      </c>
      <c r="E1715" s="59" t="s">
        <v>1185</v>
      </c>
      <c r="F1715" s="59" t="s">
        <v>48</v>
      </c>
      <c r="G1715" s="59">
        <v>9588000</v>
      </c>
      <c r="H1715" s="59" t="s">
        <v>1055</v>
      </c>
      <c r="I1715" s="60">
        <v>1490.08</v>
      </c>
      <c r="J1715" s="60">
        <v>21.11</v>
      </c>
      <c r="K1715" s="60">
        <v>622.92999999999995</v>
      </c>
      <c r="L1715" s="60"/>
      <c r="M1715" s="60">
        <v>2393.98</v>
      </c>
      <c r="N1715" s="60">
        <v>970.23</v>
      </c>
      <c r="O1715" s="60">
        <v>74.06</v>
      </c>
      <c r="P1715" s="60">
        <v>702.2</v>
      </c>
      <c r="Q1715" s="60">
        <v>217.02</v>
      </c>
      <c r="R1715" s="60">
        <v>63.48</v>
      </c>
      <c r="S1715" s="60">
        <v>242.29</v>
      </c>
      <c r="T1715" s="60">
        <v>220.08</v>
      </c>
      <c r="U1715" s="58">
        <f t="shared" si="26"/>
        <v>7017.46</v>
      </c>
    </row>
    <row r="1716" spans="1:21">
      <c r="A1716" s="59">
        <v>2201</v>
      </c>
      <c r="B1716" s="59" t="s">
        <v>87</v>
      </c>
      <c r="C1716" s="59">
        <v>2201</v>
      </c>
      <c r="D1716" s="59" t="s">
        <v>87</v>
      </c>
      <c r="E1716" s="59" t="s">
        <v>1185</v>
      </c>
      <c r="F1716" s="59" t="s">
        <v>48</v>
      </c>
      <c r="G1716" s="59">
        <v>9591000</v>
      </c>
      <c r="H1716" s="59" t="s">
        <v>1056</v>
      </c>
      <c r="I1716" s="60">
        <v>0.02</v>
      </c>
      <c r="J1716" s="60">
        <v>0.02</v>
      </c>
      <c r="K1716" s="60">
        <v>0.4</v>
      </c>
      <c r="L1716" s="60"/>
      <c r="M1716" s="60">
        <v>0.03</v>
      </c>
      <c r="N1716" s="60"/>
      <c r="O1716" s="60">
        <v>1.49</v>
      </c>
      <c r="P1716" s="60">
        <v>0.11</v>
      </c>
      <c r="Q1716" s="60">
        <v>0.55000000000000004</v>
      </c>
      <c r="R1716" s="60">
        <v>1.57</v>
      </c>
      <c r="S1716" s="60">
        <v>0.74</v>
      </c>
      <c r="T1716" s="60">
        <v>0</v>
      </c>
      <c r="U1716" s="58">
        <f t="shared" si="26"/>
        <v>4.9300000000000006</v>
      </c>
    </row>
    <row r="1717" spans="1:21">
      <c r="A1717" s="59">
        <v>2201</v>
      </c>
      <c r="B1717" s="59" t="s">
        <v>87</v>
      </c>
      <c r="C1717" s="59">
        <v>2201</v>
      </c>
      <c r="D1717" s="59" t="s">
        <v>87</v>
      </c>
      <c r="E1717" s="59" t="s">
        <v>1185</v>
      </c>
      <c r="F1717" s="59" t="s">
        <v>48</v>
      </c>
      <c r="G1717" s="59">
        <v>9592000</v>
      </c>
      <c r="H1717" s="59" t="s">
        <v>1057</v>
      </c>
      <c r="I1717" s="60">
        <v>0.1</v>
      </c>
      <c r="J1717" s="60">
        <v>0.15</v>
      </c>
      <c r="K1717" s="60">
        <v>2.6</v>
      </c>
      <c r="L1717" s="60"/>
      <c r="M1717" s="60">
        <v>0.35</v>
      </c>
      <c r="N1717" s="60"/>
      <c r="O1717" s="60">
        <v>12.81</v>
      </c>
      <c r="P1717" s="60">
        <v>0.7</v>
      </c>
      <c r="Q1717" s="60">
        <v>2.11</v>
      </c>
      <c r="R1717" s="60">
        <v>10.31</v>
      </c>
      <c r="S1717" s="60">
        <v>5.48</v>
      </c>
      <c r="T1717" s="60">
        <v>0.01</v>
      </c>
      <c r="U1717" s="58">
        <f t="shared" si="26"/>
        <v>34.619999999999997</v>
      </c>
    </row>
    <row r="1718" spans="1:21">
      <c r="A1718" s="59">
        <v>2201</v>
      </c>
      <c r="B1718" s="59" t="s">
        <v>87</v>
      </c>
      <c r="C1718" s="59">
        <v>2201</v>
      </c>
      <c r="D1718" s="59" t="s">
        <v>87</v>
      </c>
      <c r="E1718" s="59" t="s">
        <v>1185</v>
      </c>
      <c r="F1718" s="59" t="s">
        <v>48</v>
      </c>
      <c r="G1718" s="59">
        <v>9593000</v>
      </c>
      <c r="H1718" s="59" t="s">
        <v>1058</v>
      </c>
      <c r="I1718" s="60">
        <v>0.56000000000000005</v>
      </c>
      <c r="J1718" s="60">
        <v>0.55000000000000004</v>
      </c>
      <c r="K1718" s="60">
        <v>16.22</v>
      </c>
      <c r="L1718" s="60"/>
      <c r="M1718" s="60">
        <v>7.04</v>
      </c>
      <c r="N1718" s="60"/>
      <c r="O1718" s="60">
        <v>57.33</v>
      </c>
      <c r="P1718" s="60">
        <v>348.19</v>
      </c>
      <c r="Q1718" s="60">
        <v>12.87</v>
      </c>
      <c r="R1718" s="60">
        <v>41.07</v>
      </c>
      <c r="S1718" s="60">
        <v>131.15</v>
      </c>
      <c r="T1718" s="60">
        <v>0.05</v>
      </c>
      <c r="U1718" s="58">
        <f t="shared" si="26"/>
        <v>615.03</v>
      </c>
    </row>
    <row r="1719" spans="1:21">
      <c r="A1719" s="59">
        <v>2201</v>
      </c>
      <c r="B1719" s="59" t="s">
        <v>87</v>
      </c>
      <c r="C1719" s="59">
        <v>2201</v>
      </c>
      <c r="D1719" s="59" t="s">
        <v>87</v>
      </c>
      <c r="E1719" s="59" t="s">
        <v>1185</v>
      </c>
      <c r="F1719" s="59" t="s">
        <v>48</v>
      </c>
      <c r="G1719" s="59">
        <v>9594000</v>
      </c>
      <c r="H1719" s="59" t="s">
        <v>1059</v>
      </c>
      <c r="I1719" s="60">
        <v>0.15</v>
      </c>
      <c r="J1719" s="60">
        <v>0.14000000000000001</v>
      </c>
      <c r="K1719" s="60">
        <v>6.2</v>
      </c>
      <c r="L1719" s="60"/>
      <c r="M1719" s="60">
        <v>0.52</v>
      </c>
      <c r="N1719" s="60"/>
      <c r="O1719" s="60">
        <v>24.3</v>
      </c>
      <c r="P1719" s="60">
        <v>1.36</v>
      </c>
      <c r="Q1719" s="60">
        <v>5.53</v>
      </c>
      <c r="R1719" s="60">
        <v>16.190000000000001</v>
      </c>
      <c r="S1719" s="60">
        <v>11.65</v>
      </c>
      <c r="T1719" s="60">
        <v>0.03</v>
      </c>
      <c r="U1719" s="58">
        <f t="shared" si="26"/>
        <v>66.070000000000007</v>
      </c>
    </row>
    <row r="1720" spans="1:21">
      <c r="A1720" s="59">
        <v>2201</v>
      </c>
      <c r="B1720" s="59" t="s">
        <v>87</v>
      </c>
      <c r="C1720" s="59">
        <v>2201</v>
      </c>
      <c r="D1720" s="59" t="s">
        <v>87</v>
      </c>
      <c r="E1720" s="59" t="s">
        <v>1185</v>
      </c>
      <c r="F1720" s="59" t="s">
        <v>48</v>
      </c>
      <c r="G1720" s="59">
        <v>9595000</v>
      </c>
      <c r="H1720" s="59" t="s">
        <v>1060</v>
      </c>
      <c r="I1720" s="60">
        <v>0.02</v>
      </c>
      <c r="J1720" s="60">
        <v>0.02</v>
      </c>
      <c r="K1720" s="60">
        <v>0.56999999999999995</v>
      </c>
      <c r="L1720" s="60"/>
      <c r="M1720" s="60">
        <v>0.04</v>
      </c>
      <c r="N1720" s="60"/>
      <c r="O1720" s="60">
        <v>1.47</v>
      </c>
      <c r="P1720" s="60">
        <v>0.08</v>
      </c>
      <c r="Q1720" s="60">
        <v>0.31</v>
      </c>
      <c r="R1720" s="60">
        <v>1.2</v>
      </c>
      <c r="S1720" s="60">
        <v>0.81</v>
      </c>
      <c r="T1720" s="60">
        <v>0</v>
      </c>
      <c r="U1720" s="58">
        <f t="shared" si="26"/>
        <v>4.5199999999999996</v>
      </c>
    </row>
    <row r="1721" spans="1:21">
      <c r="A1721" s="59">
        <v>2201</v>
      </c>
      <c r="B1721" s="59" t="s">
        <v>87</v>
      </c>
      <c r="C1721" s="59">
        <v>2201</v>
      </c>
      <c r="D1721" s="59" t="s">
        <v>87</v>
      </c>
      <c r="E1721" s="59" t="s">
        <v>1185</v>
      </c>
      <c r="F1721" s="59" t="s">
        <v>48</v>
      </c>
      <c r="G1721" s="59">
        <v>9596000</v>
      </c>
      <c r="H1721" s="59" t="s">
        <v>1061</v>
      </c>
      <c r="I1721" s="60">
        <v>0.02</v>
      </c>
      <c r="J1721" s="60">
        <v>0.01</v>
      </c>
      <c r="K1721" s="60">
        <v>0.09</v>
      </c>
      <c r="L1721" s="60"/>
      <c r="M1721" s="60">
        <v>0</v>
      </c>
      <c r="N1721" s="60"/>
      <c r="O1721" s="60">
        <v>0.2</v>
      </c>
      <c r="P1721" s="60">
        <v>0.01</v>
      </c>
      <c r="Q1721" s="60">
        <v>0.05</v>
      </c>
      <c r="R1721" s="60"/>
      <c r="S1721" s="60">
        <v>0.02</v>
      </c>
      <c r="T1721" s="60">
        <v>0</v>
      </c>
      <c r="U1721" s="58">
        <f t="shared" si="26"/>
        <v>0.4</v>
      </c>
    </row>
    <row r="1722" spans="1:21">
      <c r="A1722" s="59">
        <v>2201</v>
      </c>
      <c r="B1722" s="59" t="s">
        <v>87</v>
      </c>
      <c r="C1722" s="59">
        <v>2201</v>
      </c>
      <c r="D1722" s="59" t="s">
        <v>87</v>
      </c>
      <c r="E1722" s="59" t="s">
        <v>1185</v>
      </c>
      <c r="F1722" s="59" t="s">
        <v>48</v>
      </c>
      <c r="G1722" s="59">
        <v>9597000</v>
      </c>
      <c r="H1722" s="59" t="s">
        <v>1062</v>
      </c>
      <c r="I1722" s="60">
        <v>0.04</v>
      </c>
      <c r="J1722" s="60">
        <v>0.03</v>
      </c>
      <c r="K1722" s="60">
        <v>1.03</v>
      </c>
      <c r="L1722" s="60"/>
      <c r="M1722" s="60">
        <v>0.08</v>
      </c>
      <c r="N1722" s="60"/>
      <c r="O1722" s="60">
        <v>2.2599999999999998</v>
      </c>
      <c r="P1722" s="60">
        <v>0.13</v>
      </c>
      <c r="Q1722" s="60">
        <v>0.45</v>
      </c>
      <c r="R1722" s="60">
        <v>1.85</v>
      </c>
      <c r="S1722" s="60">
        <v>1.29</v>
      </c>
      <c r="T1722" s="60">
        <v>0</v>
      </c>
      <c r="U1722" s="58">
        <f t="shared" si="26"/>
        <v>7.1599999999999993</v>
      </c>
    </row>
    <row r="1723" spans="1:21">
      <c r="A1723" s="59">
        <v>2201</v>
      </c>
      <c r="B1723" s="59" t="s">
        <v>87</v>
      </c>
      <c r="C1723" s="59">
        <v>2201</v>
      </c>
      <c r="D1723" s="59" t="s">
        <v>87</v>
      </c>
      <c r="E1723" s="59" t="s">
        <v>1185</v>
      </c>
      <c r="F1723" s="59" t="s">
        <v>48</v>
      </c>
      <c r="G1723" s="59">
        <v>9901000</v>
      </c>
      <c r="H1723" s="59" t="s">
        <v>1063</v>
      </c>
      <c r="I1723" s="60"/>
      <c r="J1723" s="60"/>
      <c r="K1723" s="60">
        <v>0.01</v>
      </c>
      <c r="L1723" s="60"/>
      <c r="M1723" s="60"/>
      <c r="N1723" s="60"/>
      <c r="O1723" s="60">
        <v>0</v>
      </c>
      <c r="P1723" s="60">
        <v>0</v>
      </c>
      <c r="Q1723" s="60"/>
      <c r="R1723" s="60"/>
      <c r="S1723" s="60"/>
      <c r="T1723" s="60"/>
      <c r="U1723" s="58">
        <f t="shared" si="26"/>
        <v>0.01</v>
      </c>
    </row>
    <row r="1724" spans="1:21">
      <c r="A1724" s="59">
        <v>2201</v>
      </c>
      <c r="B1724" s="59" t="s">
        <v>87</v>
      </c>
      <c r="C1724" s="59">
        <v>2201</v>
      </c>
      <c r="D1724" s="59" t="s">
        <v>87</v>
      </c>
      <c r="E1724" s="59" t="s">
        <v>1185</v>
      </c>
      <c r="F1724" s="59" t="s">
        <v>48</v>
      </c>
      <c r="G1724" s="59">
        <v>9902000</v>
      </c>
      <c r="H1724" s="59" t="s">
        <v>1064</v>
      </c>
      <c r="I1724" s="60">
        <v>0.02</v>
      </c>
      <c r="J1724" s="60">
        <v>0.02</v>
      </c>
      <c r="K1724" s="60">
        <v>0.44</v>
      </c>
      <c r="L1724" s="60"/>
      <c r="M1724" s="60">
        <v>0.03</v>
      </c>
      <c r="N1724" s="60"/>
      <c r="O1724" s="60">
        <v>1.19</v>
      </c>
      <c r="P1724" s="60">
        <v>7.0000000000000007E-2</v>
      </c>
      <c r="Q1724" s="60">
        <v>0.31</v>
      </c>
      <c r="R1724" s="60">
        <v>1.07</v>
      </c>
      <c r="S1724" s="60">
        <v>0.67</v>
      </c>
      <c r="T1724" s="60">
        <v>0</v>
      </c>
      <c r="U1724" s="58">
        <f t="shared" si="26"/>
        <v>3.8200000000000003</v>
      </c>
    </row>
    <row r="1725" spans="1:21">
      <c r="A1725" s="59">
        <v>2201</v>
      </c>
      <c r="B1725" s="59" t="s">
        <v>87</v>
      </c>
      <c r="C1725" s="59">
        <v>2201</v>
      </c>
      <c r="D1725" s="59" t="s">
        <v>87</v>
      </c>
      <c r="E1725" s="59" t="s">
        <v>1185</v>
      </c>
      <c r="F1725" s="59" t="s">
        <v>48</v>
      </c>
      <c r="G1725" s="59">
        <v>9903000</v>
      </c>
      <c r="H1725" s="59" t="s">
        <v>1065</v>
      </c>
      <c r="I1725" s="60">
        <v>139.05000000000001</v>
      </c>
      <c r="J1725" s="60">
        <v>757.74</v>
      </c>
      <c r="K1725" s="60">
        <v>445.78</v>
      </c>
      <c r="L1725" s="60"/>
      <c r="M1725" s="60">
        <v>528.22</v>
      </c>
      <c r="N1725" s="60">
        <v>47.97</v>
      </c>
      <c r="O1725" s="60">
        <v>717.63</v>
      </c>
      <c r="P1725" s="60">
        <v>316.19</v>
      </c>
      <c r="Q1725" s="60">
        <v>169.05</v>
      </c>
      <c r="R1725" s="60">
        <v>43204.25</v>
      </c>
      <c r="S1725" s="60">
        <v>482.89</v>
      </c>
      <c r="T1725" s="60">
        <v>59.73</v>
      </c>
      <c r="U1725" s="58">
        <f t="shared" si="26"/>
        <v>46868.5</v>
      </c>
    </row>
    <row r="1726" spans="1:21">
      <c r="A1726" s="59">
        <v>2201</v>
      </c>
      <c r="B1726" s="59" t="s">
        <v>87</v>
      </c>
      <c r="C1726" s="59">
        <v>2201</v>
      </c>
      <c r="D1726" s="59" t="s">
        <v>87</v>
      </c>
      <c r="E1726" s="59" t="s">
        <v>1185</v>
      </c>
      <c r="F1726" s="59" t="s">
        <v>48</v>
      </c>
      <c r="G1726" s="59">
        <v>9908000</v>
      </c>
      <c r="H1726" s="59" t="s">
        <v>1066</v>
      </c>
      <c r="I1726" s="60">
        <v>0.46</v>
      </c>
      <c r="J1726" s="60">
        <v>371.16</v>
      </c>
      <c r="K1726" s="60">
        <v>31.27</v>
      </c>
      <c r="L1726" s="60"/>
      <c r="M1726" s="60">
        <v>1738.16</v>
      </c>
      <c r="N1726" s="60">
        <v>358.09</v>
      </c>
      <c r="O1726" s="60">
        <v>697.31</v>
      </c>
      <c r="P1726" s="60">
        <v>1799.87</v>
      </c>
      <c r="Q1726" s="60">
        <v>7.33</v>
      </c>
      <c r="R1726" s="60">
        <v>23.94</v>
      </c>
      <c r="S1726" s="60">
        <v>170.68</v>
      </c>
      <c r="T1726" s="60">
        <v>329.03</v>
      </c>
      <c r="U1726" s="58">
        <f t="shared" si="26"/>
        <v>5527.2999999999993</v>
      </c>
    </row>
    <row r="1727" spans="1:21">
      <c r="A1727" s="59">
        <v>2201</v>
      </c>
      <c r="B1727" s="59" t="s">
        <v>87</v>
      </c>
      <c r="C1727" s="59">
        <v>2201</v>
      </c>
      <c r="D1727" s="59" t="s">
        <v>87</v>
      </c>
      <c r="E1727" s="59" t="s">
        <v>1185</v>
      </c>
      <c r="F1727" s="59" t="s">
        <v>48</v>
      </c>
      <c r="G1727" s="59">
        <v>9909000</v>
      </c>
      <c r="H1727" s="59" t="s">
        <v>1067</v>
      </c>
      <c r="I1727" s="60"/>
      <c r="J1727" s="60"/>
      <c r="K1727" s="60">
        <v>249.8</v>
      </c>
      <c r="L1727" s="60"/>
      <c r="M1727" s="60">
        <v>-211.6</v>
      </c>
      <c r="N1727" s="60">
        <v>100.6</v>
      </c>
      <c r="O1727" s="60">
        <v>0.04</v>
      </c>
      <c r="P1727" s="60">
        <v>310.60000000000002</v>
      </c>
      <c r="Q1727" s="60"/>
      <c r="R1727" s="60"/>
      <c r="S1727" s="60">
        <v>-411.95</v>
      </c>
      <c r="T1727" s="60">
        <v>-37.450000000000003</v>
      </c>
      <c r="U1727" s="58">
        <f t="shared" si="26"/>
        <v>4.0000000000063096E-2</v>
      </c>
    </row>
    <row r="1728" spans="1:21">
      <c r="A1728" s="59">
        <v>2201</v>
      </c>
      <c r="B1728" s="59" t="s">
        <v>87</v>
      </c>
      <c r="C1728" s="59">
        <v>2201</v>
      </c>
      <c r="D1728" s="59" t="s">
        <v>87</v>
      </c>
      <c r="E1728" s="59" t="s">
        <v>1185</v>
      </c>
      <c r="F1728" s="59" t="s">
        <v>48</v>
      </c>
      <c r="G1728" s="59">
        <v>9923000</v>
      </c>
      <c r="H1728" s="59" t="s">
        <v>1164</v>
      </c>
      <c r="I1728" s="60">
        <v>-6493.03</v>
      </c>
      <c r="J1728" s="60">
        <v>-3194.01</v>
      </c>
      <c r="K1728" s="60">
        <v>-3658.25</v>
      </c>
      <c r="L1728" s="60">
        <v>629.41999999999996</v>
      </c>
      <c r="M1728" s="60">
        <v>-26727.45</v>
      </c>
      <c r="N1728" s="60">
        <v>-9954.6</v>
      </c>
      <c r="O1728" s="60">
        <v>1170.98</v>
      </c>
      <c r="P1728" s="60">
        <v>-8773.01</v>
      </c>
      <c r="Q1728" s="60">
        <v>-672.64</v>
      </c>
      <c r="R1728" s="60">
        <v>1418.96</v>
      </c>
      <c r="S1728" s="60">
        <v>-3434.79</v>
      </c>
      <c r="T1728" s="60">
        <v>-3816.72</v>
      </c>
      <c r="U1728" s="58">
        <f t="shared" si="26"/>
        <v>-63505.14</v>
      </c>
    </row>
    <row r="1729" spans="1:21">
      <c r="A1729" s="59">
        <v>2201</v>
      </c>
      <c r="B1729" s="59" t="s">
        <v>87</v>
      </c>
      <c r="C1729" s="59">
        <v>2201</v>
      </c>
      <c r="D1729" s="59" t="s">
        <v>87</v>
      </c>
      <c r="E1729" s="59" t="s">
        <v>1185</v>
      </c>
      <c r="F1729" s="59" t="s">
        <v>48</v>
      </c>
      <c r="G1729" s="59">
        <v>9928000</v>
      </c>
      <c r="H1729" s="59" t="s">
        <v>1143</v>
      </c>
      <c r="I1729" s="60">
        <v>14.01</v>
      </c>
      <c r="J1729" s="60">
        <v>17.23</v>
      </c>
      <c r="K1729" s="60"/>
      <c r="L1729" s="60"/>
      <c r="M1729" s="60"/>
      <c r="N1729" s="60"/>
      <c r="O1729" s="60"/>
      <c r="P1729" s="60">
        <v>21.31</v>
      </c>
      <c r="Q1729" s="60"/>
      <c r="R1729" s="60"/>
      <c r="S1729" s="60"/>
      <c r="T1729" s="60"/>
      <c r="U1729" s="58">
        <f t="shared" si="26"/>
        <v>52.55</v>
      </c>
    </row>
    <row r="1730" spans="1:21">
      <c r="A1730" s="59">
        <v>2201</v>
      </c>
      <c r="B1730" s="59" t="s">
        <v>87</v>
      </c>
      <c r="C1730" s="59">
        <v>2201</v>
      </c>
      <c r="D1730" s="59" t="s">
        <v>87</v>
      </c>
      <c r="E1730" s="59" t="s">
        <v>1185</v>
      </c>
      <c r="F1730" s="59" t="s">
        <v>48</v>
      </c>
      <c r="G1730" s="59">
        <v>9930200</v>
      </c>
      <c r="H1730" s="59" t="s">
        <v>1069</v>
      </c>
      <c r="I1730" s="60">
        <v>92.35</v>
      </c>
      <c r="J1730" s="60">
        <v>0.04</v>
      </c>
      <c r="K1730" s="60">
        <v>156.83000000000001</v>
      </c>
      <c r="L1730" s="60"/>
      <c r="M1730" s="60">
        <v>0.08</v>
      </c>
      <c r="N1730" s="60"/>
      <c r="O1730" s="60">
        <v>3.18</v>
      </c>
      <c r="P1730" s="60">
        <v>21.1</v>
      </c>
      <c r="Q1730" s="60">
        <v>0.95</v>
      </c>
      <c r="R1730" s="60">
        <v>2.67</v>
      </c>
      <c r="S1730" s="60">
        <v>2.29</v>
      </c>
      <c r="T1730" s="60">
        <v>0</v>
      </c>
      <c r="U1730" s="58">
        <f t="shared" si="26"/>
        <v>279.49000000000007</v>
      </c>
    </row>
    <row r="1731" spans="1:21">
      <c r="A1731" s="59">
        <v>2201</v>
      </c>
      <c r="B1731" s="59" t="s">
        <v>87</v>
      </c>
      <c r="C1731" s="59">
        <v>2201</v>
      </c>
      <c r="D1731" s="59" t="s">
        <v>87</v>
      </c>
      <c r="E1731" s="59" t="s">
        <v>1185</v>
      </c>
      <c r="F1731" s="59" t="s">
        <v>48</v>
      </c>
      <c r="G1731" s="59">
        <v>9935000</v>
      </c>
      <c r="H1731" s="59" t="s">
        <v>1070</v>
      </c>
      <c r="I1731" s="60">
        <v>0.05</v>
      </c>
      <c r="J1731" s="60">
        <v>7.0000000000000007E-2</v>
      </c>
      <c r="K1731" s="60">
        <v>2.23</v>
      </c>
      <c r="L1731" s="60"/>
      <c r="M1731" s="60">
        <v>0.1</v>
      </c>
      <c r="N1731" s="60"/>
      <c r="O1731" s="60">
        <v>3.8</v>
      </c>
      <c r="P1731" s="60">
        <v>0.18</v>
      </c>
      <c r="Q1731" s="60">
        <v>0.98</v>
      </c>
      <c r="R1731" s="60">
        <v>3.15</v>
      </c>
      <c r="S1731" s="60">
        <v>2.23</v>
      </c>
      <c r="T1731" s="60">
        <v>0</v>
      </c>
      <c r="U1731" s="58">
        <f t="shared" ref="U1731:U1794" si="27">SUM(I1731:T1731)</f>
        <v>12.790000000000001</v>
      </c>
    </row>
    <row r="1732" spans="1:21">
      <c r="A1732" s="59">
        <v>2201</v>
      </c>
      <c r="B1732" s="59" t="s">
        <v>87</v>
      </c>
      <c r="C1732" s="59">
        <v>2201</v>
      </c>
      <c r="D1732" s="59" t="s">
        <v>87</v>
      </c>
      <c r="E1732" s="59" t="s">
        <v>1186</v>
      </c>
      <c r="F1732" s="59" t="s">
        <v>1187</v>
      </c>
      <c r="G1732" s="59">
        <v>9184100</v>
      </c>
      <c r="H1732" s="59" t="s">
        <v>93</v>
      </c>
      <c r="I1732" s="60">
        <v>18878.310000000001</v>
      </c>
      <c r="J1732" s="60">
        <v>91967.77</v>
      </c>
      <c r="K1732" s="60">
        <v>407614.5</v>
      </c>
      <c r="L1732" s="60">
        <v>191071.43</v>
      </c>
      <c r="M1732" s="60">
        <v>134149.57999999999</v>
      </c>
      <c r="N1732" s="60">
        <v>-82367.69</v>
      </c>
      <c r="O1732" s="60">
        <v>41191.94</v>
      </c>
      <c r="P1732" s="60">
        <v>65946.45</v>
      </c>
      <c r="Q1732" s="60">
        <v>76029.850000000006</v>
      </c>
      <c r="R1732" s="60">
        <v>253767.73</v>
      </c>
      <c r="S1732" s="60">
        <v>19762.72</v>
      </c>
      <c r="T1732" s="60">
        <v>1327963.8600000001</v>
      </c>
      <c r="U1732" s="58">
        <f t="shared" si="27"/>
        <v>2545976.4500000002</v>
      </c>
    </row>
    <row r="1733" spans="1:21">
      <c r="A1733" s="59">
        <v>2201</v>
      </c>
      <c r="B1733" s="59" t="s">
        <v>87</v>
      </c>
      <c r="C1733" s="59">
        <v>2201</v>
      </c>
      <c r="D1733" s="59" t="s">
        <v>87</v>
      </c>
      <c r="E1733" s="59" t="s">
        <v>1186</v>
      </c>
      <c r="F1733" s="59" t="s">
        <v>1187</v>
      </c>
      <c r="G1733" s="59">
        <v>9500000</v>
      </c>
      <c r="H1733" s="59" t="s">
        <v>1017</v>
      </c>
      <c r="I1733" s="60"/>
      <c r="J1733" s="60"/>
      <c r="K1733" s="60"/>
      <c r="L1733" s="60"/>
      <c r="M1733" s="60"/>
      <c r="N1733" s="60"/>
      <c r="O1733" s="60"/>
      <c r="P1733" s="60"/>
      <c r="Q1733" s="60">
        <v>5321.25</v>
      </c>
      <c r="R1733" s="60"/>
      <c r="S1733" s="60"/>
      <c r="T1733" s="60"/>
      <c r="U1733" s="58">
        <f t="shared" si="27"/>
        <v>5321.25</v>
      </c>
    </row>
    <row r="1734" spans="1:21">
      <c r="A1734" s="59">
        <v>2201</v>
      </c>
      <c r="B1734" s="59" t="s">
        <v>87</v>
      </c>
      <c r="C1734" s="59">
        <v>2201</v>
      </c>
      <c r="D1734" s="59" t="s">
        <v>87</v>
      </c>
      <c r="E1734" s="59" t="s">
        <v>1186</v>
      </c>
      <c r="F1734" s="59" t="s">
        <v>1187</v>
      </c>
      <c r="G1734" s="59">
        <v>9506000</v>
      </c>
      <c r="H1734" s="59" t="s">
        <v>1021</v>
      </c>
      <c r="I1734" s="60">
        <v>70000</v>
      </c>
      <c r="J1734" s="60">
        <v>-6199.11</v>
      </c>
      <c r="K1734" s="60">
        <v>8269.02</v>
      </c>
      <c r="L1734" s="60">
        <v>79053.7</v>
      </c>
      <c r="M1734" s="60">
        <v>16232.98</v>
      </c>
      <c r="N1734" s="60">
        <v>124149.4</v>
      </c>
      <c r="O1734" s="60">
        <v>112681.35</v>
      </c>
      <c r="P1734" s="60">
        <v>96551</v>
      </c>
      <c r="Q1734" s="60">
        <v>96551</v>
      </c>
      <c r="R1734" s="60">
        <v>-178808.36</v>
      </c>
      <c r="S1734" s="60">
        <v>253791.91</v>
      </c>
      <c r="T1734" s="60">
        <v>279596.56</v>
      </c>
      <c r="U1734" s="58">
        <f t="shared" si="27"/>
        <v>951869.45</v>
      </c>
    </row>
    <row r="1735" spans="1:21">
      <c r="A1735" s="59">
        <v>2201</v>
      </c>
      <c r="B1735" s="59" t="s">
        <v>87</v>
      </c>
      <c r="C1735" s="59">
        <v>2201</v>
      </c>
      <c r="D1735" s="59" t="s">
        <v>87</v>
      </c>
      <c r="E1735" s="59" t="s">
        <v>1186</v>
      </c>
      <c r="F1735" s="59" t="s">
        <v>1187</v>
      </c>
      <c r="G1735" s="59">
        <v>9548000</v>
      </c>
      <c r="H1735" s="59" t="s">
        <v>1029</v>
      </c>
      <c r="I1735" s="60">
        <v>50000</v>
      </c>
      <c r="J1735" s="60">
        <v>118473.7</v>
      </c>
      <c r="K1735" s="60">
        <v>-60692.08</v>
      </c>
      <c r="L1735" s="60">
        <v>35000</v>
      </c>
      <c r="M1735" s="60">
        <v>44196.29</v>
      </c>
      <c r="N1735" s="60">
        <v>39954.15</v>
      </c>
      <c r="O1735" s="60">
        <v>54333.3</v>
      </c>
      <c r="P1735" s="60">
        <v>69150.05</v>
      </c>
      <c r="Q1735" s="60">
        <v>63112</v>
      </c>
      <c r="R1735" s="60">
        <v>-103306.75</v>
      </c>
      <c r="S1735" s="60">
        <v>146539.37</v>
      </c>
      <c r="T1735" s="60">
        <v>68046.27</v>
      </c>
      <c r="U1735" s="58">
        <f t="shared" si="27"/>
        <v>524806.29999999993</v>
      </c>
    </row>
    <row r="1736" spans="1:21">
      <c r="A1736" s="59">
        <v>2201</v>
      </c>
      <c r="B1736" s="59" t="s">
        <v>87</v>
      </c>
      <c r="C1736" s="59">
        <v>2201</v>
      </c>
      <c r="D1736" s="59" t="s">
        <v>87</v>
      </c>
      <c r="E1736" s="59" t="s">
        <v>1186</v>
      </c>
      <c r="F1736" s="59" t="s">
        <v>1187</v>
      </c>
      <c r="G1736" s="59">
        <v>9549000</v>
      </c>
      <c r="H1736" s="59" t="s">
        <v>1030</v>
      </c>
      <c r="I1736" s="60">
        <v>55000</v>
      </c>
      <c r="J1736" s="60">
        <v>100181.61</v>
      </c>
      <c r="K1736" s="60">
        <v>-30000</v>
      </c>
      <c r="L1736" s="60">
        <v>35000</v>
      </c>
      <c r="M1736" s="60">
        <v>60960.1</v>
      </c>
      <c r="N1736" s="60">
        <v>35857.42</v>
      </c>
      <c r="O1736" s="60">
        <v>54972.12</v>
      </c>
      <c r="P1736" s="60">
        <v>64710</v>
      </c>
      <c r="Q1736" s="60">
        <v>34710</v>
      </c>
      <c r="R1736" s="60">
        <v>-194893</v>
      </c>
      <c r="S1736" s="60">
        <v>116241.75</v>
      </c>
      <c r="T1736" s="60">
        <v>87029.91</v>
      </c>
      <c r="U1736" s="58">
        <f t="shared" si="27"/>
        <v>419769.91000000003</v>
      </c>
    </row>
    <row r="1737" spans="1:21">
      <c r="A1737" s="59">
        <v>2201</v>
      </c>
      <c r="B1737" s="59" t="s">
        <v>87</v>
      </c>
      <c r="C1737" s="59">
        <v>2201</v>
      </c>
      <c r="D1737" s="59" t="s">
        <v>87</v>
      </c>
      <c r="E1737" s="59" t="s">
        <v>1186</v>
      </c>
      <c r="F1737" s="59" t="s">
        <v>1187</v>
      </c>
      <c r="G1737" s="59">
        <v>9553000</v>
      </c>
      <c r="H1737" s="59" t="s">
        <v>1032</v>
      </c>
      <c r="I1737" s="60"/>
      <c r="J1737" s="60"/>
      <c r="K1737" s="60"/>
      <c r="L1737" s="60"/>
      <c r="M1737" s="60"/>
      <c r="N1737" s="60"/>
      <c r="O1737" s="60"/>
      <c r="P1737" s="60"/>
      <c r="Q1737" s="60">
        <v>243.56</v>
      </c>
      <c r="R1737" s="60">
        <v>859.99</v>
      </c>
      <c r="S1737" s="60"/>
      <c r="T1737" s="60"/>
      <c r="U1737" s="58">
        <f t="shared" si="27"/>
        <v>1103.55</v>
      </c>
    </row>
    <row r="1738" spans="1:21">
      <c r="A1738" s="59">
        <v>2201</v>
      </c>
      <c r="B1738" s="59" t="s">
        <v>87</v>
      </c>
      <c r="C1738" s="59">
        <v>2201</v>
      </c>
      <c r="D1738" s="59" t="s">
        <v>87</v>
      </c>
      <c r="E1738" s="59" t="s">
        <v>1186</v>
      </c>
      <c r="F1738" s="59" t="s">
        <v>1187</v>
      </c>
      <c r="G1738" s="59">
        <v>9583000</v>
      </c>
      <c r="H1738" s="59" t="s">
        <v>1050</v>
      </c>
      <c r="I1738" s="60"/>
      <c r="J1738" s="60"/>
      <c r="K1738" s="60"/>
      <c r="L1738" s="60"/>
      <c r="M1738" s="60"/>
      <c r="N1738" s="60"/>
      <c r="O1738" s="60">
        <v>48962.68</v>
      </c>
      <c r="P1738" s="60"/>
      <c r="Q1738" s="60"/>
      <c r="R1738" s="60"/>
      <c r="S1738" s="60"/>
      <c r="T1738" s="60"/>
      <c r="U1738" s="58">
        <f t="shared" si="27"/>
        <v>48962.68</v>
      </c>
    </row>
    <row r="1739" spans="1:21">
      <c r="A1739" s="59">
        <v>2201</v>
      </c>
      <c r="B1739" s="59" t="s">
        <v>87</v>
      </c>
      <c r="C1739" s="59">
        <v>2201</v>
      </c>
      <c r="D1739" s="59" t="s">
        <v>87</v>
      </c>
      <c r="E1739" s="59" t="s">
        <v>1186</v>
      </c>
      <c r="F1739" s="59" t="s">
        <v>1187</v>
      </c>
      <c r="G1739" s="59">
        <v>9923000</v>
      </c>
      <c r="H1739" s="59" t="s">
        <v>1164</v>
      </c>
      <c r="I1739" s="60">
        <v>140000</v>
      </c>
      <c r="J1739" s="60">
        <v>203784.16</v>
      </c>
      <c r="K1739" s="60">
        <v>24111.58</v>
      </c>
      <c r="L1739" s="60">
        <v>96079.54</v>
      </c>
      <c r="M1739" s="60">
        <v>37952.19</v>
      </c>
      <c r="N1739" s="60">
        <v>149653.79</v>
      </c>
      <c r="O1739" s="60">
        <v>102760.81</v>
      </c>
      <c r="P1739" s="60">
        <v>144835.18</v>
      </c>
      <c r="Q1739" s="60">
        <v>98616</v>
      </c>
      <c r="R1739" s="60">
        <v>-346506.07</v>
      </c>
      <c r="S1739" s="60">
        <v>468607.43</v>
      </c>
      <c r="T1739" s="60">
        <v>131124</v>
      </c>
      <c r="U1739" s="58">
        <f t="shared" si="27"/>
        <v>1251018.6099999999</v>
      </c>
    </row>
    <row r="1740" spans="1:21">
      <c r="A1740" s="59">
        <v>2201</v>
      </c>
      <c r="B1740" s="59" t="s">
        <v>87</v>
      </c>
      <c r="C1740" s="59">
        <v>2201</v>
      </c>
      <c r="D1740" s="59" t="s">
        <v>87</v>
      </c>
      <c r="E1740" s="59" t="s">
        <v>1186</v>
      </c>
      <c r="F1740" s="59" t="s">
        <v>1187</v>
      </c>
      <c r="G1740" s="59">
        <v>9930200</v>
      </c>
      <c r="H1740" s="59" t="s">
        <v>1069</v>
      </c>
      <c r="I1740" s="60">
        <v>115.24</v>
      </c>
      <c r="J1740" s="60">
        <v>78.459999999999994</v>
      </c>
      <c r="K1740" s="60">
        <v>48.82</v>
      </c>
      <c r="L1740" s="60">
        <v>72.989999999999995</v>
      </c>
      <c r="M1740" s="60">
        <v>64.489999999999995</v>
      </c>
      <c r="N1740" s="60">
        <v>-7</v>
      </c>
      <c r="O1740" s="60"/>
      <c r="P1740" s="60">
        <v>57.49</v>
      </c>
      <c r="Q1740" s="60">
        <v>121.98</v>
      </c>
      <c r="R1740" s="60">
        <v>71.489999999999995</v>
      </c>
      <c r="S1740" s="60"/>
      <c r="T1740" s="60">
        <v>148.97999999999999</v>
      </c>
      <c r="U1740" s="58">
        <f t="shared" si="27"/>
        <v>772.94</v>
      </c>
    </row>
    <row r="1741" spans="1:21">
      <c r="A1741" s="59">
        <v>2201</v>
      </c>
      <c r="B1741" s="59" t="s">
        <v>87</v>
      </c>
      <c r="C1741" s="59">
        <v>2201</v>
      </c>
      <c r="D1741" s="59" t="s">
        <v>87</v>
      </c>
      <c r="E1741" s="59" t="s">
        <v>1186</v>
      </c>
      <c r="F1741" s="59" t="s">
        <v>1187</v>
      </c>
      <c r="G1741" s="59">
        <v>9935000</v>
      </c>
      <c r="H1741" s="59" t="s">
        <v>1070</v>
      </c>
      <c r="I1741" s="60">
        <v>5000</v>
      </c>
      <c r="J1741" s="60">
        <v>17960.11</v>
      </c>
      <c r="K1741" s="60">
        <v>27354.28</v>
      </c>
      <c r="L1741" s="60">
        <v>20171.349999999999</v>
      </c>
      <c r="M1741" s="60">
        <v>6661.47</v>
      </c>
      <c r="N1741" s="60">
        <v>13638.49</v>
      </c>
      <c r="O1741" s="60">
        <v>4973.96</v>
      </c>
      <c r="P1741" s="60">
        <v>9074.98</v>
      </c>
      <c r="Q1741" s="60">
        <v>-126.85</v>
      </c>
      <c r="R1741" s="60">
        <v>-5474.18</v>
      </c>
      <c r="S1741" s="60">
        <v>13678.46</v>
      </c>
      <c r="T1741" s="60"/>
      <c r="U1741" s="58">
        <f t="shared" si="27"/>
        <v>112912.06999999998</v>
      </c>
    </row>
    <row r="1742" spans="1:21">
      <c r="A1742" s="59">
        <v>2201</v>
      </c>
      <c r="B1742" s="59" t="s">
        <v>87</v>
      </c>
      <c r="C1742" s="59">
        <v>2201</v>
      </c>
      <c r="D1742" s="59" t="s">
        <v>87</v>
      </c>
      <c r="E1742" s="59" t="s">
        <v>1186</v>
      </c>
      <c r="F1742" s="59" t="s">
        <v>1187</v>
      </c>
      <c r="G1742" s="59" t="s">
        <v>1071</v>
      </c>
      <c r="H1742" s="59" t="s">
        <v>1072</v>
      </c>
      <c r="I1742" s="60"/>
      <c r="J1742" s="60"/>
      <c r="K1742" s="60"/>
      <c r="L1742" s="60"/>
      <c r="M1742" s="60"/>
      <c r="N1742" s="60">
        <v>-35894.83</v>
      </c>
      <c r="O1742" s="60"/>
      <c r="P1742" s="60"/>
      <c r="Q1742" s="60"/>
      <c r="R1742" s="60"/>
      <c r="S1742" s="60"/>
      <c r="T1742" s="60"/>
      <c r="U1742" s="58">
        <f t="shared" si="27"/>
        <v>-35894.83</v>
      </c>
    </row>
    <row r="1743" spans="1:21">
      <c r="A1743" s="59">
        <v>2201</v>
      </c>
      <c r="B1743" s="59" t="s">
        <v>87</v>
      </c>
      <c r="C1743" s="59">
        <v>2201</v>
      </c>
      <c r="D1743" s="59" t="s">
        <v>87</v>
      </c>
      <c r="E1743" s="59" t="s">
        <v>1188</v>
      </c>
      <c r="F1743" s="59" t="s">
        <v>1189</v>
      </c>
      <c r="G1743" s="59">
        <v>9184100</v>
      </c>
      <c r="H1743" s="59" t="s">
        <v>93</v>
      </c>
      <c r="I1743" s="60">
        <v>-5122.37</v>
      </c>
      <c r="J1743" s="60">
        <v>127.63</v>
      </c>
      <c r="K1743" s="60">
        <v>127.63</v>
      </c>
      <c r="L1743" s="60">
        <v>127.63</v>
      </c>
      <c r="M1743" s="60">
        <v>127.63</v>
      </c>
      <c r="N1743" s="60">
        <v>-7596.79</v>
      </c>
      <c r="O1743" s="60">
        <v>-7596.79</v>
      </c>
      <c r="P1743" s="60">
        <v>-7596.79</v>
      </c>
      <c r="Q1743" s="60">
        <v>18640.990000000002</v>
      </c>
      <c r="R1743" s="60">
        <v>-7596.79</v>
      </c>
      <c r="S1743" s="60">
        <v>-7596.79</v>
      </c>
      <c r="T1743" s="60">
        <v>-7591.69</v>
      </c>
      <c r="U1743" s="58">
        <f t="shared" si="27"/>
        <v>-31546.5</v>
      </c>
    </row>
    <row r="1744" spans="1:21">
      <c r="A1744" s="59">
        <v>2201</v>
      </c>
      <c r="B1744" s="59" t="s">
        <v>87</v>
      </c>
      <c r="C1744" s="59">
        <v>2201</v>
      </c>
      <c r="D1744" s="59" t="s">
        <v>87</v>
      </c>
      <c r="E1744" s="59" t="s">
        <v>1188</v>
      </c>
      <c r="F1744" s="59" t="s">
        <v>1189</v>
      </c>
      <c r="G1744" s="59">
        <v>9512000</v>
      </c>
      <c r="H1744" s="59" t="s">
        <v>1024</v>
      </c>
      <c r="I1744" s="60"/>
      <c r="J1744" s="60"/>
      <c r="K1744" s="60"/>
      <c r="L1744" s="60"/>
      <c r="M1744" s="60"/>
      <c r="N1744" s="60"/>
      <c r="O1744" s="60"/>
      <c r="P1744" s="60"/>
      <c r="Q1744" s="60"/>
      <c r="R1744" s="60">
        <v>16068</v>
      </c>
      <c r="S1744" s="60"/>
      <c r="T1744" s="60"/>
      <c r="U1744" s="58">
        <f t="shared" si="27"/>
        <v>16068</v>
      </c>
    </row>
    <row r="1745" spans="1:21">
      <c r="A1745" s="59">
        <v>2201</v>
      </c>
      <c r="B1745" s="59" t="s">
        <v>87</v>
      </c>
      <c r="C1745" s="59">
        <v>2201</v>
      </c>
      <c r="D1745" s="59" t="s">
        <v>87</v>
      </c>
      <c r="E1745" s="59" t="s">
        <v>1188</v>
      </c>
      <c r="F1745" s="59" t="s">
        <v>1189</v>
      </c>
      <c r="G1745" s="59">
        <v>9569200</v>
      </c>
      <c r="H1745" s="59" t="s">
        <v>1043</v>
      </c>
      <c r="I1745" s="60">
        <v>396.39</v>
      </c>
      <c r="J1745" s="60">
        <v>7199.18</v>
      </c>
      <c r="K1745" s="60">
        <v>397.88</v>
      </c>
      <c r="L1745" s="60">
        <v>397.88</v>
      </c>
      <c r="M1745" s="60">
        <v>4719.1400000000003</v>
      </c>
      <c r="N1745" s="60">
        <v>397.88</v>
      </c>
      <c r="O1745" s="60">
        <v>4704.59</v>
      </c>
      <c r="P1745" s="60">
        <v>397.88</v>
      </c>
      <c r="Q1745" s="60"/>
      <c r="R1745" s="60">
        <v>795.76</v>
      </c>
      <c r="S1745" s="60"/>
      <c r="T1745" s="60">
        <v>795.76</v>
      </c>
      <c r="U1745" s="58">
        <f t="shared" si="27"/>
        <v>20202.34</v>
      </c>
    </row>
    <row r="1746" spans="1:21">
      <c r="A1746" s="59">
        <v>2201</v>
      </c>
      <c r="B1746" s="59" t="s">
        <v>87</v>
      </c>
      <c r="C1746" s="59">
        <v>2201</v>
      </c>
      <c r="D1746" s="59" t="s">
        <v>87</v>
      </c>
      <c r="E1746" s="59" t="s">
        <v>1188</v>
      </c>
      <c r="F1746" s="59" t="s">
        <v>1189</v>
      </c>
      <c r="G1746" s="59">
        <v>9923000</v>
      </c>
      <c r="H1746" s="59" t="s">
        <v>1164</v>
      </c>
      <c r="I1746" s="60">
        <v>6586</v>
      </c>
      <c r="J1746" s="60">
        <v>9112.9</v>
      </c>
      <c r="K1746" s="60"/>
      <c r="L1746" s="60"/>
      <c r="M1746" s="60">
        <v>10325.02</v>
      </c>
      <c r="N1746" s="60">
        <v>20405.89</v>
      </c>
      <c r="O1746" s="60">
        <v>20190.84</v>
      </c>
      <c r="P1746" s="60">
        <v>20553.3</v>
      </c>
      <c r="Q1746" s="60">
        <v>20559.419999999998</v>
      </c>
      <c r="R1746" s="60">
        <v>20604.900000000001</v>
      </c>
      <c r="S1746" s="60">
        <v>14311.42</v>
      </c>
      <c r="T1746" s="60">
        <v>20467.98</v>
      </c>
      <c r="U1746" s="58">
        <f t="shared" si="27"/>
        <v>163117.67000000001</v>
      </c>
    </row>
    <row r="1747" spans="1:21">
      <c r="A1747" s="59">
        <v>2201</v>
      </c>
      <c r="B1747" s="59" t="s">
        <v>87</v>
      </c>
      <c r="C1747" s="59">
        <v>2201</v>
      </c>
      <c r="D1747" s="59" t="s">
        <v>87</v>
      </c>
      <c r="E1747" s="59" t="s">
        <v>1190</v>
      </c>
      <c r="F1747" s="59" t="s">
        <v>1191</v>
      </c>
      <c r="G1747" s="59">
        <v>9184100</v>
      </c>
      <c r="H1747" s="59" t="s">
        <v>93</v>
      </c>
      <c r="I1747" s="60">
        <v>3991.6</v>
      </c>
      <c r="J1747" s="60">
        <v>647143.51</v>
      </c>
      <c r="K1747" s="60">
        <v>9553</v>
      </c>
      <c r="L1747" s="60">
        <v>3703.9</v>
      </c>
      <c r="M1747" s="60">
        <v>34802.01</v>
      </c>
      <c r="N1747" s="60">
        <v>1888.99</v>
      </c>
      <c r="O1747" s="60">
        <v>946.73</v>
      </c>
      <c r="P1747" s="60">
        <v>8882.4</v>
      </c>
      <c r="Q1747" s="60">
        <v>13270.49</v>
      </c>
      <c r="R1747" s="60">
        <v>2376.66</v>
      </c>
      <c r="S1747" s="60">
        <v>3155.46</v>
      </c>
      <c r="T1747" s="60">
        <v>825.55</v>
      </c>
      <c r="U1747" s="58">
        <f t="shared" si="27"/>
        <v>730540.3</v>
      </c>
    </row>
    <row r="1748" spans="1:21">
      <c r="A1748" s="59">
        <v>2201</v>
      </c>
      <c r="B1748" s="59" t="s">
        <v>87</v>
      </c>
      <c r="C1748" s="59">
        <v>2201</v>
      </c>
      <c r="D1748" s="59" t="s">
        <v>87</v>
      </c>
      <c r="E1748" s="59" t="s">
        <v>1190</v>
      </c>
      <c r="F1748" s="59" t="s">
        <v>1191</v>
      </c>
      <c r="G1748" s="59">
        <v>9506000</v>
      </c>
      <c r="H1748" s="59" t="s">
        <v>1021</v>
      </c>
      <c r="I1748" s="60">
        <v>14500.23</v>
      </c>
      <c r="J1748" s="60">
        <v>1962.5</v>
      </c>
      <c r="K1748" s="60">
        <v>10105.24</v>
      </c>
      <c r="L1748" s="60">
        <v>4850</v>
      </c>
      <c r="M1748" s="60">
        <v>14969.91</v>
      </c>
      <c r="N1748" s="60">
        <v>3330.58</v>
      </c>
      <c r="O1748" s="60">
        <v>16588.63</v>
      </c>
      <c r="P1748" s="60">
        <v>3530.3</v>
      </c>
      <c r="Q1748" s="60">
        <v>3347.72</v>
      </c>
      <c r="R1748" s="60">
        <v>3089.21</v>
      </c>
      <c r="S1748" s="60">
        <v>6905.8</v>
      </c>
      <c r="T1748" s="60">
        <v>7070.69</v>
      </c>
      <c r="U1748" s="58">
        <f t="shared" si="27"/>
        <v>90250.810000000027</v>
      </c>
    </row>
    <row r="1749" spans="1:21">
      <c r="A1749" s="59">
        <v>2201</v>
      </c>
      <c r="B1749" s="59" t="s">
        <v>87</v>
      </c>
      <c r="C1749" s="59">
        <v>2201</v>
      </c>
      <c r="D1749" s="59" t="s">
        <v>87</v>
      </c>
      <c r="E1749" s="59" t="s">
        <v>1190</v>
      </c>
      <c r="F1749" s="59" t="s">
        <v>1191</v>
      </c>
      <c r="G1749" s="59">
        <v>9547000</v>
      </c>
      <c r="H1749" s="59" t="s">
        <v>1028</v>
      </c>
      <c r="I1749" s="60"/>
      <c r="J1749" s="60">
        <v>4780.68</v>
      </c>
      <c r="K1749" s="60"/>
      <c r="L1749" s="60"/>
      <c r="M1749" s="60">
        <v>365.37</v>
      </c>
      <c r="N1749" s="60"/>
      <c r="O1749" s="60"/>
      <c r="P1749" s="60"/>
      <c r="Q1749" s="60">
        <v>40.31</v>
      </c>
      <c r="R1749" s="60"/>
      <c r="S1749" s="60"/>
      <c r="T1749" s="60"/>
      <c r="U1749" s="58">
        <f t="shared" si="27"/>
        <v>5186.3600000000006</v>
      </c>
    </row>
    <row r="1750" spans="1:21">
      <c r="A1750" s="59">
        <v>2201</v>
      </c>
      <c r="B1750" s="59" t="s">
        <v>87</v>
      </c>
      <c r="C1750" s="59">
        <v>2201</v>
      </c>
      <c r="D1750" s="59" t="s">
        <v>87</v>
      </c>
      <c r="E1750" s="59" t="s">
        <v>1190</v>
      </c>
      <c r="F1750" s="59" t="s">
        <v>1191</v>
      </c>
      <c r="G1750" s="59">
        <v>9548000</v>
      </c>
      <c r="H1750" s="59" t="s">
        <v>1029</v>
      </c>
      <c r="I1750" s="60">
        <v>6389.81</v>
      </c>
      <c r="J1750" s="60"/>
      <c r="K1750" s="60">
        <v>1224.81</v>
      </c>
      <c r="L1750" s="60">
        <v>20</v>
      </c>
      <c r="M1750" s="60">
        <v>6865.86</v>
      </c>
      <c r="N1750" s="60">
        <v>3263.23</v>
      </c>
      <c r="O1750" s="60">
        <v>860.73</v>
      </c>
      <c r="P1750" s="60">
        <v>106.5</v>
      </c>
      <c r="Q1750" s="60">
        <v>3192.21</v>
      </c>
      <c r="R1750" s="60">
        <v>609.41</v>
      </c>
      <c r="S1750" s="60">
        <v>398.03</v>
      </c>
      <c r="T1750" s="60">
        <v>3869.09</v>
      </c>
      <c r="U1750" s="58">
        <f t="shared" si="27"/>
        <v>26799.679999999997</v>
      </c>
    </row>
    <row r="1751" spans="1:21">
      <c r="A1751" s="59">
        <v>2201</v>
      </c>
      <c r="B1751" s="59" t="s">
        <v>87</v>
      </c>
      <c r="C1751" s="59">
        <v>2201</v>
      </c>
      <c r="D1751" s="59" t="s">
        <v>87</v>
      </c>
      <c r="E1751" s="59" t="s">
        <v>1190</v>
      </c>
      <c r="F1751" s="59" t="s">
        <v>1191</v>
      </c>
      <c r="G1751" s="59">
        <v>9549000</v>
      </c>
      <c r="H1751" s="59" t="s">
        <v>1030</v>
      </c>
      <c r="I1751" s="60">
        <v>2945.73</v>
      </c>
      <c r="J1751" s="60">
        <v>1202.5999999999999</v>
      </c>
      <c r="K1751" s="60">
        <v>1200.45</v>
      </c>
      <c r="L1751" s="60">
        <v>40</v>
      </c>
      <c r="M1751" s="60">
        <v>7981.44</v>
      </c>
      <c r="N1751" s="60">
        <v>590.42999999999995</v>
      </c>
      <c r="O1751" s="60">
        <v>4077.13</v>
      </c>
      <c r="P1751" s="60">
        <v>2938.59</v>
      </c>
      <c r="Q1751" s="60">
        <v>2498.7600000000002</v>
      </c>
      <c r="R1751" s="60">
        <v>609.41</v>
      </c>
      <c r="S1751" s="60">
        <v>917.05</v>
      </c>
      <c r="T1751" s="60">
        <v>303.97000000000003</v>
      </c>
      <c r="U1751" s="58">
        <f t="shared" si="27"/>
        <v>25305.559999999998</v>
      </c>
    </row>
    <row r="1752" spans="1:21">
      <c r="A1752" s="59">
        <v>2201</v>
      </c>
      <c r="B1752" s="59" t="s">
        <v>87</v>
      </c>
      <c r="C1752" s="59">
        <v>2201</v>
      </c>
      <c r="D1752" s="59" t="s">
        <v>87</v>
      </c>
      <c r="E1752" s="59" t="s">
        <v>1190</v>
      </c>
      <c r="F1752" s="59" t="s">
        <v>1191</v>
      </c>
      <c r="G1752" s="59">
        <v>9571000</v>
      </c>
      <c r="H1752" s="59" t="s">
        <v>1046</v>
      </c>
      <c r="I1752" s="60"/>
      <c r="J1752" s="60"/>
      <c r="K1752" s="60">
        <v>2915.4</v>
      </c>
      <c r="L1752" s="60">
        <v>75</v>
      </c>
      <c r="M1752" s="60">
        <v>2687.5</v>
      </c>
      <c r="N1752" s="60">
        <v>91.06</v>
      </c>
      <c r="O1752" s="60"/>
      <c r="P1752" s="60"/>
      <c r="Q1752" s="60"/>
      <c r="R1752" s="60">
        <v>179.66</v>
      </c>
      <c r="S1752" s="60"/>
      <c r="T1752" s="60">
        <v>60</v>
      </c>
      <c r="U1752" s="58">
        <f t="shared" si="27"/>
        <v>6008.62</v>
      </c>
    </row>
    <row r="1753" spans="1:21">
      <c r="A1753" s="59">
        <v>2201</v>
      </c>
      <c r="B1753" s="59" t="s">
        <v>87</v>
      </c>
      <c r="C1753" s="59">
        <v>2201</v>
      </c>
      <c r="D1753" s="59" t="s">
        <v>87</v>
      </c>
      <c r="E1753" s="59" t="s">
        <v>1190</v>
      </c>
      <c r="F1753" s="59" t="s">
        <v>1191</v>
      </c>
      <c r="G1753" s="59">
        <v>9582000</v>
      </c>
      <c r="H1753" s="59" t="s">
        <v>1049</v>
      </c>
      <c r="I1753" s="60"/>
      <c r="J1753" s="60"/>
      <c r="K1753" s="60">
        <v>2840.4</v>
      </c>
      <c r="L1753" s="60"/>
      <c r="M1753" s="60">
        <v>2687.5</v>
      </c>
      <c r="N1753" s="60"/>
      <c r="O1753" s="60"/>
      <c r="P1753" s="60">
        <v>463.22</v>
      </c>
      <c r="Q1753" s="60"/>
      <c r="R1753" s="60"/>
      <c r="S1753" s="60"/>
      <c r="T1753" s="60"/>
      <c r="U1753" s="58">
        <f t="shared" si="27"/>
        <v>5991.12</v>
      </c>
    </row>
    <row r="1754" spans="1:21">
      <c r="A1754" s="59">
        <v>2201</v>
      </c>
      <c r="B1754" s="59" t="s">
        <v>87</v>
      </c>
      <c r="C1754" s="59">
        <v>2201</v>
      </c>
      <c r="D1754" s="59" t="s">
        <v>87</v>
      </c>
      <c r="E1754" s="59" t="s">
        <v>1190</v>
      </c>
      <c r="F1754" s="59" t="s">
        <v>1191</v>
      </c>
      <c r="G1754" s="59">
        <v>9923000</v>
      </c>
      <c r="H1754" s="59" t="s">
        <v>1164</v>
      </c>
      <c r="I1754" s="60"/>
      <c r="J1754" s="60"/>
      <c r="K1754" s="60"/>
      <c r="L1754" s="60"/>
      <c r="M1754" s="60"/>
      <c r="N1754" s="60">
        <v>114</v>
      </c>
      <c r="O1754" s="60"/>
      <c r="P1754" s="60"/>
      <c r="Q1754" s="60"/>
      <c r="R1754" s="60"/>
      <c r="S1754" s="60"/>
      <c r="T1754" s="60"/>
      <c r="U1754" s="58">
        <f t="shared" si="27"/>
        <v>114</v>
      </c>
    </row>
    <row r="1755" spans="1:21">
      <c r="A1755" s="59">
        <v>2201</v>
      </c>
      <c r="B1755" s="59" t="s">
        <v>87</v>
      </c>
      <c r="C1755" s="59">
        <v>2201</v>
      </c>
      <c r="D1755" s="59" t="s">
        <v>87</v>
      </c>
      <c r="E1755" s="59" t="s">
        <v>1190</v>
      </c>
      <c r="F1755" s="59" t="s">
        <v>1191</v>
      </c>
      <c r="G1755" s="59">
        <v>9930200</v>
      </c>
      <c r="H1755" s="59" t="s">
        <v>1069</v>
      </c>
      <c r="I1755" s="60">
        <v>2776.2</v>
      </c>
      <c r="J1755" s="60"/>
      <c r="K1755" s="60">
        <v>398.3</v>
      </c>
      <c r="L1755" s="60">
        <v>119.2</v>
      </c>
      <c r="M1755" s="60">
        <v>476.8</v>
      </c>
      <c r="N1755" s="60">
        <v>192.8</v>
      </c>
      <c r="O1755" s="60"/>
      <c r="P1755" s="60"/>
      <c r="Q1755" s="60">
        <v>112.2</v>
      </c>
      <c r="R1755" s="60">
        <v>291</v>
      </c>
      <c r="S1755" s="60">
        <v>133.19999999999999</v>
      </c>
      <c r="T1755" s="60">
        <v>66.599999999999994</v>
      </c>
      <c r="U1755" s="58">
        <f t="shared" si="27"/>
        <v>4566.3</v>
      </c>
    </row>
    <row r="1756" spans="1:21">
      <c r="A1756" s="59">
        <v>2201</v>
      </c>
      <c r="B1756" s="59" t="s">
        <v>87</v>
      </c>
      <c r="C1756" s="59">
        <v>2201</v>
      </c>
      <c r="D1756" s="59" t="s">
        <v>87</v>
      </c>
      <c r="E1756" s="59" t="s">
        <v>1192</v>
      </c>
      <c r="F1756" s="59" t="s">
        <v>1193</v>
      </c>
      <c r="G1756" s="59">
        <v>9184100</v>
      </c>
      <c r="H1756" s="59" t="s">
        <v>93</v>
      </c>
      <c r="I1756" s="60">
        <v>1333005.08</v>
      </c>
      <c r="J1756" s="60">
        <v>-1010506.47</v>
      </c>
      <c r="K1756" s="60">
        <v>1494723.48</v>
      </c>
      <c r="L1756" s="60">
        <v>616372.15</v>
      </c>
      <c r="M1756" s="60">
        <v>381494.14</v>
      </c>
      <c r="N1756" s="60">
        <v>-656530.5</v>
      </c>
      <c r="O1756" s="60">
        <v>113510.83</v>
      </c>
      <c r="P1756" s="60">
        <v>4706900.45</v>
      </c>
      <c r="Q1756" s="60">
        <v>-1611003.38</v>
      </c>
      <c r="R1756" s="60">
        <v>1243703.93</v>
      </c>
      <c r="S1756" s="60">
        <v>-1219793.1100000001</v>
      </c>
      <c r="T1756" s="60">
        <v>1557990.8</v>
      </c>
      <c r="U1756" s="58">
        <f t="shared" si="27"/>
        <v>6949867.3999999994</v>
      </c>
    </row>
    <row r="1757" spans="1:21">
      <c r="A1757" s="59">
        <v>2201</v>
      </c>
      <c r="B1757" s="59" t="s">
        <v>87</v>
      </c>
      <c r="C1757" s="59">
        <v>2201</v>
      </c>
      <c r="D1757" s="59" t="s">
        <v>87</v>
      </c>
      <c r="E1757" s="59" t="s">
        <v>1192</v>
      </c>
      <c r="F1757" s="59" t="s">
        <v>1193</v>
      </c>
      <c r="G1757" s="59">
        <v>9500000</v>
      </c>
      <c r="H1757" s="59" t="s">
        <v>1017</v>
      </c>
      <c r="I1757" s="60">
        <v>10164.68</v>
      </c>
      <c r="J1757" s="60"/>
      <c r="K1757" s="60"/>
      <c r="L1757" s="60">
        <v>875</v>
      </c>
      <c r="M1757" s="60"/>
      <c r="N1757" s="60">
        <v>14979.55</v>
      </c>
      <c r="O1757" s="60"/>
      <c r="P1757" s="60"/>
      <c r="Q1757" s="60">
        <v>21672.21</v>
      </c>
      <c r="R1757" s="60"/>
      <c r="S1757" s="60"/>
      <c r="T1757" s="60"/>
      <c r="U1757" s="58">
        <f t="shared" si="27"/>
        <v>47691.44</v>
      </c>
    </row>
    <row r="1758" spans="1:21">
      <c r="A1758" s="59">
        <v>2201</v>
      </c>
      <c r="B1758" s="59" t="s">
        <v>87</v>
      </c>
      <c r="C1758" s="59">
        <v>2201</v>
      </c>
      <c r="D1758" s="59" t="s">
        <v>87</v>
      </c>
      <c r="E1758" s="59" t="s">
        <v>1192</v>
      </c>
      <c r="F1758" s="59" t="s">
        <v>1193</v>
      </c>
      <c r="G1758" s="59">
        <v>9502000</v>
      </c>
      <c r="H1758" s="59" t="s">
        <v>1019</v>
      </c>
      <c r="I1758" s="60"/>
      <c r="J1758" s="60"/>
      <c r="K1758" s="60"/>
      <c r="L1758" s="60"/>
      <c r="M1758" s="60"/>
      <c r="N1758" s="60"/>
      <c r="O1758" s="60">
        <v>10000</v>
      </c>
      <c r="P1758" s="60"/>
      <c r="Q1758" s="60"/>
      <c r="R1758" s="60"/>
      <c r="S1758" s="60"/>
      <c r="T1758" s="60"/>
      <c r="U1758" s="58">
        <f t="shared" si="27"/>
        <v>10000</v>
      </c>
    </row>
    <row r="1759" spans="1:21">
      <c r="A1759" s="59">
        <v>2201</v>
      </c>
      <c r="B1759" s="59" t="s">
        <v>87</v>
      </c>
      <c r="C1759" s="59">
        <v>2201</v>
      </c>
      <c r="D1759" s="59" t="s">
        <v>87</v>
      </c>
      <c r="E1759" s="59" t="s">
        <v>1192</v>
      </c>
      <c r="F1759" s="59" t="s">
        <v>1193</v>
      </c>
      <c r="G1759" s="59">
        <v>9506000</v>
      </c>
      <c r="H1759" s="59" t="s">
        <v>1021</v>
      </c>
      <c r="I1759" s="60">
        <v>2951.6</v>
      </c>
      <c r="J1759" s="60">
        <v>3930.45</v>
      </c>
      <c r="K1759" s="60">
        <v>3930.45</v>
      </c>
      <c r="L1759" s="60">
        <v>4055.45</v>
      </c>
      <c r="M1759" s="60">
        <v>3930.45</v>
      </c>
      <c r="N1759" s="60">
        <v>3975.45</v>
      </c>
      <c r="O1759" s="60">
        <v>3930.45</v>
      </c>
      <c r="P1759" s="60">
        <v>3930.45</v>
      </c>
      <c r="Q1759" s="60">
        <v>3950.45</v>
      </c>
      <c r="R1759" s="60">
        <v>3930.45</v>
      </c>
      <c r="S1759" s="60">
        <v>3930.45</v>
      </c>
      <c r="T1759" s="60">
        <v>50290.34</v>
      </c>
      <c r="U1759" s="58">
        <f t="shared" si="27"/>
        <v>92736.44</v>
      </c>
    </row>
    <row r="1760" spans="1:21">
      <c r="A1760" s="59">
        <v>2201</v>
      </c>
      <c r="B1760" s="59" t="s">
        <v>87</v>
      </c>
      <c r="C1760" s="59">
        <v>2201</v>
      </c>
      <c r="D1760" s="59" t="s">
        <v>87</v>
      </c>
      <c r="E1760" s="59" t="s">
        <v>1192</v>
      </c>
      <c r="F1760" s="59" t="s">
        <v>1193</v>
      </c>
      <c r="G1760" s="59">
        <v>9548000</v>
      </c>
      <c r="H1760" s="59" t="s">
        <v>1029</v>
      </c>
      <c r="I1760" s="60">
        <v>13518.36</v>
      </c>
      <c r="J1760" s="60">
        <v>17554.560000000001</v>
      </c>
      <c r="K1760" s="60">
        <v>17554.560000000001</v>
      </c>
      <c r="L1760" s="60">
        <v>17554.560000000001</v>
      </c>
      <c r="M1760" s="60">
        <v>17994.560000000001</v>
      </c>
      <c r="N1760" s="60">
        <v>17554.560000000001</v>
      </c>
      <c r="O1760" s="60">
        <v>27554.560000000001</v>
      </c>
      <c r="P1760" s="60">
        <v>17554.560000000001</v>
      </c>
      <c r="Q1760" s="60">
        <v>21944.560000000001</v>
      </c>
      <c r="R1760" s="60">
        <v>17554.560000000001</v>
      </c>
      <c r="S1760" s="60">
        <v>17554.560000000001</v>
      </c>
      <c r="T1760" s="60">
        <v>51933.57</v>
      </c>
      <c r="U1760" s="58">
        <f t="shared" si="27"/>
        <v>255827.53</v>
      </c>
    </row>
    <row r="1761" spans="1:21">
      <c r="A1761" s="59">
        <v>2201</v>
      </c>
      <c r="B1761" s="59" t="s">
        <v>87</v>
      </c>
      <c r="C1761" s="59">
        <v>2201</v>
      </c>
      <c r="D1761" s="59" t="s">
        <v>87</v>
      </c>
      <c r="E1761" s="59" t="s">
        <v>1192</v>
      </c>
      <c r="F1761" s="59" t="s">
        <v>1193</v>
      </c>
      <c r="G1761" s="59">
        <v>9549000</v>
      </c>
      <c r="H1761" s="59" t="s">
        <v>1030</v>
      </c>
      <c r="I1761" s="60">
        <v>1102.5999999999999</v>
      </c>
      <c r="J1761" s="60">
        <v>3937.51</v>
      </c>
      <c r="K1761" s="60">
        <v>3937.51</v>
      </c>
      <c r="L1761" s="60">
        <v>9462.51</v>
      </c>
      <c r="M1761" s="60">
        <v>3937.51</v>
      </c>
      <c r="N1761" s="60">
        <v>4127.51</v>
      </c>
      <c r="O1761" s="60">
        <v>25601.26</v>
      </c>
      <c r="P1761" s="60">
        <v>3937.51</v>
      </c>
      <c r="Q1761" s="60">
        <v>4302.51</v>
      </c>
      <c r="R1761" s="60">
        <v>3937.51</v>
      </c>
      <c r="S1761" s="60">
        <v>3937.51</v>
      </c>
      <c r="T1761" s="60">
        <v>50370</v>
      </c>
      <c r="U1761" s="58">
        <f t="shared" si="27"/>
        <v>118591.45000000001</v>
      </c>
    </row>
    <row r="1762" spans="1:21">
      <c r="A1762" s="59">
        <v>2201</v>
      </c>
      <c r="B1762" s="59" t="s">
        <v>87</v>
      </c>
      <c r="C1762" s="59">
        <v>2201</v>
      </c>
      <c r="D1762" s="59" t="s">
        <v>87</v>
      </c>
      <c r="E1762" s="59" t="s">
        <v>1192</v>
      </c>
      <c r="F1762" s="59" t="s">
        <v>1193</v>
      </c>
      <c r="G1762" s="59">
        <v>9553000</v>
      </c>
      <c r="H1762" s="59" t="s">
        <v>1032</v>
      </c>
      <c r="I1762" s="60"/>
      <c r="J1762" s="60">
        <v>3533.89</v>
      </c>
      <c r="K1762" s="60">
        <v>3533.89</v>
      </c>
      <c r="L1762" s="60">
        <v>3533.89</v>
      </c>
      <c r="M1762" s="60">
        <v>3533.89</v>
      </c>
      <c r="N1762" s="60">
        <v>16741.72</v>
      </c>
      <c r="O1762" s="60">
        <v>-9673.94</v>
      </c>
      <c r="P1762" s="60">
        <v>3533.89</v>
      </c>
      <c r="Q1762" s="60">
        <v>3533.89</v>
      </c>
      <c r="R1762" s="60">
        <v>3533.89</v>
      </c>
      <c r="S1762" s="60">
        <v>3533.89</v>
      </c>
      <c r="T1762" s="60">
        <v>45810.03</v>
      </c>
      <c r="U1762" s="58">
        <f t="shared" si="27"/>
        <v>81148.929999999993</v>
      </c>
    </row>
    <row r="1763" spans="1:21">
      <c r="A1763" s="59">
        <v>2201</v>
      </c>
      <c r="B1763" s="59" t="s">
        <v>87</v>
      </c>
      <c r="C1763" s="59">
        <v>2201</v>
      </c>
      <c r="D1763" s="59" t="s">
        <v>87</v>
      </c>
      <c r="E1763" s="59" t="s">
        <v>1192</v>
      </c>
      <c r="F1763" s="59" t="s">
        <v>1193</v>
      </c>
      <c r="G1763" s="59">
        <v>9560000</v>
      </c>
      <c r="H1763" s="59" t="s">
        <v>1035</v>
      </c>
      <c r="I1763" s="60">
        <v>5</v>
      </c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/>
      <c r="U1763" s="58">
        <f t="shared" si="27"/>
        <v>5</v>
      </c>
    </row>
    <row r="1764" spans="1:21">
      <c r="A1764" s="59">
        <v>2201</v>
      </c>
      <c r="B1764" s="59" t="s">
        <v>87</v>
      </c>
      <c r="C1764" s="59">
        <v>2201</v>
      </c>
      <c r="D1764" s="59" t="s">
        <v>87</v>
      </c>
      <c r="E1764" s="59" t="s">
        <v>1192</v>
      </c>
      <c r="F1764" s="59" t="s">
        <v>1193</v>
      </c>
      <c r="G1764" s="59">
        <v>9561200</v>
      </c>
      <c r="H1764" s="59" t="s">
        <v>1037</v>
      </c>
      <c r="I1764" s="60">
        <v>30</v>
      </c>
      <c r="J1764" s="60"/>
      <c r="K1764" s="60"/>
      <c r="L1764" s="60">
        <v>70</v>
      </c>
      <c r="M1764" s="60"/>
      <c r="N1764" s="60">
        <v>75</v>
      </c>
      <c r="O1764" s="60"/>
      <c r="P1764" s="60"/>
      <c r="Q1764" s="60">
        <v>70</v>
      </c>
      <c r="R1764" s="60"/>
      <c r="S1764" s="60"/>
      <c r="T1764" s="60"/>
      <c r="U1764" s="58">
        <f t="shared" si="27"/>
        <v>245</v>
      </c>
    </row>
    <row r="1765" spans="1:21">
      <c r="A1765" s="59">
        <v>2201</v>
      </c>
      <c r="B1765" s="59" t="s">
        <v>87</v>
      </c>
      <c r="C1765" s="59">
        <v>2201</v>
      </c>
      <c r="D1765" s="59" t="s">
        <v>87</v>
      </c>
      <c r="E1765" s="59" t="s">
        <v>1192</v>
      </c>
      <c r="F1765" s="59" t="s">
        <v>1193</v>
      </c>
      <c r="G1765" s="59">
        <v>9566000</v>
      </c>
      <c r="H1765" s="59" t="s">
        <v>1041</v>
      </c>
      <c r="I1765" s="60"/>
      <c r="J1765" s="60"/>
      <c r="K1765" s="60"/>
      <c r="L1765" s="60"/>
      <c r="M1765" s="60"/>
      <c r="N1765" s="60"/>
      <c r="O1765" s="60"/>
      <c r="P1765" s="60"/>
      <c r="Q1765" s="60">
        <v>125</v>
      </c>
      <c r="R1765" s="60"/>
      <c r="S1765" s="60"/>
      <c r="T1765" s="60"/>
      <c r="U1765" s="58">
        <f t="shared" si="27"/>
        <v>125</v>
      </c>
    </row>
    <row r="1766" spans="1:21">
      <c r="A1766" s="59">
        <v>2201</v>
      </c>
      <c r="B1766" s="59" t="s">
        <v>87</v>
      </c>
      <c r="C1766" s="59">
        <v>2201</v>
      </c>
      <c r="D1766" s="59" t="s">
        <v>87</v>
      </c>
      <c r="E1766" s="59" t="s">
        <v>1192</v>
      </c>
      <c r="F1766" s="59" t="s">
        <v>1193</v>
      </c>
      <c r="G1766" s="59">
        <v>9569000</v>
      </c>
      <c r="H1766" s="59" t="s">
        <v>1042</v>
      </c>
      <c r="I1766" s="60"/>
      <c r="J1766" s="60"/>
      <c r="K1766" s="60"/>
      <c r="L1766" s="60"/>
      <c r="M1766" s="60"/>
      <c r="N1766" s="60"/>
      <c r="O1766" s="60"/>
      <c r="P1766" s="60"/>
      <c r="Q1766" s="60"/>
      <c r="R1766" s="60">
        <v>226557.54</v>
      </c>
      <c r="S1766" s="60"/>
      <c r="T1766" s="60"/>
      <c r="U1766" s="58">
        <f t="shared" si="27"/>
        <v>226557.54</v>
      </c>
    </row>
    <row r="1767" spans="1:21">
      <c r="A1767" s="59">
        <v>2201</v>
      </c>
      <c r="B1767" s="59" t="s">
        <v>87</v>
      </c>
      <c r="C1767" s="59">
        <v>2201</v>
      </c>
      <c r="D1767" s="59" t="s">
        <v>87</v>
      </c>
      <c r="E1767" s="59" t="s">
        <v>1192</v>
      </c>
      <c r="F1767" s="59" t="s">
        <v>1193</v>
      </c>
      <c r="G1767" s="59">
        <v>9569200</v>
      </c>
      <c r="H1767" s="59" t="s">
        <v>1043</v>
      </c>
      <c r="I1767" s="60">
        <v>49650.3</v>
      </c>
      <c r="J1767" s="60">
        <v>58021.55</v>
      </c>
      <c r="K1767" s="60">
        <v>54947.94</v>
      </c>
      <c r="L1767" s="60">
        <v>290251.49</v>
      </c>
      <c r="M1767" s="60">
        <v>100487.69</v>
      </c>
      <c r="N1767" s="60">
        <v>104391.74</v>
      </c>
      <c r="O1767" s="60">
        <v>95738.32</v>
      </c>
      <c r="P1767" s="60">
        <v>138269.65</v>
      </c>
      <c r="Q1767" s="60">
        <v>107100.31</v>
      </c>
      <c r="R1767" s="60">
        <v>134814.38</v>
      </c>
      <c r="S1767" s="60">
        <v>126436.84</v>
      </c>
      <c r="T1767" s="60">
        <v>200344.7</v>
      </c>
      <c r="U1767" s="58">
        <f t="shared" si="27"/>
        <v>1460454.9100000001</v>
      </c>
    </row>
    <row r="1768" spans="1:21">
      <c r="A1768" s="59">
        <v>2201</v>
      </c>
      <c r="B1768" s="59" t="s">
        <v>87</v>
      </c>
      <c r="C1768" s="59">
        <v>2201</v>
      </c>
      <c r="D1768" s="59" t="s">
        <v>87</v>
      </c>
      <c r="E1768" s="59" t="s">
        <v>1192</v>
      </c>
      <c r="F1768" s="59" t="s">
        <v>1193</v>
      </c>
      <c r="G1768" s="59">
        <v>9582000</v>
      </c>
      <c r="H1768" s="59" t="s">
        <v>1049</v>
      </c>
      <c r="I1768" s="60">
        <v>4318.8</v>
      </c>
      <c r="J1768" s="60"/>
      <c r="K1768" s="60"/>
      <c r="L1768" s="60">
        <v>5393.8</v>
      </c>
      <c r="M1768" s="60"/>
      <c r="N1768" s="60"/>
      <c r="O1768" s="60"/>
      <c r="P1768" s="60"/>
      <c r="Q1768" s="60"/>
      <c r="R1768" s="60"/>
      <c r="S1768" s="60">
        <v>1005.13</v>
      </c>
      <c r="T1768" s="60"/>
      <c r="U1768" s="58">
        <f t="shared" si="27"/>
        <v>10717.73</v>
      </c>
    </row>
    <row r="1769" spans="1:21">
      <c r="A1769" s="59">
        <v>2201</v>
      </c>
      <c r="B1769" s="59" t="s">
        <v>87</v>
      </c>
      <c r="C1769" s="59">
        <v>2201</v>
      </c>
      <c r="D1769" s="59" t="s">
        <v>87</v>
      </c>
      <c r="E1769" s="59" t="s">
        <v>1192</v>
      </c>
      <c r="F1769" s="59" t="s">
        <v>1193</v>
      </c>
      <c r="G1769" s="59">
        <v>9583000</v>
      </c>
      <c r="H1769" s="59" t="s">
        <v>1050</v>
      </c>
      <c r="I1769" s="60"/>
      <c r="J1769" s="60"/>
      <c r="K1769" s="60"/>
      <c r="L1769" s="60">
        <v>8535</v>
      </c>
      <c r="M1769" s="60"/>
      <c r="N1769" s="60">
        <v>40</v>
      </c>
      <c r="O1769" s="60"/>
      <c r="P1769" s="60"/>
      <c r="Q1769" s="60"/>
      <c r="R1769" s="60"/>
      <c r="S1769" s="60"/>
      <c r="T1769" s="60"/>
      <c r="U1769" s="58">
        <f t="shared" si="27"/>
        <v>8575</v>
      </c>
    </row>
    <row r="1770" spans="1:21">
      <c r="A1770" s="59">
        <v>2201</v>
      </c>
      <c r="B1770" s="59" t="s">
        <v>87</v>
      </c>
      <c r="C1770" s="59">
        <v>2201</v>
      </c>
      <c r="D1770" s="59" t="s">
        <v>87</v>
      </c>
      <c r="E1770" s="59" t="s">
        <v>1192</v>
      </c>
      <c r="F1770" s="59" t="s">
        <v>1193</v>
      </c>
      <c r="G1770" s="59">
        <v>9585000</v>
      </c>
      <c r="H1770" s="59" t="s">
        <v>1052</v>
      </c>
      <c r="I1770" s="60">
        <v>80</v>
      </c>
      <c r="J1770" s="60"/>
      <c r="K1770" s="60"/>
      <c r="L1770" s="60">
        <v>2660</v>
      </c>
      <c r="M1770" s="60"/>
      <c r="N1770" s="60">
        <v>1610</v>
      </c>
      <c r="O1770" s="60"/>
      <c r="P1770" s="60"/>
      <c r="Q1770" s="60">
        <v>1465</v>
      </c>
      <c r="R1770" s="60"/>
      <c r="S1770" s="60"/>
      <c r="T1770" s="60"/>
      <c r="U1770" s="58">
        <f t="shared" si="27"/>
        <v>5815</v>
      </c>
    </row>
    <row r="1771" spans="1:21">
      <c r="A1771" s="59">
        <v>2201</v>
      </c>
      <c r="B1771" s="59" t="s">
        <v>87</v>
      </c>
      <c r="C1771" s="59">
        <v>2201</v>
      </c>
      <c r="D1771" s="59" t="s">
        <v>87</v>
      </c>
      <c r="E1771" s="59" t="s">
        <v>1192</v>
      </c>
      <c r="F1771" s="59" t="s">
        <v>1193</v>
      </c>
      <c r="G1771" s="59">
        <v>9586000</v>
      </c>
      <c r="H1771" s="59" t="s">
        <v>1053</v>
      </c>
      <c r="I1771" s="60"/>
      <c r="J1771" s="60"/>
      <c r="K1771" s="60"/>
      <c r="L1771" s="60"/>
      <c r="M1771" s="60"/>
      <c r="N1771" s="60"/>
      <c r="O1771" s="60">
        <v>8129.51</v>
      </c>
      <c r="P1771" s="60"/>
      <c r="Q1771" s="60"/>
      <c r="R1771" s="60"/>
      <c r="S1771" s="60"/>
      <c r="T1771" s="60"/>
      <c r="U1771" s="58">
        <f t="shared" si="27"/>
        <v>8129.51</v>
      </c>
    </row>
    <row r="1772" spans="1:21">
      <c r="A1772" s="59">
        <v>2201</v>
      </c>
      <c r="B1772" s="59" t="s">
        <v>87</v>
      </c>
      <c r="C1772" s="59">
        <v>2201</v>
      </c>
      <c r="D1772" s="59" t="s">
        <v>87</v>
      </c>
      <c r="E1772" s="59" t="s">
        <v>1192</v>
      </c>
      <c r="F1772" s="59" t="s">
        <v>1193</v>
      </c>
      <c r="G1772" s="59">
        <v>9588000</v>
      </c>
      <c r="H1772" s="59" t="s">
        <v>1055</v>
      </c>
      <c r="I1772" s="60">
        <v>98694.64</v>
      </c>
      <c r="J1772" s="60">
        <v>100360.8</v>
      </c>
      <c r="K1772" s="60">
        <v>82893.62</v>
      </c>
      <c r="L1772" s="60">
        <v>93931.92</v>
      </c>
      <c r="M1772" s="60">
        <v>121223.42</v>
      </c>
      <c r="N1772" s="60">
        <v>94642.79</v>
      </c>
      <c r="O1772" s="60">
        <v>76651.320000000007</v>
      </c>
      <c r="P1772" s="60">
        <v>277877.44</v>
      </c>
      <c r="Q1772" s="60">
        <v>160069.56</v>
      </c>
      <c r="R1772" s="60">
        <v>188961.85</v>
      </c>
      <c r="S1772" s="60">
        <v>334035.74</v>
      </c>
      <c r="T1772" s="60">
        <v>239011.53</v>
      </c>
      <c r="U1772" s="58">
        <f t="shared" si="27"/>
        <v>1868354.6300000001</v>
      </c>
    </row>
    <row r="1773" spans="1:21">
      <c r="A1773" s="59">
        <v>2201</v>
      </c>
      <c r="B1773" s="59" t="s">
        <v>87</v>
      </c>
      <c r="C1773" s="59">
        <v>2201</v>
      </c>
      <c r="D1773" s="59" t="s">
        <v>87</v>
      </c>
      <c r="E1773" s="59" t="s">
        <v>1192</v>
      </c>
      <c r="F1773" s="59" t="s">
        <v>1193</v>
      </c>
      <c r="G1773" s="59">
        <v>9902000</v>
      </c>
      <c r="H1773" s="59" t="s">
        <v>1064</v>
      </c>
      <c r="I1773" s="60">
        <v>243798.03</v>
      </c>
      <c r="J1773" s="60">
        <v>53422.37</v>
      </c>
      <c r="K1773" s="60">
        <v>308844.88</v>
      </c>
      <c r="L1773" s="60">
        <v>122802.08</v>
      </c>
      <c r="M1773" s="60">
        <v>401494.75</v>
      </c>
      <c r="N1773" s="60">
        <v>163946.70000000001</v>
      </c>
      <c r="O1773" s="60">
        <v>374462.27</v>
      </c>
      <c r="P1773" s="60">
        <v>139906</v>
      </c>
      <c r="Q1773" s="60">
        <v>129961.58</v>
      </c>
      <c r="R1773" s="60">
        <v>470731.99</v>
      </c>
      <c r="S1773" s="60">
        <v>147371.57999999999</v>
      </c>
      <c r="T1773" s="60">
        <v>129961.58</v>
      </c>
      <c r="U1773" s="58">
        <f t="shared" si="27"/>
        <v>2686703.81</v>
      </c>
    </row>
    <row r="1774" spans="1:21">
      <c r="A1774" s="59">
        <v>2201</v>
      </c>
      <c r="B1774" s="59" t="s">
        <v>87</v>
      </c>
      <c r="C1774" s="59">
        <v>2201</v>
      </c>
      <c r="D1774" s="59" t="s">
        <v>87</v>
      </c>
      <c r="E1774" s="59" t="s">
        <v>1192</v>
      </c>
      <c r="F1774" s="59" t="s">
        <v>1193</v>
      </c>
      <c r="G1774" s="59">
        <v>9903000</v>
      </c>
      <c r="H1774" s="59" t="s">
        <v>1065</v>
      </c>
      <c r="I1774" s="60">
        <v>102466.86</v>
      </c>
      <c r="J1774" s="60">
        <v>664852.89</v>
      </c>
      <c r="K1774" s="60">
        <v>61148.82</v>
      </c>
      <c r="L1774" s="60">
        <v>134264.75</v>
      </c>
      <c r="M1774" s="60">
        <v>548637.93000000005</v>
      </c>
      <c r="N1774" s="60">
        <v>93659.45</v>
      </c>
      <c r="O1774" s="60">
        <v>46006.27</v>
      </c>
      <c r="P1774" s="60">
        <v>192377.99</v>
      </c>
      <c r="Q1774" s="60">
        <v>183810.84</v>
      </c>
      <c r="R1774" s="60">
        <v>165931.19</v>
      </c>
      <c r="S1774" s="60">
        <v>112748.78</v>
      </c>
      <c r="T1774" s="60">
        <v>137338.95000000001</v>
      </c>
      <c r="U1774" s="58">
        <f t="shared" si="27"/>
        <v>2443244.7200000002</v>
      </c>
    </row>
    <row r="1775" spans="1:21">
      <c r="A1775" s="59">
        <v>2201</v>
      </c>
      <c r="B1775" s="59" t="s">
        <v>87</v>
      </c>
      <c r="C1775" s="59">
        <v>2201</v>
      </c>
      <c r="D1775" s="59" t="s">
        <v>87</v>
      </c>
      <c r="E1775" s="59" t="s">
        <v>1192</v>
      </c>
      <c r="F1775" s="59" t="s">
        <v>1193</v>
      </c>
      <c r="G1775" s="59">
        <v>9908000</v>
      </c>
      <c r="H1775" s="59" t="s">
        <v>1066</v>
      </c>
      <c r="I1775" s="60">
        <v>13355.73</v>
      </c>
      <c r="J1775" s="60">
        <v>13355.73</v>
      </c>
      <c r="K1775" s="60">
        <v>9153.73</v>
      </c>
      <c r="L1775" s="60"/>
      <c r="M1775" s="60"/>
      <c r="N1775" s="60"/>
      <c r="O1775" s="60"/>
      <c r="P1775" s="60"/>
      <c r="Q1775" s="60"/>
      <c r="R1775" s="60"/>
      <c r="S1775" s="60"/>
      <c r="T1775" s="60">
        <v>13032</v>
      </c>
      <c r="U1775" s="58">
        <f t="shared" si="27"/>
        <v>48897.19</v>
      </c>
    </row>
    <row r="1776" spans="1:21">
      <c r="A1776" s="59">
        <v>2201</v>
      </c>
      <c r="B1776" s="59" t="s">
        <v>87</v>
      </c>
      <c r="C1776" s="59">
        <v>2201</v>
      </c>
      <c r="D1776" s="59" t="s">
        <v>87</v>
      </c>
      <c r="E1776" s="59" t="s">
        <v>1192</v>
      </c>
      <c r="F1776" s="59" t="s">
        <v>1193</v>
      </c>
      <c r="G1776" s="59">
        <v>9923000</v>
      </c>
      <c r="H1776" s="59" t="s">
        <v>1164</v>
      </c>
      <c r="I1776" s="60">
        <v>938208.46</v>
      </c>
      <c r="J1776" s="60">
        <v>683799.18</v>
      </c>
      <c r="K1776" s="60">
        <v>874219.09</v>
      </c>
      <c r="L1776" s="60">
        <v>828586.92</v>
      </c>
      <c r="M1776" s="60">
        <v>752825.41</v>
      </c>
      <c r="N1776" s="60">
        <v>1031887.87</v>
      </c>
      <c r="O1776" s="60">
        <v>824221.94</v>
      </c>
      <c r="P1776" s="60">
        <v>1514650.02</v>
      </c>
      <c r="Q1776" s="60">
        <v>850853.91</v>
      </c>
      <c r="R1776" s="60">
        <v>757279.17</v>
      </c>
      <c r="S1776" s="60">
        <v>963176.39</v>
      </c>
      <c r="T1776" s="60">
        <v>982098.64</v>
      </c>
      <c r="U1776" s="58">
        <f t="shared" si="27"/>
        <v>11001807</v>
      </c>
    </row>
    <row r="1777" spans="1:21">
      <c r="A1777" s="59">
        <v>2201</v>
      </c>
      <c r="B1777" s="59" t="s">
        <v>87</v>
      </c>
      <c r="C1777" s="59">
        <v>2201</v>
      </c>
      <c r="D1777" s="59" t="s">
        <v>87</v>
      </c>
      <c r="E1777" s="59" t="s">
        <v>1192</v>
      </c>
      <c r="F1777" s="59" t="s">
        <v>1193</v>
      </c>
      <c r="G1777" s="59">
        <v>9928000</v>
      </c>
      <c r="H1777" s="59" t="s">
        <v>1143</v>
      </c>
      <c r="I1777" s="60"/>
      <c r="J1777" s="60"/>
      <c r="K1777" s="60"/>
      <c r="L1777" s="60"/>
      <c r="M1777" s="60"/>
      <c r="N1777" s="60"/>
      <c r="O1777" s="60"/>
      <c r="P1777" s="60">
        <v>-9732</v>
      </c>
      <c r="Q1777" s="60"/>
      <c r="R1777" s="60"/>
      <c r="S1777" s="60"/>
      <c r="T1777" s="60"/>
      <c r="U1777" s="58">
        <f t="shared" si="27"/>
        <v>-9732</v>
      </c>
    </row>
    <row r="1778" spans="1:21">
      <c r="A1778" s="59">
        <v>2201</v>
      </c>
      <c r="B1778" s="59" t="s">
        <v>87</v>
      </c>
      <c r="C1778" s="59">
        <v>2201</v>
      </c>
      <c r="D1778" s="59" t="s">
        <v>87</v>
      </c>
      <c r="E1778" s="59" t="s">
        <v>1192</v>
      </c>
      <c r="F1778" s="59" t="s">
        <v>1193</v>
      </c>
      <c r="G1778" s="59">
        <v>9930200</v>
      </c>
      <c r="H1778" s="59" t="s">
        <v>1069</v>
      </c>
      <c r="I1778" s="60">
        <v>21500</v>
      </c>
      <c r="J1778" s="60">
        <v>21916.67</v>
      </c>
      <c r="K1778" s="60">
        <v>21916.67</v>
      </c>
      <c r="L1778" s="60">
        <v>90592.98</v>
      </c>
      <c r="M1778" s="60">
        <v>21916.67</v>
      </c>
      <c r="N1778" s="60">
        <v>54501.67</v>
      </c>
      <c r="O1778" s="60">
        <v>23099.67</v>
      </c>
      <c r="P1778" s="60">
        <v>23706.79</v>
      </c>
      <c r="Q1778" s="60">
        <v>21916.67</v>
      </c>
      <c r="R1778" s="60">
        <v>21916.67</v>
      </c>
      <c r="S1778" s="60">
        <v>30190.62</v>
      </c>
      <c r="T1778" s="60">
        <v>30190.62</v>
      </c>
      <c r="U1778" s="58">
        <f t="shared" si="27"/>
        <v>383365.6999999999</v>
      </c>
    </row>
    <row r="1779" spans="1:21">
      <c r="A1779" s="59">
        <v>2201</v>
      </c>
      <c r="B1779" s="59" t="s">
        <v>87</v>
      </c>
      <c r="C1779" s="59">
        <v>2201</v>
      </c>
      <c r="D1779" s="59" t="s">
        <v>87</v>
      </c>
      <c r="E1779" s="59" t="s">
        <v>1192</v>
      </c>
      <c r="F1779" s="59" t="s">
        <v>1193</v>
      </c>
      <c r="G1779" s="59">
        <v>9935000</v>
      </c>
      <c r="H1779" s="59" t="s">
        <v>1070</v>
      </c>
      <c r="I1779" s="60"/>
      <c r="J1779" s="60"/>
      <c r="K1779" s="60"/>
      <c r="L1779" s="60"/>
      <c r="M1779" s="60"/>
      <c r="N1779" s="60">
        <v>5</v>
      </c>
      <c r="O1779" s="60"/>
      <c r="P1779" s="60"/>
      <c r="Q1779" s="60">
        <v>15</v>
      </c>
      <c r="R1779" s="60"/>
      <c r="S1779" s="60"/>
      <c r="T1779" s="60"/>
      <c r="U1779" s="58">
        <f t="shared" si="27"/>
        <v>20</v>
      </c>
    </row>
    <row r="1780" spans="1:21">
      <c r="A1780" s="59">
        <v>2201</v>
      </c>
      <c r="B1780" s="59" t="s">
        <v>87</v>
      </c>
      <c r="C1780" s="59">
        <v>2201</v>
      </c>
      <c r="D1780" s="59" t="s">
        <v>87</v>
      </c>
      <c r="E1780" s="59" t="s">
        <v>1192</v>
      </c>
      <c r="F1780" s="59" t="s">
        <v>1193</v>
      </c>
      <c r="G1780" s="59" t="s">
        <v>1071</v>
      </c>
      <c r="H1780" s="59" t="s">
        <v>1072</v>
      </c>
      <c r="I1780" s="60"/>
      <c r="J1780" s="60"/>
      <c r="K1780" s="60">
        <v>522792</v>
      </c>
      <c r="L1780" s="60"/>
      <c r="M1780" s="60"/>
      <c r="N1780" s="60"/>
      <c r="O1780" s="60"/>
      <c r="P1780" s="60"/>
      <c r="Q1780" s="60"/>
      <c r="R1780" s="60"/>
      <c r="S1780" s="60"/>
      <c r="T1780" s="60"/>
      <c r="U1780" s="58">
        <f t="shared" si="27"/>
        <v>522792</v>
      </c>
    </row>
    <row r="1781" spans="1:21">
      <c r="A1781" s="59">
        <v>2201</v>
      </c>
      <c r="B1781" s="59" t="s">
        <v>87</v>
      </c>
      <c r="C1781" s="59">
        <v>2201</v>
      </c>
      <c r="D1781" s="59" t="s">
        <v>87</v>
      </c>
      <c r="E1781" s="59" t="s">
        <v>1194</v>
      </c>
      <c r="F1781" s="59" t="s">
        <v>1195</v>
      </c>
      <c r="G1781" s="59">
        <v>9930200</v>
      </c>
      <c r="H1781" s="59" t="s">
        <v>1069</v>
      </c>
      <c r="I1781" s="60"/>
      <c r="J1781" s="60"/>
      <c r="K1781" s="60"/>
      <c r="L1781" s="60"/>
      <c r="M1781" s="60"/>
      <c r="N1781" s="60">
        <v>16000</v>
      </c>
      <c r="O1781" s="60"/>
      <c r="P1781" s="60"/>
      <c r="Q1781" s="60"/>
      <c r="R1781" s="60">
        <v>20200</v>
      </c>
      <c r="S1781" s="60">
        <v>9147.02</v>
      </c>
      <c r="T1781" s="60"/>
      <c r="U1781" s="58">
        <f t="shared" si="27"/>
        <v>45347.020000000004</v>
      </c>
    </row>
    <row r="1782" spans="1:21">
      <c r="A1782" s="59">
        <v>2201</v>
      </c>
      <c r="B1782" s="59" t="s">
        <v>87</v>
      </c>
      <c r="C1782" s="59">
        <v>2201</v>
      </c>
      <c r="D1782" s="59" t="s">
        <v>87</v>
      </c>
      <c r="E1782" s="59" t="s">
        <v>1196</v>
      </c>
      <c r="F1782" s="59" t="s">
        <v>1197</v>
      </c>
      <c r="G1782" s="59">
        <v>9184100</v>
      </c>
      <c r="H1782" s="59" t="s">
        <v>93</v>
      </c>
      <c r="I1782" s="60">
        <v>327064.95</v>
      </c>
      <c r="J1782" s="60">
        <v>89563.67</v>
      </c>
      <c r="K1782" s="60">
        <v>547350.74</v>
      </c>
      <c r="L1782" s="60">
        <v>195636.3</v>
      </c>
      <c r="M1782" s="60">
        <v>419859.76</v>
      </c>
      <c r="N1782" s="60">
        <v>369612.47</v>
      </c>
      <c r="O1782" s="60">
        <v>-342988.7</v>
      </c>
      <c r="P1782" s="60">
        <v>433449.98</v>
      </c>
      <c r="Q1782" s="60">
        <v>-334069.64</v>
      </c>
      <c r="R1782" s="60">
        <v>-523309.51</v>
      </c>
      <c r="S1782" s="60">
        <v>-872551.97</v>
      </c>
      <c r="T1782" s="60">
        <v>44040.09</v>
      </c>
      <c r="U1782" s="58">
        <f t="shared" si="27"/>
        <v>353658.13999999978</v>
      </c>
    </row>
    <row r="1783" spans="1:21">
      <c r="A1783" s="59">
        <v>2201</v>
      </c>
      <c r="B1783" s="59" t="s">
        <v>87</v>
      </c>
      <c r="C1783" s="59">
        <v>2201</v>
      </c>
      <c r="D1783" s="59" t="s">
        <v>87</v>
      </c>
      <c r="E1783" s="59" t="s">
        <v>1196</v>
      </c>
      <c r="F1783" s="59" t="s">
        <v>1197</v>
      </c>
      <c r="G1783" s="59">
        <v>9416000</v>
      </c>
      <c r="H1783" s="59" t="s">
        <v>1015</v>
      </c>
      <c r="I1783" s="60"/>
      <c r="J1783" s="60"/>
      <c r="K1783" s="60"/>
      <c r="L1783" s="60"/>
      <c r="M1783" s="60"/>
      <c r="N1783" s="60"/>
      <c r="O1783" s="60"/>
      <c r="P1783" s="60">
        <v>65418.93</v>
      </c>
      <c r="Q1783" s="60"/>
      <c r="R1783" s="60"/>
      <c r="S1783" s="60"/>
      <c r="T1783" s="60"/>
      <c r="U1783" s="58">
        <f t="shared" si="27"/>
        <v>65418.93</v>
      </c>
    </row>
    <row r="1784" spans="1:21">
      <c r="A1784" s="59">
        <v>2201</v>
      </c>
      <c r="B1784" s="59" t="s">
        <v>87</v>
      </c>
      <c r="C1784" s="59">
        <v>2201</v>
      </c>
      <c r="D1784" s="59" t="s">
        <v>87</v>
      </c>
      <c r="E1784" s="59" t="s">
        <v>1196</v>
      </c>
      <c r="F1784" s="59" t="s">
        <v>1197</v>
      </c>
      <c r="G1784" s="59">
        <v>9500000</v>
      </c>
      <c r="H1784" s="59" t="s">
        <v>1017</v>
      </c>
      <c r="I1784" s="60"/>
      <c r="J1784" s="60"/>
      <c r="K1784" s="60"/>
      <c r="L1784" s="60"/>
      <c r="M1784" s="60"/>
      <c r="N1784" s="60"/>
      <c r="O1784" s="60">
        <v>0</v>
      </c>
      <c r="P1784" s="60"/>
      <c r="Q1784" s="60"/>
      <c r="R1784" s="60"/>
      <c r="S1784" s="60"/>
      <c r="T1784" s="60"/>
      <c r="U1784" s="58">
        <f t="shared" si="27"/>
        <v>0</v>
      </c>
    </row>
    <row r="1785" spans="1:21">
      <c r="A1785" s="59">
        <v>2201</v>
      </c>
      <c r="B1785" s="59" t="s">
        <v>87</v>
      </c>
      <c r="C1785" s="59">
        <v>2201</v>
      </c>
      <c r="D1785" s="59" t="s">
        <v>87</v>
      </c>
      <c r="E1785" s="59" t="s">
        <v>1196</v>
      </c>
      <c r="F1785" s="59" t="s">
        <v>1197</v>
      </c>
      <c r="G1785" s="59">
        <v>9505000</v>
      </c>
      <c r="H1785" s="59" t="s">
        <v>1020</v>
      </c>
      <c r="I1785" s="60"/>
      <c r="J1785" s="60"/>
      <c r="K1785" s="60"/>
      <c r="L1785" s="60"/>
      <c r="M1785" s="60"/>
      <c r="N1785" s="60"/>
      <c r="O1785" s="60">
        <v>113320.42</v>
      </c>
      <c r="P1785" s="60"/>
      <c r="Q1785" s="60"/>
      <c r="R1785" s="60"/>
      <c r="S1785" s="60"/>
      <c r="T1785" s="60"/>
      <c r="U1785" s="58">
        <f t="shared" si="27"/>
        <v>113320.42</v>
      </c>
    </row>
    <row r="1786" spans="1:21">
      <c r="A1786" s="59">
        <v>2201</v>
      </c>
      <c r="B1786" s="59" t="s">
        <v>87</v>
      </c>
      <c r="C1786" s="59">
        <v>2201</v>
      </c>
      <c r="D1786" s="59" t="s">
        <v>87</v>
      </c>
      <c r="E1786" s="59" t="s">
        <v>1196</v>
      </c>
      <c r="F1786" s="59" t="s">
        <v>1197</v>
      </c>
      <c r="G1786" s="59">
        <v>9511000</v>
      </c>
      <c r="H1786" s="59" t="s">
        <v>1023</v>
      </c>
      <c r="I1786" s="60">
        <v>-123858.63</v>
      </c>
      <c r="J1786" s="60"/>
      <c r="K1786" s="60"/>
      <c r="L1786" s="60"/>
      <c r="M1786" s="60">
        <v>16522.11</v>
      </c>
      <c r="N1786" s="60"/>
      <c r="O1786" s="60"/>
      <c r="P1786" s="60"/>
      <c r="Q1786" s="60"/>
      <c r="R1786" s="60"/>
      <c r="S1786" s="60">
        <v>-703.8</v>
      </c>
      <c r="T1786" s="60"/>
      <c r="U1786" s="58">
        <f t="shared" si="27"/>
        <v>-108040.32000000001</v>
      </c>
    </row>
    <row r="1787" spans="1:21">
      <c r="A1787" s="59">
        <v>2201</v>
      </c>
      <c r="B1787" s="59" t="s">
        <v>87</v>
      </c>
      <c r="C1787" s="59">
        <v>2201</v>
      </c>
      <c r="D1787" s="59" t="s">
        <v>87</v>
      </c>
      <c r="E1787" s="59" t="s">
        <v>1196</v>
      </c>
      <c r="F1787" s="59" t="s">
        <v>1197</v>
      </c>
      <c r="G1787" s="59">
        <v>9512000</v>
      </c>
      <c r="H1787" s="59" t="s">
        <v>1024</v>
      </c>
      <c r="I1787" s="60">
        <v>5708.45</v>
      </c>
      <c r="J1787" s="60"/>
      <c r="K1787" s="60"/>
      <c r="L1787" s="60"/>
      <c r="M1787" s="60">
        <v>-20671.93</v>
      </c>
      <c r="N1787" s="60"/>
      <c r="O1787" s="60">
        <v>-22095.5</v>
      </c>
      <c r="P1787" s="60"/>
      <c r="Q1787" s="60">
        <v>-13100.69</v>
      </c>
      <c r="R1787" s="60">
        <v>5280.6</v>
      </c>
      <c r="S1787" s="60"/>
      <c r="T1787" s="60"/>
      <c r="U1787" s="58">
        <f t="shared" si="27"/>
        <v>-44879.07</v>
      </c>
    </row>
    <row r="1788" spans="1:21">
      <c r="A1788" s="59">
        <v>2201</v>
      </c>
      <c r="B1788" s="59" t="s">
        <v>87</v>
      </c>
      <c r="C1788" s="59">
        <v>2201</v>
      </c>
      <c r="D1788" s="59" t="s">
        <v>87</v>
      </c>
      <c r="E1788" s="59" t="s">
        <v>1196</v>
      </c>
      <c r="F1788" s="59" t="s">
        <v>1197</v>
      </c>
      <c r="G1788" s="59">
        <v>9513000</v>
      </c>
      <c r="H1788" s="59" t="s">
        <v>1025</v>
      </c>
      <c r="I1788" s="60"/>
      <c r="J1788" s="60"/>
      <c r="K1788" s="60">
        <v>-249090.43</v>
      </c>
      <c r="L1788" s="60">
        <v>-189369.26</v>
      </c>
      <c r="M1788" s="60"/>
      <c r="N1788" s="60"/>
      <c r="O1788" s="60">
        <v>442885.19</v>
      </c>
      <c r="P1788" s="60">
        <v>-322495.19</v>
      </c>
      <c r="Q1788" s="60"/>
      <c r="R1788" s="60">
        <v>-8048.37</v>
      </c>
      <c r="S1788" s="60">
        <v>-4125.42</v>
      </c>
      <c r="T1788" s="60">
        <v>-18291.64</v>
      </c>
      <c r="U1788" s="58">
        <f t="shared" si="27"/>
        <v>-348535.12</v>
      </c>
    </row>
    <row r="1789" spans="1:21">
      <c r="A1789" s="59">
        <v>2201</v>
      </c>
      <c r="B1789" s="59" t="s">
        <v>87</v>
      </c>
      <c r="C1789" s="59">
        <v>2201</v>
      </c>
      <c r="D1789" s="59" t="s">
        <v>87</v>
      </c>
      <c r="E1789" s="59" t="s">
        <v>1196</v>
      </c>
      <c r="F1789" s="59" t="s">
        <v>1197</v>
      </c>
      <c r="G1789" s="59">
        <v>9514000</v>
      </c>
      <c r="H1789" s="59" t="s">
        <v>1026</v>
      </c>
      <c r="I1789" s="60"/>
      <c r="J1789" s="60"/>
      <c r="K1789" s="60"/>
      <c r="L1789" s="60"/>
      <c r="M1789" s="60">
        <v>99.78</v>
      </c>
      <c r="N1789" s="60">
        <v>16276.26</v>
      </c>
      <c r="O1789" s="60">
        <v>96553.58</v>
      </c>
      <c r="P1789" s="60"/>
      <c r="Q1789" s="60">
        <v>87823.56</v>
      </c>
      <c r="R1789" s="60">
        <v>-1379.73</v>
      </c>
      <c r="S1789" s="60">
        <v>212302.03</v>
      </c>
      <c r="T1789" s="60">
        <v>-5040.03</v>
      </c>
      <c r="U1789" s="58">
        <f t="shared" si="27"/>
        <v>406635.44999999995</v>
      </c>
    </row>
    <row r="1790" spans="1:21">
      <c r="A1790" s="59">
        <v>2201</v>
      </c>
      <c r="B1790" s="59" t="s">
        <v>87</v>
      </c>
      <c r="C1790" s="59">
        <v>2201</v>
      </c>
      <c r="D1790" s="59" t="s">
        <v>87</v>
      </c>
      <c r="E1790" s="59" t="s">
        <v>1196</v>
      </c>
      <c r="F1790" s="59" t="s">
        <v>1197</v>
      </c>
      <c r="G1790" s="59">
        <v>9547000</v>
      </c>
      <c r="H1790" s="59" t="s">
        <v>1028</v>
      </c>
      <c r="I1790" s="60"/>
      <c r="J1790" s="60"/>
      <c r="K1790" s="60"/>
      <c r="L1790" s="60"/>
      <c r="M1790" s="60"/>
      <c r="N1790" s="60">
        <v>-469.87</v>
      </c>
      <c r="O1790" s="60"/>
      <c r="P1790" s="60"/>
      <c r="Q1790" s="60"/>
      <c r="R1790" s="60"/>
      <c r="S1790" s="60"/>
      <c r="T1790" s="60"/>
      <c r="U1790" s="58">
        <f t="shared" si="27"/>
        <v>-469.87</v>
      </c>
    </row>
    <row r="1791" spans="1:21">
      <c r="A1791" s="59">
        <v>2201</v>
      </c>
      <c r="B1791" s="59" t="s">
        <v>87</v>
      </c>
      <c r="C1791" s="59">
        <v>2201</v>
      </c>
      <c r="D1791" s="59" t="s">
        <v>87</v>
      </c>
      <c r="E1791" s="59" t="s">
        <v>1196</v>
      </c>
      <c r="F1791" s="59" t="s">
        <v>1197</v>
      </c>
      <c r="G1791" s="59">
        <v>9548000</v>
      </c>
      <c r="H1791" s="59" t="s">
        <v>1029</v>
      </c>
      <c r="I1791" s="60"/>
      <c r="J1791" s="60">
        <v>3882.5</v>
      </c>
      <c r="K1791" s="60"/>
      <c r="L1791" s="60"/>
      <c r="M1791" s="60"/>
      <c r="N1791" s="60">
        <v>469.87</v>
      </c>
      <c r="O1791" s="60"/>
      <c r="P1791" s="60"/>
      <c r="Q1791" s="60"/>
      <c r="R1791" s="60"/>
      <c r="S1791" s="60"/>
      <c r="T1791" s="60">
        <v>76351.520000000004</v>
      </c>
      <c r="U1791" s="58">
        <f t="shared" si="27"/>
        <v>80703.89</v>
      </c>
    </row>
    <row r="1792" spans="1:21">
      <c r="A1792" s="59">
        <v>2201</v>
      </c>
      <c r="B1792" s="59" t="s">
        <v>87</v>
      </c>
      <c r="C1792" s="59">
        <v>2201</v>
      </c>
      <c r="D1792" s="59" t="s">
        <v>87</v>
      </c>
      <c r="E1792" s="59" t="s">
        <v>1196</v>
      </c>
      <c r="F1792" s="59" t="s">
        <v>1197</v>
      </c>
      <c r="G1792" s="59">
        <v>9549000</v>
      </c>
      <c r="H1792" s="59" t="s">
        <v>1030</v>
      </c>
      <c r="I1792" s="60"/>
      <c r="J1792" s="60"/>
      <c r="K1792" s="60">
        <v>-9989</v>
      </c>
      <c r="L1792" s="60"/>
      <c r="M1792" s="60"/>
      <c r="N1792" s="60"/>
      <c r="O1792" s="60">
        <v>14241.68</v>
      </c>
      <c r="P1792" s="60"/>
      <c r="Q1792" s="60"/>
      <c r="R1792" s="60">
        <v>86.1</v>
      </c>
      <c r="S1792" s="60"/>
      <c r="T1792" s="60"/>
      <c r="U1792" s="58">
        <f t="shared" si="27"/>
        <v>4338.7800000000007</v>
      </c>
    </row>
    <row r="1793" spans="1:21">
      <c r="A1793" s="59">
        <v>2201</v>
      </c>
      <c r="B1793" s="59" t="s">
        <v>87</v>
      </c>
      <c r="C1793" s="59">
        <v>2201</v>
      </c>
      <c r="D1793" s="59" t="s">
        <v>87</v>
      </c>
      <c r="E1793" s="59" t="s">
        <v>1196</v>
      </c>
      <c r="F1793" s="59" t="s">
        <v>1197</v>
      </c>
      <c r="G1793" s="59">
        <v>9553000</v>
      </c>
      <c r="H1793" s="59" t="s">
        <v>1032</v>
      </c>
      <c r="I1793" s="60"/>
      <c r="J1793" s="60">
        <v>-137754.74</v>
      </c>
      <c r="K1793" s="60">
        <v>-16079.93</v>
      </c>
      <c r="L1793" s="60"/>
      <c r="M1793" s="60">
        <v>-318926.90000000002</v>
      </c>
      <c r="N1793" s="60"/>
      <c r="O1793" s="60"/>
      <c r="P1793" s="60"/>
      <c r="Q1793" s="60"/>
      <c r="R1793" s="60"/>
      <c r="S1793" s="60"/>
      <c r="T1793" s="60"/>
      <c r="U1793" s="58">
        <f t="shared" si="27"/>
        <v>-472761.57</v>
      </c>
    </row>
    <row r="1794" spans="1:21">
      <c r="A1794" s="59">
        <v>2201</v>
      </c>
      <c r="B1794" s="59" t="s">
        <v>87</v>
      </c>
      <c r="C1794" s="59">
        <v>2201</v>
      </c>
      <c r="D1794" s="59" t="s">
        <v>87</v>
      </c>
      <c r="E1794" s="59" t="s">
        <v>1196</v>
      </c>
      <c r="F1794" s="59" t="s">
        <v>1197</v>
      </c>
      <c r="G1794" s="59">
        <v>9554000</v>
      </c>
      <c r="H1794" s="59" t="s">
        <v>1033</v>
      </c>
      <c r="I1794" s="60"/>
      <c r="J1794" s="60"/>
      <c r="K1794" s="60"/>
      <c r="L1794" s="60"/>
      <c r="M1794" s="60"/>
      <c r="N1794" s="60">
        <v>-24278.26</v>
      </c>
      <c r="O1794" s="60"/>
      <c r="P1794" s="60"/>
      <c r="Q1794" s="60"/>
      <c r="R1794" s="60"/>
      <c r="S1794" s="60"/>
      <c r="T1794" s="60"/>
      <c r="U1794" s="58">
        <f t="shared" si="27"/>
        <v>-24278.26</v>
      </c>
    </row>
    <row r="1795" spans="1:21">
      <c r="A1795" s="59">
        <v>2201</v>
      </c>
      <c r="B1795" s="59" t="s">
        <v>87</v>
      </c>
      <c r="C1795" s="59">
        <v>2201</v>
      </c>
      <c r="D1795" s="59" t="s">
        <v>87</v>
      </c>
      <c r="E1795" s="59" t="s">
        <v>1196</v>
      </c>
      <c r="F1795" s="59" t="s">
        <v>1197</v>
      </c>
      <c r="G1795" s="59">
        <v>9560000</v>
      </c>
      <c r="H1795" s="59" t="s">
        <v>1035</v>
      </c>
      <c r="I1795" s="60"/>
      <c r="J1795" s="60"/>
      <c r="K1795" s="60"/>
      <c r="L1795" s="60"/>
      <c r="M1795" s="60"/>
      <c r="N1795" s="60"/>
      <c r="O1795" s="60">
        <v>33000</v>
      </c>
      <c r="P1795" s="60"/>
      <c r="Q1795" s="60"/>
      <c r="R1795" s="60"/>
      <c r="S1795" s="60"/>
      <c r="T1795" s="60"/>
      <c r="U1795" s="58">
        <f t="shared" ref="U1795:U1858" si="28">SUM(I1795:T1795)</f>
        <v>33000</v>
      </c>
    </row>
    <row r="1796" spans="1:21">
      <c r="A1796" s="59">
        <v>2201</v>
      </c>
      <c r="B1796" s="59" t="s">
        <v>87</v>
      </c>
      <c r="C1796" s="59">
        <v>2201</v>
      </c>
      <c r="D1796" s="59" t="s">
        <v>87</v>
      </c>
      <c r="E1796" s="59" t="s">
        <v>1196</v>
      </c>
      <c r="F1796" s="59" t="s">
        <v>1197</v>
      </c>
      <c r="G1796" s="59">
        <v>9562000</v>
      </c>
      <c r="H1796" s="59" t="s">
        <v>1039</v>
      </c>
      <c r="I1796" s="60"/>
      <c r="J1796" s="60"/>
      <c r="K1796" s="60"/>
      <c r="L1796" s="60"/>
      <c r="M1796" s="60"/>
      <c r="N1796" s="60"/>
      <c r="O1796" s="60">
        <v>25321.63</v>
      </c>
      <c r="P1796" s="60"/>
      <c r="Q1796" s="60"/>
      <c r="R1796" s="60"/>
      <c r="S1796" s="60"/>
      <c r="T1796" s="60"/>
      <c r="U1796" s="58">
        <f t="shared" si="28"/>
        <v>25321.63</v>
      </c>
    </row>
    <row r="1797" spans="1:21">
      <c r="A1797" s="59">
        <v>2201</v>
      </c>
      <c r="B1797" s="59" t="s">
        <v>87</v>
      </c>
      <c r="C1797" s="59">
        <v>2201</v>
      </c>
      <c r="D1797" s="59" t="s">
        <v>87</v>
      </c>
      <c r="E1797" s="59" t="s">
        <v>1196</v>
      </c>
      <c r="F1797" s="59" t="s">
        <v>1197</v>
      </c>
      <c r="G1797" s="59">
        <v>9563000</v>
      </c>
      <c r="H1797" s="59" t="s">
        <v>1040</v>
      </c>
      <c r="I1797" s="60"/>
      <c r="J1797" s="60"/>
      <c r="K1797" s="60"/>
      <c r="L1797" s="60"/>
      <c r="M1797" s="60"/>
      <c r="N1797" s="60"/>
      <c r="O1797" s="60"/>
      <c r="P1797" s="60"/>
      <c r="Q1797" s="60"/>
      <c r="R1797" s="60">
        <v>-3291.15</v>
      </c>
      <c r="S1797" s="60">
        <v>-991.68</v>
      </c>
      <c r="T1797" s="60"/>
      <c r="U1797" s="58">
        <f t="shared" si="28"/>
        <v>-4282.83</v>
      </c>
    </row>
    <row r="1798" spans="1:21">
      <c r="A1798" s="59">
        <v>2201</v>
      </c>
      <c r="B1798" s="59" t="s">
        <v>87</v>
      </c>
      <c r="C1798" s="59">
        <v>2201</v>
      </c>
      <c r="D1798" s="59" t="s">
        <v>87</v>
      </c>
      <c r="E1798" s="59" t="s">
        <v>1196</v>
      </c>
      <c r="F1798" s="59" t="s">
        <v>1197</v>
      </c>
      <c r="G1798" s="59">
        <v>9566000</v>
      </c>
      <c r="H1798" s="59" t="s">
        <v>1041</v>
      </c>
      <c r="I1798" s="60"/>
      <c r="J1798" s="60"/>
      <c r="K1798" s="60"/>
      <c r="L1798" s="60">
        <v>194.7</v>
      </c>
      <c r="M1798" s="60"/>
      <c r="N1798" s="60"/>
      <c r="O1798" s="60"/>
      <c r="P1798" s="60"/>
      <c r="Q1798" s="60"/>
      <c r="R1798" s="60"/>
      <c r="S1798" s="60"/>
      <c r="T1798" s="60">
        <v>84335.59</v>
      </c>
      <c r="U1798" s="58">
        <f t="shared" si="28"/>
        <v>84530.29</v>
      </c>
    </row>
    <row r="1799" spans="1:21">
      <c r="A1799" s="59">
        <v>2201</v>
      </c>
      <c r="B1799" s="59" t="s">
        <v>87</v>
      </c>
      <c r="C1799" s="59">
        <v>2201</v>
      </c>
      <c r="D1799" s="59" t="s">
        <v>87</v>
      </c>
      <c r="E1799" s="59" t="s">
        <v>1196</v>
      </c>
      <c r="F1799" s="59" t="s">
        <v>1197</v>
      </c>
      <c r="G1799" s="59">
        <v>9569000</v>
      </c>
      <c r="H1799" s="59" t="s">
        <v>1042</v>
      </c>
      <c r="I1799" s="60"/>
      <c r="J1799" s="60"/>
      <c r="K1799" s="60"/>
      <c r="L1799" s="60"/>
      <c r="M1799" s="60"/>
      <c r="N1799" s="60"/>
      <c r="O1799" s="60"/>
      <c r="P1799" s="60"/>
      <c r="Q1799" s="60"/>
      <c r="R1799" s="60">
        <v>-226557.54</v>
      </c>
      <c r="S1799" s="60"/>
      <c r="T1799" s="60"/>
      <c r="U1799" s="58">
        <f t="shared" si="28"/>
        <v>-226557.54</v>
      </c>
    </row>
    <row r="1800" spans="1:21">
      <c r="A1800" s="59">
        <v>2201</v>
      </c>
      <c r="B1800" s="59" t="s">
        <v>87</v>
      </c>
      <c r="C1800" s="59">
        <v>2201</v>
      </c>
      <c r="D1800" s="59" t="s">
        <v>87</v>
      </c>
      <c r="E1800" s="59" t="s">
        <v>1196</v>
      </c>
      <c r="F1800" s="59" t="s">
        <v>1197</v>
      </c>
      <c r="G1800" s="59">
        <v>9571000</v>
      </c>
      <c r="H1800" s="59" t="s">
        <v>1046</v>
      </c>
      <c r="I1800" s="60">
        <v>-6224.87</v>
      </c>
      <c r="J1800" s="60"/>
      <c r="K1800" s="60"/>
      <c r="L1800" s="60"/>
      <c r="M1800" s="60"/>
      <c r="N1800" s="60"/>
      <c r="O1800" s="60"/>
      <c r="P1800" s="60"/>
      <c r="Q1800" s="60"/>
      <c r="R1800" s="60"/>
      <c r="S1800" s="60">
        <v>-2636.45</v>
      </c>
      <c r="T1800" s="60"/>
      <c r="U1800" s="58">
        <f t="shared" si="28"/>
        <v>-8861.32</v>
      </c>
    </row>
    <row r="1801" spans="1:21">
      <c r="A1801" s="59">
        <v>2201</v>
      </c>
      <c r="B1801" s="59" t="s">
        <v>87</v>
      </c>
      <c r="C1801" s="59">
        <v>2201</v>
      </c>
      <c r="D1801" s="59" t="s">
        <v>87</v>
      </c>
      <c r="E1801" s="59" t="s">
        <v>1196</v>
      </c>
      <c r="F1801" s="59" t="s">
        <v>1197</v>
      </c>
      <c r="G1801" s="59">
        <v>9580000</v>
      </c>
      <c r="H1801" s="59" t="s">
        <v>1047</v>
      </c>
      <c r="I1801" s="60"/>
      <c r="J1801" s="60"/>
      <c r="K1801" s="60"/>
      <c r="L1801" s="60"/>
      <c r="M1801" s="60"/>
      <c r="N1801" s="60"/>
      <c r="O1801" s="60"/>
      <c r="P1801" s="60"/>
      <c r="Q1801" s="60"/>
      <c r="R1801" s="60"/>
      <c r="S1801" s="60">
        <v>151478.01999999999</v>
      </c>
      <c r="T1801" s="60"/>
      <c r="U1801" s="58">
        <f t="shared" si="28"/>
        <v>151478.01999999999</v>
      </c>
    </row>
    <row r="1802" spans="1:21">
      <c r="A1802" s="59">
        <v>2201</v>
      </c>
      <c r="B1802" s="59" t="s">
        <v>87</v>
      </c>
      <c r="C1802" s="59">
        <v>2201</v>
      </c>
      <c r="D1802" s="59" t="s">
        <v>87</v>
      </c>
      <c r="E1802" s="59" t="s">
        <v>1196</v>
      </c>
      <c r="F1802" s="59" t="s">
        <v>1197</v>
      </c>
      <c r="G1802" s="59">
        <v>9582000</v>
      </c>
      <c r="H1802" s="59" t="s">
        <v>1049</v>
      </c>
      <c r="I1802" s="60"/>
      <c r="J1802" s="60"/>
      <c r="K1802" s="60">
        <v>-125</v>
      </c>
      <c r="L1802" s="60"/>
      <c r="M1802" s="60"/>
      <c r="N1802" s="60"/>
      <c r="O1802" s="60">
        <v>10852.12</v>
      </c>
      <c r="P1802" s="60"/>
      <c r="Q1802" s="60"/>
      <c r="R1802" s="60"/>
      <c r="S1802" s="60"/>
      <c r="T1802" s="60"/>
      <c r="U1802" s="58">
        <f t="shared" si="28"/>
        <v>10727.12</v>
      </c>
    </row>
    <row r="1803" spans="1:21">
      <c r="A1803" s="59">
        <v>2201</v>
      </c>
      <c r="B1803" s="59" t="s">
        <v>87</v>
      </c>
      <c r="C1803" s="59">
        <v>2201</v>
      </c>
      <c r="D1803" s="59" t="s">
        <v>87</v>
      </c>
      <c r="E1803" s="59" t="s">
        <v>1196</v>
      </c>
      <c r="F1803" s="59" t="s">
        <v>1197</v>
      </c>
      <c r="G1803" s="59">
        <v>9583000</v>
      </c>
      <c r="H1803" s="59" t="s">
        <v>1050</v>
      </c>
      <c r="I1803" s="60">
        <v>-71.73</v>
      </c>
      <c r="J1803" s="60">
        <v>4880.5</v>
      </c>
      <c r="K1803" s="60"/>
      <c r="L1803" s="60">
        <v>-84296.2</v>
      </c>
      <c r="M1803" s="60"/>
      <c r="N1803" s="60">
        <v>-343004.76</v>
      </c>
      <c r="O1803" s="60"/>
      <c r="P1803" s="60"/>
      <c r="Q1803" s="60"/>
      <c r="R1803" s="60">
        <v>-108716.46</v>
      </c>
      <c r="S1803" s="60">
        <v>-204183.02</v>
      </c>
      <c r="T1803" s="60"/>
      <c r="U1803" s="58">
        <f t="shared" si="28"/>
        <v>-735391.67</v>
      </c>
    </row>
    <row r="1804" spans="1:21">
      <c r="A1804" s="59">
        <v>2201</v>
      </c>
      <c r="B1804" s="59" t="s">
        <v>87</v>
      </c>
      <c r="C1804" s="59">
        <v>2201</v>
      </c>
      <c r="D1804" s="59" t="s">
        <v>87</v>
      </c>
      <c r="E1804" s="59" t="s">
        <v>1196</v>
      </c>
      <c r="F1804" s="59" t="s">
        <v>1197</v>
      </c>
      <c r="G1804" s="59">
        <v>9585000</v>
      </c>
      <c r="H1804" s="59" t="s">
        <v>1052</v>
      </c>
      <c r="I1804" s="60"/>
      <c r="J1804" s="60">
        <v>-24538.58</v>
      </c>
      <c r="K1804" s="60">
        <v>-7069.7</v>
      </c>
      <c r="L1804" s="60">
        <v>-18782.939999999999</v>
      </c>
      <c r="M1804" s="60">
        <v>-24005.49</v>
      </c>
      <c r="N1804" s="60">
        <v>-17466.45</v>
      </c>
      <c r="O1804" s="60">
        <v>-19294.060000000001</v>
      </c>
      <c r="P1804" s="60">
        <v>-28364.04</v>
      </c>
      <c r="Q1804" s="60">
        <v>-69765.039999999994</v>
      </c>
      <c r="R1804" s="60">
        <v>-19886.66</v>
      </c>
      <c r="S1804" s="60">
        <v>-18138.45</v>
      </c>
      <c r="T1804" s="60">
        <v>-61709.18</v>
      </c>
      <c r="U1804" s="58">
        <f t="shared" si="28"/>
        <v>-309020.59000000003</v>
      </c>
    </row>
    <row r="1805" spans="1:21">
      <c r="A1805" s="59">
        <v>2201</v>
      </c>
      <c r="B1805" s="59" t="s">
        <v>87</v>
      </c>
      <c r="C1805" s="59">
        <v>2201</v>
      </c>
      <c r="D1805" s="59" t="s">
        <v>87</v>
      </c>
      <c r="E1805" s="59" t="s">
        <v>1196</v>
      </c>
      <c r="F1805" s="59" t="s">
        <v>1197</v>
      </c>
      <c r="G1805" s="59">
        <v>9586000</v>
      </c>
      <c r="H1805" s="59" t="s">
        <v>1053</v>
      </c>
      <c r="I1805" s="60">
        <v>-175410.74</v>
      </c>
      <c r="J1805" s="60">
        <v>150895.26</v>
      </c>
      <c r="K1805" s="60">
        <v>-10608</v>
      </c>
      <c r="L1805" s="60">
        <v>-11481.6</v>
      </c>
      <c r="M1805" s="60">
        <v>-10347.879999999999</v>
      </c>
      <c r="N1805" s="60">
        <v>-12278.4</v>
      </c>
      <c r="O1805" s="60">
        <v>-250040.11</v>
      </c>
      <c r="P1805" s="60">
        <v>-15694.59</v>
      </c>
      <c r="Q1805" s="60">
        <v>-30988.19</v>
      </c>
      <c r="R1805" s="60">
        <v>-110428.78</v>
      </c>
      <c r="S1805" s="60">
        <v>-21367.759999999998</v>
      </c>
      <c r="T1805" s="60">
        <v>-18268.8</v>
      </c>
      <c r="U1805" s="58">
        <f t="shared" si="28"/>
        <v>-516019.59</v>
      </c>
    </row>
    <row r="1806" spans="1:21">
      <c r="A1806" s="59">
        <v>2201</v>
      </c>
      <c r="B1806" s="59" t="s">
        <v>87</v>
      </c>
      <c r="C1806" s="59">
        <v>2201</v>
      </c>
      <c r="D1806" s="59" t="s">
        <v>87</v>
      </c>
      <c r="E1806" s="59" t="s">
        <v>1196</v>
      </c>
      <c r="F1806" s="59" t="s">
        <v>1197</v>
      </c>
      <c r="G1806" s="59">
        <v>9588000</v>
      </c>
      <c r="H1806" s="59" t="s">
        <v>1055</v>
      </c>
      <c r="I1806" s="60"/>
      <c r="J1806" s="60"/>
      <c r="K1806" s="60"/>
      <c r="L1806" s="60"/>
      <c r="M1806" s="60"/>
      <c r="N1806" s="60">
        <v>13170</v>
      </c>
      <c r="O1806" s="60"/>
      <c r="P1806" s="60"/>
      <c r="Q1806" s="60"/>
      <c r="R1806" s="60">
        <v>152968.57</v>
      </c>
      <c r="S1806" s="60"/>
      <c r="T1806" s="60"/>
      <c r="U1806" s="58">
        <f t="shared" si="28"/>
        <v>166138.57</v>
      </c>
    </row>
    <row r="1807" spans="1:21">
      <c r="A1807" s="59">
        <v>2201</v>
      </c>
      <c r="B1807" s="59" t="s">
        <v>87</v>
      </c>
      <c r="C1807" s="59">
        <v>2201</v>
      </c>
      <c r="D1807" s="59" t="s">
        <v>87</v>
      </c>
      <c r="E1807" s="59" t="s">
        <v>1196</v>
      </c>
      <c r="F1807" s="59" t="s">
        <v>1197</v>
      </c>
      <c r="G1807" s="59">
        <v>9591000</v>
      </c>
      <c r="H1807" s="59" t="s">
        <v>1056</v>
      </c>
      <c r="I1807" s="60"/>
      <c r="J1807" s="60">
        <v>0</v>
      </c>
      <c r="K1807" s="60"/>
      <c r="L1807" s="60"/>
      <c r="M1807" s="60"/>
      <c r="N1807" s="60"/>
      <c r="O1807" s="60">
        <v>0</v>
      </c>
      <c r="P1807" s="60"/>
      <c r="Q1807" s="60"/>
      <c r="R1807" s="60"/>
      <c r="S1807" s="60"/>
      <c r="T1807" s="60"/>
      <c r="U1807" s="58">
        <f t="shared" si="28"/>
        <v>0</v>
      </c>
    </row>
    <row r="1808" spans="1:21">
      <c r="A1808" s="59">
        <v>2201</v>
      </c>
      <c r="B1808" s="59" t="s">
        <v>87</v>
      </c>
      <c r="C1808" s="59">
        <v>2201</v>
      </c>
      <c r="D1808" s="59" t="s">
        <v>87</v>
      </c>
      <c r="E1808" s="59" t="s">
        <v>1196</v>
      </c>
      <c r="F1808" s="59" t="s">
        <v>1197</v>
      </c>
      <c r="G1808" s="59">
        <v>9592000</v>
      </c>
      <c r="H1808" s="59" t="s">
        <v>1057</v>
      </c>
      <c r="I1808" s="60"/>
      <c r="J1808" s="60"/>
      <c r="K1808" s="60"/>
      <c r="L1808" s="60"/>
      <c r="M1808" s="60"/>
      <c r="N1808" s="60"/>
      <c r="O1808" s="60">
        <v>-36173.75</v>
      </c>
      <c r="P1808" s="60"/>
      <c r="Q1808" s="60"/>
      <c r="R1808" s="60"/>
      <c r="S1808" s="60"/>
      <c r="T1808" s="60"/>
      <c r="U1808" s="58">
        <f t="shared" si="28"/>
        <v>-36173.75</v>
      </c>
    </row>
    <row r="1809" spans="1:21">
      <c r="A1809" s="59">
        <v>2201</v>
      </c>
      <c r="B1809" s="59" t="s">
        <v>87</v>
      </c>
      <c r="C1809" s="59">
        <v>2201</v>
      </c>
      <c r="D1809" s="59" t="s">
        <v>87</v>
      </c>
      <c r="E1809" s="59" t="s">
        <v>1196</v>
      </c>
      <c r="F1809" s="59" t="s">
        <v>1197</v>
      </c>
      <c r="G1809" s="59">
        <v>9593000</v>
      </c>
      <c r="H1809" s="59" t="s">
        <v>1058</v>
      </c>
      <c r="I1809" s="60"/>
      <c r="J1809" s="60"/>
      <c r="K1809" s="60"/>
      <c r="L1809" s="60">
        <v>574.26</v>
      </c>
      <c r="M1809" s="60">
        <v>-1032</v>
      </c>
      <c r="N1809" s="60">
        <v>72.92</v>
      </c>
      <c r="O1809" s="60"/>
      <c r="P1809" s="60"/>
      <c r="Q1809" s="60"/>
      <c r="R1809" s="60"/>
      <c r="S1809" s="60"/>
      <c r="T1809" s="60">
        <v>0</v>
      </c>
      <c r="U1809" s="58">
        <f t="shared" si="28"/>
        <v>-384.82</v>
      </c>
    </row>
    <row r="1810" spans="1:21">
      <c r="A1810" s="59">
        <v>2201</v>
      </c>
      <c r="B1810" s="59" t="s">
        <v>87</v>
      </c>
      <c r="C1810" s="59">
        <v>2201</v>
      </c>
      <c r="D1810" s="59" t="s">
        <v>87</v>
      </c>
      <c r="E1810" s="59" t="s">
        <v>1196</v>
      </c>
      <c r="F1810" s="59" t="s">
        <v>1197</v>
      </c>
      <c r="G1810" s="59">
        <v>9594000</v>
      </c>
      <c r="H1810" s="59" t="s">
        <v>1059</v>
      </c>
      <c r="I1810" s="60">
        <v>36907.57</v>
      </c>
      <c r="J1810" s="60"/>
      <c r="K1810" s="60">
        <v>2156.4</v>
      </c>
      <c r="L1810" s="60"/>
      <c r="M1810" s="60"/>
      <c r="N1810" s="60"/>
      <c r="O1810" s="60"/>
      <c r="P1810" s="60"/>
      <c r="Q1810" s="60"/>
      <c r="R1810" s="60"/>
      <c r="S1810" s="60">
        <v>840864.18</v>
      </c>
      <c r="T1810" s="60">
        <v>-2404.87</v>
      </c>
      <c r="U1810" s="58">
        <f t="shared" si="28"/>
        <v>877523.28</v>
      </c>
    </row>
    <row r="1811" spans="1:21">
      <c r="A1811" s="59">
        <v>2201</v>
      </c>
      <c r="B1811" s="59" t="s">
        <v>87</v>
      </c>
      <c r="C1811" s="59">
        <v>2201</v>
      </c>
      <c r="D1811" s="59" t="s">
        <v>87</v>
      </c>
      <c r="E1811" s="59" t="s">
        <v>1196</v>
      </c>
      <c r="F1811" s="59" t="s">
        <v>1197</v>
      </c>
      <c r="G1811" s="59">
        <v>9596000</v>
      </c>
      <c r="H1811" s="59" t="s">
        <v>1061</v>
      </c>
      <c r="I1811" s="60"/>
      <c r="J1811" s="60"/>
      <c r="K1811" s="60"/>
      <c r="L1811" s="60"/>
      <c r="M1811" s="60"/>
      <c r="N1811" s="60">
        <v>77877.72</v>
      </c>
      <c r="O1811" s="60"/>
      <c r="P1811" s="60"/>
      <c r="Q1811" s="60"/>
      <c r="R1811" s="60"/>
      <c r="S1811" s="60"/>
      <c r="T1811" s="60"/>
      <c r="U1811" s="58">
        <f t="shared" si="28"/>
        <v>77877.72</v>
      </c>
    </row>
    <row r="1812" spans="1:21">
      <c r="A1812" s="59">
        <v>2201</v>
      </c>
      <c r="B1812" s="59" t="s">
        <v>87</v>
      </c>
      <c r="C1812" s="59">
        <v>2201</v>
      </c>
      <c r="D1812" s="59" t="s">
        <v>87</v>
      </c>
      <c r="E1812" s="59" t="s">
        <v>1196</v>
      </c>
      <c r="F1812" s="59" t="s">
        <v>1197</v>
      </c>
      <c r="G1812" s="59">
        <v>9903000</v>
      </c>
      <c r="H1812" s="59" t="s">
        <v>1065</v>
      </c>
      <c r="I1812" s="60"/>
      <c r="J1812" s="60"/>
      <c r="K1812" s="60"/>
      <c r="L1812" s="60">
        <v>1.4</v>
      </c>
      <c r="M1812" s="60"/>
      <c r="N1812" s="60"/>
      <c r="O1812" s="60"/>
      <c r="P1812" s="60">
        <v>-450000</v>
      </c>
      <c r="Q1812" s="60"/>
      <c r="R1812" s="60"/>
      <c r="S1812" s="60"/>
      <c r="T1812" s="60">
        <v>-297453.45</v>
      </c>
      <c r="U1812" s="58">
        <f t="shared" si="28"/>
        <v>-747452.05</v>
      </c>
    </row>
    <row r="1813" spans="1:21">
      <c r="A1813" s="59">
        <v>2201</v>
      </c>
      <c r="B1813" s="59" t="s">
        <v>87</v>
      </c>
      <c r="C1813" s="59">
        <v>2201</v>
      </c>
      <c r="D1813" s="59" t="s">
        <v>87</v>
      </c>
      <c r="E1813" s="59" t="s">
        <v>1196</v>
      </c>
      <c r="F1813" s="59" t="s">
        <v>1197</v>
      </c>
      <c r="G1813" s="59">
        <v>9908000</v>
      </c>
      <c r="H1813" s="59" t="s">
        <v>1066</v>
      </c>
      <c r="I1813" s="60"/>
      <c r="J1813" s="60">
        <v>998</v>
      </c>
      <c r="K1813" s="60"/>
      <c r="L1813" s="60"/>
      <c r="M1813" s="60"/>
      <c r="N1813" s="60"/>
      <c r="O1813" s="60"/>
      <c r="P1813" s="60"/>
      <c r="Q1813" s="60"/>
      <c r="R1813" s="60"/>
      <c r="S1813" s="60"/>
      <c r="T1813" s="60"/>
      <c r="U1813" s="58">
        <f t="shared" si="28"/>
        <v>998</v>
      </c>
    </row>
    <row r="1814" spans="1:21">
      <c r="A1814" s="59">
        <v>2201</v>
      </c>
      <c r="B1814" s="59" t="s">
        <v>87</v>
      </c>
      <c r="C1814" s="59">
        <v>2201</v>
      </c>
      <c r="D1814" s="59" t="s">
        <v>87</v>
      </c>
      <c r="E1814" s="59" t="s">
        <v>1196</v>
      </c>
      <c r="F1814" s="59" t="s">
        <v>1197</v>
      </c>
      <c r="G1814" s="59">
        <v>9923000</v>
      </c>
      <c r="H1814" s="59" t="s">
        <v>1164</v>
      </c>
      <c r="I1814" s="60"/>
      <c r="J1814" s="60">
        <v>-201471.19</v>
      </c>
      <c r="K1814" s="60">
        <v>-8774.48</v>
      </c>
      <c r="L1814" s="60"/>
      <c r="M1814" s="60">
        <v>-23689</v>
      </c>
      <c r="N1814" s="60">
        <v>-106363.38</v>
      </c>
      <c r="O1814" s="60">
        <v>-18560</v>
      </c>
      <c r="P1814" s="60">
        <v>-106448.79</v>
      </c>
      <c r="Q1814" s="60"/>
      <c r="R1814" s="60"/>
      <c r="S1814" s="60"/>
      <c r="T1814" s="60"/>
      <c r="U1814" s="58">
        <f t="shared" si="28"/>
        <v>-465306.84</v>
      </c>
    </row>
    <row r="1815" spans="1:21">
      <c r="A1815" s="59">
        <v>2201</v>
      </c>
      <c r="B1815" s="59" t="s">
        <v>87</v>
      </c>
      <c r="C1815" s="59">
        <v>2201</v>
      </c>
      <c r="D1815" s="59" t="s">
        <v>87</v>
      </c>
      <c r="E1815" s="59" t="s">
        <v>1196</v>
      </c>
      <c r="F1815" s="59" t="s">
        <v>1197</v>
      </c>
      <c r="G1815" s="59">
        <v>9930200</v>
      </c>
      <c r="H1815" s="59" t="s">
        <v>1069</v>
      </c>
      <c r="I1815" s="60"/>
      <c r="J1815" s="60"/>
      <c r="K1815" s="60"/>
      <c r="L1815" s="60"/>
      <c r="M1815" s="60"/>
      <c r="N1815" s="60">
        <v>-77648.09</v>
      </c>
      <c r="O1815" s="60">
        <v>77648.09</v>
      </c>
      <c r="P1815" s="60"/>
      <c r="Q1815" s="60"/>
      <c r="R1815" s="60"/>
      <c r="S1815" s="60"/>
      <c r="T1815" s="60"/>
      <c r="U1815" s="58">
        <f t="shared" si="28"/>
        <v>0</v>
      </c>
    </row>
    <row r="1816" spans="1:21">
      <c r="A1816" s="59">
        <v>2201</v>
      </c>
      <c r="B1816" s="59" t="s">
        <v>87</v>
      </c>
      <c r="C1816" s="59">
        <v>2201</v>
      </c>
      <c r="D1816" s="59" t="s">
        <v>87</v>
      </c>
      <c r="E1816" s="59" t="s">
        <v>1196</v>
      </c>
      <c r="F1816" s="59" t="s">
        <v>1197</v>
      </c>
      <c r="G1816" s="59" t="s">
        <v>1071</v>
      </c>
      <c r="H1816" s="59" t="s">
        <v>1072</v>
      </c>
      <c r="I1816" s="60">
        <v>-64115</v>
      </c>
      <c r="J1816" s="60">
        <v>2138.75</v>
      </c>
      <c r="K1816" s="60">
        <v>-247770.44</v>
      </c>
      <c r="L1816" s="60">
        <v>-40.619999999999997</v>
      </c>
      <c r="M1816" s="60">
        <v>-66023.45</v>
      </c>
      <c r="N1816" s="60"/>
      <c r="O1816" s="60">
        <v>-35220.559999999998</v>
      </c>
      <c r="P1816" s="60">
        <v>-69047.100000000006</v>
      </c>
      <c r="Q1816" s="60"/>
      <c r="R1816" s="60">
        <v>-42910.49</v>
      </c>
      <c r="S1816" s="60">
        <v>-58724.24</v>
      </c>
      <c r="T1816" s="60"/>
      <c r="U1816" s="58">
        <f t="shared" si="28"/>
        <v>-581713.15</v>
      </c>
    </row>
    <row r="1817" spans="1:21">
      <c r="A1817" s="59">
        <v>2201</v>
      </c>
      <c r="B1817" s="59" t="s">
        <v>87</v>
      </c>
      <c r="C1817" s="59">
        <v>2201</v>
      </c>
      <c r="D1817" s="59" t="s">
        <v>87</v>
      </c>
      <c r="E1817" s="59" t="s">
        <v>1198</v>
      </c>
      <c r="F1817" s="59" t="s">
        <v>1199</v>
      </c>
      <c r="G1817" s="59">
        <v>9184100</v>
      </c>
      <c r="H1817" s="59" t="s">
        <v>93</v>
      </c>
      <c r="I1817" s="60">
        <v>-45984399.57</v>
      </c>
      <c r="J1817" s="60">
        <v>-40435308.520000003</v>
      </c>
      <c r="K1817" s="60">
        <v>-76689368.359999999</v>
      </c>
      <c r="L1817" s="60">
        <v>-64033198.509999998</v>
      </c>
      <c r="M1817" s="60">
        <v>-77860999.450000003</v>
      </c>
      <c r="N1817" s="60">
        <v>-69796230.790000007</v>
      </c>
      <c r="O1817" s="60">
        <v>-87257334.549999997</v>
      </c>
      <c r="P1817" s="60">
        <v>-125581673.73</v>
      </c>
      <c r="Q1817" s="60">
        <v>-52428065.659999996</v>
      </c>
      <c r="R1817" s="60">
        <v>-54962246.100000001</v>
      </c>
      <c r="S1817" s="60">
        <v>-84036356.290000007</v>
      </c>
      <c r="T1817" s="60">
        <v>-181741056.15000001</v>
      </c>
      <c r="U1817" s="58">
        <f t="shared" si="28"/>
        <v>-960806237.67999995</v>
      </c>
    </row>
    <row r="1818" spans="1:21">
      <c r="A1818" s="59">
        <v>2201</v>
      </c>
      <c r="B1818" s="59" t="s">
        <v>87</v>
      </c>
      <c r="C1818" s="59">
        <v>2201</v>
      </c>
      <c r="D1818" s="59" t="s">
        <v>87</v>
      </c>
      <c r="E1818" s="59" t="s">
        <v>1200</v>
      </c>
      <c r="F1818" s="59" t="s">
        <v>1201</v>
      </c>
      <c r="G1818" s="59">
        <v>9501000</v>
      </c>
      <c r="H1818" s="59" t="s">
        <v>1018</v>
      </c>
      <c r="I1818" s="60">
        <v>1506126.7</v>
      </c>
      <c r="J1818" s="60">
        <v>1597333.3</v>
      </c>
      <c r="K1818" s="60">
        <v>6841588.2699999996</v>
      </c>
      <c r="L1818" s="60">
        <v>1539012.42</v>
      </c>
      <c r="M1818" s="60">
        <v>-9795.4500000000007</v>
      </c>
      <c r="N1818" s="60">
        <v>92061.63</v>
      </c>
      <c r="O1818" s="60">
        <v>1297696.78</v>
      </c>
      <c r="P1818" s="60">
        <v>3239759.61</v>
      </c>
      <c r="Q1818" s="60">
        <v>3101748.24</v>
      </c>
      <c r="R1818" s="60">
        <v>5652751.6600000001</v>
      </c>
      <c r="S1818" s="60">
        <v>5231939.22</v>
      </c>
      <c r="T1818" s="60">
        <v>6317385.8300000001</v>
      </c>
      <c r="U1818" s="58">
        <f t="shared" si="28"/>
        <v>36407608.210000001</v>
      </c>
    </row>
    <row r="1819" spans="1:21">
      <c r="A1819" s="59">
        <v>2201</v>
      </c>
      <c r="B1819" s="59" t="s">
        <v>87</v>
      </c>
      <c r="C1819" s="59">
        <v>2201</v>
      </c>
      <c r="D1819" s="59" t="s">
        <v>87</v>
      </c>
      <c r="E1819" s="59" t="s">
        <v>1202</v>
      </c>
      <c r="F1819" s="59" t="s">
        <v>1203</v>
      </c>
      <c r="G1819" s="59">
        <v>9501000</v>
      </c>
      <c r="H1819" s="59" t="s">
        <v>1018</v>
      </c>
      <c r="I1819" s="60">
        <v>6101325.1900000004</v>
      </c>
      <c r="J1819" s="60">
        <v>6544244.6399999997</v>
      </c>
      <c r="K1819" s="60">
        <v>1403180.79</v>
      </c>
      <c r="L1819" s="60">
        <v>1517939.56</v>
      </c>
      <c r="M1819" s="60">
        <v>131518.44</v>
      </c>
      <c r="N1819" s="60">
        <v>26766.19</v>
      </c>
      <c r="O1819" s="60">
        <v>4102216.95</v>
      </c>
      <c r="P1819" s="60">
        <v>1237049.46</v>
      </c>
      <c r="Q1819" s="60">
        <v>462864.82</v>
      </c>
      <c r="R1819" s="60">
        <v>1182110.3700000001</v>
      </c>
      <c r="S1819" s="60">
        <v>889586.77</v>
      </c>
      <c r="T1819" s="60">
        <v>1159921.8999999999</v>
      </c>
      <c r="U1819" s="58">
        <f t="shared" si="28"/>
        <v>24758725.080000002</v>
      </c>
    </row>
    <row r="1820" spans="1:21">
      <c r="A1820" s="59">
        <v>2201</v>
      </c>
      <c r="B1820" s="59" t="s">
        <v>87</v>
      </c>
      <c r="C1820" s="59">
        <v>2201</v>
      </c>
      <c r="D1820" s="59" t="s">
        <v>87</v>
      </c>
      <c r="E1820" s="59" t="s">
        <v>1202</v>
      </c>
      <c r="F1820" s="59" t="s">
        <v>1203</v>
      </c>
      <c r="G1820" s="59">
        <v>9547000</v>
      </c>
      <c r="H1820" s="59" t="s">
        <v>1028</v>
      </c>
      <c r="I1820" s="60">
        <v>50168228.969999999</v>
      </c>
      <c r="J1820" s="60">
        <v>32618975.010000002</v>
      </c>
      <c r="K1820" s="60">
        <v>33350833.960000001</v>
      </c>
      <c r="L1820" s="60">
        <v>32765639.969999999</v>
      </c>
      <c r="M1820" s="60">
        <v>40395240.020000003</v>
      </c>
      <c r="N1820" s="60">
        <v>42637461.759999998</v>
      </c>
      <c r="O1820" s="60">
        <v>51045906.789999999</v>
      </c>
      <c r="P1820" s="60">
        <v>51757975.200000003</v>
      </c>
      <c r="Q1820" s="60">
        <v>41300896.159999996</v>
      </c>
      <c r="R1820" s="60">
        <v>39006318.539999999</v>
      </c>
      <c r="S1820" s="60">
        <v>35119462.840000004</v>
      </c>
      <c r="T1820" s="60">
        <v>34341865.979999997</v>
      </c>
      <c r="U1820" s="58">
        <f t="shared" si="28"/>
        <v>484508805.20000005</v>
      </c>
    </row>
    <row r="1821" spans="1:21">
      <c r="A1821" s="59">
        <v>2201</v>
      </c>
      <c r="B1821" s="59" t="s">
        <v>87</v>
      </c>
      <c r="C1821" s="59">
        <v>2201</v>
      </c>
      <c r="D1821" s="59" t="s">
        <v>87</v>
      </c>
      <c r="E1821" s="59" t="s">
        <v>1204</v>
      </c>
      <c r="F1821" s="59" t="s">
        <v>1205</v>
      </c>
      <c r="G1821" s="59">
        <v>9547000</v>
      </c>
      <c r="H1821" s="59" t="s">
        <v>1028</v>
      </c>
      <c r="I1821" s="60">
        <v>53790.9</v>
      </c>
      <c r="J1821" s="60">
        <v>30731.91</v>
      </c>
      <c r="K1821" s="60">
        <v>70407.839999999997</v>
      </c>
      <c r="L1821" s="60">
        <v>85619.6</v>
      </c>
      <c r="M1821" s="60">
        <v>59782.76</v>
      </c>
      <c r="N1821" s="60">
        <v>67059.149999999994</v>
      </c>
      <c r="O1821" s="60">
        <v>57013.1</v>
      </c>
      <c r="P1821" s="60">
        <v>66445.66</v>
      </c>
      <c r="Q1821" s="60">
        <v>45017.66</v>
      </c>
      <c r="R1821" s="60">
        <v>85834.45</v>
      </c>
      <c r="S1821" s="60">
        <v>140693.85999999999</v>
      </c>
      <c r="T1821" s="60">
        <v>88584.15</v>
      </c>
      <c r="U1821" s="58">
        <f t="shared" si="28"/>
        <v>850981.04</v>
      </c>
    </row>
    <row r="1822" spans="1:21">
      <c r="A1822" s="59">
        <v>2201</v>
      </c>
      <c r="B1822" s="59" t="s">
        <v>87</v>
      </c>
      <c r="C1822" s="59">
        <v>2201</v>
      </c>
      <c r="D1822" s="59" t="s">
        <v>87</v>
      </c>
      <c r="E1822" s="59" t="s">
        <v>1206</v>
      </c>
      <c r="F1822" s="59" t="s">
        <v>1207</v>
      </c>
      <c r="G1822" s="59">
        <v>9509000</v>
      </c>
      <c r="H1822" s="59" t="s">
        <v>1208</v>
      </c>
      <c r="I1822" s="60">
        <v>-4.4000000000000004</v>
      </c>
      <c r="J1822" s="60"/>
      <c r="K1822" s="60"/>
      <c r="L1822" s="60">
        <v>-5.83</v>
      </c>
      <c r="M1822" s="60"/>
      <c r="N1822" s="60"/>
      <c r="O1822" s="60">
        <v>-1.37</v>
      </c>
      <c r="P1822" s="60"/>
      <c r="Q1822" s="60"/>
      <c r="R1822" s="60">
        <v>-4.8</v>
      </c>
      <c r="S1822" s="60"/>
      <c r="T1822" s="60"/>
      <c r="U1822" s="58">
        <f t="shared" si="28"/>
        <v>-16.400000000000002</v>
      </c>
    </row>
    <row r="1823" spans="1:21">
      <c r="A1823" s="59">
        <v>2201</v>
      </c>
      <c r="B1823" s="59" t="s">
        <v>87</v>
      </c>
      <c r="C1823" s="59">
        <v>2201</v>
      </c>
      <c r="D1823" s="59" t="s">
        <v>87</v>
      </c>
      <c r="E1823" s="59" t="s">
        <v>1209</v>
      </c>
      <c r="F1823" s="59" t="s">
        <v>1210</v>
      </c>
      <c r="G1823" s="59">
        <v>9509000</v>
      </c>
      <c r="H1823" s="59" t="s">
        <v>1208</v>
      </c>
      <c r="I1823" s="60"/>
      <c r="J1823" s="60"/>
      <c r="K1823" s="60"/>
      <c r="L1823" s="60"/>
      <c r="M1823" s="60"/>
      <c r="N1823" s="60"/>
      <c r="O1823" s="60"/>
      <c r="P1823" s="60"/>
      <c r="Q1823" s="60"/>
      <c r="R1823" s="60"/>
      <c r="S1823" s="60">
        <v>48100.41</v>
      </c>
      <c r="T1823" s="60"/>
      <c r="U1823" s="58">
        <f t="shared" si="28"/>
        <v>48100.41</v>
      </c>
    </row>
    <row r="1824" spans="1:21">
      <c r="A1824" s="59">
        <v>2201</v>
      </c>
      <c r="B1824" s="59" t="s">
        <v>87</v>
      </c>
      <c r="C1824" s="59">
        <v>2201</v>
      </c>
      <c r="D1824" s="59" t="s">
        <v>87</v>
      </c>
      <c r="E1824" s="59" t="s">
        <v>1211</v>
      </c>
      <c r="F1824" s="59" t="s">
        <v>1212</v>
      </c>
      <c r="G1824" s="59">
        <v>9555000</v>
      </c>
      <c r="H1824" s="59" t="s">
        <v>1213</v>
      </c>
      <c r="I1824" s="60">
        <v>2489910.41</v>
      </c>
      <c r="J1824" s="60">
        <v>2765893.8</v>
      </c>
      <c r="K1824" s="60">
        <v>4009525.67</v>
      </c>
      <c r="L1824" s="60">
        <v>11199479.76</v>
      </c>
      <c r="M1824" s="60">
        <v>8733450.5099999998</v>
      </c>
      <c r="N1824" s="60">
        <v>4928107.9000000004</v>
      </c>
      <c r="O1824" s="60">
        <v>7064061.2000000002</v>
      </c>
      <c r="P1824" s="60">
        <v>7736922.2300000004</v>
      </c>
      <c r="Q1824" s="60">
        <v>16248431.810000001</v>
      </c>
      <c r="R1824" s="60">
        <v>6423163.1799999997</v>
      </c>
      <c r="S1824" s="60">
        <v>3968945.4</v>
      </c>
      <c r="T1824" s="60">
        <v>2207516.41</v>
      </c>
      <c r="U1824" s="58">
        <f t="shared" si="28"/>
        <v>77775408.280000001</v>
      </c>
    </row>
    <row r="1825" spans="1:21">
      <c r="A1825" s="59">
        <v>2201</v>
      </c>
      <c r="B1825" s="59" t="s">
        <v>87</v>
      </c>
      <c r="C1825" s="59">
        <v>2201</v>
      </c>
      <c r="D1825" s="59" t="s">
        <v>87</v>
      </c>
      <c r="E1825" s="59" t="s">
        <v>1214</v>
      </c>
      <c r="F1825" s="59" t="s">
        <v>1215</v>
      </c>
      <c r="G1825" s="59">
        <v>9184100</v>
      </c>
      <c r="H1825" s="59" t="s">
        <v>93</v>
      </c>
      <c r="I1825" s="60">
        <v>2009256.11</v>
      </c>
      <c r="J1825" s="60">
        <v>394820.79</v>
      </c>
      <c r="K1825" s="60">
        <v>423439.76</v>
      </c>
      <c r="L1825" s="60">
        <v>208339.84</v>
      </c>
      <c r="M1825" s="60">
        <v>856042.97</v>
      </c>
      <c r="N1825" s="60">
        <v>2597165.81</v>
      </c>
      <c r="O1825" s="60">
        <v>30012.83</v>
      </c>
      <c r="P1825" s="60">
        <v>887731.85</v>
      </c>
      <c r="Q1825" s="60">
        <v>1141756.95</v>
      </c>
      <c r="R1825" s="60">
        <v>361790.09</v>
      </c>
      <c r="S1825" s="60">
        <v>1090071.8899999999</v>
      </c>
      <c r="T1825" s="60">
        <v>6826773.96</v>
      </c>
      <c r="U1825" s="58">
        <f t="shared" si="28"/>
        <v>16827202.849999998</v>
      </c>
    </row>
    <row r="1826" spans="1:21">
      <c r="A1826" s="59">
        <v>2201</v>
      </c>
      <c r="B1826" s="59" t="s">
        <v>87</v>
      </c>
      <c r="C1826" s="59">
        <v>2201</v>
      </c>
      <c r="D1826" s="59" t="s">
        <v>87</v>
      </c>
      <c r="E1826" s="59" t="s">
        <v>1214</v>
      </c>
      <c r="F1826" s="59" t="s">
        <v>1215</v>
      </c>
      <c r="G1826" s="59">
        <v>9416000</v>
      </c>
      <c r="H1826" s="59" t="s">
        <v>1015</v>
      </c>
      <c r="I1826" s="60"/>
      <c r="J1826" s="60">
        <v>488.09</v>
      </c>
      <c r="K1826" s="60"/>
      <c r="L1826" s="60"/>
      <c r="M1826" s="60"/>
      <c r="N1826" s="60"/>
      <c r="O1826" s="60"/>
      <c r="P1826" s="60"/>
      <c r="Q1826" s="60"/>
      <c r="R1826" s="60"/>
      <c r="S1826" s="60"/>
      <c r="T1826" s="60"/>
      <c r="U1826" s="58">
        <f t="shared" si="28"/>
        <v>488.09</v>
      </c>
    </row>
    <row r="1827" spans="1:21">
      <c r="A1827" s="59">
        <v>2201</v>
      </c>
      <c r="B1827" s="59" t="s">
        <v>87</v>
      </c>
      <c r="C1827" s="59">
        <v>2201</v>
      </c>
      <c r="D1827" s="59" t="s">
        <v>87</v>
      </c>
      <c r="E1827" s="59" t="s">
        <v>1214</v>
      </c>
      <c r="F1827" s="59" t="s">
        <v>1215</v>
      </c>
      <c r="G1827" s="59">
        <v>9500000</v>
      </c>
      <c r="H1827" s="59" t="s">
        <v>1017</v>
      </c>
      <c r="I1827" s="60">
        <v>83.03</v>
      </c>
      <c r="J1827" s="60">
        <v>6118.18</v>
      </c>
      <c r="K1827" s="60">
        <v>6084.4</v>
      </c>
      <c r="L1827" s="60">
        <v>3422.45</v>
      </c>
      <c r="M1827" s="60">
        <v>566.92999999999995</v>
      </c>
      <c r="N1827" s="60">
        <v>2168.4699999999998</v>
      </c>
      <c r="O1827" s="60"/>
      <c r="P1827" s="60">
        <v>2131.75</v>
      </c>
      <c r="Q1827" s="60">
        <v>2777.21</v>
      </c>
      <c r="R1827" s="60">
        <v>4670.1000000000004</v>
      </c>
      <c r="S1827" s="60">
        <v>1872.49</v>
      </c>
      <c r="T1827" s="60">
        <v>5422.13</v>
      </c>
      <c r="U1827" s="58">
        <f t="shared" si="28"/>
        <v>35317.140000000007</v>
      </c>
    </row>
    <row r="1828" spans="1:21">
      <c r="A1828" s="59">
        <v>2201</v>
      </c>
      <c r="B1828" s="59" t="s">
        <v>87</v>
      </c>
      <c r="C1828" s="59">
        <v>2201</v>
      </c>
      <c r="D1828" s="59" t="s">
        <v>87</v>
      </c>
      <c r="E1828" s="59" t="s">
        <v>1214</v>
      </c>
      <c r="F1828" s="59" t="s">
        <v>1215</v>
      </c>
      <c r="G1828" s="59">
        <v>9506000</v>
      </c>
      <c r="H1828" s="59" t="s">
        <v>1021</v>
      </c>
      <c r="I1828" s="60"/>
      <c r="J1828" s="60">
        <v>2384.35</v>
      </c>
      <c r="K1828" s="60">
        <v>9145.7900000000009</v>
      </c>
      <c r="L1828" s="60">
        <v>8987.42</v>
      </c>
      <c r="M1828" s="60">
        <v>125.76</v>
      </c>
      <c r="N1828" s="60">
        <v>4411.25</v>
      </c>
      <c r="O1828" s="60">
        <v>262.39999999999998</v>
      </c>
      <c r="P1828" s="60">
        <v>76.08</v>
      </c>
      <c r="Q1828" s="60">
        <v>3064.76</v>
      </c>
      <c r="R1828" s="60">
        <v>745.01</v>
      </c>
      <c r="S1828" s="60">
        <v>6091.11</v>
      </c>
      <c r="T1828" s="60">
        <v>15414.85</v>
      </c>
      <c r="U1828" s="58">
        <f t="shared" si="28"/>
        <v>50708.78</v>
      </c>
    </row>
    <row r="1829" spans="1:21">
      <c r="A1829" s="59">
        <v>2201</v>
      </c>
      <c r="B1829" s="59" t="s">
        <v>87</v>
      </c>
      <c r="C1829" s="59">
        <v>2201</v>
      </c>
      <c r="D1829" s="59" t="s">
        <v>87</v>
      </c>
      <c r="E1829" s="59" t="s">
        <v>1214</v>
      </c>
      <c r="F1829" s="59" t="s">
        <v>1215</v>
      </c>
      <c r="G1829" s="59">
        <v>9513000</v>
      </c>
      <c r="H1829" s="59" t="s">
        <v>1025</v>
      </c>
      <c r="I1829" s="60"/>
      <c r="J1829" s="60"/>
      <c r="K1829" s="60"/>
      <c r="L1829" s="60"/>
      <c r="M1829" s="60"/>
      <c r="N1829" s="60"/>
      <c r="O1829" s="60"/>
      <c r="P1829" s="60"/>
      <c r="Q1829" s="60"/>
      <c r="R1829" s="60"/>
      <c r="S1829" s="60"/>
      <c r="T1829" s="60">
        <v>393.31</v>
      </c>
      <c r="U1829" s="58">
        <f t="shared" si="28"/>
        <v>393.31</v>
      </c>
    </row>
    <row r="1830" spans="1:21">
      <c r="A1830" s="59">
        <v>2201</v>
      </c>
      <c r="B1830" s="59" t="s">
        <v>87</v>
      </c>
      <c r="C1830" s="59">
        <v>2201</v>
      </c>
      <c r="D1830" s="59" t="s">
        <v>87</v>
      </c>
      <c r="E1830" s="59" t="s">
        <v>1214</v>
      </c>
      <c r="F1830" s="59" t="s">
        <v>1215</v>
      </c>
      <c r="G1830" s="59">
        <v>9548000</v>
      </c>
      <c r="H1830" s="59" t="s">
        <v>1029</v>
      </c>
      <c r="I1830" s="60"/>
      <c r="J1830" s="60">
        <v>3949.75</v>
      </c>
      <c r="K1830" s="60">
        <v>267.49</v>
      </c>
      <c r="L1830" s="60">
        <v>94.73</v>
      </c>
      <c r="M1830" s="60">
        <v>426.73</v>
      </c>
      <c r="N1830" s="60">
        <v>794.4</v>
      </c>
      <c r="O1830" s="60">
        <v>234.16</v>
      </c>
      <c r="P1830" s="60">
        <v>5081.83</v>
      </c>
      <c r="Q1830" s="60"/>
      <c r="R1830" s="60">
        <v>722.31</v>
      </c>
      <c r="S1830" s="60">
        <v>1145.95</v>
      </c>
      <c r="T1830" s="60">
        <v>524.39</v>
      </c>
      <c r="U1830" s="58">
        <f t="shared" si="28"/>
        <v>13241.739999999998</v>
      </c>
    </row>
    <row r="1831" spans="1:21">
      <c r="A1831" s="59">
        <v>2201</v>
      </c>
      <c r="B1831" s="59" t="s">
        <v>87</v>
      </c>
      <c r="C1831" s="59">
        <v>2201</v>
      </c>
      <c r="D1831" s="59" t="s">
        <v>87</v>
      </c>
      <c r="E1831" s="59" t="s">
        <v>1214</v>
      </c>
      <c r="F1831" s="59" t="s">
        <v>1215</v>
      </c>
      <c r="G1831" s="59">
        <v>9549000</v>
      </c>
      <c r="H1831" s="59" t="s">
        <v>1030</v>
      </c>
      <c r="I1831" s="60">
        <v>1220.47</v>
      </c>
      <c r="J1831" s="60">
        <v>5424.26</v>
      </c>
      <c r="K1831" s="60">
        <v>1415.21</v>
      </c>
      <c r="L1831" s="60">
        <v>3164.11</v>
      </c>
      <c r="M1831" s="60">
        <v>-538.20000000000005</v>
      </c>
      <c r="N1831" s="60">
        <v>709.12</v>
      </c>
      <c r="O1831" s="60">
        <v>527.38</v>
      </c>
      <c r="P1831" s="60">
        <v>915.92</v>
      </c>
      <c r="Q1831" s="60">
        <v>4280.76</v>
      </c>
      <c r="R1831" s="60">
        <v>2824.05</v>
      </c>
      <c r="S1831" s="60">
        <v>522.01</v>
      </c>
      <c r="T1831" s="60">
        <v>3168.7</v>
      </c>
      <c r="U1831" s="58">
        <f t="shared" si="28"/>
        <v>23633.789999999997</v>
      </c>
    </row>
    <row r="1832" spans="1:21">
      <c r="A1832" s="59">
        <v>2201</v>
      </c>
      <c r="B1832" s="59" t="s">
        <v>87</v>
      </c>
      <c r="C1832" s="59">
        <v>2201</v>
      </c>
      <c r="D1832" s="59" t="s">
        <v>87</v>
      </c>
      <c r="E1832" s="59" t="s">
        <v>1214</v>
      </c>
      <c r="F1832" s="59" t="s">
        <v>1215</v>
      </c>
      <c r="G1832" s="59">
        <v>9553000</v>
      </c>
      <c r="H1832" s="59" t="s">
        <v>1032</v>
      </c>
      <c r="I1832" s="60"/>
      <c r="J1832" s="60"/>
      <c r="K1832" s="60"/>
      <c r="L1832" s="60"/>
      <c r="M1832" s="60"/>
      <c r="N1832" s="60"/>
      <c r="O1832" s="60"/>
      <c r="P1832" s="60"/>
      <c r="Q1832" s="60">
        <v>1994.85</v>
      </c>
      <c r="R1832" s="60"/>
      <c r="S1832" s="60"/>
      <c r="T1832" s="60"/>
      <c r="U1832" s="58">
        <f t="shared" si="28"/>
        <v>1994.85</v>
      </c>
    </row>
    <row r="1833" spans="1:21">
      <c r="A1833" s="59">
        <v>2201</v>
      </c>
      <c r="B1833" s="59" t="s">
        <v>87</v>
      </c>
      <c r="C1833" s="59">
        <v>2201</v>
      </c>
      <c r="D1833" s="59" t="s">
        <v>87</v>
      </c>
      <c r="E1833" s="59" t="s">
        <v>1214</v>
      </c>
      <c r="F1833" s="59" t="s">
        <v>1215</v>
      </c>
      <c r="G1833" s="59">
        <v>9562000</v>
      </c>
      <c r="H1833" s="59" t="s">
        <v>1039</v>
      </c>
      <c r="I1833" s="60"/>
      <c r="J1833" s="60">
        <v>947.59</v>
      </c>
      <c r="K1833" s="60">
        <v>297.39999999999998</v>
      </c>
      <c r="L1833" s="60"/>
      <c r="M1833" s="60"/>
      <c r="N1833" s="60"/>
      <c r="O1833" s="60"/>
      <c r="P1833" s="60"/>
      <c r="Q1833" s="60">
        <v>427.98</v>
      </c>
      <c r="R1833" s="60">
        <v>214.99</v>
      </c>
      <c r="S1833" s="60"/>
      <c r="T1833" s="60">
        <v>7041.08</v>
      </c>
      <c r="U1833" s="58">
        <f t="shared" si="28"/>
        <v>8929.0400000000009</v>
      </c>
    </row>
    <row r="1834" spans="1:21">
      <c r="A1834" s="59">
        <v>2201</v>
      </c>
      <c r="B1834" s="59" t="s">
        <v>87</v>
      </c>
      <c r="C1834" s="59">
        <v>2201</v>
      </c>
      <c r="D1834" s="59" t="s">
        <v>87</v>
      </c>
      <c r="E1834" s="59" t="s">
        <v>1214</v>
      </c>
      <c r="F1834" s="59" t="s">
        <v>1215</v>
      </c>
      <c r="G1834" s="59">
        <v>9566000</v>
      </c>
      <c r="H1834" s="59" t="s">
        <v>1041</v>
      </c>
      <c r="I1834" s="60">
        <v>8.8699999999999992</v>
      </c>
      <c r="J1834" s="60">
        <v>1041.08</v>
      </c>
      <c r="K1834" s="60"/>
      <c r="L1834" s="60">
        <v>11031.47</v>
      </c>
      <c r="M1834" s="60">
        <v>263.26</v>
      </c>
      <c r="N1834" s="60">
        <v>436.16</v>
      </c>
      <c r="O1834" s="60">
        <v>72.44</v>
      </c>
      <c r="P1834" s="60">
        <v>53.93</v>
      </c>
      <c r="Q1834" s="60">
        <v>92.45</v>
      </c>
      <c r="R1834" s="60">
        <v>55.41</v>
      </c>
      <c r="S1834" s="60">
        <v>1408.06</v>
      </c>
      <c r="T1834" s="60">
        <v>2980.38</v>
      </c>
      <c r="U1834" s="58">
        <f t="shared" si="28"/>
        <v>17443.509999999998</v>
      </c>
    </row>
    <row r="1835" spans="1:21">
      <c r="A1835" s="59">
        <v>2201</v>
      </c>
      <c r="B1835" s="59" t="s">
        <v>87</v>
      </c>
      <c r="C1835" s="59">
        <v>2201</v>
      </c>
      <c r="D1835" s="59" t="s">
        <v>87</v>
      </c>
      <c r="E1835" s="59" t="s">
        <v>1214</v>
      </c>
      <c r="F1835" s="59" t="s">
        <v>1215</v>
      </c>
      <c r="G1835" s="59">
        <v>9569200</v>
      </c>
      <c r="H1835" s="59" t="s">
        <v>1043</v>
      </c>
      <c r="I1835" s="60"/>
      <c r="J1835" s="60">
        <v>-169818.55</v>
      </c>
      <c r="K1835" s="60">
        <v>227.52</v>
      </c>
      <c r="L1835" s="60"/>
      <c r="M1835" s="60"/>
      <c r="N1835" s="60">
        <v>143.49</v>
      </c>
      <c r="O1835" s="60">
        <v>239.99</v>
      </c>
      <c r="P1835" s="60"/>
      <c r="Q1835" s="60"/>
      <c r="R1835" s="60"/>
      <c r="S1835" s="60"/>
      <c r="T1835" s="60"/>
      <c r="U1835" s="58">
        <f t="shared" si="28"/>
        <v>-169207.55000000002</v>
      </c>
    </row>
    <row r="1836" spans="1:21">
      <c r="A1836" s="59">
        <v>2201</v>
      </c>
      <c r="B1836" s="59" t="s">
        <v>87</v>
      </c>
      <c r="C1836" s="59">
        <v>2201</v>
      </c>
      <c r="D1836" s="59" t="s">
        <v>87</v>
      </c>
      <c r="E1836" s="59" t="s">
        <v>1214</v>
      </c>
      <c r="F1836" s="59" t="s">
        <v>1215</v>
      </c>
      <c r="G1836" s="59">
        <v>9569300</v>
      </c>
      <c r="H1836" s="59" t="s">
        <v>1044</v>
      </c>
      <c r="I1836" s="60"/>
      <c r="J1836" s="60">
        <v>1323.28</v>
      </c>
      <c r="K1836" s="60"/>
      <c r="L1836" s="60"/>
      <c r="M1836" s="60"/>
      <c r="N1836" s="60"/>
      <c r="O1836" s="60"/>
      <c r="P1836" s="60"/>
      <c r="Q1836" s="60"/>
      <c r="R1836" s="60"/>
      <c r="S1836" s="60"/>
      <c r="T1836" s="60"/>
      <c r="U1836" s="58">
        <f t="shared" si="28"/>
        <v>1323.28</v>
      </c>
    </row>
    <row r="1837" spans="1:21">
      <c r="A1837" s="59">
        <v>2201</v>
      </c>
      <c r="B1837" s="59" t="s">
        <v>87</v>
      </c>
      <c r="C1837" s="59">
        <v>2201</v>
      </c>
      <c r="D1837" s="59" t="s">
        <v>87</v>
      </c>
      <c r="E1837" s="59" t="s">
        <v>1214</v>
      </c>
      <c r="F1837" s="59" t="s">
        <v>1215</v>
      </c>
      <c r="G1837" s="59">
        <v>9570000</v>
      </c>
      <c r="H1837" s="59" t="s">
        <v>1045</v>
      </c>
      <c r="I1837" s="60"/>
      <c r="J1837" s="60"/>
      <c r="K1837" s="60"/>
      <c r="L1837" s="60"/>
      <c r="M1837" s="60"/>
      <c r="N1837" s="60"/>
      <c r="O1837" s="60">
        <v>348.92</v>
      </c>
      <c r="P1837" s="60"/>
      <c r="Q1837" s="60">
        <v>96.79</v>
      </c>
      <c r="R1837" s="60"/>
      <c r="S1837" s="60"/>
      <c r="T1837" s="60"/>
      <c r="U1837" s="58">
        <f t="shared" si="28"/>
        <v>445.71000000000004</v>
      </c>
    </row>
    <row r="1838" spans="1:21">
      <c r="A1838" s="59">
        <v>2201</v>
      </c>
      <c r="B1838" s="59" t="s">
        <v>87</v>
      </c>
      <c r="C1838" s="59">
        <v>2201</v>
      </c>
      <c r="D1838" s="59" t="s">
        <v>87</v>
      </c>
      <c r="E1838" s="59" t="s">
        <v>1214</v>
      </c>
      <c r="F1838" s="59" t="s">
        <v>1215</v>
      </c>
      <c r="G1838" s="59">
        <v>9582000</v>
      </c>
      <c r="H1838" s="59" t="s">
        <v>1049</v>
      </c>
      <c r="I1838" s="60">
        <v>76.540000000000006</v>
      </c>
      <c r="J1838" s="60"/>
      <c r="K1838" s="60">
        <v>566.92999999999995</v>
      </c>
      <c r="L1838" s="60">
        <v>3402.2</v>
      </c>
      <c r="M1838" s="60">
        <v>566.92999999999995</v>
      </c>
      <c r="N1838" s="60">
        <v>82.6</v>
      </c>
      <c r="O1838" s="60">
        <v>1133.8599999999999</v>
      </c>
      <c r="P1838" s="60">
        <v>566.92999999999995</v>
      </c>
      <c r="Q1838" s="60">
        <v>1577.45</v>
      </c>
      <c r="R1838" s="60"/>
      <c r="S1838" s="60"/>
      <c r="T1838" s="60"/>
      <c r="U1838" s="58">
        <f t="shared" si="28"/>
        <v>7973.44</v>
      </c>
    </row>
    <row r="1839" spans="1:21">
      <c r="A1839" s="59">
        <v>2201</v>
      </c>
      <c r="B1839" s="59" t="s">
        <v>87</v>
      </c>
      <c r="C1839" s="59">
        <v>2201</v>
      </c>
      <c r="D1839" s="59" t="s">
        <v>87</v>
      </c>
      <c r="E1839" s="59" t="s">
        <v>1214</v>
      </c>
      <c r="F1839" s="59" t="s">
        <v>1215</v>
      </c>
      <c r="G1839" s="59">
        <v>9583000</v>
      </c>
      <c r="H1839" s="59" t="s">
        <v>1050</v>
      </c>
      <c r="I1839" s="60">
        <v>459.56</v>
      </c>
      <c r="J1839" s="60">
        <v>6429.31</v>
      </c>
      <c r="K1839" s="60">
        <v>1048.23</v>
      </c>
      <c r="L1839" s="60">
        <v>2438.7600000000002</v>
      </c>
      <c r="M1839" s="60">
        <v>1093.17</v>
      </c>
      <c r="N1839" s="60">
        <v>2885.34</v>
      </c>
      <c r="O1839" s="60">
        <v>810.71</v>
      </c>
      <c r="P1839" s="60">
        <v>5936.96</v>
      </c>
      <c r="Q1839" s="60">
        <v>5862.82</v>
      </c>
      <c r="R1839" s="60">
        <v>6727.73</v>
      </c>
      <c r="S1839" s="60">
        <v>4689.2</v>
      </c>
      <c r="T1839" s="60">
        <v>3452.99</v>
      </c>
      <c r="U1839" s="58">
        <f t="shared" si="28"/>
        <v>41834.779999999992</v>
      </c>
    </row>
    <row r="1840" spans="1:21">
      <c r="A1840" s="59">
        <v>2201</v>
      </c>
      <c r="B1840" s="59" t="s">
        <v>87</v>
      </c>
      <c r="C1840" s="59">
        <v>2201</v>
      </c>
      <c r="D1840" s="59" t="s">
        <v>87</v>
      </c>
      <c r="E1840" s="59" t="s">
        <v>1214</v>
      </c>
      <c r="F1840" s="59" t="s">
        <v>1215</v>
      </c>
      <c r="G1840" s="59">
        <v>9585000</v>
      </c>
      <c r="H1840" s="59" t="s">
        <v>1052</v>
      </c>
      <c r="I1840" s="60"/>
      <c r="J1840" s="60">
        <v>950.16</v>
      </c>
      <c r="K1840" s="60">
        <v>2269.81</v>
      </c>
      <c r="L1840" s="60">
        <v>1431.25</v>
      </c>
      <c r="M1840" s="60"/>
      <c r="N1840" s="60"/>
      <c r="O1840" s="60">
        <v>566.92999999999995</v>
      </c>
      <c r="P1840" s="60">
        <v>844.57</v>
      </c>
      <c r="Q1840" s="60">
        <v>2936.58</v>
      </c>
      <c r="R1840" s="60"/>
      <c r="S1840" s="60"/>
      <c r="T1840" s="60">
        <v>4467.58</v>
      </c>
      <c r="U1840" s="58">
        <f t="shared" si="28"/>
        <v>13466.88</v>
      </c>
    </row>
    <row r="1841" spans="1:21">
      <c r="A1841" s="59">
        <v>2201</v>
      </c>
      <c r="B1841" s="59" t="s">
        <v>87</v>
      </c>
      <c r="C1841" s="59">
        <v>2201</v>
      </c>
      <c r="D1841" s="59" t="s">
        <v>87</v>
      </c>
      <c r="E1841" s="59" t="s">
        <v>1214</v>
      </c>
      <c r="F1841" s="59" t="s">
        <v>1215</v>
      </c>
      <c r="G1841" s="59">
        <v>9586000</v>
      </c>
      <c r="H1841" s="59" t="s">
        <v>1053</v>
      </c>
      <c r="I1841" s="60"/>
      <c r="J1841" s="60">
        <v>1021.52</v>
      </c>
      <c r="K1841" s="60"/>
      <c r="L1841" s="60"/>
      <c r="M1841" s="60"/>
      <c r="N1841" s="60">
        <v>2101.42</v>
      </c>
      <c r="O1841" s="60"/>
      <c r="P1841" s="60"/>
      <c r="Q1841" s="60"/>
      <c r="R1841" s="60">
        <v>32.659999999999997</v>
      </c>
      <c r="S1841" s="60">
        <v>39.75</v>
      </c>
      <c r="T1841" s="60">
        <v>69.7</v>
      </c>
      <c r="U1841" s="58">
        <f t="shared" si="28"/>
        <v>3265.0499999999997</v>
      </c>
    </row>
    <row r="1842" spans="1:21">
      <c r="A1842" s="59">
        <v>2201</v>
      </c>
      <c r="B1842" s="59" t="s">
        <v>87</v>
      </c>
      <c r="C1842" s="59">
        <v>2201</v>
      </c>
      <c r="D1842" s="59" t="s">
        <v>87</v>
      </c>
      <c r="E1842" s="59" t="s">
        <v>1214</v>
      </c>
      <c r="F1842" s="59" t="s">
        <v>1215</v>
      </c>
      <c r="G1842" s="59">
        <v>9588000</v>
      </c>
      <c r="H1842" s="59" t="s">
        <v>1055</v>
      </c>
      <c r="I1842" s="60"/>
      <c r="J1842" s="60">
        <v>1895.97</v>
      </c>
      <c r="K1842" s="60">
        <v>58.62</v>
      </c>
      <c r="L1842" s="60">
        <v>4278.16</v>
      </c>
      <c r="M1842" s="60">
        <v>5516.13</v>
      </c>
      <c r="N1842" s="60">
        <v>5978.56</v>
      </c>
      <c r="O1842" s="60">
        <v>5402.26</v>
      </c>
      <c r="P1842" s="60">
        <v>10900.27</v>
      </c>
      <c r="Q1842" s="60">
        <v>11724.9</v>
      </c>
      <c r="R1842" s="60">
        <v>11831.02</v>
      </c>
      <c r="S1842" s="60">
        <v>254.6</v>
      </c>
      <c r="T1842" s="60">
        <v>3686.55</v>
      </c>
      <c r="U1842" s="58">
        <f t="shared" si="28"/>
        <v>61527.040000000001</v>
      </c>
    </row>
    <row r="1843" spans="1:21">
      <c r="A1843" s="59">
        <v>2201</v>
      </c>
      <c r="B1843" s="59" t="s">
        <v>87</v>
      </c>
      <c r="C1843" s="59">
        <v>2201</v>
      </c>
      <c r="D1843" s="59" t="s">
        <v>87</v>
      </c>
      <c r="E1843" s="59" t="s">
        <v>1214</v>
      </c>
      <c r="F1843" s="59" t="s">
        <v>1215</v>
      </c>
      <c r="G1843" s="59">
        <v>9903000</v>
      </c>
      <c r="H1843" s="59" t="s">
        <v>1065</v>
      </c>
      <c r="I1843" s="60">
        <v>6136.27</v>
      </c>
      <c r="J1843" s="60">
        <v>-2368.34</v>
      </c>
      <c r="K1843" s="60">
        <v>772.21</v>
      </c>
      <c r="L1843" s="60">
        <v>1243.8699999999999</v>
      </c>
      <c r="M1843" s="60">
        <v>811.66</v>
      </c>
      <c r="N1843" s="60">
        <v>3142.96</v>
      </c>
      <c r="O1843" s="60">
        <v>64.09</v>
      </c>
      <c r="P1843" s="60">
        <v>555.70000000000005</v>
      </c>
      <c r="Q1843" s="60">
        <v>2606.08</v>
      </c>
      <c r="R1843" s="60">
        <v>15665.99</v>
      </c>
      <c r="S1843" s="60">
        <v>4777.0600000000004</v>
      </c>
      <c r="T1843" s="60">
        <v>6642.88</v>
      </c>
      <c r="U1843" s="58">
        <f t="shared" si="28"/>
        <v>40050.43</v>
      </c>
    </row>
    <row r="1844" spans="1:21">
      <c r="A1844" s="59">
        <v>2201</v>
      </c>
      <c r="B1844" s="59" t="s">
        <v>87</v>
      </c>
      <c r="C1844" s="59">
        <v>2201</v>
      </c>
      <c r="D1844" s="59" t="s">
        <v>87</v>
      </c>
      <c r="E1844" s="59" t="s">
        <v>1214</v>
      </c>
      <c r="F1844" s="59" t="s">
        <v>1215</v>
      </c>
      <c r="G1844" s="59">
        <v>9908000</v>
      </c>
      <c r="H1844" s="59" t="s">
        <v>1066</v>
      </c>
      <c r="I1844" s="60"/>
      <c r="J1844" s="60">
        <v>791.57</v>
      </c>
      <c r="K1844" s="60">
        <v>27.18</v>
      </c>
      <c r="L1844" s="60"/>
      <c r="M1844" s="60">
        <v>1165.31</v>
      </c>
      <c r="N1844" s="60">
        <v>5590.68</v>
      </c>
      <c r="O1844" s="60"/>
      <c r="P1844" s="60"/>
      <c r="Q1844" s="60">
        <v>208.01</v>
      </c>
      <c r="R1844" s="60">
        <v>143.6</v>
      </c>
      <c r="S1844" s="60"/>
      <c r="T1844" s="60">
        <v>1662.48</v>
      </c>
      <c r="U1844" s="58">
        <f t="shared" si="28"/>
        <v>9588.83</v>
      </c>
    </row>
    <row r="1845" spans="1:21">
      <c r="A1845" s="59">
        <v>2201</v>
      </c>
      <c r="B1845" s="59" t="s">
        <v>87</v>
      </c>
      <c r="C1845" s="59">
        <v>2201</v>
      </c>
      <c r="D1845" s="59" t="s">
        <v>87</v>
      </c>
      <c r="E1845" s="59" t="s">
        <v>1214</v>
      </c>
      <c r="F1845" s="59" t="s">
        <v>1215</v>
      </c>
      <c r="G1845" s="59">
        <v>9913000</v>
      </c>
      <c r="H1845" s="59" t="s">
        <v>1136</v>
      </c>
      <c r="I1845" s="60"/>
      <c r="J1845" s="60"/>
      <c r="K1845" s="60"/>
      <c r="L1845" s="60"/>
      <c r="M1845" s="60"/>
      <c r="N1845" s="60"/>
      <c r="O1845" s="60"/>
      <c r="P1845" s="60"/>
      <c r="Q1845" s="60">
        <v>1643.19</v>
      </c>
      <c r="R1845" s="60">
        <v>1938.39</v>
      </c>
      <c r="S1845" s="60"/>
      <c r="T1845" s="60"/>
      <c r="U1845" s="58">
        <f t="shared" si="28"/>
        <v>3581.58</v>
      </c>
    </row>
    <row r="1846" spans="1:21">
      <c r="A1846" s="59">
        <v>2201</v>
      </c>
      <c r="B1846" s="59" t="s">
        <v>87</v>
      </c>
      <c r="C1846" s="59">
        <v>2201</v>
      </c>
      <c r="D1846" s="59" t="s">
        <v>87</v>
      </c>
      <c r="E1846" s="59" t="s">
        <v>1214</v>
      </c>
      <c r="F1846" s="59" t="s">
        <v>1215</v>
      </c>
      <c r="G1846" s="59">
        <v>9921000</v>
      </c>
      <c r="H1846" s="59" t="s">
        <v>1137</v>
      </c>
      <c r="I1846" s="60">
        <v>13238.57</v>
      </c>
      <c r="J1846" s="60">
        <v>32053.57</v>
      </c>
      <c r="K1846" s="60">
        <v>10729.16</v>
      </c>
      <c r="L1846" s="60">
        <v>20212.79</v>
      </c>
      <c r="M1846" s="60">
        <v>19857.95</v>
      </c>
      <c r="N1846" s="60">
        <v>6643.38</v>
      </c>
      <c r="O1846" s="60">
        <v>5552.78</v>
      </c>
      <c r="P1846" s="60">
        <v>3673.04</v>
      </c>
      <c r="Q1846" s="60">
        <v>22783.66</v>
      </c>
      <c r="R1846" s="60">
        <v>25965.27</v>
      </c>
      <c r="S1846" s="60">
        <v>8671.4500000000007</v>
      </c>
      <c r="T1846" s="60">
        <v>28411.99</v>
      </c>
      <c r="U1846" s="58">
        <f t="shared" si="28"/>
        <v>197793.61</v>
      </c>
    </row>
    <row r="1847" spans="1:21">
      <c r="A1847" s="59">
        <v>2201</v>
      </c>
      <c r="B1847" s="59" t="s">
        <v>87</v>
      </c>
      <c r="C1847" s="59">
        <v>2201</v>
      </c>
      <c r="D1847" s="59" t="s">
        <v>87</v>
      </c>
      <c r="E1847" s="59" t="s">
        <v>1214</v>
      </c>
      <c r="F1847" s="59" t="s">
        <v>1215</v>
      </c>
      <c r="G1847" s="59">
        <v>9930200</v>
      </c>
      <c r="H1847" s="59" t="s">
        <v>1069</v>
      </c>
      <c r="I1847" s="60"/>
      <c r="J1847" s="60">
        <v>292.57</v>
      </c>
      <c r="K1847" s="60"/>
      <c r="L1847" s="60"/>
      <c r="M1847" s="60">
        <v>5669.33</v>
      </c>
      <c r="N1847" s="60"/>
      <c r="O1847" s="60"/>
      <c r="P1847" s="60"/>
      <c r="Q1847" s="60"/>
      <c r="R1847" s="60"/>
      <c r="S1847" s="60"/>
      <c r="T1847" s="60"/>
      <c r="U1847" s="58">
        <f t="shared" si="28"/>
        <v>5961.9</v>
      </c>
    </row>
    <row r="1848" spans="1:21">
      <c r="A1848" s="59">
        <v>2201</v>
      </c>
      <c r="B1848" s="59" t="s">
        <v>87</v>
      </c>
      <c r="C1848" s="59">
        <v>2201</v>
      </c>
      <c r="D1848" s="59" t="s">
        <v>87</v>
      </c>
      <c r="E1848" s="59" t="s">
        <v>1214</v>
      </c>
      <c r="F1848" s="59" t="s">
        <v>1215</v>
      </c>
      <c r="G1848" s="59">
        <v>9935000</v>
      </c>
      <c r="H1848" s="59" t="s">
        <v>1070</v>
      </c>
      <c r="I1848" s="60"/>
      <c r="J1848" s="60">
        <v>23.31</v>
      </c>
      <c r="K1848" s="60"/>
      <c r="L1848" s="60"/>
      <c r="M1848" s="60">
        <v>2170.62</v>
      </c>
      <c r="N1848" s="60"/>
      <c r="O1848" s="60"/>
      <c r="P1848" s="60"/>
      <c r="Q1848" s="60"/>
      <c r="R1848" s="60"/>
      <c r="S1848" s="60"/>
      <c r="T1848" s="60">
        <v>1483.21</v>
      </c>
      <c r="U1848" s="58">
        <f t="shared" si="28"/>
        <v>3677.14</v>
      </c>
    </row>
    <row r="1849" spans="1:21">
      <c r="A1849" s="59">
        <v>2201</v>
      </c>
      <c r="B1849" s="59" t="s">
        <v>87</v>
      </c>
      <c r="C1849" s="59">
        <v>2201</v>
      </c>
      <c r="D1849" s="59" t="s">
        <v>87</v>
      </c>
      <c r="E1849" s="59" t="s">
        <v>1214</v>
      </c>
      <c r="F1849" s="59" t="s">
        <v>1215</v>
      </c>
      <c r="G1849" s="59" t="s">
        <v>1071</v>
      </c>
      <c r="H1849" s="59" t="s">
        <v>1072</v>
      </c>
      <c r="I1849" s="60"/>
      <c r="J1849" s="60"/>
      <c r="K1849" s="60"/>
      <c r="L1849" s="60"/>
      <c r="M1849" s="60"/>
      <c r="N1849" s="60"/>
      <c r="O1849" s="60">
        <v>27642.32</v>
      </c>
      <c r="P1849" s="60">
        <v>25096.12</v>
      </c>
      <c r="Q1849" s="60"/>
      <c r="R1849" s="60"/>
      <c r="S1849" s="60">
        <v>498167.19</v>
      </c>
      <c r="T1849" s="60"/>
      <c r="U1849" s="58">
        <f t="shared" si="28"/>
        <v>550905.63</v>
      </c>
    </row>
    <row r="1850" spans="1:21">
      <c r="A1850" s="59">
        <v>2201</v>
      </c>
      <c r="B1850" s="59" t="s">
        <v>87</v>
      </c>
      <c r="C1850" s="59">
        <v>2201</v>
      </c>
      <c r="D1850" s="59" t="s">
        <v>87</v>
      </c>
      <c r="E1850" s="59" t="s">
        <v>1216</v>
      </c>
      <c r="F1850" s="59" t="s">
        <v>1217</v>
      </c>
      <c r="G1850" s="59">
        <v>9184100</v>
      </c>
      <c r="H1850" s="59" t="s">
        <v>93</v>
      </c>
      <c r="I1850" s="60">
        <v>5656.89</v>
      </c>
      <c r="J1850" s="60">
        <v>6863.25</v>
      </c>
      <c r="K1850" s="60">
        <v>17081.39</v>
      </c>
      <c r="L1850" s="60">
        <v>8111.4</v>
      </c>
      <c r="M1850" s="60">
        <v>5374.35</v>
      </c>
      <c r="N1850" s="60">
        <v>1210.1300000000001</v>
      </c>
      <c r="O1850" s="60">
        <v>6836.92</v>
      </c>
      <c r="P1850" s="60">
        <v>4845.55</v>
      </c>
      <c r="Q1850" s="60">
        <v>2559.87</v>
      </c>
      <c r="R1850" s="60">
        <v>10327.99</v>
      </c>
      <c r="S1850" s="60">
        <v>2505.63</v>
      </c>
      <c r="T1850" s="60">
        <v>2094.62</v>
      </c>
      <c r="U1850" s="58">
        <f t="shared" si="28"/>
        <v>73467.990000000005</v>
      </c>
    </row>
    <row r="1851" spans="1:21">
      <c r="A1851" s="59">
        <v>2201</v>
      </c>
      <c r="B1851" s="59" t="s">
        <v>87</v>
      </c>
      <c r="C1851" s="59">
        <v>2201</v>
      </c>
      <c r="D1851" s="59" t="s">
        <v>87</v>
      </c>
      <c r="E1851" s="59" t="s">
        <v>1216</v>
      </c>
      <c r="F1851" s="59" t="s">
        <v>1217</v>
      </c>
      <c r="G1851" s="59">
        <v>9416000</v>
      </c>
      <c r="H1851" s="59" t="s">
        <v>1015</v>
      </c>
      <c r="I1851" s="60"/>
      <c r="J1851" s="60">
        <v>381.37</v>
      </c>
      <c r="K1851" s="60">
        <v>12.11</v>
      </c>
      <c r="L1851" s="60">
        <v>0.03</v>
      </c>
      <c r="M1851" s="60">
        <v>139.66</v>
      </c>
      <c r="N1851" s="60"/>
      <c r="O1851" s="60"/>
      <c r="P1851" s="60"/>
      <c r="Q1851" s="60">
        <v>24.78</v>
      </c>
      <c r="R1851" s="60"/>
      <c r="S1851" s="60"/>
      <c r="T1851" s="60">
        <v>70.400000000000006</v>
      </c>
      <c r="U1851" s="58">
        <f t="shared" si="28"/>
        <v>628.34999999999991</v>
      </c>
    </row>
    <row r="1852" spans="1:21">
      <c r="A1852" s="59">
        <v>2201</v>
      </c>
      <c r="B1852" s="59" t="s">
        <v>87</v>
      </c>
      <c r="C1852" s="59">
        <v>2201</v>
      </c>
      <c r="D1852" s="59" t="s">
        <v>87</v>
      </c>
      <c r="E1852" s="59" t="s">
        <v>1216</v>
      </c>
      <c r="F1852" s="59" t="s">
        <v>1217</v>
      </c>
      <c r="G1852" s="59">
        <v>9426100</v>
      </c>
      <c r="H1852" s="59" t="s">
        <v>1218</v>
      </c>
      <c r="I1852" s="60"/>
      <c r="J1852" s="60"/>
      <c r="K1852" s="60"/>
      <c r="L1852" s="60"/>
      <c r="M1852" s="60">
        <v>5000</v>
      </c>
      <c r="N1852" s="60"/>
      <c r="O1852" s="60"/>
      <c r="P1852" s="60"/>
      <c r="Q1852" s="60"/>
      <c r="R1852" s="60"/>
      <c r="S1852" s="60"/>
      <c r="T1852" s="60"/>
      <c r="U1852" s="58">
        <f t="shared" si="28"/>
        <v>5000</v>
      </c>
    </row>
    <row r="1853" spans="1:21">
      <c r="A1853" s="59">
        <v>2201</v>
      </c>
      <c r="B1853" s="59" t="s">
        <v>87</v>
      </c>
      <c r="C1853" s="59">
        <v>2201</v>
      </c>
      <c r="D1853" s="59" t="s">
        <v>87</v>
      </c>
      <c r="E1853" s="59" t="s">
        <v>1216</v>
      </c>
      <c r="F1853" s="59" t="s">
        <v>1217</v>
      </c>
      <c r="G1853" s="59">
        <v>9426500</v>
      </c>
      <c r="H1853" s="59" t="s">
        <v>1016</v>
      </c>
      <c r="I1853" s="60"/>
      <c r="J1853" s="60">
        <v>74.95</v>
      </c>
      <c r="K1853" s="60"/>
      <c r="L1853" s="60">
        <v>29.98</v>
      </c>
      <c r="M1853" s="60"/>
      <c r="N1853" s="60"/>
      <c r="O1853" s="60"/>
      <c r="P1853" s="60"/>
      <c r="Q1853" s="60"/>
      <c r="R1853" s="60"/>
      <c r="S1853" s="60"/>
      <c r="T1853" s="60"/>
      <c r="U1853" s="58">
        <f t="shared" si="28"/>
        <v>104.93</v>
      </c>
    </row>
    <row r="1854" spans="1:21">
      <c r="A1854" s="59">
        <v>2201</v>
      </c>
      <c r="B1854" s="59" t="s">
        <v>87</v>
      </c>
      <c r="C1854" s="59">
        <v>2201</v>
      </c>
      <c r="D1854" s="59" t="s">
        <v>87</v>
      </c>
      <c r="E1854" s="59" t="s">
        <v>1216</v>
      </c>
      <c r="F1854" s="59" t="s">
        <v>1217</v>
      </c>
      <c r="G1854" s="59">
        <v>9500000</v>
      </c>
      <c r="H1854" s="59" t="s">
        <v>1017</v>
      </c>
      <c r="I1854" s="60">
        <v>899.85</v>
      </c>
      <c r="J1854" s="60">
        <v>3433.34</v>
      </c>
      <c r="K1854" s="60">
        <v>1156.1300000000001</v>
      </c>
      <c r="L1854" s="60">
        <v>3597.84</v>
      </c>
      <c r="M1854" s="60">
        <v>10183.549999999999</v>
      </c>
      <c r="N1854" s="60">
        <v>4348.5</v>
      </c>
      <c r="O1854" s="60">
        <v>4097.75</v>
      </c>
      <c r="P1854" s="60">
        <v>5783.32</v>
      </c>
      <c r="Q1854" s="60">
        <v>5560.22</v>
      </c>
      <c r="R1854" s="60">
        <v>6947.48</v>
      </c>
      <c r="S1854" s="60">
        <v>5320.47</v>
      </c>
      <c r="T1854" s="60">
        <v>4044.7</v>
      </c>
      <c r="U1854" s="58">
        <f t="shared" si="28"/>
        <v>55373.149999999994</v>
      </c>
    </row>
    <row r="1855" spans="1:21">
      <c r="A1855" s="59">
        <v>2201</v>
      </c>
      <c r="B1855" s="59" t="s">
        <v>87</v>
      </c>
      <c r="C1855" s="59">
        <v>2201</v>
      </c>
      <c r="D1855" s="59" t="s">
        <v>87</v>
      </c>
      <c r="E1855" s="59" t="s">
        <v>1216</v>
      </c>
      <c r="F1855" s="59" t="s">
        <v>1217</v>
      </c>
      <c r="G1855" s="59">
        <v>9501000</v>
      </c>
      <c r="H1855" s="59" t="s">
        <v>1018</v>
      </c>
      <c r="I1855" s="60"/>
      <c r="J1855" s="60"/>
      <c r="K1855" s="60"/>
      <c r="L1855" s="60">
        <v>0.02</v>
      </c>
      <c r="M1855" s="60"/>
      <c r="N1855" s="60"/>
      <c r="O1855" s="60"/>
      <c r="P1855" s="60"/>
      <c r="Q1855" s="60">
        <v>0.08</v>
      </c>
      <c r="R1855" s="60"/>
      <c r="S1855" s="60"/>
      <c r="T1855" s="60"/>
      <c r="U1855" s="58">
        <f t="shared" si="28"/>
        <v>0.1</v>
      </c>
    </row>
    <row r="1856" spans="1:21">
      <c r="A1856" s="59">
        <v>2201</v>
      </c>
      <c r="B1856" s="59" t="s">
        <v>87</v>
      </c>
      <c r="C1856" s="59">
        <v>2201</v>
      </c>
      <c r="D1856" s="59" t="s">
        <v>87</v>
      </c>
      <c r="E1856" s="59" t="s">
        <v>1216</v>
      </c>
      <c r="F1856" s="59" t="s">
        <v>1217</v>
      </c>
      <c r="G1856" s="59">
        <v>9502000</v>
      </c>
      <c r="H1856" s="59" t="s">
        <v>1019</v>
      </c>
      <c r="I1856" s="60"/>
      <c r="J1856" s="60"/>
      <c r="K1856" s="60"/>
      <c r="L1856" s="60">
        <v>0.22</v>
      </c>
      <c r="M1856" s="60"/>
      <c r="N1856" s="60"/>
      <c r="O1856" s="60">
        <v>2954.6</v>
      </c>
      <c r="P1856" s="60"/>
      <c r="Q1856" s="60">
        <v>0.57999999999999996</v>
      </c>
      <c r="R1856" s="60"/>
      <c r="S1856" s="60"/>
      <c r="T1856" s="60"/>
      <c r="U1856" s="58">
        <f t="shared" si="28"/>
        <v>2955.3999999999996</v>
      </c>
    </row>
    <row r="1857" spans="1:21">
      <c r="A1857" s="59">
        <v>2201</v>
      </c>
      <c r="B1857" s="59" t="s">
        <v>87</v>
      </c>
      <c r="C1857" s="59">
        <v>2201</v>
      </c>
      <c r="D1857" s="59" t="s">
        <v>87</v>
      </c>
      <c r="E1857" s="59" t="s">
        <v>1216</v>
      </c>
      <c r="F1857" s="59" t="s">
        <v>1217</v>
      </c>
      <c r="G1857" s="59">
        <v>9505000</v>
      </c>
      <c r="H1857" s="59" t="s">
        <v>1020</v>
      </c>
      <c r="I1857" s="60"/>
      <c r="J1857" s="60"/>
      <c r="K1857" s="60"/>
      <c r="L1857" s="60">
        <v>0.11</v>
      </c>
      <c r="M1857" s="60"/>
      <c r="N1857" s="60"/>
      <c r="O1857" s="60"/>
      <c r="P1857" s="60"/>
      <c r="Q1857" s="60">
        <v>0.39</v>
      </c>
      <c r="R1857" s="60"/>
      <c r="S1857" s="60"/>
      <c r="T1857" s="60"/>
      <c r="U1857" s="58">
        <f t="shared" si="28"/>
        <v>0.5</v>
      </c>
    </row>
    <row r="1858" spans="1:21">
      <c r="A1858" s="59">
        <v>2201</v>
      </c>
      <c r="B1858" s="59" t="s">
        <v>87</v>
      </c>
      <c r="C1858" s="59">
        <v>2201</v>
      </c>
      <c r="D1858" s="59" t="s">
        <v>87</v>
      </c>
      <c r="E1858" s="59" t="s">
        <v>1216</v>
      </c>
      <c r="F1858" s="59" t="s">
        <v>1217</v>
      </c>
      <c r="G1858" s="59">
        <v>9506000</v>
      </c>
      <c r="H1858" s="59" t="s">
        <v>1021</v>
      </c>
      <c r="I1858" s="60">
        <v>3254.56</v>
      </c>
      <c r="J1858" s="60">
        <v>3246.59</v>
      </c>
      <c r="K1858" s="60">
        <v>6912.92</v>
      </c>
      <c r="L1858" s="60">
        <v>1567.89</v>
      </c>
      <c r="M1858" s="60">
        <v>4733.22</v>
      </c>
      <c r="N1858" s="60">
        <v>2920.38</v>
      </c>
      <c r="O1858" s="60">
        <v>2273.89</v>
      </c>
      <c r="P1858" s="60">
        <v>1377.9</v>
      </c>
      <c r="Q1858" s="60">
        <v>845.69</v>
      </c>
      <c r="R1858" s="60">
        <v>631.58000000000004</v>
      </c>
      <c r="S1858" s="60">
        <v>920.98</v>
      </c>
      <c r="T1858" s="60">
        <v>1908.94</v>
      </c>
      <c r="U1858" s="58">
        <f t="shared" si="28"/>
        <v>30594.54</v>
      </c>
    </row>
    <row r="1859" spans="1:21">
      <c r="A1859" s="59">
        <v>2201</v>
      </c>
      <c r="B1859" s="59" t="s">
        <v>87</v>
      </c>
      <c r="C1859" s="59">
        <v>2201</v>
      </c>
      <c r="D1859" s="59" t="s">
        <v>87</v>
      </c>
      <c r="E1859" s="59" t="s">
        <v>1216</v>
      </c>
      <c r="F1859" s="59" t="s">
        <v>1217</v>
      </c>
      <c r="G1859" s="59">
        <v>9511000</v>
      </c>
      <c r="H1859" s="59" t="s">
        <v>1023</v>
      </c>
      <c r="I1859" s="60"/>
      <c r="J1859" s="60"/>
      <c r="K1859" s="60"/>
      <c r="L1859" s="60">
        <v>0.04</v>
      </c>
      <c r="M1859" s="60"/>
      <c r="N1859" s="60"/>
      <c r="O1859" s="60"/>
      <c r="P1859" s="60"/>
      <c r="Q1859" s="60">
        <v>0.14000000000000001</v>
      </c>
      <c r="R1859" s="60"/>
      <c r="S1859" s="60"/>
      <c r="T1859" s="60"/>
      <c r="U1859" s="58">
        <f t="shared" ref="U1859:U1922" si="29">SUM(I1859:T1859)</f>
        <v>0.18000000000000002</v>
      </c>
    </row>
    <row r="1860" spans="1:21">
      <c r="A1860" s="59">
        <v>2201</v>
      </c>
      <c r="B1860" s="59" t="s">
        <v>87</v>
      </c>
      <c r="C1860" s="59">
        <v>2201</v>
      </c>
      <c r="D1860" s="59" t="s">
        <v>87</v>
      </c>
      <c r="E1860" s="59" t="s">
        <v>1216</v>
      </c>
      <c r="F1860" s="59" t="s">
        <v>1217</v>
      </c>
      <c r="G1860" s="59">
        <v>9512000</v>
      </c>
      <c r="H1860" s="59" t="s">
        <v>1024</v>
      </c>
      <c r="I1860" s="60"/>
      <c r="J1860" s="60"/>
      <c r="K1860" s="60"/>
      <c r="L1860" s="60">
        <v>0.36</v>
      </c>
      <c r="M1860" s="60"/>
      <c r="N1860" s="60"/>
      <c r="O1860" s="60"/>
      <c r="P1860" s="60"/>
      <c r="Q1860" s="60">
        <v>0.99</v>
      </c>
      <c r="R1860" s="60"/>
      <c r="S1860" s="60"/>
      <c r="T1860" s="60"/>
      <c r="U1860" s="58">
        <f t="shared" si="29"/>
        <v>1.35</v>
      </c>
    </row>
    <row r="1861" spans="1:21">
      <c r="A1861" s="59">
        <v>2201</v>
      </c>
      <c r="B1861" s="59" t="s">
        <v>87</v>
      </c>
      <c r="C1861" s="59">
        <v>2201</v>
      </c>
      <c r="D1861" s="59" t="s">
        <v>87</v>
      </c>
      <c r="E1861" s="59" t="s">
        <v>1216</v>
      </c>
      <c r="F1861" s="59" t="s">
        <v>1217</v>
      </c>
      <c r="G1861" s="59">
        <v>9513000</v>
      </c>
      <c r="H1861" s="59" t="s">
        <v>1025</v>
      </c>
      <c r="I1861" s="60"/>
      <c r="J1861" s="60"/>
      <c r="K1861" s="60"/>
      <c r="L1861" s="60">
        <v>7.0000000000000007E-2</v>
      </c>
      <c r="M1861" s="60">
        <v>99</v>
      </c>
      <c r="N1861" s="60"/>
      <c r="O1861" s="60"/>
      <c r="P1861" s="60"/>
      <c r="Q1861" s="60">
        <v>0.06</v>
      </c>
      <c r="R1861" s="60"/>
      <c r="S1861" s="60"/>
      <c r="T1861" s="60">
        <v>1189.48</v>
      </c>
      <c r="U1861" s="58">
        <f t="shared" si="29"/>
        <v>1288.6100000000001</v>
      </c>
    </row>
    <row r="1862" spans="1:21">
      <c r="A1862" s="59">
        <v>2201</v>
      </c>
      <c r="B1862" s="59" t="s">
        <v>87</v>
      </c>
      <c r="C1862" s="59">
        <v>2201</v>
      </c>
      <c r="D1862" s="59" t="s">
        <v>87</v>
      </c>
      <c r="E1862" s="59" t="s">
        <v>1216</v>
      </c>
      <c r="F1862" s="59" t="s">
        <v>1217</v>
      </c>
      <c r="G1862" s="59">
        <v>9514000</v>
      </c>
      <c r="H1862" s="59" t="s">
        <v>1026</v>
      </c>
      <c r="I1862" s="60"/>
      <c r="J1862" s="60"/>
      <c r="K1862" s="60"/>
      <c r="L1862" s="60">
        <v>0.05</v>
      </c>
      <c r="M1862" s="60"/>
      <c r="N1862" s="60"/>
      <c r="O1862" s="60"/>
      <c r="P1862" s="60"/>
      <c r="Q1862" s="60">
        <v>0.14000000000000001</v>
      </c>
      <c r="R1862" s="60"/>
      <c r="S1862" s="60"/>
      <c r="T1862" s="60"/>
      <c r="U1862" s="58">
        <f t="shared" si="29"/>
        <v>0.19</v>
      </c>
    </row>
    <row r="1863" spans="1:21">
      <c r="A1863" s="59">
        <v>2201</v>
      </c>
      <c r="B1863" s="59" t="s">
        <v>87</v>
      </c>
      <c r="C1863" s="59">
        <v>2201</v>
      </c>
      <c r="D1863" s="59" t="s">
        <v>87</v>
      </c>
      <c r="E1863" s="59" t="s">
        <v>1216</v>
      </c>
      <c r="F1863" s="59" t="s">
        <v>1217</v>
      </c>
      <c r="G1863" s="59">
        <v>9547000</v>
      </c>
      <c r="H1863" s="59" t="s">
        <v>1028</v>
      </c>
      <c r="I1863" s="60"/>
      <c r="J1863" s="60"/>
      <c r="K1863" s="60"/>
      <c r="L1863" s="60">
        <v>0</v>
      </c>
      <c r="M1863" s="60"/>
      <c r="N1863" s="60"/>
      <c r="O1863" s="60"/>
      <c r="P1863" s="60"/>
      <c r="Q1863" s="60"/>
      <c r="R1863" s="60"/>
      <c r="S1863" s="60"/>
      <c r="T1863" s="60"/>
      <c r="U1863" s="58">
        <f t="shared" si="29"/>
        <v>0</v>
      </c>
    </row>
    <row r="1864" spans="1:21">
      <c r="A1864" s="59">
        <v>2201</v>
      </c>
      <c r="B1864" s="59" t="s">
        <v>87</v>
      </c>
      <c r="C1864" s="59">
        <v>2201</v>
      </c>
      <c r="D1864" s="59" t="s">
        <v>87</v>
      </c>
      <c r="E1864" s="59" t="s">
        <v>1216</v>
      </c>
      <c r="F1864" s="59" t="s">
        <v>1217</v>
      </c>
      <c r="G1864" s="59">
        <v>9548000</v>
      </c>
      <c r="H1864" s="59" t="s">
        <v>1029</v>
      </c>
      <c r="I1864" s="60">
        <v>374.6</v>
      </c>
      <c r="J1864" s="60">
        <v>124.68</v>
      </c>
      <c r="K1864" s="60">
        <v>602.80999999999995</v>
      </c>
      <c r="L1864" s="60">
        <v>3311.74</v>
      </c>
      <c r="M1864" s="60">
        <v>2922.28</v>
      </c>
      <c r="N1864" s="60">
        <v>767.42</v>
      </c>
      <c r="O1864" s="60">
        <v>807</v>
      </c>
      <c r="P1864" s="60">
        <v>2697.78</v>
      </c>
      <c r="Q1864" s="60">
        <v>705.54</v>
      </c>
      <c r="R1864" s="60">
        <v>398.9</v>
      </c>
      <c r="S1864" s="60">
        <v>3694.21</v>
      </c>
      <c r="T1864" s="60">
        <v>1786.79</v>
      </c>
      <c r="U1864" s="58">
        <f t="shared" si="29"/>
        <v>18193.750000000004</v>
      </c>
    </row>
    <row r="1865" spans="1:21">
      <c r="A1865" s="59">
        <v>2201</v>
      </c>
      <c r="B1865" s="59" t="s">
        <v>87</v>
      </c>
      <c r="C1865" s="59">
        <v>2201</v>
      </c>
      <c r="D1865" s="59" t="s">
        <v>87</v>
      </c>
      <c r="E1865" s="59" t="s">
        <v>1216</v>
      </c>
      <c r="F1865" s="59" t="s">
        <v>1217</v>
      </c>
      <c r="G1865" s="59">
        <v>9549000</v>
      </c>
      <c r="H1865" s="59" t="s">
        <v>1030</v>
      </c>
      <c r="I1865" s="60">
        <v>14511.06</v>
      </c>
      <c r="J1865" s="60">
        <v>5912.81</v>
      </c>
      <c r="K1865" s="60">
        <v>13943.57</v>
      </c>
      <c r="L1865" s="60">
        <v>12416.55</v>
      </c>
      <c r="M1865" s="60">
        <v>-182</v>
      </c>
      <c r="N1865" s="60">
        <v>9006.64</v>
      </c>
      <c r="O1865" s="60">
        <v>4739.68</v>
      </c>
      <c r="P1865" s="60">
        <v>10128.799999999999</v>
      </c>
      <c r="Q1865" s="60">
        <v>10091.25</v>
      </c>
      <c r="R1865" s="60">
        <v>10032.67</v>
      </c>
      <c r="S1865" s="60">
        <v>12204.58</v>
      </c>
      <c r="T1865" s="60">
        <v>29206.49</v>
      </c>
      <c r="U1865" s="58">
        <f t="shared" si="29"/>
        <v>132012.1</v>
      </c>
    </row>
    <row r="1866" spans="1:21">
      <c r="A1866" s="59">
        <v>2201</v>
      </c>
      <c r="B1866" s="59" t="s">
        <v>87</v>
      </c>
      <c r="C1866" s="59">
        <v>2201</v>
      </c>
      <c r="D1866" s="59" t="s">
        <v>87</v>
      </c>
      <c r="E1866" s="59" t="s">
        <v>1216</v>
      </c>
      <c r="F1866" s="59" t="s">
        <v>1217</v>
      </c>
      <c r="G1866" s="59">
        <v>9552000</v>
      </c>
      <c r="H1866" s="59" t="s">
        <v>1031</v>
      </c>
      <c r="I1866" s="60"/>
      <c r="J1866" s="60"/>
      <c r="K1866" s="60"/>
      <c r="L1866" s="60">
        <v>0.04</v>
      </c>
      <c r="M1866" s="60"/>
      <c r="N1866" s="60"/>
      <c r="O1866" s="60"/>
      <c r="P1866" s="60"/>
      <c r="Q1866" s="60">
        <v>0.06</v>
      </c>
      <c r="R1866" s="60"/>
      <c r="S1866" s="60"/>
      <c r="T1866" s="60"/>
      <c r="U1866" s="58">
        <f t="shared" si="29"/>
        <v>0.1</v>
      </c>
    </row>
    <row r="1867" spans="1:21">
      <c r="A1867" s="59">
        <v>2201</v>
      </c>
      <c r="B1867" s="59" t="s">
        <v>87</v>
      </c>
      <c r="C1867" s="59">
        <v>2201</v>
      </c>
      <c r="D1867" s="59" t="s">
        <v>87</v>
      </c>
      <c r="E1867" s="59" t="s">
        <v>1216</v>
      </c>
      <c r="F1867" s="59" t="s">
        <v>1217</v>
      </c>
      <c r="G1867" s="59">
        <v>9553000</v>
      </c>
      <c r="H1867" s="59" t="s">
        <v>1032</v>
      </c>
      <c r="I1867" s="60"/>
      <c r="J1867" s="60"/>
      <c r="K1867" s="60">
        <v>68.760000000000005</v>
      </c>
      <c r="L1867" s="60">
        <v>161.38</v>
      </c>
      <c r="M1867" s="60"/>
      <c r="N1867" s="60"/>
      <c r="O1867" s="60"/>
      <c r="P1867" s="60">
        <v>1831.91</v>
      </c>
      <c r="Q1867" s="60">
        <v>1116.46</v>
      </c>
      <c r="R1867" s="60"/>
      <c r="S1867" s="60"/>
      <c r="T1867" s="60">
        <v>283.87</v>
      </c>
      <c r="U1867" s="58">
        <f t="shared" si="29"/>
        <v>3462.38</v>
      </c>
    </row>
    <row r="1868" spans="1:21">
      <c r="A1868" s="59">
        <v>2201</v>
      </c>
      <c r="B1868" s="59" t="s">
        <v>87</v>
      </c>
      <c r="C1868" s="59">
        <v>2201</v>
      </c>
      <c r="D1868" s="59" t="s">
        <v>87</v>
      </c>
      <c r="E1868" s="59" t="s">
        <v>1216</v>
      </c>
      <c r="F1868" s="59" t="s">
        <v>1217</v>
      </c>
      <c r="G1868" s="59">
        <v>9554000</v>
      </c>
      <c r="H1868" s="59" t="s">
        <v>1033</v>
      </c>
      <c r="I1868" s="60"/>
      <c r="J1868" s="60"/>
      <c r="K1868" s="60"/>
      <c r="L1868" s="60">
        <v>0.01</v>
      </c>
      <c r="M1868" s="60"/>
      <c r="N1868" s="60"/>
      <c r="O1868" s="60"/>
      <c r="P1868" s="60"/>
      <c r="Q1868" s="60">
        <v>7.0000000000000007E-2</v>
      </c>
      <c r="R1868" s="60"/>
      <c r="S1868" s="60"/>
      <c r="T1868" s="60"/>
      <c r="U1868" s="58">
        <f t="shared" si="29"/>
        <v>0.08</v>
      </c>
    </row>
    <row r="1869" spans="1:21">
      <c r="A1869" s="59">
        <v>2201</v>
      </c>
      <c r="B1869" s="59" t="s">
        <v>87</v>
      </c>
      <c r="C1869" s="59">
        <v>2201</v>
      </c>
      <c r="D1869" s="59" t="s">
        <v>87</v>
      </c>
      <c r="E1869" s="59" t="s">
        <v>1216</v>
      </c>
      <c r="F1869" s="59" t="s">
        <v>1217</v>
      </c>
      <c r="G1869" s="59">
        <v>9556000</v>
      </c>
      <c r="H1869" s="59" t="s">
        <v>1034</v>
      </c>
      <c r="I1869" s="60"/>
      <c r="J1869" s="60"/>
      <c r="K1869" s="60"/>
      <c r="L1869" s="60">
        <v>0.04</v>
      </c>
      <c r="M1869" s="60"/>
      <c r="N1869" s="60"/>
      <c r="O1869" s="60"/>
      <c r="P1869" s="60"/>
      <c r="Q1869" s="60">
        <v>0.1</v>
      </c>
      <c r="R1869" s="60"/>
      <c r="S1869" s="60"/>
      <c r="T1869" s="60"/>
      <c r="U1869" s="58">
        <f t="shared" si="29"/>
        <v>0.14000000000000001</v>
      </c>
    </row>
    <row r="1870" spans="1:21">
      <c r="A1870" s="59">
        <v>2201</v>
      </c>
      <c r="B1870" s="59" t="s">
        <v>87</v>
      </c>
      <c r="C1870" s="59">
        <v>2201</v>
      </c>
      <c r="D1870" s="59" t="s">
        <v>87</v>
      </c>
      <c r="E1870" s="59" t="s">
        <v>1216</v>
      </c>
      <c r="F1870" s="59" t="s">
        <v>1217</v>
      </c>
      <c r="G1870" s="59">
        <v>9560000</v>
      </c>
      <c r="H1870" s="59" t="s">
        <v>1035</v>
      </c>
      <c r="I1870" s="60"/>
      <c r="J1870" s="60"/>
      <c r="K1870" s="60"/>
      <c r="L1870" s="60">
        <v>0.08</v>
      </c>
      <c r="M1870" s="60"/>
      <c r="N1870" s="60"/>
      <c r="O1870" s="60"/>
      <c r="P1870" s="60"/>
      <c r="Q1870" s="60">
        <v>178.98</v>
      </c>
      <c r="R1870" s="60"/>
      <c r="S1870" s="60"/>
      <c r="T1870" s="60"/>
      <c r="U1870" s="58">
        <f t="shared" si="29"/>
        <v>179.06</v>
      </c>
    </row>
    <row r="1871" spans="1:21">
      <c r="A1871" s="59">
        <v>2201</v>
      </c>
      <c r="B1871" s="59" t="s">
        <v>87</v>
      </c>
      <c r="C1871" s="59">
        <v>2201</v>
      </c>
      <c r="D1871" s="59" t="s">
        <v>87</v>
      </c>
      <c r="E1871" s="59" t="s">
        <v>1216</v>
      </c>
      <c r="F1871" s="59" t="s">
        <v>1217</v>
      </c>
      <c r="G1871" s="59">
        <v>9561100</v>
      </c>
      <c r="H1871" s="59" t="s">
        <v>1036</v>
      </c>
      <c r="I1871" s="60"/>
      <c r="J1871" s="60"/>
      <c r="K1871" s="60"/>
      <c r="L1871" s="60">
        <v>0.01</v>
      </c>
      <c r="M1871" s="60"/>
      <c r="N1871" s="60"/>
      <c r="O1871" s="60"/>
      <c r="P1871" s="60"/>
      <c r="Q1871" s="60">
        <v>0.01</v>
      </c>
      <c r="R1871" s="60"/>
      <c r="S1871" s="60"/>
      <c r="T1871" s="60"/>
      <c r="U1871" s="58">
        <f t="shared" si="29"/>
        <v>0.02</v>
      </c>
    </row>
    <row r="1872" spans="1:21">
      <c r="A1872" s="59">
        <v>2201</v>
      </c>
      <c r="B1872" s="59" t="s">
        <v>87</v>
      </c>
      <c r="C1872" s="59">
        <v>2201</v>
      </c>
      <c r="D1872" s="59" t="s">
        <v>87</v>
      </c>
      <c r="E1872" s="59" t="s">
        <v>1216</v>
      </c>
      <c r="F1872" s="59" t="s">
        <v>1217</v>
      </c>
      <c r="G1872" s="59">
        <v>9561200</v>
      </c>
      <c r="H1872" s="59" t="s">
        <v>1037</v>
      </c>
      <c r="I1872" s="60"/>
      <c r="J1872" s="60"/>
      <c r="K1872" s="60"/>
      <c r="L1872" s="60">
        <v>0.09</v>
      </c>
      <c r="M1872" s="60"/>
      <c r="N1872" s="60"/>
      <c r="O1872" s="60"/>
      <c r="P1872" s="60"/>
      <c r="Q1872" s="60">
        <v>0.22</v>
      </c>
      <c r="R1872" s="60"/>
      <c r="S1872" s="60"/>
      <c r="T1872" s="60"/>
      <c r="U1872" s="58">
        <f t="shared" si="29"/>
        <v>0.31</v>
      </c>
    </row>
    <row r="1873" spans="1:21">
      <c r="A1873" s="59">
        <v>2201</v>
      </c>
      <c r="B1873" s="59" t="s">
        <v>87</v>
      </c>
      <c r="C1873" s="59">
        <v>2201</v>
      </c>
      <c r="D1873" s="59" t="s">
        <v>87</v>
      </c>
      <c r="E1873" s="59" t="s">
        <v>1216</v>
      </c>
      <c r="F1873" s="59" t="s">
        <v>1217</v>
      </c>
      <c r="G1873" s="59">
        <v>9561300</v>
      </c>
      <c r="H1873" s="59" t="s">
        <v>1038</v>
      </c>
      <c r="I1873" s="60"/>
      <c r="J1873" s="60"/>
      <c r="K1873" s="60"/>
      <c r="L1873" s="60">
        <v>0.06</v>
      </c>
      <c r="M1873" s="60"/>
      <c r="N1873" s="60"/>
      <c r="O1873" s="60"/>
      <c r="P1873" s="60"/>
      <c r="Q1873" s="60">
        <v>0.15</v>
      </c>
      <c r="R1873" s="60"/>
      <c r="S1873" s="60"/>
      <c r="T1873" s="60"/>
      <c r="U1873" s="58">
        <f t="shared" si="29"/>
        <v>0.21</v>
      </c>
    </row>
    <row r="1874" spans="1:21">
      <c r="A1874" s="59">
        <v>2201</v>
      </c>
      <c r="B1874" s="59" t="s">
        <v>87</v>
      </c>
      <c r="C1874" s="59">
        <v>2201</v>
      </c>
      <c r="D1874" s="59" t="s">
        <v>87</v>
      </c>
      <c r="E1874" s="59" t="s">
        <v>1216</v>
      </c>
      <c r="F1874" s="59" t="s">
        <v>1217</v>
      </c>
      <c r="G1874" s="59">
        <v>9562000</v>
      </c>
      <c r="H1874" s="59" t="s">
        <v>1039</v>
      </c>
      <c r="I1874" s="60">
        <v>453.67</v>
      </c>
      <c r="J1874" s="60">
        <v>488.16</v>
      </c>
      <c r="K1874" s="60">
        <v>568.16</v>
      </c>
      <c r="L1874" s="60">
        <v>481.54</v>
      </c>
      <c r="M1874" s="60">
        <v>1478.72</v>
      </c>
      <c r="N1874" s="60">
        <v>1283.92</v>
      </c>
      <c r="O1874" s="60">
        <v>1423.71</v>
      </c>
      <c r="P1874" s="60">
        <v>717.83</v>
      </c>
      <c r="Q1874" s="60">
        <v>881.02</v>
      </c>
      <c r="R1874" s="60">
        <v>890.79</v>
      </c>
      <c r="S1874" s="60">
        <v>483.99</v>
      </c>
      <c r="T1874" s="60">
        <v>603.09</v>
      </c>
      <c r="U1874" s="58">
        <f t="shared" si="29"/>
        <v>9754.6</v>
      </c>
    </row>
    <row r="1875" spans="1:21">
      <c r="A1875" s="59">
        <v>2201</v>
      </c>
      <c r="B1875" s="59" t="s">
        <v>87</v>
      </c>
      <c r="C1875" s="59">
        <v>2201</v>
      </c>
      <c r="D1875" s="59" t="s">
        <v>87</v>
      </c>
      <c r="E1875" s="59" t="s">
        <v>1216</v>
      </c>
      <c r="F1875" s="59" t="s">
        <v>1217</v>
      </c>
      <c r="G1875" s="59">
        <v>9563000</v>
      </c>
      <c r="H1875" s="59" t="s">
        <v>1040</v>
      </c>
      <c r="I1875" s="60"/>
      <c r="J1875" s="60"/>
      <c r="K1875" s="60"/>
      <c r="L1875" s="60">
        <v>0.01</v>
      </c>
      <c r="M1875" s="60"/>
      <c r="N1875" s="60"/>
      <c r="O1875" s="60"/>
      <c r="P1875" s="60"/>
      <c r="Q1875" s="60">
        <v>136.63999999999999</v>
      </c>
      <c r="R1875" s="60"/>
      <c r="S1875" s="60"/>
      <c r="T1875" s="60"/>
      <c r="U1875" s="58">
        <f t="shared" si="29"/>
        <v>136.64999999999998</v>
      </c>
    </row>
    <row r="1876" spans="1:21">
      <c r="A1876" s="59">
        <v>2201</v>
      </c>
      <c r="B1876" s="59" t="s">
        <v>87</v>
      </c>
      <c r="C1876" s="59">
        <v>2201</v>
      </c>
      <c r="D1876" s="59" t="s">
        <v>87</v>
      </c>
      <c r="E1876" s="59" t="s">
        <v>1216</v>
      </c>
      <c r="F1876" s="59" t="s">
        <v>1217</v>
      </c>
      <c r="G1876" s="59">
        <v>9566000</v>
      </c>
      <c r="H1876" s="59" t="s">
        <v>1041</v>
      </c>
      <c r="I1876" s="60">
        <v>616.29</v>
      </c>
      <c r="J1876" s="60">
        <v>1161.6500000000001</v>
      </c>
      <c r="K1876" s="60">
        <v>1780.4</v>
      </c>
      <c r="L1876" s="60">
        <v>3166.89</v>
      </c>
      <c r="M1876" s="60">
        <v>1585.5</v>
      </c>
      <c r="N1876" s="60">
        <v>1797.19</v>
      </c>
      <c r="O1876" s="60">
        <v>989.2</v>
      </c>
      <c r="P1876" s="60">
        <v>1103.97</v>
      </c>
      <c r="Q1876" s="60">
        <v>2876.27</v>
      </c>
      <c r="R1876" s="60">
        <v>214.49</v>
      </c>
      <c r="S1876" s="60">
        <v>1423.38</v>
      </c>
      <c r="T1876" s="60">
        <v>1471.47</v>
      </c>
      <c r="U1876" s="58">
        <f t="shared" si="29"/>
        <v>18186.7</v>
      </c>
    </row>
    <row r="1877" spans="1:21">
      <c r="A1877" s="59">
        <v>2201</v>
      </c>
      <c r="B1877" s="59" t="s">
        <v>87</v>
      </c>
      <c r="C1877" s="59">
        <v>2201</v>
      </c>
      <c r="D1877" s="59" t="s">
        <v>87</v>
      </c>
      <c r="E1877" s="59" t="s">
        <v>1216</v>
      </c>
      <c r="F1877" s="59" t="s">
        <v>1217</v>
      </c>
      <c r="G1877" s="59">
        <v>9569200</v>
      </c>
      <c r="H1877" s="59" t="s">
        <v>1043</v>
      </c>
      <c r="I1877" s="60"/>
      <c r="J1877" s="60"/>
      <c r="K1877" s="60"/>
      <c r="L1877" s="60">
        <v>0.02</v>
      </c>
      <c r="M1877" s="60"/>
      <c r="N1877" s="60"/>
      <c r="O1877" s="60"/>
      <c r="P1877" s="60"/>
      <c r="Q1877" s="60">
        <v>0.03</v>
      </c>
      <c r="R1877" s="60"/>
      <c r="S1877" s="60"/>
      <c r="T1877" s="60"/>
      <c r="U1877" s="58">
        <f t="shared" si="29"/>
        <v>0.05</v>
      </c>
    </row>
    <row r="1878" spans="1:21">
      <c r="A1878" s="59">
        <v>2201</v>
      </c>
      <c r="B1878" s="59" t="s">
        <v>87</v>
      </c>
      <c r="C1878" s="59">
        <v>2201</v>
      </c>
      <c r="D1878" s="59" t="s">
        <v>87</v>
      </c>
      <c r="E1878" s="59" t="s">
        <v>1216</v>
      </c>
      <c r="F1878" s="59" t="s">
        <v>1217</v>
      </c>
      <c r="G1878" s="59">
        <v>9569300</v>
      </c>
      <c r="H1878" s="59" t="s">
        <v>1044</v>
      </c>
      <c r="I1878" s="60"/>
      <c r="J1878" s="60"/>
      <c r="K1878" s="60"/>
      <c r="L1878" s="60">
        <v>0.01</v>
      </c>
      <c r="M1878" s="60">
        <v>893.45</v>
      </c>
      <c r="N1878" s="60"/>
      <c r="O1878" s="60"/>
      <c r="P1878" s="60">
        <v>63.42</v>
      </c>
      <c r="Q1878" s="60">
        <v>0.02</v>
      </c>
      <c r="R1878" s="60"/>
      <c r="S1878" s="60">
        <v>20.100000000000001</v>
      </c>
      <c r="T1878" s="60"/>
      <c r="U1878" s="58">
        <f t="shared" si="29"/>
        <v>977</v>
      </c>
    </row>
    <row r="1879" spans="1:21">
      <c r="A1879" s="59">
        <v>2201</v>
      </c>
      <c r="B1879" s="59" t="s">
        <v>87</v>
      </c>
      <c r="C1879" s="59">
        <v>2201</v>
      </c>
      <c r="D1879" s="59" t="s">
        <v>87</v>
      </c>
      <c r="E1879" s="59" t="s">
        <v>1216</v>
      </c>
      <c r="F1879" s="59" t="s">
        <v>1217</v>
      </c>
      <c r="G1879" s="59">
        <v>9570000</v>
      </c>
      <c r="H1879" s="59" t="s">
        <v>1045</v>
      </c>
      <c r="I1879" s="60"/>
      <c r="J1879" s="60"/>
      <c r="K1879" s="60"/>
      <c r="L1879" s="60">
        <v>144.01</v>
      </c>
      <c r="M1879" s="60"/>
      <c r="N1879" s="60"/>
      <c r="O1879" s="60"/>
      <c r="P1879" s="60"/>
      <c r="Q1879" s="60">
        <v>0.09</v>
      </c>
      <c r="R1879" s="60"/>
      <c r="S1879" s="60"/>
      <c r="T1879" s="60"/>
      <c r="U1879" s="58">
        <f t="shared" si="29"/>
        <v>144.1</v>
      </c>
    </row>
    <row r="1880" spans="1:21">
      <c r="A1880" s="59">
        <v>2201</v>
      </c>
      <c r="B1880" s="59" t="s">
        <v>87</v>
      </c>
      <c r="C1880" s="59">
        <v>2201</v>
      </c>
      <c r="D1880" s="59" t="s">
        <v>87</v>
      </c>
      <c r="E1880" s="59" t="s">
        <v>1216</v>
      </c>
      <c r="F1880" s="59" t="s">
        <v>1217</v>
      </c>
      <c r="G1880" s="59">
        <v>9571000</v>
      </c>
      <c r="H1880" s="59" t="s">
        <v>1046</v>
      </c>
      <c r="I1880" s="60"/>
      <c r="J1880" s="60"/>
      <c r="K1880" s="60"/>
      <c r="L1880" s="60">
        <v>0.05</v>
      </c>
      <c r="M1880" s="60"/>
      <c r="N1880" s="60"/>
      <c r="O1880" s="60"/>
      <c r="P1880" s="60"/>
      <c r="Q1880" s="60">
        <v>0.11</v>
      </c>
      <c r="R1880" s="60"/>
      <c r="S1880" s="60"/>
      <c r="T1880" s="60"/>
      <c r="U1880" s="58">
        <f t="shared" si="29"/>
        <v>0.16</v>
      </c>
    </row>
    <row r="1881" spans="1:21">
      <c r="A1881" s="59">
        <v>2201</v>
      </c>
      <c r="B1881" s="59" t="s">
        <v>87</v>
      </c>
      <c r="C1881" s="59">
        <v>2201</v>
      </c>
      <c r="D1881" s="59" t="s">
        <v>87</v>
      </c>
      <c r="E1881" s="59" t="s">
        <v>1216</v>
      </c>
      <c r="F1881" s="59" t="s">
        <v>1217</v>
      </c>
      <c r="G1881" s="59">
        <v>9580000</v>
      </c>
      <c r="H1881" s="59" t="s">
        <v>1047</v>
      </c>
      <c r="I1881" s="60"/>
      <c r="J1881" s="60"/>
      <c r="K1881" s="60"/>
      <c r="L1881" s="60">
        <v>7.0000000000000007E-2</v>
      </c>
      <c r="M1881" s="60"/>
      <c r="N1881" s="60"/>
      <c r="O1881" s="60"/>
      <c r="P1881" s="60"/>
      <c r="Q1881" s="60">
        <v>0.15</v>
      </c>
      <c r="R1881" s="60"/>
      <c r="S1881" s="60"/>
      <c r="T1881" s="60"/>
      <c r="U1881" s="58">
        <f t="shared" si="29"/>
        <v>0.22</v>
      </c>
    </row>
    <row r="1882" spans="1:21">
      <c r="A1882" s="59">
        <v>2201</v>
      </c>
      <c r="B1882" s="59" t="s">
        <v>87</v>
      </c>
      <c r="C1882" s="59">
        <v>2201</v>
      </c>
      <c r="D1882" s="59" t="s">
        <v>87</v>
      </c>
      <c r="E1882" s="59" t="s">
        <v>1216</v>
      </c>
      <c r="F1882" s="59" t="s">
        <v>1217</v>
      </c>
      <c r="G1882" s="59">
        <v>9581000</v>
      </c>
      <c r="H1882" s="59" t="s">
        <v>1048</v>
      </c>
      <c r="I1882" s="60"/>
      <c r="J1882" s="60"/>
      <c r="K1882" s="60"/>
      <c r="L1882" s="60">
        <v>0.06</v>
      </c>
      <c r="M1882" s="60"/>
      <c r="N1882" s="60"/>
      <c r="O1882" s="60"/>
      <c r="P1882" s="60"/>
      <c r="Q1882" s="60">
        <v>0.12</v>
      </c>
      <c r="R1882" s="60"/>
      <c r="S1882" s="60"/>
      <c r="T1882" s="60"/>
      <c r="U1882" s="58">
        <f t="shared" si="29"/>
        <v>0.18</v>
      </c>
    </row>
    <row r="1883" spans="1:21">
      <c r="A1883" s="59">
        <v>2201</v>
      </c>
      <c r="B1883" s="59" t="s">
        <v>87</v>
      </c>
      <c r="C1883" s="59">
        <v>2201</v>
      </c>
      <c r="D1883" s="59" t="s">
        <v>87</v>
      </c>
      <c r="E1883" s="59" t="s">
        <v>1216</v>
      </c>
      <c r="F1883" s="59" t="s">
        <v>1217</v>
      </c>
      <c r="G1883" s="59">
        <v>9582000</v>
      </c>
      <c r="H1883" s="59" t="s">
        <v>1049</v>
      </c>
      <c r="I1883" s="60">
        <v>319.42</v>
      </c>
      <c r="J1883" s="60"/>
      <c r="K1883" s="60">
        <v>237</v>
      </c>
      <c r="L1883" s="60">
        <v>19.43</v>
      </c>
      <c r="M1883" s="60">
        <v>178.26</v>
      </c>
      <c r="N1883" s="60">
        <v>43.42</v>
      </c>
      <c r="O1883" s="60">
        <v>236.25</v>
      </c>
      <c r="P1883" s="60">
        <v>111.28</v>
      </c>
      <c r="Q1883" s="60">
        <v>205.84</v>
      </c>
      <c r="R1883" s="60">
        <v>408.17</v>
      </c>
      <c r="S1883" s="60">
        <v>347.82</v>
      </c>
      <c r="T1883" s="60">
        <v>215.91</v>
      </c>
      <c r="U1883" s="58">
        <f t="shared" si="29"/>
        <v>2322.7999999999997</v>
      </c>
    </row>
    <row r="1884" spans="1:21">
      <c r="A1884" s="59">
        <v>2201</v>
      </c>
      <c r="B1884" s="59" t="s">
        <v>87</v>
      </c>
      <c r="C1884" s="59">
        <v>2201</v>
      </c>
      <c r="D1884" s="59" t="s">
        <v>87</v>
      </c>
      <c r="E1884" s="59" t="s">
        <v>1216</v>
      </c>
      <c r="F1884" s="59" t="s">
        <v>1217</v>
      </c>
      <c r="G1884" s="59">
        <v>9583000</v>
      </c>
      <c r="H1884" s="59" t="s">
        <v>1050</v>
      </c>
      <c r="I1884" s="60">
        <v>4849.4399999999996</v>
      </c>
      <c r="J1884" s="60">
        <v>5831.62</v>
      </c>
      <c r="K1884" s="60">
        <v>3704.61</v>
      </c>
      <c r="L1884" s="60">
        <v>1191.6099999999999</v>
      </c>
      <c r="M1884" s="60">
        <v>3084.18</v>
      </c>
      <c r="N1884" s="60">
        <v>2557.35</v>
      </c>
      <c r="O1884" s="60">
        <v>2419.67</v>
      </c>
      <c r="P1884" s="60">
        <v>4199.09</v>
      </c>
      <c r="Q1884" s="60">
        <v>6887.64</v>
      </c>
      <c r="R1884" s="60">
        <v>2558.92</v>
      </c>
      <c r="S1884" s="60">
        <v>5146.92</v>
      </c>
      <c r="T1884" s="60">
        <v>4915.97</v>
      </c>
      <c r="U1884" s="58">
        <f t="shared" si="29"/>
        <v>47347.02</v>
      </c>
    </row>
    <row r="1885" spans="1:21">
      <c r="A1885" s="59">
        <v>2201</v>
      </c>
      <c r="B1885" s="59" t="s">
        <v>87</v>
      </c>
      <c r="C1885" s="59">
        <v>2201</v>
      </c>
      <c r="D1885" s="59" t="s">
        <v>87</v>
      </c>
      <c r="E1885" s="59" t="s">
        <v>1216</v>
      </c>
      <c r="F1885" s="59" t="s">
        <v>1217</v>
      </c>
      <c r="G1885" s="59">
        <v>9584000</v>
      </c>
      <c r="H1885" s="59" t="s">
        <v>1051</v>
      </c>
      <c r="I1885" s="60"/>
      <c r="J1885" s="60"/>
      <c r="K1885" s="60"/>
      <c r="L1885" s="60">
        <v>0.05</v>
      </c>
      <c r="M1885" s="60"/>
      <c r="N1885" s="60"/>
      <c r="O1885" s="60"/>
      <c r="P1885" s="60"/>
      <c r="Q1885" s="60">
        <v>0.11</v>
      </c>
      <c r="R1885" s="60"/>
      <c r="S1885" s="60"/>
      <c r="T1885" s="60"/>
      <c r="U1885" s="58">
        <f t="shared" si="29"/>
        <v>0.16</v>
      </c>
    </row>
    <row r="1886" spans="1:21">
      <c r="A1886" s="59">
        <v>2201</v>
      </c>
      <c r="B1886" s="59" t="s">
        <v>87</v>
      </c>
      <c r="C1886" s="59">
        <v>2201</v>
      </c>
      <c r="D1886" s="59" t="s">
        <v>87</v>
      </c>
      <c r="E1886" s="59" t="s">
        <v>1216</v>
      </c>
      <c r="F1886" s="59" t="s">
        <v>1217</v>
      </c>
      <c r="G1886" s="59">
        <v>9585000</v>
      </c>
      <c r="H1886" s="59" t="s">
        <v>1052</v>
      </c>
      <c r="I1886" s="60">
        <v>349.8</v>
      </c>
      <c r="J1886" s="60"/>
      <c r="K1886" s="60">
        <v>279.31</v>
      </c>
      <c r="L1886" s="60">
        <v>107.51</v>
      </c>
      <c r="M1886" s="60">
        <v>190.98</v>
      </c>
      <c r="N1886" s="60"/>
      <c r="O1886" s="60">
        <v>427.34</v>
      </c>
      <c r="P1886" s="60">
        <v>121.57</v>
      </c>
      <c r="Q1886" s="60">
        <v>590.15</v>
      </c>
      <c r="R1886" s="60">
        <v>714.45</v>
      </c>
      <c r="S1886" s="60">
        <v>627.91</v>
      </c>
      <c r="T1886" s="60">
        <v>1067.21</v>
      </c>
      <c r="U1886" s="58">
        <f t="shared" si="29"/>
        <v>4476.2299999999996</v>
      </c>
    </row>
    <row r="1887" spans="1:21">
      <c r="A1887" s="59">
        <v>2201</v>
      </c>
      <c r="B1887" s="59" t="s">
        <v>87</v>
      </c>
      <c r="C1887" s="59">
        <v>2201</v>
      </c>
      <c r="D1887" s="59" t="s">
        <v>87</v>
      </c>
      <c r="E1887" s="59" t="s">
        <v>1216</v>
      </c>
      <c r="F1887" s="59" t="s">
        <v>1217</v>
      </c>
      <c r="G1887" s="59">
        <v>9586000</v>
      </c>
      <c r="H1887" s="59" t="s">
        <v>1053</v>
      </c>
      <c r="I1887" s="60">
        <v>155.65</v>
      </c>
      <c r="J1887" s="60">
        <v>285.31</v>
      </c>
      <c r="K1887" s="60">
        <v>215.24</v>
      </c>
      <c r="L1887" s="60">
        <v>172.3</v>
      </c>
      <c r="M1887" s="60">
        <v>26.37</v>
      </c>
      <c r="N1887" s="60">
        <v>115.73</v>
      </c>
      <c r="O1887" s="60">
        <v>159.26</v>
      </c>
      <c r="P1887" s="60">
        <v>50.37</v>
      </c>
      <c r="Q1887" s="60">
        <v>235.45</v>
      </c>
      <c r="R1887" s="60">
        <v>337.99</v>
      </c>
      <c r="S1887" s="60">
        <v>335.58</v>
      </c>
      <c r="T1887" s="60">
        <v>469.98</v>
      </c>
      <c r="U1887" s="58">
        <f t="shared" si="29"/>
        <v>2559.23</v>
      </c>
    </row>
    <row r="1888" spans="1:21">
      <c r="A1888" s="59">
        <v>2201</v>
      </c>
      <c r="B1888" s="59" t="s">
        <v>87</v>
      </c>
      <c r="C1888" s="59">
        <v>2201</v>
      </c>
      <c r="D1888" s="59" t="s">
        <v>87</v>
      </c>
      <c r="E1888" s="59" t="s">
        <v>1216</v>
      </c>
      <c r="F1888" s="59" t="s">
        <v>1217</v>
      </c>
      <c r="G1888" s="59">
        <v>9587000</v>
      </c>
      <c r="H1888" s="59" t="s">
        <v>1054</v>
      </c>
      <c r="I1888" s="60"/>
      <c r="J1888" s="60"/>
      <c r="K1888" s="60"/>
      <c r="L1888" s="60">
        <v>0.02</v>
      </c>
      <c r="M1888" s="60"/>
      <c r="N1888" s="60"/>
      <c r="O1888" s="60"/>
      <c r="P1888" s="60"/>
      <c r="Q1888" s="60">
        <v>0.08</v>
      </c>
      <c r="R1888" s="60"/>
      <c r="S1888" s="60"/>
      <c r="T1888" s="60"/>
      <c r="U1888" s="58">
        <f t="shared" si="29"/>
        <v>0.1</v>
      </c>
    </row>
    <row r="1889" spans="1:21">
      <c r="A1889" s="59">
        <v>2201</v>
      </c>
      <c r="B1889" s="59" t="s">
        <v>87</v>
      </c>
      <c r="C1889" s="59">
        <v>2201</v>
      </c>
      <c r="D1889" s="59" t="s">
        <v>87</v>
      </c>
      <c r="E1889" s="59" t="s">
        <v>1216</v>
      </c>
      <c r="F1889" s="59" t="s">
        <v>1217</v>
      </c>
      <c r="G1889" s="59">
        <v>9588000</v>
      </c>
      <c r="H1889" s="59" t="s">
        <v>1055</v>
      </c>
      <c r="I1889" s="60">
        <v>2346.59</v>
      </c>
      <c r="J1889" s="60">
        <v>5577.84</v>
      </c>
      <c r="K1889" s="60">
        <v>3369.89</v>
      </c>
      <c r="L1889" s="60">
        <v>3651.8</v>
      </c>
      <c r="M1889" s="60">
        <v>5952.33</v>
      </c>
      <c r="N1889" s="60">
        <v>5163.5600000000004</v>
      </c>
      <c r="O1889" s="60">
        <v>3387.8</v>
      </c>
      <c r="P1889" s="60">
        <v>5094.1099999999997</v>
      </c>
      <c r="Q1889" s="60">
        <v>4815.95</v>
      </c>
      <c r="R1889" s="60">
        <v>2477.19</v>
      </c>
      <c r="S1889" s="60">
        <v>3474.04</v>
      </c>
      <c r="T1889" s="60">
        <v>9325.2099999999991</v>
      </c>
      <c r="U1889" s="58">
        <f t="shared" si="29"/>
        <v>54636.31</v>
      </c>
    </row>
    <row r="1890" spans="1:21">
      <c r="A1890" s="59">
        <v>2201</v>
      </c>
      <c r="B1890" s="59" t="s">
        <v>87</v>
      </c>
      <c r="C1890" s="59">
        <v>2201</v>
      </c>
      <c r="D1890" s="59" t="s">
        <v>87</v>
      </c>
      <c r="E1890" s="59" t="s">
        <v>1216</v>
      </c>
      <c r="F1890" s="59" t="s">
        <v>1217</v>
      </c>
      <c r="G1890" s="59">
        <v>9591000</v>
      </c>
      <c r="H1890" s="59" t="s">
        <v>1056</v>
      </c>
      <c r="I1890" s="60"/>
      <c r="J1890" s="60"/>
      <c r="K1890" s="60"/>
      <c r="L1890" s="60">
        <v>0.03</v>
      </c>
      <c r="M1890" s="60"/>
      <c r="N1890" s="60"/>
      <c r="O1890" s="60"/>
      <c r="P1890" s="60"/>
      <c r="Q1890" s="60">
        <v>0.06</v>
      </c>
      <c r="R1890" s="60"/>
      <c r="S1890" s="60"/>
      <c r="T1890" s="60"/>
      <c r="U1890" s="58">
        <f t="shared" si="29"/>
        <v>0.09</v>
      </c>
    </row>
    <row r="1891" spans="1:21">
      <c r="A1891" s="59">
        <v>2201</v>
      </c>
      <c r="B1891" s="59" t="s">
        <v>87</v>
      </c>
      <c r="C1891" s="59">
        <v>2201</v>
      </c>
      <c r="D1891" s="59" t="s">
        <v>87</v>
      </c>
      <c r="E1891" s="59" t="s">
        <v>1216</v>
      </c>
      <c r="F1891" s="59" t="s">
        <v>1217</v>
      </c>
      <c r="G1891" s="59">
        <v>9592000</v>
      </c>
      <c r="H1891" s="59" t="s">
        <v>1057</v>
      </c>
      <c r="I1891" s="60"/>
      <c r="J1891" s="60"/>
      <c r="K1891" s="60"/>
      <c r="L1891" s="60">
        <v>2723.13</v>
      </c>
      <c r="M1891" s="60"/>
      <c r="N1891" s="60">
        <v>674.04</v>
      </c>
      <c r="O1891" s="60"/>
      <c r="P1891" s="60"/>
      <c r="Q1891" s="60">
        <v>0.23</v>
      </c>
      <c r="R1891" s="60"/>
      <c r="S1891" s="60"/>
      <c r="T1891" s="60"/>
      <c r="U1891" s="58">
        <f t="shared" si="29"/>
        <v>3397.4</v>
      </c>
    </row>
    <row r="1892" spans="1:21">
      <c r="A1892" s="59">
        <v>2201</v>
      </c>
      <c r="B1892" s="59" t="s">
        <v>87</v>
      </c>
      <c r="C1892" s="59">
        <v>2201</v>
      </c>
      <c r="D1892" s="59" t="s">
        <v>87</v>
      </c>
      <c r="E1892" s="59" t="s">
        <v>1216</v>
      </c>
      <c r="F1892" s="59" t="s">
        <v>1217</v>
      </c>
      <c r="G1892" s="59">
        <v>9593000</v>
      </c>
      <c r="H1892" s="59" t="s">
        <v>1058</v>
      </c>
      <c r="I1892" s="60"/>
      <c r="J1892" s="60"/>
      <c r="K1892" s="60"/>
      <c r="L1892" s="60">
        <v>0.48</v>
      </c>
      <c r="M1892" s="60"/>
      <c r="N1892" s="60"/>
      <c r="O1892" s="60"/>
      <c r="P1892" s="60"/>
      <c r="Q1892" s="60">
        <v>77.930000000000007</v>
      </c>
      <c r="R1892" s="60"/>
      <c r="S1892" s="60"/>
      <c r="T1892" s="60"/>
      <c r="U1892" s="58">
        <f t="shared" si="29"/>
        <v>78.410000000000011</v>
      </c>
    </row>
    <row r="1893" spans="1:21">
      <c r="A1893" s="59">
        <v>2201</v>
      </c>
      <c r="B1893" s="59" t="s">
        <v>87</v>
      </c>
      <c r="C1893" s="59">
        <v>2201</v>
      </c>
      <c r="D1893" s="59" t="s">
        <v>87</v>
      </c>
      <c r="E1893" s="59" t="s">
        <v>1216</v>
      </c>
      <c r="F1893" s="59" t="s">
        <v>1217</v>
      </c>
      <c r="G1893" s="59">
        <v>9594000</v>
      </c>
      <c r="H1893" s="59" t="s">
        <v>1059</v>
      </c>
      <c r="I1893" s="60"/>
      <c r="J1893" s="60"/>
      <c r="K1893" s="60"/>
      <c r="L1893" s="60">
        <v>0.26</v>
      </c>
      <c r="M1893" s="60"/>
      <c r="N1893" s="60"/>
      <c r="O1893" s="60"/>
      <c r="P1893" s="60"/>
      <c r="Q1893" s="60">
        <v>0.61</v>
      </c>
      <c r="R1893" s="60"/>
      <c r="S1893" s="60"/>
      <c r="T1893" s="60"/>
      <c r="U1893" s="58">
        <f t="shared" si="29"/>
        <v>0.87</v>
      </c>
    </row>
    <row r="1894" spans="1:21">
      <c r="A1894" s="59">
        <v>2201</v>
      </c>
      <c r="B1894" s="59" t="s">
        <v>87</v>
      </c>
      <c r="C1894" s="59">
        <v>2201</v>
      </c>
      <c r="D1894" s="59" t="s">
        <v>87</v>
      </c>
      <c r="E1894" s="59" t="s">
        <v>1216</v>
      </c>
      <c r="F1894" s="59" t="s">
        <v>1217</v>
      </c>
      <c r="G1894" s="59">
        <v>9595000</v>
      </c>
      <c r="H1894" s="59" t="s">
        <v>1060</v>
      </c>
      <c r="I1894" s="60"/>
      <c r="J1894" s="60"/>
      <c r="K1894" s="60"/>
      <c r="L1894" s="60">
        <v>0.02</v>
      </c>
      <c r="M1894" s="60"/>
      <c r="N1894" s="60"/>
      <c r="O1894" s="60"/>
      <c r="P1894" s="60"/>
      <c r="Q1894" s="60">
        <v>0.03</v>
      </c>
      <c r="R1894" s="60"/>
      <c r="S1894" s="60"/>
      <c r="T1894" s="60"/>
      <c r="U1894" s="58">
        <f t="shared" si="29"/>
        <v>0.05</v>
      </c>
    </row>
    <row r="1895" spans="1:21">
      <c r="A1895" s="59">
        <v>2201</v>
      </c>
      <c r="B1895" s="59" t="s">
        <v>87</v>
      </c>
      <c r="C1895" s="59">
        <v>2201</v>
      </c>
      <c r="D1895" s="59" t="s">
        <v>87</v>
      </c>
      <c r="E1895" s="59" t="s">
        <v>1216</v>
      </c>
      <c r="F1895" s="59" t="s">
        <v>1217</v>
      </c>
      <c r="G1895" s="59">
        <v>9596000</v>
      </c>
      <c r="H1895" s="59" t="s">
        <v>1061</v>
      </c>
      <c r="I1895" s="60"/>
      <c r="J1895" s="60"/>
      <c r="K1895" s="60"/>
      <c r="L1895" s="60">
        <v>0</v>
      </c>
      <c r="M1895" s="60"/>
      <c r="N1895" s="60"/>
      <c r="O1895" s="60"/>
      <c r="P1895" s="60"/>
      <c r="Q1895" s="60">
        <v>0</v>
      </c>
      <c r="R1895" s="60"/>
      <c r="S1895" s="60"/>
      <c r="T1895" s="60"/>
      <c r="U1895" s="58">
        <f t="shared" si="29"/>
        <v>0</v>
      </c>
    </row>
    <row r="1896" spans="1:21">
      <c r="A1896" s="59">
        <v>2201</v>
      </c>
      <c r="B1896" s="59" t="s">
        <v>87</v>
      </c>
      <c r="C1896" s="59">
        <v>2201</v>
      </c>
      <c r="D1896" s="59" t="s">
        <v>87</v>
      </c>
      <c r="E1896" s="59" t="s">
        <v>1216</v>
      </c>
      <c r="F1896" s="59" t="s">
        <v>1217</v>
      </c>
      <c r="G1896" s="59">
        <v>9597000</v>
      </c>
      <c r="H1896" s="59" t="s">
        <v>1062</v>
      </c>
      <c r="I1896" s="60"/>
      <c r="J1896" s="60"/>
      <c r="K1896" s="60"/>
      <c r="L1896" s="60">
        <v>0.03</v>
      </c>
      <c r="M1896" s="60"/>
      <c r="N1896" s="60"/>
      <c r="O1896" s="60"/>
      <c r="P1896" s="60"/>
      <c r="Q1896" s="60">
        <v>0.05</v>
      </c>
      <c r="R1896" s="60"/>
      <c r="S1896" s="60"/>
      <c r="T1896" s="60"/>
      <c r="U1896" s="58">
        <f t="shared" si="29"/>
        <v>0.08</v>
      </c>
    </row>
    <row r="1897" spans="1:21">
      <c r="A1897" s="59">
        <v>2201</v>
      </c>
      <c r="B1897" s="59" t="s">
        <v>87</v>
      </c>
      <c r="C1897" s="59">
        <v>2201</v>
      </c>
      <c r="D1897" s="59" t="s">
        <v>87</v>
      </c>
      <c r="E1897" s="59" t="s">
        <v>1216</v>
      </c>
      <c r="F1897" s="59" t="s">
        <v>1217</v>
      </c>
      <c r="G1897" s="59">
        <v>9901000</v>
      </c>
      <c r="H1897" s="59" t="s">
        <v>1063</v>
      </c>
      <c r="I1897" s="60"/>
      <c r="J1897" s="60"/>
      <c r="K1897" s="60"/>
      <c r="L1897" s="60">
        <v>0</v>
      </c>
      <c r="M1897" s="60"/>
      <c r="N1897" s="60"/>
      <c r="O1897" s="60"/>
      <c r="P1897" s="60"/>
      <c r="Q1897" s="60"/>
      <c r="R1897" s="60"/>
      <c r="S1897" s="60"/>
      <c r="T1897" s="60"/>
      <c r="U1897" s="58">
        <f t="shared" si="29"/>
        <v>0</v>
      </c>
    </row>
    <row r="1898" spans="1:21">
      <c r="A1898" s="59">
        <v>2201</v>
      </c>
      <c r="B1898" s="59" t="s">
        <v>87</v>
      </c>
      <c r="C1898" s="59">
        <v>2201</v>
      </c>
      <c r="D1898" s="59" t="s">
        <v>87</v>
      </c>
      <c r="E1898" s="59" t="s">
        <v>1216</v>
      </c>
      <c r="F1898" s="59" t="s">
        <v>1217</v>
      </c>
      <c r="G1898" s="59">
        <v>9902000</v>
      </c>
      <c r="H1898" s="59" t="s">
        <v>1064</v>
      </c>
      <c r="I1898" s="60"/>
      <c r="J1898" s="60"/>
      <c r="K1898" s="60"/>
      <c r="L1898" s="60">
        <v>0.01</v>
      </c>
      <c r="M1898" s="60"/>
      <c r="N1898" s="60"/>
      <c r="O1898" s="60"/>
      <c r="P1898" s="60"/>
      <c r="Q1898" s="60">
        <v>0.04</v>
      </c>
      <c r="R1898" s="60"/>
      <c r="S1898" s="60"/>
      <c r="T1898" s="60"/>
      <c r="U1898" s="58">
        <f t="shared" si="29"/>
        <v>0.05</v>
      </c>
    </row>
    <row r="1899" spans="1:21">
      <c r="A1899" s="59">
        <v>2201</v>
      </c>
      <c r="B1899" s="59" t="s">
        <v>87</v>
      </c>
      <c r="C1899" s="59">
        <v>2201</v>
      </c>
      <c r="D1899" s="59" t="s">
        <v>87</v>
      </c>
      <c r="E1899" s="59" t="s">
        <v>1216</v>
      </c>
      <c r="F1899" s="59" t="s">
        <v>1217</v>
      </c>
      <c r="G1899" s="59">
        <v>9903000</v>
      </c>
      <c r="H1899" s="59" t="s">
        <v>1065</v>
      </c>
      <c r="I1899" s="60">
        <v>27783.11</v>
      </c>
      <c r="J1899" s="60">
        <v>24586.04</v>
      </c>
      <c r="K1899" s="60">
        <v>31926.76</v>
      </c>
      <c r="L1899" s="60">
        <v>32268.32</v>
      </c>
      <c r="M1899" s="60">
        <v>34752.339999999997</v>
      </c>
      <c r="N1899" s="60">
        <v>31389.599999999999</v>
      </c>
      <c r="O1899" s="60">
        <v>33642.78</v>
      </c>
      <c r="P1899" s="60">
        <v>32350.93</v>
      </c>
      <c r="Q1899" s="60">
        <v>25561.64</v>
      </c>
      <c r="R1899" s="60">
        <v>31877.35</v>
      </c>
      <c r="S1899" s="60">
        <v>27023.18</v>
      </c>
      <c r="T1899" s="60">
        <v>23735.16</v>
      </c>
      <c r="U1899" s="58">
        <f t="shared" si="29"/>
        <v>356897.20999999996</v>
      </c>
    </row>
    <row r="1900" spans="1:21">
      <c r="A1900" s="59">
        <v>2201</v>
      </c>
      <c r="B1900" s="59" t="s">
        <v>87</v>
      </c>
      <c r="C1900" s="59">
        <v>2201</v>
      </c>
      <c r="D1900" s="59" t="s">
        <v>87</v>
      </c>
      <c r="E1900" s="59" t="s">
        <v>1216</v>
      </c>
      <c r="F1900" s="59" t="s">
        <v>1217</v>
      </c>
      <c r="G1900" s="59">
        <v>9908000</v>
      </c>
      <c r="H1900" s="59" t="s">
        <v>1066</v>
      </c>
      <c r="I1900" s="60">
        <v>26.82</v>
      </c>
      <c r="J1900" s="60">
        <v>352.32</v>
      </c>
      <c r="K1900" s="60">
        <v>96.04</v>
      </c>
      <c r="L1900" s="60">
        <v>0.33</v>
      </c>
      <c r="M1900" s="60">
        <v>45.53</v>
      </c>
      <c r="N1900" s="60">
        <v>14.28</v>
      </c>
      <c r="O1900" s="60">
        <v>389.53</v>
      </c>
      <c r="P1900" s="60">
        <v>99.98</v>
      </c>
      <c r="Q1900" s="60">
        <v>133.08000000000001</v>
      </c>
      <c r="R1900" s="60">
        <v>82.39</v>
      </c>
      <c r="S1900" s="60">
        <v>77.88</v>
      </c>
      <c r="T1900" s="60"/>
      <c r="U1900" s="58">
        <f t="shared" si="29"/>
        <v>1318.1799999999998</v>
      </c>
    </row>
    <row r="1901" spans="1:21">
      <c r="A1901" s="59">
        <v>2201</v>
      </c>
      <c r="B1901" s="59" t="s">
        <v>87</v>
      </c>
      <c r="C1901" s="59">
        <v>2201</v>
      </c>
      <c r="D1901" s="59" t="s">
        <v>87</v>
      </c>
      <c r="E1901" s="59" t="s">
        <v>1216</v>
      </c>
      <c r="F1901" s="59" t="s">
        <v>1217</v>
      </c>
      <c r="G1901" s="59">
        <v>9913000</v>
      </c>
      <c r="H1901" s="59" t="s">
        <v>1136</v>
      </c>
      <c r="I1901" s="60"/>
      <c r="J1901" s="60"/>
      <c r="K1901" s="60"/>
      <c r="L1901" s="60"/>
      <c r="M1901" s="60"/>
      <c r="N1901" s="60"/>
      <c r="O1901" s="60"/>
      <c r="P1901" s="60"/>
      <c r="Q1901" s="60">
        <v>155</v>
      </c>
      <c r="R1901" s="60">
        <v>877.49</v>
      </c>
      <c r="S1901" s="60"/>
      <c r="T1901" s="60">
        <v>389.99</v>
      </c>
      <c r="U1901" s="58">
        <f t="shared" si="29"/>
        <v>1422.48</v>
      </c>
    </row>
    <row r="1902" spans="1:21">
      <c r="A1902" s="59">
        <v>2201</v>
      </c>
      <c r="B1902" s="59" t="s">
        <v>87</v>
      </c>
      <c r="C1902" s="59">
        <v>2201</v>
      </c>
      <c r="D1902" s="59" t="s">
        <v>87</v>
      </c>
      <c r="E1902" s="59" t="s">
        <v>1216</v>
      </c>
      <c r="F1902" s="59" t="s">
        <v>1217</v>
      </c>
      <c r="G1902" s="59">
        <v>9921000</v>
      </c>
      <c r="H1902" s="59" t="s">
        <v>1137</v>
      </c>
      <c r="I1902" s="60">
        <v>4178.3999999999996</v>
      </c>
      <c r="J1902" s="60">
        <v>9004.16</v>
      </c>
      <c r="K1902" s="60">
        <v>6961.9</v>
      </c>
      <c r="L1902" s="60">
        <v>8041.5</v>
      </c>
      <c r="M1902" s="60">
        <v>9261.3700000000008</v>
      </c>
      <c r="N1902" s="60">
        <v>13321.16</v>
      </c>
      <c r="O1902" s="60">
        <v>6971.85</v>
      </c>
      <c r="P1902" s="60">
        <v>8432.0400000000009</v>
      </c>
      <c r="Q1902" s="60">
        <v>7055.57</v>
      </c>
      <c r="R1902" s="60">
        <v>9904.42</v>
      </c>
      <c r="S1902" s="60">
        <v>7310.65</v>
      </c>
      <c r="T1902" s="60">
        <v>20825.48</v>
      </c>
      <c r="U1902" s="58">
        <f t="shared" si="29"/>
        <v>111268.5</v>
      </c>
    </row>
    <row r="1903" spans="1:21">
      <c r="A1903" s="59">
        <v>2201</v>
      </c>
      <c r="B1903" s="59" t="s">
        <v>87</v>
      </c>
      <c r="C1903" s="59">
        <v>2201</v>
      </c>
      <c r="D1903" s="59" t="s">
        <v>87</v>
      </c>
      <c r="E1903" s="59" t="s">
        <v>1216</v>
      </c>
      <c r="F1903" s="59" t="s">
        <v>1217</v>
      </c>
      <c r="G1903" s="59">
        <v>9930200</v>
      </c>
      <c r="H1903" s="59" t="s">
        <v>1069</v>
      </c>
      <c r="I1903" s="60">
        <v>1947.9</v>
      </c>
      <c r="J1903" s="60">
        <v>2505.2399999999998</v>
      </c>
      <c r="K1903" s="60"/>
      <c r="L1903" s="60">
        <v>0.02</v>
      </c>
      <c r="M1903" s="60"/>
      <c r="N1903" s="60">
        <v>27.84</v>
      </c>
      <c r="O1903" s="60"/>
      <c r="P1903" s="60">
        <v>2625</v>
      </c>
      <c r="Q1903" s="60">
        <v>0.11</v>
      </c>
      <c r="R1903" s="60"/>
      <c r="S1903" s="60"/>
      <c r="T1903" s="60">
        <v>101.59</v>
      </c>
      <c r="U1903" s="58">
        <f t="shared" si="29"/>
        <v>7207.7</v>
      </c>
    </row>
    <row r="1904" spans="1:21">
      <c r="A1904" s="59">
        <v>2201</v>
      </c>
      <c r="B1904" s="59" t="s">
        <v>87</v>
      </c>
      <c r="C1904" s="59">
        <v>2201</v>
      </c>
      <c r="D1904" s="59" t="s">
        <v>87</v>
      </c>
      <c r="E1904" s="59" t="s">
        <v>1216</v>
      </c>
      <c r="F1904" s="59" t="s">
        <v>1217</v>
      </c>
      <c r="G1904" s="59">
        <v>9935000</v>
      </c>
      <c r="H1904" s="59" t="s">
        <v>1070</v>
      </c>
      <c r="I1904" s="60"/>
      <c r="J1904" s="60"/>
      <c r="K1904" s="60">
        <v>134.28</v>
      </c>
      <c r="L1904" s="60">
        <v>0.04</v>
      </c>
      <c r="M1904" s="60">
        <v>4.5</v>
      </c>
      <c r="N1904" s="60">
        <v>26.98</v>
      </c>
      <c r="O1904" s="60">
        <v>29.36</v>
      </c>
      <c r="P1904" s="60"/>
      <c r="Q1904" s="60">
        <v>40.630000000000003</v>
      </c>
      <c r="R1904" s="60">
        <v>44.99</v>
      </c>
      <c r="S1904" s="60">
        <v>469.44</v>
      </c>
      <c r="T1904" s="60">
        <v>25.79</v>
      </c>
      <c r="U1904" s="58">
        <f t="shared" si="29"/>
        <v>776.01</v>
      </c>
    </row>
    <row r="1905" spans="1:21">
      <c r="A1905" s="59">
        <v>2201</v>
      </c>
      <c r="B1905" s="59" t="s">
        <v>87</v>
      </c>
      <c r="C1905" s="59">
        <v>2201</v>
      </c>
      <c r="D1905" s="59" t="s">
        <v>87</v>
      </c>
      <c r="E1905" s="59" t="s">
        <v>1219</v>
      </c>
      <c r="F1905" s="59" t="s">
        <v>1220</v>
      </c>
      <c r="G1905" s="59">
        <v>9184100</v>
      </c>
      <c r="H1905" s="59" t="s">
        <v>93</v>
      </c>
      <c r="I1905" s="60"/>
      <c r="J1905" s="60">
        <v>60630.98</v>
      </c>
      <c r="K1905" s="60"/>
      <c r="L1905" s="60"/>
      <c r="M1905" s="60">
        <v>-60630.98</v>
      </c>
      <c r="N1905" s="60"/>
      <c r="O1905" s="60"/>
      <c r="P1905" s="60">
        <v>380.25</v>
      </c>
      <c r="Q1905" s="60">
        <v>20117.25</v>
      </c>
      <c r="R1905" s="60">
        <v>-22009.05</v>
      </c>
      <c r="S1905" s="60"/>
      <c r="T1905" s="60"/>
      <c r="U1905" s="58">
        <f t="shared" si="29"/>
        <v>-1511.5499999999993</v>
      </c>
    </row>
    <row r="1906" spans="1:21">
      <c r="A1906" s="59">
        <v>2201</v>
      </c>
      <c r="B1906" s="59" t="s">
        <v>87</v>
      </c>
      <c r="C1906" s="59">
        <v>2201</v>
      </c>
      <c r="D1906" s="59" t="s">
        <v>87</v>
      </c>
      <c r="E1906" s="59" t="s">
        <v>1219</v>
      </c>
      <c r="F1906" s="59" t="s">
        <v>1220</v>
      </c>
      <c r="G1906" s="59">
        <v>9501000</v>
      </c>
      <c r="H1906" s="59" t="s">
        <v>1018</v>
      </c>
      <c r="I1906" s="60">
        <v>21039.55</v>
      </c>
      <c r="J1906" s="60">
        <v>47124.93</v>
      </c>
      <c r="K1906" s="60">
        <v>48800.1</v>
      </c>
      <c r="L1906" s="60">
        <v>45997.54</v>
      </c>
      <c r="M1906" s="60">
        <v>35198.910000000003</v>
      </c>
      <c r="N1906" s="60">
        <v>69025.3</v>
      </c>
      <c r="O1906" s="60">
        <v>14982.05</v>
      </c>
      <c r="P1906" s="60">
        <v>36998.39</v>
      </c>
      <c r="Q1906" s="60">
        <v>36903.29</v>
      </c>
      <c r="R1906" s="60">
        <v>32994.31</v>
      </c>
      <c r="S1906" s="60">
        <v>37495.699999999997</v>
      </c>
      <c r="T1906" s="60">
        <v>15251.27</v>
      </c>
      <c r="U1906" s="58">
        <f t="shared" si="29"/>
        <v>441811.34</v>
      </c>
    </row>
    <row r="1907" spans="1:21">
      <c r="A1907" s="59">
        <v>2201</v>
      </c>
      <c r="B1907" s="59" t="s">
        <v>87</v>
      </c>
      <c r="C1907" s="59">
        <v>2201</v>
      </c>
      <c r="D1907" s="59" t="s">
        <v>87</v>
      </c>
      <c r="E1907" s="59" t="s">
        <v>1219</v>
      </c>
      <c r="F1907" s="59" t="s">
        <v>1220</v>
      </c>
      <c r="G1907" s="59">
        <v>9502000</v>
      </c>
      <c r="H1907" s="59" t="s">
        <v>1019</v>
      </c>
      <c r="I1907" s="60">
        <v>221330.9</v>
      </c>
      <c r="J1907" s="60">
        <v>132561.17000000001</v>
      </c>
      <c r="K1907" s="60">
        <v>309550.58</v>
      </c>
      <c r="L1907" s="60">
        <v>371931.96</v>
      </c>
      <c r="M1907" s="60">
        <v>12634.14</v>
      </c>
      <c r="N1907" s="60">
        <v>37654.26</v>
      </c>
      <c r="O1907" s="60">
        <v>53344.29</v>
      </c>
      <c r="P1907" s="60">
        <v>130372.07</v>
      </c>
      <c r="Q1907" s="60">
        <v>453804.28</v>
      </c>
      <c r="R1907" s="60">
        <v>311358.88</v>
      </c>
      <c r="S1907" s="60">
        <v>417456.08</v>
      </c>
      <c r="T1907" s="60">
        <v>309699.71000000002</v>
      </c>
      <c r="U1907" s="58">
        <f t="shared" si="29"/>
        <v>2761698.3200000003</v>
      </c>
    </row>
    <row r="1908" spans="1:21">
      <c r="A1908" s="59">
        <v>2201</v>
      </c>
      <c r="B1908" s="59" t="s">
        <v>87</v>
      </c>
      <c r="C1908" s="59">
        <v>2201</v>
      </c>
      <c r="D1908" s="59" t="s">
        <v>87</v>
      </c>
      <c r="E1908" s="59" t="s">
        <v>1219</v>
      </c>
      <c r="F1908" s="59" t="s">
        <v>1220</v>
      </c>
      <c r="G1908" s="59">
        <v>9506000</v>
      </c>
      <c r="H1908" s="59" t="s">
        <v>1021</v>
      </c>
      <c r="I1908" s="60">
        <v>38430.589999999997</v>
      </c>
      <c r="J1908" s="60">
        <v>41977.01</v>
      </c>
      <c r="K1908" s="60">
        <v>25640.63</v>
      </c>
      <c r="L1908" s="60">
        <v>36367.19</v>
      </c>
      <c r="M1908" s="60">
        <v>82237.509999999995</v>
      </c>
      <c r="N1908" s="60">
        <v>10188.91</v>
      </c>
      <c r="O1908" s="60">
        <v>28153.5</v>
      </c>
      <c r="P1908" s="60">
        <v>53267.96</v>
      </c>
      <c r="Q1908" s="60">
        <v>101293.05</v>
      </c>
      <c r="R1908" s="60">
        <v>57682.05</v>
      </c>
      <c r="S1908" s="60">
        <v>29417.759999999998</v>
      </c>
      <c r="T1908" s="60">
        <v>9737.17</v>
      </c>
      <c r="U1908" s="58">
        <f t="shared" si="29"/>
        <v>514393.32999999996</v>
      </c>
    </row>
    <row r="1909" spans="1:21">
      <c r="A1909" s="59">
        <v>2201</v>
      </c>
      <c r="B1909" s="59" t="s">
        <v>87</v>
      </c>
      <c r="C1909" s="59">
        <v>2201</v>
      </c>
      <c r="D1909" s="59" t="s">
        <v>87</v>
      </c>
      <c r="E1909" s="59" t="s">
        <v>1219</v>
      </c>
      <c r="F1909" s="59" t="s">
        <v>1220</v>
      </c>
      <c r="G1909" s="59">
        <v>9512000</v>
      </c>
      <c r="H1909" s="59" t="s">
        <v>1024</v>
      </c>
      <c r="I1909" s="60">
        <v>-19293.3</v>
      </c>
      <c r="J1909" s="60">
        <v>-19526.400000000001</v>
      </c>
      <c r="K1909" s="60"/>
      <c r="L1909" s="60"/>
      <c r="M1909" s="60"/>
      <c r="N1909" s="60">
        <v>19315.3</v>
      </c>
      <c r="O1909" s="60"/>
      <c r="P1909" s="60"/>
      <c r="Q1909" s="60"/>
      <c r="R1909" s="60"/>
      <c r="S1909" s="60"/>
      <c r="T1909" s="60"/>
      <c r="U1909" s="58">
        <f t="shared" si="29"/>
        <v>-19504.399999999998</v>
      </c>
    </row>
    <row r="1910" spans="1:21">
      <c r="A1910" s="59">
        <v>2201</v>
      </c>
      <c r="B1910" s="59" t="s">
        <v>87</v>
      </c>
      <c r="C1910" s="59">
        <v>2201</v>
      </c>
      <c r="D1910" s="59" t="s">
        <v>87</v>
      </c>
      <c r="E1910" s="59" t="s">
        <v>1219</v>
      </c>
      <c r="F1910" s="59" t="s">
        <v>1220</v>
      </c>
      <c r="G1910" s="59">
        <v>9513000</v>
      </c>
      <c r="H1910" s="59" t="s">
        <v>1025</v>
      </c>
      <c r="I1910" s="60"/>
      <c r="J1910" s="60"/>
      <c r="K1910" s="60"/>
      <c r="L1910" s="60"/>
      <c r="M1910" s="60"/>
      <c r="N1910" s="60"/>
      <c r="O1910" s="60">
        <v>14512.5</v>
      </c>
      <c r="P1910" s="60">
        <v>14512.5</v>
      </c>
      <c r="Q1910" s="60"/>
      <c r="R1910" s="60"/>
      <c r="S1910" s="60"/>
      <c r="T1910" s="60"/>
      <c r="U1910" s="58">
        <f t="shared" si="29"/>
        <v>29025</v>
      </c>
    </row>
    <row r="1911" spans="1:21">
      <c r="A1911" s="59">
        <v>2201</v>
      </c>
      <c r="B1911" s="59" t="s">
        <v>87</v>
      </c>
      <c r="C1911" s="59">
        <v>2201</v>
      </c>
      <c r="D1911" s="59" t="s">
        <v>87</v>
      </c>
      <c r="E1911" s="59" t="s">
        <v>1219</v>
      </c>
      <c r="F1911" s="59" t="s">
        <v>1220</v>
      </c>
      <c r="G1911" s="59">
        <v>9548000</v>
      </c>
      <c r="H1911" s="59" t="s">
        <v>1029</v>
      </c>
      <c r="I1911" s="60">
        <v>272371.28000000003</v>
      </c>
      <c r="J1911" s="60">
        <v>188957.07</v>
      </c>
      <c r="K1911" s="60">
        <v>280770</v>
      </c>
      <c r="L1911" s="60">
        <v>424389.28</v>
      </c>
      <c r="M1911" s="60">
        <v>226127.85</v>
      </c>
      <c r="N1911" s="60">
        <v>152477.96</v>
      </c>
      <c r="O1911" s="60">
        <v>165685.07999999999</v>
      </c>
      <c r="P1911" s="60">
        <v>225374.59</v>
      </c>
      <c r="Q1911" s="60">
        <v>197390.49</v>
      </c>
      <c r="R1911" s="60">
        <v>402220.02</v>
      </c>
      <c r="S1911" s="60">
        <v>153328.20000000001</v>
      </c>
      <c r="T1911" s="60">
        <v>95020.58</v>
      </c>
      <c r="U1911" s="58">
        <f t="shared" si="29"/>
        <v>2784112.4000000008</v>
      </c>
    </row>
    <row r="1912" spans="1:21">
      <c r="A1912" s="59">
        <v>2201</v>
      </c>
      <c r="B1912" s="59" t="s">
        <v>87</v>
      </c>
      <c r="C1912" s="59">
        <v>2201</v>
      </c>
      <c r="D1912" s="59" t="s">
        <v>87</v>
      </c>
      <c r="E1912" s="59" t="s">
        <v>1219</v>
      </c>
      <c r="F1912" s="59" t="s">
        <v>1220</v>
      </c>
      <c r="G1912" s="59">
        <v>9549000</v>
      </c>
      <c r="H1912" s="59" t="s">
        <v>1030</v>
      </c>
      <c r="I1912" s="60">
        <v>36744.980000000003</v>
      </c>
      <c r="J1912" s="60">
        <v>2187.2800000000002</v>
      </c>
      <c r="K1912" s="60">
        <v>14934.38</v>
      </c>
      <c r="L1912" s="60">
        <v>5293.3</v>
      </c>
      <c r="M1912" s="60">
        <v>6657.6</v>
      </c>
      <c r="N1912" s="60">
        <v>3426.53</v>
      </c>
      <c r="O1912" s="60">
        <v>29171.279999999999</v>
      </c>
      <c r="P1912" s="60">
        <v>30361.11</v>
      </c>
      <c r="Q1912" s="60">
        <v>26853.52</v>
      </c>
      <c r="R1912" s="60">
        <v>24772.3</v>
      </c>
      <c r="S1912" s="60">
        <v>3000</v>
      </c>
      <c r="T1912" s="60">
        <v>22214.23</v>
      </c>
      <c r="U1912" s="58">
        <f t="shared" si="29"/>
        <v>205616.51</v>
      </c>
    </row>
    <row r="1913" spans="1:21">
      <c r="A1913" s="59">
        <v>2201</v>
      </c>
      <c r="B1913" s="59" t="s">
        <v>87</v>
      </c>
      <c r="C1913" s="59">
        <v>2201</v>
      </c>
      <c r="D1913" s="59" t="s">
        <v>87</v>
      </c>
      <c r="E1913" s="59" t="s">
        <v>1219</v>
      </c>
      <c r="F1913" s="59" t="s">
        <v>1220</v>
      </c>
      <c r="G1913" s="59">
        <v>9553000</v>
      </c>
      <c r="H1913" s="59" t="s">
        <v>1032</v>
      </c>
      <c r="I1913" s="60">
        <v>9562.42</v>
      </c>
      <c r="J1913" s="60"/>
      <c r="K1913" s="60">
        <v>13533.73</v>
      </c>
      <c r="L1913" s="60"/>
      <c r="M1913" s="60"/>
      <c r="N1913" s="60">
        <v>132341.53</v>
      </c>
      <c r="O1913" s="60"/>
      <c r="P1913" s="60"/>
      <c r="Q1913" s="60"/>
      <c r="R1913" s="60">
        <v>3944.45</v>
      </c>
      <c r="S1913" s="60">
        <v>9947.43</v>
      </c>
      <c r="T1913" s="60">
        <v>1505.73</v>
      </c>
      <c r="U1913" s="58">
        <f t="shared" si="29"/>
        <v>170835.29</v>
      </c>
    </row>
    <row r="1914" spans="1:21">
      <c r="A1914" s="59">
        <v>2201</v>
      </c>
      <c r="B1914" s="59" t="s">
        <v>87</v>
      </c>
      <c r="C1914" s="59">
        <v>2201</v>
      </c>
      <c r="D1914" s="59" t="s">
        <v>87</v>
      </c>
      <c r="E1914" s="59" t="s">
        <v>1219</v>
      </c>
      <c r="F1914" s="59" t="s">
        <v>1220</v>
      </c>
      <c r="G1914" s="59" t="s">
        <v>1071</v>
      </c>
      <c r="H1914" s="59" t="s">
        <v>1072</v>
      </c>
      <c r="I1914" s="60"/>
      <c r="J1914" s="60">
        <v>125428.89</v>
      </c>
      <c r="K1914" s="60">
        <v>-4440</v>
      </c>
      <c r="L1914" s="60">
        <v>4440</v>
      </c>
      <c r="M1914" s="60">
        <v>-125428.89</v>
      </c>
      <c r="N1914" s="60">
        <v>125428.89</v>
      </c>
      <c r="O1914" s="60">
        <v>-4440</v>
      </c>
      <c r="P1914" s="60">
        <v>-120988.89</v>
      </c>
      <c r="Q1914" s="60">
        <v>1511.55</v>
      </c>
      <c r="R1914" s="60"/>
      <c r="S1914" s="60"/>
      <c r="T1914" s="60"/>
      <c r="U1914" s="58">
        <f t="shared" si="29"/>
        <v>1511.55</v>
      </c>
    </row>
    <row r="1915" spans="1:21">
      <c r="A1915" s="59">
        <v>2201</v>
      </c>
      <c r="B1915" s="59" t="s">
        <v>87</v>
      </c>
      <c r="C1915" s="59">
        <v>2201</v>
      </c>
      <c r="D1915" s="59" t="s">
        <v>87</v>
      </c>
      <c r="E1915" s="59" t="s">
        <v>1221</v>
      </c>
      <c r="F1915" s="59" t="s">
        <v>1222</v>
      </c>
      <c r="G1915" s="59">
        <v>9184100</v>
      </c>
      <c r="H1915" s="59" t="s">
        <v>93</v>
      </c>
      <c r="I1915" s="60">
        <v>2695.22</v>
      </c>
      <c r="J1915" s="60">
        <v>2204.2199999999998</v>
      </c>
      <c r="K1915" s="60">
        <v>653.28</v>
      </c>
      <c r="L1915" s="60">
        <v>643.1</v>
      </c>
      <c r="M1915" s="60">
        <v>5317.34</v>
      </c>
      <c r="N1915" s="60">
        <v>1661.45</v>
      </c>
      <c r="O1915" s="60">
        <v>971.56</v>
      </c>
      <c r="P1915" s="60">
        <v>1727.26</v>
      </c>
      <c r="Q1915" s="60">
        <v>12.32</v>
      </c>
      <c r="R1915" s="60">
        <v>773.8</v>
      </c>
      <c r="S1915" s="60">
        <v>877.39</v>
      </c>
      <c r="T1915" s="60">
        <v>1260.22</v>
      </c>
      <c r="U1915" s="58">
        <f t="shared" si="29"/>
        <v>18797.16</v>
      </c>
    </row>
    <row r="1916" spans="1:21">
      <c r="A1916" s="59">
        <v>2201</v>
      </c>
      <c r="B1916" s="59" t="s">
        <v>87</v>
      </c>
      <c r="C1916" s="59">
        <v>2201</v>
      </c>
      <c r="D1916" s="59" t="s">
        <v>87</v>
      </c>
      <c r="E1916" s="59" t="s">
        <v>1221</v>
      </c>
      <c r="F1916" s="59" t="s">
        <v>1222</v>
      </c>
      <c r="G1916" s="59">
        <v>9501000</v>
      </c>
      <c r="H1916" s="59" t="s">
        <v>1018</v>
      </c>
      <c r="I1916" s="60">
        <v>61.07</v>
      </c>
      <c r="J1916" s="60">
        <v>3228.02</v>
      </c>
      <c r="K1916" s="60">
        <v>4483.74</v>
      </c>
      <c r="L1916" s="60">
        <v>661.93</v>
      </c>
      <c r="M1916" s="60">
        <v>1170.03</v>
      </c>
      <c r="N1916" s="60">
        <v>633.46</v>
      </c>
      <c r="O1916" s="60">
        <v>196.42</v>
      </c>
      <c r="P1916" s="60">
        <v>2103.4</v>
      </c>
      <c r="Q1916" s="60">
        <v>81.58</v>
      </c>
      <c r="R1916" s="60">
        <v>1288.43</v>
      </c>
      <c r="S1916" s="60">
        <v>391.49</v>
      </c>
      <c r="T1916" s="60">
        <v>975.81</v>
      </c>
      <c r="U1916" s="58">
        <f t="shared" si="29"/>
        <v>15275.38</v>
      </c>
    </row>
    <row r="1917" spans="1:21">
      <c r="A1917" s="59">
        <v>2201</v>
      </c>
      <c r="B1917" s="59" t="s">
        <v>87</v>
      </c>
      <c r="C1917" s="59">
        <v>2201</v>
      </c>
      <c r="D1917" s="59" t="s">
        <v>87</v>
      </c>
      <c r="E1917" s="59" t="s">
        <v>1221</v>
      </c>
      <c r="F1917" s="59" t="s">
        <v>1222</v>
      </c>
      <c r="G1917" s="59">
        <v>9506000</v>
      </c>
      <c r="H1917" s="59" t="s">
        <v>1021</v>
      </c>
      <c r="I1917" s="60">
        <v>9194.25</v>
      </c>
      <c r="J1917" s="60">
        <v>6919.45</v>
      </c>
      <c r="K1917" s="60">
        <v>3230.71</v>
      </c>
      <c r="L1917" s="60">
        <v>509.57</v>
      </c>
      <c r="M1917" s="60">
        <v>16073.82</v>
      </c>
      <c r="N1917" s="60">
        <v>5980.89</v>
      </c>
      <c r="O1917" s="60">
        <v>3246.94</v>
      </c>
      <c r="P1917" s="60">
        <v>3729.54</v>
      </c>
      <c r="Q1917" s="60">
        <v>2134.29</v>
      </c>
      <c r="R1917" s="60">
        <v>2251.2800000000002</v>
      </c>
      <c r="S1917" s="60">
        <v>2932.35</v>
      </c>
      <c r="T1917" s="60">
        <v>2976.58</v>
      </c>
      <c r="U1917" s="58">
        <f t="shared" si="29"/>
        <v>59179.670000000006</v>
      </c>
    </row>
    <row r="1918" spans="1:21">
      <c r="A1918" s="59">
        <v>2201</v>
      </c>
      <c r="B1918" s="59" t="s">
        <v>87</v>
      </c>
      <c r="C1918" s="59">
        <v>2201</v>
      </c>
      <c r="D1918" s="59" t="s">
        <v>87</v>
      </c>
      <c r="E1918" s="59" t="s">
        <v>1221</v>
      </c>
      <c r="F1918" s="59" t="s">
        <v>1222</v>
      </c>
      <c r="G1918" s="59">
        <v>9547000</v>
      </c>
      <c r="H1918" s="59" t="s">
        <v>1028</v>
      </c>
      <c r="I1918" s="60">
        <v>169.77</v>
      </c>
      <c r="J1918" s="60">
        <v>1385.35</v>
      </c>
      <c r="K1918" s="60">
        <v>373.08</v>
      </c>
      <c r="L1918" s="60">
        <v>1333.08</v>
      </c>
      <c r="M1918" s="60">
        <v>2457.42</v>
      </c>
      <c r="N1918" s="60">
        <v>1266.92</v>
      </c>
      <c r="O1918" s="60">
        <v>392.83</v>
      </c>
      <c r="P1918" s="60">
        <v>960.53</v>
      </c>
      <c r="Q1918" s="60"/>
      <c r="R1918" s="60">
        <v>782.98</v>
      </c>
      <c r="S1918" s="60">
        <v>782.98</v>
      </c>
      <c r="T1918" s="60">
        <v>3193.36</v>
      </c>
      <c r="U1918" s="58">
        <f t="shared" si="29"/>
        <v>13098.3</v>
      </c>
    </row>
    <row r="1919" spans="1:21">
      <c r="A1919" s="59">
        <v>2201</v>
      </c>
      <c r="B1919" s="59" t="s">
        <v>87</v>
      </c>
      <c r="C1919" s="59">
        <v>2201</v>
      </c>
      <c r="D1919" s="59" t="s">
        <v>87</v>
      </c>
      <c r="E1919" s="59" t="s">
        <v>1221</v>
      </c>
      <c r="F1919" s="59" t="s">
        <v>1222</v>
      </c>
      <c r="G1919" s="59">
        <v>9548000</v>
      </c>
      <c r="H1919" s="59" t="s">
        <v>1029</v>
      </c>
      <c r="I1919" s="60">
        <v>9054.17</v>
      </c>
      <c r="J1919" s="60">
        <v>6914</v>
      </c>
      <c r="K1919" s="60">
        <v>12198.42</v>
      </c>
      <c r="L1919" s="60">
        <v>496.69</v>
      </c>
      <c r="M1919" s="60">
        <v>13822.69</v>
      </c>
      <c r="N1919" s="60">
        <v>5953.34</v>
      </c>
      <c r="O1919" s="60">
        <v>3246.89</v>
      </c>
      <c r="P1919" s="60">
        <v>3735.44</v>
      </c>
      <c r="Q1919" s="60">
        <v>2134.31</v>
      </c>
      <c r="R1919" s="60">
        <v>2251.25</v>
      </c>
      <c r="S1919" s="60">
        <v>2848.53</v>
      </c>
      <c r="T1919" s="60">
        <v>3958.11</v>
      </c>
      <c r="U1919" s="58">
        <f t="shared" si="29"/>
        <v>66613.84</v>
      </c>
    </row>
    <row r="1920" spans="1:21">
      <c r="A1920" s="59">
        <v>2201</v>
      </c>
      <c r="B1920" s="59" t="s">
        <v>87</v>
      </c>
      <c r="C1920" s="59">
        <v>2201</v>
      </c>
      <c r="D1920" s="59" t="s">
        <v>87</v>
      </c>
      <c r="E1920" s="59" t="s">
        <v>1221</v>
      </c>
      <c r="F1920" s="59" t="s">
        <v>1222</v>
      </c>
      <c r="G1920" s="59">
        <v>9549000</v>
      </c>
      <c r="H1920" s="59" t="s">
        <v>1030</v>
      </c>
      <c r="I1920" s="60">
        <v>9174.57</v>
      </c>
      <c r="J1920" s="60">
        <v>6904.87</v>
      </c>
      <c r="K1920" s="60">
        <v>3102.5</v>
      </c>
      <c r="L1920" s="60">
        <v>494.4</v>
      </c>
      <c r="M1920" s="60">
        <v>15516.92</v>
      </c>
      <c r="N1920" s="60">
        <v>6586.42</v>
      </c>
      <c r="O1920" s="60">
        <v>3246.9</v>
      </c>
      <c r="P1920" s="60">
        <v>3728.26</v>
      </c>
      <c r="Q1920" s="60">
        <v>2134.3000000000002</v>
      </c>
      <c r="R1920" s="60">
        <v>2251.3000000000002</v>
      </c>
      <c r="S1920" s="60">
        <v>2847.8</v>
      </c>
      <c r="T1920" s="60">
        <v>1835.27</v>
      </c>
      <c r="U1920" s="58">
        <f t="shared" si="29"/>
        <v>57823.510000000009</v>
      </c>
    </row>
    <row r="1921" spans="1:21">
      <c r="A1921" s="59">
        <v>2201</v>
      </c>
      <c r="B1921" s="59" t="s">
        <v>87</v>
      </c>
      <c r="C1921" s="59">
        <v>2201</v>
      </c>
      <c r="D1921" s="59" t="s">
        <v>87</v>
      </c>
      <c r="E1921" s="59" t="s">
        <v>1221</v>
      </c>
      <c r="F1921" s="59" t="s">
        <v>1222</v>
      </c>
      <c r="G1921" s="59">
        <v>9571000</v>
      </c>
      <c r="H1921" s="59" t="s">
        <v>1046</v>
      </c>
      <c r="I1921" s="60">
        <v>1990.14</v>
      </c>
      <c r="J1921" s="60">
        <v>1126.79</v>
      </c>
      <c r="K1921" s="60">
        <v>1672.56</v>
      </c>
      <c r="L1921" s="60">
        <v>1032.1300000000001</v>
      </c>
      <c r="M1921" s="60">
        <v>4062.33</v>
      </c>
      <c r="N1921" s="60">
        <v>1617.31</v>
      </c>
      <c r="O1921" s="60">
        <v>3181.46</v>
      </c>
      <c r="P1921" s="60">
        <v>349.15</v>
      </c>
      <c r="Q1921" s="60">
        <v>331.07</v>
      </c>
      <c r="R1921" s="60">
        <v>178.34</v>
      </c>
      <c r="S1921" s="60">
        <v>244.44</v>
      </c>
      <c r="T1921" s="60">
        <v>922.96</v>
      </c>
      <c r="U1921" s="58">
        <f t="shared" si="29"/>
        <v>16708.68</v>
      </c>
    </row>
    <row r="1922" spans="1:21">
      <c r="A1922" s="59">
        <v>2201</v>
      </c>
      <c r="B1922" s="59" t="s">
        <v>87</v>
      </c>
      <c r="C1922" s="59">
        <v>2201</v>
      </c>
      <c r="D1922" s="59" t="s">
        <v>87</v>
      </c>
      <c r="E1922" s="59" t="s">
        <v>1221</v>
      </c>
      <c r="F1922" s="59" t="s">
        <v>1222</v>
      </c>
      <c r="G1922" s="59">
        <v>9582000</v>
      </c>
      <c r="H1922" s="59" t="s">
        <v>1049</v>
      </c>
      <c r="I1922" s="60">
        <v>2033.62</v>
      </c>
      <c r="J1922" s="60">
        <v>1524.75</v>
      </c>
      <c r="K1922" s="60">
        <v>1912.44</v>
      </c>
      <c r="L1922" s="60">
        <v>1032.18</v>
      </c>
      <c r="M1922" s="60">
        <v>4342.04</v>
      </c>
      <c r="N1922" s="60">
        <v>1617.32</v>
      </c>
      <c r="O1922" s="60">
        <v>3286.9</v>
      </c>
      <c r="P1922" s="60">
        <v>349.2</v>
      </c>
      <c r="Q1922" s="60">
        <v>331.05</v>
      </c>
      <c r="R1922" s="60">
        <v>178.36</v>
      </c>
      <c r="S1922" s="60">
        <v>244.44</v>
      </c>
      <c r="T1922" s="60">
        <v>894.11</v>
      </c>
      <c r="U1922" s="58">
        <f t="shared" si="29"/>
        <v>17746.41</v>
      </c>
    </row>
    <row r="1923" spans="1:21">
      <c r="A1923" s="59">
        <v>2201</v>
      </c>
      <c r="B1923" s="59" t="s">
        <v>87</v>
      </c>
      <c r="C1923" s="59">
        <v>2201</v>
      </c>
      <c r="D1923" s="59" t="s">
        <v>87</v>
      </c>
      <c r="E1923" s="59" t="s">
        <v>1221</v>
      </c>
      <c r="F1923" s="59" t="s">
        <v>1222</v>
      </c>
      <c r="G1923" s="59">
        <v>9921000</v>
      </c>
      <c r="H1923" s="59" t="s">
        <v>1137</v>
      </c>
      <c r="I1923" s="60">
        <v>433.73</v>
      </c>
      <c r="J1923" s="60"/>
      <c r="K1923" s="60"/>
      <c r="L1923" s="60"/>
      <c r="M1923" s="60"/>
      <c r="N1923" s="60"/>
      <c r="O1923" s="60"/>
      <c r="P1923" s="60"/>
      <c r="Q1923" s="60"/>
      <c r="R1923" s="60"/>
      <c r="S1923" s="60"/>
      <c r="T1923" s="60"/>
      <c r="U1923" s="58">
        <f t="shared" ref="U1923:U1986" si="30">SUM(I1923:T1923)</f>
        <v>433.73</v>
      </c>
    </row>
    <row r="1924" spans="1:21">
      <c r="A1924" s="59">
        <v>2201</v>
      </c>
      <c r="B1924" s="59" t="s">
        <v>87</v>
      </c>
      <c r="C1924" s="59">
        <v>2201</v>
      </c>
      <c r="D1924" s="59" t="s">
        <v>87</v>
      </c>
      <c r="E1924" s="59" t="s">
        <v>1223</v>
      </c>
      <c r="F1924" s="59" t="s">
        <v>1224</v>
      </c>
      <c r="G1924" s="59">
        <v>9184100</v>
      </c>
      <c r="H1924" s="59" t="s">
        <v>93</v>
      </c>
      <c r="I1924" s="60"/>
      <c r="J1924" s="60">
        <v>2101.13</v>
      </c>
      <c r="K1924" s="60">
        <v>1731.12</v>
      </c>
      <c r="L1924" s="60">
        <v>25.11</v>
      </c>
      <c r="M1924" s="60">
        <v>1844.95</v>
      </c>
      <c r="N1924" s="60"/>
      <c r="O1924" s="60"/>
      <c r="P1924" s="60">
        <v>3582.85</v>
      </c>
      <c r="Q1924" s="60">
        <v>55292.36</v>
      </c>
      <c r="R1924" s="60"/>
      <c r="S1924" s="60">
        <v>11064.58</v>
      </c>
      <c r="T1924" s="60"/>
      <c r="U1924" s="58">
        <f t="shared" si="30"/>
        <v>75642.100000000006</v>
      </c>
    </row>
    <row r="1925" spans="1:21">
      <c r="A1925" s="59">
        <v>2201</v>
      </c>
      <c r="B1925" s="59" t="s">
        <v>87</v>
      </c>
      <c r="C1925" s="59">
        <v>2201</v>
      </c>
      <c r="D1925" s="59" t="s">
        <v>87</v>
      </c>
      <c r="E1925" s="59" t="s">
        <v>1223</v>
      </c>
      <c r="F1925" s="59" t="s">
        <v>1224</v>
      </c>
      <c r="G1925" s="59">
        <v>9549000</v>
      </c>
      <c r="H1925" s="59" t="s">
        <v>1030</v>
      </c>
      <c r="I1925" s="60"/>
      <c r="J1925" s="60"/>
      <c r="K1925" s="60"/>
      <c r="L1925" s="60"/>
      <c r="M1925" s="60"/>
      <c r="N1925" s="60">
        <v>7538.2</v>
      </c>
      <c r="O1925" s="60">
        <v>3573.22</v>
      </c>
      <c r="P1925" s="60">
        <v>1417.02</v>
      </c>
      <c r="Q1925" s="60">
        <v>1345.52</v>
      </c>
      <c r="R1925" s="60">
        <v>3463</v>
      </c>
      <c r="S1925" s="60">
        <v>6642.16</v>
      </c>
      <c r="T1925" s="60">
        <v>8874.77</v>
      </c>
      <c r="U1925" s="58">
        <f t="shared" si="30"/>
        <v>32853.89</v>
      </c>
    </row>
    <row r="1926" spans="1:21">
      <c r="A1926" s="59">
        <v>2201</v>
      </c>
      <c r="B1926" s="59" t="s">
        <v>87</v>
      </c>
      <c r="C1926" s="59">
        <v>2201</v>
      </c>
      <c r="D1926" s="59" t="s">
        <v>87</v>
      </c>
      <c r="E1926" s="59" t="s">
        <v>1223</v>
      </c>
      <c r="F1926" s="59" t="s">
        <v>1224</v>
      </c>
      <c r="G1926" s="59">
        <v>9588000</v>
      </c>
      <c r="H1926" s="59" t="s">
        <v>1055</v>
      </c>
      <c r="I1926" s="60">
        <v>36427.379999999997</v>
      </c>
      <c r="J1926" s="60">
        <v>5332.99</v>
      </c>
      <c r="K1926" s="60">
        <v>23625.24</v>
      </c>
      <c r="L1926" s="60">
        <v>10869.56</v>
      </c>
      <c r="M1926" s="60">
        <v>3027.46</v>
      </c>
      <c r="N1926" s="60">
        <v>25306.54</v>
      </c>
      <c r="O1926" s="60">
        <v>6326.21</v>
      </c>
      <c r="P1926" s="60">
        <v>-3751.97</v>
      </c>
      <c r="Q1926" s="60">
        <v>12595.19</v>
      </c>
      <c r="R1926" s="60">
        <v>9554.52</v>
      </c>
      <c r="S1926" s="60">
        <v>18647.3</v>
      </c>
      <c r="T1926" s="60">
        <v>12930.71</v>
      </c>
      <c r="U1926" s="58">
        <f t="shared" si="30"/>
        <v>160891.13</v>
      </c>
    </row>
    <row r="1927" spans="1:21">
      <c r="A1927" s="59">
        <v>2201</v>
      </c>
      <c r="B1927" s="59" t="s">
        <v>87</v>
      </c>
      <c r="C1927" s="59">
        <v>2201</v>
      </c>
      <c r="D1927" s="59" t="s">
        <v>87</v>
      </c>
      <c r="E1927" s="59" t="s">
        <v>1225</v>
      </c>
      <c r="F1927" s="59" t="s">
        <v>1226</v>
      </c>
      <c r="G1927" s="59">
        <v>9184100</v>
      </c>
      <c r="H1927" s="59" t="s">
        <v>93</v>
      </c>
      <c r="I1927" s="60">
        <v>776.53</v>
      </c>
      <c r="J1927" s="60">
        <v>774.69</v>
      </c>
      <c r="K1927" s="60"/>
      <c r="L1927" s="60">
        <v>251.89</v>
      </c>
      <c r="M1927" s="60"/>
      <c r="N1927" s="60">
        <v>819.65</v>
      </c>
      <c r="O1927" s="60"/>
      <c r="P1927" s="60">
        <v>559.65</v>
      </c>
      <c r="Q1927" s="60"/>
      <c r="R1927" s="60">
        <v>1962.39</v>
      </c>
      <c r="S1927" s="60">
        <v>95.13</v>
      </c>
      <c r="T1927" s="60">
        <v>695.33</v>
      </c>
      <c r="U1927" s="58">
        <f t="shared" si="30"/>
        <v>5935.26</v>
      </c>
    </row>
    <row r="1928" spans="1:21">
      <c r="A1928" s="59">
        <v>2201</v>
      </c>
      <c r="B1928" s="59" t="s">
        <v>87</v>
      </c>
      <c r="C1928" s="59">
        <v>2201</v>
      </c>
      <c r="D1928" s="59" t="s">
        <v>87</v>
      </c>
      <c r="E1928" s="59" t="s">
        <v>1225</v>
      </c>
      <c r="F1928" s="59" t="s">
        <v>1226</v>
      </c>
      <c r="G1928" s="59">
        <v>9506000</v>
      </c>
      <c r="H1928" s="59" t="s">
        <v>1021</v>
      </c>
      <c r="I1928" s="60"/>
      <c r="J1928" s="60"/>
      <c r="K1928" s="60"/>
      <c r="L1928" s="60"/>
      <c r="M1928" s="60"/>
      <c r="N1928" s="60">
        <v>7819.14</v>
      </c>
      <c r="O1928" s="60">
        <v>6532.14</v>
      </c>
      <c r="P1928" s="60"/>
      <c r="Q1928" s="60"/>
      <c r="R1928" s="60"/>
      <c r="S1928" s="60"/>
      <c r="T1928" s="60"/>
      <c r="U1928" s="58">
        <f t="shared" si="30"/>
        <v>14351.28</v>
      </c>
    </row>
    <row r="1929" spans="1:21">
      <c r="A1929" s="59">
        <v>2201</v>
      </c>
      <c r="B1929" s="59" t="s">
        <v>87</v>
      </c>
      <c r="C1929" s="59">
        <v>2201</v>
      </c>
      <c r="D1929" s="59" t="s">
        <v>87</v>
      </c>
      <c r="E1929" s="59" t="s">
        <v>1225</v>
      </c>
      <c r="F1929" s="59" t="s">
        <v>1226</v>
      </c>
      <c r="G1929" s="59">
        <v>9514000</v>
      </c>
      <c r="H1929" s="59" t="s">
        <v>1026</v>
      </c>
      <c r="I1929" s="60"/>
      <c r="J1929" s="60"/>
      <c r="K1929" s="60"/>
      <c r="L1929" s="60"/>
      <c r="M1929" s="60"/>
      <c r="N1929" s="60"/>
      <c r="O1929" s="60"/>
      <c r="P1929" s="60"/>
      <c r="Q1929" s="60"/>
      <c r="R1929" s="60">
        <v>46.16</v>
      </c>
      <c r="S1929" s="60"/>
      <c r="T1929" s="60"/>
      <c r="U1929" s="58">
        <f t="shared" si="30"/>
        <v>46.16</v>
      </c>
    </row>
    <row r="1930" spans="1:21">
      <c r="A1930" s="59">
        <v>2201</v>
      </c>
      <c r="B1930" s="59" t="s">
        <v>87</v>
      </c>
      <c r="C1930" s="59">
        <v>2201</v>
      </c>
      <c r="D1930" s="59" t="s">
        <v>87</v>
      </c>
      <c r="E1930" s="59" t="s">
        <v>1225</v>
      </c>
      <c r="F1930" s="59" t="s">
        <v>1226</v>
      </c>
      <c r="G1930" s="59">
        <v>9548000</v>
      </c>
      <c r="H1930" s="59" t="s">
        <v>1029</v>
      </c>
      <c r="I1930" s="60">
        <v>3444.44</v>
      </c>
      <c r="J1930" s="60">
        <v>239.01</v>
      </c>
      <c r="K1930" s="60">
        <v>10371.32</v>
      </c>
      <c r="L1930" s="60">
        <v>17603.419999999998</v>
      </c>
      <c r="M1930" s="60">
        <v>5945.09</v>
      </c>
      <c r="N1930" s="60"/>
      <c r="O1930" s="60"/>
      <c r="P1930" s="60"/>
      <c r="Q1930" s="60"/>
      <c r="R1930" s="60"/>
      <c r="S1930" s="60">
        <v>5954.45</v>
      </c>
      <c r="T1930" s="60"/>
      <c r="U1930" s="58">
        <f t="shared" si="30"/>
        <v>43557.729999999996</v>
      </c>
    </row>
    <row r="1931" spans="1:21">
      <c r="A1931" s="59">
        <v>2201</v>
      </c>
      <c r="B1931" s="59" t="s">
        <v>87</v>
      </c>
      <c r="C1931" s="59">
        <v>2201</v>
      </c>
      <c r="D1931" s="59" t="s">
        <v>87</v>
      </c>
      <c r="E1931" s="59" t="s">
        <v>1225</v>
      </c>
      <c r="F1931" s="59" t="s">
        <v>1226</v>
      </c>
      <c r="G1931" s="59">
        <v>9549000</v>
      </c>
      <c r="H1931" s="59" t="s">
        <v>1030</v>
      </c>
      <c r="I1931" s="60">
        <v>34168.699999999997</v>
      </c>
      <c r="J1931" s="60">
        <v>14709.54</v>
      </c>
      <c r="K1931" s="60">
        <v>27793.39</v>
      </c>
      <c r="L1931" s="60">
        <v>15182.73</v>
      </c>
      <c r="M1931" s="60">
        <v>19745.689999999999</v>
      </c>
      <c r="N1931" s="60">
        <v>22285.56</v>
      </c>
      <c r="O1931" s="60">
        <v>25804.54</v>
      </c>
      <c r="P1931" s="60">
        <v>32702.560000000001</v>
      </c>
      <c r="Q1931" s="60">
        <v>29021.119999999999</v>
      </c>
      <c r="R1931" s="60">
        <v>37320.85</v>
      </c>
      <c r="S1931" s="60">
        <v>29277.7</v>
      </c>
      <c r="T1931" s="60">
        <v>8715.48</v>
      </c>
      <c r="U1931" s="58">
        <f t="shared" si="30"/>
        <v>296727.86</v>
      </c>
    </row>
    <row r="1932" spans="1:21">
      <c r="A1932" s="59">
        <v>2201</v>
      </c>
      <c r="B1932" s="59" t="s">
        <v>87</v>
      </c>
      <c r="C1932" s="59">
        <v>2201</v>
      </c>
      <c r="D1932" s="59" t="s">
        <v>87</v>
      </c>
      <c r="E1932" s="59" t="s">
        <v>1227</v>
      </c>
      <c r="F1932" s="59" t="s">
        <v>1228</v>
      </c>
      <c r="G1932" s="59">
        <v>9184100</v>
      </c>
      <c r="H1932" s="59" t="s">
        <v>93</v>
      </c>
      <c r="I1932" s="60"/>
      <c r="J1932" s="60"/>
      <c r="K1932" s="60"/>
      <c r="L1932" s="60">
        <v>1760</v>
      </c>
      <c r="M1932" s="60">
        <v>41.89</v>
      </c>
      <c r="N1932" s="60">
        <v>403</v>
      </c>
      <c r="O1932" s="60">
        <v>49.83</v>
      </c>
      <c r="P1932" s="60"/>
      <c r="Q1932" s="60">
        <v>16824.71</v>
      </c>
      <c r="R1932" s="60">
        <v>3566.19</v>
      </c>
      <c r="S1932" s="60"/>
      <c r="T1932" s="60">
        <v>20973.5</v>
      </c>
      <c r="U1932" s="58">
        <f t="shared" si="30"/>
        <v>43619.119999999995</v>
      </c>
    </row>
    <row r="1933" spans="1:21">
      <c r="A1933" s="59">
        <v>2201</v>
      </c>
      <c r="B1933" s="59" t="s">
        <v>87</v>
      </c>
      <c r="C1933" s="59">
        <v>2201</v>
      </c>
      <c r="D1933" s="59" t="s">
        <v>87</v>
      </c>
      <c r="E1933" s="59" t="s">
        <v>1227</v>
      </c>
      <c r="F1933" s="59" t="s">
        <v>1228</v>
      </c>
      <c r="G1933" s="59">
        <v>9500000</v>
      </c>
      <c r="H1933" s="59" t="s">
        <v>1017</v>
      </c>
      <c r="I1933" s="60"/>
      <c r="J1933" s="60">
        <v>119.39</v>
      </c>
      <c r="K1933" s="60"/>
      <c r="L1933" s="60"/>
      <c r="M1933" s="60"/>
      <c r="N1933" s="60">
        <v>296.64</v>
      </c>
      <c r="O1933" s="60">
        <v>1554.15</v>
      </c>
      <c r="P1933" s="60"/>
      <c r="Q1933" s="60"/>
      <c r="R1933" s="60">
        <v>878.37</v>
      </c>
      <c r="S1933" s="60">
        <v>878.37</v>
      </c>
      <c r="T1933" s="60"/>
      <c r="U1933" s="58">
        <f t="shared" si="30"/>
        <v>3726.92</v>
      </c>
    </row>
    <row r="1934" spans="1:21">
      <c r="A1934" s="59">
        <v>2201</v>
      </c>
      <c r="B1934" s="59" t="s">
        <v>87</v>
      </c>
      <c r="C1934" s="59">
        <v>2201</v>
      </c>
      <c r="D1934" s="59" t="s">
        <v>87</v>
      </c>
      <c r="E1934" s="59" t="s">
        <v>1227</v>
      </c>
      <c r="F1934" s="59" t="s">
        <v>1228</v>
      </c>
      <c r="G1934" s="59">
        <v>9506000</v>
      </c>
      <c r="H1934" s="59" t="s">
        <v>1021</v>
      </c>
      <c r="I1934" s="60">
        <v>1480.44</v>
      </c>
      <c r="J1934" s="60">
        <v>1358.69</v>
      </c>
      <c r="K1934" s="60">
        <v>2606.0100000000002</v>
      </c>
      <c r="L1934" s="60">
        <v>474</v>
      </c>
      <c r="M1934" s="60"/>
      <c r="N1934" s="60"/>
      <c r="O1934" s="60"/>
      <c r="P1934" s="60"/>
      <c r="Q1934" s="60"/>
      <c r="R1934" s="60">
        <v>25</v>
      </c>
      <c r="S1934" s="60">
        <v>95.41</v>
      </c>
      <c r="T1934" s="60">
        <v>1285.29</v>
      </c>
      <c r="U1934" s="58">
        <f t="shared" si="30"/>
        <v>7324.84</v>
      </c>
    </row>
    <row r="1935" spans="1:21">
      <c r="A1935" s="59">
        <v>2201</v>
      </c>
      <c r="B1935" s="59" t="s">
        <v>87</v>
      </c>
      <c r="C1935" s="59">
        <v>2201</v>
      </c>
      <c r="D1935" s="59" t="s">
        <v>87</v>
      </c>
      <c r="E1935" s="59" t="s">
        <v>1227</v>
      </c>
      <c r="F1935" s="59" t="s">
        <v>1228</v>
      </c>
      <c r="G1935" s="59">
        <v>9548000</v>
      </c>
      <c r="H1935" s="59" t="s">
        <v>1029</v>
      </c>
      <c r="I1935" s="60"/>
      <c r="J1935" s="60">
        <v>83.82</v>
      </c>
      <c r="K1935" s="60">
        <v>4057.14</v>
      </c>
      <c r="L1935" s="60"/>
      <c r="M1935" s="60"/>
      <c r="N1935" s="60"/>
      <c r="O1935" s="60"/>
      <c r="P1935" s="60">
        <v>7587.54</v>
      </c>
      <c r="Q1935" s="60"/>
      <c r="R1935" s="60"/>
      <c r="S1935" s="60"/>
      <c r="T1935" s="60"/>
      <c r="U1935" s="58">
        <f t="shared" si="30"/>
        <v>11728.5</v>
      </c>
    </row>
    <row r="1936" spans="1:21">
      <c r="A1936" s="59">
        <v>2201</v>
      </c>
      <c r="B1936" s="59" t="s">
        <v>87</v>
      </c>
      <c r="C1936" s="59">
        <v>2201</v>
      </c>
      <c r="D1936" s="59" t="s">
        <v>87</v>
      </c>
      <c r="E1936" s="59" t="s">
        <v>1227</v>
      </c>
      <c r="F1936" s="59" t="s">
        <v>1228</v>
      </c>
      <c r="G1936" s="59">
        <v>9549000</v>
      </c>
      <c r="H1936" s="59" t="s">
        <v>1030</v>
      </c>
      <c r="I1936" s="60"/>
      <c r="J1936" s="60"/>
      <c r="K1936" s="60"/>
      <c r="L1936" s="60"/>
      <c r="M1936" s="60"/>
      <c r="N1936" s="60">
        <v>845.01</v>
      </c>
      <c r="O1936" s="60"/>
      <c r="P1936" s="60"/>
      <c r="Q1936" s="60"/>
      <c r="R1936" s="60"/>
      <c r="S1936" s="60">
        <v>192.05</v>
      </c>
      <c r="T1936" s="60">
        <v>2760.89</v>
      </c>
      <c r="U1936" s="58">
        <f t="shared" si="30"/>
        <v>3797.95</v>
      </c>
    </row>
    <row r="1937" spans="1:21">
      <c r="A1937" s="59">
        <v>2201</v>
      </c>
      <c r="B1937" s="59" t="s">
        <v>87</v>
      </c>
      <c r="C1937" s="59">
        <v>2201</v>
      </c>
      <c r="D1937" s="59" t="s">
        <v>87</v>
      </c>
      <c r="E1937" s="59" t="s">
        <v>1227</v>
      </c>
      <c r="F1937" s="59" t="s">
        <v>1228</v>
      </c>
      <c r="G1937" s="59">
        <v>9552000</v>
      </c>
      <c r="H1937" s="59" t="s">
        <v>1031</v>
      </c>
      <c r="I1937" s="60"/>
      <c r="J1937" s="60"/>
      <c r="K1937" s="60"/>
      <c r="L1937" s="60">
        <v>1779.02</v>
      </c>
      <c r="M1937" s="60">
        <v>4.07</v>
      </c>
      <c r="N1937" s="60"/>
      <c r="O1937" s="60"/>
      <c r="P1937" s="60"/>
      <c r="Q1937" s="60"/>
      <c r="R1937" s="60">
        <v>-1783.09</v>
      </c>
      <c r="S1937" s="60"/>
      <c r="T1937" s="60"/>
      <c r="U1937" s="58">
        <f t="shared" si="30"/>
        <v>0</v>
      </c>
    </row>
    <row r="1938" spans="1:21">
      <c r="A1938" s="59">
        <v>2201</v>
      </c>
      <c r="B1938" s="59" t="s">
        <v>87</v>
      </c>
      <c r="C1938" s="59">
        <v>2201</v>
      </c>
      <c r="D1938" s="59" t="s">
        <v>87</v>
      </c>
      <c r="E1938" s="59" t="s">
        <v>1227</v>
      </c>
      <c r="F1938" s="59" t="s">
        <v>1228</v>
      </c>
      <c r="G1938" s="59">
        <v>9553000</v>
      </c>
      <c r="H1938" s="59" t="s">
        <v>1032</v>
      </c>
      <c r="I1938" s="60"/>
      <c r="J1938" s="60"/>
      <c r="K1938" s="60"/>
      <c r="L1938" s="60"/>
      <c r="M1938" s="60"/>
      <c r="N1938" s="60"/>
      <c r="O1938" s="60"/>
      <c r="P1938" s="60"/>
      <c r="Q1938" s="60"/>
      <c r="R1938" s="60">
        <v>-1783.09</v>
      </c>
      <c r="S1938" s="60"/>
      <c r="T1938" s="60"/>
      <c r="U1938" s="58">
        <f t="shared" si="30"/>
        <v>-1783.09</v>
      </c>
    </row>
    <row r="1939" spans="1:21">
      <c r="A1939" s="59">
        <v>2201</v>
      </c>
      <c r="B1939" s="59" t="s">
        <v>87</v>
      </c>
      <c r="C1939" s="59">
        <v>2201</v>
      </c>
      <c r="D1939" s="59" t="s">
        <v>87</v>
      </c>
      <c r="E1939" s="59" t="s">
        <v>1227</v>
      </c>
      <c r="F1939" s="59" t="s">
        <v>1228</v>
      </c>
      <c r="G1939" s="59">
        <v>9566000</v>
      </c>
      <c r="H1939" s="59" t="s">
        <v>1041</v>
      </c>
      <c r="I1939" s="60"/>
      <c r="J1939" s="60"/>
      <c r="K1939" s="60">
        <v>288.89</v>
      </c>
      <c r="L1939" s="60"/>
      <c r="M1939" s="60"/>
      <c r="N1939" s="60"/>
      <c r="O1939" s="60"/>
      <c r="P1939" s="60"/>
      <c r="Q1939" s="60">
        <v>558.6</v>
      </c>
      <c r="R1939" s="60">
        <v>835.21</v>
      </c>
      <c r="S1939" s="60"/>
      <c r="T1939" s="60"/>
      <c r="U1939" s="58">
        <f t="shared" si="30"/>
        <v>1682.7</v>
      </c>
    </row>
    <row r="1940" spans="1:21">
      <c r="A1940" s="59">
        <v>2201</v>
      </c>
      <c r="B1940" s="59" t="s">
        <v>87</v>
      </c>
      <c r="C1940" s="59">
        <v>2201</v>
      </c>
      <c r="D1940" s="59" t="s">
        <v>87</v>
      </c>
      <c r="E1940" s="59" t="s">
        <v>1227</v>
      </c>
      <c r="F1940" s="59" t="s">
        <v>1228</v>
      </c>
      <c r="G1940" s="59">
        <v>9583000</v>
      </c>
      <c r="H1940" s="59" t="s">
        <v>1050</v>
      </c>
      <c r="I1940" s="60"/>
      <c r="J1940" s="60">
        <v>776.32</v>
      </c>
      <c r="K1940" s="60">
        <v>317.23</v>
      </c>
      <c r="L1940" s="60">
        <v>4590.68</v>
      </c>
      <c r="M1940" s="60">
        <v>1286.04</v>
      </c>
      <c r="N1940" s="60"/>
      <c r="O1940" s="60">
        <v>1660</v>
      </c>
      <c r="P1940" s="60"/>
      <c r="Q1940" s="60"/>
      <c r="R1940" s="60"/>
      <c r="S1940" s="60"/>
      <c r="T1940" s="60"/>
      <c r="U1940" s="58">
        <f t="shared" si="30"/>
        <v>8630.27</v>
      </c>
    </row>
    <row r="1941" spans="1:21">
      <c r="A1941" s="59">
        <v>2201</v>
      </c>
      <c r="B1941" s="59" t="s">
        <v>87</v>
      </c>
      <c r="C1941" s="59">
        <v>2201</v>
      </c>
      <c r="D1941" s="59" t="s">
        <v>87</v>
      </c>
      <c r="E1941" s="59" t="s">
        <v>1227</v>
      </c>
      <c r="F1941" s="59" t="s">
        <v>1228</v>
      </c>
      <c r="G1941" s="59">
        <v>9585000</v>
      </c>
      <c r="H1941" s="59" t="s">
        <v>1052</v>
      </c>
      <c r="I1941" s="60"/>
      <c r="J1941" s="60"/>
      <c r="K1941" s="60"/>
      <c r="L1941" s="60"/>
      <c r="M1941" s="60"/>
      <c r="N1941" s="60"/>
      <c r="O1941" s="60">
        <v>160</v>
      </c>
      <c r="P1941" s="60"/>
      <c r="Q1941" s="60"/>
      <c r="R1941" s="60"/>
      <c r="S1941" s="60"/>
      <c r="T1941" s="60"/>
      <c r="U1941" s="58">
        <f t="shared" si="30"/>
        <v>160</v>
      </c>
    </row>
    <row r="1942" spans="1:21">
      <c r="A1942" s="59">
        <v>2201</v>
      </c>
      <c r="B1942" s="59" t="s">
        <v>87</v>
      </c>
      <c r="C1942" s="59">
        <v>2201</v>
      </c>
      <c r="D1942" s="59" t="s">
        <v>87</v>
      </c>
      <c r="E1942" s="59" t="s">
        <v>1227</v>
      </c>
      <c r="F1942" s="59" t="s">
        <v>1228</v>
      </c>
      <c r="G1942" s="59">
        <v>9588000</v>
      </c>
      <c r="H1942" s="59" t="s">
        <v>1055</v>
      </c>
      <c r="I1942" s="60">
        <v>35938.800000000003</v>
      </c>
      <c r="J1942" s="60">
        <v>4331.5</v>
      </c>
      <c r="K1942" s="60">
        <v>2793</v>
      </c>
      <c r="L1942" s="60">
        <v>207</v>
      </c>
      <c r="M1942" s="60">
        <v>1821.57</v>
      </c>
      <c r="N1942" s="60">
        <v>2399.9699999999998</v>
      </c>
      <c r="O1942" s="60">
        <v>500</v>
      </c>
      <c r="P1942" s="60">
        <v>2502.91</v>
      </c>
      <c r="Q1942" s="60">
        <v>3258.95</v>
      </c>
      <c r="R1942" s="60">
        <v>4245.9799999999996</v>
      </c>
      <c r="S1942" s="60">
        <v>2645.91</v>
      </c>
      <c r="T1942" s="60">
        <v>2370.6999999999998</v>
      </c>
      <c r="U1942" s="58">
        <f t="shared" si="30"/>
        <v>63016.289999999994</v>
      </c>
    </row>
    <row r="1943" spans="1:21">
      <c r="A1943" s="59">
        <v>2201</v>
      </c>
      <c r="B1943" s="59" t="s">
        <v>87</v>
      </c>
      <c r="C1943" s="59">
        <v>2201</v>
      </c>
      <c r="D1943" s="59" t="s">
        <v>87</v>
      </c>
      <c r="E1943" s="59" t="s">
        <v>1227</v>
      </c>
      <c r="F1943" s="59" t="s">
        <v>1228</v>
      </c>
      <c r="G1943" s="59">
        <v>9903000</v>
      </c>
      <c r="H1943" s="59" t="s">
        <v>1065</v>
      </c>
      <c r="I1943" s="60">
        <v>209.2</v>
      </c>
      <c r="J1943" s="60">
        <v>17.05</v>
      </c>
      <c r="K1943" s="60"/>
      <c r="L1943" s="60"/>
      <c r="M1943" s="60"/>
      <c r="N1943" s="60"/>
      <c r="O1943" s="60"/>
      <c r="P1943" s="60">
        <v>1540.34</v>
      </c>
      <c r="Q1943" s="60"/>
      <c r="R1943" s="60"/>
      <c r="S1943" s="60"/>
      <c r="T1943" s="60"/>
      <c r="U1943" s="58">
        <f t="shared" si="30"/>
        <v>1766.59</v>
      </c>
    </row>
    <row r="1944" spans="1:21">
      <c r="A1944" s="59">
        <v>2201</v>
      </c>
      <c r="B1944" s="59" t="s">
        <v>87</v>
      </c>
      <c r="C1944" s="59">
        <v>2201</v>
      </c>
      <c r="D1944" s="59" t="s">
        <v>87</v>
      </c>
      <c r="E1944" s="59" t="s">
        <v>1227</v>
      </c>
      <c r="F1944" s="59" t="s">
        <v>1228</v>
      </c>
      <c r="G1944" s="59">
        <v>9921000</v>
      </c>
      <c r="H1944" s="59" t="s">
        <v>1137</v>
      </c>
      <c r="I1944" s="60">
        <v>3271.3</v>
      </c>
      <c r="J1944" s="60">
        <v>625.86</v>
      </c>
      <c r="K1944" s="60">
        <v>500</v>
      </c>
      <c r="L1944" s="60">
        <v>234.75</v>
      </c>
      <c r="M1944" s="60"/>
      <c r="N1944" s="60">
        <v>1675</v>
      </c>
      <c r="O1944" s="60">
        <v>513.85</v>
      </c>
      <c r="P1944" s="60">
        <v>500</v>
      </c>
      <c r="Q1944" s="60">
        <v>1281.83</v>
      </c>
      <c r="R1944" s="60">
        <v>511.56</v>
      </c>
      <c r="S1944" s="60">
        <v>-21.44</v>
      </c>
      <c r="T1944" s="60">
        <v>1035.75</v>
      </c>
      <c r="U1944" s="58">
        <f t="shared" si="30"/>
        <v>10128.459999999999</v>
      </c>
    </row>
    <row r="1945" spans="1:21">
      <c r="A1945" s="59">
        <v>2201</v>
      </c>
      <c r="B1945" s="59" t="s">
        <v>87</v>
      </c>
      <c r="C1945" s="59">
        <v>2201</v>
      </c>
      <c r="D1945" s="59" t="s">
        <v>87</v>
      </c>
      <c r="E1945" s="59" t="s">
        <v>1227</v>
      </c>
      <c r="F1945" s="59" t="s">
        <v>1228</v>
      </c>
      <c r="G1945" s="59">
        <v>9930200</v>
      </c>
      <c r="H1945" s="59" t="s">
        <v>1069</v>
      </c>
      <c r="I1945" s="60"/>
      <c r="J1945" s="60">
        <v>1036.0999999999999</v>
      </c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58">
        <f t="shared" si="30"/>
        <v>1036.0999999999999</v>
      </c>
    </row>
    <row r="1946" spans="1:21">
      <c r="A1946" s="59">
        <v>2201</v>
      </c>
      <c r="B1946" s="59" t="s">
        <v>87</v>
      </c>
      <c r="C1946" s="59">
        <v>2201</v>
      </c>
      <c r="D1946" s="59" t="s">
        <v>87</v>
      </c>
      <c r="E1946" s="59" t="s">
        <v>1227</v>
      </c>
      <c r="F1946" s="59" t="s">
        <v>1228</v>
      </c>
      <c r="G1946" s="59">
        <v>9935000</v>
      </c>
      <c r="H1946" s="59" t="s">
        <v>1070</v>
      </c>
      <c r="I1946" s="60"/>
      <c r="J1946" s="60"/>
      <c r="K1946" s="60"/>
      <c r="L1946" s="60"/>
      <c r="M1946" s="60"/>
      <c r="N1946" s="60"/>
      <c r="O1946" s="60"/>
      <c r="P1946" s="60"/>
      <c r="Q1946" s="60"/>
      <c r="R1946" s="60"/>
      <c r="S1946" s="60">
        <v>644.94000000000005</v>
      </c>
      <c r="T1946" s="60"/>
      <c r="U1946" s="58">
        <f t="shared" si="30"/>
        <v>644.94000000000005</v>
      </c>
    </row>
    <row r="1947" spans="1:21">
      <c r="A1947" s="59">
        <v>2201</v>
      </c>
      <c r="B1947" s="59" t="s">
        <v>87</v>
      </c>
      <c r="C1947" s="59">
        <v>2201</v>
      </c>
      <c r="D1947" s="59" t="s">
        <v>87</v>
      </c>
      <c r="E1947" s="59" t="s">
        <v>1229</v>
      </c>
      <c r="F1947" s="59" t="s">
        <v>1230</v>
      </c>
      <c r="G1947" s="59">
        <v>9184100</v>
      </c>
      <c r="H1947" s="59" t="s">
        <v>93</v>
      </c>
      <c r="I1947" s="60">
        <v>11377.62</v>
      </c>
      <c r="J1947" s="60">
        <v>7184.78</v>
      </c>
      <c r="K1947" s="60">
        <v>1432.87</v>
      </c>
      <c r="L1947" s="60">
        <v>1341.5</v>
      </c>
      <c r="M1947" s="60">
        <v>36641.35</v>
      </c>
      <c r="N1947" s="60">
        <v>18331.099999999999</v>
      </c>
      <c r="O1947" s="60">
        <v>5979.28</v>
      </c>
      <c r="P1947" s="60">
        <v>24457.95</v>
      </c>
      <c r="Q1947" s="60">
        <v>242777.5</v>
      </c>
      <c r="R1947" s="60">
        <v>46080.959999999999</v>
      </c>
      <c r="S1947" s="60">
        <v>49062.79</v>
      </c>
      <c r="T1947" s="60">
        <v>45257.15</v>
      </c>
      <c r="U1947" s="58">
        <f t="shared" si="30"/>
        <v>489924.85000000003</v>
      </c>
    </row>
    <row r="1948" spans="1:21">
      <c r="A1948" s="59">
        <v>2201</v>
      </c>
      <c r="B1948" s="59" t="s">
        <v>87</v>
      </c>
      <c r="C1948" s="59">
        <v>2201</v>
      </c>
      <c r="D1948" s="59" t="s">
        <v>87</v>
      </c>
      <c r="E1948" s="59" t="s">
        <v>1229</v>
      </c>
      <c r="F1948" s="59" t="s">
        <v>1230</v>
      </c>
      <c r="G1948" s="59">
        <v>9500000</v>
      </c>
      <c r="H1948" s="59" t="s">
        <v>1017</v>
      </c>
      <c r="I1948" s="60"/>
      <c r="J1948" s="60"/>
      <c r="K1948" s="60"/>
      <c r="L1948" s="60"/>
      <c r="M1948" s="60"/>
      <c r="N1948" s="60"/>
      <c r="O1948" s="60"/>
      <c r="P1948" s="60"/>
      <c r="Q1948" s="60"/>
      <c r="R1948" s="60"/>
      <c r="S1948" s="60"/>
      <c r="T1948" s="60">
        <v>47.74</v>
      </c>
      <c r="U1948" s="58">
        <f t="shared" si="30"/>
        <v>47.74</v>
      </c>
    </row>
    <row r="1949" spans="1:21">
      <c r="A1949" s="59">
        <v>2201</v>
      </c>
      <c r="B1949" s="59" t="s">
        <v>87</v>
      </c>
      <c r="C1949" s="59">
        <v>2201</v>
      </c>
      <c r="D1949" s="59" t="s">
        <v>87</v>
      </c>
      <c r="E1949" s="59" t="s">
        <v>1229</v>
      </c>
      <c r="F1949" s="59" t="s">
        <v>1230</v>
      </c>
      <c r="G1949" s="59">
        <v>9506000</v>
      </c>
      <c r="H1949" s="59" t="s">
        <v>1021</v>
      </c>
      <c r="I1949" s="60"/>
      <c r="J1949" s="60"/>
      <c r="K1949" s="60"/>
      <c r="L1949" s="60"/>
      <c r="M1949" s="60">
        <v>143.21</v>
      </c>
      <c r="N1949" s="60"/>
      <c r="O1949" s="60"/>
      <c r="P1949" s="60"/>
      <c r="Q1949" s="60"/>
      <c r="R1949" s="60"/>
      <c r="S1949" s="60"/>
      <c r="T1949" s="60">
        <v>12.31</v>
      </c>
      <c r="U1949" s="58">
        <f t="shared" si="30"/>
        <v>155.52000000000001</v>
      </c>
    </row>
    <row r="1950" spans="1:21">
      <c r="A1950" s="59">
        <v>2201</v>
      </c>
      <c r="B1950" s="59" t="s">
        <v>87</v>
      </c>
      <c r="C1950" s="59">
        <v>2201</v>
      </c>
      <c r="D1950" s="59" t="s">
        <v>87</v>
      </c>
      <c r="E1950" s="59" t="s">
        <v>1229</v>
      </c>
      <c r="F1950" s="59" t="s">
        <v>1230</v>
      </c>
      <c r="G1950" s="59">
        <v>9547000</v>
      </c>
      <c r="H1950" s="59" t="s">
        <v>1028</v>
      </c>
      <c r="I1950" s="60">
        <v>209</v>
      </c>
      <c r="J1950" s="60"/>
      <c r="K1950" s="60"/>
      <c r="L1950" s="60"/>
      <c r="M1950" s="60">
        <v>66.53</v>
      </c>
      <c r="N1950" s="60">
        <v>166.54</v>
      </c>
      <c r="O1950" s="60"/>
      <c r="P1950" s="60"/>
      <c r="Q1950" s="60">
        <v>57.73</v>
      </c>
      <c r="R1950" s="60">
        <v>121.77</v>
      </c>
      <c r="S1950" s="60">
        <v>223.62</v>
      </c>
      <c r="T1950" s="60">
        <v>685.38</v>
      </c>
      <c r="U1950" s="58">
        <f t="shared" si="30"/>
        <v>1530.57</v>
      </c>
    </row>
    <row r="1951" spans="1:21">
      <c r="A1951" s="59">
        <v>2201</v>
      </c>
      <c r="B1951" s="59" t="s">
        <v>87</v>
      </c>
      <c r="C1951" s="59">
        <v>2201</v>
      </c>
      <c r="D1951" s="59" t="s">
        <v>87</v>
      </c>
      <c r="E1951" s="59" t="s">
        <v>1229</v>
      </c>
      <c r="F1951" s="59" t="s">
        <v>1230</v>
      </c>
      <c r="G1951" s="59">
        <v>9548000</v>
      </c>
      <c r="H1951" s="59" t="s">
        <v>1029</v>
      </c>
      <c r="I1951" s="60">
        <v>2828.75</v>
      </c>
      <c r="J1951" s="60">
        <v>3928.55</v>
      </c>
      <c r="K1951" s="60">
        <v>4360.22</v>
      </c>
      <c r="L1951" s="60">
        <v>25122.62</v>
      </c>
      <c r="M1951" s="60">
        <v>12031.6</v>
      </c>
      <c r="N1951" s="60">
        <v>19614.71</v>
      </c>
      <c r="O1951" s="60">
        <v>12721.23</v>
      </c>
      <c r="P1951" s="60">
        <v>12654.56</v>
      </c>
      <c r="Q1951" s="60">
        <v>8491.48</v>
      </c>
      <c r="R1951" s="60">
        <v>8008.38</v>
      </c>
      <c r="S1951" s="60">
        <v>7968.25</v>
      </c>
      <c r="T1951" s="60">
        <v>12830.19</v>
      </c>
      <c r="U1951" s="58">
        <f t="shared" si="30"/>
        <v>130560.54</v>
      </c>
    </row>
    <row r="1952" spans="1:21">
      <c r="A1952" s="59">
        <v>2201</v>
      </c>
      <c r="B1952" s="59" t="s">
        <v>87</v>
      </c>
      <c r="C1952" s="59">
        <v>2201</v>
      </c>
      <c r="D1952" s="59" t="s">
        <v>87</v>
      </c>
      <c r="E1952" s="59" t="s">
        <v>1229</v>
      </c>
      <c r="F1952" s="59" t="s">
        <v>1230</v>
      </c>
      <c r="G1952" s="59">
        <v>9549000</v>
      </c>
      <c r="H1952" s="59" t="s">
        <v>1030</v>
      </c>
      <c r="I1952" s="60"/>
      <c r="J1952" s="60"/>
      <c r="K1952" s="60"/>
      <c r="L1952" s="60"/>
      <c r="M1952" s="60">
        <v>51.01</v>
      </c>
      <c r="N1952" s="60"/>
      <c r="O1952" s="60"/>
      <c r="P1952" s="60"/>
      <c r="Q1952" s="60"/>
      <c r="R1952" s="60"/>
      <c r="S1952" s="60"/>
      <c r="T1952" s="60">
        <v>24.62</v>
      </c>
      <c r="U1952" s="58">
        <f t="shared" si="30"/>
        <v>75.63</v>
      </c>
    </row>
    <row r="1953" spans="1:21">
      <c r="A1953" s="59">
        <v>2201</v>
      </c>
      <c r="B1953" s="59" t="s">
        <v>87</v>
      </c>
      <c r="C1953" s="59">
        <v>2201</v>
      </c>
      <c r="D1953" s="59" t="s">
        <v>87</v>
      </c>
      <c r="E1953" s="59" t="s">
        <v>1229</v>
      </c>
      <c r="F1953" s="59" t="s">
        <v>1230</v>
      </c>
      <c r="G1953" s="59">
        <v>9566000</v>
      </c>
      <c r="H1953" s="59" t="s">
        <v>1041</v>
      </c>
      <c r="I1953" s="60">
        <v>75</v>
      </c>
      <c r="J1953" s="60"/>
      <c r="K1953" s="60">
        <v>483.13</v>
      </c>
      <c r="L1953" s="60"/>
      <c r="M1953" s="60"/>
      <c r="N1953" s="60"/>
      <c r="O1953" s="60">
        <v>233.62</v>
      </c>
      <c r="P1953" s="60">
        <v>341.34</v>
      </c>
      <c r="Q1953" s="60">
        <v>350</v>
      </c>
      <c r="R1953" s="60">
        <v>200</v>
      </c>
      <c r="S1953" s="60">
        <v>384.64</v>
      </c>
      <c r="T1953" s="60"/>
      <c r="U1953" s="58">
        <f t="shared" si="30"/>
        <v>2067.73</v>
      </c>
    </row>
    <row r="1954" spans="1:21">
      <c r="A1954" s="59">
        <v>2201</v>
      </c>
      <c r="B1954" s="59" t="s">
        <v>87</v>
      </c>
      <c r="C1954" s="59">
        <v>2201</v>
      </c>
      <c r="D1954" s="59" t="s">
        <v>87</v>
      </c>
      <c r="E1954" s="59" t="s">
        <v>1229</v>
      </c>
      <c r="F1954" s="59" t="s">
        <v>1230</v>
      </c>
      <c r="G1954" s="59">
        <v>9571000</v>
      </c>
      <c r="H1954" s="59" t="s">
        <v>1046</v>
      </c>
      <c r="I1954" s="60"/>
      <c r="J1954" s="60"/>
      <c r="K1954" s="60">
        <v>0.01</v>
      </c>
      <c r="L1954" s="60"/>
      <c r="M1954" s="60"/>
      <c r="N1954" s="60"/>
      <c r="O1954" s="60"/>
      <c r="P1954" s="60"/>
      <c r="Q1954" s="60"/>
      <c r="R1954" s="60"/>
      <c r="S1954" s="60"/>
      <c r="T1954" s="60">
        <v>473.24</v>
      </c>
      <c r="U1954" s="58">
        <f t="shared" si="30"/>
        <v>473.25</v>
      </c>
    </row>
    <row r="1955" spans="1:21">
      <c r="A1955" s="59">
        <v>2201</v>
      </c>
      <c r="B1955" s="59" t="s">
        <v>87</v>
      </c>
      <c r="C1955" s="59">
        <v>2201</v>
      </c>
      <c r="D1955" s="59" t="s">
        <v>87</v>
      </c>
      <c r="E1955" s="59" t="s">
        <v>1229</v>
      </c>
      <c r="F1955" s="59" t="s">
        <v>1230</v>
      </c>
      <c r="G1955" s="59">
        <v>9582000</v>
      </c>
      <c r="H1955" s="59" t="s">
        <v>1049</v>
      </c>
      <c r="I1955" s="60"/>
      <c r="J1955" s="60"/>
      <c r="K1955" s="60"/>
      <c r="L1955" s="60"/>
      <c r="M1955" s="60"/>
      <c r="N1955" s="60"/>
      <c r="O1955" s="60"/>
      <c r="P1955" s="60"/>
      <c r="Q1955" s="60"/>
      <c r="R1955" s="60"/>
      <c r="S1955" s="60"/>
      <c r="T1955" s="60">
        <v>946.47</v>
      </c>
      <c r="U1955" s="58">
        <f t="shared" si="30"/>
        <v>946.47</v>
      </c>
    </row>
    <row r="1956" spans="1:21">
      <c r="A1956" s="59">
        <v>2201</v>
      </c>
      <c r="B1956" s="59" t="s">
        <v>87</v>
      </c>
      <c r="C1956" s="59">
        <v>2201</v>
      </c>
      <c r="D1956" s="59" t="s">
        <v>87</v>
      </c>
      <c r="E1956" s="59" t="s">
        <v>1229</v>
      </c>
      <c r="F1956" s="59" t="s">
        <v>1230</v>
      </c>
      <c r="G1956" s="59">
        <v>9583000</v>
      </c>
      <c r="H1956" s="59" t="s">
        <v>1050</v>
      </c>
      <c r="I1956" s="60"/>
      <c r="J1956" s="60">
        <v>80.12</v>
      </c>
      <c r="K1956" s="60">
        <v>55.04</v>
      </c>
      <c r="L1956" s="60"/>
      <c r="M1956" s="60">
        <v>58.54</v>
      </c>
      <c r="N1956" s="60">
        <v>41.91</v>
      </c>
      <c r="O1956" s="60"/>
      <c r="P1956" s="60">
        <v>39.58</v>
      </c>
      <c r="Q1956" s="60">
        <v>2725.1</v>
      </c>
      <c r="R1956" s="60">
        <v>2826.17</v>
      </c>
      <c r="S1956" s="60">
        <v>103.45</v>
      </c>
      <c r="T1956" s="60">
        <v>21</v>
      </c>
      <c r="U1956" s="58">
        <f t="shared" si="30"/>
        <v>5950.91</v>
      </c>
    </row>
    <row r="1957" spans="1:21">
      <c r="A1957" s="59">
        <v>2201</v>
      </c>
      <c r="B1957" s="59" t="s">
        <v>87</v>
      </c>
      <c r="C1957" s="59">
        <v>2201</v>
      </c>
      <c r="D1957" s="59" t="s">
        <v>87</v>
      </c>
      <c r="E1957" s="59" t="s">
        <v>1229</v>
      </c>
      <c r="F1957" s="59" t="s">
        <v>1230</v>
      </c>
      <c r="G1957" s="59">
        <v>9585000</v>
      </c>
      <c r="H1957" s="59" t="s">
        <v>1052</v>
      </c>
      <c r="I1957" s="60"/>
      <c r="J1957" s="60"/>
      <c r="K1957" s="60"/>
      <c r="L1957" s="60">
        <v>50.92</v>
      </c>
      <c r="M1957" s="60">
        <v>40</v>
      </c>
      <c r="N1957" s="60"/>
      <c r="O1957" s="60"/>
      <c r="P1957" s="60"/>
      <c r="Q1957" s="60"/>
      <c r="R1957" s="60"/>
      <c r="S1957" s="60"/>
      <c r="T1957" s="60"/>
      <c r="U1957" s="58">
        <f t="shared" si="30"/>
        <v>90.92</v>
      </c>
    </row>
    <row r="1958" spans="1:21">
      <c r="A1958" s="59">
        <v>2201</v>
      </c>
      <c r="B1958" s="59" t="s">
        <v>87</v>
      </c>
      <c r="C1958" s="59">
        <v>2201</v>
      </c>
      <c r="D1958" s="59" t="s">
        <v>87</v>
      </c>
      <c r="E1958" s="59" t="s">
        <v>1229</v>
      </c>
      <c r="F1958" s="59" t="s">
        <v>1230</v>
      </c>
      <c r="G1958" s="59">
        <v>9588000</v>
      </c>
      <c r="H1958" s="59" t="s">
        <v>1055</v>
      </c>
      <c r="I1958" s="60">
        <v>296561.48</v>
      </c>
      <c r="J1958" s="60">
        <v>166374.34</v>
      </c>
      <c r="K1958" s="60">
        <v>403480.93</v>
      </c>
      <c r="L1958" s="60">
        <v>285593.48</v>
      </c>
      <c r="M1958" s="60">
        <v>227770</v>
      </c>
      <c r="N1958" s="60">
        <v>270826.52</v>
      </c>
      <c r="O1958" s="60">
        <v>193851.73</v>
      </c>
      <c r="P1958" s="60">
        <v>621513.25</v>
      </c>
      <c r="Q1958" s="60">
        <v>331784.51</v>
      </c>
      <c r="R1958" s="60">
        <v>244998.65</v>
      </c>
      <c r="S1958" s="60">
        <v>381621.19</v>
      </c>
      <c r="T1958" s="60">
        <v>-8630.08</v>
      </c>
      <c r="U1958" s="58">
        <f t="shared" si="30"/>
        <v>3415746</v>
      </c>
    </row>
    <row r="1959" spans="1:21">
      <c r="A1959" s="59">
        <v>2201</v>
      </c>
      <c r="B1959" s="59" t="s">
        <v>87</v>
      </c>
      <c r="C1959" s="59">
        <v>2201</v>
      </c>
      <c r="D1959" s="59" t="s">
        <v>87</v>
      </c>
      <c r="E1959" s="59" t="s">
        <v>1229</v>
      </c>
      <c r="F1959" s="59" t="s">
        <v>1230</v>
      </c>
      <c r="G1959" s="59">
        <v>9903000</v>
      </c>
      <c r="H1959" s="59" t="s">
        <v>1065</v>
      </c>
      <c r="I1959" s="60"/>
      <c r="J1959" s="60"/>
      <c r="K1959" s="60"/>
      <c r="L1959" s="60"/>
      <c r="M1959" s="60">
        <v>92.82</v>
      </c>
      <c r="N1959" s="60"/>
      <c r="O1959" s="60"/>
      <c r="P1959" s="60"/>
      <c r="Q1959" s="60"/>
      <c r="R1959" s="60">
        <v>62.59</v>
      </c>
      <c r="S1959" s="60"/>
      <c r="T1959" s="60"/>
      <c r="U1959" s="58">
        <f t="shared" si="30"/>
        <v>155.41</v>
      </c>
    </row>
    <row r="1960" spans="1:21">
      <c r="A1960" s="59">
        <v>2201</v>
      </c>
      <c r="B1960" s="59" t="s">
        <v>87</v>
      </c>
      <c r="C1960" s="59">
        <v>2201</v>
      </c>
      <c r="D1960" s="59" t="s">
        <v>87</v>
      </c>
      <c r="E1960" s="59" t="s">
        <v>1229</v>
      </c>
      <c r="F1960" s="59" t="s">
        <v>1230</v>
      </c>
      <c r="G1960" s="59">
        <v>9908000</v>
      </c>
      <c r="H1960" s="59" t="s">
        <v>1066</v>
      </c>
      <c r="I1960" s="60"/>
      <c r="J1960" s="60"/>
      <c r="K1960" s="60"/>
      <c r="L1960" s="60"/>
      <c r="M1960" s="60"/>
      <c r="N1960" s="60">
        <v>15</v>
      </c>
      <c r="O1960" s="60"/>
      <c r="P1960" s="60">
        <v>18</v>
      </c>
      <c r="Q1960" s="60"/>
      <c r="R1960" s="60"/>
      <c r="S1960" s="60">
        <v>20.010000000000002</v>
      </c>
      <c r="T1960" s="60"/>
      <c r="U1960" s="58">
        <f t="shared" si="30"/>
        <v>53.010000000000005</v>
      </c>
    </row>
    <row r="1961" spans="1:21">
      <c r="A1961" s="59">
        <v>2201</v>
      </c>
      <c r="B1961" s="59" t="s">
        <v>87</v>
      </c>
      <c r="C1961" s="59">
        <v>2201</v>
      </c>
      <c r="D1961" s="59" t="s">
        <v>87</v>
      </c>
      <c r="E1961" s="59" t="s">
        <v>1229</v>
      </c>
      <c r="F1961" s="59" t="s">
        <v>1230</v>
      </c>
      <c r="G1961" s="59">
        <v>9921000</v>
      </c>
      <c r="H1961" s="59" t="s">
        <v>1137</v>
      </c>
      <c r="I1961" s="60">
        <v>0</v>
      </c>
      <c r="J1961" s="60">
        <v>50.2</v>
      </c>
      <c r="K1961" s="60">
        <v>60.06</v>
      </c>
      <c r="L1961" s="60"/>
      <c r="M1961" s="60"/>
      <c r="N1961" s="60">
        <v>16.12</v>
      </c>
      <c r="O1961" s="60"/>
      <c r="P1961" s="60">
        <v>2714.96</v>
      </c>
      <c r="Q1961" s="60">
        <v>5.29</v>
      </c>
      <c r="R1961" s="60">
        <v>3291.81</v>
      </c>
      <c r="S1961" s="60">
        <v>109.87</v>
      </c>
      <c r="T1961" s="60"/>
      <c r="U1961" s="58">
        <f t="shared" si="30"/>
        <v>6248.31</v>
      </c>
    </row>
    <row r="1962" spans="1:21">
      <c r="A1962" s="59">
        <v>2201</v>
      </c>
      <c r="B1962" s="59" t="s">
        <v>87</v>
      </c>
      <c r="C1962" s="59">
        <v>2201</v>
      </c>
      <c r="D1962" s="59" t="s">
        <v>87</v>
      </c>
      <c r="E1962" s="59" t="s">
        <v>1229</v>
      </c>
      <c r="F1962" s="59" t="s">
        <v>1230</v>
      </c>
      <c r="G1962" s="59">
        <v>9935000</v>
      </c>
      <c r="H1962" s="59" t="s">
        <v>1070</v>
      </c>
      <c r="I1962" s="60"/>
      <c r="J1962" s="60"/>
      <c r="K1962" s="60"/>
      <c r="L1962" s="60"/>
      <c r="M1962" s="60"/>
      <c r="N1962" s="60">
        <v>2.84</v>
      </c>
      <c r="O1962" s="60"/>
      <c r="P1962" s="60"/>
      <c r="Q1962" s="60"/>
      <c r="R1962" s="60"/>
      <c r="S1962" s="60">
        <v>6.15</v>
      </c>
      <c r="T1962" s="60"/>
      <c r="U1962" s="58">
        <f t="shared" si="30"/>
        <v>8.99</v>
      </c>
    </row>
    <row r="1963" spans="1:21">
      <c r="A1963" s="59">
        <v>2201</v>
      </c>
      <c r="B1963" s="59" t="s">
        <v>87</v>
      </c>
      <c r="C1963" s="59">
        <v>2201</v>
      </c>
      <c r="D1963" s="59" t="s">
        <v>87</v>
      </c>
      <c r="E1963" s="59" t="s">
        <v>1231</v>
      </c>
      <c r="F1963" s="59" t="s">
        <v>1232</v>
      </c>
      <c r="G1963" s="59">
        <v>9184100</v>
      </c>
      <c r="H1963" s="59" t="s">
        <v>93</v>
      </c>
      <c r="I1963" s="60">
        <v>2223296.04</v>
      </c>
      <c r="J1963" s="60">
        <v>2708836.83</v>
      </c>
      <c r="K1963" s="60">
        <v>4685891.1500000004</v>
      </c>
      <c r="L1963" s="60">
        <v>8177196.7199999997</v>
      </c>
      <c r="M1963" s="60">
        <v>3561440.9</v>
      </c>
      <c r="N1963" s="60">
        <v>4875972.6500000004</v>
      </c>
      <c r="O1963" s="60">
        <v>1504783.82</v>
      </c>
      <c r="P1963" s="60">
        <v>6522417.0700000003</v>
      </c>
      <c r="Q1963" s="60">
        <v>5526121.9500000002</v>
      </c>
      <c r="R1963" s="60">
        <v>6577951.3099999996</v>
      </c>
      <c r="S1963" s="60">
        <v>6381076.7699999996</v>
      </c>
      <c r="T1963" s="60">
        <v>32474391.829999998</v>
      </c>
      <c r="U1963" s="58">
        <f t="shared" si="30"/>
        <v>85219377.040000007</v>
      </c>
    </row>
    <row r="1964" spans="1:21">
      <c r="A1964" s="59">
        <v>2201</v>
      </c>
      <c r="B1964" s="59" t="s">
        <v>87</v>
      </c>
      <c r="C1964" s="59">
        <v>2201</v>
      </c>
      <c r="D1964" s="59" t="s">
        <v>87</v>
      </c>
      <c r="E1964" s="59" t="s">
        <v>1231</v>
      </c>
      <c r="F1964" s="59" t="s">
        <v>1232</v>
      </c>
      <c r="G1964" s="59">
        <v>9416000</v>
      </c>
      <c r="H1964" s="59" t="s">
        <v>1015</v>
      </c>
      <c r="I1964" s="60">
        <v>-89.68</v>
      </c>
      <c r="J1964" s="60">
        <v>409.1</v>
      </c>
      <c r="K1964" s="60">
        <v>235.16</v>
      </c>
      <c r="L1964" s="60">
        <v>507.85</v>
      </c>
      <c r="M1964" s="60">
        <v>160.91</v>
      </c>
      <c r="N1964" s="60">
        <v>465</v>
      </c>
      <c r="O1964" s="60">
        <v>432.48</v>
      </c>
      <c r="P1964" s="60">
        <v>424.88</v>
      </c>
      <c r="Q1964" s="60">
        <v>106.43</v>
      </c>
      <c r="R1964" s="60">
        <v>113.12</v>
      </c>
      <c r="S1964" s="60">
        <v>2647.76</v>
      </c>
      <c r="T1964" s="60">
        <v>96.27</v>
      </c>
      <c r="U1964" s="58">
        <f t="shared" si="30"/>
        <v>5509.2800000000007</v>
      </c>
    </row>
    <row r="1965" spans="1:21">
      <c r="A1965" s="59">
        <v>2201</v>
      </c>
      <c r="B1965" s="59" t="s">
        <v>87</v>
      </c>
      <c r="C1965" s="59">
        <v>2201</v>
      </c>
      <c r="D1965" s="59" t="s">
        <v>87</v>
      </c>
      <c r="E1965" s="59" t="s">
        <v>1231</v>
      </c>
      <c r="F1965" s="59" t="s">
        <v>1232</v>
      </c>
      <c r="G1965" s="59">
        <v>9500000</v>
      </c>
      <c r="H1965" s="59" t="s">
        <v>1017</v>
      </c>
      <c r="I1965" s="60">
        <v>6477.34</v>
      </c>
      <c r="J1965" s="60">
        <v>18538.2</v>
      </c>
      <c r="K1965" s="60">
        <v>12567.39</v>
      </c>
      <c r="L1965" s="60">
        <v>16576.41</v>
      </c>
      <c r="M1965" s="60">
        <v>37557.68</v>
      </c>
      <c r="N1965" s="60">
        <v>10479.870000000001</v>
      </c>
      <c r="O1965" s="60">
        <v>7394.06</v>
      </c>
      <c r="P1965" s="60">
        <v>19304.57</v>
      </c>
      <c r="Q1965" s="60">
        <v>4792.8500000000004</v>
      </c>
      <c r="R1965" s="60">
        <v>16738.25</v>
      </c>
      <c r="S1965" s="60">
        <v>4823.66</v>
      </c>
      <c r="T1965" s="60">
        <v>1333.27</v>
      </c>
      <c r="U1965" s="58">
        <f t="shared" si="30"/>
        <v>156583.54999999999</v>
      </c>
    </row>
    <row r="1966" spans="1:21">
      <c r="A1966" s="59">
        <v>2201</v>
      </c>
      <c r="B1966" s="59" t="s">
        <v>87</v>
      </c>
      <c r="C1966" s="59">
        <v>2201</v>
      </c>
      <c r="D1966" s="59" t="s">
        <v>87</v>
      </c>
      <c r="E1966" s="59" t="s">
        <v>1231</v>
      </c>
      <c r="F1966" s="59" t="s">
        <v>1232</v>
      </c>
      <c r="G1966" s="59">
        <v>9501000</v>
      </c>
      <c r="H1966" s="59" t="s">
        <v>1018</v>
      </c>
      <c r="I1966" s="60"/>
      <c r="J1966" s="60"/>
      <c r="K1966" s="60">
        <v>0.02</v>
      </c>
      <c r="L1966" s="60"/>
      <c r="M1966" s="60"/>
      <c r="N1966" s="60"/>
      <c r="O1966" s="60"/>
      <c r="P1966" s="60"/>
      <c r="Q1966" s="60"/>
      <c r="R1966" s="60">
        <v>3.49</v>
      </c>
      <c r="S1966" s="60">
        <v>4.41</v>
      </c>
      <c r="T1966" s="60"/>
      <c r="U1966" s="58">
        <f t="shared" si="30"/>
        <v>7.92</v>
      </c>
    </row>
    <row r="1967" spans="1:21">
      <c r="A1967" s="59">
        <v>2201</v>
      </c>
      <c r="B1967" s="59" t="s">
        <v>87</v>
      </c>
      <c r="C1967" s="59">
        <v>2201</v>
      </c>
      <c r="D1967" s="59" t="s">
        <v>87</v>
      </c>
      <c r="E1967" s="59" t="s">
        <v>1231</v>
      </c>
      <c r="F1967" s="59" t="s">
        <v>1232</v>
      </c>
      <c r="G1967" s="59">
        <v>9502000</v>
      </c>
      <c r="H1967" s="59" t="s">
        <v>1019</v>
      </c>
      <c r="I1967" s="60">
        <v>9712.75</v>
      </c>
      <c r="J1967" s="60">
        <v>5383.95</v>
      </c>
      <c r="K1967" s="60">
        <v>7246.83</v>
      </c>
      <c r="L1967" s="60">
        <v>9124.2199999999993</v>
      </c>
      <c r="M1967" s="60">
        <v>2513.4899999999998</v>
      </c>
      <c r="N1967" s="60">
        <v>4370.8500000000004</v>
      </c>
      <c r="O1967" s="60">
        <v>3330.36</v>
      </c>
      <c r="P1967" s="60">
        <v>1528.87</v>
      </c>
      <c r="Q1967" s="60">
        <v>-1260.1099999999999</v>
      </c>
      <c r="R1967" s="60">
        <v>33.11</v>
      </c>
      <c r="S1967" s="60">
        <v>50.08</v>
      </c>
      <c r="T1967" s="60">
        <v>2662.04</v>
      </c>
      <c r="U1967" s="58">
        <f t="shared" si="30"/>
        <v>44696.44</v>
      </c>
    </row>
    <row r="1968" spans="1:21">
      <c r="A1968" s="59">
        <v>2201</v>
      </c>
      <c r="B1968" s="59" t="s">
        <v>87</v>
      </c>
      <c r="C1968" s="59">
        <v>2201</v>
      </c>
      <c r="D1968" s="59" t="s">
        <v>87</v>
      </c>
      <c r="E1968" s="59" t="s">
        <v>1231</v>
      </c>
      <c r="F1968" s="59" t="s">
        <v>1232</v>
      </c>
      <c r="G1968" s="59">
        <v>9505000</v>
      </c>
      <c r="H1968" s="59" t="s">
        <v>1020</v>
      </c>
      <c r="I1968" s="60"/>
      <c r="J1968" s="60"/>
      <c r="K1968" s="60">
        <v>0.17</v>
      </c>
      <c r="L1968" s="60"/>
      <c r="M1968" s="60"/>
      <c r="N1968" s="60"/>
      <c r="O1968" s="60"/>
      <c r="P1968" s="60"/>
      <c r="Q1968" s="60"/>
      <c r="R1968" s="60">
        <v>24.91</v>
      </c>
      <c r="S1968" s="60">
        <v>34.97</v>
      </c>
      <c r="T1968" s="60"/>
      <c r="U1968" s="58">
        <f t="shared" si="30"/>
        <v>60.05</v>
      </c>
    </row>
    <row r="1969" spans="1:21">
      <c r="A1969" s="59">
        <v>2201</v>
      </c>
      <c r="B1969" s="59" t="s">
        <v>87</v>
      </c>
      <c r="C1969" s="59">
        <v>2201</v>
      </c>
      <c r="D1969" s="59" t="s">
        <v>87</v>
      </c>
      <c r="E1969" s="59" t="s">
        <v>1231</v>
      </c>
      <c r="F1969" s="59" t="s">
        <v>1232</v>
      </c>
      <c r="G1969" s="59">
        <v>9506000</v>
      </c>
      <c r="H1969" s="59" t="s">
        <v>1021</v>
      </c>
      <c r="I1969" s="60">
        <v>-3143.71</v>
      </c>
      <c r="J1969" s="60">
        <v>20912.57</v>
      </c>
      <c r="K1969" s="60">
        <v>9558.31</v>
      </c>
      <c r="L1969" s="60">
        <v>7744.57</v>
      </c>
      <c r="M1969" s="60">
        <v>21100.92</v>
      </c>
      <c r="N1969" s="60">
        <v>4220.47</v>
      </c>
      <c r="O1969" s="60">
        <v>3739.23</v>
      </c>
      <c r="P1969" s="60">
        <v>12360.76</v>
      </c>
      <c r="Q1969" s="60">
        <v>10300.23</v>
      </c>
      <c r="R1969" s="60">
        <v>4345.68</v>
      </c>
      <c r="S1969" s="60">
        <v>17078.490000000002</v>
      </c>
      <c r="T1969" s="60">
        <v>9832.9599999999991</v>
      </c>
      <c r="U1969" s="58">
        <f t="shared" si="30"/>
        <v>118050.48000000001</v>
      </c>
    </row>
    <row r="1970" spans="1:21">
      <c r="A1970" s="59">
        <v>2201</v>
      </c>
      <c r="B1970" s="59" t="s">
        <v>87</v>
      </c>
      <c r="C1970" s="59">
        <v>2201</v>
      </c>
      <c r="D1970" s="59" t="s">
        <v>87</v>
      </c>
      <c r="E1970" s="59" t="s">
        <v>1231</v>
      </c>
      <c r="F1970" s="59" t="s">
        <v>1232</v>
      </c>
      <c r="G1970" s="59">
        <v>9507000</v>
      </c>
      <c r="H1970" s="59" t="s">
        <v>1233</v>
      </c>
      <c r="I1970" s="60"/>
      <c r="J1970" s="60">
        <v>26948.12</v>
      </c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58">
        <f t="shared" si="30"/>
        <v>26948.12</v>
      </c>
    </row>
    <row r="1971" spans="1:21">
      <c r="A1971" s="59">
        <v>2201</v>
      </c>
      <c r="B1971" s="59" t="s">
        <v>87</v>
      </c>
      <c r="C1971" s="59">
        <v>2201</v>
      </c>
      <c r="D1971" s="59" t="s">
        <v>87</v>
      </c>
      <c r="E1971" s="59" t="s">
        <v>1231</v>
      </c>
      <c r="F1971" s="59" t="s">
        <v>1232</v>
      </c>
      <c r="G1971" s="59">
        <v>9511000</v>
      </c>
      <c r="H1971" s="59" t="s">
        <v>1023</v>
      </c>
      <c r="I1971" s="60">
        <v>5121.55</v>
      </c>
      <c r="J1971" s="60">
        <v>3932.47</v>
      </c>
      <c r="K1971" s="60">
        <v>45532.39</v>
      </c>
      <c r="L1971" s="60">
        <v>8262.26</v>
      </c>
      <c r="M1971" s="60">
        <v>22375.13</v>
      </c>
      <c r="N1971" s="60">
        <v>6839.73</v>
      </c>
      <c r="O1971" s="60">
        <v>38032.07</v>
      </c>
      <c r="P1971" s="60">
        <v>9086.68</v>
      </c>
      <c r="Q1971" s="60">
        <v>43394.400000000001</v>
      </c>
      <c r="R1971" s="60">
        <v>46684.04</v>
      </c>
      <c r="S1971" s="60">
        <v>1226.77</v>
      </c>
      <c r="T1971" s="60">
        <v>8825.2099999999991</v>
      </c>
      <c r="U1971" s="58">
        <f t="shared" si="30"/>
        <v>239312.69999999998</v>
      </c>
    </row>
    <row r="1972" spans="1:21">
      <c r="A1972" s="59">
        <v>2201</v>
      </c>
      <c r="B1972" s="59" t="s">
        <v>87</v>
      </c>
      <c r="C1972" s="59">
        <v>2201</v>
      </c>
      <c r="D1972" s="59" t="s">
        <v>87</v>
      </c>
      <c r="E1972" s="59" t="s">
        <v>1231</v>
      </c>
      <c r="F1972" s="59" t="s">
        <v>1232</v>
      </c>
      <c r="G1972" s="59">
        <v>9512000</v>
      </c>
      <c r="H1972" s="59" t="s">
        <v>1024</v>
      </c>
      <c r="I1972" s="60">
        <v>50257.81</v>
      </c>
      <c r="J1972" s="60">
        <v>32299.29</v>
      </c>
      <c r="K1972" s="60">
        <v>124526.53</v>
      </c>
      <c r="L1972" s="60">
        <v>41463.629999999997</v>
      </c>
      <c r="M1972" s="60">
        <v>74805.41</v>
      </c>
      <c r="N1972" s="60">
        <v>50311.68</v>
      </c>
      <c r="O1972" s="60">
        <v>21451.35</v>
      </c>
      <c r="P1972" s="60">
        <v>7492.6</v>
      </c>
      <c r="Q1972" s="60">
        <v>22661.040000000001</v>
      </c>
      <c r="R1972" s="60">
        <v>28835.69</v>
      </c>
      <c r="S1972" s="60">
        <v>20336.310000000001</v>
      </c>
      <c r="T1972" s="60">
        <v>66745</v>
      </c>
      <c r="U1972" s="58">
        <f t="shared" si="30"/>
        <v>541186.34</v>
      </c>
    </row>
    <row r="1973" spans="1:21">
      <c r="A1973" s="59">
        <v>2201</v>
      </c>
      <c r="B1973" s="59" t="s">
        <v>87</v>
      </c>
      <c r="C1973" s="59">
        <v>2201</v>
      </c>
      <c r="D1973" s="59" t="s">
        <v>87</v>
      </c>
      <c r="E1973" s="59" t="s">
        <v>1231</v>
      </c>
      <c r="F1973" s="59" t="s">
        <v>1232</v>
      </c>
      <c r="G1973" s="59">
        <v>9513000</v>
      </c>
      <c r="H1973" s="59" t="s">
        <v>1025</v>
      </c>
      <c r="I1973" s="60">
        <v>20483.099999999999</v>
      </c>
      <c r="J1973" s="60">
        <v>13583.47</v>
      </c>
      <c r="K1973" s="60">
        <v>6366.35</v>
      </c>
      <c r="L1973" s="60">
        <v>8945.6299999999992</v>
      </c>
      <c r="M1973" s="60">
        <v>599.04</v>
      </c>
      <c r="N1973" s="60">
        <v>30338.33</v>
      </c>
      <c r="O1973" s="60">
        <v>13757.63</v>
      </c>
      <c r="P1973" s="60">
        <v>3102.43</v>
      </c>
      <c r="Q1973" s="60">
        <v>1742.73</v>
      </c>
      <c r="R1973" s="60">
        <v>1536.7</v>
      </c>
      <c r="S1973" s="60">
        <v>42441.17</v>
      </c>
      <c r="T1973" s="60">
        <v>8754.5300000000007</v>
      </c>
      <c r="U1973" s="58">
        <f t="shared" si="30"/>
        <v>151651.10999999999</v>
      </c>
    </row>
    <row r="1974" spans="1:21">
      <c r="A1974" s="59">
        <v>2201</v>
      </c>
      <c r="B1974" s="59" t="s">
        <v>87</v>
      </c>
      <c r="C1974" s="59">
        <v>2201</v>
      </c>
      <c r="D1974" s="59" t="s">
        <v>87</v>
      </c>
      <c r="E1974" s="59" t="s">
        <v>1231</v>
      </c>
      <c r="F1974" s="59" t="s">
        <v>1232</v>
      </c>
      <c r="G1974" s="59">
        <v>9514000</v>
      </c>
      <c r="H1974" s="59" t="s">
        <v>1026</v>
      </c>
      <c r="I1974" s="60">
        <v>7555.36</v>
      </c>
      <c r="J1974" s="60">
        <v>3215.31</v>
      </c>
      <c r="K1974" s="60">
        <v>2870.4</v>
      </c>
      <c r="L1974" s="60">
        <v>6413.28</v>
      </c>
      <c r="M1974" s="60">
        <v>8131.59</v>
      </c>
      <c r="N1974" s="60">
        <v>6417.81</v>
      </c>
      <c r="O1974" s="60">
        <v>3901.63</v>
      </c>
      <c r="P1974" s="60">
        <v>23514.37</v>
      </c>
      <c r="Q1974" s="60">
        <v>24553.69</v>
      </c>
      <c r="R1974" s="60">
        <v>11242.98</v>
      </c>
      <c r="S1974" s="60">
        <v>24850.13</v>
      </c>
      <c r="T1974" s="60">
        <v>155799.35</v>
      </c>
      <c r="U1974" s="58">
        <f t="shared" si="30"/>
        <v>278465.90000000002</v>
      </c>
    </row>
    <row r="1975" spans="1:21">
      <c r="A1975" s="59">
        <v>2201</v>
      </c>
      <c r="B1975" s="59" t="s">
        <v>87</v>
      </c>
      <c r="C1975" s="59">
        <v>2201</v>
      </c>
      <c r="D1975" s="59" t="s">
        <v>87</v>
      </c>
      <c r="E1975" s="59" t="s">
        <v>1231</v>
      </c>
      <c r="F1975" s="59" t="s">
        <v>1232</v>
      </c>
      <c r="G1975" s="59">
        <v>9546000</v>
      </c>
      <c r="H1975" s="59" t="s">
        <v>1027</v>
      </c>
      <c r="I1975" s="60"/>
      <c r="J1975" s="60"/>
      <c r="K1975" s="60"/>
      <c r="L1975" s="60"/>
      <c r="M1975" s="60"/>
      <c r="N1975" s="60"/>
      <c r="O1975" s="60"/>
      <c r="P1975" s="60"/>
      <c r="Q1975" s="60"/>
      <c r="R1975" s="60"/>
      <c r="S1975" s="60">
        <v>0.33</v>
      </c>
      <c r="T1975" s="60"/>
      <c r="U1975" s="58">
        <f t="shared" si="30"/>
        <v>0.33</v>
      </c>
    </row>
    <row r="1976" spans="1:21">
      <c r="A1976" s="59">
        <v>2201</v>
      </c>
      <c r="B1976" s="59" t="s">
        <v>87</v>
      </c>
      <c r="C1976" s="59">
        <v>2201</v>
      </c>
      <c r="D1976" s="59" t="s">
        <v>87</v>
      </c>
      <c r="E1976" s="59" t="s">
        <v>1231</v>
      </c>
      <c r="F1976" s="59" t="s">
        <v>1232</v>
      </c>
      <c r="G1976" s="59">
        <v>9547000</v>
      </c>
      <c r="H1976" s="59" t="s">
        <v>1028</v>
      </c>
      <c r="I1976" s="60"/>
      <c r="J1976" s="60">
        <v>103.33</v>
      </c>
      <c r="K1976" s="60">
        <v>28.25</v>
      </c>
      <c r="L1976" s="60"/>
      <c r="M1976" s="60">
        <v>33.33</v>
      </c>
      <c r="N1976" s="60">
        <v>211.17</v>
      </c>
      <c r="O1976" s="60"/>
      <c r="P1976" s="60">
        <v>33.33</v>
      </c>
      <c r="Q1976" s="60">
        <v>373.31</v>
      </c>
      <c r="R1976" s="60">
        <v>281.32</v>
      </c>
      <c r="S1976" s="60">
        <v>33.369999999999997</v>
      </c>
      <c r="T1976" s="60">
        <v>824.61</v>
      </c>
      <c r="U1976" s="58">
        <f t="shared" si="30"/>
        <v>1922.02</v>
      </c>
    </row>
    <row r="1977" spans="1:21">
      <c r="A1977" s="59">
        <v>2201</v>
      </c>
      <c r="B1977" s="59" t="s">
        <v>87</v>
      </c>
      <c r="C1977" s="59">
        <v>2201</v>
      </c>
      <c r="D1977" s="59" t="s">
        <v>87</v>
      </c>
      <c r="E1977" s="59" t="s">
        <v>1231</v>
      </c>
      <c r="F1977" s="59" t="s">
        <v>1232</v>
      </c>
      <c r="G1977" s="59">
        <v>9548000</v>
      </c>
      <c r="H1977" s="59" t="s">
        <v>1029</v>
      </c>
      <c r="I1977" s="60">
        <v>15434.78</v>
      </c>
      <c r="J1977" s="60">
        <v>31232.76</v>
      </c>
      <c r="K1977" s="60">
        <v>24872.91</v>
      </c>
      <c r="L1977" s="60">
        <v>97324.79</v>
      </c>
      <c r="M1977" s="60">
        <v>55450.57</v>
      </c>
      <c r="N1977" s="60">
        <v>61268.62</v>
      </c>
      <c r="O1977" s="60">
        <v>28726.880000000001</v>
      </c>
      <c r="P1977" s="60">
        <v>38486.9</v>
      </c>
      <c r="Q1977" s="60">
        <v>5404.08</v>
      </c>
      <c r="R1977" s="60">
        <v>5186.76</v>
      </c>
      <c r="S1977" s="60">
        <v>34833.620000000003</v>
      </c>
      <c r="T1977" s="60">
        <v>33755.83</v>
      </c>
      <c r="U1977" s="58">
        <f t="shared" si="30"/>
        <v>431978.50000000006</v>
      </c>
    </row>
    <row r="1978" spans="1:21">
      <c r="A1978" s="59">
        <v>2201</v>
      </c>
      <c r="B1978" s="59" t="s">
        <v>87</v>
      </c>
      <c r="C1978" s="59">
        <v>2201</v>
      </c>
      <c r="D1978" s="59" t="s">
        <v>87</v>
      </c>
      <c r="E1978" s="59" t="s">
        <v>1231</v>
      </c>
      <c r="F1978" s="59" t="s">
        <v>1232</v>
      </c>
      <c r="G1978" s="59">
        <v>9549000</v>
      </c>
      <c r="H1978" s="59" t="s">
        <v>1030</v>
      </c>
      <c r="I1978" s="60">
        <v>16745.43</v>
      </c>
      <c r="J1978" s="60">
        <v>18289.21</v>
      </c>
      <c r="K1978" s="60">
        <v>12842.64</v>
      </c>
      <c r="L1978" s="60">
        <v>9552.91</v>
      </c>
      <c r="M1978" s="60">
        <v>25921.08</v>
      </c>
      <c r="N1978" s="60">
        <v>10422.4</v>
      </c>
      <c r="O1978" s="60">
        <v>20875.14</v>
      </c>
      <c r="P1978" s="60">
        <v>11465.28</v>
      </c>
      <c r="Q1978" s="60">
        <v>21399.11</v>
      </c>
      <c r="R1978" s="60">
        <v>22618.58</v>
      </c>
      <c r="S1978" s="60">
        <v>17395.98</v>
      </c>
      <c r="T1978" s="60">
        <v>49809.67</v>
      </c>
      <c r="U1978" s="58">
        <f t="shared" si="30"/>
        <v>237337.43000000005</v>
      </c>
    </row>
    <row r="1979" spans="1:21">
      <c r="A1979" s="59">
        <v>2201</v>
      </c>
      <c r="B1979" s="59" t="s">
        <v>87</v>
      </c>
      <c r="C1979" s="59">
        <v>2201</v>
      </c>
      <c r="D1979" s="59" t="s">
        <v>87</v>
      </c>
      <c r="E1979" s="59" t="s">
        <v>1231</v>
      </c>
      <c r="F1979" s="59" t="s">
        <v>1232</v>
      </c>
      <c r="G1979" s="59">
        <v>9552000</v>
      </c>
      <c r="H1979" s="59" t="s">
        <v>1031</v>
      </c>
      <c r="I1979" s="60">
        <v>160.99</v>
      </c>
      <c r="J1979" s="60"/>
      <c r="K1979" s="60">
        <v>521.45000000000005</v>
      </c>
      <c r="L1979" s="60">
        <v>1991.06</v>
      </c>
      <c r="M1979" s="60">
        <v>11041.44</v>
      </c>
      <c r="N1979" s="60">
        <v>388.69</v>
      </c>
      <c r="O1979" s="60">
        <v>4484.3599999999997</v>
      </c>
      <c r="P1979" s="60">
        <v>10085.89</v>
      </c>
      <c r="Q1979" s="60">
        <v>763.62</v>
      </c>
      <c r="R1979" s="60">
        <v>28024.3</v>
      </c>
      <c r="S1979" s="60">
        <v>7812.26</v>
      </c>
      <c r="T1979" s="60">
        <v>5100.26</v>
      </c>
      <c r="U1979" s="58">
        <f t="shared" si="30"/>
        <v>70374.320000000007</v>
      </c>
    </row>
    <row r="1980" spans="1:21">
      <c r="A1980" s="59">
        <v>2201</v>
      </c>
      <c r="B1980" s="59" t="s">
        <v>87</v>
      </c>
      <c r="C1980" s="59">
        <v>2201</v>
      </c>
      <c r="D1980" s="59" t="s">
        <v>87</v>
      </c>
      <c r="E1980" s="59" t="s">
        <v>1231</v>
      </c>
      <c r="F1980" s="59" t="s">
        <v>1232</v>
      </c>
      <c r="G1980" s="59">
        <v>9553000</v>
      </c>
      <c r="H1980" s="59" t="s">
        <v>1032</v>
      </c>
      <c r="I1980" s="60">
        <v>221067.71</v>
      </c>
      <c r="J1980" s="60">
        <v>266190.89</v>
      </c>
      <c r="K1980" s="60">
        <v>381701.67</v>
      </c>
      <c r="L1980" s="60">
        <v>110509.59</v>
      </c>
      <c r="M1980" s="60">
        <v>335692.56</v>
      </c>
      <c r="N1980" s="60">
        <v>529743.84</v>
      </c>
      <c r="O1980" s="60">
        <v>-214705.29</v>
      </c>
      <c r="P1980" s="60">
        <v>120257.43</v>
      </c>
      <c r="Q1980" s="60">
        <v>184686.63</v>
      </c>
      <c r="R1980" s="60">
        <v>188509.11</v>
      </c>
      <c r="S1980" s="60">
        <v>130357.73</v>
      </c>
      <c r="T1980" s="60">
        <v>-48535.17</v>
      </c>
      <c r="U1980" s="58">
        <f t="shared" si="30"/>
        <v>2205476.6999999997</v>
      </c>
    </row>
    <row r="1981" spans="1:21">
      <c r="A1981" s="59">
        <v>2201</v>
      </c>
      <c r="B1981" s="59" t="s">
        <v>87</v>
      </c>
      <c r="C1981" s="59">
        <v>2201</v>
      </c>
      <c r="D1981" s="59" t="s">
        <v>87</v>
      </c>
      <c r="E1981" s="59" t="s">
        <v>1231</v>
      </c>
      <c r="F1981" s="59" t="s">
        <v>1232</v>
      </c>
      <c r="G1981" s="59">
        <v>9554000</v>
      </c>
      <c r="H1981" s="59" t="s">
        <v>1033</v>
      </c>
      <c r="I1981" s="60">
        <v>655.19000000000005</v>
      </c>
      <c r="J1981" s="60">
        <v>41.92</v>
      </c>
      <c r="K1981" s="60">
        <v>2231.9699999999998</v>
      </c>
      <c r="L1981" s="60">
        <v>5495.17</v>
      </c>
      <c r="M1981" s="60">
        <v>5557.97</v>
      </c>
      <c r="N1981" s="60">
        <v>22387.54</v>
      </c>
      <c r="O1981" s="60">
        <v>184.56</v>
      </c>
      <c r="P1981" s="60">
        <v>29441.14</v>
      </c>
      <c r="Q1981" s="60">
        <v>19011.48</v>
      </c>
      <c r="R1981" s="60">
        <v>6291.17</v>
      </c>
      <c r="S1981" s="60">
        <v>7525.33</v>
      </c>
      <c r="T1981" s="60">
        <v>10833.62</v>
      </c>
      <c r="U1981" s="58">
        <f t="shared" si="30"/>
        <v>109657.05999999998</v>
      </c>
    </row>
    <row r="1982" spans="1:21">
      <c r="A1982" s="59">
        <v>2201</v>
      </c>
      <c r="B1982" s="59" t="s">
        <v>87</v>
      </c>
      <c r="C1982" s="59">
        <v>2201</v>
      </c>
      <c r="D1982" s="59" t="s">
        <v>87</v>
      </c>
      <c r="E1982" s="59" t="s">
        <v>1231</v>
      </c>
      <c r="F1982" s="59" t="s">
        <v>1232</v>
      </c>
      <c r="G1982" s="59">
        <v>9556000</v>
      </c>
      <c r="H1982" s="59" t="s">
        <v>1034</v>
      </c>
      <c r="I1982" s="60"/>
      <c r="J1982" s="60"/>
      <c r="K1982" s="60">
        <v>0.05</v>
      </c>
      <c r="L1982" s="60"/>
      <c r="M1982" s="60"/>
      <c r="N1982" s="60"/>
      <c r="O1982" s="60"/>
      <c r="P1982" s="60"/>
      <c r="Q1982" s="60"/>
      <c r="R1982" s="60">
        <v>6.84</v>
      </c>
      <c r="S1982" s="60">
        <v>10.28</v>
      </c>
      <c r="T1982" s="60"/>
      <c r="U1982" s="58">
        <f t="shared" si="30"/>
        <v>17.169999999999998</v>
      </c>
    </row>
    <row r="1983" spans="1:21">
      <c r="A1983" s="59">
        <v>2201</v>
      </c>
      <c r="B1983" s="59" t="s">
        <v>87</v>
      </c>
      <c r="C1983" s="59">
        <v>2201</v>
      </c>
      <c r="D1983" s="59" t="s">
        <v>87</v>
      </c>
      <c r="E1983" s="59" t="s">
        <v>1231</v>
      </c>
      <c r="F1983" s="59" t="s">
        <v>1232</v>
      </c>
      <c r="G1983" s="59">
        <v>9560000</v>
      </c>
      <c r="H1983" s="59" t="s">
        <v>1035</v>
      </c>
      <c r="I1983" s="60"/>
      <c r="J1983" s="60"/>
      <c r="K1983" s="60">
        <v>0.06</v>
      </c>
      <c r="L1983" s="60"/>
      <c r="M1983" s="60"/>
      <c r="N1983" s="60"/>
      <c r="O1983" s="60"/>
      <c r="P1983" s="60"/>
      <c r="Q1983" s="60"/>
      <c r="R1983" s="60">
        <v>9.6</v>
      </c>
      <c r="S1983" s="60">
        <v>11.77</v>
      </c>
      <c r="T1983" s="60"/>
      <c r="U1983" s="58">
        <f t="shared" si="30"/>
        <v>21.43</v>
      </c>
    </row>
    <row r="1984" spans="1:21">
      <c r="A1984" s="59">
        <v>2201</v>
      </c>
      <c r="B1984" s="59" t="s">
        <v>87</v>
      </c>
      <c r="C1984" s="59">
        <v>2201</v>
      </c>
      <c r="D1984" s="59" t="s">
        <v>87</v>
      </c>
      <c r="E1984" s="59" t="s">
        <v>1231</v>
      </c>
      <c r="F1984" s="59" t="s">
        <v>1232</v>
      </c>
      <c r="G1984" s="59">
        <v>9561100</v>
      </c>
      <c r="H1984" s="59" t="s">
        <v>1036</v>
      </c>
      <c r="I1984" s="60"/>
      <c r="J1984" s="60"/>
      <c r="K1984" s="60">
        <v>0.01</v>
      </c>
      <c r="L1984" s="60"/>
      <c r="M1984" s="60"/>
      <c r="N1984" s="60"/>
      <c r="O1984" s="60"/>
      <c r="P1984" s="60"/>
      <c r="Q1984" s="60"/>
      <c r="R1984" s="60">
        <v>0.84</v>
      </c>
      <c r="S1984" s="60">
        <v>1.32</v>
      </c>
      <c r="T1984" s="60"/>
      <c r="U1984" s="58">
        <f t="shared" si="30"/>
        <v>2.17</v>
      </c>
    </row>
    <row r="1985" spans="1:21">
      <c r="A1985" s="59">
        <v>2201</v>
      </c>
      <c r="B1985" s="59" t="s">
        <v>87</v>
      </c>
      <c r="C1985" s="59">
        <v>2201</v>
      </c>
      <c r="D1985" s="59" t="s">
        <v>87</v>
      </c>
      <c r="E1985" s="59" t="s">
        <v>1231</v>
      </c>
      <c r="F1985" s="59" t="s">
        <v>1232</v>
      </c>
      <c r="G1985" s="59">
        <v>9561200</v>
      </c>
      <c r="H1985" s="59" t="s">
        <v>1037</v>
      </c>
      <c r="I1985" s="60"/>
      <c r="J1985" s="60"/>
      <c r="K1985" s="60">
        <v>0.13</v>
      </c>
      <c r="L1985" s="60"/>
      <c r="M1985" s="60"/>
      <c r="N1985" s="60"/>
      <c r="O1985" s="60"/>
      <c r="P1985" s="60"/>
      <c r="Q1985" s="60"/>
      <c r="R1985" s="60">
        <v>15.46</v>
      </c>
      <c r="S1985" s="60">
        <v>22.06</v>
      </c>
      <c r="T1985" s="60"/>
      <c r="U1985" s="58">
        <f t="shared" si="30"/>
        <v>37.65</v>
      </c>
    </row>
    <row r="1986" spans="1:21">
      <c r="A1986" s="59">
        <v>2201</v>
      </c>
      <c r="B1986" s="59" t="s">
        <v>87</v>
      </c>
      <c r="C1986" s="59">
        <v>2201</v>
      </c>
      <c r="D1986" s="59" t="s">
        <v>87</v>
      </c>
      <c r="E1986" s="59" t="s">
        <v>1231</v>
      </c>
      <c r="F1986" s="59" t="s">
        <v>1232</v>
      </c>
      <c r="G1986" s="59">
        <v>9561300</v>
      </c>
      <c r="H1986" s="59" t="s">
        <v>1038</v>
      </c>
      <c r="I1986" s="60"/>
      <c r="J1986" s="60"/>
      <c r="K1986" s="60">
        <v>0.08</v>
      </c>
      <c r="L1986" s="60"/>
      <c r="M1986" s="60"/>
      <c r="N1986" s="60"/>
      <c r="O1986" s="60"/>
      <c r="P1986" s="60"/>
      <c r="Q1986" s="60"/>
      <c r="R1986" s="60">
        <v>10.32</v>
      </c>
      <c r="S1986" s="60">
        <v>15.62</v>
      </c>
      <c r="T1986" s="60"/>
      <c r="U1986" s="58">
        <f t="shared" si="30"/>
        <v>26.02</v>
      </c>
    </row>
    <row r="1987" spans="1:21">
      <c r="A1987" s="59">
        <v>2201</v>
      </c>
      <c r="B1987" s="59" t="s">
        <v>87</v>
      </c>
      <c r="C1987" s="59">
        <v>2201</v>
      </c>
      <c r="D1987" s="59" t="s">
        <v>87</v>
      </c>
      <c r="E1987" s="59" t="s">
        <v>1231</v>
      </c>
      <c r="F1987" s="59" t="s">
        <v>1232</v>
      </c>
      <c r="G1987" s="59">
        <v>9562000</v>
      </c>
      <c r="H1987" s="59" t="s">
        <v>1039</v>
      </c>
      <c r="I1987" s="60">
        <v>1881.03</v>
      </c>
      <c r="J1987" s="60">
        <v>8980.5400000000009</v>
      </c>
      <c r="K1987" s="60">
        <v>1344.98</v>
      </c>
      <c r="L1987" s="60">
        <v>2558.64</v>
      </c>
      <c r="M1987" s="60">
        <v>1960.91</v>
      </c>
      <c r="N1987" s="60">
        <v>6310.72</v>
      </c>
      <c r="O1987" s="60">
        <v>1504.16</v>
      </c>
      <c r="P1987" s="60">
        <v>300.10000000000002</v>
      </c>
      <c r="Q1987" s="60">
        <v>9124.8700000000008</v>
      </c>
      <c r="R1987" s="60">
        <v>3422.47</v>
      </c>
      <c r="S1987" s="60">
        <v>12886.53</v>
      </c>
      <c r="T1987" s="60">
        <v>1495.93</v>
      </c>
      <c r="U1987" s="58">
        <f t="shared" ref="U1987:U2050" si="31">SUM(I1987:T1987)</f>
        <v>51770.880000000005</v>
      </c>
    </row>
    <row r="1988" spans="1:21">
      <c r="A1988" s="59">
        <v>2201</v>
      </c>
      <c r="B1988" s="59" t="s">
        <v>87</v>
      </c>
      <c r="C1988" s="59">
        <v>2201</v>
      </c>
      <c r="D1988" s="59" t="s">
        <v>87</v>
      </c>
      <c r="E1988" s="59" t="s">
        <v>1231</v>
      </c>
      <c r="F1988" s="59" t="s">
        <v>1232</v>
      </c>
      <c r="G1988" s="59">
        <v>9563000</v>
      </c>
      <c r="H1988" s="59" t="s">
        <v>1040</v>
      </c>
      <c r="I1988" s="60"/>
      <c r="J1988" s="60"/>
      <c r="K1988" s="60">
        <v>0.01</v>
      </c>
      <c r="L1988" s="60"/>
      <c r="M1988" s="60"/>
      <c r="N1988" s="60"/>
      <c r="O1988" s="60"/>
      <c r="P1988" s="60"/>
      <c r="Q1988" s="60">
        <v>1089.5</v>
      </c>
      <c r="R1988" s="60">
        <v>47.46</v>
      </c>
      <c r="S1988" s="60">
        <v>2.2200000000000002</v>
      </c>
      <c r="T1988" s="60"/>
      <c r="U1988" s="58">
        <f t="shared" si="31"/>
        <v>1139.19</v>
      </c>
    </row>
    <row r="1989" spans="1:21">
      <c r="A1989" s="59">
        <v>2201</v>
      </c>
      <c r="B1989" s="59" t="s">
        <v>87</v>
      </c>
      <c r="C1989" s="59">
        <v>2201</v>
      </c>
      <c r="D1989" s="59" t="s">
        <v>87</v>
      </c>
      <c r="E1989" s="59" t="s">
        <v>1231</v>
      </c>
      <c r="F1989" s="59" t="s">
        <v>1232</v>
      </c>
      <c r="G1989" s="59">
        <v>9566000</v>
      </c>
      <c r="H1989" s="59" t="s">
        <v>1041</v>
      </c>
      <c r="I1989" s="60">
        <v>1478.5</v>
      </c>
      <c r="J1989" s="60">
        <v>2423.7800000000002</v>
      </c>
      <c r="K1989" s="60">
        <v>1515.9</v>
      </c>
      <c r="L1989" s="60">
        <v>497.97</v>
      </c>
      <c r="M1989" s="60">
        <v>1588.28</v>
      </c>
      <c r="N1989" s="60">
        <v>8055.92</v>
      </c>
      <c r="O1989" s="60">
        <v>1252.0999999999999</v>
      </c>
      <c r="P1989" s="60">
        <v>1466.5</v>
      </c>
      <c r="Q1989" s="60">
        <v>2415.7399999999998</v>
      </c>
      <c r="R1989" s="60">
        <v>2684.68</v>
      </c>
      <c r="S1989" s="60">
        <v>6225.82</v>
      </c>
      <c r="T1989" s="60">
        <v>34125.94</v>
      </c>
      <c r="U1989" s="58">
        <f t="shared" si="31"/>
        <v>63731.130000000005</v>
      </c>
    </row>
    <row r="1990" spans="1:21">
      <c r="A1990" s="59">
        <v>2201</v>
      </c>
      <c r="B1990" s="59" t="s">
        <v>87</v>
      </c>
      <c r="C1990" s="59">
        <v>2201</v>
      </c>
      <c r="D1990" s="59" t="s">
        <v>87</v>
      </c>
      <c r="E1990" s="59" t="s">
        <v>1231</v>
      </c>
      <c r="F1990" s="59" t="s">
        <v>1232</v>
      </c>
      <c r="G1990" s="59">
        <v>9569200</v>
      </c>
      <c r="H1990" s="59" t="s">
        <v>1043</v>
      </c>
      <c r="I1990" s="60"/>
      <c r="J1990" s="60"/>
      <c r="K1990" s="60">
        <v>0.01</v>
      </c>
      <c r="L1990" s="60"/>
      <c r="M1990" s="60">
        <v>5610.24</v>
      </c>
      <c r="N1990" s="60"/>
      <c r="O1990" s="60"/>
      <c r="P1990" s="60"/>
      <c r="Q1990" s="60"/>
      <c r="R1990" s="60">
        <v>2.33</v>
      </c>
      <c r="S1990" s="60">
        <v>2.0099999999999998</v>
      </c>
      <c r="T1990" s="60"/>
      <c r="U1990" s="58">
        <f t="shared" si="31"/>
        <v>5614.59</v>
      </c>
    </row>
    <row r="1991" spans="1:21">
      <c r="A1991" s="59">
        <v>2201</v>
      </c>
      <c r="B1991" s="59" t="s">
        <v>87</v>
      </c>
      <c r="C1991" s="59">
        <v>2201</v>
      </c>
      <c r="D1991" s="59" t="s">
        <v>87</v>
      </c>
      <c r="E1991" s="59" t="s">
        <v>1231</v>
      </c>
      <c r="F1991" s="59" t="s">
        <v>1232</v>
      </c>
      <c r="G1991" s="59">
        <v>9569300</v>
      </c>
      <c r="H1991" s="59" t="s">
        <v>1044</v>
      </c>
      <c r="I1991" s="60">
        <v>5962.87</v>
      </c>
      <c r="J1991" s="60">
        <v>174.43</v>
      </c>
      <c r="K1991" s="60">
        <v>2729.19</v>
      </c>
      <c r="L1991" s="60">
        <v>1506.17</v>
      </c>
      <c r="M1991" s="60">
        <v>447.39</v>
      </c>
      <c r="N1991" s="60">
        <v>92.34</v>
      </c>
      <c r="O1991" s="60">
        <v>1631.53</v>
      </c>
      <c r="P1991" s="60">
        <v>883.26</v>
      </c>
      <c r="Q1991" s="60">
        <v>2827.55</v>
      </c>
      <c r="R1991" s="60">
        <v>1995.38</v>
      </c>
      <c r="S1991" s="60">
        <v>847.74</v>
      </c>
      <c r="T1991" s="60">
        <v>1042.1600000000001</v>
      </c>
      <c r="U1991" s="58">
        <f t="shared" si="31"/>
        <v>20140.010000000002</v>
      </c>
    </row>
    <row r="1992" spans="1:21">
      <c r="A1992" s="59">
        <v>2201</v>
      </c>
      <c r="B1992" s="59" t="s">
        <v>87</v>
      </c>
      <c r="C1992" s="59">
        <v>2201</v>
      </c>
      <c r="D1992" s="59" t="s">
        <v>87</v>
      </c>
      <c r="E1992" s="59" t="s">
        <v>1231</v>
      </c>
      <c r="F1992" s="59" t="s">
        <v>1232</v>
      </c>
      <c r="G1992" s="59">
        <v>9570000</v>
      </c>
      <c r="H1992" s="59" t="s">
        <v>1045</v>
      </c>
      <c r="I1992" s="60">
        <v>12625.11</v>
      </c>
      <c r="J1992" s="60">
        <v>17346.919999999998</v>
      </c>
      <c r="K1992" s="60">
        <v>26823.64</v>
      </c>
      <c r="L1992" s="60">
        <v>16887.099999999999</v>
      </c>
      <c r="M1992" s="60">
        <v>25451.57</v>
      </c>
      <c r="N1992" s="60">
        <v>25944.95</v>
      </c>
      <c r="O1992" s="60">
        <v>17670.259999999998</v>
      </c>
      <c r="P1992" s="60">
        <v>28582.39</v>
      </c>
      <c r="Q1992" s="60">
        <v>13673.31</v>
      </c>
      <c r="R1992" s="60">
        <v>21511.03</v>
      </c>
      <c r="S1992" s="60">
        <v>58148.32</v>
      </c>
      <c r="T1992" s="60">
        <v>-14977.4</v>
      </c>
      <c r="U1992" s="58">
        <f t="shared" si="31"/>
        <v>249687.19999999998</v>
      </c>
    </row>
    <row r="1993" spans="1:21">
      <c r="A1993" s="59">
        <v>2201</v>
      </c>
      <c r="B1993" s="59" t="s">
        <v>87</v>
      </c>
      <c r="C1993" s="59">
        <v>2201</v>
      </c>
      <c r="D1993" s="59" t="s">
        <v>87</v>
      </c>
      <c r="E1993" s="59" t="s">
        <v>1231</v>
      </c>
      <c r="F1993" s="59" t="s">
        <v>1232</v>
      </c>
      <c r="G1993" s="59">
        <v>9571000</v>
      </c>
      <c r="H1993" s="59" t="s">
        <v>1046</v>
      </c>
      <c r="I1993" s="60">
        <v>86.36</v>
      </c>
      <c r="J1993" s="60"/>
      <c r="K1993" s="60">
        <v>874.61</v>
      </c>
      <c r="L1993" s="60">
        <v>737.37</v>
      </c>
      <c r="M1993" s="60">
        <v>1408.69</v>
      </c>
      <c r="N1993" s="60">
        <v>600.05999999999995</v>
      </c>
      <c r="O1993" s="60">
        <v>2070.33</v>
      </c>
      <c r="P1993" s="60">
        <v>470.6</v>
      </c>
      <c r="Q1993" s="60">
        <v>4120.58</v>
      </c>
      <c r="R1993" s="60">
        <v>26122.84</v>
      </c>
      <c r="S1993" s="60">
        <v>928.31</v>
      </c>
      <c r="T1993" s="60">
        <v>487.17</v>
      </c>
      <c r="U1993" s="58">
        <f t="shared" si="31"/>
        <v>37906.92</v>
      </c>
    </row>
    <row r="1994" spans="1:21">
      <c r="A1994" s="59">
        <v>2201</v>
      </c>
      <c r="B1994" s="59" t="s">
        <v>87</v>
      </c>
      <c r="C1994" s="59">
        <v>2201</v>
      </c>
      <c r="D1994" s="59" t="s">
        <v>87</v>
      </c>
      <c r="E1994" s="59" t="s">
        <v>1231</v>
      </c>
      <c r="F1994" s="59" t="s">
        <v>1232</v>
      </c>
      <c r="G1994" s="59">
        <v>9580000</v>
      </c>
      <c r="H1994" s="59" t="s">
        <v>1047</v>
      </c>
      <c r="I1994" s="60"/>
      <c r="J1994" s="60"/>
      <c r="K1994" s="60">
        <v>0.24</v>
      </c>
      <c r="L1994" s="60"/>
      <c r="M1994" s="60"/>
      <c r="N1994" s="60"/>
      <c r="O1994" s="60"/>
      <c r="P1994" s="60"/>
      <c r="Q1994" s="60"/>
      <c r="R1994" s="60">
        <v>14.52</v>
      </c>
      <c r="S1994" s="60">
        <v>13.22</v>
      </c>
      <c r="T1994" s="60"/>
      <c r="U1994" s="58">
        <f t="shared" si="31"/>
        <v>27.98</v>
      </c>
    </row>
    <row r="1995" spans="1:21">
      <c r="A1995" s="59">
        <v>2201</v>
      </c>
      <c r="B1995" s="59" t="s">
        <v>87</v>
      </c>
      <c r="C1995" s="59">
        <v>2201</v>
      </c>
      <c r="D1995" s="59" t="s">
        <v>87</v>
      </c>
      <c r="E1995" s="59" t="s">
        <v>1231</v>
      </c>
      <c r="F1995" s="59" t="s">
        <v>1232</v>
      </c>
      <c r="G1995" s="59">
        <v>9581000</v>
      </c>
      <c r="H1995" s="59" t="s">
        <v>1048</v>
      </c>
      <c r="I1995" s="60"/>
      <c r="J1995" s="60"/>
      <c r="K1995" s="60">
        <v>0.06</v>
      </c>
      <c r="L1995" s="60"/>
      <c r="M1995" s="60"/>
      <c r="N1995" s="60"/>
      <c r="O1995" s="60"/>
      <c r="P1995" s="60"/>
      <c r="Q1995" s="60"/>
      <c r="R1995" s="60">
        <v>10.81</v>
      </c>
      <c r="S1995" s="60">
        <v>8.65</v>
      </c>
      <c r="T1995" s="60"/>
      <c r="U1995" s="58">
        <f t="shared" si="31"/>
        <v>19.520000000000003</v>
      </c>
    </row>
    <row r="1996" spans="1:21">
      <c r="A1996" s="59">
        <v>2201</v>
      </c>
      <c r="B1996" s="59" t="s">
        <v>87</v>
      </c>
      <c r="C1996" s="59">
        <v>2201</v>
      </c>
      <c r="D1996" s="59" t="s">
        <v>87</v>
      </c>
      <c r="E1996" s="59" t="s">
        <v>1231</v>
      </c>
      <c r="F1996" s="59" t="s">
        <v>1232</v>
      </c>
      <c r="G1996" s="59">
        <v>9582000</v>
      </c>
      <c r="H1996" s="59" t="s">
        <v>1049</v>
      </c>
      <c r="I1996" s="60">
        <v>299.60000000000002</v>
      </c>
      <c r="J1996" s="60">
        <v>719.15</v>
      </c>
      <c r="K1996" s="60">
        <v>2930.75</v>
      </c>
      <c r="L1996" s="60">
        <v>1874.55</v>
      </c>
      <c r="M1996" s="60">
        <v>1506.57</v>
      </c>
      <c r="N1996" s="60">
        <v>2822.19</v>
      </c>
      <c r="O1996" s="60">
        <v>2057.0500000000002</v>
      </c>
      <c r="P1996" s="60">
        <v>3068.8</v>
      </c>
      <c r="Q1996" s="60">
        <v>5750.17</v>
      </c>
      <c r="R1996" s="60">
        <v>2341.4499999999998</v>
      </c>
      <c r="S1996" s="60">
        <v>4120.59</v>
      </c>
      <c r="T1996" s="60">
        <v>12828.88</v>
      </c>
      <c r="U1996" s="58">
        <f t="shared" si="31"/>
        <v>40319.75</v>
      </c>
    </row>
    <row r="1997" spans="1:21">
      <c r="A1997" s="59">
        <v>2201</v>
      </c>
      <c r="B1997" s="59" t="s">
        <v>87</v>
      </c>
      <c r="C1997" s="59">
        <v>2201</v>
      </c>
      <c r="D1997" s="59" t="s">
        <v>87</v>
      </c>
      <c r="E1997" s="59" t="s">
        <v>1231</v>
      </c>
      <c r="F1997" s="59" t="s">
        <v>1232</v>
      </c>
      <c r="G1997" s="59">
        <v>9583000</v>
      </c>
      <c r="H1997" s="59" t="s">
        <v>1050</v>
      </c>
      <c r="I1997" s="60">
        <v>17635.05</v>
      </c>
      <c r="J1997" s="60">
        <v>16030.82</v>
      </c>
      <c r="K1997" s="60">
        <v>8787.48</v>
      </c>
      <c r="L1997" s="60">
        <v>13845.78</v>
      </c>
      <c r="M1997" s="60">
        <v>10429.530000000001</v>
      </c>
      <c r="N1997" s="60">
        <v>11713.28</v>
      </c>
      <c r="O1997" s="60">
        <v>12209.08</v>
      </c>
      <c r="P1997" s="60">
        <v>15660.19</v>
      </c>
      <c r="Q1997" s="60">
        <v>25125.51</v>
      </c>
      <c r="R1997" s="60">
        <v>23044.06</v>
      </c>
      <c r="S1997" s="60">
        <v>11874.33</v>
      </c>
      <c r="T1997" s="60">
        <v>10257.280000000001</v>
      </c>
      <c r="U1997" s="58">
        <f t="shared" si="31"/>
        <v>176612.38999999998</v>
      </c>
    </row>
    <row r="1998" spans="1:21">
      <c r="A1998" s="59">
        <v>2201</v>
      </c>
      <c r="B1998" s="59" t="s">
        <v>87</v>
      </c>
      <c r="C1998" s="59">
        <v>2201</v>
      </c>
      <c r="D1998" s="59" t="s">
        <v>87</v>
      </c>
      <c r="E1998" s="59" t="s">
        <v>1231</v>
      </c>
      <c r="F1998" s="59" t="s">
        <v>1232</v>
      </c>
      <c r="G1998" s="59">
        <v>9584000</v>
      </c>
      <c r="H1998" s="59" t="s">
        <v>1051</v>
      </c>
      <c r="I1998" s="60"/>
      <c r="J1998" s="60"/>
      <c r="K1998" s="60">
        <v>0.05</v>
      </c>
      <c r="L1998" s="60"/>
      <c r="M1998" s="60"/>
      <c r="N1998" s="60"/>
      <c r="O1998" s="60"/>
      <c r="P1998" s="60"/>
      <c r="Q1998" s="60"/>
      <c r="R1998" s="60">
        <v>7.12</v>
      </c>
      <c r="S1998" s="60">
        <v>9.0299999999999994</v>
      </c>
      <c r="T1998" s="60"/>
      <c r="U1998" s="58">
        <f t="shared" si="31"/>
        <v>16.2</v>
      </c>
    </row>
    <row r="1999" spans="1:21">
      <c r="A1999" s="59">
        <v>2201</v>
      </c>
      <c r="B1999" s="59" t="s">
        <v>87</v>
      </c>
      <c r="C1999" s="59">
        <v>2201</v>
      </c>
      <c r="D1999" s="59" t="s">
        <v>87</v>
      </c>
      <c r="E1999" s="59" t="s">
        <v>1231</v>
      </c>
      <c r="F1999" s="59" t="s">
        <v>1232</v>
      </c>
      <c r="G1999" s="59">
        <v>9585000</v>
      </c>
      <c r="H1999" s="59" t="s">
        <v>1052</v>
      </c>
      <c r="I1999" s="60">
        <v>211.73</v>
      </c>
      <c r="J1999" s="60">
        <v>878.38</v>
      </c>
      <c r="K1999" s="60">
        <v>0.15</v>
      </c>
      <c r="L1999" s="60">
        <v>317.07</v>
      </c>
      <c r="M1999" s="60">
        <v>289.23</v>
      </c>
      <c r="N1999" s="60">
        <v>1619.01</v>
      </c>
      <c r="O1999" s="60">
        <v>24.71</v>
      </c>
      <c r="P1999" s="60">
        <v>394.16</v>
      </c>
      <c r="Q1999" s="60">
        <v>1548.18</v>
      </c>
      <c r="R1999" s="60">
        <v>681.45</v>
      </c>
      <c r="S1999" s="60">
        <v>1701.19</v>
      </c>
      <c r="T1999" s="60">
        <v>1407.06</v>
      </c>
      <c r="U1999" s="58">
        <f t="shared" si="31"/>
        <v>9072.32</v>
      </c>
    </row>
    <row r="2000" spans="1:21">
      <c r="A2000" s="59">
        <v>2201</v>
      </c>
      <c r="B2000" s="59" t="s">
        <v>87</v>
      </c>
      <c r="C2000" s="59">
        <v>2201</v>
      </c>
      <c r="D2000" s="59" t="s">
        <v>87</v>
      </c>
      <c r="E2000" s="59" t="s">
        <v>1231</v>
      </c>
      <c r="F2000" s="59" t="s">
        <v>1232</v>
      </c>
      <c r="G2000" s="59">
        <v>9586000</v>
      </c>
      <c r="H2000" s="59" t="s">
        <v>1053</v>
      </c>
      <c r="I2000" s="60">
        <v>818.4</v>
      </c>
      <c r="J2000" s="60">
        <v>813.14</v>
      </c>
      <c r="K2000" s="60">
        <v>2653.21</v>
      </c>
      <c r="L2000" s="60">
        <v>4391.83</v>
      </c>
      <c r="M2000" s="60">
        <v>2685.52</v>
      </c>
      <c r="N2000" s="60">
        <v>2756.52</v>
      </c>
      <c r="O2000" s="60">
        <v>5445.83</v>
      </c>
      <c r="P2000" s="60">
        <v>759.34</v>
      </c>
      <c r="Q2000" s="60">
        <v>2884.08</v>
      </c>
      <c r="R2000" s="60">
        <v>1014.89</v>
      </c>
      <c r="S2000" s="60">
        <v>4665.78</v>
      </c>
      <c r="T2000" s="60">
        <v>1101.8399999999999</v>
      </c>
      <c r="U2000" s="58">
        <f t="shared" si="31"/>
        <v>29990.38</v>
      </c>
    </row>
    <row r="2001" spans="1:21">
      <c r="A2001" s="59">
        <v>2201</v>
      </c>
      <c r="B2001" s="59" t="s">
        <v>87</v>
      </c>
      <c r="C2001" s="59">
        <v>2201</v>
      </c>
      <c r="D2001" s="59" t="s">
        <v>87</v>
      </c>
      <c r="E2001" s="59" t="s">
        <v>1231</v>
      </c>
      <c r="F2001" s="59" t="s">
        <v>1232</v>
      </c>
      <c r="G2001" s="59">
        <v>9587000</v>
      </c>
      <c r="H2001" s="59" t="s">
        <v>1054</v>
      </c>
      <c r="I2001" s="60"/>
      <c r="J2001" s="60"/>
      <c r="K2001" s="60">
        <v>0.02</v>
      </c>
      <c r="L2001" s="60"/>
      <c r="M2001" s="60"/>
      <c r="N2001" s="60"/>
      <c r="O2001" s="60"/>
      <c r="P2001" s="60"/>
      <c r="Q2001" s="60"/>
      <c r="R2001" s="60">
        <v>4.97</v>
      </c>
      <c r="S2001" s="60">
        <v>7.54</v>
      </c>
      <c r="T2001" s="60"/>
      <c r="U2001" s="58">
        <f t="shared" si="31"/>
        <v>12.53</v>
      </c>
    </row>
    <row r="2002" spans="1:21">
      <c r="A2002" s="59">
        <v>2201</v>
      </c>
      <c r="B2002" s="59" t="s">
        <v>87</v>
      </c>
      <c r="C2002" s="59">
        <v>2201</v>
      </c>
      <c r="D2002" s="59" t="s">
        <v>87</v>
      </c>
      <c r="E2002" s="59" t="s">
        <v>1231</v>
      </c>
      <c r="F2002" s="59" t="s">
        <v>1232</v>
      </c>
      <c r="G2002" s="59">
        <v>9588000</v>
      </c>
      <c r="H2002" s="59" t="s">
        <v>1055</v>
      </c>
      <c r="I2002" s="60">
        <v>83664.78</v>
      </c>
      <c r="J2002" s="60">
        <v>58043.06</v>
      </c>
      <c r="K2002" s="60">
        <v>90108.43</v>
      </c>
      <c r="L2002" s="60">
        <v>63263.65</v>
      </c>
      <c r="M2002" s="60">
        <v>74973.08</v>
      </c>
      <c r="N2002" s="60">
        <v>72652.13</v>
      </c>
      <c r="O2002" s="60">
        <v>81279.820000000007</v>
      </c>
      <c r="P2002" s="60">
        <v>76833.53</v>
      </c>
      <c r="Q2002" s="60">
        <v>93324.45</v>
      </c>
      <c r="R2002" s="60">
        <v>115441.17</v>
      </c>
      <c r="S2002" s="60">
        <v>88793.7</v>
      </c>
      <c r="T2002" s="60">
        <v>143066.47</v>
      </c>
      <c r="U2002" s="58">
        <f t="shared" si="31"/>
        <v>1041444.2699999999</v>
      </c>
    </row>
    <row r="2003" spans="1:21">
      <c r="A2003" s="59">
        <v>2201</v>
      </c>
      <c r="B2003" s="59" t="s">
        <v>87</v>
      </c>
      <c r="C2003" s="59">
        <v>2201</v>
      </c>
      <c r="D2003" s="59" t="s">
        <v>87</v>
      </c>
      <c r="E2003" s="59" t="s">
        <v>1231</v>
      </c>
      <c r="F2003" s="59" t="s">
        <v>1232</v>
      </c>
      <c r="G2003" s="59">
        <v>9591000</v>
      </c>
      <c r="H2003" s="59" t="s">
        <v>1056</v>
      </c>
      <c r="I2003" s="60"/>
      <c r="J2003" s="60"/>
      <c r="K2003" s="60">
        <v>0.01</v>
      </c>
      <c r="L2003" s="60"/>
      <c r="M2003" s="60"/>
      <c r="N2003" s="60"/>
      <c r="O2003" s="60"/>
      <c r="P2003" s="60"/>
      <c r="Q2003" s="60"/>
      <c r="R2003" s="60">
        <v>3.51</v>
      </c>
      <c r="S2003" s="60">
        <v>3.34</v>
      </c>
      <c r="T2003" s="60"/>
      <c r="U2003" s="58">
        <f t="shared" si="31"/>
        <v>6.8599999999999994</v>
      </c>
    </row>
    <row r="2004" spans="1:21">
      <c r="A2004" s="59">
        <v>2201</v>
      </c>
      <c r="B2004" s="59" t="s">
        <v>87</v>
      </c>
      <c r="C2004" s="59">
        <v>2201</v>
      </c>
      <c r="D2004" s="59" t="s">
        <v>87</v>
      </c>
      <c r="E2004" s="59" t="s">
        <v>1231</v>
      </c>
      <c r="F2004" s="59" t="s">
        <v>1232</v>
      </c>
      <c r="G2004" s="59">
        <v>9592000</v>
      </c>
      <c r="H2004" s="59" t="s">
        <v>1057</v>
      </c>
      <c r="I2004" s="60">
        <v>758.6</v>
      </c>
      <c r="J2004" s="60">
        <v>5201.8500000000004</v>
      </c>
      <c r="K2004" s="60">
        <v>41307.660000000003</v>
      </c>
      <c r="L2004" s="60">
        <v>7379.01</v>
      </c>
      <c r="M2004" s="60">
        <v>12473.69</v>
      </c>
      <c r="N2004" s="60">
        <v>5022.42</v>
      </c>
      <c r="O2004" s="60">
        <v>9336.1</v>
      </c>
      <c r="P2004" s="60">
        <v>1628.83</v>
      </c>
      <c r="Q2004" s="60">
        <v>41654.57</v>
      </c>
      <c r="R2004" s="60">
        <v>4562.9399999999996</v>
      </c>
      <c r="S2004" s="60">
        <v>3860.43</v>
      </c>
      <c r="T2004" s="60">
        <v>3019.67</v>
      </c>
      <c r="U2004" s="58">
        <f t="shared" si="31"/>
        <v>136205.77000000002</v>
      </c>
    </row>
    <row r="2005" spans="1:21">
      <c r="A2005" s="59">
        <v>2201</v>
      </c>
      <c r="B2005" s="59" t="s">
        <v>87</v>
      </c>
      <c r="C2005" s="59">
        <v>2201</v>
      </c>
      <c r="D2005" s="59" t="s">
        <v>87</v>
      </c>
      <c r="E2005" s="59" t="s">
        <v>1231</v>
      </c>
      <c r="F2005" s="59" t="s">
        <v>1232</v>
      </c>
      <c r="G2005" s="59">
        <v>9593000</v>
      </c>
      <c r="H2005" s="59" t="s">
        <v>1058</v>
      </c>
      <c r="I2005" s="60">
        <v>-214.32</v>
      </c>
      <c r="J2005" s="60">
        <v>-168.55</v>
      </c>
      <c r="K2005" s="60">
        <v>155602.99</v>
      </c>
      <c r="L2005" s="60">
        <v>3454.95</v>
      </c>
      <c r="M2005" s="60">
        <v>7596.85</v>
      </c>
      <c r="N2005" s="60">
        <v>3889.77</v>
      </c>
      <c r="O2005" s="60">
        <v>-330.03</v>
      </c>
      <c r="P2005" s="60">
        <v>-0.98</v>
      </c>
      <c r="Q2005" s="60">
        <v>-7976.73</v>
      </c>
      <c r="R2005" s="60">
        <v>826.33</v>
      </c>
      <c r="S2005" s="60">
        <v>109.31</v>
      </c>
      <c r="T2005" s="60"/>
      <c r="U2005" s="58">
        <f t="shared" si="31"/>
        <v>162789.58999999997</v>
      </c>
    </row>
    <row r="2006" spans="1:21">
      <c r="A2006" s="59">
        <v>2201</v>
      </c>
      <c r="B2006" s="59" t="s">
        <v>87</v>
      </c>
      <c r="C2006" s="59">
        <v>2201</v>
      </c>
      <c r="D2006" s="59" t="s">
        <v>87</v>
      </c>
      <c r="E2006" s="59" t="s">
        <v>1231</v>
      </c>
      <c r="F2006" s="59" t="s">
        <v>1232</v>
      </c>
      <c r="G2006" s="59">
        <v>9594000</v>
      </c>
      <c r="H2006" s="59" t="s">
        <v>1059</v>
      </c>
      <c r="I2006" s="60">
        <v>-99.09</v>
      </c>
      <c r="J2006" s="60"/>
      <c r="K2006" s="60">
        <v>0.22</v>
      </c>
      <c r="L2006" s="60">
        <v>-52380.88</v>
      </c>
      <c r="M2006" s="60">
        <v>-2371.5</v>
      </c>
      <c r="N2006" s="60"/>
      <c r="O2006" s="60"/>
      <c r="P2006" s="60"/>
      <c r="Q2006" s="60"/>
      <c r="R2006" s="60">
        <v>36.229999999999997</v>
      </c>
      <c r="S2006" s="60">
        <v>52.53</v>
      </c>
      <c r="T2006" s="60"/>
      <c r="U2006" s="58">
        <f t="shared" si="31"/>
        <v>-54762.49</v>
      </c>
    </row>
    <row r="2007" spans="1:21">
      <c r="A2007" s="59">
        <v>2201</v>
      </c>
      <c r="B2007" s="59" t="s">
        <v>87</v>
      </c>
      <c r="C2007" s="59">
        <v>2201</v>
      </c>
      <c r="D2007" s="59" t="s">
        <v>87</v>
      </c>
      <c r="E2007" s="59" t="s">
        <v>1231</v>
      </c>
      <c r="F2007" s="59" t="s">
        <v>1232</v>
      </c>
      <c r="G2007" s="59">
        <v>9595000</v>
      </c>
      <c r="H2007" s="59" t="s">
        <v>1060</v>
      </c>
      <c r="I2007" s="60"/>
      <c r="J2007" s="60"/>
      <c r="K2007" s="60">
        <v>0.02</v>
      </c>
      <c r="L2007" s="60"/>
      <c r="M2007" s="60"/>
      <c r="N2007" s="60"/>
      <c r="O2007" s="60"/>
      <c r="P2007" s="60"/>
      <c r="Q2007" s="60"/>
      <c r="R2007" s="60">
        <v>2.68</v>
      </c>
      <c r="S2007" s="60">
        <v>3.64</v>
      </c>
      <c r="T2007" s="60"/>
      <c r="U2007" s="58">
        <f t="shared" si="31"/>
        <v>6.34</v>
      </c>
    </row>
    <row r="2008" spans="1:21">
      <c r="A2008" s="59">
        <v>2201</v>
      </c>
      <c r="B2008" s="59" t="s">
        <v>87</v>
      </c>
      <c r="C2008" s="59">
        <v>2201</v>
      </c>
      <c r="D2008" s="59" t="s">
        <v>87</v>
      </c>
      <c r="E2008" s="59" t="s">
        <v>1231</v>
      </c>
      <c r="F2008" s="59" t="s">
        <v>1232</v>
      </c>
      <c r="G2008" s="59">
        <v>9596000</v>
      </c>
      <c r="H2008" s="59" t="s">
        <v>1061</v>
      </c>
      <c r="I2008" s="60"/>
      <c r="J2008" s="60"/>
      <c r="K2008" s="60">
        <v>0</v>
      </c>
      <c r="L2008" s="60"/>
      <c r="M2008" s="60"/>
      <c r="N2008" s="60"/>
      <c r="O2008" s="60"/>
      <c r="P2008" s="60"/>
      <c r="Q2008" s="60"/>
      <c r="R2008" s="60"/>
      <c r="S2008" s="60">
        <v>0.14000000000000001</v>
      </c>
      <c r="T2008" s="60"/>
      <c r="U2008" s="58">
        <f t="shared" si="31"/>
        <v>0.14000000000000001</v>
      </c>
    </row>
    <row r="2009" spans="1:21">
      <c r="A2009" s="59">
        <v>2201</v>
      </c>
      <c r="B2009" s="59" t="s">
        <v>87</v>
      </c>
      <c r="C2009" s="59">
        <v>2201</v>
      </c>
      <c r="D2009" s="59" t="s">
        <v>87</v>
      </c>
      <c r="E2009" s="59" t="s">
        <v>1231</v>
      </c>
      <c r="F2009" s="59" t="s">
        <v>1232</v>
      </c>
      <c r="G2009" s="59">
        <v>9597000</v>
      </c>
      <c r="H2009" s="59" t="s">
        <v>1062</v>
      </c>
      <c r="I2009" s="60"/>
      <c r="J2009" s="60"/>
      <c r="K2009" s="60">
        <v>0.04</v>
      </c>
      <c r="L2009" s="60"/>
      <c r="M2009" s="60">
        <v>212.85</v>
      </c>
      <c r="N2009" s="60">
        <v>330.05</v>
      </c>
      <c r="O2009" s="60">
        <v>915.9</v>
      </c>
      <c r="P2009" s="60"/>
      <c r="Q2009" s="60">
        <v>158.03</v>
      </c>
      <c r="R2009" s="60">
        <v>4.1399999999999997</v>
      </c>
      <c r="S2009" s="60">
        <v>5.83</v>
      </c>
      <c r="T2009" s="60"/>
      <c r="U2009" s="58">
        <f t="shared" si="31"/>
        <v>1626.8400000000001</v>
      </c>
    </row>
    <row r="2010" spans="1:21">
      <c r="A2010" s="59">
        <v>2201</v>
      </c>
      <c r="B2010" s="59" t="s">
        <v>87</v>
      </c>
      <c r="C2010" s="59">
        <v>2201</v>
      </c>
      <c r="D2010" s="59" t="s">
        <v>87</v>
      </c>
      <c r="E2010" s="59" t="s">
        <v>1231</v>
      </c>
      <c r="F2010" s="59" t="s">
        <v>1232</v>
      </c>
      <c r="G2010" s="59">
        <v>9901000</v>
      </c>
      <c r="H2010" s="59" t="s">
        <v>1063</v>
      </c>
      <c r="I2010" s="60"/>
      <c r="J2010" s="60"/>
      <c r="K2010" s="60">
        <v>0</v>
      </c>
      <c r="L2010" s="60"/>
      <c r="M2010" s="60"/>
      <c r="N2010" s="60"/>
      <c r="O2010" s="60"/>
      <c r="P2010" s="60"/>
      <c r="Q2010" s="60"/>
      <c r="R2010" s="60"/>
      <c r="S2010" s="60"/>
      <c r="T2010" s="60"/>
      <c r="U2010" s="58">
        <f t="shared" si="31"/>
        <v>0</v>
      </c>
    </row>
    <row r="2011" spans="1:21">
      <c r="A2011" s="59">
        <v>2201</v>
      </c>
      <c r="B2011" s="59" t="s">
        <v>87</v>
      </c>
      <c r="C2011" s="59">
        <v>2201</v>
      </c>
      <c r="D2011" s="59" t="s">
        <v>87</v>
      </c>
      <c r="E2011" s="59" t="s">
        <v>1231</v>
      </c>
      <c r="F2011" s="59" t="s">
        <v>1232</v>
      </c>
      <c r="G2011" s="59">
        <v>9902000</v>
      </c>
      <c r="H2011" s="59" t="s">
        <v>1064</v>
      </c>
      <c r="I2011" s="60"/>
      <c r="J2011" s="60">
        <v>11957.77</v>
      </c>
      <c r="K2011" s="60">
        <v>0.02</v>
      </c>
      <c r="L2011" s="60"/>
      <c r="M2011" s="60"/>
      <c r="N2011" s="60"/>
      <c r="O2011" s="60"/>
      <c r="P2011" s="60"/>
      <c r="Q2011" s="60">
        <v>953.06</v>
      </c>
      <c r="R2011" s="60">
        <v>2.4</v>
      </c>
      <c r="S2011" s="60">
        <v>3.02</v>
      </c>
      <c r="T2011" s="60"/>
      <c r="U2011" s="58">
        <f t="shared" si="31"/>
        <v>12916.27</v>
      </c>
    </row>
    <row r="2012" spans="1:21">
      <c r="A2012" s="59">
        <v>2201</v>
      </c>
      <c r="B2012" s="59" t="s">
        <v>87</v>
      </c>
      <c r="C2012" s="59">
        <v>2201</v>
      </c>
      <c r="D2012" s="59" t="s">
        <v>87</v>
      </c>
      <c r="E2012" s="59" t="s">
        <v>1231</v>
      </c>
      <c r="F2012" s="59" t="s">
        <v>1232</v>
      </c>
      <c r="G2012" s="59">
        <v>9903000</v>
      </c>
      <c r="H2012" s="59" t="s">
        <v>1065</v>
      </c>
      <c r="I2012" s="60">
        <v>8803.11</v>
      </c>
      <c r="J2012" s="60">
        <v>90574.61</v>
      </c>
      <c r="K2012" s="60">
        <v>84664.06</v>
      </c>
      <c r="L2012" s="60">
        <v>468.6</v>
      </c>
      <c r="M2012" s="60">
        <v>21244.7</v>
      </c>
      <c r="N2012" s="60">
        <v>3685.19</v>
      </c>
      <c r="O2012" s="60">
        <v>1053.68</v>
      </c>
      <c r="P2012" s="60">
        <v>23803.41</v>
      </c>
      <c r="Q2012" s="60">
        <v>157012.44</v>
      </c>
      <c r="R2012" s="60">
        <v>129587.16</v>
      </c>
      <c r="S2012" s="60">
        <v>3833.75</v>
      </c>
      <c r="T2012" s="60">
        <v>8770.27</v>
      </c>
      <c r="U2012" s="58">
        <f t="shared" si="31"/>
        <v>533500.9800000001</v>
      </c>
    </row>
    <row r="2013" spans="1:21">
      <c r="A2013" s="59">
        <v>2201</v>
      </c>
      <c r="B2013" s="59" t="s">
        <v>87</v>
      </c>
      <c r="C2013" s="59">
        <v>2201</v>
      </c>
      <c r="D2013" s="59" t="s">
        <v>87</v>
      </c>
      <c r="E2013" s="59" t="s">
        <v>1231</v>
      </c>
      <c r="F2013" s="59" t="s">
        <v>1232</v>
      </c>
      <c r="G2013" s="59">
        <v>9908000</v>
      </c>
      <c r="H2013" s="59" t="s">
        <v>1066</v>
      </c>
      <c r="I2013" s="60">
        <v>31080.67</v>
      </c>
      <c r="J2013" s="60">
        <v>-2610.75</v>
      </c>
      <c r="K2013" s="60">
        <v>-49203.95</v>
      </c>
      <c r="L2013" s="60">
        <v>22585.8</v>
      </c>
      <c r="M2013" s="60">
        <v>35406.67</v>
      </c>
      <c r="N2013" s="60">
        <v>7499.7</v>
      </c>
      <c r="O2013" s="60">
        <v>67709.75</v>
      </c>
      <c r="P2013" s="60">
        <v>26823.15</v>
      </c>
      <c r="Q2013" s="60">
        <v>85806.02</v>
      </c>
      <c r="R2013" s="60">
        <v>12824.26</v>
      </c>
      <c r="S2013" s="60">
        <v>8311.92</v>
      </c>
      <c r="T2013" s="60">
        <v>19993.89</v>
      </c>
      <c r="U2013" s="58">
        <f t="shared" si="31"/>
        <v>266227.13</v>
      </c>
    </row>
    <row r="2014" spans="1:21">
      <c r="A2014" s="59">
        <v>2201</v>
      </c>
      <c r="B2014" s="59" t="s">
        <v>87</v>
      </c>
      <c r="C2014" s="59">
        <v>2201</v>
      </c>
      <c r="D2014" s="59" t="s">
        <v>87</v>
      </c>
      <c r="E2014" s="59" t="s">
        <v>1231</v>
      </c>
      <c r="F2014" s="59" t="s">
        <v>1232</v>
      </c>
      <c r="G2014" s="59">
        <v>9909000</v>
      </c>
      <c r="H2014" s="59" t="s">
        <v>1067</v>
      </c>
      <c r="I2014" s="60"/>
      <c r="J2014" s="60"/>
      <c r="K2014" s="60"/>
      <c r="L2014" s="60">
        <v>5182.3500000000004</v>
      </c>
      <c r="M2014" s="60">
        <v>-5182.3500000000004</v>
      </c>
      <c r="N2014" s="60">
        <v>5515.5</v>
      </c>
      <c r="O2014" s="60"/>
      <c r="P2014" s="60">
        <v>-5515.5</v>
      </c>
      <c r="Q2014" s="60">
        <v>8197.1200000000008</v>
      </c>
      <c r="R2014" s="60">
        <v>560.27</v>
      </c>
      <c r="S2014" s="60">
        <v>-8757.39</v>
      </c>
      <c r="T2014" s="60"/>
      <c r="U2014" s="58">
        <f t="shared" si="31"/>
        <v>0</v>
      </c>
    </row>
    <row r="2015" spans="1:21">
      <c r="A2015" s="59">
        <v>2201</v>
      </c>
      <c r="B2015" s="59" t="s">
        <v>87</v>
      </c>
      <c r="C2015" s="59">
        <v>2201</v>
      </c>
      <c r="D2015" s="59" t="s">
        <v>87</v>
      </c>
      <c r="E2015" s="59" t="s">
        <v>1231</v>
      </c>
      <c r="F2015" s="59" t="s">
        <v>1232</v>
      </c>
      <c r="G2015" s="59">
        <v>9921000</v>
      </c>
      <c r="H2015" s="59" t="s">
        <v>1137</v>
      </c>
      <c r="I2015" s="60">
        <v>27994.68</v>
      </c>
      <c r="J2015" s="60">
        <v>73284.03</v>
      </c>
      <c r="K2015" s="60">
        <v>161697.88</v>
      </c>
      <c r="L2015" s="60">
        <v>88342.55</v>
      </c>
      <c r="M2015" s="60">
        <v>74456.23</v>
      </c>
      <c r="N2015" s="60">
        <v>243108.61</v>
      </c>
      <c r="O2015" s="60">
        <v>88578.57</v>
      </c>
      <c r="P2015" s="60">
        <v>117963.74</v>
      </c>
      <c r="Q2015" s="60">
        <v>156074.46</v>
      </c>
      <c r="R2015" s="60">
        <v>144340.14000000001</v>
      </c>
      <c r="S2015" s="60">
        <v>155237.79999999999</v>
      </c>
      <c r="T2015" s="60">
        <v>132187.18</v>
      </c>
      <c r="U2015" s="58">
        <f t="shared" si="31"/>
        <v>1463265.87</v>
      </c>
    </row>
    <row r="2016" spans="1:21">
      <c r="A2016" s="59">
        <v>2201</v>
      </c>
      <c r="B2016" s="59" t="s">
        <v>87</v>
      </c>
      <c r="C2016" s="59">
        <v>2201</v>
      </c>
      <c r="D2016" s="59" t="s">
        <v>87</v>
      </c>
      <c r="E2016" s="59" t="s">
        <v>1231</v>
      </c>
      <c r="F2016" s="59" t="s">
        <v>1232</v>
      </c>
      <c r="G2016" s="59">
        <v>9928000</v>
      </c>
      <c r="H2016" s="59" t="s">
        <v>1143</v>
      </c>
      <c r="I2016" s="60"/>
      <c r="J2016" s="60"/>
      <c r="K2016" s="60"/>
      <c r="L2016" s="60"/>
      <c r="M2016" s="60"/>
      <c r="N2016" s="60"/>
      <c r="O2016" s="60"/>
      <c r="P2016" s="60"/>
      <c r="Q2016" s="60"/>
      <c r="R2016" s="60">
        <v>30.74</v>
      </c>
      <c r="S2016" s="60"/>
      <c r="T2016" s="60"/>
      <c r="U2016" s="58">
        <f t="shared" si="31"/>
        <v>30.74</v>
      </c>
    </row>
    <row r="2017" spans="1:21">
      <c r="A2017" s="59">
        <v>2201</v>
      </c>
      <c r="B2017" s="59" t="s">
        <v>87</v>
      </c>
      <c r="C2017" s="59">
        <v>2201</v>
      </c>
      <c r="D2017" s="59" t="s">
        <v>87</v>
      </c>
      <c r="E2017" s="59" t="s">
        <v>1231</v>
      </c>
      <c r="F2017" s="59" t="s">
        <v>1232</v>
      </c>
      <c r="G2017" s="59">
        <v>9930200</v>
      </c>
      <c r="H2017" s="59" t="s">
        <v>1069</v>
      </c>
      <c r="I2017" s="60"/>
      <c r="J2017" s="60">
        <v>14432.01</v>
      </c>
      <c r="K2017" s="60">
        <v>0.03</v>
      </c>
      <c r="L2017" s="60">
        <v>28.18</v>
      </c>
      <c r="M2017" s="60"/>
      <c r="N2017" s="60">
        <v>348.28</v>
      </c>
      <c r="O2017" s="60">
        <v>67.09</v>
      </c>
      <c r="P2017" s="60">
        <v>128.72999999999999</v>
      </c>
      <c r="Q2017" s="60"/>
      <c r="R2017" s="60">
        <v>2129.6</v>
      </c>
      <c r="S2017" s="60">
        <v>577.38</v>
      </c>
      <c r="T2017" s="60">
        <v>37.78</v>
      </c>
      <c r="U2017" s="58">
        <f t="shared" si="31"/>
        <v>17749.080000000002</v>
      </c>
    </row>
    <row r="2018" spans="1:21">
      <c r="A2018" s="59">
        <v>2201</v>
      </c>
      <c r="B2018" s="59" t="s">
        <v>87</v>
      </c>
      <c r="C2018" s="59">
        <v>2201</v>
      </c>
      <c r="D2018" s="59" t="s">
        <v>87</v>
      </c>
      <c r="E2018" s="59" t="s">
        <v>1231</v>
      </c>
      <c r="F2018" s="59" t="s">
        <v>1232</v>
      </c>
      <c r="G2018" s="59">
        <v>9935000</v>
      </c>
      <c r="H2018" s="59" t="s">
        <v>1070</v>
      </c>
      <c r="I2018" s="60">
        <v>54.51</v>
      </c>
      <c r="J2018" s="60">
        <v>116.8</v>
      </c>
      <c r="K2018" s="60">
        <v>153.38999999999999</v>
      </c>
      <c r="L2018" s="60">
        <v>945.38</v>
      </c>
      <c r="M2018" s="60">
        <v>115.11</v>
      </c>
      <c r="N2018" s="60">
        <v>485.75</v>
      </c>
      <c r="O2018" s="60">
        <v>539.55999999999995</v>
      </c>
      <c r="P2018" s="60"/>
      <c r="Q2018" s="60">
        <v>2677.8</v>
      </c>
      <c r="R2018" s="60">
        <v>1156.49</v>
      </c>
      <c r="S2018" s="60">
        <v>6425.58</v>
      </c>
      <c r="T2018" s="60">
        <v>1562.38</v>
      </c>
      <c r="U2018" s="58">
        <f t="shared" si="31"/>
        <v>14232.75</v>
      </c>
    </row>
    <row r="2019" spans="1:21">
      <c r="A2019" s="59">
        <v>2201</v>
      </c>
      <c r="B2019" s="59" t="s">
        <v>87</v>
      </c>
      <c r="C2019" s="59">
        <v>2201</v>
      </c>
      <c r="D2019" s="59" t="s">
        <v>87</v>
      </c>
      <c r="E2019" s="59" t="s">
        <v>1231</v>
      </c>
      <c r="F2019" s="59" t="s">
        <v>1232</v>
      </c>
      <c r="G2019" s="59" t="s">
        <v>1071</v>
      </c>
      <c r="H2019" s="59" t="s">
        <v>1072</v>
      </c>
      <c r="I2019" s="60">
        <v>376802.46</v>
      </c>
      <c r="J2019" s="60">
        <v>98610</v>
      </c>
      <c r="K2019" s="60">
        <v>49804</v>
      </c>
      <c r="L2019" s="60"/>
      <c r="M2019" s="60">
        <v>-30917.98</v>
      </c>
      <c r="N2019" s="60">
        <v>24258.45</v>
      </c>
      <c r="O2019" s="60">
        <v>-34604.82</v>
      </c>
      <c r="P2019" s="60">
        <v>-42178.22</v>
      </c>
      <c r="Q2019" s="60"/>
      <c r="R2019" s="60">
        <v>339184.44</v>
      </c>
      <c r="S2019" s="60">
        <v>-1113736.45</v>
      </c>
      <c r="T2019" s="60">
        <v>619241.68999999994</v>
      </c>
      <c r="U2019" s="58">
        <f t="shared" si="31"/>
        <v>286463.57000000007</v>
      </c>
    </row>
    <row r="2020" spans="1:21">
      <c r="A2020" s="59">
        <v>2201</v>
      </c>
      <c r="B2020" s="59" t="s">
        <v>87</v>
      </c>
      <c r="C2020" s="59">
        <v>2201</v>
      </c>
      <c r="D2020" s="59" t="s">
        <v>87</v>
      </c>
      <c r="E2020" s="59" t="s">
        <v>1234</v>
      </c>
      <c r="F2020" s="59" t="s">
        <v>1235</v>
      </c>
      <c r="G2020" s="59">
        <v>9184100</v>
      </c>
      <c r="H2020" s="59" t="s">
        <v>93</v>
      </c>
      <c r="I2020" s="60">
        <v>47544.35</v>
      </c>
      <c r="J2020" s="60">
        <v>59141.16</v>
      </c>
      <c r="K2020" s="60">
        <v>66259.06</v>
      </c>
      <c r="L2020" s="60">
        <v>40393.81</v>
      </c>
      <c r="M2020" s="60">
        <v>57558.44</v>
      </c>
      <c r="N2020" s="60">
        <v>25959.33</v>
      </c>
      <c r="O2020" s="60">
        <v>18788.849999999999</v>
      </c>
      <c r="P2020" s="60">
        <v>33353.94</v>
      </c>
      <c r="Q2020" s="60">
        <v>35129.410000000003</v>
      </c>
      <c r="R2020" s="60">
        <v>42711.519999999997</v>
      </c>
      <c r="S2020" s="60">
        <v>28768.99</v>
      </c>
      <c r="T2020" s="60">
        <v>29292.7</v>
      </c>
      <c r="U2020" s="58">
        <f t="shared" si="31"/>
        <v>484901.56</v>
      </c>
    </row>
    <row r="2021" spans="1:21">
      <c r="A2021" s="59">
        <v>2201</v>
      </c>
      <c r="B2021" s="59" t="s">
        <v>87</v>
      </c>
      <c r="C2021" s="59">
        <v>2201</v>
      </c>
      <c r="D2021" s="59" t="s">
        <v>87</v>
      </c>
      <c r="E2021" s="59" t="s">
        <v>1234</v>
      </c>
      <c r="F2021" s="59" t="s">
        <v>1235</v>
      </c>
      <c r="G2021" s="59">
        <v>9500000</v>
      </c>
      <c r="H2021" s="59" t="s">
        <v>1017</v>
      </c>
      <c r="I2021" s="60"/>
      <c r="J2021" s="60"/>
      <c r="K2021" s="60"/>
      <c r="L2021" s="60"/>
      <c r="M2021" s="60"/>
      <c r="N2021" s="60"/>
      <c r="O2021" s="60"/>
      <c r="P2021" s="60">
        <v>28.42</v>
      </c>
      <c r="Q2021" s="60"/>
      <c r="R2021" s="60"/>
      <c r="S2021" s="60"/>
      <c r="T2021" s="60"/>
      <c r="U2021" s="58">
        <f t="shared" si="31"/>
        <v>28.42</v>
      </c>
    </row>
    <row r="2022" spans="1:21">
      <c r="A2022" s="59">
        <v>2201</v>
      </c>
      <c r="B2022" s="59" t="s">
        <v>87</v>
      </c>
      <c r="C2022" s="59">
        <v>2201</v>
      </c>
      <c r="D2022" s="59" t="s">
        <v>87</v>
      </c>
      <c r="E2022" s="59" t="s">
        <v>1234</v>
      </c>
      <c r="F2022" s="59" t="s">
        <v>1235</v>
      </c>
      <c r="G2022" s="59">
        <v>9506000</v>
      </c>
      <c r="H2022" s="59" t="s">
        <v>1021</v>
      </c>
      <c r="I2022" s="60"/>
      <c r="J2022" s="60"/>
      <c r="K2022" s="60"/>
      <c r="L2022" s="60"/>
      <c r="M2022" s="60"/>
      <c r="N2022" s="60"/>
      <c r="O2022" s="60"/>
      <c r="P2022" s="60">
        <v>163.05000000000001</v>
      </c>
      <c r="Q2022" s="60"/>
      <c r="R2022" s="60"/>
      <c r="S2022" s="60">
        <v>190</v>
      </c>
      <c r="T2022" s="60"/>
      <c r="U2022" s="58">
        <f t="shared" si="31"/>
        <v>353.05</v>
      </c>
    </row>
    <row r="2023" spans="1:21">
      <c r="A2023" s="59">
        <v>2201</v>
      </c>
      <c r="B2023" s="59" t="s">
        <v>87</v>
      </c>
      <c r="C2023" s="59">
        <v>2201</v>
      </c>
      <c r="D2023" s="59" t="s">
        <v>87</v>
      </c>
      <c r="E2023" s="59" t="s">
        <v>1234</v>
      </c>
      <c r="F2023" s="59" t="s">
        <v>1235</v>
      </c>
      <c r="G2023" s="59">
        <v>9511000</v>
      </c>
      <c r="H2023" s="59" t="s">
        <v>1023</v>
      </c>
      <c r="I2023" s="60"/>
      <c r="J2023" s="60"/>
      <c r="K2023" s="60"/>
      <c r="L2023" s="60">
        <v>229.05</v>
      </c>
      <c r="M2023" s="60"/>
      <c r="N2023" s="60"/>
      <c r="O2023" s="60"/>
      <c r="P2023" s="60">
        <v>24776.1</v>
      </c>
      <c r="Q2023" s="60">
        <v>499.32</v>
      </c>
      <c r="R2023" s="60">
        <v>718.37</v>
      </c>
      <c r="S2023" s="60">
        <v>-12.07</v>
      </c>
      <c r="T2023" s="60"/>
      <c r="U2023" s="58">
        <f t="shared" si="31"/>
        <v>26210.769999999997</v>
      </c>
    </row>
    <row r="2024" spans="1:21">
      <c r="A2024" s="59">
        <v>2201</v>
      </c>
      <c r="B2024" s="59" t="s">
        <v>87</v>
      </c>
      <c r="C2024" s="59">
        <v>2201</v>
      </c>
      <c r="D2024" s="59" t="s">
        <v>87</v>
      </c>
      <c r="E2024" s="59" t="s">
        <v>1234</v>
      </c>
      <c r="F2024" s="59" t="s">
        <v>1235</v>
      </c>
      <c r="G2024" s="59">
        <v>9512000</v>
      </c>
      <c r="H2024" s="59" t="s">
        <v>1024</v>
      </c>
      <c r="I2024" s="60"/>
      <c r="J2024" s="60"/>
      <c r="K2024" s="60"/>
      <c r="L2024" s="60"/>
      <c r="M2024" s="60"/>
      <c r="N2024" s="60"/>
      <c r="O2024" s="60">
        <v>288.31</v>
      </c>
      <c r="P2024" s="60"/>
      <c r="Q2024" s="60"/>
      <c r="R2024" s="60">
        <v>1965.04</v>
      </c>
      <c r="S2024" s="60">
        <v>687.79</v>
      </c>
      <c r="T2024" s="60"/>
      <c r="U2024" s="58">
        <f t="shared" si="31"/>
        <v>2941.14</v>
      </c>
    </row>
    <row r="2025" spans="1:21">
      <c r="A2025" s="59">
        <v>2201</v>
      </c>
      <c r="B2025" s="59" t="s">
        <v>87</v>
      </c>
      <c r="C2025" s="59">
        <v>2201</v>
      </c>
      <c r="D2025" s="59" t="s">
        <v>87</v>
      </c>
      <c r="E2025" s="59" t="s">
        <v>1234</v>
      </c>
      <c r="F2025" s="59" t="s">
        <v>1235</v>
      </c>
      <c r="G2025" s="59">
        <v>9548000</v>
      </c>
      <c r="H2025" s="59" t="s">
        <v>1029</v>
      </c>
      <c r="I2025" s="60">
        <v>125.68</v>
      </c>
      <c r="J2025" s="60"/>
      <c r="K2025" s="60">
        <v>781.13</v>
      </c>
      <c r="L2025" s="60"/>
      <c r="M2025" s="60"/>
      <c r="N2025" s="60"/>
      <c r="O2025" s="60">
        <v>9.7100000000000009</v>
      </c>
      <c r="P2025" s="60"/>
      <c r="Q2025" s="60">
        <v>1251.04</v>
      </c>
      <c r="R2025" s="60"/>
      <c r="S2025" s="60"/>
      <c r="T2025" s="60">
        <v>148.82</v>
      </c>
      <c r="U2025" s="58">
        <f t="shared" si="31"/>
        <v>2316.38</v>
      </c>
    </row>
    <row r="2026" spans="1:21">
      <c r="A2026" s="59">
        <v>2201</v>
      </c>
      <c r="B2026" s="59" t="s">
        <v>87</v>
      </c>
      <c r="C2026" s="59">
        <v>2201</v>
      </c>
      <c r="D2026" s="59" t="s">
        <v>87</v>
      </c>
      <c r="E2026" s="59" t="s">
        <v>1234</v>
      </c>
      <c r="F2026" s="59" t="s">
        <v>1235</v>
      </c>
      <c r="G2026" s="59">
        <v>9549000</v>
      </c>
      <c r="H2026" s="59" t="s">
        <v>1030</v>
      </c>
      <c r="I2026" s="60"/>
      <c r="J2026" s="60">
        <v>869.67</v>
      </c>
      <c r="K2026" s="60">
        <v>474.33</v>
      </c>
      <c r="L2026" s="60"/>
      <c r="M2026" s="60"/>
      <c r="N2026" s="60"/>
      <c r="O2026" s="60"/>
      <c r="P2026" s="60"/>
      <c r="Q2026" s="60"/>
      <c r="R2026" s="60">
        <v>1968.93</v>
      </c>
      <c r="S2026" s="60"/>
      <c r="T2026" s="60"/>
      <c r="U2026" s="58">
        <f t="shared" si="31"/>
        <v>3312.9300000000003</v>
      </c>
    </row>
    <row r="2027" spans="1:21">
      <c r="A2027" s="59">
        <v>2201</v>
      </c>
      <c r="B2027" s="59" t="s">
        <v>87</v>
      </c>
      <c r="C2027" s="59">
        <v>2201</v>
      </c>
      <c r="D2027" s="59" t="s">
        <v>87</v>
      </c>
      <c r="E2027" s="59" t="s">
        <v>1234</v>
      </c>
      <c r="F2027" s="59" t="s">
        <v>1235</v>
      </c>
      <c r="G2027" s="59">
        <v>9552000</v>
      </c>
      <c r="H2027" s="59" t="s">
        <v>1031</v>
      </c>
      <c r="I2027" s="60"/>
      <c r="J2027" s="60"/>
      <c r="K2027" s="60">
        <v>293.76</v>
      </c>
      <c r="L2027" s="60"/>
      <c r="M2027" s="60"/>
      <c r="N2027" s="60">
        <v>31.14</v>
      </c>
      <c r="O2027" s="60">
        <v>2767.28</v>
      </c>
      <c r="P2027" s="60"/>
      <c r="Q2027" s="60"/>
      <c r="R2027" s="60">
        <v>45.15</v>
      </c>
      <c r="S2027" s="60"/>
      <c r="T2027" s="60">
        <v>275.61</v>
      </c>
      <c r="U2027" s="58">
        <f t="shared" si="31"/>
        <v>3412.9400000000005</v>
      </c>
    </row>
    <row r="2028" spans="1:21">
      <c r="A2028" s="59">
        <v>2201</v>
      </c>
      <c r="B2028" s="59" t="s">
        <v>87</v>
      </c>
      <c r="C2028" s="59">
        <v>2201</v>
      </c>
      <c r="D2028" s="59" t="s">
        <v>87</v>
      </c>
      <c r="E2028" s="59" t="s">
        <v>1234</v>
      </c>
      <c r="F2028" s="59" t="s">
        <v>1235</v>
      </c>
      <c r="G2028" s="59">
        <v>9553000</v>
      </c>
      <c r="H2028" s="59" t="s">
        <v>1032</v>
      </c>
      <c r="I2028" s="60"/>
      <c r="J2028" s="60"/>
      <c r="K2028" s="60">
        <v>75.22</v>
      </c>
      <c r="L2028" s="60"/>
      <c r="M2028" s="60"/>
      <c r="N2028" s="60">
        <v>841.38</v>
      </c>
      <c r="O2028" s="60"/>
      <c r="P2028" s="60">
        <v>32.229999999999997</v>
      </c>
      <c r="Q2028" s="60">
        <v>1664.79</v>
      </c>
      <c r="R2028" s="60">
        <v>6302.13</v>
      </c>
      <c r="S2028" s="60">
        <v>3001.37</v>
      </c>
      <c r="T2028" s="60">
        <v>3696.57</v>
      </c>
      <c r="U2028" s="58">
        <f t="shared" si="31"/>
        <v>15613.689999999999</v>
      </c>
    </row>
    <row r="2029" spans="1:21">
      <c r="A2029" s="59">
        <v>2201</v>
      </c>
      <c r="B2029" s="59" t="s">
        <v>87</v>
      </c>
      <c r="C2029" s="59">
        <v>2201</v>
      </c>
      <c r="D2029" s="59" t="s">
        <v>87</v>
      </c>
      <c r="E2029" s="59" t="s">
        <v>1234</v>
      </c>
      <c r="F2029" s="59" t="s">
        <v>1235</v>
      </c>
      <c r="G2029" s="59">
        <v>9554000</v>
      </c>
      <c r="H2029" s="59" t="s">
        <v>1033</v>
      </c>
      <c r="I2029" s="60">
        <v>208.67</v>
      </c>
      <c r="J2029" s="60"/>
      <c r="K2029" s="60"/>
      <c r="L2029" s="60">
        <v>40.19</v>
      </c>
      <c r="M2029" s="60"/>
      <c r="N2029" s="60">
        <v>96.27</v>
      </c>
      <c r="O2029" s="60">
        <v>120.9</v>
      </c>
      <c r="P2029" s="60">
        <v>50.75</v>
      </c>
      <c r="Q2029" s="60">
        <v>614.38</v>
      </c>
      <c r="R2029" s="60">
        <v>278.73</v>
      </c>
      <c r="S2029" s="60"/>
      <c r="T2029" s="60"/>
      <c r="U2029" s="58">
        <f t="shared" si="31"/>
        <v>1409.8899999999999</v>
      </c>
    </row>
    <row r="2030" spans="1:21">
      <c r="A2030" s="59">
        <v>2201</v>
      </c>
      <c r="B2030" s="59" t="s">
        <v>87</v>
      </c>
      <c r="C2030" s="59">
        <v>2201</v>
      </c>
      <c r="D2030" s="59" t="s">
        <v>87</v>
      </c>
      <c r="E2030" s="59" t="s">
        <v>1234</v>
      </c>
      <c r="F2030" s="59" t="s">
        <v>1235</v>
      </c>
      <c r="G2030" s="59">
        <v>9562000</v>
      </c>
      <c r="H2030" s="59" t="s">
        <v>1039</v>
      </c>
      <c r="I2030" s="60"/>
      <c r="J2030" s="60"/>
      <c r="K2030" s="60"/>
      <c r="L2030" s="60"/>
      <c r="M2030" s="60">
        <v>292.91000000000003</v>
      </c>
      <c r="N2030" s="60"/>
      <c r="O2030" s="60"/>
      <c r="P2030" s="60"/>
      <c r="Q2030" s="60"/>
      <c r="R2030" s="60"/>
      <c r="S2030" s="60"/>
      <c r="T2030" s="60"/>
      <c r="U2030" s="58">
        <f t="shared" si="31"/>
        <v>292.91000000000003</v>
      </c>
    </row>
    <row r="2031" spans="1:21">
      <c r="A2031" s="59">
        <v>2201</v>
      </c>
      <c r="B2031" s="59" t="s">
        <v>87</v>
      </c>
      <c r="C2031" s="59">
        <v>2201</v>
      </c>
      <c r="D2031" s="59" t="s">
        <v>87</v>
      </c>
      <c r="E2031" s="59" t="s">
        <v>1234</v>
      </c>
      <c r="F2031" s="59" t="s">
        <v>1235</v>
      </c>
      <c r="G2031" s="59">
        <v>9569300</v>
      </c>
      <c r="H2031" s="59" t="s">
        <v>1044</v>
      </c>
      <c r="I2031" s="60"/>
      <c r="J2031" s="60"/>
      <c r="K2031" s="60"/>
      <c r="L2031" s="60"/>
      <c r="M2031" s="60"/>
      <c r="N2031" s="60">
        <v>6.98</v>
      </c>
      <c r="O2031" s="60"/>
      <c r="P2031" s="60">
        <v>23.09</v>
      </c>
      <c r="Q2031" s="60"/>
      <c r="R2031" s="60"/>
      <c r="S2031" s="60">
        <v>170.28</v>
      </c>
      <c r="T2031" s="60">
        <v>848.72</v>
      </c>
      <c r="U2031" s="58">
        <f t="shared" si="31"/>
        <v>1049.07</v>
      </c>
    </row>
    <row r="2032" spans="1:21">
      <c r="A2032" s="59">
        <v>2201</v>
      </c>
      <c r="B2032" s="59" t="s">
        <v>87</v>
      </c>
      <c r="C2032" s="59">
        <v>2201</v>
      </c>
      <c r="D2032" s="59" t="s">
        <v>87</v>
      </c>
      <c r="E2032" s="59" t="s">
        <v>1234</v>
      </c>
      <c r="F2032" s="59" t="s">
        <v>1235</v>
      </c>
      <c r="G2032" s="59">
        <v>9570000</v>
      </c>
      <c r="H2032" s="59" t="s">
        <v>1045</v>
      </c>
      <c r="I2032" s="60">
        <v>5157.8500000000004</v>
      </c>
      <c r="J2032" s="60">
        <v>4000.21</v>
      </c>
      <c r="K2032" s="60">
        <v>278.11</v>
      </c>
      <c r="L2032" s="60">
        <v>5746.16</v>
      </c>
      <c r="M2032" s="60">
        <v>2477.79</v>
      </c>
      <c r="N2032" s="60">
        <v>5046.9799999999996</v>
      </c>
      <c r="O2032" s="60">
        <v>2556.25</v>
      </c>
      <c r="P2032" s="60">
        <v>2744.67</v>
      </c>
      <c r="Q2032" s="60">
        <v>1230.0999999999999</v>
      </c>
      <c r="R2032" s="60">
        <v>292.35000000000002</v>
      </c>
      <c r="S2032" s="60"/>
      <c r="T2032" s="60">
        <v>132.16</v>
      </c>
      <c r="U2032" s="58">
        <f t="shared" si="31"/>
        <v>29662.63</v>
      </c>
    </row>
    <row r="2033" spans="1:21">
      <c r="A2033" s="59">
        <v>2201</v>
      </c>
      <c r="B2033" s="59" t="s">
        <v>87</v>
      </c>
      <c r="C2033" s="59">
        <v>2201</v>
      </c>
      <c r="D2033" s="59" t="s">
        <v>87</v>
      </c>
      <c r="E2033" s="59" t="s">
        <v>1234</v>
      </c>
      <c r="F2033" s="59" t="s">
        <v>1235</v>
      </c>
      <c r="G2033" s="59">
        <v>9583000</v>
      </c>
      <c r="H2033" s="59" t="s">
        <v>1050</v>
      </c>
      <c r="I2033" s="60">
        <v>32.25</v>
      </c>
      <c r="J2033" s="60"/>
      <c r="K2033" s="60">
        <v>111.02</v>
      </c>
      <c r="L2033" s="60"/>
      <c r="M2033" s="60"/>
      <c r="N2033" s="60"/>
      <c r="O2033" s="60"/>
      <c r="P2033" s="60"/>
      <c r="Q2033" s="60"/>
      <c r="R2033" s="60"/>
      <c r="S2033" s="60"/>
      <c r="T2033" s="60"/>
      <c r="U2033" s="58">
        <f t="shared" si="31"/>
        <v>143.26999999999998</v>
      </c>
    </row>
    <row r="2034" spans="1:21">
      <c r="A2034" s="59">
        <v>2201</v>
      </c>
      <c r="B2034" s="59" t="s">
        <v>87</v>
      </c>
      <c r="C2034" s="59">
        <v>2201</v>
      </c>
      <c r="D2034" s="59" t="s">
        <v>87</v>
      </c>
      <c r="E2034" s="59" t="s">
        <v>1234</v>
      </c>
      <c r="F2034" s="59" t="s">
        <v>1235</v>
      </c>
      <c r="G2034" s="59">
        <v>9585000</v>
      </c>
      <c r="H2034" s="59" t="s">
        <v>1052</v>
      </c>
      <c r="I2034" s="60"/>
      <c r="J2034" s="60"/>
      <c r="K2034" s="60">
        <v>11.81</v>
      </c>
      <c r="L2034" s="60"/>
      <c r="M2034" s="60"/>
      <c r="N2034" s="60"/>
      <c r="O2034" s="60"/>
      <c r="P2034" s="60"/>
      <c r="Q2034" s="60"/>
      <c r="R2034" s="60"/>
      <c r="S2034" s="60"/>
      <c r="T2034" s="60">
        <v>139.75</v>
      </c>
      <c r="U2034" s="58">
        <f t="shared" si="31"/>
        <v>151.56</v>
      </c>
    </row>
    <row r="2035" spans="1:21">
      <c r="A2035" s="59">
        <v>2201</v>
      </c>
      <c r="B2035" s="59" t="s">
        <v>87</v>
      </c>
      <c r="C2035" s="59">
        <v>2201</v>
      </c>
      <c r="D2035" s="59" t="s">
        <v>87</v>
      </c>
      <c r="E2035" s="59" t="s">
        <v>1234</v>
      </c>
      <c r="F2035" s="59" t="s">
        <v>1235</v>
      </c>
      <c r="G2035" s="59">
        <v>9586000</v>
      </c>
      <c r="H2035" s="59" t="s">
        <v>1053</v>
      </c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>
        <v>439.01</v>
      </c>
      <c r="U2035" s="58">
        <f t="shared" si="31"/>
        <v>439.01</v>
      </c>
    </row>
    <row r="2036" spans="1:21">
      <c r="A2036" s="59">
        <v>2201</v>
      </c>
      <c r="B2036" s="59" t="s">
        <v>87</v>
      </c>
      <c r="C2036" s="59">
        <v>2201</v>
      </c>
      <c r="D2036" s="59" t="s">
        <v>87</v>
      </c>
      <c r="E2036" s="59" t="s">
        <v>1234</v>
      </c>
      <c r="F2036" s="59" t="s">
        <v>1235</v>
      </c>
      <c r="G2036" s="59">
        <v>9588000</v>
      </c>
      <c r="H2036" s="59" t="s">
        <v>1055</v>
      </c>
      <c r="I2036" s="60">
        <v>117396.71</v>
      </c>
      <c r="J2036" s="60">
        <v>117381.45</v>
      </c>
      <c r="K2036" s="60">
        <v>156193.29999999999</v>
      </c>
      <c r="L2036" s="60">
        <v>118943.53</v>
      </c>
      <c r="M2036" s="60">
        <v>165779.79999999999</v>
      </c>
      <c r="N2036" s="60">
        <v>95901.81</v>
      </c>
      <c r="O2036" s="60">
        <v>130388.68</v>
      </c>
      <c r="P2036" s="60">
        <v>170009.27</v>
      </c>
      <c r="Q2036" s="60">
        <v>195047.77</v>
      </c>
      <c r="R2036" s="60">
        <v>213830.87</v>
      </c>
      <c r="S2036" s="60">
        <v>171033.37</v>
      </c>
      <c r="T2036" s="60">
        <v>100766.9</v>
      </c>
      <c r="U2036" s="58">
        <f t="shared" si="31"/>
        <v>1752673.46</v>
      </c>
    </row>
    <row r="2037" spans="1:21">
      <c r="A2037" s="59">
        <v>2201</v>
      </c>
      <c r="B2037" s="59" t="s">
        <v>87</v>
      </c>
      <c r="C2037" s="59">
        <v>2201</v>
      </c>
      <c r="D2037" s="59" t="s">
        <v>87</v>
      </c>
      <c r="E2037" s="59" t="s">
        <v>1234</v>
      </c>
      <c r="F2037" s="59" t="s">
        <v>1235</v>
      </c>
      <c r="G2037" s="59">
        <v>9592000</v>
      </c>
      <c r="H2037" s="59" t="s">
        <v>1057</v>
      </c>
      <c r="I2037" s="60"/>
      <c r="J2037" s="60"/>
      <c r="K2037" s="60"/>
      <c r="L2037" s="60"/>
      <c r="M2037" s="60"/>
      <c r="N2037" s="60"/>
      <c r="O2037" s="60">
        <v>748.71</v>
      </c>
      <c r="P2037" s="60">
        <v>714.99</v>
      </c>
      <c r="Q2037" s="60"/>
      <c r="R2037" s="60"/>
      <c r="S2037" s="60"/>
      <c r="T2037" s="60"/>
      <c r="U2037" s="58">
        <f t="shared" si="31"/>
        <v>1463.7</v>
      </c>
    </row>
    <row r="2038" spans="1:21">
      <c r="A2038" s="59">
        <v>2201</v>
      </c>
      <c r="B2038" s="59" t="s">
        <v>87</v>
      </c>
      <c r="C2038" s="59">
        <v>2201</v>
      </c>
      <c r="D2038" s="59" t="s">
        <v>87</v>
      </c>
      <c r="E2038" s="59" t="s">
        <v>1234</v>
      </c>
      <c r="F2038" s="59" t="s">
        <v>1235</v>
      </c>
      <c r="G2038" s="59">
        <v>9903000</v>
      </c>
      <c r="H2038" s="59" t="s">
        <v>1065</v>
      </c>
      <c r="I2038" s="60"/>
      <c r="J2038" s="60"/>
      <c r="K2038" s="60"/>
      <c r="L2038" s="60"/>
      <c r="M2038" s="60"/>
      <c r="N2038" s="60"/>
      <c r="O2038" s="60"/>
      <c r="P2038" s="60"/>
      <c r="Q2038" s="60">
        <v>-67.650000000000006</v>
      </c>
      <c r="R2038" s="60"/>
      <c r="S2038" s="60"/>
      <c r="T2038" s="60">
        <v>2944.03</v>
      </c>
      <c r="U2038" s="58">
        <f t="shared" si="31"/>
        <v>2876.38</v>
      </c>
    </row>
    <row r="2039" spans="1:21">
      <c r="A2039" s="59">
        <v>2201</v>
      </c>
      <c r="B2039" s="59" t="s">
        <v>87</v>
      </c>
      <c r="C2039" s="59">
        <v>2201</v>
      </c>
      <c r="D2039" s="59" t="s">
        <v>87</v>
      </c>
      <c r="E2039" s="59" t="s">
        <v>1234</v>
      </c>
      <c r="F2039" s="59" t="s">
        <v>1235</v>
      </c>
      <c r="G2039" s="59">
        <v>9921000</v>
      </c>
      <c r="H2039" s="59" t="s">
        <v>1137</v>
      </c>
      <c r="I2039" s="60"/>
      <c r="J2039" s="60">
        <v>2645.07</v>
      </c>
      <c r="K2039" s="60">
        <v>3180.5</v>
      </c>
      <c r="L2039" s="60">
        <v>367.87</v>
      </c>
      <c r="M2039" s="60">
        <v>96.54</v>
      </c>
      <c r="N2039" s="60">
        <v>1500.2</v>
      </c>
      <c r="O2039" s="60">
        <v>330.4</v>
      </c>
      <c r="P2039" s="60">
        <v>1267.32</v>
      </c>
      <c r="Q2039" s="60">
        <v>509.53</v>
      </c>
      <c r="R2039" s="60">
        <v>694.79</v>
      </c>
      <c r="S2039" s="60">
        <v>2306.46</v>
      </c>
      <c r="T2039" s="60">
        <v>2674</v>
      </c>
      <c r="U2039" s="58">
        <f t="shared" si="31"/>
        <v>15572.68</v>
      </c>
    </row>
    <row r="2040" spans="1:21">
      <c r="A2040" s="59">
        <v>2201</v>
      </c>
      <c r="B2040" s="59" t="s">
        <v>87</v>
      </c>
      <c r="C2040" s="59">
        <v>2201</v>
      </c>
      <c r="D2040" s="59" t="s">
        <v>87</v>
      </c>
      <c r="E2040" s="59" t="s">
        <v>1234</v>
      </c>
      <c r="F2040" s="59" t="s">
        <v>1235</v>
      </c>
      <c r="G2040" s="59">
        <v>9935000</v>
      </c>
      <c r="H2040" s="59" t="s">
        <v>1070</v>
      </c>
      <c r="I2040" s="60"/>
      <c r="J2040" s="60"/>
      <c r="K2040" s="60"/>
      <c r="L2040" s="60"/>
      <c r="M2040" s="60"/>
      <c r="N2040" s="60"/>
      <c r="O2040" s="60"/>
      <c r="P2040" s="60">
        <v>8.5299999999999994</v>
      </c>
      <c r="Q2040" s="60"/>
      <c r="R2040" s="60"/>
      <c r="S2040" s="60"/>
      <c r="T2040" s="60"/>
      <c r="U2040" s="58">
        <f t="shared" si="31"/>
        <v>8.5299999999999994</v>
      </c>
    </row>
    <row r="2041" spans="1:21">
      <c r="A2041" s="59">
        <v>2201</v>
      </c>
      <c r="B2041" s="59" t="s">
        <v>87</v>
      </c>
      <c r="C2041" s="59">
        <v>2201</v>
      </c>
      <c r="D2041" s="59" t="s">
        <v>87</v>
      </c>
      <c r="E2041" s="59" t="s">
        <v>1236</v>
      </c>
      <c r="F2041" s="59" t="s">
        <v>1237</v>
      </c>
      <c r="G2041" s="59">
        <v>9184100</v>
      </c>
      <c r="H2041" s="59" t="s">
        <v>93</v>
      </c>
      <c r="I2041" s="60"/>
      <c r="J2041" s="60"/>
      <c r="K2041" s="60"/>
      <c r="L2041" s="60"/>
      <c r="M2041" s="60"/>
      <c r="N2041" s="60">
        <v>10923.2</v>
      </c>
      <c r="O2041" s="60"/>
      <c r="P2041" s="60">
        <v>822.24</v>
      </c>
      <c r="Q2041" s="60"/>
      <c r="R2041" s="60"/>
      <c r="S2041" s="60"/>
      <c r="T2041" s="60"/>
      <c r="U2041" s="58">
        <f t="shared" si="31"/>
        <v>11745.44</v>
      </c>
    </row>
    <row r="2042" spans="1:21">
      <c r="A2042" s="59">
        <v>2201</v>
      </c>
      <c r="B2042" s="59" t="s">
        <v>87</v>
      </c>
      <c r="C2042" s="59">
        <v>2201</v>
      </c>
      <c r="D2042" s="59" t="s">
        <v>87</v>
      </c>
      <c r="E2042" s="59" t="s">
        <v>1236</v>
      </c>
      <c r="F2042" s="59" t="s">
        <v>1237</v>
      </c>
      <c r="G2042" s="59">
        <v>9506000</v>
      </c>
      <c r="H2042" s="59" t="s">
        <v>1021</v>
      </c>
      <c r="I2042" s="60"/>
      <c r="J2042" s="60"/>
      <c r="K2042" s="60"/>
      <c r="L2042" s="60"/>
      <c r="M2042" s="60"/>
      <c r="N2042" s="60">
        <v>5837.4</v>
      </c>
      <c r="O2042" s="60"/>
      <c r="P2042" s="60">
        <v>439.37</v>
      </c>
      <c r="Q2042" s="60"/>
      <c r="R2042" s="60"/>
      <c r="S2042" s="60"/>
      <c r="T2042" s="60"/>
      <c r="U2042" s="58">
        <f t="shared" si="31"/>
        <v>6276.7699999999995</v>
      </c>
    </row>
    <row r="2043" spans="1:21">
      <c r="A2043" s="59">
        <v>2201</v>
      </c>
      <c r="B2043" s="59" t="s">
        <v>87</v>
      </c>
      <c r="C2043" s="59">
        <v>2201</v>
      </c>
      <c r="D2043" s="59" t="s">
        <v>87</v>
      </c>
      <c r="E2043" s="59" t="s">
        <v>1236</v>
      </c>
      <c r="F2043" s="59" t="s">
        <v>1237</v>
      </c>
      <c r="G2043" s="59">
        <v>9548000</v>
      </c>
      <c r="H2043" s="59" t="s">
        <v>1029</v>
      </c>
      <c r="I2043" s="60"/>
      <c r="J2043" s="60"/>
      <c r="K2043" s="60"/>
      <c r="L2043" s="60"/>
      <c r="M2043" s="60"/>
      <c r="N2043" s="60">
        <v>5462.4</v>
      </c>
      <c r="O2043" s="60"/>
      <c r="P2043" s="60">
        <v>411.19</v>
      </c>
      <c r="Q2043" s="60"/>
      <c r="R2043" s="60"/>
      <c r="S2043" s="60"/>
      <c r="T2043" s="60"/>
      <c r="U2043" s="58">
        <f t="shared" si="31"/>
        <v>5873.5899999999992</v>
      </c>
    </row>
    <row r="2044" spans="1:21">
      <c r="A2044" s="59">
        <v>2201</v>
      </c>
      <c r="B2044" s="59" t="s">
        <v>87</v>
      </c>
      <c r="C2044" s="59">
        <v>2201</v>
      </c>
      <c r="D2044" s="59" t="s">
        <v>87</v>
      </c>
      <c r="E2044" s="59" t="s">
        <v>1236</v>
      </c>
      <c r="F2044" s="59" t="s">
        <v>1237</v>
      </c>
      <c r="G2044" s="59">
        <v>9549000</v>
      </c>
      <c r="H2044" s="59" t="s">
        <v>1030</v>
      </c>
      <c r="I2044" s="60"/>
      <c r="J2044" s="60"/>
      <c r="K2044" s="60"/>
      <c r="L2044" s="60"/>
      <c r="M2044" s="60"/>
      <c r="N2044" s="60">
        <v>5461.6</v>
      </c>
      <c r="O2044" s="60"/>
      <c r="P2044" s="60">
        <v>406.13</v>
      </c>
      <c r="Q2044" s="60"/>
      <c r="R2044" s="60"/>
      <c r="S2044" s="60"/>
      <c r="T2044" s="60"/>
      <c r="U2044" s="58">
        <f t="shared" si="31"/>
        <v>5867.7300000000005</v>
      </c>
    </row>
    <row r="2045" spans="1:21">
      <c r="A2045" s="59">
        <v>2201</v>
      </c>
      <c r="B2045" s="59" t="s">
        <v>87</v>
      </c>
      <c r="C2045" s="59">
        <v>2201</v>
      </c>
      <c r="D2045" s="59" t="s">
        <v>87</v>
      </c>
      <c r="E2045" s="59" t="s">
        <v>1238</v>
      </c>
      <c r="F2045" s="59" t="s">
        <v>1239</v>
      </c>
      <c r="G2045" s="59">
        <v>9184100</v>
      </c>
      <c r="H2045" s="59" t="s">
        <v>93</v>
      </c>
      <c r="I2045" s="60">
        <v>226099.54</v>
      </c>
      <c r="J2045" s="60">
        <v>219470.07</v>
      </c>
      <c r="K2045" s="60">
        <v>223262.67</v>
      </c>
      <c r="L2045" s="60">
        <v>345488.86</v>
      </c>
      <c r="M2045" s="60">
        <v>287951.78999999998</v>
      </c>
      <c r="N2045" s="60">
        <v>269205.73</v>
      </c>
      <c r="O2045" s="60">
        <v>242096.71</v>
      </c>
      <c r="P2045" s="60">
        <v>268851.08</v>
      </c>
      <c r="Q2045" s="60">
        <v>235901.05</v>
      </c>
      <c r="R2045" s="60">
        <v>272212.83</v>
      </c>
      <c r="S2045" s="60">
        <v>346164.43</v>
      </c>
      <c r="T2045" s="60">
        <v>263256.42</v>
      </c>
      <c r="U2045" s="58">
        <f t="shared" si="31"/>
        <v>3199961.18</v>
      </c>
    </row>
    <row r="2046" spans="1:21">
      <c r="A2046" s="59">
        <v>2201</v>
      </c>
      <c r="B2046" s="59" t="s">
        <v>87</v>
      </c>
      <c r="C2046" s="59">
        <v>2201</v>
      </c>
      <c r="D2046" s="59" t="s">
        <v>87</v>
      </c>
      <c r="E2046" s="59" t="s">
        <v>1238</v>
      </c>
      <c r="F2046" s="59" t="s">
        <v>1239</v>
      </c>
      <c r="G2046" s="59">
        <v>9500000</v>
      </c>
      <c r="H2046" s="59" t="s">
        <v>1017</v>
      </c>
      <c r="I2046" s="60"/>
      <c r="J2046" s="60">
        <v>649.29</v>
      </c>
      <c r="K2046" s="60"/>
      <c r="L2046" s="60"/>
      <c r="M2046" s="60"/>
      <c r="N2046" s="60"/>
      <c r="O2046" s="60"/>
      <c r="P2046" s="60">
        <v>568.77</v>
      </c>
      <c r="Q2046" s="60"/>
      <c r="R2046" s="60">
        <v>335.04</v>
      </c>
      <c r="S2046" s="60"/>
      <c r="T2046" s="60"/>
      <c r="U2046" s="58">
        <f t="shared" si="31"/>
        <v>1553.1</v>
      </c>
    </row>
    <row r="2047" spans="1:21">
      <c r="A2047" s="59">
        <v>2201</v>
      </c>
      <c r="B2047" s="59" t="s">
        <v>87</v>
      </c>
      <c r="C2047" s="59">
        <v>2201</v>
      </c>
      <c r="D2047" s="59" t="s">
        <v>87</v>
      </c>
      <c r="E2047" s="59" t="s">
        <v>1238</v>
      </c>
      <c r="F2047" s="59" t="s">
        <v>1239</v>
      </c>
      <c r="G2047" s="59">
        <v>9502000</v>
      </c>
      <c r="H2047" s="59" t="s">
        <v>1019</v>
      </c>
      <c r="I2047" s="60">
        <v>562.65</v>
      </c>
      <c r="J2047" s="60"/>
      <c r="K2047" s="60">
        <v>2839.87</v>
      </c>
      <c r="L2047" s="60"/>
      <c r="M2047" s="60"/>
      <c r="N2047" s="60">
        <v>142.27000000000001</v>
      </c>
      <c r="O2047" s="60">
        <v>95.91</v>
      </c>
      <c r="P2047" s="60"/>
      <c r="Q2047" s="60">
        <v>996.24</v>
      </c>
      <c r="R2047" s="60"/>
      <c r="S2047" s="60">
        <v>311.19</v>
      </c>
      <c r="T2047" s="60">
        <v>288.69</v>
      </c>
      <c r="U2047" s="58">
        <f t="shared" si="31"/>
        <v>5236.8199999999988</v>
      </c>
    </row>
    <row r="2048" spans="1:21">
      <c r="A2048" s="59">
        <v>2201</v>
      </c>
      <c r="B2048" s="59" t="s">
        <v>87</v>
      </c>
      <c r="C2048" s="59">
        <v>2201</v>
      </c>
      <c r="D2048" s="59" t="s">
        <v>87</v>
      </c>
      <c r="E2048" s="59" t="s">
        <v>1238</v>
      </c>
      <c r="F2048" s="59" t="s">
        <v>1239</v>
      </c>
      <c r="G2048" s="59">
        <v>9506000</v>
      </c>
      <c r="H2048" s="59" t="s">
        <v>1021</v>
      </c>
      <c r="I2048" s="60"/>
      <c r="J2048" s="60"/>
      <c r="K2048" s="60"/>
      <c r="L2048" s="60">
        <v>799.76</v>
      </c>
      <c r="M2048" s="60"/>
      <c r="N2048" s="60">
        <v>179.91</v>
      </c>
      <c r="O2048" s="60"/>
      <c r="P2048" s="60">
        <v>74.89</v>
      </c>
      <c r="Q2048" s="60">
        <v>156.21</v>
      </c>
      <c r="R2048" s="60">
        <v>308.51</v>
      </c>
      <c r="S2048" s="60">
        <v>665.06</v>
      </c>
      <c r="T2048" s="60">
        <v>57.25</v>
      </c>
      <c r="U2048" s="58">
        <f t="shared" si="31"/>
        <v>2241.59</v>
      </c>
    </row>
    <row r="2049" spans="1:21">
      <c r="A2049" s="59">
        <v>2201</v>
      </c>
      <c r="B2049" s="59" t="s">
        <v>87</v>
      </c>
      <c r="C2049" s="59">
        <v>2201</v>
      </c>
      <c r="D2049" s="59" t="s">
        <v>87</v>
      </c>
      <c r="E2049" s="59" t="s">
        <v>1238</v>
      </c>
      <c r="F2049" s="59" t="s">
        <v>1239</v>
      </c>
      <c r="G2049" s="59">
        <v>9511000</v>
      </c>
      <c r="H2049" s="59" t="s">
        <v>1023</v>
      </c>
      <c r="I2049" s="60">
        <v>243.13</v>
      </c>
      <c r="J2049" s="60"/>
      <c r="K2049" s="60"/>
      <c r="L2049" s="60">
        <v>4.08</v>
      </c>
      <c r="M2049" s="60"/>
      <c r="N2049" s="60"/>
      <c r="O2049" s="60"/>
      <c r="P2049" s="60"/>
      <c r="Q2049" s="60">
        <v>126.4</v>
      </c>
      <c r="R2049" s="60"/>
      <c r="S2049" s="60"/>
      <c r="T2049" s="60"/>
      <c r="U2049" s="58">
        <f t="shared" si="31"/>
        <v>373.61</v>
      </c>
    </row>
    <row r="2050" spans="1:21">
      <c r="A2050" s="59">
        <v>2201</v>
      </c>
      <c r="B2050" s="59" t="s">
        <v>87</v>
      </c>
      <c r="C2050" s="59">
        <v>2201</v>
      </c>
      <c r="D2050" s="59" t="s">
        <v>87</v>
      </c>
      <c r="E2050" s="59" t="s">
        <v>1238</v>
      </c>
      <c r="F2050" s="59" t="s">
        <v>1239</v>
      </c>
      <c r="G2050" s="59">
        <v>9513000</v>
      </c>
      <c r="H2050" s="59" t="s">
        <v>1025</v>
      </c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>
        <v>8287.6299999999992</v>
      </c>
      <c r="U2050" s="58">
        <f t="shared" si="31"/>
        <v>8287.6299999999992</v>
      </c>
    </row>
    <row r="2051" spans="1:21">
      <c r="A2051" s="59">
        <v>2201</v>
      </c>
      <c r="B2051" s="59" t="s">
        <v>87</v>
      </c>
      <c r="C2051" s="59">
        <v>2201</v>
      </c>
      <c r="D2051" s="59" t="s">
        <v>87</v>
      </c>
      <c r="E2051" s="59" t="s">
        <v>1238</v>
      </c>
      <c r="F2051" s="59" t="s">
        <v>1239</v>
      </c>
      <c r="G2051" s="59">
        <v>9548000</v>
      </c>
      <c r="H2051" s="59" t="s">
        <v>1029</v>
      </c>
      <c r="I2051" s="60"/>
      <c r="J2051" s="60">
        <v>80.989999999999995</v>
      </c>
      <c r="K2051" s="60"/>
      <c r="L2051" s="60">
        <v>1771.36</v>
      </c>
      <c r="M2051" s="60">
        <v>1015.01</v>
      </c>
      <c r="N2051" s="60">
        <v>2.84</v>
      </c>
      <c r="O2051" s="60"/>
      <c r="P2051" s="60">
        <v>189.63</v>
      </c>
      <c r="Q2051" s="60">
        <v>123.71</v>
      </c>
      <c r="R2051" s="60"/>
      <c r="S2051" s="60"/>
      <c r="T2051" s="60">
        <v>249.38</v>
      </c>
      <c r="U2051" s="58">
        <f t="shared" ref="U2051:U2114" si="32">SUM(I2051:T2051)</f>
        <v>3432.92</v>
      </c>
    </row>
    <row r="2052" spans="1:21">
      <c r="A2052" s="59">
        <v>2201</v>
      </c>
      <c r="B2052" s="59" t="s">
        <v>87</v>
      </c>
      <c r="C2052" s="59">
        <v>2201</v>
      </c>
      <c r="D2052" s="59" t="s">
        <v>87</v>
      </c>
      <c r="E2052" s="59" t="s">
        <v>1238</v>
      </c>
      <c r="F2052" s="59" t="s">
        <v>1239</v>
      </c>
      <c r="G2052" s="59">
        <v>9549000</v>
      </c>
      <c r="H2052" s="59" t="s">
        <v>1030</v>
      </c>
      <c r="I2052" s="60">
        <v>160.37</v>
      </c>
      <c r="J2052" s="60">
        <v>484.84</v>
      </c>
      <c r="K2052" s="60">
        <v>88.5</v>
      </c>
      <c r="L2052" s="60">
        <v>1271.45</v>
      </c>
      <c r="M2052" s="60"/>
      <c r="N2052" s="60">
        <v>135.87</v>
      </c>
      <c r="O2052" s="60">
        <v>623.46</v>
      </c>
      <c r="P2052" s="60">
        <v>15.58</v>
      </c>
      <c r="Q2052" s="60"/>
      <c r="R2052" s="60"/>
      <c r="S2052" s="60">
        <v>152.65</v>
      </c>
      <c r="T2052" s="60"/>
      <c r="U2052" s="58">
        <f t="shared" si="32"/>
        <v>2932.7200000000003</v>
      </c>
    </row>
    <row r="2053" spans="1:21">
      <c r="A2053" s="59">
        <v>2201</v>
      </c>
      <c r="B2053" s="59" t="s">
        <v>87</v>
      </c>
      <c r="C2053" s="59">
        <v>2201</v>
      </c>
      <c r="D2053" s="59" t="s">
        <v>87</v>
      </c>
      <c r="E2053" s="59" t="s">
        <v>1238</v>
      </c>
      <c r="F2053" s="59" t="s">
        <v>1239</v>
      </c>
      <c r="G2053" s="59">
        <v>9553000</v>
      </c>
      <c r="H2053" s="59" t="s">
        <v>1032</v>
      </c>
      <c r="I2053" s="60">
        <v>1000.64</v>
      </c>
      <c r="J2053" s="60"/>
      <c r="K2053" s="60"/>
      <c r="L2053" s="60">
        <v>720.15</v>
      </c>
      <c r="M2053" s="60">
        <v>425.53</v>
      </c>
      <c r="N2053" s="60">
        <v>2220.89</v>
      </c>
      <c r="O2053" s="60"/>
      <c r="P2053" s="60">
        <v>1245.6400000000001</v>
      </c>
      <c r="Q2053" s="60"/>
      <c r="R2053" s="60">
        <v>68.349999999999994</v>
      </c>
      <c r="S2053" s="60">
        <v>1013.79</v>
      </c>
      <c r="T2053" s="60">
        <v>571.41999999999996</v>
      </c>
      <c r="U2053" s="58">
        <f t="shared" si="32"/>
        <v>7266.41</v>
      </c>
    </row>
    <row r="2054" spans="1:21">
      <c r="A2054" s="59">
        <v>2201</v>
      </c>
      <c r="B2054" s="59" t="s">
        <v>87</v>
      </c>
      <c r="C2054" s="59">
        <v>2201</v>
      </c>
      <c r="D2054" s="59" t="s">
        <v>87</v>
      </c>
      <c r="E2054" s="59" t="s">
        <v>1238</v>
      </c>
      <c r="F2054" s="59" t="s">
        <v>1239</v>
      </c>
      <c r="G2054" s="59">
        <v>9566000</v>
      </c>
      <c r="H2054" s="59" t="s">
        <v>1041</v>
      </c>
      <c r="I2054" s="60">
        <v>3976.78</v>
      </c>
      <c r="J2054" s="60">
        <v>144.94</v>
      </c>
      <c r="K2054" s="60">
        <v>950.09</v>
      </c>
      <c r="L2054" s="60">
        <v>319.39999999999998</v>
      </c>
      <c r="M2054" s="60">
        <v>403.97</v>
      </c>
      <c r="N2054" s="60">
        <v>10.73</v>
      </c>
      <c r="O2054" s="60">
        <v>1167.3399999999999</v>
      </c>
      <c r="P2054" s="60">
        <v>7317.91</v>
      </c>
      <c r="Q2054" s="60">
        <v>2472.44</v>
      </c>
      <c r="R2054" s="60">
        <v>94.92</v>
      </c>
      <c r="S2054" s="60">
        <v>1032.56</v>
      </c>
      <c r="T2054" s="60">
        <v>2223.61</v>
      </c>
      <c r="U2054" s="58">
        <f t="shared" si="32"/>
        <v>20114.689999999999</v>
      </c>
    </row>
    <row r="2055" spans="1:21">
      <c r="A2055" s="59">
        <v>2201</v>
      </c>
      <c r="B2055" s="59" t="s">
        <v>87</v>
      </c>
      <c r="C2055" s="59">
        <v>2201</v>
      </c>
      <c r="D2055" s="59" t="s">
        <v>87</v>
      </c>
      <c r="E2055" s="59" t="s">
        <v>1238</v>
      </c>
      <c r="F2055" s="59" t="s">
        <v>1239</v>
      </c>
      <c r="G2055" s="59">
        <v>9569300</v>
      </c>
      <c r="H2055" s="59" t="s">
        <v>1044</v>
      </c>
      <c r="I2055" s="60"/>
      <c r="J2055" s="60"/>
      <c r="K2055" s="60"/>
      <c r="L2055" s="60">
        <v>468.96</v>
      </c>
      <c r="M2055" s="60"/>
      <c r="N2055" s="60"/>
      <c r="O2055" s="60">
        <v>90.84</v>
      </c>
      <c r="P2055" s="60">
        <v>24.96</v>
      </c>
      <c r="Q2055" s="60"/>
      <c r="R2055" s="60">
        <v>10.74</v>
      </c>
      <c r="S2055" s="60"/>
      <c r="T2055" s="60"/>
      <c r="U2055" s="58">
        <f t="shared" si="32"/>
        <v>595.5</v>
      </c>
    </row>
    <row r="2056" spans="1:21">
      <c r="A2056" s="59">
        <v>2201</v>
      </c>
      <c r="B2056" s="59" t="s">
        <v>87</v>
      </c>
      <c r="C2056" s="59">
        <v>2201</v>
      </c>
      <c r="D2056" s="59" t="s">
        <v>87</v>
      </c>
      <c r="E2056" s="59" t="s">
        <v>1238</v>
      </c>
      <c r="F2056" s="59" t="s">
        <v>1239</v>
      </c>
      <c r="G2056" s="59">
        <v>9570000</v>
      </c>
      <c r="H2056" s="59" t="s">
        <v>1045</v>
      </c>
      <c r="I2056" s="60">
        <v>7934.6</v>
      </c>
      <c r="J2056" s="60">
        <v>7869.22</v>
      </c>
      <c r="K2056" s="60">
        <v>8481.82</v>
      </c>
      <c r="L2056" s="60">
        <v>12497.18</v>
      </c>
      <c r="M2056" s="60">
        <v>10787.89</v>
      </c>
      <c r="N2056" s="60">
        <v>9579.7999999999993</v>
      </c>
      <c r="O2056" s="60">
        <v>8438.26</v>
      </c>
      <c r="P2056" s="60">
        <v>10336.26</v>
      </c>
      <c r="Q2056" s="60">
        <v>8409.14</v>
      </c>
      <c r="R2056" s="60">
        <v>8978.76</v>
      </c>
      <c r="S2056" s="60">
        <v>12286.12</v>
      </c>
      <c r="T2056" s="60">
        <v>8028.19</v>
      </c>
      <c r="U2056" s="58">
        <f t="shared" si="32"/>
        <v>113627.23999999998</v>
      </c>
    </row>
    <row r="2057" spans="1:21">
      <c r="A2057" s="59">
        <v>2201</v>
      </c>
      <c r="B2057" s="59" t="s">
        <v>87</v>
      </c>
      <c r="C2057" s="59">
        <v>2201</v>
      </c>
      <c r="D2057" s="59" t="s">
        <v>87</v>
      </c>
      <c r="E2057" s="59" t="s">
        <v>1238</v>
      </c>
      <c r="F2057" s="59" t="s">
        <v>1239</v>
      </c>
      <c r="G2057" s="59">
        <v>9571000</v>
      </c>
      <c r="H2057" s="59" t="s">
        <v>1046</v>
      </c>
      <c r="I2057" s="60">
        <v>2774.22</v>
      </c>
      <c r="J2057" s="60">
        <v>2580.64</v>
      </c>
      <c r="K2057" s="60">
        <v>2613.1</v>
      </c>
      <c r="L2057" s="60">
        <v>4352.07</v>
      </c>
      <c r="M2057" s="60">
        <v>3178</v>
      </c>
      <c r="N2057" s="60">
        <v>3248.82</v>
      </c>
      <c r="O2057" s="60">
        <v>2836.09</v>
      </c>
      <c r="P2057" s="60">
        <v>3210.99</v>
      </c>
      <c r="Q2057" s="60">
        <v>2747.28</v>
      </c>
      <c r="R2057" s="60">
        <v>3149.4</v>
      </c>
      <c r="S2057" s="60">
        <v>4159.17</v>
      </c>
      <c r="T2057" s="60">
        <v>2702.4</v>
      </c>
      <c r="U2057" s="58">
        <f t="shared" si="32"/>
        <v>37552.18</v>
      </c>
    </row>
    <row r="2058" spans="1:21">
      <c r="A2058" s="59">
        <v>2201</v>
      </c>
      <c r="B2058" s="59" t="s">
        <v>87</v>
      </c>
      <c r="C2058" s="59">
        <v>2201</v>
      </c>
      <c r="D2058" s="59" t="s">
        <v>87</v>
      </c>
      <c r="E2058" s="59" t="s">
        <v>1238</v>
      </c>
      <c r="F2058" s="59" t="s">
        <v>1239</v>
      </c>
      <c r="G2058" s="59">
        <v>9582000</v>
      </c>
      <c r="H2058" s="59" t="s">
        <v>1049</v>
      </c>
      <c r="I2058" s="60">
        <v>31.68</v>
      </c>
      <c r="J2058" s="60">
        <v>641</v>
      </c>
      <c r="K2058" s="60"/>
      <c r="L2058" s="60"/>
      <c r="M2058" s="60">
        <v>278.2</v>
      </c>
      <c r="N2058" s="60">
        <v>91.38</v>
      </c>
      <c r="O2058" s="60"/>
      <c r="P2058" s="60"/>
      <c r="Q2058" s="60">
        <v>426.13</v>
      </c>
      <c r="R2058" s="60"/>
      <c r="S2058" s="60"/>
      <c r="T2058" s="60"/>
      <c r="U2058" s="58">
        <f t="shared" si="32"/>
        <v>1468.3899999999999</v>
      </c>
    </row>
    <row r="2059" spans="1:21">
      <c r="A2059" s="59">
        <v>2201</v>
      </c>
      <c r="B2059" s="59" t="s">
        <v>87</v>
      </c>
      <c r="C2059" s="59">
        <v>2201</v>
      </c>
      <c r="D2059" s="59" t="s">
        <v>87</v>
      </c>
      <c r="E2059" s="59" t="s">
        <v>1238</v>
      </c>
      <c r="F2059" s="59" t="s">
        <v>1239</v>
      </c>
      <c r="G2059" s="59">
        <v>9583000</v>
      </c>
      <c r="H2059" s="59" t="s">
        <v>1050</v>
      </c>
      <c r="I2059" s="60"/>
      <c r="J2059" s="60">
        <v>3938.14</v>
      </c>
      <c r="K2059" s="60">
        <v>5606.17</v>
      </c>
      <c r="L2059" s="60">
        <v>4025.24</v>
      </c>
      <c r="M2059" s="60">
        <v>1212.5999999999999</v>
      </c>
      <c r="N2059" s="60">
        <v>2968.04</v>
      </c>
      <c r="O2059" s="60">
        <v>6531.32</v>
      </c>
      <c r="P2059" s="60">
        <v>3025</v>
      </c>
      <c r="Q2059" s="60">
        <v>8543.7199999999993</v>
      </c>
      <c r="R2059" s="60">
        <v>3789.47</v>
      </c>
      <c r="S2059" s="60">
        <v>6003.46</v>
      </c>
      <c r="T2059" s="60">
        <v>4663.51</v>
      </c>
      <c r="U2059" s="58">
        <f t="shared" si="32"/>
        <v>50306.67</v>
      </c>
    </row>
    <row r="2060" spans="1:21">
      <c r="A2060" s="59">
        <v>2201</v>
      </c>
      <c r="B2060" s="59" t="s">
        <v>87</v>
      </c>
      <c r="C2060" s="59">
        <v>2201</v>
      </c>
      <c r="D2060" s="59" t="s">
        <v>87</v>
      </c>
      <c r="E2060" s="59" t="s">
        <v>1238</v>
      </c>
      <c r="F2060" s="59" t="s">
        <v>1239</v>
      </c>
      <c r="G2060" s="59">
        <v>9585000</v>
      </c>
      <c r="H2060" s="59" t="s">
        <v>1052</v>
      </c>
      <c r="I2060" s="60"/>
      <c r="J2060" s="60"/>
      <c r="K2060" s="60">
        <v>59.1</v>
      </c>
      <c r="L2060" s="60"/>
      <c r="M2060" s="60">
        <v>61.25</v>
      </c>
      <c r="N2060" s="60"/>
      <c r="O2060" s="60"/>
      <c r="P2060" s="60"/>
      <c r="Q2060" s="60"/>
      <c r="R2060" s="60"/>
      <c r="S2060" s="60"/>
      <c r="T2060" s="60"/>
      <c r="U2060" s="58">
        <f t="shared" si="32"/>
        <v>120.35</v>
      </c>
    </row>
    <row r="2061" spans="1:21">
      <c r="A2061" s="59">
        <v>2201</v>
      </c>
      <c r="B2061" s="59" t="s">
        <v>87</v>
      </c>
      <c r="C2061" s="59">
        <v>2201</v>
      </c>
      <c r="D2061" s="59" t="s">
        <v>87</v>
      </c>
      <c r="E2061" s="59" t="s">
        <v>1238</v>
      </c>
      <c r="F2061" s="59" t="s">
        <v>1239</v>
      </c>
      <c r="G2061" s="59">
        <v>9586000</v>
      </c>
      <c r="H2061" s="59" t="s">
        <v>1053</v>
      </c>
      <c r="I2061" s="60">
        <v>-4012.77</v>
      </c>
      <c r="J2061" s="60">
        <v>23628.5</v>
      </c>
      <c r="K2061" s="60">
        <v>10042.94</v>
      </c>
      <c r="L2061" s="60">
        <v>14805.16</v>
      </c>
      <c r="M2061" s="60">
        <v>12091.87</v>
      </c>
      <c r="N2061" s="60">
        <v>11800</v>
      </c>
      <c r="O2061" s="60">
        <v>10262.530000000001</v>
      </c>
      <c r="P2061" s="60">
        <v>11635.16</v>
      </c>
      <c r="Q2061" s="60">
        <v>8569.84</v>
      </c>
      <c r="R2061" s="60">
        <v>12929.57</v>
      </c>
      <c r="S2061" s="60">
        <v>14648.21</v>
      </c>
      <c r="T2061" s="60">
        <v>8754.0499999999993</v>
      </c>
      <c r="U2061" s="58">
        <f t="shared" si="32"/>
        <v>135155.06</v>
      </c>
    </row>
    <row r="2062" spans="1:21">
      <c r="A2062" s="59">
        <v>2201</v>
      </c>
      <c r="B2062" s="59" t="s">
        <v>87</v>
      </c>
      <c r="C2062" s="59">
        <v>2201</v>
      </c>
      <c r="D2062" s="59" t="s">
        <v>87</v>
      </c>
      <c r="E2062" s="59" t="s">
        <v>1238</v>
      </c>
      <c r="F2062" s="59" t="s">
        <v>1239</v>
      </c>
      <c r="G2062" s="59">
        <v>9588000</v>
      </c>
      <c r="H2062" s="59" t="s">
        <v>1055</v>
      </c>
      <c r="I2062" s="60">
        <v>-312498.01</v>
      </c>
      <c r="J2062" s="60">
        <v>-302191.71999999997</v>
      </c>
      <c r="K2062" s="60">
        <v>-282806.38</v>
      </c>
      <c r="L2062" s="60">
        <v>-446064.7</v>
      </c>
      <c r="M2062" s="60">
        <v>-373186.85</v>
      </c>
      <c r="N2062" s="60">
        <v>-370223.6</v>
      </c>
      <c r="O2062" s="60">
        <v>-323304.21999999997</v>
      </c>
      <c r="P2062" s="60">
        <v>-374037.41</v>
      </c>
      <c r="Q2062" s="60">
        <v>-309124.57</v>
      </c>
      <c r="R2062" s="60">
        <v>-324031.74</v>
      </c>
      <c r="S2062" s="60">
        <v>-478281.49</v>
      </c>
      <c r="T2062" s="60">
        <v>-289962.05</v>
      </c>
      <c r="U2062" s="58">
        <f t="shared" si="32"/>
        <v>-4185712.74</v>
      </c>
    </row>
    <row r="2063" spans="1:21">
      <c r="A2063" s="59">
        <v>2201</v>
      </c>
      <c r="B2063" s="59" t="s">
        <v>87</v>
      </c>
      <c r="C2063" s="59">
        <v>2201</v>
      </c>
      <c r="D2063" s="59" t="s">
        <v>87</v>
      </c>
      <c r="E2063" s="59" t="s">
        <v>1238</v>
      </c>
      <c r="F2063" s="59" t="s">
        <v>1239</v>
      </c>
      <c r="G2063" s="59">
        <v>9592000</v>
      </c>
      <c r="H2063" s="59" t="s">
        <v>1057</v>
      </c>
      <c r="I2063" s="60">
        <v>6731.35</v>
      </c>
      <c r="J2063" s="60">
        <v>6731.35</v>
      </c>
      <c r="K2063" s="60">
        <v>6896.87</v>
      </c>
      <c r="L2063" s="60">
        <v>10012.64</v>
      </c>
      <c r="M2063" s="60">
        <v>8267.6</v>
      </c>
      <c r="N2063" s="60">
        <v>8225.73</v>
      </c>
      <c r="O2063" s="60">
        <v>7325.58</v>
      </c>
      <c r="P2063" s="60">
        <v>8243.9599999999991</v>
      </c>
      <c r="Q2063" s="60">
        <v>7385.63</v>
      </c>
      <c r="R2063" s="60">
        <v>7680.46</v>
      </c>
      <c r="S2063" s="60">
        <v>10509.58</v>
      </c>
      <c r="T2063" s="60">
        <v>6576.9</v>
      </c>
      <c r="U2063" s="58">
        <f t="shared" si="32"/>
        <v>94587.65</v>
      </c>
    </row>
    <row r="2064" spans="1:21">
      <c r="A2064" s="59">
        <v>2201</v>
      </c>
      <c r="B2064" s="59" t="s">
        <v>87</v>
      </c>
      <c r="C2064" s="59">
        <v>2201</v>
      </c>
      <c r="D2064" s="59" t="s">
        <v>87</v>
      </c>
      <c r="E2064" s="59" t="s">
        <v>1238</v>
      </c>
      <c r="F2064" s="59" t="s">
        <v>1239</v>
      </c>
      <c r="G2064" s="59">
        <v>9593000</v>
      </c>
      <c r="H2064" s="59" t="s">
        <v>1058</v>
      </c>
      <c r="I2064" s="60">
        <v>55750.04</v>
      </c>
      <c r="J2064" s="60">
        <v>55756.959999999999</v>
      </c>
      <c r="K2064" s="60">
        <v>55848.61</v>
      </c>
      <c r="L2064" s="60">
        <v>83105.72</v>
      </c>
      <c r="M2064" s="60">
        <v>68548.149999999994</v>
      </c>
      <c r="N2064" s="60">
        <v>67992.73</v>
      </c>
      <c r="O2064" s="60">
        <v>59970.6</v>
      </c>
      <c r="P2064" s="60">
        <v>68329.259999999995</v>
      </c>
      <c r="Q2064" s="60">
        <v>59728.62</v>
      </c>
      <c r="R2064" s="60">
        <v>63871.08</v>
      </c>
      <c r="S2064" s="60">
        <v>87156.479999999996</v>
      </c>
      <c r="T2064" s="60">
        <v>54603.68</v>
      </c>
      <c r="U2064" s="58">
        <f t="shared" si="32"/>
        <v>780661.92999999993</v>
      </c>
    </row>
    <row r="2065" spans="1:21">
      <c r="A2065" s="59">
        <v>2201</v>
      </c>
      <c r="B2065" s="59" t="s">
        <v>87</v>
      </c>
      <c r="C2065" s="59">
        <v>2201</v>
      </c>
      <c r="D2065" s="59" t="s">
        <v>87</v>
      </c>
      <c r="E2065" s="59" t="s">
        <v>1238</v>
      </c>
      <c r="F2065" s="59" t="s">
        <v>1239</v>
      </c>
      <c r="G2065" s="59">
        <v>9594000</v>
      </c>
      <c r="H2065" s="59" t="s">
        <v>1059</v>
      </c>
      <c r="I2065" s="60">
        <v>13735.09</v>
      </c>
      <c r="J2065" s="60">
        <v>13719.19</v>
      </c>
      <c r="K2065" s="60">
        <v>13709.38</v>
      </c>
      <c r="L2065" s="60">
        <v>20392.189999999999</v>
      </c>
      <c r="M2065" s="60">
        <v>16847.240000000002</v>
      </c>
      <c r="N2065" s="60">
        <v>16695.03</v>
      </c>
      <c r="O2065" s="60">
        <v>14712.17</v>
      </c>
      <c r="P2065" s="60">
        <v>16812.599999999999</v>
      </c>
      <c r="Q2065" s="60">
        <v>14656.83</v>
      </c>
      <c r="R2065" s="60">
        <v>15655.63</v>
      </c>
      <c r="S2065" s="60">
        <v>21423.96</v>
      </c>
      <c r="T2065" s="60">
        <v>13420.78</v>
      </c>
      <c r="U2065" s="58">
        <f t="shared" si="32"/>
        <v>191780.08999999997</v>
      </c>
    </row>
    <row r="2066" spans="1:21">
      <c r="A2066" s="59">
        <v>2201</v>
      </c>
      <c r="B2066" s="59" t="s">
        <v>87</v>
      </c>
      <c r="C2066" s="59">
        <v>2201</v>
      </c>
      <c r="D2066" s="59" t="s">
        <v>87</v>
      </c>
      <c r="E2066" s="59" t="s">
        <v>1238</v>
      </c>
      <c r="F2066" s="59" t="s">
        <v>1239</v>
      </c>
      <c r="G2066" s="59">
        <v>9596000</v>
      </c>
      <c r="H2066" s="59" t="s">
        <v>1061</v>
      </c>
      <c r="I2066" s="60">
        <v>4837.6400000000003</v>
      </c>
      <c r="J2066" s="60">
        <v>4837.6400000000003</v>
      </c>
      <c r="K2066" s="60">
        <v>4837.6400000000003</v>
      </c>
      <c r="L2066" s="60">
        <v>7195.81</v>
      </c>
      <c r="M2066" s="60">
        <v>5941.69</v>
      </c>
      <c r="N2066" s="60">
        <v>5889.22</v>
      </c>
      <c r="O2066" s="60">
        <v>5187.45</v>
      </c>
      <c r="P2066" s="60">
        <v>5924.7</v>
      </c>
      <c r="Q2066" s="60">
        <v>5250.34</v>
      </c>
      <c r="R2066" s="60">
        <v>5519.73</v>
      </c>
      <c r="S2066" s="60">
        <v>7552.94</v>
      </c>
      <c r="T2066" s="60">
        <v>4726.6400000000003</v>
      </c>
      <c r="U2066" s="58">
        <f t="shared" si="32"/>
        <v>67701.439999999988</v>
      </c>
    </row>
    <row r="2067" spans="1:21">
      <c r="A2067" s="59">
        <v>2201</v>
      </c>
      <c r="B2067" s="59" t="s">
        <v>87</v>
      </c>
      <c r="C2067" s="59">
        <v>2201</v>
      </c>
      <c r="D2067" s="59" t="s">
        <v>87</v>
      </c>
      <c r="E2067" s="59" t="s">
        <v>1238</v>
      </c>
      <c r="F2067" s="59" t="s">
        <v>1239</v>
      </c>
      <c r="G2067" s="59">
        <v>9902000</v>
      </c>
      <c r="H2067" s="59" t="s">
        <v>1064</v>
      </c>
      <c r="I2067" s="60">
        <v>757.56</v>
      </c>
      <c r="J2067" s="60">
        <v>757.56</v>
      </c>
      <c r="K2067" s="60">
        <v>757.56</v>
      </c>
      <c r="L2067" s="60">
        <v>1126.8399999999999</v>
      </c>
      <c r="M2067" s="60">
        <v>930.45</v>
      </c>
      <c r="N2067" s="60">
        <v>922.23</v>
      </c>
      <c r="O2067" s="60">
        <v>812.34</v>
      </c>
      <c r="P2067" s="60">
        <v>927.79</v>
      </c>
      <c r="Q2067" s="60">
        <v>809.54</v>
      </c>
      <c r="R2067" s="60">
        <v>864.37</v>
      </c>
      <c r="S2067" s="60">
        <v>1182.77</v>
      </c>
      <c r="T2067" s="60">
        <v>740.18</v>
      </c>
      <c r="U2067" s="58">
        <f t="shared" si="32"/>
        <v>10589.19</v>
      </c>
    </row>
    <row r="2068" spans="1:21">
      <c r="A2068" s="59">
        <v>2201</v>
      </c>
      <c r="B2068" s="59" t="s">
        <v>87</v>
      </c>
      <c r="C2068" s="59">
        <v>2201</v>
      </c>
      <c r="D2068" s="59" t="s">
        <v>87</v>
      </c>
      <c r="E2068" s="59" t="s">
        <v>1238</v>
      </c>
      <c r="F2068" s="59" t="s">
        <v>1239</v>
      </c>
      <c r="G2068" s="59">
        <v>9903000</v>
      </c>
      <c r="H2068" s="59" t="s">
        <v>1065</v>
      </c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>
        <v>17.989999999999998</v>
      </c>
      <c r="U2068" s="58">
        <f t="shared" si="32"/>
        <v>17.989999999999998</v>
      </c>
    </row>
    <row r="2069" spans="1:21">
      <c r="A2069" s="59">
        <v>2201</v>
      </c>
      <c r="B2069" s="59" t="s">
        <v>87</v>
      </c>
      <c r="C2069" s="59">
        <v>2201</v>
      </c>
      <c r="D2069" s="59" t="s">
        <v>87</v>
      </c>
      <c r="E2069" s="59" t="s">
        <v>1238</v>
      </c>
      <c r="F2069" s="59" t="s">
        <v>1239</v>
      </c>
      <c r="G2069" s="59">
        <v>9908000</v>
      </c>
      <c r="H2069" s="59" t="s">
        <v>1066</v>
      </c>
      <c r="I2069" s="60"/>
      <c r="J2069" s="60"/>
      <c r="K2069" s="60">
        <v>44.91</v>
      </c>
      <c r="L2069" s="60"/>
      <c r="M2069" s="60"/>
      <c r="N2069" s="60"/>
      <c r="O2069" s="60"/>
      <c r="P2069" s="60"/>
      <c r="Q2069" s="60"/>
      <c r="R2069" s="60">
        <v>85.97</v>
      </c>
      <c r="S2069" s="60">
        <v>11.58</v>
      </c>
      <c r="T2069" s="60">
        <v>32.200000000000003</v>
      </c>
      <c r="U2069" s="58">
        <f t="shared" si="32"/>
        <v>174.66000000000003</v>
      </c>
    </row>
    <row r="2070" spans="1:21">
      <c r="A2070" s="59">
        <v>2201</v>
      </c>
      <c r="B2070" s="59" t="s">
        <v>87</v>
      </c>
      <c r="C2070" s="59">
        <v>2201</v>
      </c>
      <c r="D2070" s="59" t="s">
        <v>87</v>
      </c>
      <c r="E2070" s="59" t="s">
        <v>1238</v>
      </c>
      <c r="F2070" s="59" t="s">
        <v>1239</v>
      </c>
      <c r="G2070" s="59">
        <v>9921000</v>
      </c>
      <c r="H2070" s="59" t="s">
        <v>1137</v>
      </c>
      <c r="I2070" s="60"/>
      <c r="J2070" s="60">
        <v>81.319999999999993</v>
      </c>
      <c r="K2070" s="60">
        <v>1617.9</v>
      </c>
      <c r="L2070" s="60"/>
      <c r="M2070" s="60">
        <v>1222.6300000000001</v>
      </c>
      <c r="N2070" s="60"/>
      <c r="O2070" s="60">
        <v>336.48</v>
      </c>
      <c r="P2070" s="60">
        <v>247.28</v>
      </c>
      <c r="Q2070" s="60">
        <v>25.45</v>
      </c>
      <c r="R2070" s="60">
        <v>231.92</v>
      </c>
      <c r="S2070" s="60"/>
      <c r="T2070" s="60">
        <v>4392.75</v>
      </c>
      <c r="U2070" s="58">
        <f t="shared" si="32"/>
        <v>8155.7300000000005</v>
      </c>
    </row>
    <row r="2071" spans="1:21">
      <c r="A2071" s="59">
        <v>2201</v>
      </c>
      <c r="B2071" s="59" t="s">
        <v>87</v>
      </c>
      <c r="C2071" s="59">
        <v>2201</v>
      </c>
      <c r="D2071" s="59" t="s">
        <v>87</v>
      </c>
      <c r="E2071" s="59" t="s">
        <v>1238</v>
      </c>
      <c r="F2071" s="59" t="s">
        <v>1239</v>
      </c>
      <c r="G2071" s="59">
        <v>9935000</v>
      </c>
      <c r="H2071" s="59" t="s">
        <v>1070</v>
      </c>
      <c r="I2071" s="60"/>
      <c r="J2071" s="60"/>
      <c r="K2071" s="60"/>
      <c r="L2071" s="60"/>
      <c r="M2071" s="60">
        <v>35.299999999999997</v>
      </c>
      <c r="N2071" s="60"/>
      <c r="O2071" s="60"/>
      <c r="P2071" s="60"/>
      <c r="Q2071" s="60">
        <v>4.49</v>
      </c>
      <c r="R2071" s="60">
        <v>205.45</v>
      </c>
      <c r="S2071" s="60"/>
      <c r="T2071" s="60"/>
      <c r="U2071" s="58">
        <f t="shared" si="32"/>
        <v>245.23999999999998</v>
      </c>
    </row>
    <row r="2072" spans="1:21">
      <c r="A2072" s="59">
        <v>2201</v>
      </c>
      <c r="B2072" s="59" t="s">
        <v>87</v>
      </c>
      <c r="C2072" s="59">
        <v>2201</v>
      </c>
      <c r="D2072" s="59" t="s">
        <v>87</v>
      </c>
      <c r="E2072" s="59" t="s">
        <v>1238</v>
      </c>
      <c r="F2072" s="59" t="s">
        <v>1239</v>
      </c>
      <c r="G2072" s="59" t="s">
        <v>1071</v>
      </c>
      <c r="H2072" s="59" t="s">
        <v>1072</v>
      </c>
      <c r="I2072" s="60">
        <v>6099.49</v>
      </c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58">
        <f t="shared" si="32"/>
        <v>6099.49</v>
      </c>
    </row>
    <row r="2073" spans="1:21">
      <c r="A2073" s="59">
        <v>2201</v>
      </c>
      <c r="B2073" s="59" t="s">
        <v>87</v>
      </c>
      <c r="C2073" s="59">
        <v>2201</v>
      </c>
      <c r="D2073" s="59" t="s">
        <v>87</v>
      </c>
      <c r="E2073" s="59" t="s">
        <v>1240</v>
      </c>
      <c r="F2073" s="59" t="s">
        <v>1241</v>
      </c>
      <c r="G2073" s="59">
        <v>9908000</v>
      </c>
      <c r="H2073" s="59" t="s">
        <v>1066</v>
      </c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>
        <v>118037.51</v>
      </c>
      <c r="U2073" s="58">
        <f t="shared" si="32"/>
        <v>118037.51</v>
      </c>
    </row>
    <row r="2074" spans="1:21">
      <c r="A2074" s="59">
        <v>2201</v>
      </c>
      <c r="B2074" s="59" t="s">
        <v>87</v>
      </c>
      <c r="C2074" s="59">
        <v>2201</v>
      </c>
      <c r="D2074" s="59" t="s">
        <v>87</v>
      </c>
      <c r="E2074" s="59" t="s">
        <v>1240</v>
      </c>
      <c r="F2074" s="59" t="s">
        <v>1241</v>
      </c>
      <c r="G2074" s="59">
        <v>9921000</v>
      </c>
      <c r="H2074" s="59" t="s">
        <v>1137</v>
      </c>
      <c r="I2074" s="60">
        <v>-5117.63</v>
      </c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58">
        <f t="shared" si="32"/>
        <v>-5117.63</v>
      </c>
    </row>
    <row r="2075" spans="1:21">
      <c r="A2075" s="59">
        <v>2201</v>
      </c>
      <c r="B2075" s="59" t="s">
        <v>87</v>
      </c>
      <c r="C2075" s="59">
        <v>2201</v>
      </c>
      <c r="D2075" s="59" t="s">
        <v>87</v>
      </c>
      <c r="E2075" s="59" t="s">
        <v>1242</v>
      </c>
      <c r="F2075" s="59" t="s">
        <v>1243</v>
      </c>
      <c r="G2075" s="59">
        <v>9184100</v>
      </c>
      <c r="H2075" s="59" t="s">
        <v>93</v>
      </c>
      <c r="I2075" s="60">
        <v>577377.81999999995</v>
      </c>
      <c r="J2075" s="60">
        <v>577361.04</v>
      </c>
      <c r="K2075" s="60">
        <v>577122.55000000005</v>
      </c>
      <c r="L2075" s="60">
        <v>418947.71</v>
      </c>
      <c r="M2075" s="60">
        <v>612483.06000000006</v>
      </c>
      <c r="N2075" s="60">
        <v>511817.35</v>
      </c>
      <c r="O2075" s="60">
        <v>612058.13</v>
      </c>
      <c r="P2075" s="60">
        <v>651264.57999999996</v>
      </c>
      <c r="Q2075" s="60">
        <v>-1842468.83</v>
      </c>
      <c r="R2075" s="60">
        <v>3026144.34</v>
      </c>
      <c r="S2075" s="60">
        <v>543216.41</v>
      </c>
      <c r="T2075" s="60">
        <v>614744.5</v>
      </c>
      <c r="U2075" s="58">
        <f t="shared" si="32"/>
        <v>6880068.6600000001</v>
      </c>
    </row>
    <row r="2076" spans="1:21">
      <c r="A2076" s="59">
        <v>2201</v>
      </c>
      <c r="B2076" s="59" t="s">
        <v>87</v>
      </c>
      <c r="C2076" s="59">
        <v>2201</v>
      </c>
      <c r="D2076" s="59" t="s">
        <v>87</v>
      </c>
      <c r="E2076" s="59" t="s">
        <v>1242</v>
      </c>
      <c r="F2076" s="59" t="s">
        <v>1243</v>
      </c>
      <c r="G2076" s="59">
        <v>9570000</v>
      </c>
      <c r="H2076" s="59" t="s">
        <v>1045</v>
      </c>
      <c r="I2076" s="60">
        <v>3604.15</v>
      </c>
      <c r="J2076" s="60">
        <v>3604.15</v>
      </c>
      <c r="K2076" s="60">
        <v>3604.15</v>
      </c>
      <c r="L2076" s="60">
        <v>2616.21</v>
      </c>
      <c r="M2076" s="60">
        <v>3816.82</v>
      </c>
      <c r="N2076" s="60">
        <v>3194.39</v>
      </c>
      <c r="O2076" s="60">
        <v>3613</v>
      </c>
      <c r="P2076" s="60">
        <v>4090.99</v>
      </c>
      <c r="Q2076" s="60">
        <v>-11497.92</v>
      </c>
      <c r="R2076" s="60">
        <v>18886.82</v>
      </c>
      <c r="S2076" s="60">
        <v>3396.75</v>
      </c>
      <c r="T2076" s="60">
        <v>3837.59</v>
      </c>
      <c r="U2076" s="58">
        <f t="shared" si="32"/>
        <v>42767.100000000006</v>
      </c>
    </row>
    <row r="2077" spans="1:21">
      <c r="A2077" s="59">
        <v>2201</v>
      </c>
      <c r="B2077" s="59" t="s">
        <v>87</v>
      </c>
      <c r="C2077" s="59">
        <v>2201</v>
      </c>
      <c r="D2077" s="59" t="s">
        <v>87</v>
      </c>
      <c r="E2077" s="59" t="s">
        <v>1242</v>
      </c>
      <c r="F2077" s="59" t="s">
        <v>1243</v>
      </c>
      <c r="G2077" s="59">
        <v>9571000</v>
      </c>
      <c r="H2077" s="59" t="s">
        <v>1046</v>
      </c>
      <c r="I2077" s="60">
        <v>254.39</v>
      </c>
      <c r="J2077" s="60">
        <v>181.83</v>
      </c>
      <c r="K2077" s="60">
        <v>255.84</v>
      </c>
      <c r="L2077" s="60">
        <v>166.7</v>
      </c>
      <c r="M2077" s="60">
        <v>286.23</v>
      </c>
      <c r="N2077" s="60">
        <v>199.18</v>
      </c>
      <c r="O2077" s="60">
        <v>240.54</v>
      </c>
      <c r="P2077" s="60">
        <v>223.47</v>
      </c>
      <c r="Q2077" s="60">
        <v>-654.97</v>
      </c>
      <c r="R2077" s="60">
        <v>988.93</v>
      </c>
      <c r="S2077" s="60">
        <v>195.66</v>
      </c>
      <c r="T2077" s="60">
        <v>210.27</v>
      </c>
      <c r="U2077" s="58">
        <f t="shared" si="32"/>
        <v>2548.0699999999997</v>
      </c>
    </row>
    <row r="2078" spans="1:21">
      <c r="A2078" s="59">
        <v>2201</v>
      </c>
      <c r="B2078" s="59" t="s">
        <v>87</v>
      </c>
      <c r="C2078" s="59">
        <v>2201</v>
      </c>
      <c r="D2078" s="59" t="s">
        <v>87</v>
      </c>
      <c r="E2078" s="59" t="s">
        <v>1242</v>
      </c>
      <c r="F2078" s="59" t="s">
        <v>1243</v>
      </c>
      <c r="G2078" s="59">
        <v>9583000</v>
      </c>
      <c r="H2078" s="59" t="s">
        <v>1050</v>
      </c>
      <c r="I2078" s="60">
        <v>-23.66</v>
      </c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58">
        <f t="shared" si="32"/>
        <v>-23.66</v>
      </c>
    </row>
    <row r="2079" spans="1:21">
      <c r="A2079" s="59">
        <v>2201</v>
      </c>
      <c r="B2079" s="59" t="s">
        <v>87</v>
      </c>
      <c r="C2079" s="59">
        <v>2201</v>
      </c>
      <c r="D2079" s="59" t="s">
        <v>87</v>
      </c>
      <c r="E2079" s="59" t="s">
        <v>1242</v>
      </c>
      <c r="F2079" s="59" t="s">
        <v>1243</v>
      </c>
      <c r="G2079" s="59">
        <v>9586000</v>
      </c>
      <c r="H2079" s="59" t="s">
        <v>1053</v>
      </c>
      <c r="I2079" s="60">
        <v>-5762.29</v>
      </c>
      <c r="J2079" s="60">
        <v>7840.94</v>
      </c>
      <c r="K2079" s="60">
        <v>1105.67</v>
      </c>
      <c r="L2079" s="60">
        <v>651.04999999999995</v>
      </c>
      <c r="M2079" s="60">
        <v>1210.6199999999999</v>
      </c>
      <c r="N2079" s="60">
        <v>862.53</v>
      </c>
      <c r="O2079" s="60">
        <v>362.48</v>
      </c>
      <c r="P2079" s="60">
        <v>1172.6500000000001</v>
      </c>
      <c r="Q2079" s="60">
        <v>-6231.84</v>
      </c>
      <c r="R2079" s="60">
        <v>7453.3</v>
      </c>
      <c r="S2079" s="60">
        <v>564.03</v>
      </c>
      <c r="T2079" s="60">
        <v>884.15</v>
      </c>
      <c r="U2079" s="58">
        <f t="shared" si="32"/>
        <v>10113.290000000001</v>
      </c>
    </row>
    <row r="2080" spans="1:21">
      <c r="A2080" s="59">
        <v>2201</v>
      </c>
      <c r="B2080" s="59" t="s">
        <v>87</v>
      </c>
      <c r="C2080" s="59">
        <v>2201</v>
      </c>
      <c r="D2080" s="59" t="s">
        <v>87</v>
      </c>
      <c r="E2080" s="59" t="s">
        <v>1242</v>
      </c>
      <c r="F2080" s="59" t="s">
        <v>1243</v>
      </c>
      <c r="G2080" s="59">
        <v>9588000</v>
      </c>
      <c r="H2080" s="59" t="s">
        <v>1055</v>
      </c>
      <c r="I2080" s="60">
        <v>-523287.89</v>
      </c>
      <c r="J2080" s="60">
        <v>-523287.89</v>
      </c>
      <c r="K2080" s="60">
        <v>-523287.89</v>
      </c>
      <c r="L2080" s="60">
        <v>-360921.31</v>
      </c>
      <c r="M2080" s="60">
        <v>-558240.14</v>
      </c>
      <c r="N2080" s="60">
        <v>-455944.71</v>
      </c>
      <c r="O2080" s="60">
        <v>-524741.9</v>
      </c>
      <c r="P2080" s="60">
        <v>-603299.94999999995</v>
      </c>
      <c r="Q2080" s="60">
        <v>1958711.02</v>
      </c>
      <c r="R2080" s="60">
        <v>-3005536.9</v>
      </c>
      <c r="S2080" s="60">
        <v>-489202.55</v>
      </c>
      <c r="T2080" s="60">
        <v>-551739.30000000005</v>
      </c>
      <c r="U2080" s="58">
        <f t="shared" si="32"/>
        <v>-6160779.4099999992</v>
      </c>
    </row>
    <row r="2081" spans="1:21">
      <c r="A2081" s="59">
        <v>2201</v>
      </c>
      <c r="B2081" s="59" t="s">
        <v>87</v>
      </c>
      <c r="C2081" s="59">
        <v>2201</v>
      </c>
      <c r="D2081" s="59" t="s">
        <v>87</v>
      </c>
      <c r="E2081" s="59" t="s">
        <v>1242</v>
      </c>
      <c r="F2081" s="59" t="s">
        <v>1243</v>
      </c>
      <c r="G2081" s="59">
        <v>9591000</v>
      </c>
      <c r="H2081" s="59" t="s">
        <v>1056</v>
      </c>
      <c r="I2081" s="60"/>
      <c r="J2081" s="60"/>
      <c r="K2081" s="60">
        <v>89.21</v>
      </c>
      <c r="L2081" s="60"/>
      <c r="M2081" s="60"/>
      <c r="N2081" s="60"/>
      <c r="O2081" s="60"/>
      <c r="P2081" s="60"/>
      <c r="Q2081" s="60"/>
      <c r="R2081" s="60">
        <v>10.67</v>
      </c>
      <c r="S2081" s="60"/>
      <c r="T2081" s="60"/>
      <c r="U2081" s="58">
        <f t="shared" si="32"/>
        <v>99.88</v>
      </c>
    </row>
    <row r="2082" spans="1:21">
      <c r="A2082" s="59">
        <v>2201</v>
      </c>
      <c r="B2082" s="59" t="s">
        <v>87</v>
      </c>
      <c r="C2082" s="59">
        <v>2201</v>
      </c>
      <c r="D2082" s="59" t="s">
        <v>87</v>
      </c>
      <c r="E2082" s="59" t="s">
        <v>1242</v>
      </c>
      <c r="F2082" s="59" t="s">
        <v>1243</v>
      </c>
      <c r="G2082" s="59">
        <v>9592000</v>
      </c>
      <c r="H2082" s="59" t="s">
        <v>1057</v>
      </c>
      <c r="I2082" s="60">
        <v>5457.06</v>
      </c>
      <c r="J2082" s="60">
        <v>5457.06</v>
      </c>
      <c r="K2082" s="60">
        <v>5457.06</v>
      </c>
      <c r="L2082" s="60">
        <v>3961.22</v>
      </c>
      <c r="M2082" s="60">
        <v>5779.07</v>
      </c>
      <c r="N2082" s="60">
        <v>4836.6400000000003</v>
      </c>
      <c r="O2082" s="60">
        <v>5470.45</v>
      </c>
      <c r="P2082" s="60">
        <v>6194.19</v>
      </c>
      <c r="Q2082" s="60">
        <v>-17409.05</v>
      </c>
      <c r="R2082" s="60">
        <v>28596.61</v>
      </c>
      <c r="S2082" s="60">
        <v>5143.04</v>
      </c>
      <c r="T2082" s="60">
        <v>5810.51</v>
      </c>
      <c r="U2082" s="58">
        <f t="shared" si="32"/>
        <v>64753.86</v>
      </c>
    </row>
    <row r="2083" spans="1:21">
      <c r="A2083" s="59">
        <v>2201</v>
      </c>
      <c r="B2083" s="59" t="s">
        <v>87</v>
      </c>
      <c r="C2083" s="59">
        <v>2201</v>
      </c>
      <c r="D2083" s="59" t="s">
        <v>87</v>
      </c>
      <c r="E2083" s="59" t="s">
        <v>1242</v>
      </c>
      <c r="F2083" s="59" t="s">
        <v>1243</v>
      </c>
      <c r="G2083" s="59">
        <v>9593000</v>
      </c>
      <c r="H2083" s="59" t="s">
        <v>1058</v>
      </c>
      <c r="I2083" s="60">
        <v>1408.74</v>
      </c>
      <c r="J2083" s="60">
        <v>1453.03</v>
      </c>
      <c r="K2083" s="60">
        <v>1417.78</v>
      </c>
      <c r="L2083" s="60">
        <v>1055.3499999999999</v>
      </c>
      <c r="M2083" s="60">
        <v>1508.77</v>
      </c>
      <c r="N2083" s="60">
        <v>1217.47</v>
      </c>
      <c r="O2083" s="60">
        <v>-14021.93</v>
      </c>
      <c r="P2083" s="60">
        <v>3742.41</v>
      </c>
      <c r="Q2083" s="60">
        <v>-3290.7</v>
      </c>
      <c r="R2083" s="60">
        <v>7232.96</v>
      </c>
      <c r="S2083" s="60">
        <v>1242</v>
      </c>
      <c r="T2083" s="60">
        <v>1557.91</v>
      </c>
      <c r="U2083" s="58">
        <f t="shared" si="32"/>
        <v>4523.79</v>
      </c>
    </row>
    <row r="2084" spans="1:21">
      <c r="A2084" s="59">
        <v>2201</v>
      </c>
      <c r="B2084" s="59" t="s">
        <v>87</v>
      </c>
      <c r="C2084" s="59">
        <v>2201</v>
      </c>
      <c r="D2084" s="59" t="s">
        <v>87</v>
      </c>
      <c r="E2084" s="59" t="s">
        <v>1242</v>
      </c>
      <c r="F2084" s="59" t="s">
        <v>1243</v>
      </c>
      <c r="G2084" s="59">
        <v>9594000</v>
      </c>
      <c r="H2084" s="59" t="s">
        <v>1059</v>
      </c>
      <c r="I2084" s="60">
        <v>1646.94</v>
      </c>
      <c r="J2084" s="60">
        <v>1662.36</v>
      </c>
      <c r="K2084" s="60">
        <v>1774.58</v>
      </c>
      <c r="L2084" s="60">
        <v>1318.59</v>
      </c>
      <c r="M2084" s="60">
        <v>646.1</v>
      </c>
      <c r="N2084" s="60">
        <v>1396.37</v>
      </c>
      <c r="O2084" s="60">
        <v>-15546.16</v>
      </c>
      <c r="P2084" s="60">
        <v>3788.56</v>
      </c>
      <c r="Q2084" s="60">
        <v>-5293.89</v>
      </c>
      <c r="R2084" s="60">
        <v>8447.4699999999993</v>
      </c>
      <c r="S2084" s="60">
        <v>1374.42</v>
      </c>
      <c r="T2084" s="60">
        <v>1758.76</v>
      </c>
      <c r="U2084" s="58">
        <f t="shared" si="32"/>
        <v>2974.1000000000004</v>
      </c>
    </row>
    <row r="2085" spans="1:21">
      <c r="A2085" s="59">
        <v>2201</v>
      </c>
      <c r="B2085" s="59" t="s">
        <v>87</v>
      </c>
      <c r="C2085" s="59">
        <v>2201</v>
      </c>
      <c r="D2085" s="59" t="s">
        <v>87</v>
      </c>
      <c r="E2085" s="59" t="s">
        <v>1242</v>
      </c>
      <c r="F2085" s="59" t="s">
        <v>1243</v>
      </c>
      <c r="G2085" s="59">
        <v>9595000</v>
      </c>
      <c r="H2085" s="59" t="s">
        <v>1060</v>
      </c>
      <c r="I2085" s="60"/>
      <c r="J2085" s="60"/>
      <c r="K2085" s="60"/>
      <c r="L2085" s="60">
        <v>0.88</v>
      </c>
      <c r="M2085" s="60"/>
      <c r="N2085" s="60"/>
      <c r="O2085" s="60"/>
      <c r="P2085" s="60"/>
      <c r="Q2085" s="60"/>
      <c r="R2085" s="60"/>
      <c r="S2085" s="60"/>
      <c r="T2085" s="60"/>
      <c r="U2085" s="58">
        <f t="shared" si="32"/>
        <v>0.88</v>
      </c>
    </row>
    <row r="2086" spans="1:21">
      <c r="A2086" s="59">
        <v>2201</v>
      </c>
      <c r="B2086" s="59" t="s">
        <v>87</v>
      </c>
      <c r="C2086" s="59">
        <v>2201</v>
      </c>
      <c r="D2086" s="59" t="s">
        <v>87</v>
      </c>
      <c r="E2086" s="59" t="s">
        <v>1242</v>
      </c>
      <c r="F2086" s="59" t="s">
        <v>1243</v>
      </c>
      <c r="G2086" s="59">
        <v>9596000</v>
      </c>
      <c r="H2086" s="59" t="s">
        <v>1061</v>
      </c>
      <c r="I2086" s="60">
        <v>678.34</v>
      </c>
      <c r="J2086" s="60">
        <v>678.34</v>
      </c>
      <c r="K2086" s="60">
        <v>680.25</v>
      </c>
      <c r="L2086" s="60">
        <v>492.4</v>
      </c>
      <c r="M2086" s="60">
        <v>719.06</v>
      </c>
      <c r="N2086" s="60">
        <v>614.34</v>
      </c>
      <c r="O2086" s="60">
        <v>683.23</v>
      </c>
      <c r="P2086" s="60">
        <v>791.11</v>
      </c>
      <c r="Q2086" s="60">
        <v>-2210.31</v>
      </c>
      <c r="R2086" s="60">
        <v>3586.36</v>
      </c>
      <c r="S2086" s="60">
        <v>662.68</v>
      </c>
      <c r="T2086" s="60">
        <v>724.58</v>
      </c>
      <c r="U2086" s="58">
        <f t="shared" si="32"/>
        <v>8100.38</v>
      </c>
    </row>
    <row r="2087" spans="1:21">
      <c r="A2087" s="59">
        <v>2201</v>
      </c>
      <c r="B2087" s="59" t="s">
        <v>87</v>
      </c>
      <c r="C2087" s="59">
        <v>2201</v>
      </c>
      <c r="D2087" s="59" t="s">
        <v>87</v>
      </c>
      <c r="E2087" s="59" t="s">
        <v>1242</v>
      </c>
      <c r="F2087" s="59" t="s">
        <v>1243</v>
      </c>
      <c r="G2087" s="59">
        <v>9902000</v>
      </c>
      <c r="H2087" s="59" t="s">
        <v>1064</v>
      </c>
      <c r="I2087" s="60">
        <v>45.96</v>
      </c>
      <c r="J2087" s="60">
        <v>45.96</v>
      </c>
      <c r="K2087" s="60">
        <v>45.96</v>
      </c>
      <c r="L2087" s="60">
        <v>33.369999999999997</v>
      </c>
      <c r="M2087" s="60">
        <v>48.68</v>
      </c>
      <c r="N2087" s="60">
        <v>40.74</v>
      </c>
      <c r="O2087" s="60">
        <v>46.08</v>
      </c>
      <c r="P2087" s="60">
        <v>52.17</v>
      </c>
      <c r="Q2087" s="60">
        <v>-146.63</v>
      </c>
      <c r="R2087" s="60">
        <v>240.86</v>
      </c>
      <c r="S2087" s="60">
        <v>43.32</v>
      </c>
      <c r="T2087" s="60">
        <v>48.94</v>
      </c>
      <c r="U2087" s="58">
        <f t="shared" si="32"/>
        <v>545.41000000000008</v>
      </c>
    </row>
    <row r="2088" spans="1:21">
      <c r="A2088" s="59">
        <v>2201</v>
      </c>
      <c r="B2088" s="59" t="s">
        <v>87</v>
      </c>
      <c r="C2088" s="59">
        <v>2201</v>
      </c>
      <c r="D2088" s="59" t="s">
        <v>87</v>
      </c>
      <c r="E2088" s="59" t="s">
        <v>1242</v>
      </c>
      <c r="F2088" s="59" t="s">
        <v>1243</v>
      </c>
      <c r="G2088" s="59">
        <v>9903000</v>
      </c>
      <c r="H2088" s="59" t="s">
        <v>1065</v>
      </c>
      <c r="I2088" s="60">
        <v>340.77</v>
      </c>
      <c r="J2088" s="60">
        <v>340.77</v>
      </c>
      <c r="K2088" s="60">
        <v>340.77</v>
      </c>
      <c r="L2088" s="60">
        <v>247.36</v>
      </c>
      <c r="M2088" s="60">
        <v>360.88</v>
      </c>
      <c r="N2088" s="60">
        <v>302.02999999999997</v>
      </c>
      <c r="O2088" s="60">
        <v>341.61</v>
      </c>
      <c r="P2088" s="60">
        <v>386.8</v>
      </c>
      <c r="Q2088" s="60">
        <v>-1087.1199999999999</v>
      </c>
      <c r="R2088" s="60">
        <v>1785.73</v>
      </c>
      <c r="S2088" s="60">
        <v>321.16000000000003</v>
      </c>
      <c r="T2088" s="60">
        <v>362.84</v>
      </c>
      <c r="U2088" s="58">
        <f t="shared" si="32"/>
        <v>4043.6000000000004</v>
      </c>
    </row>
    <row r="2089" spans="1:21">
      <c r="A2089" s="59">
        <v>2201</v>
      </c>
      <c r="B2089" s="59" t="s">
        <v>87</v>
      </c>
      <c r="C2089" s="59">
        <v>2201</v>
      </c>
      <c r="D2089" s="59" t="s">
        <v>87</v>
      </c>
      <c r="E2089" s="59" t="s">
        <v>1244</v>
      </c>
      <c r="F2089" s="59" t="s">
        <v>1245</v>
      </c>
      <c r="G2089" s="59">
        <v>9184100</v>
      </c>
      <c r="H2089" s="59" t="s">
        <v>93</v>
      </c>
      <c r="I2089" s="60">
        <v>12864971.810000001</v>
      </c>
      <c r="J2089" s="60">
        <v>10754127.890000001</v>
      </c>
      <c r="K2089" s="60">
        <v>12166061.189999999</v>
      </c>
      <c r="L2089" s="60">
        <v>12606689.109999999</v>
      </c>
      <c r="M2089" s="60">
        <v>12952988.869999999</v>
      </c>
      <c r="N2089" s="60">
        <v>13167605.439999999</v>
      </c>
      <c r="O2089" s="60">
        <v>3636988</v>
      </c>
      <c r="P2089" s="60">
        <v>14692287.550000001</v>
      </c>
      <c r="Q2089" s="60">
        <v>15141529.630000001</v>
      </c>
      <c r="R2089" s="60">
        <v>11311795.52</v>
      </c>
      <c r="S2089" s="60">
        <v>9063508.7699999996</v>
      </c>
      <c r="T2089" s="60">
        <v>7145146.4400000004</v>
      </c>
      <c r="U2089" s="58">
        <f t="shared" si="32"/>
        <v>135503700.22</v>
      </c>
    </row>
    <row r="2090" spans="1:21">
      <c r="A2090" s="59">
        <v>2201</v>
      </c>
      <c r="B2090" s="59" t="s">
        <v>87</v>
      </c>
      <c r="C2090" s="59">
        <v>2201</v>
      </c>
      <c r="D2090" s="59" t="s">
        <v>87</v>
      </c>
      <c r="E2090" s="59" t="s">
        <v>1244</v>
      </c>
      <c r="F2090" s="59" t="s">
        <v>1245</v>
      </c>
      <c r="G2090" s="59">
        <v>9416000</v>
      </c>
      <c r="H2090" s="59" t="s">
        <v>1015</v>
      </c>
      <c r="I2090" s="60"/>
      <c r="J2090" s="60"/>
      <c r="K2090" s="60"/>
      <c r="L2090" s="60"/>
      <c r="M2090" s="60">
        <v>1.37</v>
      </c>
      <c r="N2090" s="60"/>
      <c r="O2090" s="60"/>
      <c r="P2090" s="60"/>
      <c r="Q2090" s="60"/>
      <c r="R2090" s="60"/>
      <c r="S2090" s="60"/>
      <c r="T2090" s="60"/>
      <c r="U2090" s="58">
        <f t="shared" si="32"/>
        <v>1.37</v>
      </c>
    </row>
    <row r="2091" spans="1:21">
      <c r="A2091" s="59">
        <v>2201</v>
      </c>
      <c r="B2091" s="59" t="s">
        <v>87</v>
      </c>
      <c r="C2091" s="59">
        <v>2201</v>
      </c>
      <c r="D2091" s="59" t="s">
        <v>87</v>
      </c>
      <c r="E2091" s="59" t="s">
        <v>1244</v>
      </c>
      <c r="F2091" s="59" t="s">
        <v>1245</v>
      </c>
      <c r="G2091" s="59">
        <v>9426500</v>
      </c>
      <c r="H2091" s="59" t="s">
        <v>1016</v>
      </c>
      <c r="I2091" s="60"/>
      <c r="J2091" s="60"/>
      <c r="K2091" s="60"/>
      <c r="L2091" s="60"/>
      <c r="M2091" s="60">
        <v>0.05</v>
      </c>
      <c r="N2091" s="60"/>
      <c r="O2091" s="60"/>
      <c r="P2091" s="60"/>
      <c r="Q2091" s="60"/>
      <c r="R2091" s="60"/>
      <c r="S2091" s="60"/>
      <c r="T2091" s="60"/>
      <c r="U2091" s="58">
        <f t="shared" si="32"/>
        <v>0.05</v>
      </c>
    </row>
    <row r="2092" spans="1:21">
      <c r="A2092" s="59">
        <v>2201</v>
      </c>
      <c r="B2092" s="59" t="s">
        <v>87</v>
      </c>
      <c r="C2092" s="59">
        <v>2201</v>
      </c>
      <c r="D2092" s="59" t="s">
        <v>87</v>
      </c>
      <c r="E2092" s="59" t="s">
        <v>1244</v>
      </c>
      <c r="F2092" s="59" t="s">
        <v>1245</v>
      </c>
      <c r="G2092" s="59">
        <v>9500000</v>
      </c>
      <c r="H2092" s="59" t="s">
        <v>1017</v>
      </c>
      <c r="I2092" s="60">
        <v>132.66</v>
      </c>
      <c r="J2092" s="60"/>
      <c r="K2092" s="60">
        <v>357.46</v>
      </c>
      <c r="L2092" s="60">
        <v>3.05</v>
      </c>
      <c r="M2092" s="60">
        <v>231.69</v>
      </c>
      <c r="N2092" s="60">
        <v>1654.66</v>
      </c>
      <c r="O2092" s="60">
        <v>29.76</v>
      </c>
      <c r="P2092" s="60">
        <v>823.47</v>
      </c>
      <c r="Q2092" s="60">
        <v>412.66</v>
      </c>
      <c r="R2092" s="60">
        <v>56.35</v>
      </c>
      <c r="S2092" s="60"/>
      <c r="T2092" s="60">
        <v>2455.48</v>
      </c>
      <c r="U2092" s="58">
        <f t="shared" si="32"/>
        <v>6157.24</v>
      </c>
    </row>
    <row r="2093" spans="1:21">
      <c r="A2093" s="59">
        <v>2201</v>
      </c>
      <c r="B2093" s="59" t="s">
        <v>87</v>
      </c>
      <c r="C2093" s="59">
        <v>2201</v>
      </c>
      <c r="D2093" s="59" t="s">
        <v>87</v>
      </c>
      <c r="E2093" s="59" t="s">
        <v>1244</v>
      </c>
      <c r="F2093" s="59" t="s">
        <v>1245</v>
      </c>
      <c r="G2093" s="59">
        <v>9501000</v>
      </c>
      <c r="H2093" s="59" t="s">
        <v>1018</v>
      </c>
      <c r="I2093" s="60"/>
      <c r="J2093" s="60"/>
      <c r="K2093" s="60"/>
      <c r="L2093" s="60"/>
      <c r="M2093" s="60">
        <v>1.25</v>
      </c>
      <c r="N2093" s="60"/>
      <c r="O2093" s="60"/>
      <c r="P2093" s="60"/>
      <c r="Q2093" s="60"/>
      <c r="R2093" s="60"/>
      <c r="S2093" s="60"/>
      <c r="T2093" s="60"/>
      <c r="U2093" s="58">
        <f t="shared" si="32"/>
        <v>1.25</v>
      </c>
    </row>
    <row r="2094" spans="1:21">
      <c r="A2094" s="59">
        <v>2201</v>
      </c>
      <c r="B2094" s="59" t="s">
        <v>87</v>
      </c>
      <c r="C2094" s="59">
        <v>2201</v>
      </c>
      <c r="D2094" s="59" t="s">
        <v>87</v>
      </c>
      <c r="E2094" s="59" t="s">
        <v>1244</v>
      </c>
      <c r="F2094" s="59" t="s">
        <v>1245</v>
      </c>
      <c r="G2094" s="59">
        <v>9502000</v>
      </c>
      <c r="H2094" s="59" t="s">
        <v>1019</v>
      </c>
      <c r="I2094" s="60"/>
      <c r="J2094" s="60"/>
      <c r="K2094" s="60">
        <v>584.88</v>
      </c>
      <c r="L2094" s="60"/>
      <c r="M2094" s="60">
        <v>7.05</v>
      </c>
      <c r="N2094" s="60"/>
      <c r="O2094" s="60">
        <v>48.55</v>
      </c>
      <c r="P2094" s="60"/>
      <c r="Q2094" s="60"/>
      <c r="R2094" s="60"/>
      <c r="S2094" s="60"/>
      <c r="T2094" s="60"/>
      <c r="U2094" s="58">
        <f t="shared" si="32"/>
        <v>640.4799999999999</v>
      </c>
    </row>
    <row r="2095" spans="1:21">
      <c r="A2095" s="59">
        <v>2201</v>
      </c>
      <c r="B2095" s="59" t="s">
        <v>87</v>
      </c>
      <c r="C2095" s="59">
        <v>2201</v>
      </c>
      <c r="D2095" s="59" t="s">
        <v>87</v>
      </c>
      <c r="E2095" s="59" t="s">
        <v>1244</v>
      </c>
      <c r="F2095" s="59" t="s">
        <v>1245</v>
      </c>
      <c r="G2095" s="59">
        <v>9505000</v>
      </c>
      <c r="H2095" s="59" t="s">
        <v>1020</v>
      </c>
      <c r="I2095" s="60"/>
      <c r="J2095" s="60"/>
      <c r="K2095" s="60"/>
      <c r="L2095" s="60"/>
      <c r="M2095" s="60">
        <v>4.68</v>
      </c>
      <c r="N2095" s="60"/>
      <c r="O2095" s="60"/>
      <c r="P2095" s="60"/>
      <c r="Q2095" s="60"/>
      <c r="R2095" s="60"/>
      <c r="S2095" s="60"/>
      <c r="T2095" s="60"/>
      <c r="U2095" s="58">
        <f t="shared" si="32"/>
        <v>4.68</v>
      </c>
    </row>
    <row r="2096" spans="1:21">
      <c r="A2096" s="59">
        <v>2201</v>
      </c>
      <c r="B2096" s="59" t="s">
        <v>87</v>
      </c>
      <c r="C2096" s="59">
        <v>2201</v>
      </c>
      <c r="D2096" s="59" t="s">
        <v>87</v>
      </c>
      <c r="E2096" s="59" t="s">
        <v>1244</v>
      </c>
      <c r="F2096" s="59" t="s">
        <v>1245</v>
      </c>
      <c r="G2096" s="59">
        <v>9506000</v>
      </c>
      <c r="H2096" s="59" t="s">
        <v>1021</v>
      </c>
      <c r="I2096" s="60">
        <v>3799.15</v>
      </c>
      <c r="J2096" s="60">
        <v>4688.4799999999996</v>
      </c>
      <c r="K2096" s="60">
        <v>-508.61</v>
      </c>
      <c r="L2096" s="60">
        <v>1679.63</v>
      </c>
      <c r="M2096" s="60">
        <v>1903.71</v>
      </c>
      <c r="N2096" s="60">
        <v>4703.5200000000004</v>
      </c>
      <c r="O2096" s="60">
        <v>11329.52</v>
      </c>
      <c r="P2096" s="60">
        <v>12864.35</v>
      </c>
      <c r="Q2096" s="60">
        <v>100121.72</v>
      </c>
      <c r="R2096" s="60">
        <v>16676.98</v>
      </c>
      <c r="S2096" s="60">
        <v>2528.29</v>
      </c>
      <c r="T2096" s="60">
        <v>7075.09</v>
      </c>
      <c r="U2096" s="58">
        <f t="shared" si="32"/>
        <v>166861.83000000002</v>
      </c>
    </row>
    <row r="2097" spans="1:21">
      <c r="A2097" s="59">
        <v>2201</v>
      </c>
      <c r="B2097" s="59" t="s">
        <v>87</v>
      </c>
      <c r="C2097" s="59">
        <v>2201</v>
      </c>
      <c r="D2097" s="59" t="s">
        <v>87</v>
      </c>
      <c r="E2097" s="59" t="s">
        <v>1244</v>
      </c>
      <c r="F2097" s="59" t="s">
        <v>1245</v>
      </c>
      <c r="G2097" s="59">
        <v>9511000</v>
      </c>
      <c r="H2097" s="59" t="s">
        <v>1023</v>
      </c>
      <c r="I2097" s="60">
        <v>21392.27</v>
      </c>
      <c r="J2097" s="60">
        <v>5734.83</v>
      </c>
      <c r="K2097" s="60">
        <v>10094.879999999999</v>
      </c>
      <c r="L2097" s="60">
        <v>8440.3799999999992</v>
      </c>
      <c r="M2097" s="60">
        <v>28927.59</v>
      </c>
      <c r="N2097" s="60">
        <v>3033.31</v>
      </c>
      <c r="O2097" s="60">
        <v>11373.17</v>
      </c>
      <c r="P2097" s="60">
        <v>15644.55</v>
      </c>
      <c r="Q2097" s="60">
        <v>39073.949999999997</v>
      </c>
      <c r="R2097" s="60">
        <v>8616.82</v>
      </c>
      <c r="S2097" s="60">
        <v>9691.5300000000007</v>
      </c>
      <c r="T2097" s="60">
        <v>4669.87</v>
      </c>
      <c r="U2097" s="58">
        <f t="shared" si="32"/>
        <v>166693.15</v>
      </c>
    </row>
    <row r="2098" spans="1:21">
      <c r="A2098" s="59">
        <v>2201</v>
      </c>
      <c r="B2098" s="59" t="s">
        <v>87</v>
      </c>
      <c r="C2098" s="59">
        <v>2201</v>
      </c>
      <c r="D2098" s="59" t="s">
        <v>87</v>
      </c>
      <c r="E2098" s="59" t="s">
        <v>1244</v>
      </c>
      <c r="F2098" s="59" t="s">
        <v>1245</v>
      </c>
      <c r="G2098" s="59">
        <v>9512000</v>
      </c>
      <c r="H2098" s="59" t="s">
        <v>1024</v>
      </c>
      <c r="I2098" s="60">
        <v>103849.5</v>
      </c>
      <c r="J2098" s="60">
        <v>52664.24</v>
      </c>
      <c r="K2098" s="60">
        <v>-431852.08</v>
      </c>
      <c r="L2098" s="60">
        <v>129777.95</v>
      </c>
      <c r="M2098" s="60">
        <v>129067.77</v>
      </c>
      <c r="N2098" s="60">
        <v>89202.880000000005</v>
      </c>
      <c r="O2098" s="60">
        <v>66007.75</v>
      </c>
      <c r="P2098" s="60">
        <v>533457.73</v>
      </c>
      <c r="Q2098" s="60">
        <v>-303449.87</v>
      </c>
      <c r="R2098" s="60">
        <v>13508.76</v>
      </c>
      <c r="S2098" s="60">
        <v>85004.21</v>
      </c>
      <c r="T2098" s="60">
        <v>36574.97</v>
      </c>
      <c r="U2098" s="58">
        <f t="shared" si="32"/>
        <v>503813.81000000006</v>
      </c>
    </row>
    <row r="2099" spans="1:21">
      <c r="A2099" s="59">
        <v>2201</v>
      </c>
      <c r="B2099" s="59" t="s">
        <v>87</v>
      </c>
      <c r="C2099" s="59">
        <v>2201</v>
      </c>
      <c r="D2099" s="59" t="s">
        <v>87</v>
      </c>
      <c r="E2099" s="59" t="s">
        <v>1244</v>
      </c>
      <c r="F2099" s="59" t="s">
        <v>1245</v>
      </c>
      <c r="G2099" s="59">
        <v>9513000</v>
      </c>
      <c r="H2099" s="59" t="s">
        <v>1025</v>
      </c>
      <c r="I2099" s="60">
        <v>6075.45</v>
      </c>
      <c r="J2099" s="60">
        <v>9849.52</v>
      </c>
      <c r="K2099" s="60">
        <v>9137.89</v>
      </c>
      <c r="L2099" s="60">
        <v>29163.89</v>
      </c>
      <c r="M2099" s="60">
        <v>32510.15</v>
      </c>
      <c r="N2099" s="60">
        <v>-4038.86</v>
      </c>
      <c r="O2099" s="60">
        <v>4358.08</v>
      </c>
      <c r="P2099" s="60">
        <v>7478.95</v>
      </c>
      <c r="Q2099" s="60">
        <v>-4436.07</v>
      </c>
      <c r="R2099" s="60">
        <v>57296.31</v>
      </c>
      <c r="S2099" s="60">
        <v>3856.61</v>
      </c>
      <c r="T2099" s="60">
        <v>4478.3999999999996</v>
      </c>
      <c r="U2099" s="58">
        <f t="shared" si="32"/>
        <v>155730.31999999998</v>
      </c>
    </row>
    <row r="2100" spans="1:21">
      <c r="A2100" s="59">
        <v>2201</v>
      </c>
      <c r="B2100" s="59" t="s">
        <v>87</v>
      </c>
      <c r="C2100" s="59">
        <v>2201</v>
      </c>
      <c r="D2100" s="59" t="s">
        <v>87</v>
      </c>
      <c r="E2100" s="59" t="s">
        <v>1244</v>
      </c>
      <c r="F2100" s="59" t="s">
        <v>1245</v>
      </c>
      <c r="G2100" s="59">
        <v>9514000</v>
      </c>
      <c r="H2100" s="59" t="s">
        <v>1026</v>
      </c>
      <c r="I2100" s="60">
        <v>21052.15</v>
      </c>
      <c r="J2100" s="60">
        <v>22479.25</v>
      </c>
      <c r="K2100" s="60">
        <v>33537.4</v>
      </c>
      <c r="L2100" s="60">
        <v>36540.660000000003</v>
      </c>
      <c r="M2100" s="60">
        <v>23572.63</v>
      </c>
      <c r="N2100" s="60">
        <v>34058.68</v>
      </c>
      <c r="O2100" s="60">
        <v>30580.91</v>
      </c>
      <c r="P2100" s="60">
        <v>20718.349999999999</v>
      </c>
      <c r="Q2100" s="60">
        <v>35560.74</v>
      </c>
      <c r="R2100" s="60">
        <v>30979.56</v>
      </c>
      <c r="S2100" s="60">
        <v>23487.21</v>
      </c>
      <c r="T2100" s="60">
        <v>28445.89</v>
      </c>
      <c r="U2100" s="58">
        <f t="shared" si="32"/>
        <v>341013.43000000005</v>
      </c>
    </row>
    <row r="2101" spans="1:21">
      <c r="A2101" s="59">
        <v>2201</v>
      </c>
      <c r="B2101" s="59" t="s">
        <v>87</v>
      </c>
      <c r="C2101" s="59">
        <v>2201</v>
      </c>
      <c r="D2101" s="59" t="s">
        <v>87</v>
      </c>
      <c r="E2101" s="59" t="s">
        <v>1244</v>
      </c>
      <c r="F2101" s="59" t="s">
        <v>1245</v>
      </c>
      <c r="G2101" s="59">
        <v>9548000</v>
      </c>
      <c r="H2101" s="59" t="s">
        <v>1029</v>
      </c>
      <c r="I2101" s="60">
        <v>22152.79</v>
      </c>
      <c r="J2101" s="60">
        <v>25289.95</v>
      </c>
      <c r="K2101" s="60">
        <v>10166.07</v>
      </c>
      <c r="L2101" s="60">
        <v>27555.23</v>
      </c>
      <c r="M2101" s="60">
        <v>58063.22</v>
      </c>
      <c r="N2101" s="60">
        <v>19091.509999999998</v>
      </c>
      <c r="O2101" s="60">
        <v>48240.11</v>
      </c>
      <c r="P2101" s="60">
        <v>33955.629999999997</v>
      </c>
      <c r="Q2101" s="60">
        <v>30753.26</v>
      </c>
      <c r="R2101" s="60">
        <v>64078.79</v>
      </c>
      <c r="S2101" s="60">
        <v>31942.86</v>
      </c>
      <c r="T2101" s="60">
        <v>14436.78</v>
      </c>
      <c r="U2101" s="58">
        <f t="shared" si="32"/>
        <v>385726.2</v>
      </c>
    </row>
    <row r="2102" spans="1:21">
      <c r="A2102" s="59">
        <v>2201</v>
      </c>
      <c r="B2102" s="59" t="s">
        <v>87</v>
      </c>
      <c r="C2102" s="59">
        <v>2201</v>
      </c>
      <c r="D2102" s="59" t="s">
        <v>87</v>
      </c>
      <c r="E2102" s="59" t="s">
        <v>1244</v>
      </c>
      <c r="F2102" s="59" t="s">
        <v>1245</v>
      </c>
      <c r="G2102" s="59">
        <v>9549000</v>
      </c>
      <c r="H2102" s="59" t="s">
        <v>1030</v>
      </c>
      <c r="I2102" s="60">
        <v>4762.8500000000004</v>
      </c>
      <c r="J2102" s="60">
        <v>-2633.16</v>
      </c>
      <c r="K2102" s="60">
        <v>23691.68</v>
      </c>
      <c r="L2102" s="60">
        <v>-10161.32</v>
      </c>
      <c r="M2102" s="60">
        <v>-9498.84</v>
      </c>
      <c r="N2102" s="60">
        <v>10218.459999999999</v>
      </c>
      <c r="O2102" s="60">
        <v>1638.64</v>
      </c>
      <c r="P2102" s="60">
        <v>18796.41</v>
      </c>
      <c r="Q2102" s="60">
        <v>8040.43</v>
      </c>
      <c r="R2102" s="60">
        <v>6745.08</v>
      </c>
      <c r="S2102" s="60">
        <v>5750.32</v>
      </c>
      <c r="T2102" s="60">
        <v>1399.12</v>
      </c>
      <c r="U2102" s="58">
        <f t="shared" si="32"/>
        <v>58749.670000000006</v>
      </c>
    </row>
    <row r="2103" spans="1:21">
      <c r="A2103" s="59">
        <v>2201</v>
      </c>
      <c r="B2103" s="59" t="s">
        <v>87</v>
      </c>
      <c r="C2103" s="59">
        <v>2201</v>
      </c>
      <c r="D2103" s="59" t="s">
        <v>87</v>
      </c>
      <c r="E2103" s="59" t="s">
        <v>1244</v>
      </c>
      <c r="F2103" s="59" t="s">
        <v>1245</v>
      </c>
      <c r="G2103" s="59">
        <v>9552000</v>
      </c>
      <c r="H2103" s="59" t="s">
        <v>1031</v>
      </c>
      <c r="I2103" s="60">
        <v>11409.87</v>
      </c>
      <c r="J2103" s="60">
        <v>14322.17</v>
      </c>
      <c r="K2103" s="60">
        <v>11493.51</v>
      </c>
      <c r="L2103" s="60">
        <v>10414.74</v>
      </c>
      <c r="M2103" s="60">
        <v>3762.07</v>
      </c>
      <c r="N2103" s="60">
        <v>12131.42</v>
      </c>
      <c r="O2103" s="60">
        <v>13315.25</v>
      </c>
      <c r="P2103" s="60">
        <v>6702.24</v>
      </c>
      <c r="Q2103" s="60">
        <v>7490.08</v>
      </c>
      <c r="R2103" s="60">
        <v>-2040.81</v>
      </c>
      <c r="S2103" s="60">
        <v>7578.48</v>
      </c>
      <c r="T2103" s="60">
        <v>4282.54</v>
      </c>
      <c r="U2103" s="58">
        <f t="shared" si="32"/>
        <v>100861.56</v>
      </c>
    </row>
    <row r="2104" spans="1:21">
      <c r="A2104" s="59">
        <v>2201</v>
      </c>
      <c r="B2104" s="59" t="s">
        <v>87</v>
      </c>
      <c r="C2104" s="59">
        <v>2201</v>
      </c>
      <c r="D2104" s="59" t="s">
        <v>87</v>
      </c>
      <c r="E2104" s="59" t="s">
        <v>1244</v>
      </c>
      <c r="F2104" s="59" t="s">
        <v>1245</v>
      </c>
      <c r="G2104" s="59">
        <v>9553000</v>
      </c>
      <c r="H2104" s="59" t="s">
        <v>1032</v>
      </c>
      <c r="I2104" s="60">
        <v>68944.83</v>
      </c>
      <c r="J2104" s="60">
        <v>183826.97</v>
      </c>
      <c r="K2104" s="60">
        <v>126376.64</v>
      </c>
      <c r="L2104" s="60">
        <v>102344.2</v>
      </c>
      <c r="M2104" s="60">
        <v>88409.77</v>
      </c>
      <c r="N2104" s="60">
        <v>134127.67999999999</v>
      </c>
      <c r="O2104" s="60">
        <v>109777.81</v>
      </c>
      <c r="P2104" s="60">
        <v>108739.69</v>
      </c>
      <c r="Q2104" s="60">
        <v>202500</v>
      </c>
      <c r="R2104" s="60">
        <v>122913.68</v>
      </c>
      <c r="S2104" s="60">
        <v>141795.73000000001</v>
      </c>
      <c r="T2104" s="60">
        <v>43172.32</v>
      </c>
      <c r="U2104" s="58">
        <f t="shared" si="32"/>
        <v>1432929.32</v>
      </c>
    </row>
    <row r="2105" spans="1:21">
      <c r="A2105" s="59">
        <v>2201</v>
      </c>
      <c r="B2105" s="59" t="s">
        <v>87</v>
      </c>
      <c r="C2105" s="59">
        <v>2201</v>
      </c>
      <c r="D2105" s="59" t="s">
        <v>87</v>
      </c>
      <c r="E2105" s="59" t="s">
        <v>1244</v>
      </c>
      <c r="F2105" s="59" t="s">
        <v>1245</v>
      </c>
      <c r="G2105" s="59">
        <v>9554000</v>
      </c>
      <c r="H2105" s="59" t="s">
        <v>1033</v>
      </c>
      <c r="I2105" s="60">
        <v>10681.62</v>
      </c>
      <c r="J2105" s="60">
        <v>12615.74</v>
      </c>
      <c r="K2105" s="60">
        <v>2907.66</v>
      </c>
      <c r="L2105" s="60">
        <v>15373.24</v>
      </c>
      <c r="M2105" s="60">
        <v>7440.89</v>
      </c>
      <c r="N2105" s="60">
        <v>2929.31</v>
      </c>
      <c r="O2105" s="60">
        <v>17399.68</v>
      </c>
      <c r="P2105" s="60"/>
      <c r="Q2105" s="60">
        <v>1335.62</v>
      </c>
      <c r="R2105" s="60">
        <v>6009.35</v>
      </c>
      <c r="S2105" s="60"/>
      <c r="T2105" s="60">
        <v>92.18</v>
      </c>
      <c r="U2105" s="58">
        <f t="shared" si="32"/>
        <v>76785.289999999994</v>
      </c>
    </row>
    <row r="2106" spans="1:21">
      <c r="A2106" s="59">
        <v>2201</v>
      </c>
      <c r="B2106" s="59" t="s">
        <v>87</v>
      </c>
      <c r="C2106" s="59">
        <v>2201</v>
      </c>
      <c r="D2106" s="59" t="s">
        <v>87</v>
      </c>
      <c r="E2106" s="59" t="s">
        <v>1244</v>
      </c>
      <c r="F2106" s="59" t="s">
        <v>1245</v>
      </c>
      <c r="G2106" s="59">
        <v>9556000</v>
      </c>
      <c r="H2106" s="59" t="s">
        <v>1034</v>
      </c>
      <c r="I2106" s="60"/>
      <c r="J2106" s="60"/>
      <c r="K2106" s="60"/>
      <c r="L2106" s="60"/>
      <c r="M2106" s="60">
        <v>1.7</v>
      </c>
      <c r="N2106" s="60"/>
      <c r="O2106" s="60"/>
      <c r="P2106" s="60"/>
      <c r="Q2106" s="60"/>
      <c r="R2106" s="60"/>
      <c r="S2106" s="60"/>
      <c r="T2106" s="60"/>
      <c r="U2106" s="58">
        <f t="shared" si="32"/>
        <v>1.7</v>
      </c>
    </row>
    <row r="2107" spans="1:21">
      <c r="A2107" s="59">
        <v>2201</v>
      </c>
      <c r="B2107" s="59" t="s">
        <v>87</v>
      </c>
      <c r="C2107" s="59">
        <v>2201</v>
      </c>
      <c r="D2107" s="59" t="s">
        <v>87</v>
      </c>
      <c r="E2107" s="59" t="s">
        <v>1244</v>
      </c>
      <c r="F2107" s="59" t="s">
        <v>1245</v>
      </c>
      <c r="G2107" s="59">
        <v>9560000</v>
      </c>
      <c r="H2107" s="59" t="s">
        <v>1035</v>
      </c>
      <c r="I2107" s="60"/>
      <c r="J2107" s="60"/>
      <c r="K2107" s="60"/>
      <c r="L2107" s="60"/>
      <c r="M2107" s="60">
        <v>1.97</v>
      </c>
      <c r="N2107" s="60"/>
      <c r="O2107" s="60"/>
      <c r="P2107" s="60"/>
      <c r="Q2107" s="60"/>
      <c r="R2107" s="60"/>
      <c r="S2107" s="60"/>
      <c r="T2107" s="60"/>
      <c r="U2107" s="58">
        <f t="shared" si="32"/>
        <v>1.97</v>
      </c>
    </row>
    <row r="2108" spans="1:21">
      <c r="A2108" s="59">
        <v>2201</v>
      </c>
      <c r="B2108" s="59" t="s">
        <v>87</v>
      </c>
      <c r="C2108" s="59">
        <v>2201</v>
      </c>
      <c r="D2108" s="59" t="s">
        <v>87</v>
      </c>
      <c r="E2108" s="59" t="s">
        <v>1244</v>
      </c>
      <c r="F2108" s="59" t="s">
        <v>1245</v>
      </c>
      <c r="G2108" s="59">
        <v>9561100</v>
      </c>
      <c r="H2108" s="59" t="s">
        <v>1036</v>
      </c>
      <c r="I2108" s="60"/>
      <c r="J2108" s="60"/>
      <c r="K2108" s="60"/>
      <c r="L2108" s="60"/>
      <c r="M2108" s="60">
        <v>0.22</v>
      </c>
      <c r="N2108" s="60"/>
      <c r="O2108" s="60"/>
      <c r="P2108" s="60"/>
      <c r="Q2108" s="60"/>
      <c r="R2108" s="60"/>
      <c r="S2108" s="60"/>
      <c r="T2108" s="60"/>
      <c r="U2108" s="58">
        <f t="shared" si="32"/>
        <v>0.22</v>
      </c>
    </row>
    <row r="2109" spans="1:21">
      <c r="A2109" s="59">
        <v>2201</v>
      </c>
      <c r="B2109" s="59" t="s">
        <v>87</v>
      </c>
      <c r="C2109" s="59">
        <v>2201</v>
      </c>
      <c r="D2109" s="59" t="s">
        <v>87</v>
      </c>
      <c r="E2109" s="59" t="s">
        <v>1244</v>
      </c>
      <c r="F2109" s="59" t="s">
        <v>1245</v>
      </c>
      <c r="G2109" s="59">
        <v>9561200</v>
      </c>
      <c r="H2109" s="59" t="s">
        <v>1037</v>
      </c>
      <c r="I2109" s="60"/>
      <c r="J2109" s="60"/>
      <c r="K2109" s="60"/>
      <c r="L2109" s="60"/>
      <c r="M2109" s="60">
        <v>4.17</v>
      </c>
      <c r="N2109" s="60"/>
      <c r="O2109" s="60"/>
      <c r="P2109" s="60"/>
      <c r="Q2109" s="60"/>
      <c r="R2109" s="60"/>
      <c r="S2109" s="60"/>
      <c r="T2109" s="60"/>
      <c r="U2109" s="58">
        <f t="shared" si="32"/>
        <v>4.17</v>
      </c>
    </row>
    <row r="2110" spans="1:21">
      <c r="A2110" s="59">
        <v>2201</v>
      </c>
      <c r="B2110" s="59" t="s">
        <v>87</v>
      </c>
      <c r="C2110" s="59">
        <v>2201</v>
      </c>
      <c r="D2110" s="59" t="s">
        <v>87</v>
      </c>
      <c r="E2110" s="59" t="s">
        <v>1244</v>
      </c>
      <c r="F2110" s="59" t="s">
        <v>1245</v>
      </c>
      <c r="G2110" s="59">
        <v>9561300</v>
      </c>
      <c r="H2110" s="59" t="s">
        <v>1038</v>
      </c>
      <c r="I2110" s="60"/>
      <c r="J2110" s="60"/>
      <c r="K2110" s="60"/>
      <c r="L2110" s="60"/>
      <c r="M2110" s="60">
        <v>2.7</v>
      </c>
      <c r="N2110" s="60"/>
      <c r="O2110" s="60"/>
      <c r="P2110" s="60"/>
      <c r="Q2110" s="60"/>
      <c r="R2110" s="60"/>
      <c r="S2110" s="60"/>
      <c r="T2110" s="60"/>
      <c r="U2110" s="58">
        <f t="shared" si="32"/>
        <v>2.7</v>
      </c>
    </row>
    <row r="2111" spans="1:21">
      <c r="A2111" s="59">
        <v>2201</v>
      </c>
      <c r="B2111" s="59" t="s">
        <v>87</v>
      </c>
      <c r="C2111" s="59">
        <v>2201</v>
      </c>
      <c r="D2111" s="59" t="s">
        <v>87</v>
      </c>
      <c r="E2111" s="59" t="s">
        <v>1244</v>
      </c>
      <c r="F2111" s="59" t="s">
        <v>1245</v>
      </c>
      <c r="G2111" s="59">
        <v>9562000</v>
      </c>
      <c r="H2111" s="59" t="s">
        <v>1039</v>
      </c>
      <c r="I2111" s="60"/>
      <c r="J2111" s="60"/>
      <c r="K2111" s="60"/>
      <c r="L2111" s="60"/>
      <c r="M2111" s="60">
        <v>2.81</v>
      </c>
      <c r="N2111" s="60"/>
      <c r="O2111" s="60"/>
      <c r="P2111" s="60"/>
      <c r="Q2111" s="60"/>
      <c r="R2111" s="60"/>
      <c r="S2111" s="60"/>
      <c r="T2111" s="60"/>
      <c r="U2111" s="58">
        <f t="shared" si="32"/>
        <v>2.81</v>
      </c>
    </row>
    <row r="2112" spans="1:21">
      <c r="A2112" s="59">
        <v>2201</v>
      </c>
      <c r="B2112" s="59" t="s">
        <v>87</v>
      </c>
      <c r="C2112" s="59">
        <v>2201</v>
      </c>
      <c r="D2112" s="59" t="s">
        <v>87</v>
      </c>
      <c r="E2112" s="59" t="s">
        <v>1244</v>
      </c>
      <c r="F2112" s="59" t="s">
        <v>1245</v>
      </c>
      <c r="G2112" s="59">
        <v>9563000</v>
      </c>
      <c r="H2112" s="59" t="s">
        <v>1040</v>
      </c>
      <c r="I2112" s="60"/>
      <c r="J2112" s="60"/>
      <c r="K2112" s="60"/>
      <c r="L2112" s="60"/>
      <c r="M2112" s="60">
        <v>0.52</v>
      </c>
      <c r="N2112" s="60"/>
      <c r="O2112" s="60"/>
      <c r="P2112" s="60">
        <v>15528.06</v>
      </c>
      <c r="Q2112" s="60">
        <v>6259.68</v>
      </c>
      <c r="R2112" s="60"/>
      <c r="S2112" s="60"/>
      <c r="T2112" s="60"/>
      <c r="U2112" s="58">
        <f t="shared" si="32"/>
        <v>21788.260000000002</v>
      </c>
    </row>
    <row r="2113" spans="1:21">
      <c r="A2113" s="59">
        <v>2201</v>
      </c>
      <c r="B2113" s="59" t="s">
        <v>87</v>
      </c>
      <c r="C2113" s="59">
        <v>2201</v>
      </c>
      <c r="D2113" s="59" t="s">
        <v>87</v>
      </c>
      <c r="E2113" s="59" t="s">
        <v>1244</v>
      </c>
      <c r="F2113" s="59" t="s">
        <v>1245</v>
      </c>
      <c r="G2113" s="59">
        <v>9566000</v>
      </c>
      <c r="H2113" s="59" t="s">
        <v>1041</v>
      </c>
      <c r="I2113" s="60">
        <v>1902.87</v>
      </c>
      <c r="J2113" s="60">
        <v>2171.75</v>
      </c>
      <c r="K2113" s="60">
        <v>4009.95</v>
      </c>
      <c r="L2113" s="60">
        <v>1202.29</v>
      </c>
      <c r="M2113" s="60">
        <v>5286.53</v>
      </c>
      <c r="N2113" s="60">
        <v>4765.8500000000004</v>
      </c>
      <c r="O2113" s="60">
        <v>1441.07</v>
      </c>
      <c r="P2113" s="60">
        <v>1284.1400000000001</v>
      </c>
      <c r="Q2113" s="60">
        <v>2127.3000000000002</v>
      </c>
      <c r="R2113" s="60">
        <v>2651.97</v>
      </c>
      <c r="S2113" s="60">
        <v>3280.69</v>
      </c>
      <c r="T2113" s="60">
        <v>5199.32</v>
      </c>
      <c r="U2113" s="58">
        <f t="shared" si="32"/>
        <v>35323.729999999996</v>
      </c>
    </row>
    <row r="2114" spans="1:21">
      <c r="A2114" s="59">
        <v>2201</v>
      </c>
      <c r="B2114" s="59" t="s">
        <v>87</v>
      </c>
      <c r="C2114" s="59">
        <v>2201</v>
      </c>
      <c r="D2114" s="59" t="s">
        <v>87</v>
      </c>
      <c r="E2114" s="59" t="s">
        <v>1244</v>
      </c>
      <c r="F2114" s="59" t="s">
        <v>1245</v>
      </c>
      <c r="G2114" s="59">
        <v>9569200</v>
      </c>
      <c r="H2114" s="59" t="s">
        <v>1043</v>
      </c>
      <c r="I2114" s="60"/>
      <c r="J2114" s="60"/>
      <c r="K2114" s="60"/>
      <c r="L2114" s="60"/>
      <c r="M2114" s="60">
        <v>0.67</v>
      </c>
      <c r="N2114" s="60"/>
      <c r="O2114" s="60"/>
      <c r="P2114" s="60"/>
      <c r="Q2114" s="60"/>
      <c r="R2114" s="60"/>
      <c r="S2114" s="60"/>
      <c r="T2114" s="60"/>
      <c r="U2114" s="58">
        <f t="shared" si="32"/>
        <v>0.67</v>
      </c>
    </row>
    <row r="2115" spans="1:21">
      <c r="A2115" s="59">
        <v>2201</v>
      </c>
      <c r="B2115" s="59" t="s">
        <v>87</v>
      </c>
      <c r="C2115" s="59">
        <v>2201</v>
      </c>
      <c r="D2115" s="59" t="s">
        <v>87</v>
      </c>
      <c r="E2115" s="59" t="s">
        <v>1244</v>
      </c>
      <c r="F2115" s="59" t="s">
        <v>1245</v>
      </c>
      <c r="G2115" s="59">
        <v>9569300</v>
      </c>
      <c r="H2115" s="59" t="s">
        <v>1044</v>
      </c>
      <c r="I2115" s="60">
        <v>5355.88</v>
      </c>
      <c r="J2115" s="60">
        <v>1220.1300000000001</v>
      </c>
      <c r="K2115" s="60">
        <v>1062.32</v>
      </c>
      <c r="L2115" s="60"/>
      <c r="M2115" s="60">
        <v>0.57999999999999996</v>
      </c>
      <c r="N2115" s="60"/>
      <c r="O2115" s="60">
        <v>2252.75</v>
      </c>
      <c r="P2115" s="60"/>
      <c r="Q2115" s="60">
        <v>3463.15</v>
      </c>
      <c r="R2115" s="60">
        <v>-424.96</v>
      </c>
      <c r="S2115" s="60">
        <v>543.70000000000005</v>
      </c>
      <c r="T2115" s="60"/>
      <c r="U2115" s="58">
        <f t="shared" ref="U2115:U2178" si="33">SUM(I2115:T2115)</f>
        <v>13473.550000000001</v>
      </c>
    </row>
    <row r="2116" spans="1:21">
      <c r="A2116" s="59">
        <v>2201</v>
      </c>
      <c r="B2116" s="59" t="s">
        <v>87</v>
      </c>
      <c r="C2116" s="59">
        <v>2201</v>
      </c>
      <c r="D2116" s="59" t="s">
        <v>87</v>
      </c>
      <c r="E2116" s="59" t="s">
        <v>1244</v>
      </c>
      <c r="F2116" s="59" t="s">
        <v>1245</v>
      </c>
      <c r="G2116" s="59">
        <v>9570000</v>
      </c>
      <c r="H2116" s="59" t="s">
        <v>1045</v>
      </c>
      <c r="I2116" s="60">
        <v>10622.4</v>
      </c>
      <c r="J2116" s="60">
        <v>5506.38</v>
      </c>
      <c r="K2116" s="60">
        <v>2871.96</v>
      </c>
      <c r="L2116" s="60">
        <v>8176.19</v>
      </c>
      <c r="M2116" s="60">
        <v>7415.82</v>
      </c>
      <c r="N2116" s="60">
        <v>2456.11</v>
      </c>
      <c r="O2116" s="60">
        <v>10036.1</v>
      </c>
      <c r="P2116" s="60">
        <v>-11110.88</v>
      </c>
      <c r="Q2116" s="60">
        <v>3209.56</v>
      </c>
      <c r="R2116" s="60">
        <v>5121.7</v>
      </c>
      <c r="S2116" s="60">
        <v>1325.8</v>
      </c>
      <c r="T2116" s="60">
        <v>5291.27</v>
      </c>
      <c r="U2116" s="58">
        <f t="shared" si="33"/>
        <v>50922.41</v>
      </c>
    </row>
    <row r="2117" spans="1:21">
      <c r="A2117" s="59">
        <v>2201</v>
      </c>
      <c r="B2117" s="59" t="s">
        <v>87</v>
      </c>
      <c r="C2117" s="59">
        <v>2201</v>
      </c>
      <c r="D2117" s="59" t="s">
        <v>87</v>
      </c>
      <c r="E2117" s="59" t="s">
        <v>1244</v>
      </c>
      <c r="F2117" s="59" t="s">
        <v>1245</v>
      </c>
      <c r="G2117" s="59">
        <v>9571000</v>
      </c>
      <c r="H2117" s="59" t="s">
        <v>1046</v>
      </c>
      <c r="I2117" s="60">
        <v>2548.5</v>
      </c>
      <c r="J2117" s="60">
        <v>1208.4100000000001</v>
      </c>
      <c r="K2117" s="60">
        <v>6665.69</v>
      </c>
      <c r="L2117" s="60">
        <v>6113.76</v>
      </c>
      <c r="M2117" s="60">
        <v>4002.48</v>
      </c>
      <c r="N2117" s="60">
        <v>7224.23</v>
      </c>
      <c r="O2117" s="60">
        <v>4365.47</v>
      </c>
      <c r="P2117" s="60">
        <v>1491.62</v>
      </c>
      <c r="Q2117" s="60">
        <v>3405.79</v>
      </c>
      <c r="R2117" s="60">
        <v>1871.04</v>
      </c>
      <c r="S2117" s="60">
        <v>2434.4</v>
      </c>
      <c r="T2117" s="60">
        <v>1232.3900000000001</v>
      </c>
      <c r="U2117" s="58">
        <f t="shared" si="33"/>
        <v>42563.780000000006</v>
      </c>
    </row>
    <row r="2118" spans="1:21">
      <c r="A2118" s="59">
        <v>2201</v>
      </c>
      <c r="B2118" s="59" t="s">
        <v>87</v>
      </c>
      <c r="C2118" s="59">
        <v>2201</v>
      </c>
      <c r="D2118" s="59" t="s">
        <v>87</v>
      </c>
      <c r="E2118" s="59" t="s">
        <v>1244</v>
      </c>
      <c r="F2118" s="59" t="s">
        <v>1245</v>
      </c>
      <c r="G2118" s="59">
        <v>9580000</v>
      </c>
      <c r="H2118" s="59" t="s">
        <v>1047</v>
      </c>
      <c r="I2118" s="60"/>
      <c r="J2118" s="60">
        <v>496084.36</v>
      </c>
      <c r="K2118" s="60">
        <v>515010.98</v>
      </c>
      <c r="L2118" s="60">
        <v>304824.95</v>
      </c>
      <c r="M2118" s="60">
        <v>27445.98</v>
      </c>
      <c r="N2118" s="60"/>
      <c r="O2118" s="60"/>
      <c r="P2118" s="60"/>
      <c r="Q2118" s="60"/>
      <c r="R2118" s="60"/>
      <c r="S2118" s="60"/>
      <c r="T2118" s="60"/>
      <c r="U2118" s="58">
        <f t="shared" si="33"/>
        <v>1343366.27</v>
      </c>
    </row>
    <row r="2119" spans="1:21">
      <c r="A2119" s="59">
        <v>2201</v>
      </c>
      <c r="B2119" s="59" t="s">
        <v>87</v>
      </c>
      <c r="C2119" s="59">
        <v>2201</v>
      </c>
      <c r="D2119" s="59" t="s">
        <v>87</v>
      </c>
      <c r="E2119" s="59" t="s">
        <v>1244</v>
      </c>
      <c r="F2119" s="59" t="s">
        <v>1245</v>
      </c>
      <c r="G2119" s="59">
        <v>9581000</v>
      </c>
      <c r="H2119" s="59" t="s">
        <v>1048</v>
      </c>
      <c r="I2119" s="60">
        <v>8965.5499999999993</v>
      </c>
      <c r="J2119" s="60"/>
      <c r="K2119" s="60">
        <v>818.13</v>
      </c>
      <c r="L2119" s="60">
        <v>8695.35</v>
      </c>
      <c r="M2119" s="60">
        <v>-3931.21</v>
      </c>
      <c r="N2119" s="60">
        <v>22660.01</v>
      </c>
      <c r="O2119" s="60">
        <v>9820.35</v>
      </c>
      <c r="P2119" s="60">
        <v>1483.72</v>
      </c>
      <c r="Q2119" s="60">
        <v>1730.12</v>
      </c>
      <c r="R2119" s="60">
        <v>3118.23</v>
      </c>
      <c r="S2119" s="60">
        <v>-40524.699999999997</v>
      </c>
      <c r="T2119" s="60"/>
      <c r="U2119" s="58">
        <f t="shared" si="33"/>
        <v>12835.55000000001</v>
      </c>
    </row>
    <row r="2120" spans="1:21">
      <c r="A2120" s="59">
        <v>2201</v>
      </c>
      <c r="B2120" s="59" t="s">
        <v>87</v>
      </c>
      <c r="C2120" s="59">
        <v>2201</v>
      </c>
      <c r="D2120" s="59" t="s">
        <v>87</v>
      </c>
      <c r="E2120" s="59" t="s">
        <v>1244</v>
      </c>
      <c r="F2120" s="59" t="s">
        <v>1245</v>
      </c>
      <c r="G2120" s="59">
        <v>9582000</v>
      </c>
      <c r="H2120" s="59" t="s">
        <v>1049</v>
      </c>
      <c r="I2120" s="60"/>
      <c r="J2120" s="60"/>
      <c r="K2120" s="60"/>
      <c r="L2120" s="60"/>
      <c r="M2120" s="60">
        <v>3718.51</v>
      </c>
      <c r="N2120" s="60">
        <v>-3087.09</v>
      </c>
      <c r="O2120" s="60"/>
      <c r="P2120" s="60"/>
      <c r="Q2120" s="60"/>
      <c r="R2120" s="60"/>
      <c r="S2120" s="60"/>
      <c r="T2120" s="60"/>
      <c r="U2120" s="58">
        <f t="shared" si="33"/>
        <v>631.42000000000007</v>
      </c>
    </row>
    <row r="2121" spans="1:21">
      <c r="A2121" s="59">
        <v>2201</v>
      </c>
      <c r="B2121" s="59" t="s">
        <v>87</v>
      </c>
      <c r="C2121" s="59">
        <v>2201</v>
      </c>
      <c r="D2121" s="59" t="s">
        <v>87</v>
      </c>
      <c r="E2121" s="59" t="s">
        <v>1244</v>
      </c>
      <c r="F2121" s="59" t="s">
        <v>1245</v>
      </c>
      <c r="G2121" s="59">
        <v>9583000</v>
      </c>
      <c r="H2121" s="59" t="s">
        <v>1050</v>
      </c>
      <c r="I2121" s="60">
        <v>-116105.64</v>
      </c>
      <c r="J2121" s="60">
        <v>-1339.25</v>
      </c>
      <c r="K2121" s="60">
        <v>8105.52</v>
      </c>
      <c r="L2121" s="60">
        <v>2917.51</v>
      </c>
      <c r="M2121" s="60">
        <v>2489.13</v>
      </c>
      <c r="N2121" s="60">
        <v>6792.02</v>
      </c>
      <c r="O2121" s="60">
        <v>6155.73</v>
      </c>
      <c r="P2121" s="60">
        <v>3192.49</v>
      </c>
      <c r="Q2121" s="60">
        <v>9453.2000000000007</v>
      </c>
      <c r="R2121" s="60">
        <v>6684.08</v>
      </c>
      <c r="S2121" s="60">
        <v>6401.62</v>
      </c>
      <c r="T2121" s="60">
        <v>5103.1899999999996</v>
      </c>
      <c r="U2121" s="58">
        <f t="shared" si="33"/>
        <v>-60150.399999999987</v>
      </c>
    </row>
    <row r="2122" spans="1:21">
      <c r="A2122" s="59">
        <v>2201</v>
      </c>
      <c r="B2122" s="59" t="s">
        <v>87</v>
      </c>
      <c r="C2122" s="59">
        <v>2201</v>
      </c>
      <c r="D2122" s="59" t="s">
        <v>87</v>
      </c>
      <c r="E2122" s="59" t="s">
        <v>1244</v>
      </c>
      <c r="F2122" s="59" t="s">
        <v>1245</v>
      </c>
      <c r="G2122" s="59">
        <v>9584000</v>
      </c>
      <c r="H2122" s="59" t="s">
        <v>1051</v>
      </c>
      <c r="I2122" s="60"/>
      <c r="J2122" s="60"/>
      <c r="K2122" s="60"/>
      <c r="L2122" s="60"/>
      <c r="M2122" s="60">
        <v>1.8</v>
      </c>
      <c r="N2122" s="60"/>
      <c r="O2122" s="60"/>
      <c r="P2122" s="60"/>
      <c r="Q2122" s="60"/>
      <c r="R2122" s="60"/>
      <c r="S2122" s="60"/>
      <c r="T2122" s="60"/>
      <c r="U2122" s="58">
        <f t="shared" si="33"/>
        <v>1.8</v>
      </c>
    </row>
    <row r="2123" spans="1:21">
      <c r="A2123" s="59">
        <v>2201</v>
      </c>
      <c r="B2123" s="59" t="s">
        <v>87</v>
      </c>
      <c r="C2123" s="59">
        <v>2201</v>
      </c>
      <c r="D2123" s="59" t="s">
        <v>87</v>
      </c>
      <c r="E2123" s="59" t="s">
        <v>1244</v>
      </c>
      <c r="F2123" s="59" t="s">
        <v>1245</v>
      </c>
      <c r="G2123" s="59">
        <v>9585000</v>
      </c>
      <c r="H2123" s="59" t="s">
        <v>1052</v>
      </c>
      <c r="I2123" s="60"/>
      <c r="J2123" s="60"/>
      <c r="K2123" s="60"/>
      <c r="L2123" s="60"/>
      <c r="M2123" s="60">
        <v>4.83</v>
      </c>
      <c r="N2123" s="60"/>
      <c r="O2123" s="60"/>
      <c r="P2123" s="60"/>
      <c r="Q2123" s="60"/>
      <c r="R2123" s="60"/>
      <c r="S2123" s="60"/>
      <c r="T2123" s="60"/>
      <c r="U2123" s="58">
        <f t="shared" si="33"/>
        <v>4.83</v>
      </c>
    </row>
    <row r="2124" spans="1:21">
      <c r="A2124" s="59">
        <v>2201</v>
      </c>
      <c r="B2124" s="59" t="s">
        <v>87</v>
      </c>
      <c r="C2124" s="59">
        <v>2201</v>
      </c>
      <c r="D2124" s="59" t="s">
        <v>87</v>
      </c>
      <c r="E2124" s="59" t="s">
        <v>1244</v>
      </c>
      <c r="F2124" s="59" t="s">
        <v>1245</v>
      </c>
      <c r="G2124" s="59">
        <v>9586000</v>
      </c>
      <c r="H2124" s="59" t="s">
        <v>1053</v>
      </c>
      <c r="I2124" s="60">
        <v>-6714.21</v>
      </c>
      <c r="J2124" s="60">
        <v>12740.9</v>
      </c>
      <c r="K2124" s="60">
        <v>1328.92</v>
      </c>
      <c r="L2124" s="60">
        <v>-1639.31</v>
      </c>
      <c r="M2124" s="60">
        <v>-4817.1899999999996</v>
      </c>
      <c r="N2124" s="60">
        <v>4455.47</v>
      </c>
      <c r="O2124" s="60">
        <v>6864.06</v>
      </c>
      <c r="P2124" s="60">
        <v>14209.47</v>
      </c>
      <c r="Q2124" s="60">
        <v>4880.2700000000004</v>
      </c>
      <c r="R2124" s="60">
        <v>12952.81</v>
      </c>
      <c r="S2124" s="60">
        <v>32971.94</v>
      </c>
      <c r="T2124" s="60">
        <v>-29251.83</v>
      </c>
      <c r="U2124" s="58">
        <f t="shared" si="33"/>
        <v>47981.3</v>
      </c>
    </row>
    <row r="2125" spans="1:21">
      <c r="A2125" s="59">
        <v>2201</v>
      </c>
      <c r="B2125" s="59" t="s">
        <v>87</v>
      </c>
      <c r="C2125" s="59">
        <v>2201</v>
      </c>
      <c r="D2125" s="59" t="s">
        <v>87</v>
      </c>
      <c r="E2125" s="59" t="s">
        <v>1244</v>
      </c>
      <c r="F2125" s="59" t="s">
        <v>1245</v>
      </c>
      <c r="G2125" s="59">
        <v>9587000</v>
      </c>
      <c r="H2125" s="59" t="s">
        <v>1054</v>
      </c>
      <c r="I2125" s="60"/>
      <c r="J2125" s="60"/>
      <c r="K2125" s="60"/>
      <c r="L2125" s="60"/>
      <c r="M2125" s="60">
        <v>1.1499999999999999</v>
      </c>
      <c r="N2125" s="60"/>
      <c r="O2125" s="60"/>
      <c r="P2125" s="60"/>
      <c r="Q2125" s="60"/>
      <c r="R2125" s="60"/>
      <c r="S2125" s="60"/>
      <c r="T2125" s="60"/>
      <c r="U2125" s="58">
        <f t="shared" si="33"/>
        <v>1.1499999999999999</v>
      </c>
    </row>
    <row r="2126" spans="1:21">
      <c r="A2126" s="59">
        <v>2201</v>
      </c>
      <c r="B2126" s="59" t="s">
        <v>87</v>
      </c>
      <c r="C2126" s="59">
        <v>2201</v>
      </c>
      <c r="D2126" s="59" t="s">
        <v>87</v>
      </c>
      <c r="E2126" s="59" t="s">
        <v>1244</v>
      </c>
      <c r="F2126" s="59" t="s">
        <v>1245</v>
      </c>
      <c r="G2126" s="59">
        <v>9588000</v>
      </c>
      <c r="H2126" s="59" t="s">
        <v>1055</v>
      </c>
      <c r="I2126" s="60">
        <v>620856.64</v>
      </c>
      <c r="J2126" s="60">
        <v>446111.58</v>
      </c>
      <c r="K2126" s="60">
        <v>482729.31</v>
      </c>
      <c r="L2126" s="60">
        <v>-107013.63</v>
      </c>
      <c r="M2126" s="60">
        <v>430803.37</v>
      </c>
      <c r="N2126" s="60">
        <v>410363.77</v>
      </c>
      <c r="O2126" s="60">
        <v>369628.95</v>
      </c>
      <c r="P2126" s="60">
        <v>428700.95</v>
      </c>
      <c r="Q2126" s="60">
        <v>356950.35</v>
      </c>
      <c r="R2126" s="60">
        <v>369358.48</v>
      </c>
      <c r="S2126" s="60">
        <v>413185.91</v>
      </c>
      <c r="T2126" s="60">
        <v>302759.84000000003</v>
      </c>
      <c r="U2126" s="58">
        <f t="shared" si="33"/>
        <v>4524435.5200000005</v>
      </c>
    </row>
    <row r="2127" spans="1:21">
      <c r="A2127" s="59">
        <v>2201</v>
      </c>
      <c r="B2127" s="59" t="s">
        <v>87</v>
      </c>
      <c r="C2127" s="59">
        <v>2201</v>
      </c>
      <c r="D2127" s="59" t="s">
        <v>87</v>
      </c>
      <c r="E2127" s="59" t="s">
        <v>1244</v>
      </c>
      <c r="F2127" s="59" t="s">
        <v>1245</v>
      </c>
      <c r="G2127" s="59">
        <v>9591000</v>
      </c>
      <c r="H2127" s="59" t="s">
        <v>1056</v>
      </c>
      <c r="I2127" s="60">
        <v>6852.14</v>
      </c>
      <c r="J2127" s="60">
        <v>18305.939999999999</v>
      </c>
      <c r="K2127" s="60">
        <v>4922.03</v>
      </c>
      <c r="L2127" s="60">
        <v>17848.57</v>
      </c>
      <c r="M2127" s="60">
        <v>6850.68</v>
      </c>
      <c r="N2127" s="60">
        <v>5501.82</v>
      </c>
      <c r="O2127" s="60">
        <v>5998.66</v>
      </c>
      <c r="P2127" s="60">
        <v>24340.84</v>
      </c>
      <c r="Q2127" s="60">
        <v>26816.86</v>
      </c>
      <c r="R2127" s="60">
        <v>6671.85</v>
      </c>
      <c r="S2127" s="60">
        <v>31546.080000000002</v>
      </c>
      <c r="T2127" s="60">
        <v>16.670000000000002</v>
      </c>
      <c r="U2127" s="58">
        <f t="shared" si="33"/>
        <v>155672.14000000001</v>
      </c>
    </row>
    <row r="2128" spans="1:21">
      <c r="A2128" s="59">
        <v>2201</v>
      </c>
      <c r="B2128" s="59" t="s">
        <v>87</v>
      </c>
      <c r="C2128" s="59">
        <v>2201</v>
      </c>
      <c r="D2128" s="59" t="s">
        <v>87</v>
      </c>
      <c r="E2128" s="59" t="s">
        <v>1244</v>
      </c>
      <c r="F2128" s="59" t="s">
        <v>1245</v>
      </c>
      <c r="G2128" s="59">
        <v>9592000</v>
      </c>
      <c r="H2128" s="59" t="s">
        <v>1057</v>
      </c>
      <c r="I2128" s="60">
        <v>45564.97</v>
      </c>
      <c r="J2128" s="60">
        <v>-3840.66</v>
      </c>
      <c r="K2128" s="60">
        <v>26521.54</v>
      </c>
      <c r="L2128" s="60">
        <v>40917.96</v>
      </c>
      <c r="M2128" s="60">
        <v>19104.32</v>
      </c>
      <c r="N2128" s="60">
        <v>13822.31</v>
      </c>
      <c r="O2128" s="60">
        <v>11298.35</v>
      </c>
      <c r="P2128" s="60">
        <v>14306.73</v>
      </c>
      <c r="Q2128" s="60">
        <v>34399</v>
      </c>
      <c r="R2128" s="60">
        <v>29938.89</v>
      </c>
      <c r="S2128" s="60">
        <v>11560.74</v>
      </c>
      <c r="T2128" s="60">
        <v>16134.35</v>
      </c>
      <c r="U2128" s="58">
        <f t="shared" si="33"/>
        <v>259728.50000000003</v>
      </c>
    </row>
    <row r="2129" spans="1:21">
      <c r="A2129" s="59">
        <v>2201</v>
      </c>
      <c r="B2129" s="59" t="s">
        <v>87</v>
      </c>
      <c r="C2129" s="59">
        <v>2201</v>
      </c>
      <c r="D2129" s="59" t="s">
        <v>87</v>
      </c>
      <c r="E2129" s="59" t="s">
        <v>1244</v>
      </c>
      <c r="F2129" s="59" t="s">
        <v>1245</v>
      </c>
      <c r="G2129" s="59">
        <v>9593000</v>
      </c>
      <c r="H2129" s="59" t="s">
        <v>1058</v>
      </c>
      <c r="I2129" s="60">
        <v>18281.87</v>
      </c>
      <c r="J2129" s="60">
        <v>2093.06</v>
      </c>
      <c r="K2129" s="60">
        <v>41879.26</v>
      </c>
      <c r="L2129" s="60">
        <v>-4488</v>
      </c>
      <c r="M2129" s="60">
        <v>-25284.13</v>
      </c>
      <c r="N2129" s="60">
        <v>8746.14</v>
      </c>
      <c r="O2129" s="60">
        <v>-129.66</v>
      </c>
      <c r="P2129" s="60">
        <v>15983.38</v>
      </c>
      <c r="Q2129" s="60">
        <v>9446.1</v>
      </c>
      <c r="R2129" s="60">
        <v>24909.78</v>
      </c>
      <c r="S2129" s="60">
        <v>-12823.65</v>
      </c>
      <c r="T2129" s="60">
        <v>45680.1</v>
      </c>
      <c r="U2129" s="58">
        <f t="shared" si="33"/>
        <v>124294.25</v>
      </c>
    </row>
    <row r="2130" spans="1:21">
      <c r="A2130" s="59">
        <v>2201</v>
      </c>
      <c r="B2130" s="59" t="s">
        <v>87</v>
      </c>
      <c r="C2130" s="59">
        <v>2201</v>
      </c>
      <c r="D2130" s="59" t="s">
        <v>87</v>
      </c>
      <c r="E2130" s="59" t="s">
        <v>1244</v>
      </c>
      <c r="F2130" s="59" t="s">
        <v>1245</v>
      </c>
      <c r="G2130" s="59">
        <v>9594000</v>
      </c>
      <c r="H2130" s="59" t="s">
        <v>1059</v>
      </c>
      <c r="I2130" s="60">
        <v>15164.13</v>
      </c>
      <c r="J2130" s="60">
        <v>5392.28</v>
      </c>
      <c r="K2130" s="60">
        <v>12835.46</v>
      </c>
      <c r="L2130" s="60">
        <v>54756.03</v>
      </c>
      <c r="M2130" s="60">
        <v>16284.57</v>
      </c>
      <c r="N2130" s="60">
        <v>-19062.3</v>
      </c>
      <c r="O2130" s="60">
        <v>968.25</v>
      </c>
      <c r="P2130" s="60">
        <v>12071.08</v>
      </c>
      <c r="Q2130" s="60">
        <v>6822.71</v>
      </c>
      <c r="R2130" s="60">
        <v>12762.03</v>
      </c>
      <c r="S2130" s="60">
        <v>15157.83</v>
      </c>
      <c r="T2130" s="60">
        <v>-59.27</v>
      </c>
      <c r="U2130" s="58">
        <f t="shared" si="33"/>
        <v>133092.80000000002</v>
      </c>
    </row>
    <row r="2131" spans="1:21">
      <c r="A2131" s="59">
        <v>2201</v>
      </c>
      <c r="B2131" s="59" t="s">
        <v>87</v>
      </c>
      <c r="C2131" s="59">
        <v>2201</v>
      </c>
      <c r="D2131" s="59" t="s">
        <v>87</v>
      </c>
      <c r="E2131" s="59" t="s">
        <v>1244</v>
      </c>
      <c r="F2131" s="59" t="s">
        <v>1245</v>
      </c>
      <c r="G2131" s="59">
        <v>9595000</v>
      </c>
      <c r="H2131" s="59" t="s">
        <v>1060</v>
      </c>
      <c r="I2131" s="60"/>
      <c r="J2131" s="60"/>
      <c r="K2131" s="60"/>
      <c r="L2131" s="60">
        <v>23.71</v>
      </c>
      <c r="M2131" s="60">
        <v>0.72</v>
      </c>
      <c r="N2131" s="60"/>
      <c r="O2131" s="60"/>
      <c r="P2131" s="60"/>
      <c r="Q2131" s="60"/>
      <c r="R2131" s="60"/>
      <c r="S2131" s="60"/>
      <c r="T2131" s="60"/>
      <c r="U2131" s="58">
        <f t="shared" si="33"/>
        <v>24.43</v>
      </c>
    </row>
    <row r="2132" spans="1:21">
      <c r="A2132" s="59">
        <v>2201</v>
      </c>
      <c r="B2132" s="59" t="s">
        <v>87</v>
      </c>
      <c r="C2132" s="59">
        <v>2201</v>
      </c>
      <c r="D2132" s="59" t="s">
        <v>87</v>
      </c>
      <c r="E2132" s="59" t="s">
        <v>1244</v>
      </c>
      <c r="F2132" s="59" t="s">
        <v>1245</v>
      </c>
      <c r="G2132" s="59">
        <v>9596000</v>
      </c>
      <c r="H2132" s="59" t="s">
        <v>1061</v>
      </c>
      <c r="I2132" s="60">
        <v>16312.71</v>
      </c>
      <c r="J2132" s="60">
        <v>19226.09</v>
      </c>
      <c r="K2132" s="60">
        <v>92370.38</v>
      </c>
      <c r="L2132" s="60">
        <v>66832.98</v>
      </c>
      <c r="M2132" s="60">
        <v>46254.7</v>
      </c>
      <c r="N2132" s="60">
        <v>9798.5300000000007</v>
      </c>
      <c r="O2132" s="60">
        <v>2001.01</v>
      </c>
      <c r="P2132" s="60">
        <v>2124.1799999999998</v>
      </c>
      <c r="Q2132" s="60">
        <v>1818.81</v>
      </c>
      <c r="R2132" s="60">
        <v>1758.73</v>
      </c>
      <c r="S2132" s="60">
        <v>2182.85</v>
      </c>
      <c r="T2132" s="60">
        <v>5569.42</v>
      </c>
      <c r="U2132" s="58">
        <f t="shared" si="33"/>
        <v>266250.39</v>
      </c>
    </row>
    <row r="2133" spans="1:21">
      <c r="A2133" s="59">
        <v>2201</v>
      </c>
      <c r="B2133" s="59" t="s">
        <v>87</v>
      </c>
      <c r="C2133" s="59">
        <v>2201</v>
      </c>
      <c r="D2133" s="59" t="s">
        <v>87</v>
      </c>
      <c r="E2133" s="59" t="s">
        <v>1244</v>
      </c>
      <c r="F2133" s="59" t="s">
        <v>1245</v>
      </c>
      <c r="G2133" s="59">
        <v>9597000</v>
      </c>
      <c r="H2133" s="59" t="s">
        <v>1062</v>
      </c>
      <c r="I2133" s="60">
        <v>3055.72</v>
      </c>
      <c r="J2133" s="60">
        <v>1170.28</v>
      </c>
      <c r="K2133" s="60">
        <v>6156.8</v>
      </c>
      <c r="L2133" s="60">
        <v>8207.5400000000009</v>
      </c>
      <c r="M2133" s="60">
        <v>4354.24</v>
      </c>
      <c r="N2133" s="60">
        <v>-2367.42</v>
      </c>
      <c r="O2133" s="60">
        <v>4706.5600000000004</v>
      </c>
      <c r="P2133" s="60">
        <v>7095.12</v>
      </c>
      <c r="Q2133" s="60">
        <v>3555.84</v>
      </c>
      <c r="R2133" s="60">
        <v>3701.65</v>
      </c>
      <c r="S2133" s="60">
        <v>8939.18</v>
      </c>
      <c r="T2133" s="60">
        <v>5721.48</v>
      </c>
      <c r="U2133" s="58">
        <f t="shared" si="33"/>
        <v>54296.990000000005</v>
      </c>
    </row>
    <row r="2134" spans="1:21">
      <c r="A2134" s="59">
        <v>2201</v>
      </c>
      <c r="B2134" s="59" t="s">
        <v>87</v>
      </c>
      <c r="C2134" s="59">
        <v>2201</v>
      </c>
      <c r="D2134" s="59" t="s">
        <v>87</v>
      </c>
      <c r="E2134" s="59" t="s">
        <v>1244</v>
      </c>
      <c r="F2134" s="59" t="s">
        <v>1245</v>
      </c>
      <c r="G2134" s="59">
        <v>9902000</v>
      </c>
      <c r="H2134" s="59" t="s">
        <v>1064</v>
      </c>
      <c r="I2134" s="60">
        <v>5.6</v>
      </c>
      <c r="J2134" s="60">
        <v>5.6</v>
      </c>
      <c r="K2134" s="60">
        <v>5.6</v>
      </c>
      <c r="L2134" s="60">
        <v>11.12</v>
      </c>
      <c r="M2134" s="60">
        <v>7.01</v>
      </c>
      <c r="N2134" s="60">
        <v>6.12</v>
      </c>
      <c r="O2134" s="60">
        <v>5.86</v>
      </c>
      <c r="P2134" s="60">
        <v>6.74</v>
      </c>
      <c r="Q2134" s="60">
        <v>5.58</v>
      </c>
      <c r="R2134" s="60">
        <v>7.13</v>
      </c>
      <c r="S2134" s="60">
        <v>4.2300000000000004</v>
      </c>
      <c r="T2134" s="60">
        <v>3.91</v>
      </c>
      <c r="U2134" s="58">
        <f t="shared" si="33"/>
        <v>74.499999999999986</v>
      </c>
    </row>
    <row r="2135" spans="1:21">
      <c r="A2135" s="59">
        <v>2201</v>
      </c>
      <c r="B2135" s="59" t="s">
        <v>87</v>
      </c>
      <c r="C2135" s="59">
        <v>2201</v>
      </c>
      <c r="D2135" s="59" t="s">
        <v>87</v>
      </c>
      <c r="E2135" s="59" t="s">
        <v>1244</v>
      </c>
      <c r="F2135" s="59" t="s">
        <v>1245</v>
      </c>
      <c r="G2135" s="59">
        <v>9903000</v>
      </c>
      <c r="H2135" s="59" t="s">
        <v>1065</v>
      </c>
      <c r="I2135" s="60">
        <v>41.52</v>
      </c>
      <c r="J2135" s="60">
        <v>68.62</v>
      </c>
      <c r="K2135" s="60">
        <v>41.52</v>
      </c>
      <c r="L2135" s="60">
        <v>82.46</v>
      </c>
      <c r="M2135" s="60">
        <v>95.28</v>
      </c>
      <c r="N2135" s="60">
        <v>45.4</v>
      </c>
      <c r="O2135" s="60">
        <v>43.44</v>
      </c>
      <c r="P2135" s="60">
        <v>49.93</v>
      </c>
      <c r="Q2135" s="60">
        <v>41.37</v>
      </c>
      <c r="R2135" s="60">
        <v>52.89</v>
      </c>
      <c r="S2135" s="60">
        <v>31.38</v>
      </c>
      <c r="T2135" s="60">
        <v>29.01</v>
      </c>
      <c r="U2135" s="58">
        <f t="shared" si="33"/>
        <v>622.81999999999994</v>
      </c>
    </row>
    <row r="2136" spans="1:21">
      <c r="A2136" s="59">
        <v>2201</v>
      </c>
      <c r="B2136" s="59" t="s">
        <v>87</v>
      </c>
      <c r="C2136" s="59">
        <v>2201</v>
      </c>
      <c r="D2136" s="59" t="s">
        <v>87</v>
      </c>
      <c r="E2136" s="59" t="s">
        <v>1244</v>
      </c>
      <c r="F2136" s="59" t="s">
        <v>1245</v>
      </c>
      <c r="G2136" s="59">
        <v>9908000</v>
      </c>
      <c r="H2136" s="59" t="s">
        <v>1066</v>
      </c>
      <c r="I2136" s="60">
        <v>7939.68</v>
      </c>
      <c r="J2136" s="60">
        <v>13395.27</v>
      </c>
      <c r="K2136" s="60">
        <v>12311.68</v>
      </c>
      <c r="L2136" s="60">
        <v>10910.51</v>
      </c>
      <c r="M2136" s="60">
        <v>5909.79</v>
      </c>
      <c r="N2136" s="60">
        <v>3206.3</v>
      </c>
      <c r="O2136" s="60">
        <v>10143.11</v>
      </c>
      <c r="P2136" s="60">
        <v>8653.23</v>
      </c>
      <c r="Q2136" s="60">
        <v>7937.64</v>
      </c>
      <c r="R2136" s="60">
        <v>12625.51</v>
      </c>
      <c r="S2136" s="60">
        <v>5024.95</v>
      </c>
      <c r="T2136" s="60">
        <v>1633.9</v>
      </c>
      <c r="U2136" s="58">
        <f t="shared" si="33"/>
        <v>99691.569999999992</v>
      </c>
    </row>
    <row r="2137" spans="1:21">
      <c r="A2137" s="59">
        <v>2201</v>
      </c>
      <c r="B2137" s="59" t="s">
        <v>87</v>
      </c>
      <c r="C2137" s="59">
        <v>2201</v>
      </c>
      <c r="D2137" s="59" t="s">
        <v>87</v>
      </c>
      <c r="E2137" s="59" t="s">
        <v>1244</v>
      </c>
      <c r="F2137" s="59" t="s">
        <v>1245</v>
      </c>
      <c r="G2137" s="59">
        <v>9921000</v>
      </c>
      <c r="H2137" s="59" t="s">
        <v>1137</v>
      </c>
      <c r="I2137" s="60">
        <v>31639.47</v>
      </c>
      <c r="J2137" s="60">
        <v>8501.65</v>
      </c>
      <c r="K2137" s="60">
        <v>19126.7</v>
      </c>
      <c r="L2137" s="60">
        <v>267.62</v>
      </c>
      <c r="M2137" s="60">
        <v>6427.02</v>
      </c>
      <c r="N2137" s="60">
        <v>7691.57</v>
      </c>
      <c r="O2137" s="60">
        <v>27350.34</v>
      </c>
      <c r="P2137" s="60">
        <v>6209.18</v>
      </c>
      <c r="Q2137" s="60">
        <v>4569.96</v>
      </c>
      <c r="R2137" s="60">
        <v>4724.7700000000004</v>
      </c>
      <c r="S2137" s="60">
        <v>10191.27</v>
      </c>
      <c r="T2137" s="60">
        <v>2198.75</v>
      </c>
      <c r="U2137" s="58">
        <f t="shared" si="33"/>
        <v>128898.3</v>
      </c>
    </row>
    <row r="2138" spans="1:21">
      <c r="A2138" s="59">
        <v>2201</v>
      </c>
      <c r="B2138" s="59" t="s">
        <v>87</v>
      </c>
      <c r="C2138" s="59">
        <v>2201</v>
      </c>
      <c r="D2138" s="59" t="s">
        <v>87</v>
      </c>
      <c r="E2138" s="59" t="s">
        <v>1244</v>
      </c>
      <c r="F2138" s="59" t="s">
        <v>1245</v>
      </c>
      <c r="G2138" s="59">
        <v>9930200</v>
      </c>
      <c r="H2138" s="59" t="s">
        <v>1069</v>
      </c>
      <c r="I2138" s="60"/>
      <c r="J2138" s="60"/>
      <c r="K2138" s="60"/>
      <c r="L2138" s="60"/>
      <c r="M2138" s="60">
        <v>1.57</v>
      </c>
      <c r="N2138" s="60"/>
      <c r="O2138" s="60"/>
      <c r="P2138" s="60"/>
      <c r="Q2138" s="60"/>
      <c r="R2138" s="60"/>
      <c r="S2138" s="60"/>
      <c r="T2138" s="60"/>
      <c r="U2138" s="58">
        <f t="shared" si="33"/>
        <v>1.57</v>
      </c>
    </row>
    <row r="2139" spans="1:21">
      <c r="A2139" s="59">
        <v>2201</v>
      </c>
      <c r="B2139" s="59" t="s">
        <v>87</v>
      </c>
      <c r="C2139" s="59">
        <v>2201</v>
      </c>
      <c r="D2139" s="59" t="s">
        <v>87</v>
      </c>
      <c r="E2139" s="59" t="s">
        <v>1244</v>
      </c>
      <c r="F2139" s="59" t="s">
        <v>1245</v>
      </c>
      <c r="G2139" s="59">
        <v>9935000</v>
      </c>
      <c r="H2139" s="59" t="s">
        <v>1070</v>
      </c>
      <c r="I2139" s="60"/>
      <c r="J2139" s="60"/>
      <c r="K2139" s="60">
        <v>163.79</v>
      </c>
      <c r="L2139" s="60"/>
      <c r="M2139" s="60">
        <v>1.76</v>
      </c>
      <c r="N2139" s="60">
        <v>361.21</v>
      </c>
      <c r="O2139" s="60"/>
      <c r="P2139" s="60"/>
      <c r="Q2139" s="60"/>
      <c r="R2139" s="60">
        <v>2408.54</v>
      </c>
      <c r="S2139" s="60">
        <v>813.17</v>
      </c>
      <c r="T2139" s="60">
        <v>1902.75</v>
      </c>
      <c r="U2139" s="58">
        <f t="shared" si="33"/>
        <v>5651.22</v>
      </c>
    </row>
    <row r="2140" spans="1:21">
      <c r="A2140" s="59">
        <v>2201</v>
      </c>
      <c r="B2140" s="59" t="s">
        <v>87</v>
      </c>
      <c r="C2140" s="59">
        <v>2201</v>
      </c>
      <c r="D2140" s="59" t="s">
        <v>87</v>
      </c>
      <c r="E2140" s="59" t="s">
        <v>1244</v>
      </c>
      <c r="F2140" s="59" t="s">
        <v>1245</v>
      </c>
      <c r="G2140" s="59" t="s">
        <v>1071</v>
      </c>
      <c r="H2140" s="59" t="s">
        <v>1072</v>
      </c>
      <c r="I2140" s="60">
        <v>-9282.73</v>
      </c>
      <c r="J2140" s="60">
        <v>17865</v>
      </c>
      <c r="K2140" s="60"/>
      <c r="L2140" s="60"/>
      <c r="M2140" s="60"/>
      <c r="N2140" s="60"/>
      <c r="O2140" s="60"/>
      <c r="P2140" s="60">
        <v>1602.73</v>
      </c>
      <c r="Q2140" s="60"/>
      <c r="R2140" s="60"/>
      <c r="S2140" s="60"/>
      <c r="T2140" s="60"/>
      <c r="U2140" s="58">
        <f t="shared" si="33"/>
        <v>10185</v>
      </c>
    </row>
    <row r="2141" spans="1:21">
      <c r="A2141" s="59">
        <v>2201</v>
      </c>
      <c r="B2141" s="59" t="s">
        <v>87</v>
      </c>
      <c r="C2141" s="59">
        <v>2201</v>
      </c>
      <c r="D2141" s="59" t="s">
        <v>87</v>
      </c>
      <c r="E2141" s="59" t="s">
        <v>1246</v>
      </c>
      <c r="F2141" s="59" t="s">
        <v>1247</v>
      </c>
      <c r="G2141" s="59">
        <v>9184100</v>
      </c>
      <c r="H2141" s="59" t="s">
        <v>93</v>
      </c>
      <c r="I2141" s="60"/>
      <c r="J2141" s="60"/>
      <c r="K2141" s="60">
        <v>-128.74</v>
      </c>
      <c r="L2141" s="60"/>
      <c r="M2141" s="60"/>
      <c r="N2141" s="60"/>
      <c r="O2141" s="60"/>
      <c r="P2141" s="60"/>
      <c r="Q2141" s="60">
        <v>-2420483.9300000002</v>
      </c>
      <c r="R2141" s="60">
        <v>2691.89</v>
      </c>
      <c r="S2141" s="60"/>
      <c r="T2141" s="60"/>
      <c r="U2141" s="58">
        <f t="shared" si="33"/>
        <v>-2417920.7800000003</v>
      </c>
    </row>
    <row r="2142" spans="1:21">
      <c r="A2142" s="59">
        <v>2201</v>
      </c>
      <c r="B2142" s="59" t="s">
        <v>87</v>
      </c>
      <c r="C2142" s="59">
        <v>2201</v>
      </c>
      <c r="D2142" s="59" t="s">
        <v>87</v>
      </c>
      <c r="E2142" s="59" t="s">
        <v>1246</v>
      </c>
      <c r="F2142" s="59" t="s">
        <v>1247</v>
      </c>
      <c r="G2142" s="59">
        <v>9588000</v>
      </c>
      <c r="H2142" s="59" t="s">
        <v>1055</v>
      </c>
      <c r="I2142" s="60"/>
      <c r="J2142" s="60">
        <v>158.63</v>
      </c>
      <c r="K2142" s="60"/>
      <c r="L2142" s="60"/>
      <c r="M2142" s="60">
        <v>-11000.06</v>
      </c>
      <c r="N2142" s="60"/>
      <c r="O2142" s="60">
        <v>1846.23</v>
      </c>
      <c r="P2142" s="60">
        <v>2539.36</v>
      </c>
      <c r="Q2142" s="60">
        <v>-1171.6400000000001</v>
      </c>
      <c r="R2142" s="60">
        <v>2613.91</v>
      </c>
      <c r="S2142" s="60">
        <v>5681.61</v>
      </c>
      <c r="T2142" s="60">
        <v>3776.92</v>
      </c>
      <c r="U2142" s="58">
        <f t="shared" si="33"/>
        <v>4444.9599999999991</v>
      </c>
    </row>
    <row r="2143" spans="1:21">
      <c r="A2143" s="59">
        <v>2201</v>
      </c>
      <c r="B2143" s="59" t="s">
        <v>87</v>
      </c>
      <c r="C2143" s="59">
        <v>2201</v>
      </c>
      <c r="D2143" s="59" t="s">
        <v>87</v>
      </c>
      <c r="E2143" s="59" t="s">
        <v>1248</v>
      </c>
      <c r="F2143" s="59" t="s">
        <v>1249</v>
      </c>
      <c r="G2143" s="59">
        <v>9184100</v>
      </c>
      <c r="H2143" s="59" t="s">
        <v>93</v>
      </c>
      <c r="I2143" s="60">
        <v>2337.7800000000002</v>
      </c>
      <c r="J2143" s="60">
        <v>1647.95</v>
      </c>
      <c r="K2143" s="60">
        <v>3215.69</v>
      </c>
      <c r="L2143" s="60">
        <v>4257.01</v>
      </c>
      <c r="M2143" s="60">
        <v>-511.61</v>
      </c>
      <c r="N2143" s="60">
        <v>-473.77</v>
      </c>
      <c r="O2143" s="60">
        <v>90.31</v>
      </c>
      <c r="P2143" s="60">
        <v>-2842.32</v>
      </c>
      <c r="Q2143" s="60">
        <v>465.14</v>
      </c>
      <c r="R2143" s="60">
        <v>33.57</v>
      </c>
      <c r="S2143" s="60">
        <v>72.760000000000005</v>
      </c>
      <c r="T2143" s="60">
        <v>-29.95</v>
      </c>
      <c r="U2143" s="58">
        <f t="shared" si="33"/>
        <v>8262.56</v>
      </c>
    </row>
    <row r="2144" spans="1:21">
      <c r="A2144" s="59">
        <v>2201</v>
      </c>
      <c r="B2144" s="59" t="s">
        <v>87</v>
      </c>
      <c r="C2144" s="59">
        <v>2201</v>
      </c>
      <c r="D2144" s="59" t="s">
        <v>87</v>
      </c>
      <c r="E2144" s="59" t="s">
        <v>1248</v>
      </c>
      <c r="F2144" s="59" t="s">
        <v>1249</v>
      </c>
      <c r="G2144" s="59">
        <v>9588000</v>
      </c>
      <c r="H2144" s="59" t="s">
        <v>1055</v>
      </c>
      <c r="I2144" s="60">
        <v>-27523.83</v>
      </c>
      <c r="J2144" s="60">
        <v>-9905.16</v>
      </c>
      <c r="K2144" s="60">
        <v>-2155.84</v>
      </c>
      <c r="L2144" s="60">
        <v>768.74</v>
      </c>
      <c r="M2144" s="60">
        <v>25645.63</v>
      </c>
      <c r="N2144" s="60">
        <v>416.43</v>
      </c>
      <c r="O2144" s="60">
        <v>27437.11</v>
      </c>
      <c r="P2144" s="60">
        <v>-7078.03</v>
      </c>
      <c r="Q2144" s="60">
        <v>15320.84</v>
      </c>
      <c r="R2144" s="60">
        <v>863.72</v>
      </c>
      <c r="S2144" s="60">
        <v>2639.67</v>
      </c>
      <c r="T2144" s="60">
        <v>-5211.54</v>
      </c>
      <c r="U2144" s="58">
        <f t="shared" si="33"/>
        <v>21217.739999999998</v>
      </c>
    </row>
    <row r="2145" spans="1:21">
      <c r="A2145" s="59">
        <v>2201</v>
      </c>
      <c r="B2145" s="59" t="s">
        <v>87</v>
      </c>
      <c r="C2145" s="59">
        <v>2201</v>
      </c>
      <c r="D2145" s="59" t="s">
        <v>87</v>
      </c>
      <c r="E2145" s="59" t="s">
        <v>1248</v>
      </c>
      <c r="F2145" s="59" t="s">
        <v>1249</v>
      </c>
      <c r="G2145" s="59">
        <v>9921000</v>
      </c>
      <c r="H2145" s="59" t="s">
        <v>1137</v>
      </c>
      <c r="I2145" s="60">
        <v>0.52</v>
      </c>
      <c r="J2145" s="60">
        <v>-0.1</v>
      </c>
      <c r="K2145" s="60">
        <v>-4594.1899999999996</v>
      </c>
      <c r="L2145" s="60">
        <v>7.21</v>
      </c>
      <c r="M2145" s="60">
        <v>1.21</v>
      </c>
      <c r="N2145" s="60">
        <v>1.33</v>
      </c>
      <c r="O2145" s="60">
        <v>0.31</v>
      </c>
      <c r="P2145" s="60">
        <v>52.68</v>
      </c>
      <c r="Q2145" s="60">
        <v>3.7</v>
      </c>
      <c r="R2145" s="60">
        <v>197.45</v>
      </c>
      <c r="S2145" s="60">
        <v>0.27</v>
      </c>
      <c r="T2145" s="60">
        <v>0.04</v>
      </c>
      <c r="U2145" s="58">
        <f t="shared" si="33"/>
        <v>-4329.5699999999988</v>
      </c>
    </row>
    <row r="2146" spans="1:21">
      <c r="A2146" s="59">
        <v>2201</v>
      </c>
      <c r="B2146" s="59" t="s">
        <v>87</v>
      </c>
      <c r="C2146" s="59">
        <v>2201</v>
      </c>
      <c r="D2146" s="59" t="s">
        <v>87</v>
      </c>
      <c r="E2146" s="59" t="s">
        <v>1250</v>
      </c>
      <c r="F2146" s="59" t="s">
        <v>1251</v>
      </c>
      <c r="G2146" s="59">
        <v>9184100</v>
      </c>
      <c r="H2146" s="59" t="s">
        <v>93</v>
      </c>
      <c r="I2146" s="60">
        <v>-296819.31</v>
      </c>
      <c r="J2146" s="60">
        <v>-50445.95</v>
      </c>
      <c r="K2146" s="60">
        <v>13895.88</v>
      </c>
      <c r="L2146" s="60">
        <v>-117159.2</v>
      </c>
      <c r="M2146" s="60">
        <v>-69642.42</v>
      </c>
      <c r="N2146" s="60">
        <v>-830227.38</v>
      </c>
      <c r="O2146" s="60">
        <v>-187650.78</v>
      </c>
      <c r="P2146" s="60">
        <v>-334828.02</v>
      </c>
      <c r="Q2146" s="60">
        <v>222508.2</v>
      </c>
      <c r="R2146" s="60">
        <v>-238085</v>
      </c>
      <c r="S2146" s="60">
        <v>-44436.15</v>
      </c>
      <c r="T2146" s="60">
        <v>10408.61</v>
      </c>
      <c r="U2146" s="58">
        <f t="shared" si="33"/>
        <v>-1922481.5199999998</v>
      </c>
    </row>
    <row r="2147" spans="1:21">
      <c r="A2147" s="59">
        <v>2201</v>
      </c>
      <c r="B2147" s="59" t="s">
        <v>87</v>
      </c>
      <c r="C2147" s="59">
        <v>2201</v>
      </c>
      <c r="D2147" s="59" t="s">
        <v>87</v>
      </c>
      <c r="E2147" s="59" t="s">
        <v>1250</v>
      </c>
      <c r="F2147" s="59" t="s">
        <v>1251</v>
      </c>
      <c r="G2147" s="59">
        <v>9588000</v>
      </c>
      <c r="H2147" s="59" t="s">
        <v>1055</v>
      </c>
      <c r="I2147" s="60"/>
      <c r="J2147" s="60"/>
      <c r="K2147" s="60"/>
      <c r="L2147" s="60"/>
      <c r="M2147" s="60"/>
      <c r="N2147" s="60">
        <v>-22168.92</v>
      </c>
      <c r="O2147" s="60"/>
      <c r="P2147" s="60"/>
      <c r="Q2147" s="60"/>
      <c r="R2147" s="60"/>
      <c r="S2147" s="60">
        <v>-3408.06</v>
      </c>
      <c r="T2147" s="60"/>
      <c r="U2147" s="58">
        <f t="shared" si="33"/>
        <v>-25576.98</v>
      </c>
    </row>
    <row r="2148" spans="1:21">
      <c r="A2148" s="59">
        <v>2201</v>
      </c>
      <c r="B2148" s="59" t="s">
        <v>87</v>
      </c>
      <c r="C2148" s="59">
        <v>2201</v>
      </c>
      <c r="D2148" s="59" t="s">
        <v>87</v>
      </c>
      <c r="E2148" s="59" t="s">
        <v>1250</v>
      </c>
      <c r="F2148" s="59" t="s">
        <v>1251</v>
      </c>
      <c r="G2148" s="59">
        <v>9593000</v>
      </c>
      <c r="H2148" s="59" t="s">
        <v>1058</v>
      </c>
      <c r="I2148" s="60"/>
      <c r="J2148" s="60"/>
      <c r="K2148" s="60"/>
      <c r="L2148" s="60"/>
      <c r="M2148" s="60"/>
      <c r="N2148" s="60"/>
      <c r="O2148" s="60"/>
      <c r="P2148" s="60"/>
      <c r="Q2148" s="60"/>
      <c r="R2148" s="60">
        <v>0.15</v>
      </c>
      <c r="S2148" s="60"/>
      <c r="T2148" s="60"/>
      <c r="U2148" s="58">
        <f t="shared" si="33"/>
        <v>0.15</v>
      </c>
    </row>
    <row r="2149" spans="1:21">
      <c r="A2149" s="59">
        <v>2201</v>
      </c>
      <c r="B2149" s="59" t="s">
        <v>87</v>
      </c>
      <c r="C2149" s="59">
        <v>2201</v>
      </c>
      <c r="D2149" s="59" t="s">
        <v>87</v>
      </c>
      <c r="E2149" s="59" t="s">
        <v>1252</v>
      </c>
      <c r="F2149" s="59" t="s">
        <v>1253</v>
      </c>
      <c r="G2149" s="59">
        <v>9184100</v>
      </c>
      <c r="H2149" s="59" t="s">
        <v>93</v>
      </c>
      <c r="I2149" s="60">
        <v>73441.679999999993</v>
      </c>
      <c r="J2149" s="60">
        <v>28096.51</v>
      </c>
      <c r="K2149" s="60">
        <v>252634.02</v>
      </c>
      <c r="L2149" s="60">
        <v>2233922.33</v>
      </c>
      <c r="M2149" s="60">
        <v>1033160.34</v>
      </c>
      <c r="N2149" s="60">
        <v>-1910836.91</v>
      </c>
      <c r="O2149" s="60">
        <v>375347.97</v>
      </c>
      <c r="P2149" s="60">
        <v>-1231318.58</v>
      </c>
      <c r="Q2149" s="60">
        <v>2678883.58</v>
      </c>
      <c r="R2149" s="60">
        <v>-2026402.05</v>
      </c>
      <c r="S2149" s="60">
        <v>70075.179999999993</v>
      </c>
      <c r="T2149" s="60">
        <v>375388.2</v>
      </c>
      <c r="U2149" s="58">
        <f t="shared" si="33"/>
        <v>1952392.2699999998</v>
      </c>
    </row>
    <row r="2150" spans="1:21">
      <c r="A2150" s="59">
        <v>2201</v>
      </c>
      <c r="B2150" s="59" t="s">
        <v>87</v>
      </c>
      <c r="C2150" s="59">
        <v>2201</v>
      </c>
      <c r="D2150" s="59" t="s">
        <v>87</v>
      </c>
      <c r="E2150" s="59" t="s">
        <v>1252</v>
      </c>
      <c r="F2150" s="59" t="s">
        <v>1253</v>
      </c>
      <c r="G2150" s="59">
        <v>9416000</v>
      </c>
      <c r="H2150" s="59" t="s">
        <v>1015</v>
      </c>
      <c r="I2150" s="60"/>
      <c r="J2150" s="60"/>
      <c r="K2150" s="60"/>
      <c r="L2150" s="60"/>
      <c r="M2150" s="60"/>
      <c r="N2150" s="60"/>
      <c r="O2150" s="60"/>
      <c r="P2150" s="60">
        <v>1249560</v>
      </c>
      <c r="Q2150" s="60"/>
      <c r="R2150" s="60"/>
      <c r="S2150" s="60"/>
      <c r="T2150" s="60"/>
      <c r="U2150" s="58">
        <f t="shared" si="33"/>
        <v>1249560</v>
      </c>
    </row>
    <row r="2151" spans="1:21">
      <c r="A2151" s="59">
        <v>2201</v>
      </c>
      <c r="B2151" s="59" t="s">
        <v>87</v>
      </c>
      <c r="C2151" s="59">
        <v>2201</v>
      </c>
      <c r="D2151" s="59" t="s">
        <v>87</v>
      </c>
      <c r="E2151" s="59" t="s">
        <v>1252</v>
      </c>
      <c r="F2151" s="59" t="s">
        <v>1253</v>
      </c>
      <c r="G2151" s="59">
        <v>9500000</v>
      </c>
      <c r="H2151" s="59" t="s">
        <v>1017</v>
      </c>
      <c r="I2151" s="60"/>
      <c r="J2151" s="60"/>
      <c r="K2151" s="60">
        <v>-14036.54</v>
      </c>
      <c r="L2151" s="60">
        <v>-15777.44</v>
      </c>
      <c r="M2151" s="60"/>
      <c r="N2151" s="60"/>
      <c r="O2151" s="60"/>
      <c r="P2151" s="60"/>
      <c r="Q2151" s="60"/>
      <c r="R2151" s="60"/>
      <c r="S2151" s="60"/>
      <c r="T2151" s="60"/>
      <c r="U2151" s="58">
        <f t="shared" si="33"/>
        <v>-29813.980000000003</v>
      </c>
    </row>
    <row r="2152" spans="1:21">
      <c r="A2152" s="59">
        <v>2201</v>
      </c>
      <c r="B2152" s="59" t="s">
        <v>87</v>
      </c>
      <c r="C2152" s="59">
        <v>2201</v>
      </c>
      <c r="D2152" s="59" t="s">
        <v>87</v>
      </c>
      <c r="E2152" s="59" t="s">
        <v>1252</v>
      </c>
      <c r="F2152" s="59" t="s">
        <v>1253</v>
      </c>
      <c r="G2152" s="59">
        <v>9511000</v>
      </c>
      <c r="H2152" s="59" t="s">
        <v>1023</v>
      </c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>
        <v>-41374.6</v>
      </c>
      <c r="T2152" s="60"/>
      <c r="U2152" s="58">
        <f t="shared" si="33"/>
        <v>-41374.6</v>
      </c>
    </row>
    <row r="2153" spans="1:21">
      <c r="A2153" s="59">
        <v>2201</v>
      </c>
      <c r="B2153" s="59" t="s">
        <v>87</v>
      </c>
      <c r="C2153" s="59">
        <v>2201</v>
      </c>
      <c r="D2153" s="59" t="s">
        <v>87</v>
      </c>
      <c r="E2153" s="59" t="s">
        <v>1252</v>
      </c>
      <c r="F2153" s="59" t="s">
        <v>1253</v>
      </c>
      <c r="G2153" s="59">
        <v>9512000</v>
      </c>
      <c r="H2153" s="59" t="s">
        <v>1024</v>
      </c>
      <c r="I2153" s="60">
        <v>4690.7</v>
      </c>
      <c r="J2153" s="60">
        <v>-27837.68</v>
      </c>
      <c r="K2153" s="60"/>
      <c r="L2153" s="60"/>
      <c r="M2153" s="60">
        <v>-16559.68</v>
      </c>
      <c r="N2153" s="60">
        <v>-5357.02</v>
      </c>
      <c r="O2153" s="60">
        <v>69292.61</v>
      </c>
      <c r="P2153" s="60"/>
      <c r="Q2153" s="60">
        <v>-28396.17</v>
      </c>
      <c r="R2153" s="60"/>
      <c r="S2153" s="60"/>
      <c r="T2153" s="60">
        <v>-47188.74</v>
      </c>
      <c r="U2153" s="58">
        <f t="shared" si="33"/>
        <v>-51355.98</v>
      </c>
    </row>
    <row r="2154" spans="1:21">
      <c r="A2154" s="59">
        <v>2201</v>
      </c>
      <c r="B2154" s="59" t="s">
        <v>87</v>
      </c>
      <c r="C2154" s="59">
        <v>2201</v>
      </c>
      <c r="D2154" s="59" t="s">
        <v>87</v>
      </c>
      <c r="E2154" s="59" t="s">
        <v>1252</v>
      </c>
      <c r="F2154" s="59" t="s">
        <v>1253</v>
      </c>
      <c r="G2154" s="59">
        <v>9513000</v>
      </c>
      <c r="H2154" s="59" t="s">
        <v>1025</v>
      </c>
      <c r="I2154" s="60"/>
      <c r="J2154" s="60"/>
      <c r="K2154" s="60">
        <v>-69.209999999999994</v>
      </c>
      <c r="L2154" s="60">
        <v>-181300.9</v>
      </c>
      <c r="M2154" s="60">
        <v>-52.83</v>
      </c>
      <c r="N2154" s="60"/>
      <c r="O2154" s="60"/>
      <c r="P2154" s="60">
        <v>12042.79</v>
      </c>
      <c r="Q2154" s="60"/>
      <c r="R2154" s="60">
        <v>-12121.39</v>
      </c>
      <c r="S2154" s="60">
        <v>-22842.89</v>
      </c>
      <c r="T2154" s="60">
        <v>-39545</v>
      </c>
      <c r="U2154" s="58">
        <f t="shared" si="33"/>
        <v>-243889.43</v>
      </c>
    </row>
    <row r="2155" spans="1:21">
      <c r="A2155" s="59">
        <v>2201</v>
      </c>
      <c r="B2155" s="59" t="s">
        <v>87</v>
      </c>
      <c r="C2155" s="59">
        <v>2201</v>
      </c>
      <c r="D2155" s="59" t="s">
        <v>87</v>
      </c>
      <c r="E2155" s="59" t="s">
        <v>1252</v>
      </c>
      <c r="F2155" s="59" t="s">
        <v>1253</v>
      </c>
      <c r="G2155" s="59">
        <v>9514000</v>
      </c>
      <c r="H2155" s="59" t="s">
        <v>1026</v>
      </c>
      <c r="I2155" s="60"/>
      <c r="J2155" s="60"/>
      <c r="K2155" s="60"/>
      <c r="L2155" s="60"/>
      <c r="M2155" s="60">
        <v>4615.78</v>
      </c>
      <c r="N2155" s="60"/>
      <c r="O2155" s="60">
        <v>2318.42</v>
      </c>
      <c r="P2155" s="60"/>
      <c r="Q2155" s="60"/>
      <c r="R2155" s="60">
        <v>13231.32</v>
      </c>
      <c r="S2155" s="60">
        <v>41375.33</v>
      </c>
      <c r="T2155" s="60"/>
      <c r="U2155" s="58">
        <f t="shared" si="33"/>
        <v>61540.850000000006</v>
      </c>
    </row>
    <row r="2156" spans="1:21">
      <c r="A2156" s="59">
        <v>2201</v>
      </c>
      <c r="B2156" s="59" t="s">
        <v>87</v>
      </c>
      <c r="C2156" s="59">
        <v>2201</v>
      </c>
      <c r="D2156" s="59" t="s">
        <v>87</v>
      </c>
      <c r="E2156" s="59" t="s">
        <v>1252</v>
      </c>
      <c r="F2156" s="59" t="s">
        <v>1253</v>
      </c>
      <c r="G2156" s="59">
        <v>9547000</v>
      </c>
      <c r="H2156" s="59" t="s">
        <v>1028</v>
      </c>
      <c r="I2156" s="60"/>
      <c r="J2156" s="60"/>
      <c r="K2156" s="60"/>
      <c r="L2156" s="60"/>
      <c r="M2156" s="60"/>
      <c r="N2156" s="60">
        <v>-128.57</v>
      </c>
      <c r="O2156" s="60"/>
      <c r="P2156" s="60"/>
      <c r="Q2156" s="60"/>
      <c r="R2156" s="60"/>
      <c r="S2156" s="60"/>
      <c r="T2156" s="60"/>
      <c r="U2156" s="58">
        <f t="shared" si="33"/>
        <v>-128.57</v>
      </c>
    </row>
    <row r="2157" spans="1:21">
      <c r="A2157" s="59">
        <v>2201</v>
      </c>
      <c r="B2157" s="59" t="s">
        <v>87</v>
      </c>
      <c r="C2157" s="59">
        <v>2201</v>
      </c>
      <c r="D2157" s="59" t="s">
        <v>87</v>
      </c>
      <c r="E2157" s="59" t="s">
        <v>1252</v>
      </c>
      <c r="F2157" s="59" t="s">
        <v>1253</v>
      </c>
      <c r="G2157" s="59">
        <v>9548000</v>
      </c>
      <c r="H2157" s="59" t="s">
        <v>1029</v>
      </c>
      <c r="I2157" s="60"/>
      <c r="J2157" s="60"/>
      <c r="K2157" s="60">
        <v>11306.23</v>
      </c>
      <c r="L2157" s="60"/>
      <c r="M2157" s="60"/>
      <c r="N2157" s="60">
        <v>128.57</v>
      </c>
      <c r="O2157" s="60"/>
      <c r="P2157" s="60"/>
      <c r="Q2157" s="60"/>
      <c r="R2157" s="60"/>
      <c r="S2157" s="60"/>
      <c r="T2157" s="60"/>
      <c r="U2157" s="58">
        <f t="shared" si="33"/>
        <v>11434.8</v>
      </c>
    </row>
    <row r="2158" spans="1:21">
      <c r="A2158" s="59">
        <v>2201</v>
      </c>
      <c r="B2158" s="59" t="s">
        <v>87</v>
      </c>
      <c r="C2158" s="59">
        <v>2201</v>
      </c>
      <c r="D2158" s="59" t="s">
        <v>87</v>
      </c>
      <c r="E2158" s="59" t="s">
        <v>1252</v>
      </c>
      <c r="F2158" s="59" t="s">
        <v>1253</v>
      </c>
      <c r="G2158" s="59">
        <v>9553000</v>
      </c>
      <c r="H2158" s="59" t="s">
        <v>1032</v>
      </c>
      <c r="I2158" s="60">
        <v>8783.93</v>
      </c>
      <c r="J2158" s="60">
        <v>-3300.96</v>
      </c>
      <c r="K2158" s="60">
        <v>-256027.82</v>
      </c>
      <c r="L2158" s="60">
        <v>-59553.91</v>
      </c>
      <c r="M2158" s="60"/>
      <c r="N2158" s="60"/>
      <c r="O2158" s="60"/>
      <c r="P2158" s="60"/>
      <c r="Q2158" s="60"/>
      <c r="R2158" s="60">
        <v>-2090.3200000000002</v>
      </c>
      <c r="S2158" s="60"/>
      <c r="T2158" s="60"/>
      <c r="U2158" s="58">
        <f t="shared" si="33"/>
        <v>-312189.08</v>
      </c>
    </row>
    <row r="2159" spans="1:21">
      <c r="A2159" s="59">
        <v>2201</v>
      </c>
      <c r="B2159" s="59" t="s">
        <v>87</v>
      </c>
      <c r="C2159" s="59">
        <v>2201</v>
      </c>
      <c r="D2159" s="59" t="s">
        <v>87</v>
      </c>
      <c r="E2159" s="59" t="s">
        <v>1252</v>
      </c>
      <c r="F2159" s="59" t="s">
        <v>1253</v>
      </c>
      <c r="G2159" s="59">
        <v>9554000</v>
      </c>
      <c r="H2159" s="59" t="s">
        <v>1033</v>
      </c>
      <c r="I2159" s="60"/>
      <c r="J2159" s="60"/>
      <c r="K2159" s="60"/>
      <c r="L2159" s="60"/>
      <c r="M2159" s="60"/>
      <c r="N2159" s="60">
        <v>-152.72</v>
      </c>
      <c r="O2159" s="60"/>
      <c r="P2159" s="60"/>
      <c r="Q2159" s="60"/>
      <c r="R2159" s="60"/>
      <c r="S2159" s="60"/>
      <c r="T2159" s="60"/>
      <c r="U2159" s="58">
        <f t="shared" si="33"/>
        <v>-152.72</v>
      </c>
    </row>
    <row r="2160" spans="1:21">
      <c r="A2160" s="59">
        <v>2201</v>
      </c>
      <c r="B2160" s="59" t="s">
        <v>87</v>
      </c>
      <c r="C2160" s="59">
        <v>2201</v>
      </c>
      <c r="D2160" s="59" t="s">
        <v>87</v>
      </c>
      <c r="E2160" s="59" t="s">
        <v>1252</v>
      </c>
      <c r="F2160" s="59" t="s">
        <v>1253</v>
      </c>
      <c r="G2160" s="59">
        <v>9566000</v>
      </c>
      <c r="H2160" s="59" t="s">
        <v>1041</v>
      </c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>
        <v>36.03</v>
      </c>
      <c r="U2160" s="58">
        <f t="shared" si="33"/>
        <v>36.03</v>
      </c>
    </row>
    <row r="2161" spans="1:21">
      <c r="A2161" s="59">
        <v>2201</v>
      </c>
      <c r="B2161" s="59" t="s">
        <v>87</v>
      </c>
      <c r="C2161" s="59">
        <v>2201</v>
      </c>
      <c r="D2161" s="59" t="s">
        <v>87</v>
      </c>
      <c r="E2161" s="59" t="s">
        <v>1252</v>
      </c>
      <c r="F2161" s="59" t="s">
        <v>1253</v>
      </c>
      <c r="G2161" s="59">
        <v>9571000</v>
      </c>
      <c r="H2161" s="59" t="s">
        <v>1046</v>
      </c>
      <c r="I2161" s="60">
        <v>-103.9</v>
      </c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58">
        <f t="shared" si="33"/>
        <v>-103.9</v>
      </c>
    </row>
    <row r="2162" spans="1:21">
      <c r="A2162" s="59">
        <v>2201</v>
      </c>
      <c r="B2162" s="59" t="s">
        <v>87</v>
      </c>
      <c r="C2162" s="59">
        <v>2201</v>
      </c>
      <c r="D2162" s="59" t="s">
        <v>87</v>
      </c>
      <c r="E2162" s="59" t="s">
        <v>1252</v>
      </c>
      <c r="F2162" s="59" t="s">
        <v>1253</v>
      </c>
      <c r="G2162" s="59">
        <v>9580000</v>
      </c>
      <c r="H2162" s="59" t="s">
        <v>1047</v>
      </c>
      <c r="I2162" s="60"/>
      <c r="J2162" s="60"/>
      <c r="K2162" s="60"/>
      <c r="L2162" s="60">
        <v>-1000361.58</v>
      </c>
      <c r="M2162" s="60">
        <v>-299485.31</v>
      </c>
      <c r="N2162" s="60">
        <v>-27253.83</v>
      </c>
      <c r="O2162" s="60"/>
      <c r="P2162" s="60"/>
      <c r="Q2162" s="60"/>
      <c r="R2162" s="60"/>
      <c r="S2162" s="60"/>
      <c r="T2162" s="60"/>
      <c r="U2162" s="58">
        <f t="shared" si="33"/>
        <v>-1327100.72</v>
      </c>
    </row>
    <row r="2163" spans="1:21">
      <c r="A2163" s="59">
        <v>2201</v>
      </c>
      <c r="B2163" s="59" t="s">
        <v>87</v>
      </c>
      <c r="C2163" s="59">
        <v>2201</v>
      </c>
      <c r="D2163" s="59" t="s">
        <v>87</v>
      </c>
      <c r="E2163" s="59" t="s">
        <v>1252</v>
      </c>
      <c r="F2163" s="59" t="s">
        <v>1253</v>
      </c>
      <c r="G2163" s="59">
        <v>9582000</v>
      </c>
      <c r="H2163" s="59" t="s">
        <v>1049</v>
      </c>
      <c r="I2163" s="60"/>
      <c r="J2163" s="60"/>
      <c r="K2163" s="60"/>
      <c r="L2163" s="60">
        <v>347.03</v>
      </c>
      <c r="M2163" s="60"/>
      <c r="N2163" s="60"/>
      <c r="O2163" s="60"/>
      <c r="P2163" s="60"/>
      <c r="Q2163" s="60"/>
      <c r="R2163" s="60"/>
      <c r="S2163" s="60"/>
      <c r="T2163" s="60"/>
      <c r="U2163" s="58">
        <f t="shared" si="33"/>
        <v>347.03</v>
      </c>
    </row>
    <row r="2164" spans="1:21">
      <c r="A2164" s="59">
        <v>2201</v>
      </c>
      <c r="B2164" s="59" t="s">
        <v>87</v>
      </c>
      <c r="C2164" s="59">
        <v>2201</v>
      </c>
      <c r="D2164" s="59" t="s">
        <v>87</v>
      </c>
      <c r="E2164" s="59" t="s">
        <v>1252</v>
      </c>
      <c r="F2164" s="59" t="s">
        <v>1253</v>
      </c>
      <c r="G2164" s="59">
        <v>9583000</v>
      </c>
      <c r="H2164" s="59" t="s">
        <v>1050</v>
      </c>
      <c r="I2164" s="60">
        <v>2393.2199999999998</v>
      </c>
      <c r="J2164" s="60"/>
      <c r="K2164" s="60">
        <v>-6729.96</v>
      </c>
      <c r="L2164" s="60">
        <v>169</v>
      </c>
      <c r="M2164" s="60">
        <v>-16.05</v>
      </c>
      <c r="N2164" s="60"/>
      <c r="O2164" s="60"/>
      <c r="P2164" s="60"/>
      <c r="Q2164" s="60"/>
      <c r="R2164" s="60"/>
      <c r="S2164" s="60">
        <v>-32302.799999999999</v>
      </c>
      <c r="T2164" s="60"/>
      <c r="U2164" s="58">
        <f t="shared" si="33"/>
        <v>-36486.589999999997</v>
      </c>
    </row>
    <row r="2165" spans="1:21">
      <c r="A2165" s="59">
        <v>2201</v>
      </c>
      <c r="B2165" s="59" t="s">
        <v>87</v>
      </c>
      <c r="C2165" s="59">
        <v>2201</v>
      </c>
      <c r="D2165" s="59" t="s">
        <v>87</v>
      </c>
      <c r="E2165" s="59" t="s">
        <v>1252</v>
      </c>
      <c r="F2165" s="59" t="s">
        <v>1253</v>
      </c>
      <c r="G2165" s="59">
        <v>9586000</v>
      </c>
      <c r="H2165" s="59" t="s">
        <v>1053</v>
      </c>
      <c r="I2165" s="60">
        <v>-58460.800000000003</v>
      </c>
      <c r="J2165" s="60">
        <v>50317.31</v>
      </c>
      <c r="K2165" s="60">
        <v>-3536</v>
      </c>
      <c r="L2165" s="60">
        <v>-3827.2</v>
      </c>
      <c r="M2165" s="60">
        <v>-3430.4</v>
      </c>
      <c r="N2165" s="60">
        <v>-4092.8</v>
      </c>
      <c r="O2165" s="60">
        <v>-4339.2</v>
      </c>
      <c r="P2165" s="60">
        <v>-5127.62</v>
      </c>
      <c r="Q2165" s="60">
        <v>-10324.67</v>
      </c>
      <c r="R2165" s="60">
        <v>-5132.8</v>
      </c>
      <c r="S2165" s="60">
        <v>-7084.8</v>
      </c>
      <c r="T2165" s="60">
        <v>-6089.6</v>
      </c>
      <c r="U2165" s="58">
        <f t="shared" si="33"/>
        <v>-61128.580000000009</v>
      </c>
    </row>
    <row r="2166" spans="1:21">
      <c r="A2166" s="59">
        <v>2201</v>
      </c>
      <c r="B2166" s="59" t="s">
        <v>87</v>
      </c>
      <c r="C2166" s="59">
        <v>2201</v>
      </c>
      <c r="D2166" s="59" t="s">
        <v>87</v>
      </c>
      <c r="E2166" s="59" t="s">
        <v>1252</v>
      </c>
      <c r="F2166" s="59" t="s">
        <v>1253</v>
      </c>
      <c r="G2166" s="59">
        <v>9588000</v>
      </c>
      <c r="H2166" s="59" t="s">
        <v>1055</v>
      </c>
      <c r="I2166" s="60"/>
      <c r="J2166" s="60"/>
      <c r="K2166" s="60"/>
      <c r="L2166" s="60"/>
      <c r="M2166" s="60">
        <v>16.05</v>
      </c>
      <c r="N2166" s="60"/>
      <c r="O2166" s="60"/>
      <c r="P2166" s="60"/>
      <c r="Q2166" s="60">
        <v>-2360757.2000000002</v>
      </c>
      <c r="R2166" s="60">
        <v>2360757.2000000002</v>
      </c>
      <c r="S2166" s="60"/>
      <c r="T2166" s="60">
        <v>-14902.8</v>
      </c>
      <c r="U2166" s="58">
        <f t="shared" si="33"/>
        <v>-14886.750000000186</v>
      </c>
    </row>
    <row r="2167" spans="1:21">
      <c r="A2167" s="59">
        <v>2201</v>
      </c>
      <c r="B2167" s="59" t="s">
        <v>87</v>
      </c>
      <c r="C2167" s="59">
        <v>2201</v>
      </c>
      <c r="D2167" s="59" t="s">
        <v>87</v>
      </c>
      <c r="E2167" s="59" t="s">
        <v>1252</v>
      </c>
      <c r="F2167" s="59" t="s">
        <v>1253</v>
      </c>
      <c r="G2167" s="59">
        <v>9593000</v>
      </c>
      <c r="H2167" s="59" t="s">
        <v>1058</v>
      </c>
      <c r="I2167" s="60"/>
      <c r="J2167" s="60"/>
      <c r="K2167" s="60"/>
      <c r="L2167" s="60">
        <v>-30589.45</v>
      </c>
      <c r="M2167" s="60">
        <v>30589.45</v>
      </c>
      <c r="N2167" s="60">
        <v>-4321.78</v>
      </c>
      <c r="O2167" s="60"/>
      <c r="P2167" s="60"/>
      <c r="Q2167" s="60"/>
      <c r="R2167" s="60"/>
      <c r="S2167" s="60"/>
      <c r="T2167" s="60"/>
      <c r="U2167" s="58">
        <f t="shared" si="33"/>
        <v>-4321.78</v>
      </c>
    </row>
    <row r="2168" spans="1:21">
      <c r="A2168" s="59">
        <v>2201</v>
      </c>
      <c r="B2168" s="59" t="s">
        <v>87</v>
      </c>
      <c r="C2168" s="59">
        <v>2201</v>
      </c>
      <c r="D2168" s="59" t="s">
        <v>87</v>
      </c>
      <c r="E2168" s="59" t="s">
        <v>1252</v>
      </c>
      <c r="F2168" s="59" t="s">
        <v>1253</v>
      </c>
      <c r="G2168" s="59">
        <v>9594000</v>
      </c>
      <c r="H2168" s="59" t="s">
        <v>1059</v>
      </c>
      <c r="I2168" s="60"/>
      <c r="J2168" s="60"/>
      <c r="K2168" s="60">
        <v>706.76</v>
      </c>
      <c r="L2168" s="60"/>
      <c r="M2168" s="60"/>
      <c r="N2168" s="60"/>
      <c r="O2168" s="60"/>
      <c r="P2168" s="60"/>
      <c r="Q2168" s="60"/>
      <c r="R2168" s="60"/>
      <c r="S2168" s="60">
        <v>6987.53</v>
      </c>
      <c r="T2168" s="60"/>
      <c r="U2168" s="58">
        <f t="shared" si="33"/>
        <v>7694.29</v>
      </c>
    </row>
    <row r="2169" spans="1:21">
      <c r="A2169" s="59">
        <v>2201</v>
      </c>
      <c r="B2169" s="59" t="s">
        <v>87</v>
      </c>
      <c r="C2169" s="59">
        <v>2201</v>
      </c>
      <c r="D2169" s="59" t="s">
        <v>87</v>
      </c>
      <c r="E2169" s="59" t="s">
        <v>1252</v>
      </c>
      <c r="F2169" s="59" t="s">
        <v>1253</v>
      </c>
      <c r="G2169" s="59">
        <v>9596000</v>
      </c>
      <c r="H2169" s="59" t="s">
        <v>1061</v>
      </c>
      <c r="I2169" s="60"/>
      <c r="J2169" s="60"/>
      <c r="K2169" s="60"/>
      <c r="L2169" s="60">
        <v>-101823.75</v>
      </c>
      <c r="M2169" s="60">
        <v>-52982.31</v>
      </c>
      <c r="N2169" s="60">
        <v>-44372.41</v>
      </c>
      <c r="O2169" s="60"/>
      <c r="P2169" s="60"/>
      <c r="Q2169" s="60"/>
      <c r="R2169" s="60"/>
      <c r="S2169" s="60"/>
      <c r="T2169" s="60"/>
      <c r="U2169" s="58">
        <f t="shared" si="33"/>
        <v>-199178.47</v>
      </c>
    </row>
    <row r="2170" spans="1:21">
      <c r="A2170" s="59">
        <v>2201</v>
      </c>
      <c r="B2170" s="59" t="s">
        <v>87</v>
      </c>
      <c r="C2170" s="59">
        <v>2201</v>
      </c>
      <c r="D2170" s="59" t="s">
        <v>87</v>
      </c>
      <c r="E2170" s="59" t="s">
        <v>1252</v>
      </c>
      <c r="F2170" s="59" t="s">
        <v>1253</v>
      </c>
      <c r="G2170" s="59">
        <v>9921000</v>
      </c>
      <c r="H2170" s="59" t="s">
        <v>1137</v>
      </c>
      <c r="I2170" s="60">
        <v>-2656.08</v>
      </c>
      <c r="J2170" s="60"/>
      <c r="K2170" s="60">
        <v>9753.2900000000009</v>
      </c>
      <c r="L2170" s="60">
        <v>-33634.230000000003</v>
      </c>
      <c r="M2170" s="60"/>
      <c r="N2170" s="60"/>
      <c r="O2170" s="60"/>
      <c r="P2170" s="60"/>
      <c r="Q2170" s="60"/>
      <c r="R2170" s="60"/>
      <c r="S2170" s="60"/>
      <c r="T2170" s="60"/>
      <c r="U2170" s="58">
        <f t="shared" si="33"/>
        <v>-26537.020000000004</v>
      </c>
    </row>
    <row r="2171" spans="1:21">
      <c r="A2171" s="59">
        <v>2201</v>
      </c>
      <c r="B2171" s="59" t="s">
        <v>87</v>
      </c>
      <c r="C2171" s="59">
        <v>2201</v>
      </c>
      <c r="D2171" s="59" t="s">
        <v>87</v>
      </c>
      <c r="E2171" s="59" t="s">
        <v>1252</v>
      </c>
      <c r="F2171" s="59" t="s">
        <v>1253</v>
      </c>
      <c r="G2171" s="59">
        <v>9930200</v>
      </c>
      <c r="H2171" s="59" t="s">
        <v>1069</v>
      </c>
      <c r="I2171" s="60"/>
      <c r="J2171" s="60"/>
      <c r="K2171" s="60">
        <v>2022</v>
      </c>
      <c r="L2171" s="60"/>
      <c r="M2171" s="60"/>
      <c r="N2171" s="60"/>
      <c r="O2171" s="60"/>
      <c r="P2171" s="60"/>
      <c r="Q2171" s="60"/>
      <c r="R2171" s="60"/>
      <c r="S2171" s="60">
        <v>-2500</v>
      </c>
      <c r="T2171" s="60"/>
      <c r="U2171" s="58">
        <f t="shared" si="33"/>
        <v>-478</v>
      </c>
    </row>
    <row r="2172" spans="1:21">
      <c r="A2172" s="59">
        <v>2201</v>
      </c>
      <c r="B2172" s="59" t="s">
        <v>87</v>
      </c>
      <c r="C2172" s="59">
        <v>2201</v>
      </c>
      <c r="D2172" s="59" t="s">
        <v>87</v>
      </c>
      <c r="E2172" s="59" t="s">
        <v>1252</v>
      </c>
      <c r="F2172" s="59" t="s">
        <v>1253</v>
      </c>
      <c r="G2172" s="59" t="s">
        <v>1071</v>
      </c>
      <c r="H2172" s="59" t="s">
        <v>1072</v>
      </c>
      <c r="I2172" s="60">
        <v>-8201.66</v>
      </c>
      <c r="J2172" s="60"/>
      <c r="K2172" s="60"/>
      <c r="L2172" s="60"/>
      <c r="M2172" s="60"/>
      <c r="N2172" s="60">
        <v>-57672.75</v>
      </c>
      <c r="O2172" s="60"/>
      <c r="P2172" s="60">
        <v>-26698.85</v>
      </c>
      <c r="Q2172" s="60"/>
      <c r="R2172" s="60"/>
      <c r="S2172" s="60">
        <v>2222.0700000000002</v>
      </c>
      <c r="T2172" s="60">
        <v>-605.94000000000005</v>
      </c>
      <c r="U2172" s="58">
        <f t="shared" si="33"/>
        <v>-90957.13</v>
      </c>
    </row>
    <row r="2173" spans="1:21">
      <c r="A2173" s="59">
        <v>2201</v>
      </c>
      <c r="B2173" s="59" t="s">
        <v>87</v>
      </c>
      <c r="C2173" s="59">
        <v>2201</v>
      </c>
      <c r="D2173" s="59" t="s">
        <v>87</v>
      </c>
      <c r="E2173" s="59" t="s">
        <v>1254</v>
      </c>
      <c r="F2173" s="59" t="s">
        <v>1255</v>
      </c>
      <c r="G2173" s="59">
        <v>9184100</v>
      </c>
      <c r="H2173" s="59" t="s">
        <v>93</v>
      </c>
      <c r="I2173" s="60">
        <v>-17556681.93</v>
      </c>
      <c r="J2173" s="60">
        <v>-14371068.84</v>
      </c>
      <c r="K2173" s="60">
        <v>-18110570.66</v>
      </c>
      <c r="L2173" s="60">
        <v>-23627784.190000001</v>
      </c>
      <c r="M2173" s="60">
        <v>-18844031</v>
      </c>
      <c r="N2173" s="60">
        <v>-18469259.039999999</v>
      </c>
      <c r="O2173" s="60">
        <v>-6021590.0700000003</v>
      </c>
      <c r="P2173" s="60">
        <v>-21230677.350000001</v>
      </c>
      <c r="Q2173" s="60">
        <v>-22956708.300000001</v>
      </c>
      <c r="R2173" s="60">
        <v>-19362133.66</v>
      </c>
      <c r="S2173" s="60">
        <v>-16647159.34</v>
      </c>
      <c r="T2173" s="60">
        <v>-48278773</v>
      </c>
      <c r="U2173" s="58">
        <f t="shared" si="33"/>
        <v>-245476437.38</v>
      </c>
    </row>
    <row r="2174" spans="1:21">
      <c r="A2174" s="59">
        <v>2201</v>
      </c>
      <c r="B2174" s="59" t="s">
        <v>87</v>
      </c>
      <c r="C2174" s="59">
        <v>2201</v>
      </c>
      <c r="D2174" s="59" t="s">
        <v>87</v>
      </c>
      <c r="E2174" s="59" t="s">
        <v>1256</v>
      </c>
      <c r="F2174" s="59" t="s">
        <v>1257</v>
      </c>
      <c r="G2174" s="59">
        <v>9184100</v>
      </c>
      <c r="H2174" s="59" t="s">
        <v>93</v>
      </c>
      <c r="I2174" s="60">
        <v>1563001.96</v>
      </c>
      <c r="J2174" s="60">
        <v>1564676.35</v>
      </c>
      <c r="K2174" s="60">
        <v>1563549.77</v>
      </c>
      <c r="L2174" s="60">
        <v>1516054.73</v>
      </c>
      <c r="M2174" s="60">
        <v>1561336.81</v>
      </c>
      <c r="N2174" s="60">
        <v>1590206.26</v>
      </c>
      <c r="O2174" s="60">
        <v>1558275.12</v>
      </c>
      <c r="P2174" s="60">
        <v>1565891.94</v>
      </c>
      <c r="Q2174" s="60">
        <v>1563446.7</v>
      </c>
      <c r="R2174" s="60">
        <v>2235640.86</v>
      </c>
      <c r="S2174" s="60">
        <v>1563105.79</v>
      </c>
      <c r="T2174" s="60">
        <v>1782215.31</v>
      </c>
      <c r="U2174" s="58">
        <f t="shared" si="33"/>
        <v>19627401.599999998</v>
      </c>
    </row>
    <row r="2175" spans="1:21">
      <c r="A2175" s="59">
        <v>2201</v>
      </c>
      <c r="B2175" s="59" t="s">
        <v>87</v>
      </c>
      <c r="C2175" s="59">
        <v>2201</v>
      </c>
      <c r="D2175" s="59" t="s">
        <v>87</v>
      </c>
      <c r="E2175" s="59" t="s">
        <v>1256</v>
      </c>
      <c r="F2175" s="59" t="s">
        <v>1257</v>
      </c>
      <c r="G2175" s="59">
        <v>9416000</v>
      </c>
      <c r="H2175" s="59" t="s">
        <v>1015</v>
      </c>
      <c r="I2175" s="60">
        <v>1113.28</v>
      </c>
      <c r="J2175" s="60">
        <v>1113.28</v>
      </c>
      <c r="K2175" s="60">
        <v>1113.28</v>
      </c>
      <c r="L2175" s="60">
        <v>1113.28</v>
      </c>
      <c r="M2175" s="60">
        <v>1113.28</v>
      </c>
      <c r="N2175" s="60">
        <v>1113.28</v>
      </c>
      <c r="O2175" s="60">
        <v>1113.28</v>
      </c>
      <c r="P2175" s="60">
        <v>1113.28</v>
      </c>
      <c r="Q2175" s="60">
        <v>1113.28</v>
      </c>
      <c r="R2175" s="60">
        <v>1587.81</v>
      </c>
      <c r="S2175" s="60">
        <v>1113.28</v>
      </c>
      <c r="T2175" s="60">
        <v>1273.1300000000001</v>
      </c>
      <c r="U2175" s="58">
        <f t="shared" si="33"/>
        <v>13993.740000000002</v>
      </c>
    </row>
    <row r="2176" spans="1:21">
      <c r="A2176" s="59">
        <v>2201</v>
      </c>
      <c r="B2176" s="59" t="s">
        <v>87</v>
      </c>
      <c r="C2176" s="59">
        <v>2201</v>
      </c>
      <c r="D2176" s="59" t="s">
        <v>87</v>
      </c>
      <c r="E2176" s="59" t="s">
        <v>1256</v>
      </c>
      <c r="F2176" s="59" t="s">
        <v>1257</v>
      </c>
      <c r="G2176" s="59">
        <v>9426500</v>
      </c>
      <c r="H2176" s="59" t="s">
        <v>1016</v>
      </c>
      <c r="I2176" s="60"/>
      <c r="J2176" s="60">
        <v>97.12</v>
      </c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58">
        <f t="shared" si="33"/>
        <v>97.12</v>
      </c>
    </row>
    <row r="2177" spans="1:21">
      <c r="A2177" s="59">
        <v>2201</v>
      </c>
      <c r="B2177" s="59" t="s">
        <v>87</v>
      </c>
      <c r="C2177" s="59">
        <v>2201</v>
      </c>
      <c r="D2177" s="59" t="s">
        <v>87</v>
      </c>
      <c r="E2177" s="59" t="s">
        <v>1256</v>
      </c>
      <c r="F2177" s="59" t="s">
        <v>1257</v>
      </c>
      <c r="G2177" s="59">
        <v>9506000</v>
      </c>
      <c r="H2177" s="59" t="s">
        <v>1021</v>
      </c>
      <c r="I2177" s="60">
        <v>66.930000000000007</v>
      </c>
      <c r="J2177" s="60"/>
      <c r="K2177" s="60"/>
      <c r="L2177" s="60"/>
      <c r="M2177" s="60">
        <v>192</v>
      </c>
      <c r="N2177" s="60"/>
      <c r="O2177" s="60"/>
      <c r="P2177" s="60"/>
      <c r="Q2177" s="60"/>
      <c r="R2177" s="60">
        <v>750.96</v>
      </c>
      <c r="S2177" s="60"/>
      <c r="T2177" s="60"/>
      <c r="U2177" s="58">
        <f t="shared" si="33"/>
        <v>1009.8900000000001</v>
      </c>
    </row>
    <row r="2178" spans="1:21">
      <c r="A2178" s="59">
        <v>2201</v>
      </c>
      <c r="B2178" s="59" t="s">
        <v>87</v>
      </c>
      <c r="C2178" s="59">
        <v>2201</v>
      </c>
      <c r="D2178" s="59" t="s">
        <v>87</v>
      </c>
      <c r="E2178" s="59" t="s">
        <v>1256</v>
      </c>
      <c r="F2178" s="59" t="s">
        <v>1257</v>
      </c>
      <c r="G2178" s="59">
        <v>9548000</v>
      </c>
      <c r="H2178" s="59" t="s">
        <v>1029</v>
      </c>
      <c r="I2178" s="60"/>
      <c r="J2178" s="60">
        <v>20</v>
      </c>
      <c r="K2178" s="60"/>
      <c r="L2178" s="60"/>
      <c r="M2178" s="60">
        <v>2.99</v>
      </c>
      <c r="N2178" s="60">
        <v>100</v>
      </c>
      <c r="O2178" s="60"/>
      <c r="P2178" s="60"/>
      <c r="Q2178" s="60"/>
      <c r="R2178" s="60"/>
      <c r="S2178" s="60"/>
      <c r="T2178" s="60">
        <v>-100</v>
      </c>
      <c r="U2178" s="58">
        <f t="shared" si="33"/>
        <v>22.990000000000009</v>
      </c>
    </row>
    <row r="2179" spans="1:21">
      <c r="A2179" s="59">
        <v>2201</v>
      </c>
      <c r="B2179" s="59" t="s">
        <v>87</v>
      </c>
      <c r="C2179" s="59">
        <v>2201</v>
      </c>
      <c r="D2179" s="59" t="s">
        <v>87</v>
      </c>
      <c r="E2179" s="59" t="s">
        <v>1256</v>
      </c>
      <c r="F2179" s="59" t="s">
        <v>1257</v>
      </c>
      <c r="G2179" s="59">
        <v>9549000</v>
      </c>
      <c r="H2179" s="59" t="s">
        <v>1030</v>
      </c>
      <c r="I2179" s="60"/>
      <c r="J2179" s="60"/>
      <c r="K2179" s="60"/>
      <c r="L2179" s="60">
        <v>96</v>
      </c>
      <c r="M2179" s="60"/>
      <c r="N2179" s="60"/>
      <c r="O2179" s="60"/>
      <c r="P2179" s="60"/>
      <c r="Q2179" s="60"/>
      <c r="R2179" s="60"/>
      <c r="S2179" s="60"/>
      <c r="T2179" s="60"/>
      <c r="U2179" s="58">
        <f t="shared" ref="U2179:U2242" si="34">SUM(I2179:T2179)</f>
        <v>96</v>
      </c>
    </row>
    <row r="2180" spans="1:21">
      <c r="A2180" s="59">
        <v>2201</v>
      </c>
      <c r="B2180" s="59" t="s">
        <v>87</v>
      </c>
      <c r="C2180" s="59">
        <v>2201</v>
      </c>
      <c r="D2180" s="59" t="s">
        <v>87</v>
      </c>
      <c r="E2180" s="59" t="s">
        <v>1256</v>
      </c>
      <c r="F2180" s="59" t="s">
        <v>1257</v>
      </c>
      <c r="G2180" s="59">
        <v>9562000</v>
      </c>
      <c r="H2180" s="59" t="s">
        <v>1039</v>
      </c>
      <c r="I2180" s="60">
        <v>53.85</v>
      </c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58">
        <f t="shared" si="34"/>
        <v>53.85</v>
      </c>
    </row>
    <row r="2181" spans="1:21">
      <c r="A2181" s="59">
        <v>2201</v>
      </c>
      <c r="B2181" s="59" t="s">
        <v>87</v>
      </c>
      <c r="C2181" s="59">
        <v>2201</v>
      </c>
      <c r="D2181" s="59" t="s">
        <v>87</v>
      </c>
      <c r="E2181" s="59" t="s">
        <v>1256</v>
      </c>
      <c r="F2181" s="59" t="s">
        <v>1257</v>
      </c>
      <c r="G2181" s="59">
        <v>9566000</v>
      </c>
      <c r="H2181" s="59" t="s">
        <v>1041</v>
      </c>
      <c r="I2181" s="60"/>
      <c r="J2181" s="60"/>
      <c r="K2181" s="60"/>
      <c r="L2181" s="60">
        <v>24491.07</v>
      </c>
      <c r="M2181" s="60"/>
      <c r="N2181" s="60">
        <v>-24491.07</v>
      </c>
      <c r="O2181" s="60"/>
      <c r="P2181" s="60"/>
      <c r="Q2181" s="60"/>
      <c r="R2181" s="60">
        <v>1225.02</v>
      </c>
      <c r="S2181" s="60"/>
      <c r="T2181" s="60"/>
      <c r="U2181" s="58">
        <f t="shared" si="34"/>
        <v>1225.02</v>
      </c>
    </row>
    <row r="2182" spans="1:21">
      <c r="A2182" s="59">
        <v>2201</v>
      </c>
      <c r="B2182" s="59" t="s">
        <v>87</v>
      </c>
      <c r="C2182" s="59">
        <v>2201</v>
      </c>
      <c r="D2182" s="59" t="s">
        <v>87</v>
      </c>
      <c r="E2182" s="59" t="s">
        <v>1256</v>
      </c>
      <c r="F2182" s="59" t="s">
        <v>1257</v>
      </c>
      <c r="G2182" s="59">
        <v>9570000</v>
      </c>
      <c r="H2182" s="59" t="s">
        <v>1045</v>
      </c>
      <c r="I2182" s="60">
        <v>17124.560000000001</v>
      </c>
      <c r="J2182" s="60">
        <v>16909.169999999998</v>
      </c>
      <c r="K2182" s="60">
        <v>16909.169999999998</v>
      </c>
      <c r="L2182" s="60">
        <v>16909.169999999998</v>
      </c>
      <c r="M2182" s="60">
        <v>16909.169999999998</v>
      </c>
      <c r="N2182" s="60">
        <v>16909.169999999998</v>
      </c>
      <c r="O2182" s="60">
        <v>16909.169999999998</v>
      </c>
      <c r="P2182" s="60">
        <v>16909.169999999998</v>
      </c>
      <c r="Q2182" s="60">
        <v>16909.169999999998</v>
      </c>
      <c r="R2182" s="60">
        <v>16909.169999999998</v>
      </c>
      <c r="S2182" s="60">
        <v>16909.169999999998</v>
      </c>
      <c r="T2182" s="60">
        <v>16909.169999999998</v>
      </c>
      <c r="U2182" s="58">
        <f t="shared" si="34"/>
        <v>203125.42999999993</v>
      </c>
    </row>
    <row r="2183" spans="1:21">
      <c r="A2183" s="59">
        <v>2201</v>
      </c>
      <c r="B2183" s="59" t="s">
        <v>87</v>
      </c>
      <c r="C2183" s="59">
        <v>2201</v>
      </c>
      <c r="D2183" s="59" t="s">
        <v>87</v>
      </c>
      <c r="E2183" s="59" t="s">
        <v>1256</v>
      </c>
      <c r="F2183" s="59" t="s">
        <v>1257</v>
      </c>
      <c r="G2183" s="59">
        <v>9571000</v>
      </c>
      <c r="H2183" s="59" t="s">
        <v>1046</v>
      </c>
      <c r="I2183" s="60">
        <v>5292.61</v>
      </c>
      <c r="J2183" s="60">
        <v>5550.8</v>
      </c>
      <c r="K2183" s="60">
        <v>4391.3</v>
      </c>
      <c r="L2183" s="60">
        <v>4939.8500000000004</v>
      </c>
      <c r="M2183" s="60">
        <v>4282.04</v>
      </c>
      <c r="N2183" s="60">
        <v>4362.32</v>
      </c>
      <c r="O2183" s="60">
        <v>4310.6899999999996</v>
      </c>
      <c r="P2183" s="60">
        <v>4304.95</v>
      </c>
      <c r="Q2183" s="60">
        <v>4229.6499999999996</v>
      </c>
      <c r="R2183" s="60">
        <v>4277.79</v>
      </c>
      <c r="S2183" s="60">
        <v>4260.53</v>
      </c>
      <c r="T2183" s="60">
        <v>4918.7299999999996</v>
      </c>
      <c r="U2183" s="58">
        <f t="shared" si="34"/>
        <v>55121.259999999995</v>
      </c>
    </row>
    <row r="2184" spans="1:21">
      <c r="A2184" s="59">
        <v>2201</v>
      </c>
      <c r="B2184" s="59" t="s">
        <v>87</v>
      </c>
      <c r="C2184" s="59">
        <v>2201</v>
      </c>
      <c r="D2184" s="59" t="s">
        <v>87</v>
      </c>
      <c r="E2184" s="59" t="s">
        <v>1256</v>
      </c>
      <c r="F2184" s="59" t="s">
        <v>1257</v>
      </c>
      <c r="G2184" s="59">
        <v>9583000</v>
      </c>
      <c r="H2184" s="59" t="s">
        <v>1050</v>
      </c>
      <c r="I2184" s="60"/>
      <c r="J2184" s="60">
        <v>11</v>
      </c>
      <c r="K2184" s="60">
        <v>10</v>
      </c>
      <c r="L2184" s="60"/>
      <c r="M2184" s="60">
        <v>1943.07</v>
      </c>
      <c r="N2184" s="60"/>
      <c r="O2184" s="60"/>
      <c r="P2184" s="60"/>
      <c r="Q2184" s="60"/>
      <c r="R2184" s="60">
        <v>10</v>
      </c>
      <c r="S2184" s="60"/>
      <c r="T2184" s="60">
        <v>62.37</v>
      </c>
      <c r="U2184" s="58">
        <f t="shared" si="34"/>
        <v>2036.4399999999998</v>
      </c>
    </row>
    <row r="2185" spans="1:21">
      <c r="A2185" s="59">
        <v>2201</v>
      </c>
      <c r="B2185" s="59" t="s">
        <v>87</v>
      </c>
      <c r="C2185" s="59">
        <v>2201</v>
      </c>
      <c r="D2185" s="59" t="s">
        <v>87</v>
      </c>
      <c r="E2185" s="59" t="s">
        <v>1256</v>
      </c>
      <c r="F2185" s="59" t="s">
        <v>1257</v>
      </c>
      <c r="G2185" s="59">
        <v>9585000</v>
      </c>
      <c r="H2185" s="59" t="s">
        <v>1052</v>
      </c>
      <c r="I2185" s="60"/>
      <c r="J2185" s="60"/>
      <c r="K2185" s="60"/>
      <c r="L2185" s="60"/>
      <c r="M2185" s="60">
        <v>65.849999999999994</v>
      </c>
      <c r="N2185" s="60"/>
      <c r="O2185" s="60"/>
      <c r="P2185" s="60"/>
      <c r="Q2185" s="60"/>
      <c r="R2185" s="60"/>
      <c r="S2185" s="60">
        <v>63.86</v>
      </c>
      <c r="T2185" s="60"/>
      <c r="U2185" s="58">
        <f t="shared" si="34"/>
        <v>129.70999999999998</v>
      </c>
    </row>
    <row r="2186" spans="1:21">
      <c r="A2186" s="59">
        <v>2201</v>
      </c>
      <c r="B2186" s="59" t="s">
        <v>87</v>
      </c>
      <c r="C2186" s="59">
        <v>2201</v>
      </c>
      <c r="D2186" s="59" t="s">
        <v>87</v>
      </c>
      <c r="E2186" s="59" t="s">
        <v>1256</v>
      </c>
      <c r="F2186" s="59" t="s">
        <v>1257</v>
      </c>
      <c r="G2186" s="59">
        <v>9586000</v>
      </c>
      <c r="H2186" s="59" t="s">
        <v>1053</v>
      </c>
      <c r="I2186" s="60">
        <v>39797.89</v>
      </c>
      <c r="J2186" s="60">
        <v>39640.589999999997</v>
      </c>
      <c r="K2186" s="60">
        <v>40057.199999999997</v>
      </c>
      <c r="L2186" s="60">
        <v>40278.78</v>
      </c>
      <c r="M2186" s="60">
        <v>40004.019999999997</v>
      </c>
      <c r="N2186" s="60">
        <v>39950.29</v>
      </c>
      <c r="O2186" s="60">
        <v>40248.53</v>
      </c>
      <c r="P2186" s="60">
        <v>39967.26</v>
      </c>
      <c r="Q2186" s="60">
        <v>39459.4</v>
      </c>
      <c r="R2186" s="60">
        <v>39596.120000000003</v>
      </c>
      <c r="S2186" s="60">
        <v>39973.760000000002</v>
      </c>
      <c r="T2186" s="60">
        <v>40490.639999999999</v>
      </c>
      <c r="U2186" s="58">
        <f t="shared" si="34"/>
        <v>479464.48000000004</v>
      </c>
    </row>
    <row r="2187" spans="1:21">
      <c r="A2187" s="59">
        <v>2201</v>
      </c>
      <c r="B2187" s="59" t="s">
        <v>87</v>
      </c>
      <c r="C2187" s="59">
        <v>2201</v>
      </c>
      <c r="D2187" s="59" t="s">
        <v>87</v>
      </c>
      <c r="E2187" s="59" t="s">
        <v>1256</v>
      </c>
      <c r="F2187" s="59" t="s">
        <v>1257</v>
      </c>
      <c r="G2187" s="59">
        <v>9587000</v>
      </c>
      <c r="H2187" s="59" t="s">
        <v>1054</v>
      </c>
      <c r="I2187" s="60">
        <v>712.83</v>
      </c>
      <c r="J2187" s="60">
        <v>712.83</v>
      </c>
      <c r="K2187" s="60">
        <v>712.83</v>
      </c>
      <c r="L2187" s="60">
        <v>712.83</v>
      </c>
      <c r="M2187" s="60">
        <v>712.83</v>
      </c>
      <c r="N2187" s="60">
        <v>712.83</v>
      </c>
      <c r="O2187" s="60">
        <v>712.83</v>
      </c>
      <c r="P2187" s="60">
        <v>712.83</v>
      </c>
      <c r="Q2187" s="60">
        <v>712.83</v>
      </c>
      <c r="R2187" s="60">
        <v>712.83</v>
      </c>
      <c r="S2187" s="60">
        <v>712.83</v>
      </c>
      <c r="T2187" s="60">
        <v>712.83</v>
      </c>
      <c r="U2187" s="58">
        <f t="shared" si="34"/>
        <v>8553.9600000000009</v>
      </c>
    </row>
    <row r="2188" spans="1:21">
      <c r="A2188" s="59">
        <v>2201</v>
      </c>
      <c r="B2188" s="59" t="s">
        <v>87</v>
      </c>
      <c r="C2188" s="59">
        <v>2201</v>
      </c>
      <c r="D2188" s="59" t="s">
        <v>87</v>
      </c>
      <c r="E2188" s="59" t="s">
        <v>1256</v>
      </c>
      <c r="F2188" s="59" t="s">
        <v>1257</v>
      </c>
      <c r="G2188" s="59">
        <v>9588000</v>
      </c>
      <c r="H2188" s="59" t="s">
        <v>1055</v>
      </c>
      <c r="I2188" s="60">
        <v>-1917780.83</v>
      </c>
      <c r="J2188" s="60">
        <v>-1917762.32</v>
      </c>
      <c r="K2188" s="60">
        <v>-1917778.81</v>
      </c>
      <c r="L2188" s="60">
        <v>-1917752.81</v>
      </c>
      <c r="M2188" s="60">
        <v>-1917797.81</v>
      </c>
      <c r="N2188" s="60">
        <v>-1917763.83</v>
      </c>
      <c r="O2188" s="60">
        <v>-1917675.54</v>
      </c>
      <c r="P2188" s="60">
        <v>-1917797.81</v>
      </c>
      <c r="Q2188" s="60">
        <v>-1917695.72</v>
      </c>
      <c r="R2188" s="60">
        <v>-2621131.0499999998</v>
      </c>
      <c r="S2188" s="60">
        <v>-1917797.81</v>
      </c>
      <c r="T2188" s="60">
        <v>-2154091.58</v>
      </c>
      <c r="U2188" s="58">
        <f t="shared" si="34"/>
        <v>-23952825.920000002</v>
      </c>
    </row>
    <row r="2189" spans="1:21">
      <c r="A2189" s="59">
        <v>2201</v>
      </c>
      <c r="B2189" s="59" t="s">
        <v>87</v>
      </c>
      <c r="C2189" s="59">
        <v>2201</v>
      </c>
      <c r="D2189" s="59" t="s">
        <v>87</v>
      </c>
      <c r="E2189" s="59" t="s">
        <v>1256</v>
      </c>
      <c r="F2189" s="59" t="s">
        <v>1257</v>
      </c>
      <c r="G2189" s="59">
        <v>9592000</v>
      </c>
      <c r="H2189" s="59" t="s">
        <v>1057</v>
      </c>
      <c r="I2189" s="60">
        <v>12942.86</v>
      </c>
      <c r="J2189" s="60">
        <v>12531.61</v>
      </c>
      <c r="K2189" s="60">
        <v>12531.61</v>
      </c>
      <c r="L2189" s="60">
        <v>12531.61</v>
      </c>
      <c r="M2189" s="60">
        <v>12531.61</v>
      </c>
      <c r="N2189" s="60">
        <v>12531.61</v>
      </c>
      <c r="O2189" s="60">
        <v>12531.61</v>
      </c>
      <c r="P2189" s="60">
        <v>12531.61</v>
      </c>
      <c r="Q2189" s="60">
        <v>12531.61</v>
      </c>
      <c r="R2189" s="60">
        <v>12531.61</v>
      </c>
      <c r="S2189" s="60">
        <v>12531.61</v>
      </c>
      <c r="T2189" s="60">
        <v>12531.61</v>
      </c>
      <c r="U2189" s="58">
        <f t="shared" si="34"/>
        <v>150790.57</v>
      </c>
    </row>
    <row r="2190" spans="1:21">
      <c r="A2190" s="59">
        <v>2201</v>
      </c>
      <c r="B2190" s="59" t="s">
        <v>87</v>
      </c>
      <c r="C2190" s="59">
        <v>2201</v>
      </c>
      <c r="D2190" s="59" t="s">
        <v>87</v>
      </c>
      <c r="E2190" s="59" t="s">
        <v>1256</v>
      </c>
      <c r="F2190" s="59" t="s">
        <v>1257</v>
      </c>
      <c r="G2190" s="59">
        <v>9593000</v>
      </c>
      <c r="H2190" s="59" t="s">
        <v>1058</v>
      </c>
      <c r="I2190" s="60">
        <v>138267.34</v>
      </c>
      <c r="J2190" s="60">
        <v>138435.73000000001</v>
      </c>
      <c r="K2190" s="60">
        <v>139563.6</v>
      </c>
      <c r="L2190" s="60">
        <v>139829.54999999999</v>
      </c>
      <c r="M2190" s="60">
        <v>138410.79999999999</v>
      </c>
      <c r="N2190" s="60">
        <v>139154.49</v>
      </c>
      <c r="O2190" s="60">
        <v>142058.78</v>
      </c>
      <c r="P2190" s="60">
        <v>138510.38</v>
      </c>
      <c r="Q2190" s="60">
        <v>140822.78</v>
      </c>
      <c r="R2190" s="60">
        <v>137421.39000000001</v>
      </c>
      <c r="S2190" s="60">
        <v>139996.70000000001</v>
      </c>
      <c r="T2190" s="60">
        <v>144521.15</v>
      </c>
      <c r="U2190" s="58">
        <f t="shared" si="34"/>
        <v>1676992.6899999997</v>
      </c>
    </row>
    <row r="2191" spans="1:21">
      <c r="A2191" s="59">
        <v>2201</v>
      </c>
      <c r="B2191" s="59" t="s">
        <v>87</v>
      </c>
      <c r="C2191" s="59">
        <v>2201</v>
      </c>
      <c r="D2191" s="59" t="s">
        <v>87</v>
      </c>
      <c r="E2191" s="59" t="s">
        <v>1256</v>
      </c>
      <c r="F2191" s="59" t="s">
        <v>1257</v>
      </c>
      <c r="G2191" s="59">
        <v>9594000</v>
      </c>
      <c r="H2191" s="59" t="s">
        <v>1059</v>
      </c>
      <c r="I2191" s="60">
        <v>16386.53</v>
      </c>
      <c r="J2191" s="60">
        <v>16188.1</v>
      </c>
      <c r="K2191" s="60">
        <v>16929.7</v>
      </c>
      <c r="L2191" s="60">
        <v>39040.239999999998</v>
      </c>
      <c r="M2191" s="60">
        <v>20442.34</v>
      </c>
      <c r="N2191" s="60">
        <v>15309.28</v>
      </c>
      <c r="O2191" s="60">
        <v>19951.400000000001</v>
      </c>
      <c r="P2191" s="60">
        <v>15817.04</v>
      </c>
      <c r="Q2191" s="60">
        <v>16471.28</v>
      </c>
      <c r="R2191" s="60">
        <v>16219</v>
      </c>
      <c r="S2191" s="60">
        <v>17154.79</v>
      </c>
      <c r="T2191" s="60">
        <v>18109.84</v>
      </c>
      <c r="U2191" s="58">
        <f t="shared" si="34"/>
        <v>228019.54</v>
      </c>
    </row>
    <row r="2192" spans="1:21">
      <c r="A2192" s="59">
        <v>2201</v>
      </c>
      <c r="B2192" s="59" t="s">
        <v>87</v>
      </c>
      <c r="C2192" s="59">
        <v>2201</v>
      </c>
      <c r="D2192" s="59" t="s">
        <v>87</v>
      </c>
      <c r="E2192" s="59" t="s">
        <v>1256</v>
      </c>
      <c r="F2192" s="59" t="s">
        <v>1257</v>
      </c>
      <c r="G2192" s="59">
        <v>9595000</v>
      </c>
      <c r="H2192" s="59" t="s">
        <v>1060</v>
      </c>
      <c r="I2192" s="60"/>
      <c r="J2192" s="60"/>
      <c r="K2192" s="60"/>
      <c r="L2192" s="60">
        <v>11.08</v>
      </c>
      <c r="M2192" s="60">
        <v>15.56</v>
      </c>
      <c r="N2192" s="60"/>
      <c r="O2192" s="60"/>
      <c r="P2192" s="60"/>
      <c r="Q2192" s="60"/>
      <c r="R2192" s="60"/>
      <c r="S2192" s="60"/>
      <c r="T2192" s="60"/>
      <c r="U2192" s="58">
        <f t="shared" si="34"/>
        <v>26.64</v>
      </c>
    </row>
    <row r="2193" spans="1:21">
      <c r="A2193" s="59">
        <v>2201</v>
      </c>
      <c r="B2193" s="59" t="s">
        <v>87</v>
      </c>
      <c r="C2193" s="59">
        <v>2201</v>
      </c>
      <c r="D2193" s="59" t="s">
        <v>87</v>
      </c>
      <c r="E2193" s="59" t="s">
        <v>1256</v>
      </c>
      <c r="F2193" s="59" t="s">
        <v>1257</v>
      </c>
      <c r="G2193" s="59">
        <v>9596000</v>
      </c>
      <c r="H2193" s="59" t="s">
        <v>1061</v>
      </c>
      <c r="I2193" s="60">
        <v>6257.21</v>
      </c>
      <c r="J2193" s="60">
        <v>6257.21</v>
      </c>
      <c r="K2193" s="60">
        <v>6257.21</v>
      </c>
      <c r="L2193" s="60">
        <v>6257.21</v>
      </c>
      <c r="M2193" s="60">
        <v>6257.21</v>
      </c>
      <c r="N2193" s="60">
        <v>6257.21</v>
      </c>
      <c r="O2193" s="60">
        <v>6257.21</v>
      </c>
      <c r="P2193" s="60">
        <v>6257.21</v>
      </c>
      <c r="Q2193" s="60">
        <v>6318.97</v>
      </c>
      <c r="R2193" s="60">
        <v>6257.21</v>
      </c>
      <c r="S2193" s="60">
        <v>6257.21</v>
      </c>
      <c r="T2193" s="60">
        <v>6257.21</v>
      </c>
      <c r="U2193" s="58">
        <f t="shared" si="34"/>
        <v>75148.280000000013</v>
      </c>
    </row>
    <row r="2194" spans="1:21">
      <c r="A2194" s="59">
        <v>2201</v>
      </c>
      <c r="B2194" s="59" t="s">
        <v>87</v>
      </c>
      <c r="C2194" s="59">
        <v>2201</v>
      </c>
      <c r="D2194" s="59" t="s">
        <v>87</v>
      </c>
      <c r="E2194" s="59" t="s">
        <v>1256</v>
      </c>
      <c r="F2194" s="59" t="s">
        <v>1257</v>
      </c>
      <c r="G2194" s="59">
        <v>9902000</v>
      </c>
      <c r="H2194" s="59" t="s">
        <v>1064</v>
      </c>
      <c r="I2194" s="60">
        <v>8315.85</v>
      </c>
      <c r="J2194" s="60">
        <v>8315.85</v>
      </c>
      <c r="K2194" s="60">
        <v>8315.85</v>
      </c>
      <c r="L2194" s="60">
        <v>8315.85</v>
      </c>
      <c r="M2194" s="60">
        <v>8315.85</v>
      </c>
      <c r="N2194" s="60">
        <v>8315.85</v>
      </c>
      <c r="O2194" s="60">
        <v>8315.85</v>
      </c>
      <c r="P2194" s="60">
        <v>8315.85</v>
      </c>
      <c r="Q2194" s="60">
        <v>8315.85</v>
      </c>
      <c r="R2194" s="60">
        <v>8315.85</v>
      </c>
      <c r="S2194" s="60">
        <v>8315.85</v>
      </c>
      <c r="T2194" s="60">
        <v>8315.85</v>
      </c>
      <c r="U2194" s="58">
        <f t="shared" si="34"/>
        <v>99790.200000000026</v>
      </c>
    </row>
    <row r="2195" spans="1:21">
      <c r="A2195" s="59">
        <v>2201</v>
      </c>
      <c r="B2195" s="59" t="s">
        <v>87</v>
      </c>
      <c r="C2195" s="59">
        <v>2201</v>
      </c>
      <c r="D2195" s="59" t="s">
        <v>87</v>
      </c>
      <c r="E2195" s="59" t="s">
        <v>1256</v>
      </c>
      <c r="F2195" s="59" t="s">
        <v>1257</v>
      </c>
      <c r="G2195" s="59">
        <v>9903000</v>
      </c>
      <c r="H2195" s="59" t="s">
        <v>1065</v>
      </c>
      <c r="I2195" s="60">
        <v>28845.25</v>
      </c>
      <c r="J2195" s="60">
        <v>28845.25</v>
      </c>
      <c r="K2195" s="60">
        <v>28845.25</v>
      </c>
      <c r="L2195" s="60">
        <v>29018.93</v>
      </c>
      <c r="M2195" s="60">
        <v>29417.14</v>
      </c>
      <c r="N2195" s="60">
        <v>28845.25</v>
      </c>
      <c r="O2195" s="60">
        <v>28923.49</v>
      </c>
      <c r="P2195" s="60">
        <v>28925.48</v>
      </c>
      <c r="Q2195" s="60">
        <v>28970.57</v>
      </c>
      <c r="R2195" s="60">
        <v>28957.72</v>
      </c>
      <c r="S2195" s="60">
        <v>28976.66</v>
      </c>
      <c r="T2195" s="60">
        <v>29056.19</v>
      </c>
      <c r="U2195" s="58">
        <f t="shared" si="34"/>
        <v>347627.18</v>
      </c>
    </row>
    <row r="2196" spans="1:21">
      <c r="A2196" s="59">
        <v>2201</v>
      </c>
      <c r="B2196" s="59" t="s">
        <v>87</v>
      </c>
      <c r="C2196" s="59">
        <v>2201</v>
      </c>
      <c r="D2196" s="59" t="s">
        <v>87</v>
      </c>
      <c r="E2196" s="59" t="s">
        <v>1256</v>
      </c>
      <c r="F2196" s="59" t="s">
        <v>1257</v>
      </c>
      <c r="G2196" s="59">
        <v>9908000</v>
      </c>
      <c r="H2196" s="59" t="s">
        <v>1066</v>
      </c>
      <c r="I2196" s="60">
        <v>9573.11</v>
      </c>
      <c r="J2196" s="60">
        <v>9573.11</v>
      </c>
      <c r="K2196" s="60">
        <v>9573.11</v>
      </c>
      <c r="L2196" s="60">
        <v>9573.11</v>
      </c>
      <c r="M2196" s="60">
        <v>9573.11</v>
      </c>
      <c r="N2196" s="60">
        <v>9573.11</v>
      </c>
      <c r="O2196" s="60">
        <v>9573.11</v>
      </c>
      <c r="P2196" s="60">
        <v>9573.11</v>
      </c>
      <c r="Q2196" s="60">
        <v>9573.11</v>
      </c>
      <c r="R2196" s="60">
        <v>13653.53</v>
      </c>
      <c r="S2196" s="60">
        <v>9573.11</v>
      </c>
      <c r="T2196" s="60">
        <v>10947.63</v>
      </c>
      <c r="U2196" s="58">
        <f t="shared" si="34"/>
        <v>120332.26000000001</v>
      </c>
    </row>
    <row r="2197" spans="1:21">
      <c r="A2197" s="59">
        <v>2201</v>
      </c>
      <c r="B2197" s="59" t="s">
        <v>87</v>
      </c>
      <c r="C2197" s="59">
        <v>2201</v>
      </c>
      <c r="D2197" s="59" t="s">
        <v>87</v>
      </c>
      <c r="E2197" s="59" t="s">
        <v>1256</v>
      </c>
      <c r="F2197" s="59" t="s">
        <v>1257</v>
      </c>
      <c r="G2197" s="59">
        <v>9921000</v>
      </c>
      <c r="H2197" s="59" t="s">
        <v>1137</v>
      </c>
      <c r="I2197" s="60"/>
      <c r="J2197" s="60"/>
      <c r="K2197" s="60"/>
      <c r="L2197" s="60">
        <v>217.17</v>
      </c>
      <c r="M2197" s="60">
        <v>61.18</v>
      </c>
      <c r="N2197" s="60"/>
      <c r="O2197" s="60">
        <v>39.090000000000003</v>
      </c>
      <c r="P2197" s="60">
        <v>11</v>
      </c>
      <c r="Q2197" s="60">
        <v>92.58</v>
      </c>
      <c r="R2197" s="60">
        <v>156.76</v>
      </c>
      <c r="S2197" s="60"/>
      <c r="T2197" s="60">
        <v>91.25</v>
      </c>
      <c r="U2197" s="58">
        <f t="shared" si="34"/>
        <v>669.03</v>
      </c>
    </row>
    <row r="2198" spans="1:21">
      <c r="A2198" s="59">
        <v>2201</v>
      </c>
      <c r="B2198" s="59" t="s">
        <v>87</v>
      </c>
      <c r="C2198" s="59">
        <v>2201</v>
      </c>
      <c r="D2198" s="59" t="s">
        <v>87</v>
      </c>
      <c r="E2198" s="59" t="s">
        <v>1256</v>
      </c>
      <c r="F2198" s="59" t="s">
        <v>1257</v>
      </c>
      <c r="G2198" s="59">
        <v>9930200</v>
      </c>
      <c r="H2198" s="59" t="s">
        <v>1069</v>
      </c>
      <c r="I2198" s="60"/>
      <c r="J2198" s="60"/>
      <c r="K2198" s="60"/>
      <c r="L2198" s="60">
        <v>96</v>
      </c>
      <c r="M2198" s="60"/>
      <c r="N2198" s="60"/>
      <c r="O2198" s="60"/>
      <c r="P2198" s="60"/>
      <c r="Q2198" s="60"/>
      <c r="R2198" s="60"/>
      <c r="S2198" s="60"/>
      <c r="T2198" s="60"/>
      <c r="U2198" s="58">
        <f t="shared" si="34"/>
        <v>96</v>
      </c>
    </row>
    <row r="2199" spans="1:21">
      <c r="A2199" s="59">
        <v>2201</v>
      </c>
      <c r="B2199" s="59" t="s">
        <v>87</v>
      </c>
      <c r="C2199" s="59">
        <v>2201</v>
      </c>
      <c r="D2199" s="59" t="s">
        <v>87</v>
      </c>
      <c r="E2199" s="59" t="s">
        <v>1256</v>
      </c>
      <c r="F2199" s="59" t="s">
        <v>1257</v>
      </c>
      <c r="G2199" s="59">
        <v>9935000</v>
      </c>
      <c r="H2199" s="59" t="s">
        <v>1070</v>
      </c>
      <c r="I2199" s="60"/>
      <c r="J2199" s="60"/>
      <c r="K2199" s="60"/>
      <c r="L2199" s="60"/>
      <c r="M2199" s="60">
        <v>10.79</v>
      </c>
      <c r="N2199" s="60">
        <v>8</v>
      </c>
      <c r="O2199" s="60"/>
      <c r="P2199" s="60"/>
      <c r="Q2199" s="60"/>
      <c r="R2199" s="60"/>
      <c r="S2199" s="60"/>
      <c r="T2199" s="60"/>
      <c r="U2199" s="58">
        <f t="shared" si="34"/>
        <v>18.79</v>
      </c>
    </row>
    <row r="2200" spans="1:21">
      <c r="A2200" s="59">
        <v>2201</v>
      </c>
      <c r="B2200" s="59" t="s">
        <v>87</v>
      </c>
      <c r="C2200" s="59">
        <v>2201</v>
      </c>
      <c r="D2200" s="59" t="s">
        <v>87</v>
      </c>
      <c r="E2200" s="59" t="s">
        <v>1256</v>
      </c>
      <c r="F2200" s="59" t="s">
        <v>1257</v>
      </c>
      <c r="G2200" s="59" t="s">
        <v>1071</v>
      </c>
      <c r="H2200" s="59" t="s">
        <v>1072</v>
      </c>
      <c r="I2200" s="60">
        <v>1142.5999999999999</v>
      </c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58">
        <f t="shared" si="34"/>
        <v>1142.5999999999999</v>
      </c>
    </row>
    <row r="2201" spans="1:21">
      <c r="A2201" s="59">
        <v>2201</v>
      </c>
      <c r="B2201" s="59" t="s">
        <v>87</v>
      </c>
      <c r="C2201" s="59">
        <v>2201</v>
      </c>
      <c r="D2201" s="59" t="s">
        <v>87</v>
      </c>
      <c r="E2201" s="59" t="s">
        <v>1258</v>
      </c>
      <c r="F2201" s="59" t="s">
        <v>1259</v>
      </c>
      <c r="G2201" s="59">
        <v>9588000</v>
      </c>
      <c r="H2201" s="59" t="s">
        <v>1055</v>
      </c>
      <c r="I2201" s="60">
        <v>472239.28</v>
      </c>
      <c r="J2201" s="60">
        <v>472468.67</v>
      </c>
      <c r="K2201" s="60">
        <v>472405.52</v>
      </c>
      <c r="L2201" s="60">
        <v>472320.92</v>
      </c>
      <c r="M2201" s="60">
        <v>481251.59</v>
      </c>
      <c r="N2201" s="60">
        <v>481485.29</v>
      </c>
      <c r="O2201" s="60">
        <v>486125.51</v>
      </c>
      <c r="P2201" s="60">
        <v>491202.39</v>
      </c>
      <c r="Q2201" s="60">
        <v>503572.63</v>
      </c>
      <c r="R2201" s="60">
        <v>503370.39</v>
      </c>
      <c r="S2201" s="60">
        <v>509890.63</v>
      </c>
      <c r="T2201" s="60">
        <v>510527.91</v>
      </c>
      <c r="U2201" s="58">
        <f t="shared" si="34"/>
        <v>5856860.7300000004</v>
      </c>
    </row>
    <row r="2202" spans="1:21">
      <c r="A2202" s="59">
        <v>2201</v>
      </c>
      <c r="B2202" s="59" t="s">
        <v>87</v>
      </c>
      <c r="C2202" s="59">
        <v>2201</v>
      </c>
      <c r="D2202" s="59" t="s">
        <v>87</v>
      </c>
      <c r="E2202" s="59" t="s">
        <v>1260</v>
      </c>
      <c r="F2202" s="59" t="s">
        <v>1261</v>
      </c>
      <c r="G2202" s="59">
        <v>9184100</v>
      </c>
      <c r="H2202" s="59" t="s">
        <v>93</v>
      </c>
      <c r="I2202" s="60">
        <v>58476.24</v>
      </c>
      <c r="J2202" s="60">
        <v>-50317.31</v>
      </c>
      <c r="K2202" s="60">
        <v>853.1</v>
      </c>
      <c r="L2202" s="60">
        <v>3827.2</v>
      </c>
      <c r="M2202" s="60">
        <v>3430.4</v>
      </c>
      <c r="N2202" s="60">
        <v>4092.8</v>
      </c>
      <c r="O2202" s="60">
        <v>4339.2</v>
      </c>
      <c r="P2202" s="60">
        <v>5127.62</v>
      </c>
      <c r="Q2202" s="60">
        <v>367197.84</v>
      </c>
      <c r="R2202" s="60">
        <v>-351802.19</v>
      </c>
      <c r="S2202" s="60">
        <v>6655.94</v>
      </c>
      <c r="T2202" s="60">
        <v>-17629.11</v>
      </c>
      <c r="U2202" s="58">
        <f t="shared" si="34"/>
        <v>34251.730000000025</v>
      </c>
    </row>
    <row r="2203" spans="1:21">
      <c r="A2203" s="59">
        <v>2201</v>
      </c>
      <c r="B2203" s="59" t="s">
        <v>87</v>
      </c>
      <c r="C2203" s="59">
        <v>2201</v>
      </c>
      <c r="D2203" s="59" t="s">
        <v>87</v>
      </c>
      <c r="E2203" s="59" t="s">
        <v>1260</v>
      </c>
      <c r="F2203" s="59" t="s">
        <v>1261</v>
      </c>
      <c r="G2203" s="59">
        <v>9566000</v>
      </c>
      <c r="H2203" s="59" t="s">
        <v>1041</v>
      </c>
      <c r="I2203" s="60"/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>
        <v>6757.9</v>
      </c>
      <c r="U2203" s="58">
        <f t="shared" si="34"/>
        <v>6757.9</v>
      </c>
    </row>
    <row r="2204" spans="1:21">
      <c r="A2204" s="59">
        <v>2201</v>
      </c>
      <c r="B2204" s="59" t="s">
        <v>87</v>
      </c>
      <c r="C2204" s="59">
        <v>2201</v>
      </c>
      <c r="D2204" s="59" t="s">
        <v>87</v>
      </c>
      <c r="E2204" s="59" t="s">
        <v>1260</v>
      </c>
      <c r="F2204" s="59" t="s">
        <v>1261</v>
      </c>
      <c r="G2204" s="59">
        <v>9571000</v>
      </c>
      <c r="H2204" s="59" t="s">
        <v>1046</v>
      </c>
      <c r="I2204" s="60">
        <v>-15.44</v>
      </c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>
        <v>-8.16</v>
      </c>
      <c r="U2204" s="58">
        <f t="shared" si="34"/>
        <v>-23.6</v>
      </c>
    </row>
    <row r="2205" spans="1:21">
      <c r="A2205" s="59">
        <v>2201</v>
      </c>
      <c r="B2205" s="59" t="s">
        <v>87</v>
      </c>
      <c r="C2205" s="59">
        <v>2201</v>
      </c>
      <c r="D2205" s="59" t="s">
        <v>87</v>
      </c>
      <c r="E2205" s="59" t="s">
        <v>1260</v>
      </c>
      <c r="F2205" s="59" t="s">
        <v>1261</v>
      </c>
      <c r="G2205" s="59">
        <v>9582000</v>
      </c>
      <c r="H2205" s="59" t="s">
        <v>1049</v>
      </c>
      <c r="I2205" s="60"/>
      <c r="J2205" s="60"/>
      <c r="K2205" s="60">
        <v>0.3</v>
      </c>
      <c r="L2205" s="60"/>
      <c r="M2205" s="60"/>
      <c r="N2205" s="60"/>
      <c r="O2205" s="60"/>
      <c r="P2205" s="60"/>
      <c r="Q2205" s="60"/>
      <c r="R2205" s="60"/>
      <c r="S2205" s="60"/>
      <c r="T2205" s="60"/>
      <c r="U2205" s="58">
        <f t="shared" si="34"/>
        <v>0.3</v>
      </c>
    </row>
    <row r="2206" spans="1:21">
      <c r="A2206" s="59">
        <v>2201</v>
      </c>
      <c r="B2206" s="59" t="s">
        <v>87</v>
      </c>
      <c r="C2206" s="59">
        <v>2201</v>
      </c>
      <c r="D2206" s="59" t="s">
        <v>87</v>
      </c>
      <c r="E2206" s="59" t="s">
        <v>1260</v>
      </c>
      <c r="F2206" s="59" t="s">
        <v>1261</v>
      </c>
      <c r="G2206" s="59">
        <v>9585000</v>
      </c>
      <c r="H2206" s="59" t="s">
        <v>1052</v>
      </c>
      <c r="I2206" s="60"/>
      <c r="J2206" s="60"/>
      <c r="K2206" s="60"/>
      <c r="L2206" s="60"/>
      <c r="M2206" s="60"/>
      <c r="N2206" s="60"/>
      <c r="O2206" s="60"/>
      <c r="P2206" s="60"/>
      <c r="Q2206" s="60">
        <v>61.83</v>
      </c>
      <c r="R2206" s="60"/>
      <c r="S2206" s="60"/>
      <c r="T2206" s="60"/>
      <c r="U2206" s="58">
        <f t="shared" si="34"/>
        <v>61.83</v>
      </c>
    </row>
    <row r="2207" spans="1:21">
      <c r="A2207" s="59">
        <v>2201</v>
      </c>
      <c r="B2207" s="59" t="s">
        <v>87</v>
      </c>
      <c r="C2207" s="59">
        <v>2201</v>
      </c>
      <c r="D2207" s="59" t="s">
        <v>87</v>
      </c>
      <c r="E2207" s="59" t="s">
        <v>1260</v>
      </c>
      <c r="F2207" s="59" t="s">
        <v>1261</v>
      </c>
      <c r="G2207" s="59">
        <v>9586000</v>
      </c>
      <c r="H2207" s="59" t="s">
        <v>1053</v>
      </c>
      <c r="I2207" s="60">
        <v>-58460.800000000003</v>
      </c>
      <c r="J2207" s="60">
        <v>50317.31</v>
      </c>
      <c r="K2207" s="60">
        <v>-3536</v>
      </c>
      <c r="L2207" s="60">
        <v>-3827.2</v>
      </c>
      <c r="M2207" s="60">
        <v>-3430.4</v>
      </c>
      <c r="N2207" s="60">
        <v>-4092.8</v>
      </c>
      <c r="O2207" s="60">
        <v>-4339.2</v>
      </c>
      <c r="P2207" s="60">
        <v>-5127.62</v>
      </c>
      <c r="Q2207" s="60">
        <v>-10324.67</v>
      </c>
      <c r="R2207" s="60">
        <v>-5132.8</v>
      </c>
      <c r="S2207" s="60">
        <v>-7084.8</v>
      </c>
      <c r="T2207" s="60">
        <v>-6089.6</v>
      </c>
      <c r="U2207" s="58">
        <f t="shared" si="34"/>
        <v>-61128.580000000009</v>
      </c>
    </row>
    <row r="2208" spans="1:21">
      <c r="A2208" s="59">
        <v>2201</v>
      </c>
      <c r="B2208" s="59" t="s">
        <v>87</v>
      </c>
      <c r="C2208" s="59">
        <v>2201</v>
      </c>
      <c r="D2208" s="59" t="s">
        <v>87</v>
      </c>
      <c r="E2208" s="59" t="s">
        <v>1260</v>
      </c>
      <c r="F2208" s="59" t="s">
        <v>1261</v>
      </c>
      <c r="G2208" s="59">
        <v>9588000</v>
      </c>
      <c r="H2208" s="59" t="s">
        <v>1055</v>
      </c>
      <c r="I2208" s="60"/>
      <c r="J2208" s="60"/>
      <c r="K2208" s="60"/>
      <c r="L2208" s="60"/>
      <c r="M2208" s="60"/>
      <c r="N2208" s="60"/>
      <c r="O2208" s="60"/>
      <c r="P2208" s="60"/>
      <c r="Q2208" s="60">
        <v>-356935</v>
      </c>
      <c r="R2208" s="60">
        <v>356935</v>
      </c>
      <c r="S2208" s="60"/>
      <c r="T2208" s="60"/>
      <c r="U2208" s="58">
        <f t="shared" si="34"/>
        <v>0</v>
      </c>
    </row>
    <row r="2209" spans="1:21">
      <c r="A2209" s="59">
        <v>2201</v>
      </c>
      <c r="B2209" s="59" t="s">
        <v>87</v>
      </c>
      <c r="C2209" s="59">
        <v>2201</v>
      </c>
      <c r="D2209" s="59" t="s">
        <v>87</v>
      </c>
      <c r="E2209" s="59" t="s">
        <v>1260</v>
      </c>
      <c r="F2209" s="59" t="s">
        <v>1261</v>
      </c>
      <c r="G2209" s="59">
        <v>9594000</v>
      </c>
      <c r="H2209" s="59" t="s">
        <v>1059</v>
      </c>
      <c r="I2209" s="60"/>
      <c r="J2209" s="60"/>
      <c r="K2209" s="60">
        <v>2682.6</v>
      </c>
      <c r="L2209" s="60"/>
      <c r="M2209" s="60"/>
      <c r="N2209" s="60"/>
      <c r="O2209" s="60"/>
      <c r="P2209" s="60"/>
      <c r="Q2209" s="60"/>
      <c r="R2209" s="60"/>
      <c r="S2209" s="60">
        <v>428.86</v>
      </c>
      <c r="T2209" s="60"/>
      <c r="U2209" s="58">
        <f t="shared" si="34"/>
        <v>3111.46</v>
      </c>
    </row>
    <row r="2210" spans="1:21">
      <c r="A2210" s="59">
        <v>2201</v>
      </c>
      <c r="B2210" s="59" t="s">
        <v>87</v>
      </c>
      <c r="C2210" s="59">
        <v>2201</v>
      </c>
      <c r="D2210" s="59" t="s">
        <v>87</v>
      </c>
      <c r="E2210" s="59" t="s">
        <v>1262</v>
      </c>
      <c r="F2210" s="59" t="s">
        <v>1263</v>
      </c>
      <c r="G2210" s="59">
        <v>9184100</v>
      </c>
      <c r="H2210" s="59" t="s">
        <v>93</v>
      </c>
      <c r="I2210" s="60">
        <v>-1628082.36</v>
      </c>
      <c r="J2210" s="60">
        <v>-1519552.99</v>
      </c>
      <c r="K2210" s="60">
        <v>-1572340.29</v>
      </c>
      <c r="L2210" s="60">
        <v>-1550940.53</v>
      </c>
      <c r="M2210" s="60">
        <v>-1573500.7</v>
      </c>
      <c r="N2210" s="60">
        <v>-1599819.96</v>
      </c>
      <c r="O2210" s="60">
        <v>-1576069.27</v>
      </c>
      <c r="P2210" s="60">
        <v>-1576378.02</v>
      </c>
      <c r="Q2210" s="60">
        <v>-1938709</v>
      </c>
      <c r="R2210" s="60">
        <v>-1888353.05</v>
      </c>
      <c r="S2210" s="60">
        <v>-1578187.8</v>
      </c>
      <c r="T2210" s="60">
        <v>-1779555</v>
      </c>
      <c r="U2210" s="58">
        <f t="shared" si="34"/>
        <v>-19781488.970000003</v>
      </c>
    </row>
    <row r="2211" spans="1:21">
      <c r="A2211" s="59">
        <v>2201</v>
      </c>
      <c r="B2211" s="59" t="s">
        <v>87</v>
      </c>
      <c r="C2211" s="59">
        <v>2201</v>
      </c>
      <c r="D2211" s="59" t="s">
        <v>87</v>
      </c>
      <c r="E2211" s="59" t="s">
        <v>1264</v>
      </c>
      <c r="F2211" s="59" t="s">
        <v>1265</v>
      </c>
      <c r="G2211" s="59">
        <v>9924000</v>
      </c>
      <c r="H2211" s="59" t="s">
        <v>1266</v>
      </c>
      <c r="I2211" s="60"/>
      <c r="J2211" s="60"/>
      <c r="K2211" s="60"/>
      <c r="L2211" s="60">
        <v>10173889.029999999</v>
      </c>
      <c r="M2211" s="60">
        <v>10884439.75</v>
      </c>
      <c r="N2211" s="60">
        <v>12212305.859999999</v>
      </c>
      <c r="O2211" s="60">
        <v>14268793.24</v>
      </c>
      <c r="P2211" s="60">
        <v>14350919.439999999</v>
      </c>
      <c r="Q2211" s="60">
        <v>14820223.710000001</v>
      </c>
      <c r="R2211" s="60">
        <v>12007175.73</v>
      </c>
      <c r="S2211" s="60">
        <v>9425966.4900000002</v>
      </c>
      <c r="T2211" s="60">
        <v>9023297.5800000001</v>
      </c>
      <c r="U2211" s="58">
        <f t="shared" si="34"/>
        <v>107167010.83</v>
      </c>
    </row>
    <row r="2212" spans="1:21">
      <c r="A2212" s="59">
        <v>2201</v>
      </c>
      <c r="B2212" s="59" t="s">
        <v>87</v>
      </c>
      <c r="C2212" s="59">
        <v>2201</v>
      </c>
      <c r="D2212" s="59" t="s">
        <v>87</v>
      </c>
      <c r="E2212" s="59" t="s">
        <v>1267</v>
      </c>
      <c r="F2212" s="59" t="s">
        <v>1268</v>
      </c>
      <c r="G2212" s="59">
        <v>9925000</v>
      </c>
      <c r="H2212" s="59" t="s">
        <v>1269</v>
      </c>
      <c r="I2212" s="60">
        <v>-146418.26999999999</v>
      </c>
      <c r="J2212" s="60"/>
      <c r="K2212" s="60"/>
      <c r="L2212" s="60">
        <v>916.67</v>
      </c>
      <c r="M2212" s="60"/>
      <c r="N2212" s="60"/>
      <c r="O2212" s="60">
        <v>917</v>
      </c>
      <c r="P2212" s="60"/>
      <c r="Q2212" s="60"/>
      <c r="R2212" s="60"/>
      <c r="S2212" s="60"/>
      <c r="T2212" s="60">
        <v>547000</v>
      </c>
      <c r="U2212" s="58">
        <f t="shared" si="34"/>
        <v>402415.4</v>
      </c>
    </row>
    <row r="2213" spans="1:21">
      <c r="A2213" s="59">
        <v>2201</v>
      </c>
      <c r="B2213" s="59" t="s">
        <v>87</v>
      </c>
      <c r="C2213" s="59">
        <v>2201</v>
      </c>
      <c r="D2213" s="59" t="s">
        <v>87</v>
      </c>
      <c r="E2213" s="59" t="s">
        <v>1270</v>
      </c>
      <c r="F2213" s="59" t="s">
        <v>1271</v>
      </c>
      <c r="G2213" s="59">
        <v>9924000</v>
      </c>
      <c r="H2213" s="59" t="s">
        <v>1266</v>
      </c>
      <c r="I2213" s="60">
        <v>2771.96</v>
      </c>
      <c r="J2213" s="60">
        <v>2771.96</v>
      </c>
      <c r="K2213" s="60">
        <v>2771.96</v>
      </c>
      <c r="L2213" s="60">
        <v>2771.96</v>
      </c>
      <c r="M2213" s="60">
        <v>2771.96</v>
      </c>
      <c r="N2213" s="60">
        <v>2771.96</v>
      </c>
      <c r="O2213" s="60">
        <v>2771.96</v>
      </c>
      <c r="P2213" s="60">
        <v>2771.96</v>
      </c>
      <c r="Q2213" s="60">
        <v>2771.96</v>
      </c>
      <c r="R2213" s="60">
        <v>2771.96</v>
      </c>
      <c r="S2213" s="60">
        <v>2771.96</v>
      </c>
      <c r="T2213" s="60">
        <v>2771.96</v>
      </c>
      <c r="U2213" s="58">
        <f t="shared" si="34"/>
        <v>33263.519999999997</v>
      </c>
    </row>
    <row r="2214" spans="1:21">
      <c r="A2214" s="59">
        <v>2201</v>
      </c>
      <c r="B2214" s="59" t="s">
        <v>87</v>
      </c>
      <c r="C2214" s="59">
        <v>2201</v>
      </c>
      <c r="D2214" s="59" t="s">
        <v>87</v>
      </c>
      <c r="E2214" s="59" t="s">
        <v>1272</v>
      </c>
      <c r="F2214" s="59" t="s">
        <v>1273</v>
      </c>
      <c r="G2214" s="59">
        <v>9925000</v>
      </c>
      <c r="H2214" s="59" t="s">
        <v>1269</v>
      </c>
      <c r="I2214" s="60">
        <v>25765.87</v>
      </c>
      <c r="J2214" s="60">
        <v>25765.83</v>
      </c>
      <c r="K2214" s="60">
        <v>25765.83</v>
      </c>
      <c r="L2214" s="60">
        <v>25765.83</v>
      </c>
      <c r="M2214" s="60">
        <v>25765.83</v>
      </c>
      <c r="N2214" s="60">
        <v>25765.83</v>
      </c>
      <c r="O2214" s="60">
        <v>25765.83</v>
      </c>
      <c r="P2214" s="60">
        <v>25765.83</v>
      </c>
      <c r="Q2214" s="60">
        <v>25765.83</v>
      </c>
      <c r="R2214" s="60">
        <v>25765.83</v>
      </c>
      <c r="S2214" s="60">
        <v>25765.83</v>
      </c>
      <c r="T2214" s="60">
        <v>25765.83</v>
      </c>
      <c r="U2214" s="58">
        <f t="shared" si="34"/>
        <v>309190.00000000012</v>
      </c>
    </row>
    <row r="2215" spans="1:21">
      <c r="A2215" s="59">
        <v>2201</v>
      </c>
      <c r="B2215" s="59" t="s">
        <v>87</v>
      </c>
      <c r="C2215" s="59">
        <v>2201</v>
      </c>
      <c r="D2215" s="59" t="s">
        <v>87</v>
      </c>
      <c r="E2215" s="59" t="s">
        <v>1274</v>
      </c>
      <c r="F2215" s="59" t="s">
        <v>1275</v>
      </c>
      <c r="G2215" s="59">
        <v>9925000</v>
      </c>
      <c r="H2215" s="59" t="s">
        <v>1269</v>
      </c>
      <c r="I2215" s="60">
        <v>3599.12</v>
      </c>
      <c r="J2215" s="60">
        <v>3599.12</v>
      </c>
      <c r="K2215" s="60">
        <v>3599.12</v>
      </c>
      <c r="L2215" s="60">
        <v>3599.12</v>
      </c>
      <c r="M2215" s="60">
        <v>3599.12</v>
      </c>
      <c r="N2215" s="60">
        <v>4336.5</v>
      </c>
      <c r="O2215" s="60">
        <v>4336.5</v>
      </c>
      <c r="P2215" s="60">
        <v>4336.5</v>
      </c>
      <c r="Q2215" s="60">
        <v>4336.5</v>
      </c>
      <c r="R2215" s="60">
        <v>4336.5</v>
      </c>
      <c r="S2215" s="60">
        <v>4336.5</v>
      </c>
      <c r="T2215" s="60">
        <v>4336.5</v>
      </c>
      <c r="U2215" s="58">
        <f t="shared" si="34"/>
        <v>48351.1</v>
      </c>
    </row>
    <row r="2216" spans="1:21">
      <c r="A2216" s="59">
        <v>2201</v>
      </c>
      <c r="B2216" s="59" t="s">
        <v>87</v>
      </c>
      <c r="C2216" s="59">
        <v>2201</v>
      </c>
      <c r="D2216" s="59" t="s">
        <v>87</v>
      </c>
      <c r="E2216" s="59" t="s">
        <v>1276</v>
      </c>
      <c r="F2216" s="59" t="s">
        <v>1277</v>
      </c>
      <c r="G2216" s="59">
        <v>9588000</v>
      </c>
      <c r="H2216" s="59" t="s">
        <v>1055</v>
      </c>
      <c r="I2216" s="60">
        <v>47253</v>
      </c>
      <c r="J2216" s="60">
        <v>47253</v>
      </c>
      <c r="K2216" s="60">
        <v>47253</v>
      </c>
      <c r="L2216" s="60">
        <v>47253</v>
      </c>
      <c r="M2216" s="60">
        <v>47253</v>
      </c>
      <c r="N2216" s="60">
        <v>74000</v>
      </c>
      <c r="O2216" s="60">
        <v>73693.98</v>
      </c>
      <c r="P2216" s="60">
        <v>73847.009999999995</v>
      </c>
      <c r="Q2216" s="60">
        <v>73847.009999999995</v>
      </c>
      <c r="R2216" s="60">
        <v>73847.009999999995</v>
      </c>
      <c r="S2216" s="60">
        <v>73847.009999999995</v>
      </c>
      <c r="T2216" s="60">
        <v>73847.009999999995</v>
      </c>
      <c r="U2216" s="58">
        <f t="shared" si="34"/>
        <v>753194.03</v>
      </c>
    </row>
    <row r="2217" spans="1:21">
      <c r="A2217" s="59">
        <v>2201</v>
      </c>
      <c r="B2217" s="59" t="s">
        <v>87</v>
      </c>
      <c r="C2217" s="59">
        <v>2201</v>
      </c>
      <c r="D2217" s="59" t="s">
        <v>87</v>
      </c>
      <c r="E2217" s="59" t="s">
        <v>1278</v>
      </c>
      <c r="F2217" s="59" t="s">
        <v>1279</v>
      </c>
      <c r="G2217" s="59">
        <v>9925000</v>
      </c>
      <c r="H2217" s="59" t="s">
        <v>1269</v>
      </c>
      <c r="I2217" s="60">
        <v>1245396.22</v>
      </c>
      <c r="J2217" s="60">
        <v>1246102.3700000001</v>
      </c>
      <c r="K2217" s="60">
        <v>1246102.3700000001</v>
      </c>
      <c r="L2217" s="60">
        <v>1246102.3700000001</v>
      </c>
      <c r="M2217" s="60">
        <v>1246102.3700000001</v>
      </c>
      <c r="N2217" s="60">
        <v>1284971.6299999999</v>
      </c>
      <c r="O2217" s="60">
        <v>1284788.04</v>
      </c>
      <c r="P2217" s="60">
        <v>1336763.67</v>
      </c>
      <c r="Q2217" s="60">
        <v>1302174.46</v>
      </c>
      <c r="R2217" s="60">
        <v>1317544</v>
      </c>
      <c r="S2217" s="60">
        <v>1184501.3799999999</v>
      </c>
      <c r="T2217" s="60">
        <v>1285123.8500000001</v>
      </c>
      <c r="U2217" s="58">
        <f t="shared" si="34"/>
        <v>15225672.729999999</v>
      </c>
    </row>
    <row r="2218" spans="1:21">
      <c r="A2218" s="59">
        <v>2201</v>
      </c>
      <c r="B2218" s="59" t="s">
        <v>87</v>
      </c>
      <c r="C2218" s="59">
        <v>2201</v>
      </c>
      <c r="D2218" s="59" t="s">
        <v>87</v>
      </c>
      <c r="E2218" s="59" t="s">
        <v>1280</v>
      </c>
      <c r="F2218" s="59" t="s">
        <v>1281</v>
      </c>
      <c r="G2218" s="59">
        <v>9925000</v>
      </c>
      <c r="H2218" s="59" t="s">
        <v>1269</v>
      </c>
      <c r="I2218" s="60">
        <v>3574.25</v>
      </c>
      <c r="J2218" s="60">
        <v>3574.25</v>
      </c>
      <c r="K2218" s="60">
        <v>3574.25</v>
      </c>
      <c r="L2218" s="60">
        <v>3574.25</v>
      </c>
      <c r="M2218" s="60">
        <v>3574.25</v>
      </c>
      <c r="N2218" s="60">
        <v>3574.25</v>
      </c>
      <c r="O2218" s="60">
        <v>3574.25</v>
      </c>
      <c r="P2218" s="60">
        <v>3574.25</v>
      </c>
      <c r="Q2218" s="60">
        <v>3574.25</v>
      </c>
      <c r="R2218" s="60">
        <v>3574.25</v>
      </c>
      <c r="S2218" s="60">
        <v>3574.25</v>
      </c>
      <c r="T2218" s="60">
        <v>3574.25</v>
      </c>
      <c r="U2218" s="58">
        <f t="shared" si="34"/>
        <v>42891</v>
      </c>
    </row>
    <row r="2219" spans="1:21">
      <c r="A2219" s="59">
        <v>2201</v>
      </c>
      <c r="B2219" s="59" t="s">
        <v>87</v>
      </c>
      <c r="C2219" s="59">
        <v>2201</v>
      </c>
      <c r="D2219" s="59" t="s">
        <v>87</v>
      </c>
      <c r="E2219" s="59" t="s">
        <v>1282</v>
      </c>
      <c r="F2219" s="59" t="s">
        <v>1283</v>
      </c>
      <c r="G2219" s="59">
        <v>9925000</v>
      </c>
      <c r="H2219" s="59" t="s">
        <v>1269</v>
      </c>
      <c r="I2219" s="60">
        <v>327473</v>
      </c>
      <c r="J2219" s="60">
        <v>327473</v>
      </c>
      <c r="K2219" s="60">
        <v>-221502.31</v>
      </c>
      <c r="L2219" s="60">
        <v>327473</v>
      </c>
      <c r="M2219" s="60">
        <v>327473</v>
      </c>
      <c r="N2219" s="60">
        <v>222341.15</v>
      </c>
      <c r="O2219" s="60">
        <v>327473</v>
      </c>
      <c r="P2219" s="60">
        <v>327473</v>
      </c>
      <c r="Q2219" s="60">
        <v>109611.45</v>
      </c>
      <c r="R2219" s="60">
        <v>327473</v>
      </c>
      <c r="S2219" s="60">
        <v>327473</v>
      </c>
      <c r="T2219" s="60">
        <v>260398.85</v>
      </c>
      <c r="U2219" s="58">
        <f t="shared" si="34"/>
        <v>2990633.14</v>
      </c>
    </row>
    <row r="2220" spans="1:21">
      <c r="A2220" s="59">
        <v>2201</v>
      </c>
      <c r="B2220" s="59" t="s">
        <v>87</v>
      </c>
      <c r="C2220" s="59">
        <v>2201</v>
      </c>
      <c r="D2220" s="59" t="s">
        <v>87</v>
      </c>
      <c r="E2220" s="59" t="s">
        <v>1284</v>
      </c>
      <c r="F2220" s="59" t="s">
        <v>1285</v>
      </c>
      <c r="G2220" s="59">
        <v>9184100</v>
      </c>
      <c r="H2220" s="59" t="s">
        <v>93</v>
      </c>
      <c r="I2220" s="60">
        <v>1533.11</v>
      </c>
      <c r="J2220" s="60">
        <v>1600.21</v>
      </c>
      <c r="K2220" s="60">
        <v>1626.49</v>
      </c>
      <c r="L2220" s="60">
        <v>1630.93</v>
      </c>
      <c r="M2220" s="60">
        <v>1730.85</v>
      </c>
      <c r="N2220" s="60">
        <v>1861.89</v>
      </c>
      <c r="O2220" s="60">
        <v>2032.57</v>
      </c>
      <c r="P2220" s="60">
        <v>2048.7399999999998</v>
      </c>
      <c r="Q2220" s="60">
        <v>1806.91</v>
      </c>
      <c r="R2220" s="60">
        <v>2006.06</v>
      </c>
      <c r="S2220" s="60">
        <v>10323.02</v>
      </c>
      <c r="T2220" s="60">
        <v>1889.24</v>
      </c>
      <c r="U2220" s="58">
        <f t="shared" si="34"/>
        <v>30090.02</v>
      </c>
    </row>
    <row r="2221" spans="1:21">
      <c r="A2221" s="59">
        <v>2201</v>
      </c>
      <c r="B2221" s="59" t="s">
        <v>87</v>
      </c>
      <c r="C2221" s="59">
        <v>2201</v>
      </c>
      <c r="D2221" s="59" t="s">
        <v>87</v>
      </c>
      <c r="E2221" s="59" t="s">
        <v>1284</v>
      </c>
      <c r="F2221" s="59" t="s">
        <v>1285</v>
      </c>
      <c r="G2221" s="59">
        <v>9426500</v>
      </c>
      <c r="H2221" s="59" t="s">
        <v>1016</v>
      </c>
      <c r="I2221" s="60">
        <v>0.73</v>
      </c>
      <c r="J2221" s="60"/>
      <c r="K2221" s="60"/>
      <c r="L2221" s="60">
        <v>0.18</v>
      </c>
      <c r="M2221" s="60">
        <v>0.33</v>
      </c>
      <c r="N2221" s="60">
        <v>0.09</v>
      </c>
      <c r="O2221" s="60"/>
      <c r="P2221" s="60"/>
      <c r="Q2221" s="60"/>
      <c r="R2221" s="60"/>
      <c r="S2221" s="60"/>
      <c r="T2221" s="60"/>
      <c r="U2221" s="58">
        <f t="shared" si="34"/>
        <v>1.33</v>
      </c>
    </row>
    <row r="2222" spans="1:21">
      <c r="A2222" s="59">
        <v>2201</v>
      </c>
      <c r="B2222" s="59" t="s">
        <v>87</v>
      </c>
      <c r="C2222" s="59">
        <v>2201</v>
      </c>
      <c r="D2222" s="59" t="s">
        <v>87</v>
      </c>
      <c r="E2222" s="59" t="s">
        <v>1284</v>
      </c>
      <c r="F2222" s="59" t="s">
        <v>1285</v>
      </c>
      <c r="G2222" s="59">
        <v>9925000</v>
      </c>
      <c r="H2222" s="59" t="s">
        <v>1269</v>
      </c>
      <c r="I2222" s="60">
        <v>3134.24</v>
      </c>
      <c r="J2222" s="60">
        <v>3073.94</v>
      </c>
      <c r="K2222" s="60">
        <v>3049.39</v>
      </c>
      <c r="L2222" s="60">
        <v>3047.81</v>
      </c>
      <c r="M2222" s="60">
        <v>2942.19</v>
      </c>
      <c r="N2222" s="60">
        <v>3299.39</v>
      </c>
      <c r="O2222" s="60">
        <v>3730.15</v>
      </c>
      <c r="P2222" s="60">
        <v>3494.08</v>
      </c>
      <c r="Q2222" s="60">
        <v>3691</v>
      </c>
      <c r="R2222" s="60">
        <v>3513.45</v>
      </c>
      <c r="S2222" s="60">
        <v>18672.41</v>
      </c>
      <c r="T2222" s="60">
        <v>3261.15</v>
      </c>
      <c r="U2222" s="58">
        <f t="shared" si="34"/>
        <v>54909.200000000004</v>
      </c>
    </row>
    <row r="2223" spans="1:21">
      <c r="A2223" s="59">
        <v>2201</v>
      </c>
      <c r="B2223" s="59" t="s">
        <v>87</v>
      </c>
      <c r="C2223" s="59">
        <v>2201</v>
      </c>
      <c r="D2223" s="59" t="s">
        <v>87</v>
      </c>
      <c r="E2223" s="59" t="s">
        <v>1286</v>
      </c>
      <c r="F2223" s="59" t="s">
        <v>1287</v>
      </c>
      <c r="G2223" s="59">
        <v>9924000</v>
      </c>
      <c r="H2223" s="59" t="s">
        <v>1266</v>
      </c>
      <c r="I2223" s="60">
        <v>781934.9</v>
      </c>
      <c r="J2223" s="60">
        <v>849147.52</v>
      </c>
      <c r="K2223" s="60">
        <v>893461.74</v>
      </c>
      <c r="L2223" s="60">
        <v>950333.87</v>
      </c>
      <c r="M2223" s="60">
        <v>1464403.68</v>
      </c>
      <c r="N2223" s="60">
        <v>780834.23</v>
      </c>
      <c r="O2223" s="60">
        <v>878558.29</v>
      </c>
      <c r="P2223" s="60">
        <v>655154.79</v>
      </c>
      <c r="Q2223" s="60">
        <v>878222.96</v>
      </c>
      <c r="R2223" s="60">
        <v>878222.96</v>
      </c>
      <c r="S2223" s="60">
        <v>878222.96</v>
      </c>
      <c r="T2223" s="60">
        <v>878222.96</v>
      </c>
      <c r="U2223" s="58">
        <f t="shared" si="34"/>
        <v>10766720.859999999</v>
      </c>
    </row>
    <row r="2224" spans="1:21">
      <c r="A2224" s="59">
        <v>2201</v>
      </c>
      <c r="B2224" s="59" t="s">
        <v>87</v>
      </c>
      <c r="C2224" s="59">
        <v>2201</v>
      </c>
      <c r="D2224" s="59" t="s">
        <v>87</v>
      </c>
      <c r="E2224" s="59" t="s">
        <v>1288</v>
      </c>
      <c r="F2224" s="59" t="s">
        <v>1289</v>
      </c>
      <c r="G2224" s="59">
        <v>9925000</v>
      </c>
      <c r="H2224" s="59" t="s">
        <v>1269</v>
      </c>
      <c r="I2224" s="60">
        <v>20124.490000000002</v>
      </c>
      <c r="J2224" s="60">
        <v>20124.490000000002</v>
      </c>
      <c r="K2224" s="60">
        <v>20124.490000000002</v>
      </c>
      <c r="L2224" s="60">
        <v>20124.490000000002</v>
      </c>
      <c r="M2224" s="60">
        <v>20124.490000000002</v>
      </c>
      <c r="N2224" s="60">
        <v>22150</v>
      </c>
      <c r="O2224" s="60">
        <v>18152</v>
      </c>
      <c r="P2224" s="60">
        <v>20153</v>
      </c>
      <c r="Q2224" s="60">
        <v>20152</v>
      </c>
      <c r="R2224" s="60">
        <v>-80607</v>
      </c>
      <c r="S2224" s="60">
        <v>120746.96</v>
      </c>
      <c r="T2224" s="60">
        <v>20124.490000000002</v>
      </c>
      <c r="U2224" s="58">
        <f t="shared" si="34"/>
        <v>241493.90000000002</v>
      </c>
    </row>
    <row r="2225" spans="1:21">
      <c r="A2225" s="59">
        <v>2201</v>
      </c>
      <c r="B2225" s="59" t="s">
        <v>87</v>
      </c>
      <c r="C2225" s="59">
        <v>2201</v>
      </c>
      <c r="D2225" s="59" t="s">
        <v>87</v>
      </c>
      <c r="E2225" s="59" t="s">
        <v>1290</v>
      </c>
      <c r="F2225" s="59" t="s">
        <v>1291</v>
      </c>
      <c r="G2225" s="59">
        <v>9925000</v>
      </c>
      <c r="H2225" s="59" t="s">
        <v>1269</v>
      </c>
      <c r="I2225" s="60">
        <v>357.4</v>
      </c>
      <c r="J2225" s="60">
        <v>357.42</v>
      </c>
      <c r="K2225" s="60">
        <v>357.42</v>
      </c>
      <c r="L2225" s="60">
        <v>357.42</v>
      </c>
      <c r="M2225" s="60">
        <v>357.42</v>
      </c>
      <c r="N2225" s="60">
        <v>357.42</v>
      </c>
      <c r="O2225" s="60">
        <v>357.42</v>
      </c>
      <c r="P2225" s="60">
        <v>357.42</v>
      </c>
      <c r="Q2225" s="60">
        <v>357.42</v>
      </c>
      <c r="R2225" s="60">
        <v>357.42</v>
      </c>
      <c r="S2225" s="60">
        <v>357.42</v>
      </c>
      <c r="T2225" s="60">
        <v>357.42</v>
      </c>
      <c r="U2225" s="58">
        <f t="shared" si="34"/>
        <v>4289.0200000000004</v>
      </c>
    </row>
    <row r="2226" spans="1:21">
      <c r="A2226" s="59">
        <v>2201</v>
      </c>
      <c r="B2226" s="59" t="s">
        <v>87</v>
      </c>
      <c r="C2226" s="59">
        <v>2201</v>
      </c>
      <c r="D2226" s="59" t="s">
        <v>87</v>
      </c>
      <c r="E2226" s="59" t="s">
        <v>1292</v>
      </c>
      <c r="F2226" s="59" t="s">
        <v>1293</v>
      </c>
      <c r="G2226" s="59">
        <v>9925000</v>
      </c>
      <c r="H2226" s="59" t="s">
        <v>1269</v>
      </c>
      <c r="I2226" s="60"/>
      <c r="J2226" s="60"/>
      <c r="K2226" s="60"/>
      <c r="L2226" s="60">
        <v>100</v>
      </c>
      <c r="M2226" s="60">
        <v>-700</v>
      </c>
      <c r="N2226" s="60"/>
      <c r="O2226" s="60"/>
      <c r="P2226" s="60"/>
      <c r="Q2226" s="60"/>
      <c r="R2226" s="60"/>
      <c r="S2226" s="60"/>
      <c r="T2226" s="60">
        <v>700</v>
      </c>
      <c r="U2226" s="58">
        <f t="shared" si="34"/>
        <v>100</v>
      </c>
    </row>
    <row r="2227" spans="1:21">
      <c r="A2227" s="59">
        <v>2201</v>
      </c>
      <c r="B2227" s="59" t="s">
        <v>87</v>
      </c>
      <c r="C2227" s="59">
        <v>2201</v>
      </c>
      <c r="D2227" s="59" t="s">
        <v>87</v>
      </c>
      <c r="E2227" s="59" t="s">
        <v>1294</v>
      </c>
      <c r="F2227" s="59" t="s">
        <v>1295</v>
      </c>
      <c r="G2227" s="59">
        <v>9925000</v>
      </c>
      <c r="H2227" s="59" t="s">
        <v>1269</v>
      </c>
      <c r="I2227" s="60"/>
      <c r="J2227" s="60"/>
      <c r="K2227" s="60">
        <v>272.60000000000002</v>
      </c>
      <c r="L2227" s="60">
        <v>154.41</v>
      </c>
      <c r="M2227" s="60">
        <v>106.72</v>
      </c>
      <c r="N2227" s="60">
        <v>106.72</v>
      </c>
      <c r="O2227" s="60">
        <v>106.72</v>
      </c>
      <c r="P2227" s="60">
        <v>106.72</v>
      </c>
      <c r="Q2227" s="60">
        <v>106.72</v>
      </c>
      <c r="R2227" s="60">
        <v>106.72</v>
      </c>
      <c r="S2227" s="60">
        <v>106.72</v>
      </c>
      <c r="T2227" s="60">
        <v>106.72</v>
      </c>
      <c r="U2227" s="58">
        <f t="shared" si="34"/>
        <v>1280.7700000000002</v>
      </c>
    </row>
    <row r="2228" spans="1:21">
      <c r="A2228" s="59">
        <v>2201</v>
      </c>
      <c r="B2228" s="59" t="s">
        <v>87</v>
      </c>
      <c r="C2228" s="59">
        <v>2201</v>
      </c>
      <c r="D2228" s="59" t="s">
        <v>87</v>
      </c>
      <c r="E2228" s="59" t="s">
        <v>1296</v>
      </c>
      <c r="F2228" s="59" t="s">
        <v>1297</v>
      </c>
      <c r="G2228" s="59">
        <v>9184100</v>
      </c>
      <c r="H2228" s="59" t="s">
        <v>93</v>
      </c>
      <c r="I2228" s="60">
        <v>13712.83</v>
      </c>
      <c r="J2228" s="60">
        <v>14312.65</v>
      </c>
      <c r="K2228" s="60">
        <v>14548.1</v>
      </c>
      <c r="L2228" s="60">
        <v>19505.669999999998</v>
      </c>
      <c r="M2228" s="60">
        <v>15480.13</v>
      </c>
      <c r="N2228" s="60">
        <v>16619.169999999998</v>
      </c>
      <c r="O2228" s="60">
        <v>11617.77</v>
      </c>
      <c r="P2228" s="60">
        <v>15831.4</v>
      </c>
      <c r="Q2228" s="60">
        <v>14110.66</v>
      </c>
      <c r="R2228" s="60">
        <v>15666.98</v>
      </c>
      <c r="S2228" s="60">
        <v>15365.25</v>
      </c>
      <c r="T2228" s="60">
        <v>15837.55</v>
      </c>
      <c r="U2228" s="58">
        <f t="shared" si="34"/>
        <v>182608.16</v>
      </c>
    </row>
    <row r="2229" spans="1:21">
      <c r="A2229" s="59">
        <v>2201</v>
      </c>
      <c r="B2229" s="59" t="s">
        <v>87</v>
      </c>
      <c r="C2229" s="59">
        <v>2201</v>
      </c>
      <c r="D2229" s="59" t="s">
        <v>87</v>
      </c>
      <c r="E2229" s="59" t="s">
        <v>1296</v>
      </c>
      <c r="F2229" s="59" t="s">
        <v>1297</v>
      </c>
      <c r="G2229" s="59">
        <v>9426500</v>
      </c>
      <c r="H2229" s="59" t="s">
        <v>1016</v>
      </c>
      <c r="I2229" s="60">
        <v>6.55</v>
      </c>
      <c r="J2229" s="60"/>
      <c r="K2229" s="60"/>
      <c r="L2229" s="60">
        <v>2.17</v>
      </c>
      <c r="M2229" s="60">
        <v>2.92</v>
      </c>
      <c r="N2229" s="60">
        <v>0.81</v>
      </c>
      <c r="O2229" s="60"/>
      <c r="P2229" s="60"/>
      <c r="Q2229" s="60"/>
      <c r="R2229" s="60"/>
      <c r="S2229" s="60"/>
      <c r="T2229" s="60"/>
      <c r="U2229" s="58">
        <f t="shared" si="34"/>
        <v>12.45</v>
      </c>
    </row>
    <row r="2230" spans="1:21">
      <c r="A2230" s="59">
        <v>2201</v>
      </c>
      <c r="B2230" s="59" t="s">
        <v>87</v>
      </c>
      <c r="C2230" s="59">
        <v>2201</v>
      </c>
      <c r="D2230" s="59" t="s">
        <v>87</v>
      </c>
      <c r="E2230" s="59" t="s">
        <v>1296</v>
      </c>
      <c r="F2230" s="59" t="s">
        <v>1297</v>
      </c>
      <c r="G2230" s="59">
        <v>9925000</v>
      </c>
      <c r="H2230" s="59" t="s">
        <v>1269</v>
      </c>
      <c r="I2230" s="60">
        <v>28033.63</v>
      </c>
      <c r="J2230" s="60">
        <v>27495.09</v>
      </c>
      <c r="K2230" s="60">
        <v>27274.42</v>
      </c>
      <c r="L2230" s="60">
        <v>36448.82</v>
      </c>
      <c r="M2230" s="60">
        <v>26317.41</v>
      </c>
      <c r="N2230" s="60">
        <v>29450.23</v>
      </c>
      <c r="O2230" s="60">
        <v>21321.55</v>
      </c>
      <c r="P2230" s="60">
        <v>27001.38</v>
      </c>
      <c r="Q2230" s="60">
        <v>28824.85</v>
      </c>
      <c r="R2230" s="60">
        <v>27437.32</v>
      </c>
      <c r="S2230" s="60">
        <v>27793.040000000001</v>
      </c>
      <c r="T2230" s="60">
        <v>27341.39</v>
      </c>
      <c r="U2230" s="58">
        <f t="shared" si="34"/>
        <v>334739.13</v>
      </c>
    </row>
    <row r="2231" spans="1:21">
      <c r="A2231" s="59">
        <v>2201</v>
      </c>
      <c r="B2231" s="59" t="s">
        <v>87</v>
      </c>
      <c r="C2231" s="59">
        <v>2201</v>
      </c>
      <c r="D2231" s="59" t="s">
        <v>87</v>
      </c>
      <c r="E2231" s="59" t="s">
        <v>1298</v>
      </c>
      <c r="F2231" s="59" t="s">
        <v>1299</v>
      </c>
      <c r="G2231" s="59">
        <v>9924000</v>
      </c>
      <c r="H2231" s="59" t="s">
        <v>1266</v>
      </c>
      <c r="I2231" s="60">
        <v>200551.26</v>
      </c>
      <c r="J2231" s="60">
        <v>200551.26</v>
      </c>
      <c r="K2231" s="60">
        <v>258333.37</v>
      </c>
      <c r="L2231" s="60">
        <v>441666.63</v>
      </c>
      <c r="M2231" s="60">
        <v>200000</v>
      </c>
      <c r="N2231" s="60">
        <v>92094.05</v>
      </c>
      <c r="O2231" s="60">
        <v>248023.51</v>
      </c>
      <c r="P2231" s="60">
        <v>216335.14</v>
      </c>
      <c r="Q2231" s="60">
        <v>248023.51</v>
      </c>
      <c r="R2231" s="60">
        <v>248023.51</v>
      </c>
      <c r="S2231" s="60">
        <v>248023.51</v>
      </c>
      <c r="T2231" s="60">
        <v>248023.51</v>
      </c>
      <c r="U2231" s="58">
        <f t="shared" si="34"/>
        <v>2849649.26</v>
      </c>
    </row>
    <row r="2232" spans="1:21">
      <c r="A2232" s="59">
        <v>2201</v>
      </c>
      <c r="B2232" s="59" t="s">
        <v>87</v>
      </c>
      <c r="C2232" s="59">
        <v>2201</v>
      </c>
      <c r="D2232" s="59" t="s">
        <v>87</v>
      </c>
      <c r="E2232" s="59" t="s">
        <v>1300</v>
      </c>
      <c r="F2232" s="59" t="s">
        <v>1301</v>
      </c>
      <c r="G2232" s="59">
        <v>9184100</v>
      </c>
      <c r="H2232" s="59" t="s">
        <v>93</v>
      </c>
      <c r="I2232" s="60"/>
      <c r="J2232" s="60"/>
      <c r="K2232" s="60"/>
      <c r="L2232" s="60"/>
      <c r="M2232" s="60"/>
      <c r="N2232" s="60"/>
      <c r="O2232" s="60">
        <v>33374.75</v>
      </c>
      <c r="P2232" s="60">
        <v>0</v>
      </c>
      <c r="Q2232" s="60">
        <v>5000</v>
      </c>
      <c r="R2232" s="60"/>
      <c r="S2232" s="60"/>
      <c r="T2232" s="60"/>
      <c r="U2232" s="58">
        <f t="shared" si="34"/>
        <v>38374.75</v>
      </c>
    </row>
    <row r="2233" spans="1:21">
      <c r="A2233" s="59">
        <v>2201</v>
      </c>
      <c r="B2233" s="59" t="s">
        <v>87</v>
      </c>
      <c r="C2233" s="59">
        <v>2201</v>
      </c>
      <c r="D2233" s="59" t="s">
        <v>87</v>
      </c>
      <c r="E2233" s="59" t="s">
        <v>1300</v>
      </c>
      <c r="F2233" s="59" t="s">
        <v>1301</v>
      </c>
      <c r="G2233" s="59">
        <v>9925000</v>
      </c>
      <c r="H2233" s="59" t="s">
        <v>1269</v>
      </c>
      <c r="I2233" s="60">
        <v>29627.13</v>
      </c>
      <c r="J2233" s="60">
        <v>41550.42</v>
      </c>
      <c r="K2233" s="60">
        <v>36393.82</v>
      </c>
      <c r="L2233" s="60">
        <v>35857.120000000003</v>
      </c>
      <c r="M2233" s="60">
        <v>34713.379999999997</v>
      </c>
      <c r="N2233" s="60">
        <v>38483.379999999997</v>
      </c>
      <c r="O2233" s="60">
        <v>35114.69</v>
      </c>
      <c r="P2233" s="60">
        <v>53022.49</v>
      </c>
      <c r="Q2233" s="60">
        <v>40858.230000000003</v>
      </c>
      <c r="R2233" s="60">
        <v>46735.6</v>
      </c>
      <c r="S2233" s="60">
        <v>46872.1</v>
      </c>
      <c r="T2233" s="60">
        <v>46940.02</v>
      </c>
      <c r="U2233" s="58">
        <f t="shared" si="34"/>
        <v>486168.37999999995</v>
      </c>
    </row>
    <row r="2234" spans="1:21">
      <c r="A2234" s="59">
        <v>2201</v>
      </c>
      <c r="B2234" s="59" t="s">
        <v>87</v>
      </c>
      <c r="C2234" s="59">
        <v>2201</v>
      </c>
      <c r="D2234" s="59" t="s">
        <v>87</v>
      </c>
      <c r="E2234" s="59" t="s">
        <v>1302</v>
      </c>
      <c r="F2234" s="59" t="s">
        <v>1303</v>
      </c>
      <c r="G2234" s="59">
        <v>9184100</v>
      </c>
      <c r="H2234" s="59" t="s">
        <v>93</v>
      </c>
      <c r="I2234" s="60"/>
      <c r="J2234" s="60"/>
      <c r="K2234" s="60"/>
      <c r="L2234" s="60"/>
      <c r="M2234" s="60"/>
      <c r="N2234" s="60"/>
      <c r="O2234" s="60">
        <v>-33374.75</v>
      </c>
      <c r="P2234" s="60">
        <v>0</v>
      </c>
      <c r="Q2234" s="60">
        <v>-5000</v>
      </c>
      <c r="R2234" s="60"/>
      <c r="S2234" s="60"/>
      <c r="T2234" s="60"/>
      <c r="U2234" s="58">
        <f t="shared" si="34"/>
        <v>-38374.75</v>
      </c>
    </row>
    <row r="2235" spans="1:21">
      <c r="A2235" s="59">
        <v>2201</v>
      </c>
      <c r="B2235" s="59" t="s">
        <v>87</v>
      </c>
      <c r="C2235" s="59">
        <v>2201</v>
      </c>
      <c r="D2235" s="59" t="s">
        <v>87</v>
      </c>
      <c r="E2235" s="59" t="s">
        <v>1304</v>
      </c>
      <c r="F2235" s="59" t="s">
        <v>1305</v>
      </c>
      <c r="G2235" s="59">
        <v>9184100</v>
      </c>
      <c r="H2235" s="59" t="s">
        <v>93</v>
      </c>
      <c r="I2235" s="60">
        <v>44511.15</v>
      </c>
      <c r="J2235" s="60">
        <v>91825.18</v>
      </c>
      <c r="K2235" s="60">
        <v>57578.98</v>
      </c>
      <c r="L2235" s="60">
        <v>41382.32</v>
      </c>
      <c r="M2235" s="60">
        <v>91343.21</v>
      </c>
      <c r="N2235" s="60">
        <v>60885.88</v>
      </c>
      <c r="O2235" s="60">
        <v>53551.28</v>
      </c>
      <c r="P2235" s="60">
        <v>71579.520000000004</v>
      </c>
      <c r="Q2235" s="60">
        <v>76577.59</v>
      </c>
      <c r="R2235" s="60">
        <v>63630.400000000001</v>
      </c>
      <c r="S2235" s="60">
        <v>136190.76999999999</v>
      </c>
      <c r="T2235" s="60">
        <v>92627.39</v>
      </c>
      <c r="U2235" s="58">
        <f t="shared" si="34"/>
        <v>881683.67</v>
      </c>
    </row>
    <row r="2236" spans="1:21">
      <c r="A2236" s="59">
        <v>2201</v>
      </c>
      <c r="B2236" s="59" t="s">
        <v>87</v>
      </c>
      <c r="C2236" s="59">
        <v>2201</v>
      </c>
      <c r="D2236" s="59" t="s">
        <v>87</v>
      </c>
      <c r="E2236" s="59" t="s">
        <v>1304</v>
      </c>
      <c r="F2236" s="59" t="s">
        <v>1305</v>
      </c>
      <c r="G2236" s="59">
        <v>9549000</v>
      </c>
      <c r="H2236" s="59" t="s">
        <v>1030</v>
      </c>
      <c r="I2236" s="60"/>
      <c r="J2236" s="60"/>
      <c r="K2236" s="60"/>
      <c r="L2236" s="60"/>
      <c r="M2236" s="60"/>
      <c r="N2236" s="60"/>
      <c r="O2236" s="60"/>
      <c r="P2236" s="60">
        <v>3248.18</v>
      </c>
      <c r="Q2236" s="60">
        <v>5896.9</v>
      </c>
      <c r="R2236" s="60">
        <v>2841.88</v>
      </c>
      <c r="S2236" s="60">
        <v>2841.88</v>
      </c>
      <c r="T2236" s="60">
        <v>2628.74</v>
      </c>
      <c r="U2236" s="58">
        <f t="shared" si="34"/>
        <v>17457.580000000002</v>
      </c>
    </row>
    <row r="2237" spans="1:21">
      <c r="A2237" s="59">
        <v>2201</v>
      </c>
      <c r="B2237" s="59" t="s">
        <v>87</v>
      </c>
      <c r="C2237" s="59">
        <v>2201</v>
      </c>
      <c r="D2237" s="59" t="s">
        <v>87</v>
      </c>
      <c r="E2237" s="59" t="s">
        <v>1304</v>
      </c>
      <c r="F2237" s="59" t="s">
        <v>1305</v>
      </c>
      <c r="G2237" s="59">
        <v>9553000</v>
      </c>
      <c r="H2237" s="59" t="s">
        <v>1032</v>
      </c>
      <c r="I2237" s="60"/>
      <c r="J2237" s="60"/>
      <c r="K2237" s="60"/>
      <c r="L2237" s="60"/>
      <c r="M2237" s="60">
        <v>4816.2</v>
      </c>
      <c r="N2237" s="60"/>
      <c r="O2237" s="60"/>
      <c r="P2237" s="60"/>
      <c r="Q2237" s="60"/>
      <c r="R2237" s="60">
        <v>7144.66</v>
      </c>
      <c r="S2237" s="60"/>
      <c r="T2237" s="60">
        <v>4710.03</v>
      </c>
      <c r="U2237" s="58">
        <f t="shared" si="34"/>
        <v>16670.89</v>
      </c>
    </row>
    <row r="2238" spans="1:21">
      <c r="A2238" s="59">
        <v>2201</v>
      </c>
      <c r="B2238" s="59" t="s">
        <v>87</v>
      </c>
      <c r="C2238" s="59">
        <v>2201</v>
      </c>
      <c r="D2238" s="59" t="s">
        <v>87</v>
      </c>
      <c r="E2238" s="59" t="s">
        <v>1304</v>
      </c>
      <c r="F2238" s="59" t="s">
        <v>1305</v>
      </c>
      <c r="G2238" s="59">
        <v>9560000</v>
      </c>
      <c r="H2238" s="59" t="s">
        <v>1035</v>
      </c>
      <c r="I2238" s="60"/>
      <c r="J2238" s="60"/>
      <c r="K2238" s="60"/>
      <c r="L2238" s="60"/>
      <c r="M2238" s="60"/>
      <c r="N2238" s="60"/>
      <c r="O2238" s="60"/>
      <c r="P2238" s="60"/>
      <c r="Q2238" s="60"/>
      <c r="R2238" s="60"/>
      <c r="S2238" s="60"/>
      <c r="T2238" s="60">
        <v>3401.08</v>
      </c>
      <c r="U2238" s="58">
        <f t="shared" si="34"/>
        <v>3401.08</v>
      </c>
    </row>
    <row r="2239" spans="1:21">
      <c r="A2239" s="59">
        <v>2201</v>
      </c>
      <c r="B2239" s="59" t="s">
        <v>87</v>
      </c>
      <c r="C2239" s="59">
        <v>2201</v>
      </c>
      <c r="D2239" s="59" t="s">
        <v>87</v>
      </c>
      <c r="E2239" s="59" t="s">
        <v>1304</v>
      </c>
      <c r="F2239" s="59" t="s">
        <v>1305</v>
      </c>
      <c r="G2239" s="59">
        <v>9562000</v>
      </c>
      <c r="H2239" s="59" t="s">
        <v>1039</v>
      </c>
      <c r="I2239" s="60"/>
      <c r="J2239" s="60"/>
      <c r="K2239" s="60"/>
      <c r="L2239" s="60"/>
      <c r="M2239" s="60">
        <v>4529.7299999999996</v>
      </c>
      <c r="N2239" s="60"/>
      <c r="O2239" s="60"/>
      <c r="P2239" s="60"/>
      <c r="Q2239" s="60"/>
      <c r="R2239" s="60"/>
      <c r="S2239" s="60"/>
      <c r="T2239" s="60"/>
      <c r="U2239" s="58">
        <f t="shared" si="34"/>
        <v>4529.7299999999996</v>
      </c>
    </row>
    <row r="2240" spans="1:21">
      <c r="A2240" s="59">
        <v>2201</v>
      </c>
      <c r="B2240" s="59" t="s">
        <v>87</v>
      </c>
      <c r="C2240" s="59">
        <v>2201</v>
      </c>
      <c r="D2240" s="59" t="s">
        <v>87</v>
      </c>
      <c r="E2240" s="59" t="s">
        <v>1304</v>
      </c>
      <c r="F2240" s="59" t="s">
        <v>1305</v>
      </c>
      <c r="G2240" s="59">
        <v>9570000</v>
      </c>
      <c r="H2240" s="59" t="s">
        <v>1045</v>
      </c>
      <c r="I2240" s="60"/>
      <c r="J2240" s="60"/>
      <c r="K2240" s="60">
        <v>544.29</v>
      </c>
      <c r="L2240" s="60"/>
      <c r="M2240" s="60">
        <v>800</v>
      </c>
      <c r="N2240" s="60"/>
      <c r="O2240" s="60"/>
      <c r="P2240" s="60"/>
      <c r="Q2240" s="60"/>
      <c r="R2240" s="60"/>
      <c r="S2240" s="60"/>
      <c r="T2240" s="60"/>
      <c r="U2240" s="58">
        <f t="shared" si="34"/>
        <v>1344.29</v>
      </c>
    </row>
    <row r="2241" spans="1:21">
      <c r="A2241" s="59">
        <v>2201</v>
      </c>
      <c r="B2241" s="59" t="s">
        <v>87</v>
      </c>
      <c r="C2241" s="59">
        <v>2201</v>
      </c>
      <c r="D2241" s="59" t="s">
        <v>87</v>
      </c>
      <c r="E2241" s="59" t="s">
        <v>1304</v>
      </c>
      <c r="F2241" s="59" t="s">
        <v>1305</v>
      </c>
      <c r="G2241" s="59">
        <v>9582000</v>
      </c>
      <c r="H2241" s="59" t="s">
        <v>1049</v>
      </c>
      <c r="I2241" s="60"/>
      <c r="J2241" s="60"/>
      <c r="K2241" s="60"/>
      <c r="L2241" s="60"/>
      <c r="M2241" s="60"/>
      <c r="N2241" s="60"/>
      <c r="O2241" s="60"/>
      <c r="P2241" s="60"/>
      <c r="Q2241" s="60"/>
      <c r="R2241" s="60">
        <v>4716.51</v>
      </c>
      <c r="S2241" s="60"/>
      <c r="T2241" s="60"/>
      <c r="U2241" s="58">
        <f t="shared" si="34"/>
        <v>4716.51</v>
      </c>
    </row>
    <row r="2242" spans="1:21">
      <c r="A2242" s="59">
        <v>2201</v>
      </c>
      <c r="B2242" s="59" t="s">
        <v>87</v>
      </c>
      <c r="C2242" s="59">
        <v>2201</v>
      </c>
      <c r="D2242" s="59" t="s">
        <v>87</v>
      </c>
      <c r="E2242" s="59" t="s">
        <v>1304</v>
      </c>
      <c r="F2242" s="59" t="s">
        <v>1305</v>
      </c>
      <c r="G2242" s="59">
        <v>9592000</v>
      </c>
      <c r="H2242" s="59" t="s">
        <v>1057</v>
      </c>
      <c r="I2242" s="60"/>
      <c r="J2242" s="60"/>
      <c r="K2242" s="60"/>
      <c r="L2242" s="60">
        <v>16499.36</v>
      </c>
      <c r="M2242" s="60"/>
      <c r="N2242" s="60"/>
      <c r="O2242" s="60"/>
      <c r="P2242" s="60"/>
      <c r="Q2242" s="60"/>
      <c r="R2242" s="60">
        <v>3738.86</v>
      </c>
      <c r="S2242" s="60"/>
      <c r="T2242" s="60"/>
      <c r="U2242" s="58">
        <f t="shared" si="34"/>
        <v>20238.22</v>
      </c>
    </row>
    <row r="2243" spans="1:21">
      <c r="A2243" s="59">
        <v>2201</v>
      </c>
      <c r="B2243" s="59" t="s">
        <v>87</v>
      </c>
      <c r="C2243" s="59">
        <v>2201</v>
      </c>
      <c r="D2243" s="59" t="s">
        <v>87</v>
      </c>
      <c r="E2243" s="59" t="s">
        <v>1304</v>
      </c>
      <c r="F2243" s="59" t="s">
        <v>1305</v>
      </c>
      <c r="G2243" s="59">
        <v>9931000</v>
      </c>
      <c r="H2243" s="59" t="s">
        <v>1306</v>
      </c>
      <c r="I2243" s="60"/>
      <c r="J2243" s="60"/>
      <c r="K2243" s="60"/>
      <c r="L2243" s="60"/>
      <c r="M2243" s="60"/>
      <c r="N2243" s="60"/>
      <c r="O2243" s="60"/>
      <c r="P2243" s="60"/>
      <c r="Q2243" s="60">
        <v>1240.06</v>
      </c>
      <c r="R2243" s="60"/>
      <c r="S2243" s="60"/>
      <c r="T2243" s="60"/>
      <c r="U2243" s="58">
        <f t="shared" ref="U2243:U2306" si="35">SUM(I2243:T2243)</f>
        <v>1240.06</v>
      </c>
    </row>
    <row r="2244" spans="1:21">
      <c r="A2244" s="59">
        <v>2201</v>
      </c>
      <c r="B2244" s="59" t="s">
        <v>87</v>
      </c>
      <c r="C2244" s="59">
        <v>2201</v>
      </c>
      <c r="D2244" s="59" t="s">
        <v>87</v>
      </c>
      <c r="E2244" s="59" t="s">
        <v>1307</v>
      </c>
      <c r="F2244" s="59" t="s">
        <v>1308</v>
      </c>
      <c r="G2244" s="59">
        <v>9184100</v>
      </c>
      <c r="H2244" s="59" t="s">
        <v>93</v>
      </c>
      <c r="I2244" s="60"/>
      <c r="J2244" s="60"/>
      <c r="K2244" s="60"/>
      <c r="L2244" s="60"/>
      <c r="M2244" s="60"/>
      <c r="N2244" s="60"/>
      <c r="O2244" s="60"/>
      <c r="P2244" s="60"/>
      <c r="Q2244" s="60"/>
      <c r="R2244" s="60"/>
      <c r="S2244" s="60"/>
      <c r="T2244" s="60">
        <v>2442.14</v>
      </c>
      <c r="U2244" s="58">
        <f t="shared" si="35"/>
        <v>2442.14</v>
      </c>
    </row>
    <row r="2245" spans="1:21">
      <c r="A2245" s="59">
        <v>2201</v>
      </c>
      <c r="B2245" s="59" t="s">
        <v>87</v>
      </c>
      <c r="C2245" s="59">
        <v>2201</v>
      </c>
      <c r="D2245" s="59" t="s">
        <v>87</v>
      </c>
      <c r="E2245" s="59" t="s">
        <v>1309</v>
      </c>
      <c r="F2245" s="59" t="s">
        <v>1310</v>
      </c>
      <c r="G2245" s="59">
        <v>9548000</v>
      </c>
      <c r="H2245" s="59" t="s">
        <v>1029</v>
      </c>
      <c r="I2245" s="60">
        <v>-943.43</v>
      </c>
      <c r="J2245" s="60">
        <v>960.17</v>
      </c>
      <c r="K2245" s="60">
        <v>931.58</v>
      </c>
      <c r="L2245" s="60">
        <v>1015.85</v>
      </c>
      <c r="M2245" s="60"/>
      <c r="N2245" s="60"/>
      <c r="O2245" s="60">
        <v>2005.05</v>
      </c>
      <c r="P2245" s="60">
        <v>1954.75</v>
      </c>
      <c r="Q2245" s="60">
        <v>883.18</v>
      </c>
      <c r="R2245" s="60">
        <v>850</v>
      </c>
      <c r="S2245" s="60">
        <v>99.42</v>
      </c>
      <c r="T2245" s="60">
        <v>1950.71</v>
      </c>
      <c r="U2245" s="58">
        <f t="shared" si="35"/>
        <v>9707.2800000000007</v>
      </c>
    </row>
    <row r="2246" spans="1:21">
      <c r="A2246" s="59">
        <v>2201</v>
      </c>
      <c r="B2246" s="59" t="s">
        <v>87</v>
      </c>
      <c r="C2246" s="59">
        <v>2201</v>
      </c>
      <c r="D2246" s="59" t="s">
        <v>87</v>
      </c>
      <c r="E2246" s="59" t="s">
        <v>1309</v>
      </c>
      <c r="F2246" s="59" t="s">
        <v>1310</v>
      </c>
      <c r="G2246" s="59">
        <v>9931000</v>
      </c>
      <c r="H2246" s="59" t="s">
        <v>1306</v>
      </c>
      <c r="I2246" s="60">
        <v>-2131.1999999999998</v>
      </c>
      <c r="J2246" s="60">
        <v>-2131.1999999999998</v>
      </c>
      <c r="K2246" s="60">
        <v>-2131.1999999999998</v>
      </c>
      <c r="L2246" s="60">
        <v>-2131.1999999999998</v>
      </c>
      <c r="M2246" s="60">
        <v>-2131.1999999999998</v>
      </c>
      <c r="N2246" s="60">
        <v>-2131.1999999999998</v>
      </c>
      <c r="O2246" s="60">
        <v>2668.81</v>
      </c>
      <c r="P2246" s="60">
        <v>-2131.19</v>
      </c>
      <c r="Q2246" s="60">
        <v>-2131.1999999999998</v>
      </c>
      <c r="R2246" s="60">
        <v>-2131.19</v>
      </c>
      <c r="S2246" s="60">
        <v>-2131.19</v>
      </c>
      <c r="T2246" s="60">
        <v>-2131.1999999999998</v>
      </c>
      <c r="U2246" s="58">
        <f t="shared" si="35"/>
        <v>-20774.36</v>
      </c>
    </row>
    <row r="2247" spans="1:21">
      <c r="A2247" s="59">
        <v>2201</v>
      </c>
      <c r="B2247" s="59" t="s">
        <v>87</v>
      </c>
      <c r="C2247" s="59">
        <v>2201</v>
      </c>
      <c r="D2247" s="59" t="s">
        <v>87</v>
      </c>
      <c r="E2247" s="59" t="s">
        <v>1311</v>
      </c>
      <c r="F2247" s="59" t="s">
        <v>1312</v>
      </c>
      <c r="G2247" s="59">
        <v>9184100</v>
      </c>
      <c r="H2247" s="59" t="s">
        <v>93</v>
      </c>
      <c r="I2247" s="60">
        <v>3088.95</v>
      </c>
      <c r="J2247" s="60"/>
      <c r="K2247" s="60">
        <v>1880.15</v>
      </c>
      <c r="L2247" s="60">
        <v>1936.1</v>
      </c>
      <c r="M2247" s="60"/>
      <c r="N2247" s="60"/>
      <c r="O2247" s="60">
        <v>4906.8999999999996</v>
      </c>
      <c r="P2247" s="60">
        <v>1561.75</v>
      </c>
      <c r="Q2247" s="60">
        <v>1395.95</v>
      </c>
      <c r="R2247" s="60">
        <v>1178.8499999999999</v>
      </c>
      <c r="S2247" s="60">
        <v>1802.8</v>
      </c>
      <c r="T2247" s="60">
        <v>1480.65</v>
      </c>
      <c r="U2247" s="58">
        <f t="shared" si="35"/>
        <v>19232.100000000002</v>
      </c>
    </row>
    <row r="2248" spans="1:21">
      <c r="A2248" s="59">
        <v>2201</v>
      </c>
      <c r="B2248" s="59" t="s">
        <v>87</v>
      </c>
      <c r="C2248" s="59">
        <v>2201</v>
      </c>
      <c r="D2248" s="59" t="s">
        <v>87</v>
      </c>
      <c r="E2248" s="59" t="s">
        <v>1313</v>
      </c>
      <c r="F2248" s="59" t="s">
        <v>1314</v>
      </c>
      <c r="G2248" s="59">
        <v>9184100</v>
      </c>
      <c r="H2248" s="59" t="s">
        <v>93</v>
      </c>
      <c r="I2248" s="60">
        <v>4448.93</v>
      </c>
      <c r="J2248" s="60">
        <v>-26679.51</v>
      </c>
      <c r="K2248" s="60">
        <v>69.64</v>
      </c>
      <c r="L2248" s="60"/>
      <c r="M2248" s="60">
        <v>1110.8</v>
      </c>
      <c r="N2248" s="60">
        <v>19192.009999999998</v>
      </c>
      <c r="O2248" s="60">
        <v>10273.89</v>
      </c>
      <c r="P2248" s="60">
        <v>13365.52</v>
      </c>
      <c r="Q2248" s="60">
        <v>1669.23</v>
      </c>
      <c r="R2248" s="60">
        <v>13708.75</v>
      </c>
      <c r="S2248" s="60">
        <v>155.28</v>
      </c>
      <c r="T2248" s="60"/>
      <c r="U2248" s="58">
        <f t="shared" si="35"/>
        <v>37314.539999999994</v>
      </c>
    </row>
    <row r="2249" spans="1:21">
      <c r="A2249" s="59">
        <v>2201</v>
      </c>
      <c r="B2249" s="59" t="s">
        <v>87</v>
      </c>
      <c r="C2249" s="59">
        <v>2201</v>
      </c>
      <c r="D2249" s="59" t="s">
        <v>87</v>
      </c>
      <c r="E2249" s="59" t="s">
        <v>1313</v>
      </c>
      <c r="F2249" s="59" t="s">
        <v>1314</v>
      </c>
      <c r="G2249" s="59">
        <v>9570000</v>
      </c>
      <c r="H2249" s="59" t="s">
        <v>1045</v>
      </c>
      <c r="I2249" s="60"/>
      <c r="J2249" s="60">
        <v>80</v>
      </c>
      <c r="K2249" s="60"/>
      <c r="L2249" s="60"/>
      <c r="M2249" s="60"/>
      <c r="N2249" s="60"/>
      <c r="O2249" s="60"/>
      <c r="P2249" s="60"/>
      <c r="Q2249" s="60"/>
      <c r="R2249" s="60"/>
      <c r="S2249" s="60"/>
      <c r="T2249" s="60"/>
      <c r="U2249" s="58">
        <f t="shared" si="35"/>
        <v>80</v>
      </c>
    </row>
    <row r="2250" spans="1:21">
      <c r="A2250" s="59">
        <v>2201</v>
      </c>
      <c r="B2250" s="59" t="s">
        <v>87</v>
      </c>
      <c r="C2250" s="59">
        <v>2201</v>
      </c>
      <c r="D2250" s="59" t="s">
        <v>87</v>
      </c>
      <c r="E2250" s="59" t="s">
        <v>1313</v>
      </c>
      <c r="F2250" s="59" t="s">
        <v>1314</v>
      </c>
      <c r="G2250" s="59">
        <v>9571000</v>
      </c>
      <c r="H2250" s="59" t="s">
        <v>1046</v>
      </c>
      <c r="I2250" s="60">
        <v>156.19</v>
      </c>
      <c r="J2250" s="60">
        <v>479.3</v>
      </c>
      <c r="K2250" s="60">
        <v>4.84</v>
      </c>
      <c r="L2250" s="60"/>
      <c r="M2250" s="60">
        <v>62.54</v>
      </c>
      <c r="N2250" s="60"/>
      <c r="O2250" s="60"/>
      <c r="P2250" s="60"/>
      <c r="Q2250" s="60"/>
      <c r="R2250" s="60"/>
      <c r="S2250" s="60"/>
      <c r="T2250" s="60"/>
      <c r="U2250" s="58">
        <f t="shared" si="35"/>
        <v>702.87</v>
      </c>
    </row>
    <row r="2251" spans="1:21">
      <c r="A2251" s="59">
        <v>2201</v>
      </c>
      <c r="B2251" s="59" t="s">
        <v>87</v>
      </c>
      <c r="C2251" s="59">
        <v>2201</v>
      </c>
      <c r="D2251" s="59" t="s">
        <v>87</v>
      </c>
      <c r="E2251" s="59" t="s">
        <v>1313</v>
      </c>
      <c r="F2251" s="59" t="s">
        <v>1314</v>
      </c>
      <c r="G2251" s="59">
        <v>9583000</v>
      </c>
      <c r="H2251" s="59" t="s">
        <v>1050</v>
      </c>
      <c r="I2251" s="60"/>
      <c r="J2251" s="60"/>
      <c r="K2251" s="60"/>
      <c r="L2251" s="60"/>
      <c r="M2251" s="60"/>
      <c r="N2251" s="60"/>
      <c r="O2251" s="60">
        <v>147.99</v>
      </c>
      <c r="P2251" s="60"/>
      <c r="Q2251" s="60">
        <v>107.14</v>
      </c>
      <c r="R2251" s="60"/>
      <c r="S2251" s="60"/>
      <c r="T2251" s="60"/>
      <c r="U2251" s="58">
        <f t="shared" si="35"/>
        <v>255.13</v>
      </c>
    </row>
    <row r="2252" spans="1:21">
      <c r="A2252" s="59">
        <v>2201</v>
      </c>
      <c r="B2252" s="59" t="s">
        <v>87</v>
      </c>
      <c r="C2252" s="59">
        <v>2201</v>
      </c>
      <c r="D2252" s="59" t="s">
        <v>87</v>
      </c>
      <c r="E2252" s="59" t="s">
        <v>1313</v>
      </c>
      <c r="F2252" s="59" t="s">
        <v>1314</v>
      </c>
      <c r="G2252" s="59">
        <v>9588000</v>
      </c>
      <c r="H2252" s="59" t="s">
        <v>1055</v>
      </c>
      <c r="I2252" s="60">
        <v>7517.17</v>
      </c>
      <c r="J2252" s="60">
        <v>-4200</v>
      </c>
      <c r="K2252" s="60">
        <v>55.48</v>
      </c>
      <c r="L2252" s="60"/>
      <c r="M2252" s="60"/>
      <c r="N2252" s="60"/>
      <c r="O2252" s="60"/>
      <c r="P2252" s="60">
        <v>76187.53</v>
      </c>
      <c r="Q2252" s="60">
        <v>4739.8500000000004</v>
      </c>
      <c r="R2252" s="60">
        <v>258837.2</v>
      </c>
      <c r="S2252" s="60">
        <v>64335.46</v>
      </c>
      <c r="T2252" s="60">
        <v>30236.09</v>
      </c>
      <c r="U2252" s="58">
        <f t="shared" si="35"/>
        <v>437708.78</v>
      </c>
    </row>
    <row r="2253" spans="1:21">
      <c r="A2253" s="59">
        <v>2201</v>
      </c>
      <c r="B2253" s="59" t="s">
        <v>87</v>
      </c>
      <c r="C2253" s="59">
        <v>2201</v>
      </c>
      <c r="D2253" s="59" t="s">
        <v>87</v>
      </c>
      <c r="E2253" s="59" t="s">
        <v>1313</v>
      </c>
      <c r="F2253" s="59" t="s">
        <v>1314</v>
      </c>
      <c r="G2253" s="59">
        <v>9931000</v>
      </c>
      <c r="H2253" s="59" t="s">
        <v>1306</v>
      </c>
      <c r="I2253" s="60"/>
      <c r="J2253" s="60"/>
      <c r="K2253" s="60"/>
      <c r="L2253" s="60"/>
      <c r="M2253" s="60"/>
      <c r="N2253" s="60"/>
      <c r="O2253" s="60"/>
      <c r="P2253" s="60"/>
      <c r="Q2253" s="60">
        <v>84.91</v>
      </c>
      <c r="R2253" s="60"/>
      <c r="S2253" s="60"/>
      <c r="T2253" s="60"/>
      <c r="U2253" s="58">
        <f t="shared" si="35"/>
        <v>84.91</v>
      </c>
    </row>
    <row r="2254" spans="1:21">
      <c r="A2254" s="59">
        <v>2201</v>
      </c>
      <c r="B2254" s="59" t="s">
        <v>87</v>
      </c>
      <c r="C2254" s="59">
        <v>2201</v>
      </c>
      <c r="D2254" s="59" t="s">
        <v>87</v>
      </c>
      <c r="E2254" s="59" t="s">
        <v>1315</v>
      </c>
      <c r="F2254" s="59" t="s">
        <v>1316</v>
      </c>
      <c r="G2254" s="59">
        <v>9184100</v>
      </c>
      <c r="H2254" s="59" t="s">
        <v>93</v>
      </c>
      <c r="I2254" s="60"/>
      <c r="J2254" s="60"/>
      <c r="K2254" s="60"/>
      <c r="L2254" s="60"/>
      <c r="M2254" s="60"/>
      <c r="N2254" s="60"/>
      <c r="O2254" s="60"/>
      <c r="P2254" s="60">
        <v>7728.33</v>
      </c>
      <c r="Q2254" s="60">
        <v>1681.95</v>
      </c>
      <c r="R2254" s="60"/>
      <c r="S2254" s="60"/>
      <c r="T2254" s="60">
        <v>593.33000000000004</v>
      </c>
      <c r="U2254" s="58">
        <f t="shared" si="35"/>
        <v>10003.61</v>
      </c>
    </row>
    <row r="2255" spans="1:21">
      <c r="A2255" s="59">
        <v>2201</v>
      </c>
      <c r="B2255" s="59" t="s">
        <v>87</v>
      </c>
      <c r="C2255" s="59">
        <v>2201</v>
      </c>
      <c r="D2255" s="59" t="s">
        <v>87</v>
      </c>
      <c r="E2255" s="59" t="s">
        <v>1315</v>
      </c>
      <c r="F2255" s="59" t="s">
        <v>1316</v>
      </c>
      <c r="G2255" s="59">
        <v>9500000</v>
      </c>
      <c r="H2255" s="59" t="s">
        <v>1017</v>
      </c>
      <c r="I2255" s="60"/>
      <c r="J2255" s="60">
        <v>780</v>
      </c>
      <c r="K2255" s="60">
        <v>-780</v>
      </c>
      <c r="L2255" s="60"/>
      <c r="M2255" s="60"/>
      <c r="N2255" s="60"/>
      <c r="O2255" s="60"/>
      <c r="P2255" s="60"/>
      <c r="Q2255" s="60"/>
      <c r="R2255" s="60"/>
      <c r="S2255" s="60"/>
      <c r="T2255" s="60"/>
      <c r="U2255" s="58">
        <f t="shared" si="35"/>
        <v>0</v>
      </c>
    </row>
    <row r="2256" spans="1:21">
      <c r="A2256" s="59">
        <v>2201</v>
      </c>
      <c r="B2256" s="59" t="s">
        <v>87</v>
      </c>
      <c r="C2256" s="59">
        <v>2201</v>
      </c>
      <c r="D2256" s="59" t="s">
        <v>87</v>
      </c>
      <c r="E2256" s="59" t="s">
        <v>1315</v>
      </c>
      <c r="F2256" s="59" t="s">
        <v>1316</v>
      </c>
      <c r="G2256" s="59">
        <v>9548000</v>
      </c>
      <c r="H2256" s="59" t="s">
        <v>1029</v>
      </c>
      <c r="I2256" s="60"/>
      <c r="J2256" s="60"/>
      <c r="K2256" s="60"/>
      <c r="L2256" s="60"/>
      <c r="M2256" s="60"/>
      <c r="N2256" s="60"/>
      <c r="O2256" s="60"/>
      <c r="P2256" s="60"/>
      <c r="Q2256" s="60"/>
      <c r="R2256" s="60"/>
      <c r="S2256" s="60"/>
      <c r="T2256" s="60">
        <v>16626.330000000002</v>
      </c>
      <c r="U2256" s="58">
        <f t="shared" si="35"/>
        <v>16626.330000000002</v>
      </c>
    </row>
    <row r="2257" spans="1:21">
      <c r="A2257" s="59">
        <v>2201</v>
      </c>
      <c r="B2257" s="59" t="s">
        <v>87</v>
      </c>
      <c r="C2257" s="59">
        <v>2201</v>
      </c>
      <c r="D2257" s="59" t="s">
        <v>87</v>
      </c>
      <c r="E2257" s="59" t="s">
        <v>1315</v>
      </c>
      <c r="F2257" s="59" t="s">
        <v>1316</v>
      </c>
      <c r="G2257" s="59">
        <v>9563000</v>
      </c>
      <c r="H2257" s="59" t="s">
        <v>1040</v>
      </c>
      <c r="I2257" s="60"/>
      <c r="J2257" s="60"/>
      <c r="K2257" s="60"/>
      <c r="L2257" s="60"/>
      <c r="M2257" s="60"/>
      <c r="N2257" s="60"/>
      <c r="O2257" s="60"/>
      <c r="P2257" s="60"/>
      <c r="Q2257" s="60"/>
      <c r="R2257" s="60">
        <v>1118.28</v>
      </c>
      <c r="S2257" s="60"/>
      <c r="T2257" s="60"/>
      <c r="U2257" s="58">
        <f t="shared" si="35"/>
        <v>1118.28</v>
      </c>
    </row>
    <row r="2258" spans="1:21">
      <c r="A2258" s="59">
        <v>2201</v>
      </c>
      <c r="B2258" s="59" t="s">
        <v>87</v>
      </c>
      <c r="C2258" s="59">
        <v>2201</v>
      </c>
      <c r="D2258" s="59" t="s">
        <v>87</v>
      </c>
      <c r="E2258" s="59" t="s">
        <v>1315</v>
      </c>
      <c r="F2258" s="59" t="s">
        <v>1316</v>
      </c>
      <c r="G2258" s="59">
        <v>9583000</v>
      </c>
      <c r="H2258" s="59" t="s">
        <v>1050</v>
      </c>
      <c r="I2258" s="60"/>
      <c r="J2258" s="60"/>
      <c r="K2258" s="60"/>
      <c r="L2258" s="60"/>
      <c r="M2258" s="60"/>
      <c r="N2258" s="60"/>
      <c r="O2258" s="60"/>
      <c r="P2258" s="60"/>
      <c r="Q2258" s="60">
        <v>778.96</v>
      </c>
      <c r="R2258" s="60"/>
      <c r="S2258" s="60"/>
      <c r="T2258" s="60"/>
      <c r="U2258" s="58">
        <f t="shared" si="35"/>
        <v>778.96</v>
      </c>
    </row>
    <row r="2259" spans="1:21">
      <c r="A2259" s="59">
        <v>2201</v>
      </c>
      <c r="B2259" s="59" t="s">
        <v>87</v>
      </c>
      <c r="C2259" s="59">
        <v>2201</v>
      </c>
      <c r="D2259" s="59" t="s">
        <v>87</v>
      </c>
      <c r="E2259" s="59" t="s">
        <v>1315</v>
      </c>
      <c r="F2259" s="59" t="s">
        <v>1316</v>
      </c>
      <c r="G2259" s="59">
        <v>9588000</v>
      </c>
      <c r="H2259" s="59" t="s">
        <v>1055</v>
      </c>
      <c r="I2259" s="60"/>
      <c r="J2259" s="60">
        <v>1641</v>
      </c>
      <c r="K2259" s="60">
        <v>346.2</v>
      </c>
      <c r="L2259" s="60"/>
      <c r="M2259" s="60">
        <v>2829</v>
      </c>
      <c r="N2259" s="60">
        <v>17304.62</v>
      </c>
      <c r="O2259" s="60"/>
      <c r="P2259" s="60"/>
      <c r="Q2259" s="60">
        <v>2353.1799999999998</v>
      </c>
      <c r="R2259" s="60"/>
      <c r="S2259" s="60"/>
      <c r="T2259" s="60"/>
      <c r="U2259" s="58">
        <f t="shared" si="35"/>
        <v>24474</v>
      </c>
    </row>
    <row r="2260" spans="1:21">
      <c r="A2260" s="59">
        <v>2201</v>
      </c>
      <c r="B2260" s="59" t="s">
        <v>87</v>
      </c>
      <c r="C2260" s="59">
        <v>2201</v>
      </c>
      <c r="D2260" s="59" t="s">
        <v>87</v>
      </c>
      <c r="E2260" s="59" t="s">
        <v>1315</v>
      </c>
      <c r="F2260" s="59" t="s">
        <v>1316</v>
      </c>
      <c r="G2260" s="59">
        <v>9589000</v>
      </c>
      <c r="H2260" s="59" t="s">
        <v>1184</v>
      </c>
      <c r="I2260" s="60">
        <v>29509.01</v>
      </c>
      <c r="J2260" s="60">
        <v>29509.01</v>
      </c>
      <c r="K2260" s="60">
        <v>30091.3</v>
      </c>
      <c r="L2260" s="60">
        <v>30091.3</v>
      </c>
      <c r="M2260" s="60">
        <v>30091.3</v>
      </c>
      <c r="N2260" s="60">
        <v>30091.3</v>
      </c>
      <c r="O2260" s="60">
        <v>30091.3</v>
      </c>
      <c r="P2260" s="60">
        <v>30091.3</v>
      </c>
      <c r="Q2260" s="60">
        <v>30091.3</v>
      </c>
      <c r="R2260" s="60">
        <v>30091.3</v>
      </c>
      <c r="S2260" s="60">
        <v>30091.3</v>
      </c>
      <c r="T2260" s="60">
        <v>30091.3</v>
      </c>
      <c r="U2260" s="58">
        <f t="shared" si="35"/>
        <v>359931.0199999999</v>
      </c>
    </row>
    <row r="2261" spans="1:21">
      <c r="A2261" s="59">
        <v>2201</v>
      </c>
      <c r="B2261" s="59" t="s">
        <v>87</v>
      </c>
      <c r="C2261" s="59">
        <v>2201</v>
      </c>
      <c r="D2261" s="59" t="s">
        <v>87</v>
      </c>
      <c r="E2261" s="59" t="s">
        <v>1315</v>
      </c>
      <c r="F2261" s="59" t="s">
        <v>1316</v>
      </c>
      <c r="G2261" s="59">
        <v>9931000</v>
      </c>
      <c r="H2261" s="59" t="s">
        <v>1306</v>
      </c>
      <c r="I2261" s="60"/>
      <c r="J2261" s="60"/>
      <c r="K2261" s="60">
        <v>780</v>
      </c>
      <c r="L2261" s="60"/>
      <c r="M2261" s="60"/>
      <c r="N2261" s="60"/>
      <c r="O2261" s="60"/>
      <c r="P2261" s="60"/>
      <c r="Q2261" s="60"/>
      <c r="R2261" s="60"/>
      <c r="S2261" s="60"/>
      <c r="T2261" s="60"/>
      <c r="U2261" s="58">
        <f t="shared" si="35"/>
        <v>780</v>
      </c>
    </row>
    <row r="2262" spans="1:21">
      <c r="A2262" s="59">
        <v>2201</v>
      </c>
      <c r="B2262" s="59" t="s">
        <v>87</v>
      </c>
      <c r="C2262" s="59">
        <v>2201</v>
      </c>
      <c r="D2262" s="59" t="s">
        <v>87</v>
      </c>
      <c r="E2262" s="59" t="s">
        <v>1317</v>
      </c>
      <c r="F2262" s="59" t="s">
        <v>1318</v>
      </c>
      <c r="G2262" s="59">
        <v>9184100</v>
      </c>
      <c r="H2262" s="59" t="s">
        <v>93</v>
      </c>
      <c r="I2262" s="60">
        <v>-52049.03</v>
      </c>
      <c r="J2262" s="60">
        <v>-65145.67</v>
      </c>
      <c r="K2262" s="60">
        <v>-59528.77</v>
      </c>
      <c r="L2262" s="60">
        <v>-43318.42</v>
      </c>
      <c r="M2262" s="60">
        <v>-92454.01</v>
      </c>
      <c r="N2262" s="60">
        <v>-80077.89</v>
      </c>
      <c r="O2262" s="60">
        <v>-68732.070000000007</v>
      </c>
      <c r="P2262" s="60">
        <v>-94235.12</v>
      </c>
      <c r="Q2262" s="60">
        <v>-81324.72</v>
      </c>
      <c r="R2262" s="60">
        <v>-78518</v>
      </c>
      <c r="S2262" s="60">
        <v>-137993.57</v>
      </c>
      <c r="T2262" s="60">
        <v>-97143.51</v>
      </c>
      <c r="U2262" s="58">
        <f t="shared" si="35"/>
        <v>-950520.78</v>
      </c>
    </row>
    <row r="2263" spans="1:21">
      <c r="A2263" s="59">
        <v>2201</v>
      </c>
      <c r="B2263" s="59" t="s">
        <v>87</v>
      </c>
      <c r="C2263" s="59">
        <v>2201</v>
      </c>
      <c r="D2263" s="59" t="s">
        <v>87</v>
      </c>
      <c r="E2263" s="59" t="s">
        <v>1319</v>
      </c>
      <c r="F2263" s="59" t="s">
        <v>1320</v>
      </c>
      <c r="G2263" s="59">
        <v>9184100</v>
      </c>
      <c r="H2263" s="59" t="s">
        <v>93</v>
      </c>
      <c r="I2263" s="60">
        <v>-50999.96</v>
      </c>
      <c r="J2263" s="60">
        <v>-50999.96</v>
      </c>
      <c r="K2263" s="60">
        <v>-50999.96</v>
      </c>
      <c r="L2263" s="60">
        <v>-50999.96</v>
      </c>
      <c r="M2263" s="60">
        <v>-50999.96</v>
      </c>
      <c r="N2263" s="60">
        <v>-50999.96</v>
      </c>
      <c r="O2263" s="60">
        <v>-51917.96</v>
      </c>
      <c r="P2263" s="60">
        <v>-51917.96</v>
      </c>
      <c r="Q2263" s="60">
        <v>-51917.96</v>
      </c>
      <c r="R2263" s="60">
        <v>-51917.96</v>
      </c>
      <c r="S2263" s="60">
        <v>-51917.96</v>
      </c>
      <c r="T2263" s="60">
        <v>-51917.96</v>
      </c>
      <c r="U2263" s="58">
        <f t="shared" si="35"/>
        <v>-617507.52</v>
      </c>
    </row>
    <row r="2264" spans="1:21">
      <c r="A2264" s="59">
        <v>2201</v>
      </c>
      <c r="B2264" s="59" t="s">
        <v>87</v>
      </c>
      <c r="C2264" s="59">
        <v>2201</v>
      </c>
      <c r="D2264" s="59" t="s">
        <v>87</v>
      </c>
      <c r="E2264" s="59" t="s">
        <v>1319</v>
      </c>
      <c r="F2264" s="59" t="s">
        <v>1320</v>
      </c>
      <c r="G2264" s="59">
        <v>9548000</v>
      </c>
      <c r="H2264" s="59" t="s">
        <v>1029</v>
      </c>
      <c r="I2264" s="60">
        <v>59030.879999999997</v>
      </c>
      <c r="J2264" s="60">
        <v>59030.879999999997</v>
      </c>
      <c r="K2264" s="60">
        <v>59030.879999999997</v>
      </c>
      <c r="L2264" s="60">
        <v>59030.89</v>
      </c>
      <c r="M2264" s="60">
        <v>59030.879999999997</v>
      </c>
      <c r="N2264" s="60">
        <v>59030.879999999997</v>
      </c>
      <c r="O2264" s="60">
        <v>59030.879999999997</v>
      </c>
      <c r="P2264" s="60">
        <v>59030.879999999997</v>
      </c>
      <c r="Q2264" s="60">
        <v>59030.879999999997</v>
      </c>
      <c r="R2264" s="60">
        <v>59030.879999999997</v>
      </c>
      <c r="S2264" s="60">
        <v>59030.879999999997</v>
      </c>
      <c r="T2264" s="60">
        <v>59030.879999999997</v>
      </c>
      <c r="U2264" s="58">
        <f t="shared" si="35"/>
        <v>708370.57</v>
      </c>
    </row>
    <row r="2265" spans="1:21">
      <c r="A2265" s="59">
        <v>2201</v>
      </c>
      <c r="B2265" s="59" t="s">
        <v>87</v>
      </c>
      <c r="C2265" s="59">
        <v>2201</v>
      </c>
      <c r="D2265" s="59" t="s">
        <v>87</v>
      </c>
      <c r="E2265" s="59" t="s">
        <v>1319</v>
      </c>
      <c r="F2265" s="59" t="s">
        <v>1320</v>
      </c>
      <c r="G2265" s="59">
        <v>9594000</v>
      </c>
      <c r="H2265" s="59" t="s">
        <v>1059</v>
      </c>
      <c r="I2265" s="60">
        <v>-80</v>
      </c>
      <c r="J2265" s="60">
        <v>-80</v>
      </c>
      <c r="K2265" s="60">
        <v>-80</v>
      </c>
      <c r="L2265" s="60">
        <v>-80</v>
      </c>
      <c r="M2265" s="60">
        <v>-80</v>
      </c>
      <c r="N2265" s="60">
        <v>-80</v>
      </c>
      <c r="O2265" s="60">
        <v>-80</v>
      </c>
      <c r="P2265" s="60">
        <v>-80</v>
      </c>
      <c r="Q2265" s="60">
        <v>-80</v>
      </c>
      <c r="R2265" s="60">
        <v>-80</v>
      </c>
      <c r="S2265" s="60">
        <v>-80</v>
      </c>
      <c r="T2265" s="60">
        <v>-80</v>
      </c>
      <c r="U2265" s="58">
        <f t="shared" si="35"/>
        <v>-960</v>
      </c>
    </row>
    <row r="2266" spans="1:21">
      <c r="A2266" s="59">
        <v>2201</v>
      </c>
      <c r="B2266" s="59" t="s">
        <v>87</v>
      </c>
      <c r="C2266" s="59">
        <v>2201</v>
      </c>
      <c r="D2266" s="59" t="s">
        <v>87</v>
      </c>
      <c r="E2266" s="59" t="s">
        <v>1319</v>
      </c>
      <c r="F2266" s="59" t="s">
        <v>1320</v>
      </c>
      <c r="G2266" s="59">
        <v>9931000</v>
      </c>
      <c r="H2266" s="59" t="s">
        <v>1306</v>
      </c>
      <c r="I2266" s="60">
        <v>120991.27</v>
      </c>
      <c r="J2266" s="60">
        <v>120991.27</v>
      </c>
      <c r="K2266" s="60">
        <v>114662.14</v>
      </c>
      <c r="L2266" s="60">
        <v>120991.27</v>
      </c>
      <c r="M2266" s="60">
        <v>120991.27</v>
      </c>
      <c r="N2266" s="60">
        <v>114662.12</v>
      </c>
      <c r="O2266" s="60">
        <v>120991.28</v>
      </c>
      <c r="P2266" s="60">
        <v>120991.27</v>
      </c>
      <c r="Q2266" s="60">
        <v>114662.12</v>
      </c>
      <c r="R2266" s="60">
        <v>120991.28</v>
      </c>
      <c r="S2266" s="60">
        <v>120991.28</v>
      </c>
      <c r="T2266" s="60">
        <v>114662.13</v>
      </c>
      <c r="U2266" s="58">
        <f t="shared" si="35"/>
        <v>1426578.7000000002</v>
      </c>
    </row>
    <row r="2267" spans="1:21">
      <c r="A2267" s="59">
        <v>2201</v>
      </c>
      <c r="B2267" s="59" t="s">
        <v>87</v>
      </c>
      <c r="C2267" s="59">
        <v>2201</v>
      </c>
      <c r="D2267" s="59" t="s">
        <v>87</v>
      </c>
      <c r="E2267" s="59" t="s">
        <v>1321</v>
      </c>
      <c r="F2267" s="59" t="s">
        <v>1322</v>
      </c>
      <c r="G2267" s="59">
        <v>9548000</v>
      </c>
      <c r="H2267" s="59" t="s">
        <v>1029</v>
      </c>
      <c r="I2267" s="60">
        <v>3865.06</v>
      </c>
      <c r="J2267" s="60">
        <v>3865.06</v>
      </c>
      <c r="K2267" s="60">
        <v>3865.06</v>
      </c>
      <c r="L2267" s="60">
        <v>3865.06</v>
      </c>
      <c r="M2267" s="60">
        <v>3865.06</v>
      </c>
      <c r="N2267" s="60">
        <v>3865.06</v>
      </c>
      <c r="O2267" s="60">
        <v>3934.63</v>
      </c>
      <c r="P2267" s="60">
        <v>3934.63</v>
      </c>
      <c r="Q2267" s="60">
        <v>3934.63</v>
      </c>
      <c r="R2267" s="60">
        <v>3934.63</v>
      </c>
      <c r="S2267" s="60">
        <v>3934.63</v>
      </c>
      <c r="T2267" s="60">
        <v>3934.63</v>
      </c>
      <c r="U2267" s="58">
        <f t="shared" si="35"/>
        <v>46798.139999999992</v>
      </c>
    </row>
    <row r="2268" spans="1:21">
      <c r="A2268" s="59">
        <v>2201</v>
      </c>
      <c r="B2268" s="59" t="s">
        <v>87</v>
      </c>
      <c r="C2268" s="59">
        <v>2201</v>
      </c>
      <c r="D2268" s="59" t="s">
        <v>87</v>
      </c>
      <c r="E2268" s="59" t="s">
        <v>1321</v>
      </c>
      <c r="F2268" s="59" t="s">
        <v>1322</v>
      </c>
      <c r="G2268" s="59">
        <v>9594000</v>
      </c>
      <c r="H2268" s="59" t="s">
        <v>1059</v>
      </c>
      <c r="I2268" s="60">
        <v>1835.26</v>
      </c>
      <c r="J2268" s="60">
        <v>1835.26</v>
      </c>
      <c r="K2268" s="60">
        <v>3023.17</v>
      </c>
      <c r="L2268" s="60">
        <v>1835.26</v>
      </c>
      <c r="M2268" s="60">
        <v>3063.79</v>
      </c>
      <c r="N2268" s="60">
        <v>3063.79</v>
      </c>
      <c r="O2268" s="60">
        <v>3063.79</v>
      </c>
      <c r="P2268" s="60">
        <v>3063.79</v>
      </c>
      <c r="Q2268" s="60">
        <v>3063.79</v>
      </c>
      <c r="R2268" s="60">
        <v>3063.79</v>
      </c>
      <c r="S2268" s="60">
        <v>3063.79</v>
      </c>
      <c r="T2268" s="60">
        <v>2626.11</v>
      </c>
      <c r="U2268" s="58">
        <f t="shared" si="35"/>
        <v>32601.590000000007</v>
      </c>
    </row>
    <row r="2269" spans="1:21">
      <c r="A2269" s="59">
        <v>2201</v>
      </c>
      <c r="B2269" s="59" t="s">
        <v>87</v>
      </c>
      <c r="C2269" s="59">
        <v>2201</v>
      </c>
      <c r="D2269" s="59" t="s">
        <v>87</v>
      </c>
      <c r="E2269" s="59" t="s">
        <v>1321</v>
      </c>
      <c r="F2269" s="59" t="s">
        <v>1322</v>
      </c>
      <c r="G2269" s="59">
        <v>9931000</v>
      </c>
      <c r="H2269" s="59" t="s">
        <v>1306</v>
      </c>
      <c r="I2269" s="60">
        <v>6054.59</v>
      </c>
      <c r="J2269" s="60">
        <v>6054.59</v>
      </c>
      <c r="K2269" s="60">
        <v>6054.59</v>
      </c>
      <c r="L2269" s="60">
        <v>6054.59</v>
      </c>
      <c r="M2269" s="60">
        <v>6054.59</v>
      </c>
      <c r="N2269" s="60">
        <v>6054.59</v>
      </c>
      <c r="O2269" s="60">
        <v>6054.59</v>
      </c>
      <c r="P2269" s="60">
        <v>6054.59</v>
      </c>
      <c r="Q2269" s="60">
        <v>8454.59</v>
      </c>
      <c r="R2269" s="60">
        <v>11022.59</v>
      </c>
      <c r="S2269" s="60">
        <v>7114.44</v>
      </c>
      <c r="T2269" s="60">
        <v>8622.59</v>
      </c>
      <c r="U2269" s="58">
        <f t="shared" si="35"/>
        <v>83650.929999999993</v>
      </c>
    </row>
    <row r="2270" spans="1:21">
      <c r="A2270" s="59">
        <v>2201</v>
      </c>
      <c r="B2270" s="59" t="s">
        <v>87</v>
      </c>
      <c r="C2270" s="59">
        <v>2201</v>
      </c>
      <c r="D2270" s="59" t="s">
        <v>87</v>
      </c>
      <c r="E2270" s="59" t="s">
        <v>1323</v>
      </c>
      <c r="F2270" s="59" t="s">
        <v>1324</v>
      </c>
      <c r="G2270" s="59">
        <v>9931000</v>
      </c>
      <c r="H2270" s="59" t="s">
        <v>1306</v>
      </c>
      <c r="I2270" s="60">
        <v>15140.65</v>
      </c>
      <c r="J2270" s="60">
        <v>15140.65</v>
      </c>
      <c r="K2270" s="60">
        <v>15140.65</v>
      </c>
      <c r="L2270" s="60">
        <v>15140.65</v>
      </c>
      <c r="M2270" s="60">
        <v>15140.65</v>
      </c>
      <c r="N2270" s="60">
        <v>15140.65</v>
      </c>
      <c r="O2270" s="60">
        <v>15140.65</v>
      </c>
      <c r="P2270" s="60">
        <v>15140.65</v>
      </c>
      <c r="Q2270" s="60">
        <v>15140.65</v>
      </c>
      <c r="R2270" s="60">
        <v>15140.65</v>
      </c>
      <c r="S2270" s="60">
        <v>30281.3</v>
      </c>
      <c r="T2270" s="60">
        <v>15140.65</v>
      </c>
      <c r="U2270" s="58">
        <f t="shared" si="35"/>
        <v>196828.44999999995</v>
      </c>
    </row>
    <row r="2271" spans="1:21">
      <c r="A2271" s="59">
        <v>2201</v>
      </c>
      <c r="B2271" s="59" t="s">
        <v>87</v>
      </c>
      <c r="C2271" s="59">
        <v>2201</v>
      </c>
      <c r="D2271" s="59" t="s">
        <v>87</v>
      </c>
      <c r="E2271" s="59" t="s">
        <v>1323</v>
      </c>
      <c r="F2271" s="59" t="s">
        <v>1324</v>
      </c>
      <c r="G2271" s="59">
        <v>9935000</v>
      </c>
      <c r="H2271" s="59" t="s">
        <v>1070</v>
      </c>
      <c r="I2271" s="60">
        <v>41114.5</v>
      </c>
      <c r="J2271" s="60"/>
      <c r="K2271" s="60"/>
      <c r="L2271" s="60"/>
      <c r="M2271" s="60"/>
      <c r="N2271" s="60"/>
      <c r="O2271" s="60"/>
      <c r="P2271" s="60"/>
      <c r="Q2271" s="60"/>
      <c r="R2271" s="60"/>
      <c r="S2271" s="60"/>
      <c r="T2271" s="60"/>
      <c r="U2271" s="58">
        <f t="shared" si="35"/>
        <v>41114.5</v>
      </c>
    </row>
    <row r="2272" spans="1:21">
      <c r="A2272" s="59">
        <v>2201</v>
      </c>
      <c r="B2272" s="59" t="s">
        <v>87</v>
      </c>
      <c r="C2272" s="59">
        <v>2201</v>
      </c>
      <c r="D2272" s="59" t="s">
        <v>87</v>
      </c>
      <c r="E2272" s="59" t="s">
        <v>1325</v>
      </c>
      <c r="F2272" s="59" t="s">
        <v>1326</v>
      </c>
      <c r="G2272" s="59">
        <v>9184100</v>
      </c>
      <c r="H2272" s="59" t="s">
        <v>93</v>
      </c>
      <c r="I2272" s="60">
        <v>50999.96</v>
      </c>
      <c r="J2272" s="60">
        <v>50999.96</v>
      </c>
      <c r="K2272" s="60">
        <v>50999.96</v>
      </c>
      <c r="L2272" s="60">
        <v>50999.96</v>
      </c>
      <c r="M2272" s="60">
        <v>50999.96</v>
      </c>
      <c r="N2272" s="60">
        <v>50999.96</v>
      </c>
      <c r="O2272" s="60">
        <v>51917.96</v>
      </c>
      <c r="P2272" s="60">
        <v>51917.96</v>
      </c>
      <c r="Q2272" s="60">
        <v>51917.96</v>
      </c>
      <c r="R2272" s="60">
        <v>51917.96</v>
      </c>
      <c r="S2272" s="60">
        <v>51917.96</v>
      </c>
      <c r="T2272" s="60">
        <v>51917.96</v>
      </c>
      <c r="U2272" s="58">
        <f t="shared" si="35"/>
        <v>617507.52</v>
      </c>
    </row>
    <row r="2273" spans="1:21">
      <c r="A2273" s="59">
        <v>2201</v>
      </c>
      <c r="B2273" s="59" t="s">
        <v>87</v>
      </c>
      <c r="C2273" s="59">
        <v>2201</v>
      </c>
      <c r="D2273" s="59" t="s">
        <v>87</v>
      </c>
      <c r="E2273" s="59" t="s">
        <v>1327</v>
      </c>
      <c r="F2273" s="59" t="s">
        <v>1328</v>
      </c>
      <c r="G2273" s="59">
        <v>9548000</v>
      </c>
      <c r="H2273" s="59" t="s">
        <v>1029</v>
      </c>
      <c r="I2273" s="60">
        <v>484.83</v>
      </c>
      <c r="J2273" s="60"/>
      <c r="K2273" s="60">
        <v>927.81</v>
      </c>
      <c r="L2273" s="60"/>
      <c r="M2273" s="60">
        <v>524.55999999999995</v>
      </c>
      <c r="N2273" s="60">
        <v>421.07</v>
      </c>
      <c r="O2273" s="60">
        <v>671.98</v>
      </c>
      <c r="P2273" s="60">
        <v>1067.8</v>
      </c>
      <c r="Q2273" s="60">
        <v>1058.43</v>
      </c>
      <c r="R2273" s="60">
        <v>2662.44</v>
      </c>
      <c r="S2273" s="60"/>
      <c r="T2273" s="60">
        <v>1466.57</v>
      </c>
      <c r="U2273" s="58">
        <f t="shared" si="35"/>
        <v>9285.49</v>
      </c>
    </row>
    <row r="2274" spans="1:21">
      <c r="A2274" s="59">
        <v>2201</v>
      </c>
      <c r="B2274" s="59" t="s">
        <v>87</v>
      </c>
      <c r="C2274" s="59">
        <v>2201</v>
      </c>
      <c r="D2274" s="59" t="s">
        <v>87</v>
      </c>
      <c r="E2274" s="59" t="s">
        <v>1327</v>
      </c>
      <c r="F2274" s="59" t="s">
        <v>1328</v>
      </c>
      <c r="G2274" s="59">
        <v>9561200</v>
      </c>
      <c r="H2274" s="59" t="s">
        <v>1037</v>
      </c>
      <c r="I2274" s="60"/>
      <c r="J2274" s="60"/>
      <c r="K2274" s="60"/>
      <c r="L2274" s="60"/>
      <c r="M2274" s="60"/>
      <c r="N2274" s="60"/>
      <c r="O2274" s="60">
        <v>2009.87</v>
      </c>
      <c r="P2274" s="60"/>
      <c r="Q2274" s="60"/>
      <c r="R2274" s="60"/>
      <c r="S2274" s="60"/>
      <c r="T2274" s="60"/>
      <c r="U2274" s="58">
        <f t="shared" si="35"/>
        <v>2009.87</v>
      </c>
    </row>
    <row r="2275" spans="1:21">
      <c r="A2275" s="59">
        <v>2201</v>
      </c>
      <c r="B2275" s="59" t="s">
        <v>87</v>
      </c>
      <c r="C2275" s="59">
        <v>2201</v>
      </c>
      <c r="D2275" s="59" t="s">
        <v>87</v>
      </c>
      <c r="E2275" s="59" t="s">
        <v>1329</v>
      </c>
      <c r="F2275" s="59" t="s">
        <v>1330</v>
      </c>
      <c r="G2275" s="59">
        <v>9921000</v>
      </c>
      <c r="H2275" s="59" t="s">
        <v>1137</v>
      </c>
      <c r="I2275" s="60">
        <v>459.58</v>
      </c>
      <c r="J2275" s="60"/>
      <c r="K2275" s="60">
        <v>175.2</v>
      </c>
      <c r="L2275" s="60">
        <v>90.18</v>
      </c>
      <c r="M2275" s="60">
        <v>87.68</v>
      </c>
      <c r="N2275" s="60">
        <v>86.52</v>
      </c>
      <c r="O2275" s="60">
        <v>86.52</v>
      </c>
      <c r="P2275" s="60">
        <v>85.85</v>
      </c>
      <c r="Q2275" s="60">
        <v>92.41</v>
      </c>
      <c r="R2275" s="60">
        <v>85.31</v>
      </c>
      <c r="S2275" s="60">
        <v>85.51</v>
      </c>
      <c r="T2275" s="60"/>
      <c r="U2275" s="58">
        <f t="shared" si="35"/>
        <v>1334.76</v>
      </c>
    </row>
    <row r="2276" spans="1:21">
      <c r="A2276" s="59">
        <v>2201</v>
      </c>
      <c r="B2276" s="59" t="s">
        <v>87</v>
      </c>
      <c r="C2276" s="59">
        <v>2201</v>
      </c>
      <c r="D2276" s="59" t="s">
        <v>87</v>
      </c>
      <c r="E2276" s="59" t="s">
        <v>1331</v>
      </c>
      <c r="F2276" s="59" t="s">
        <v>1332</v>
      </c>
      <c r="G2276" s="59">
        <v>9184100</v>
      </c>
      <c r="H2276" s="59" t="s">
        <v>93</v>
      </c>
      <c r="I2276" s="60">
        <v>8185.95</v>
      </c>
      <c r="J2276" s="60">
        <v>14212.34</v>
      </c>
      <c r="K2276" s="60">
        <v>15594.97</v>
      </c>
      <c r="L2276" s="60">
        <v>21415.54</v>
      </c>
      <c r="M2276" s="60">
        <v>16621.349999999999</v>
      </c>
      <c r="N2276" s="60">
        <v>15830.65</v>
      </c>
      <c r="O2276" s="60">
        <v>-10500.92</v>
      </c>
      <c r="P2276" s="60">
        <v>7989.99</v>
      </c>
      <c r="Q2276" s="60">
        <v>14025.7</v>
      </c>
      <c r="R2276" s="60">
        <v>7901.16</v>
      </c>
      <c r="S2276" s="60">
        <v>5837.39</v>
      </c>
      <c r="T2276" s="60">
        <v>6434.87</v>
      </c>
      <c r="U2276" s="58">
        <f t="shared" si="35"/>
        <v>123548.98999999999</v>
      </c>
    </row>
    <row r="2277" spans="1:21">
      <c r="A2277" s="59">
        <v>2201</v>
      </c>
      <c r="B2277" s="59" t="s">
        <v>87</v>
      </c>
      <c r="C2277" s="59">
        <v>2201</v>
      </c>
      <c r="D2277" s="59" t="s">
        <v>87</v>
      </c>
      <c r="E2277" s="59" t="s">
        <v>1331</v>
      </c>
      <c r="F2277" s="59" t="s">
        <v>1332</v>
      </c>
      <c r="G2277" s="59">
        <v>9416000</v>
      </c>
      <c r="H2277" s="59" t="s">
        <v>1015</v>
      </c>
      <c r="I2277" s="60">
        <v>183.96</v>
      </c>
      <c r="J2277" s="60">
        <v>183.02</v>
      </c>
      <c r="K2277" s="60">
        <v>373.25</v>
      </c>
      <c r="L2277" s="60">
        <v>308.77999999999997</v>
      </c>
      <c r="M2277" s="60">
        <v>300.5</v>
      </c>
      <c r="N2277" s="60">
        <v>302.27</v>
      </c>
      <c r="O2277" s="60">
        <v>301.58999999999997</v>
      </c>
      <c r="P2277" s="60">
        <v>301.8</v>
      </c>
      <c r="Q2277" s="60">
        <v>301.58</v>
      </c>
      <c r="R2277" s="60">
        <v>300.60000000000002</v>
      </c>
      <c r="S2277" s="60">
        <v>300.73</v>
      </c>
      <c r="T2277" s="60">
        <v>295.89</v>
      </c>
      <c r="U2277" s="58">
        <f t="shared" si="35"/>
        <v>3453.97</v>
      </c>
    </row>
    <row r="2278" spans="1:21">
      <c r="A2278" s="59">
        <v>2201</v>
      </c>
      <c r="B2278" s="59" t="s">
        <v>87</v>
      </c>
      <c r="C2278" s="59">
        <v>2201</v>
      </c>
      <c r="D2278" s="59" t="s">
        <v>87</v>
      </c>
      <c r="E2278" s="59" t="s">
        <v>1331</v>
      </c>
      <c r="F2278" s="59" t="s">
        <v>1332</v>
      </c>
      <c r="G2278" s="59">
        <v>9426500</v>
      </c>
      <c r="H2278" s="59" t="s">
        <v>1016</v>
      </c>
      <c r="I2278" s="60">
        <v>0.16</v>
      </c>
      <c r="J2278" s="60"/>
      <c r="K2278" s="60"/>
      <c r="L2278" s="60"/>
      <c r="M2278" s="60"/>
      <c r="N2278" s="60"/>
      <c r="O2278" s="60"/>
      <c r="P2278" s="60"/>
      <c r="Q2278" s="60"/>
      <c r="R2278" s="60"/>
      <c r="S2278" s="60"/>
      <c r="T2278" s="60"/>
      <c r="U2278" s="58">
        <f t="shared" si="35"/>
        <v>0.16</v>
      </c>
    </row>
    <row r="2279" spans="1:21">
      <c r="A2279" s="59">
        <v>2201</v>
      </c>
      <c r="B2279" s="59" t="s">
        <v>87</v>
      </c>
      <c r="C2279" s="59">
        <v>2201</v>
      </c>
      <c r="D2279" s="59" t="s">
        <v>87</v>
      </c>
      <c r="E2279" s="59" t="s">
        <v>1331</v>
      </c>
      <c r="F2279" s="59" t="s">
        <v>1332</v>
      </c>
      <c r="G2279" s="59">
        <v>9500000</v>
      </c>
      <c r="H2279" s="59" t="s">
        <v>1017</v>
      </c>
      <c r="I2279" s="60">
        <v>6856.33</v>
      </c>
      <c r="J2279" s="60">
        <v>8728.5</v>
      </c>
      <c r="K2279" s="60">
        <v>10475.48</v>
      </c>
      <c r="L2279" s="60">
        <v>16121.98</v>
      </c>
      <c r="M2279" s="60">
        <v>8030.69</v>
      </c>
      <c r="N2279" s="60">
        <v>9757.67</v>
      </c>
      <c r="O2279" s="60">
        <v>8283.16</v>
      </c>
      <c r="P2279" s="60">
        <v>8633.6</v>
      </c>
      <c r="Q2279" s="60">
        <v>8290.7199999999993</v>
      </c>
      <c r="R2279" s="60">
        <v>9428.01</v>
      </c>
      <c r="S2279" s="60">
        <v>8387.7999999999993</v>
      </c>
      <c r="T2279" s="60">
        <v>5250.52</v>
      </c>
      <c r="U2279" s="58">
        <f t="shared" si="35"/>
        <v>108244.46</v>
      </c>
    </row>
    <row r="2280" spans="1:21">
      <c r="A2280" s="59">
        <v>2201</v>
      </c>
      <c r="B2280" s="59" t="s">
        <v>87</v>
      </c>
      <c r="C2280" s="59">
        <v>2201</v>
      </c>
      <c r="D2280" s="59" t="s">
        <v>87</v>
      </c>
      <c r="E2280" s="59" t="s">
        <v>1331</v>
      </c>
      <c r="F2280" s="59" t="s">
        <v>1332</v>
      </c>
      <c r="G2280" s="59">
        <v>9502000</v>
      </c>
      <c r="H2280" s="59" t="s">
        <v>1019</v>
      </c>
      <c r="I2280" s="60">
        <v>0.02</v>
      </c>
      <c r="J2280" s="60"/>
      <c r="K2280" s="60"/>
      <c r="L2280" s="60"/>
      <c r="M2280" s="60"/>
      <c r="N2280" s="60"/>
      <c r="O2280" s="60"/>
      <c r="P2280" s="60"/>
      <c r="Q2280" s="60"/>
      <c r="R2280" s="60"/>
      <c r="S2280" s="60"/>
      <c r="T2280" s="60"/>
      <c r="U2280" s="58">
        <f t="shared" si="35"/>
        <v>0.02</v>
      </c>
    </row>
    <row r="2281" spans="1:21">
      <c r="A2281" s="59">
        <v>2201</v>
      </c>
      <c r="B2281" s="59" t="s">
        <v>87</v>
      </c>
      <c r="C2281" s="59">
        <v>2201</v>
      </c>
      <c r="D2281" s="59" t="s">
        <v>87</v>
      </c>
      <c r="E2281" s="59" t="s">
        <v>1331</v>
      </c>
      <c r="F2281" s="59" t="s">
        <v>1332</v>
      </c>
      <c r="G2281" s="59">
        <v>9506000</v>
      </c>
      <c r="H2281" s="59" t="s">
        <v>1021</v>
      </c>
      <c r="I2281" s="60">
        <v>756.98</v>
      </c>
      <c r="J2281" s="60">
        <v>732.32</v>
      </c>
      <c r="K2281" s="60">
        <v>805.9</v>
      </c>
      <c r="L2281" s="60">
        <v>614.62</v>
      </c>
      <c r="M2281" s="60">
        <v>813.16</v>
      </c>
      <c r="N2281" s="60">
        <v>381.71</v>
      </c>
      <c r="O2281" s="60">
        <v>658.65</v>
      </c>
      <c r="P2281" s="60">
        <v>640.12</v>
      </c>
      <c r="Q2281" s="60">
        <v>625.47</v>
      </c>
      <c r="R2281" s="60">
        <v>630.53</v>
      </c>
      <c r="S2281" s="60">
        <v>845.54</v>
      </c>
      <c r="T2281" s="60">
        <v>564.41</v>
      </c>
      <c r="U2281" s="58">
        <f t="shared" si="35"/>
        <v>8069.4099999999989</v>
      </c>
    </row>
    <row r="2282" spans="1:21">
      <c r="A2282" s="59">
        <v>2201</v>
      </c>
      <c r="B2282" s="59" t="s">
        <v>87</v>
      </c>
      <c r="C2282" s="59">
        <v>2201</v>
      </c>
      <c r="D2282" s="59" t="s">
        <v>87</v>
      </c>
      <c r="E2282" s="59" t="s">
        <v>1331</v>
      </c>
      <c r="F2282" s="59" t="s">
        <v>1332</v>
      </c>
      <c r="G2282" s="59">
        <v>9511000</v>
      </c>
      <c r="H2282" s="59" t="s">
        <v>1023</v>
      </c>
      <c r="I2282" s="60"/>
      <c r="J2282" s="60"/>
      <c r="K2282" s="60"/>
      <c r="L2282" s="60"/>
      <c r="M2282" s="60"/>
      <c r="N2282" s="60"/>
      <c r="O2282" s="60"/>
      <c r="P2282" s="60"/>
      <c r="Q2282" s="60">
        <v>2.85</v>
      </c>
      <c r="R2282" s="60"/>
      <c r="S2282" s="60"/>
      <c r="T2282" s="60"/>
      <c r="U2282" s="58">
        <f t="shared" si="35"/>
        <v>2.85</v>
      </c>
    </row>
    <row r="2283" spans="1:21">
      <c r="A2283" s="59">
        <v>2201</v>
      </c>
      <c r="B2283" s="59" t="s">
        <v>87</v>
      </c>
      <c r="C2283" s="59">
        <v>2201</v>
      </c>
      <c r="D2283" s="59" t="s">
        <v>87</v>
      </c>
      <c r="E2283" s="59" t="s">
        <v>1331</v>
      </c>
      <c r="F2283" s="59" t="s">
        <v>1332</v>
      </c>
      <c r="G2283" s="59">
        <v>9512000</v>
      </c>
      <c r="H2283" s="59" t="s">
        <v>1024</v>
      </c>
      <c r="I2283" s="60">
        <v>416.14</v>
      </c>
      <c r="J2283" s="60">
        <v>319.19</v>
      </c>
      <c r="K2283" s="60">
        <v>445.94</v>
      </c>
      <c r="L2283" s="60">
        <v>432.96</v>
      </c>
      <c r="M2283" s="60">
        <v>429.73</v>
      </c>
      <c r="N2283" s="60">
        <v>344.51</v>
      </c>
      <c r="O2283" s="60">
        <v>475.87</v>
      </c>
      <c r="P2283" s="60">
        <v>471.76</v>
      </c>
      <c r="Q2283" s="60">
        <v>366.76</v>
      </c>
      <c r="R2283" s="60">
        <v>387.45</v>
      </c>
      <c r="S2283" s="60">
        <v>378.54</v>
      </c>
      <c r="T2283" s="60">
        <v>202.85</v>
      </c>
      <c r="U2283" s="58">
        <f t="shared" si="35"/>
        <v>4671.7000000000007</v>
      </c>
    </row>
    <row r="2284" spans="1:21">
      <c r="A2284" s="59">
        <v>2201</v>
      </c>
      <c r="B2284" s="59" t="s">
        <v>87</v>
      </c>
      <c r="C2284" s="59">
        <v>2201</v>
      </c>
      <c r="D2284" s="59" t="s">
        <v>87</v>
      </c>
      <c r="E2284" s="59" t="s">
        <v>1331</v>
      </c>
      <c r="F2284" s="59" t="s">
        <v>1332</v>
      </c>
      <c r="G2284" s="59">
        <v>9548000</v>
      </c>
      <c r="H2284" s="59" t="s">
        <v>1029</v>
      </c>
      <c r="I2284" s="60">
        <v>3336.27</v>
      </c>
      <c r="J2284" s="60">
        <v>3558.87</v>
      </c>
      <c r="K2284" s="60">
        <v>4356.6499999999996</v>
      </c>
      <c r="L2284" s="60">
        <v>3706.96</v>
      </c>
      <c r="M2284" s="60">
        <v>5726.82</v>
      </c>
      <c r="N2284" s="60">
        <v>4051.42</v>
      </c>
      <c r="O2284" s="60">
        <v>5168.08</v>
      </c>
      <c r="P2284" s="60">
        <v>4720.21</v>
      </c>
      <c r="Q2284" s="60">
        <v>5426.22</v>
      </c>
      <c r="R2284" s="60">
        <v>11200.92</v>
      </c>
      <c r="S2284" s="60">
        <v>4667.4399999999996</v>
      </c>
      <c r="T2284" s="60">
        <v>1773.3</v>
      </c>
      <c r="U2284" s="58">
        <f t="shared" si="35"/>
        <v>57693.16</v>
      </c>
    </row>
    <row r="2285" spans="1:21">
      <c r="A2285" s="59">
        <v>2201</v>
      </c>
      <c r="B2285" s="59" t="s">
        <v>87</v>
      </c>
      <c r="C2285" s="59">
        <v>2201</v>
      </c>
      <c r="D2285" s="59" t="s">
        <v>87</v>
      </c>
      <c r="E2285" s="59" t="s">
        <v>1331</v>
      </c>
      <c r="F2285" s="59" t="s">
        <v>1332</v>
      </c>
      <c r="G2285" s="59">
        <v>9549000</v>
      </c>
      <c r="H2285" s="59" t="s">
        <v>1030</v>
      </c>
      <c r="I2285" s="60">
        <v>3806.66</v>
      </c>
      <c r="J2285" s="60">
        <v>4609.3100000000004</v>
      </c>
      <c r="K2285" s="60">
        <v>4852.26</v>
      </c>
      <c r="L2285" s="60">
        <v>6000.17</v>
      </c>
      <c r="M2285" s="60">
        <v>3827.02</v>
      </c>
      <c r="N2285" s="60">
        <v>3843.25</v>
      </c>
      <c r="O2285" s="60">
        <v>4895.8</v>
      </c>
      <c r="P2285" s="60">
        <v>4577.3</v>
      </c>
      <c r="Q2285" s="60">
        <v>4346.68</v>
      </c>
      <c r="R2285" s="60">
        <v>4416.96</v>
      </c>
      <c r="S2285" s="60">
        <v>5261.22</v>
      </c>
      <c r="T2285" s="60">
        <v>2676.07</v>
      </c>
      <c r="U2285" s="58">
        <f t="shared" si="35"/>
        <v>53112.700000000004</v>
      </c>
    </row>
    <row r="2286" spans="1:21">
      <c r="A2286" s="59">
        <v>2201</v>
      </c>
      <c r="B2286" s="59" t="s">
        <v>87</v>
      </c>
      <c r="C2286" s="59">
        <v>2201</v>
      </c>
      <c r="D2286" s="59" t="s">
        <v>87</v>
      </c>
      <c r="E2286" s="59" t="s">
        <v>1331</v>
      </c>
      <c r="F2286" s="59" t="s">
        <v>1332</v>
      </c>
      <c r="G2286" s="59">
        <v>9552000</v>
      </c>
      <c r="H2286" s="59" t="s">
        <v>1031</v>
      </c>
      <c r="I2286" s="60">
        <v>8.31</v>
      </c>
      <c r="J2286" s="60">
        <v>5.89</v>
      </c>
      <c r="K2286" s="60">
        <v>6.24</v>
      </c>
      <c r="L2286" s="60">
        <v>3.27</v>
      </c>
      <c r="M2286" s="60">
        <v>1.97</v>
      </c>
      <c r="N2286" s="60">
        <v>4.95</v>
      </c>
      <c r="O2286" s="60">
        <v>5.68</v>
      </c>
      <c r="P2286" s="60">
        <v>7.5</v>
      </c>
      <c r="Q2286" s="60">
        <v>4.42</v>
      </c>
      <c r="R2286" s="60">
        <v>5.24</v>
      </c>
      <c r="S2286" s="60">
        <v>4.96</v>
      </c>
      <c r="T2286" s="60"/>
      <c r="U2286" s="58">
        <f t="shared" si="35"/>
        <v>58.43</v>
      </c>
    </row>
    <row r="2287" spans="1:21">
      <c r="A2287" s="59">
        <v>2201</v>
      </c>
      <c r="B2287" s="59" t="s">
        <v>87</v>
      </c>
      <c r="C2287" s="59">
        <v>2201</v>
      </c>
      <c r="D2287" s="59" t="s">
        <v>87</v>
      </c>
      <c r="E2287" s="59" t="s">
        <v>1331</v>
      </c>
      <c r="F2287" s="59" t="s">
        <v>1332</v>
      </c>
      <c r="G2287" s="59">
        <v>9553000</v>
      </c>
      <c r="H2287" s="59" t="s">
        <v>1032</v>
      </c>
      <c r="I2287" s="60">
        <v>16.25</v>
      </c>
      <c r="J2287" s="60">
        <v>16.96</v>
      </c>
      <c r="K2287" s="60">
        <v>20.76</v>
      </c>
      <c r="L2287" s="60">
        <v>11</v>
      </c>
      <c r="M2287" s="60">
        <v>11.99</v>
      </c>
      <c r="N2287" s="60">
        <v>21.86</v>
      </c>
      <c r="O2287" s="60">
        <v>23.46</v>
      </c>
      <c r="P2287" s="60">
        <v>25.91</v>
      </c>
      <c r="Q2287" s="60">
        <v>437.65</v>
      </c>
      <c r="R2287" s="60">
        <v>1048.93</v>
      </c>
      <c r="S2287" s="60">
        <v>25.47</v>
      </c>
      <c r="T2287" s="60">
        <v>207.39</v>
      </c>
      <c r="U2287" s="58">
        <f t="shared" si="35"/>
        <v>1867.63</v>
      </c>
    </row>
    <row r="2288" spans="1:21">
      <c r="A2288" s="59">
        <v>2201</v>
      </c>
      <c r="B2288" s="59" t="s">
        <v>87</v>
      </c>
      <c r="C2288" s="59">
        <v>2201</v>
      </c>
      <c r="D2288" s="59" t="s">
        <v>87</v>
      </c>
      <c r="E2288" s="59" t="s">
        <v>1331</v>
      </c>
      <c r="F2288" s="59" t="s">
        <v>1332</v>
      </c>
      <c r="G2288" s="59">
        <v>9554000</v>
      </c>
      <c r="H2288" s="59" t="s">
        <v>1033</v>
      </c>
      <c r="I2288" s="60">
        <v>0.71</v>
      </c>
      <c r="J2288" s="60"/>
      <c r="K2288" s="60"/>
      <c r="L2288" s="60"/>
      <c r="M2288" s="60"/>
      <c r="N2288" s="60"/>
      <c r="O2288" s="60"/>
      <c r="P2288" s="60"/>
      <c r="Q2288" s="60"/>
      <c r="R2288" s="60"/>
      <c r="S2288" s="60"/>
      <c r="T2288" s="60"/>
      <c r="U2288" s="58">
        <f t="shared" si="35"/>
        <v>0.71</v>
      </c>
    </row>
    <row r="2289" spans="1:21">
      <c r="A2289" s="59">
        <v>2201</v>
      </c>
      <c r="B2289" s="59" t="s">
        <v>87</v>
      </c>
      <c r="C2289" s="59">
        <v>2201</v>
      </c>
      <c r="D2289" s="59" t="s">
        <v>87</v>
      </c>
      <c r="E2289" s="59" t="s">
        <v>1331</v>
      </c>
      <c r="F2289" s="59" t="s">
        <v>1332</v>
      </c>
      <c r="G2289" s="59">
        <v>9560000</v>
      </c>
      <c r="H2289" s="59" t="s">
        <v>1035</v>
      </c>
      <c r="I2289" s="60">
        <v>1808.26</v>
      </c>
      <c r="J2289" s="60">
        <v>1842.17</v>
      </c>
      <c r="K2289" s="60">
        <v>1872.9</v>
      </c>
      <c r="L2289" s="60">
        <v>1968.43</v>
      </c>
      <c r="M2289" s="60">
        <v>1873.57</v>
      </c>
      <c r="N2289" s="60">
        <v>1906.7</v>
      </c>
      <c r="O2289" s="60">
        <v>2144.58</v>
      </c>
      <c r="P2289" s="60">
        <v>2010.54</v>
      </c>
      <c r="Q2289" s="60">
        <v>2007.95</v>
      </c>
      <c r="R2289" s="60">
        <v>3206.1</v>
      </c>
      <c r="S2289" s="60">
        <v>2016.28</v>
      </c>
      <c r="T2289" s="60">
        <v>1496.66</v>
      </c>
      <c r="U2289" s="58">
        <f t="shared" si="35"/>
        <v>24154.14</v>
      </c>
    </row>
    <row r="2290" spans="1:21">
      <c r="A2290" s="59">
        <v>2201</v>
      </c>
      <c r="B2290" s="59" t="s">
        <v>87</v>
      </c>
      <c r="C2290" s="59">
        <v>2201</v>
      </c>
      <c r="D2290" s="59" t="s">
        <v>87</v>
      </c>
      <c r="E2290" s="59" t="s">
        <v>1331</v>
      </c>
      <c r="F2290" s="59" t="s">
        <v>1332</v>
      </c>
      <c r="G2290" s="59">
        <v>9561200</v>
      </c>
      <c r="H2290" s="59" t="s">
        <v>1037</v>
      </c>
      <c r="I2290" s="60">
        <v>1055.07</v>
      </c>
      <c r="J2290" s="60">
        <v>-5342.31</v>
      </c>
      <c r="K2290" s="60">
        <v>2587.85</v>
      </c>
      <c r="L2290" s="60">
        <v>1102.8</v>
      </c>
      <c r="M2290" s="60">
        <v>1101.7</v>
      </c>
      <c r="N2290" s="60">
        <v>1108.81</v>
      </c>
      <c r="O2290" s="60">
        <v>1195.3699999999999</v>
      </c>
      <c r="P2290" s="60">
        <v>2986.2</v>
      </c>
      <c r="Q2290" s="60">
        <v>2984.76</v>
      </c>
      <c r="R2290" s="60">
        <v>3403.32</v>
      </c>
      <c r="S2290" s="60">
        <v>3166.13</v>
      </c>
      <c r="T2290" s="60">
        <v>2874.22</v>
      </c>
      <c r="U2290" s="58">
        <f t="shared" si="35"/>
        <v>18223.920000000002</v>
      </c>
    </row>
    <row r="2291" spans="1:21">
      <c r="A2291" s="59">
        <v>2201</v>
      </c>
      <c r="B2291" s="59" t="s">
        <v>87</v>
      </c>
      <c r="C2291" s="59">
        <v>2201</v>
      </c>
      <c r="D2291" s="59" t="s">
        <v>87</v>
      </c>
      <c r="E2291" s="59" t="s">
        <v>1331</v>
      </c>
      <c r="F2291" s="59" t="s">
        <v>1332</v>
      </c>
      <c r="G2291" s="59">
        <v>9562000</v>
      </c>
      <c r="H2291" s="59" t="s">
        <v>1039</v>
      </c>
      <c r="I2291" s="60">
        <v>9147.66</v>
      </c>
      <c r="J2291" s="60">
        <v>9972.0400000000009</v>
      </c>
      <c r="K2291" s="60">
        <v>9837.1</v>
      </c>
      <c r="L2291" s="60">
        <v>9830.31</v>
      </c>
      <c r="M2291" s="60">
        <v>9769.67</v>
      </c>
      <c r="N2291" s="60">
        <v>9963.19</v>
      </c>
      <c r="O2291" s="60">
        <v>10251.83</v>
      </c>
      <c r="P2291" s="60">
        <v>11519.86</v>
      </c>
      <c r="Q2291" s="60">
        <v>9932.84</v>
      </c>
      <c r="R2291" s="60">
        <v>12707.74</v>
      </c>
      <c r="S2291" s="60">
        <v>10141.57</v>
      </c>
      <c r="T2291" s="60">
        <v>9558.2800000000007</v>
      </c>
      <c r="U2291" s="58">
        <f t="shared" si="35"/>
        <v>122632.09</v>
      </c>
    </row>
    <row r="2292" spans="1:21">
      <c r="A2292" s="59">
        <v>2201</v>
      </c>
      <c r="B2292" s="59" t="s">
        <v>87</v>
      </c>
      <c r="C2292" s="59">
        <v>2201</v>
      </c>
      <c r="D2292" s="59" t="s">
        <v>87</v>
      </c>
      <c r="E2292" s="59" t="s">
        <v>1331</v>
      </c>
      <c r="F2292" s="59" t="s">
        <v>1332</v>
      </c>
      <c r="G2292" s="59">
        <v>9566000</v>
      </c>
      <c r="H2292" s="59" t="s">
        <v>1041</v>
      </c>
      <c r="I2292" s="60">
        <v>3260.99</v>
      </c>
      <c r="J2292" s="60">
        <v>3735.51</v>
      </c>
      <c r="K2292" s="60">
        <v>3413.01</v>
      </c>
      <c r="L2292" s="60">
        <v>3260.01</v>
      </c>
      <c r="M2292" s="60">
        <v>3167.24</v>
      </c>
      <c r="N2292" s="60">
        <v>3382.71</v>
      </c>
      <c r="O2292" s="60">
        <v>3372.67</v>
      </c>
      <c r="P2292" s="60">
        <v>3774.23</v>
      </c>
      <c r="Q2292" s="60">
        <v>4217.78</v>
      </c>
      <c r="R2292" s="60">
        <v>4375.13</v>
      </c>
      <c r="S2292" s="60">
        <v>4309.93</v>
      </c>
      <c r="T2292" s="60">
        <v>1545.53</v>
      </c>
      <c r="U2292" s="58">
        <f t="shared" si="35"/>
        <v>41814.74</v>
      </c>
    </row>
    <row r="2293" spans="1:21">
      <c r="A2293" s="59">
        <v>2201</v>
      </c>
      <c r="B2293" s="59" t="s">
        <v>87</v>
      </c>
      <c r="C2293" s="59">
        <v>2201</v>
      </c>
      <c r="D2293" s="59" t="s">
        <v>87</v>
      </c>
      <c r="E2293" s="59" t="s">
        <v>1331</v>
      </c>
      <c r="F2293" s="59" t="s">
        <v>1332</v>
      </c>
      <c r="G2293" s="59">
        <v>9569000</v>
      </c>
      <c r="H2293" s="59" t="s">
        <v>1042</v>
      </c>
      <c r="I2293" s="60">
        <v>200.47</v>
      </c>
      <c r="J2293" s="60">
        <v>200.47</v>
      </c>
      <c r="K2293" s="60">
        <v>200.47</v>
      </c>
      <c r="L2293" s="60">
        <v>221.39</v>
      </c>
      <c r="M2293" s="60">
        <v>221.39</v>
      </c>
      <c r="N2293" s="60">
        <v>162.22</v>
      </c>
      <c r="O2293" s="60">
        <v>280.56</v>
      </c>
      <c r="P2293" s="60">
        <v>221.39</v>
      </c>
      <c r="Q2293" s="60">
        <v>221.39</v>
      </c>
      <c r="R2293" s="60">
        <v>221.39</v>
      </c>
      <c r="S2293" s="60">
        <v>221.39</v>
      </c>
      <c r="T2293" s="60">
        <v>161.86000000000001</v>
      </c>
      <c r="U2293" s="58">
        <f t="shared" si="35"/>
        <v>2534.39</v>
      </c>
    </row>
    <row r="2294" spans="1:21">
      <c r="A2294" s="59">
        <v>2201</v>
      </c>
      <c r="B2294" s="59" t="s">
        <v>87</v>
      </c>
      <c r="C2294" s="59">
        <v>2201</v>
      </c>
      <c r="D2294" s="59" t="s">
        <v>87</v>
      </c>
      <c r="E2294" s="59" t="s">
        <v>1331</v>
      </c>
      <c r="F2294" s="59" t="s">
        <v>1332</v>
      </c>
      <c r="G2294" s="59">
        <v>9569200</v>
      </c>
      <c r="H2294" s="59" t="s">
        <v>1043</v>
      </c>
      <c r="I2294" s="60">
        <v>1424.59</v>
      </c>
      <c r="J2294" s="60">
        <v>1424.59</v>
      </c>
      <c r="K2294" s="60">
        <v>1424.57</v>
      </c>
      <c r="L2294" s="60">
        <v>1401.92</v>
      </c>
      <c r="M2294" s="60">
        <v>1602.02</v>
      </c>
      <c r="N2294" s="60">
        <v>1402.02</v>
      </c>
      <c r="O2294" s="60">
        <v>1403.27</v>
      </c>
      <c r="P2294" s="60">
        <v>1322.26</v>
      </c>
      <c r="Q2294" s="60">
        <v>1403.28</v>
      </c>
      <c r="R2294" s="60">
        <v>1407.96</v>
      </c>
      <c r="S2294" s="60">
        <v>1448.98</v>
      </c>
      <c r="T2294" s="60">
        <v>1448.98</v>
      </c>
      <c r="U2294" s="58">
        <f t="shared" si="35"/>
        <v>17114.440000000002</v>
      </c>
    </row>
    <row r="2295" spans="1:21">
      <c r="A2295" s="59">
        <v>2201</v>
      </c>
      <c r="B2295" s="59" t="s">
        <v>87</v>
      </c>
      <c r="C2295" s="59">
        <v>2201</v>
      </c>
      <c r="D2295" s="59" t="s">
        <v>87</v>
      </c>
      <c r="E2295" s="59" t="s">
        <v>1331</v>
      </c>
      <c r="F2295" s="59" t="s">
        <v>1332</v>
      </c>
      <c r="G2295" s="59">
        <v>9569300</v>
      </c>
      <c r="H2295" s="59" t="s">
        <v>1044</v>
      </c>
      <c r="I2295" s="60"/>
      <c r="J2295" s="60"/>
      <c r="K2295" s="60"/>
      <c r="L2295" s="60"/>
      <c r="M2295" s="60">
        <v>3257.4</v>
      </c>
      <c r="N2295" s="60">
        <v>92.87</v>
      </c>
      <c r="O2295" s="60">
        <v>92.87</v>
      </c>
      <c r="P2295" s="60">
        <v>92.87</v>
      </c>
      <c r="Q2295" s="60">
        <v>92.87</v>
      </c>
      <c r="R2295" s="60">
        <v>4813.25</v>
      </c>
      <c r="S2295" s="60">
        <v>8527.4500000000007</v>
      </c>
      <c r="T2295" s="60"/>
      <c r="U2295" s="58">
        <f t="shared" si="35"/>
        <v>16969.580000000002</v>
      </c>
    </row>
    <row r="2296" spans="1:21">
      <c r="A2296" s="59">
        <v>2201</v>
      </c>
      <c r="B2296" s="59" t="s">
        <v>87</v>
      </c>
      <c r="C2296" s="59">
        <v>2201</v>
      </c>
      <c r="D2296" s="59" t="s">
        <v>87</v>
      </c>
      <c r="E2296" s="59" t="s">
        <v>1331</v>
      </c>
      <c r="F2296" s="59" t="s">
        <v>1332</v>
      </c>
      <c r="G2296" s="59">
        <v>9570000</v>
      </c>
      <c r="H2296" s="59" t="s">
        <v>1045</v>
      </c>
      <c r="I2296" s="60"/>
      <c r="J2296" s="60">
        <v>223.5</v>
      </c>
      <c r="K2296" s="60"/>
      <c r="L2296" s="60">
        <v>871.16</v>
      </c>
      <c r="M2296" s="60">
        <v>943.2</v>
      </c>
      <c r="N2296" s="60"/>
      <c r="O2296" s="60"/>
      <c r="P2296" s="60">
        <v>2104.4499999999998</v>
      </c>
      <c r="Q2296" s="60"/>
      <c r="R2296" s="60"/>
      <c r="S2296" s="60"/>
      <c r="T2296" s="60"/>
      <c r="U2296" s="58">
        <f t="shared" si="35"/>
        <v>4142.3099999999995</v>
      </c>
    </row>
    <row r="2297" spans="1:21">
      <c r="A2297" s="59">
        <v>2201</v>
      </c>
      <c r="B2297" s="59" t="s">
        <v>87</v>
      </c>
      <c r="C2297" s="59">
        <v>2201</v>
      </c>
      <c r="D2297" s="59" t="s">
        <v>87</v>
      </c>
      <c r="E2297" s="59" t="s">
        <v>1331</v>
      </c>
      <c r="F2297" s="59" t="s">
        <v>1332</v>
      </c>
      <c r="G2297" s="59">
        <v>9580000</v>
      </c>
      <c r="H2297" s="59" t="s">
        <v>1047</v>
      </c>
      <c r="I2297" s="60">
        <v>5001.3500000000004</v>
      </c>
      <c r="J2297" s="60">
        <v>5097.3999999999996</v>
      </c>
      <c r="K2297" s="60">
        <v>5147.37</v>
      </c>
      <c r="L2297" s="60">
        <v>5215.67</v>
      </c>
      <c r="M2297" s="60">
        <v>5228.8999999999996</v>
      </c>
      <c r="N2297" s="60">
        <v>5257.95</v>
      </c>
      <c r="O2297" s="60">
        <v>5712.36</v>
      </c>
      <c r="P2297" s="60">
        <v>5185.1000000000004</v>
      </c>
      <c r="Q2297" s="60">
        <v>5174.47</v>
      </c>
      <c r="R2297" s="60">
        <v>6181.55</v>
      </c>
      <c r="S2297" s="60">
        <v>5201.6000000000004</v>
      </c>
      <c r="T2297" s="60">
        <v>3636.39</v>
      </c>
      <c r="U2297" s="58">
        <f t="shared" si="35"/>
        <v>62040.11</v>
      </c>
    </row>
    <row r="2298" spans="1:21">
      <c r="A2298" s="59">
        <v>2201</v>
      </c>
      <c r="B2298" s="59" t="s">
        <v>87</v>
      </c>
      <c r="C2298" s="59">
        <v>2201</v>
      </c>
      <c r="D2298" s="59" t="s">
        <v>87</v>
      </c>
      <c r="E2298" s="59" t="s">
        <v>1331</v>
      </c>
      <c r="F2298" s="59" t="s">
        <v>1332</v>
      </c>
      <c r="G2298" s="59">
        <v>9582000</v>
      </c>
      <c r="H2298" s="59" t="s">
        <v>1049</v>
      </c>
      <c r="I2298" s="60">
        <v>2175.73</v>
      </c>
      <c r="J2298" s="60">
        <v>2202.88</v>
      </c>
      <c r="K2298" s="60">
        <v>2217.16</v>
      </c>
      <c r="L2298" s="60">
        <v>2262.27</v>
      </c>
      <c r="M2298" s="60">
        <v>2246.16</v>
      </c>
      <c r="N2298" s="60">
        <v>2276.92</v>
      </c>
      <c r="O2298" s="60">
        <v>2384.63</v>
      </c>
      <c r="P2298" s="60">
        <v>3007.36</v>
      </c>
      <c r="Q2298" s="60">
        <v>2792.76</v>
      </c>
      <c r="R2298" s="60">
        <v>3061.32</v>
      </c>
      <c r="S2298" s="60">
        <v>2823.3</v>
      </c>
      <c r="T2298" s="60">
        <v>1369.23</v>
      </c>
      <c r="U2298" s="58">
        <f t="shared" si="35"/>
        <v>28819.72</v>
      </c>
    </row>
    <row r="2299" spans="1:21">
      <c r="A2299" s="59">
        <v>2201</v>
      </c>
      <c r="B2299" s="59" t="s">
        <v>87</v>
      </c>
      <c r="C2299" s="59">
        <v>2201</v>
      </c>
      <c r="D2299" s="59" t="s">
        <v>87</v>
      </c>
      <c r="E2299" s="59" t="s">
        <v>1331</v>
      </c>
      <c r="F2299" s="59" t="s">
        <v>1332</v>
      </c>
      <c r="G2299" s="59">
        <v>9583000</v>
      </c>
      <c r="H2299" s="59" t="s">
        <v>1050</v>
      </c>
      <c r="I2299" s="60">
        <v>33426.42</v>
      </c>
      <c r="J2299" s="60">
        <v>33339.019999999997</v>
      </c>
      <c r="K2299" s="60">
        <v>32466.880000000001</v>
      </c>
      <c r="L2299" s="60">
        <v>30698.03</v>
      </c>
      <c r="M2299" s="60">
        <v>29559.67</v>
      </c>
      <c r="N2299" s="60">
        <v>27416.7</v>
      </c>
      <c r="O2299" s="60">
        <v>30552.02</v>
      </c>
      <c r="P2299" s="60">
        <v>28765.54</v>
      </c>
      <c r="Q2299" s="60">
        <v>29701.919999999998</v>
      </c>
      <c r="R2299" s="60">
        <v>34613.480000000003</v>
      </c>
      <c r="S2299" s="60">
        <v>32197.66</v>
      </c>
      <c r="T2299" s="60">
        <v>31420.17</v>
      </c>
      <c r="U2299" s="58">
        <f t="shared" si="35"/>
        <v>374157.50999999995</v>
      </c>
    </row>
    <row r="2300" spans="1:21">
      <c r="A2300" s="59">
        <v>2201</v>
      </c>
      <c r="B2300" s="59" t="s">
        <v>87</v>
      </c>
      <c r="C2300" s="59">
        <v>2201</v>
      </c>
      <c r="D2300" s="59" t="s">
        <v>87</v>
      </c>
      <c r="E2300" s="59" t="s">
        <v>1331</v>
      </c>
      <c r="F2300" s="59" t="s">
        <v>1332</v>
      </c>
      <c r="G2300" s="59">
        <v>9585000</v>
      </c>
      <c r="H2300" s="59" t="s">
        <v>1052</v>
      </c>
      <c r="I2300" s="60">
        <v>4554.72</v>
      </c>
      <c r="J2300" s="60">
        <v>4987.99</v>
      </c>
      <c r="K2300" s="60">
        <v>5760.51</v>
      </c>
      <c r="L2300" s="60">
        <v>5097.99</v>
      </c>
      <c r="M2300" s="60">
        <v>5009.96</v>
      </c>
      <c r="N2300" s="60">
        <v>4878.01</v>
      </c>
      <c r="O2300" s="60">
        <v>5975.29</v>
      </c>
      <c r="P2300" s="60">
        <v>5765.52</v>
      </c>
      <c r="Q2300" s="60">
        <v>5560.22</v>
      </c>
      <c r="R2300" s="60">
        <v>6887.09</v>
      </c>
      <c r="S2300" s="60">
        <v>5589.04</v>
      </c>
      <c r="T2300" s="60">
        <v>5145.16</v>
      </c>
      <c r="U2300" s="58">
        <f t="shared" si="35"/>
        <v>65211.5</v>
      </c>
    </row>
    <row r="2301" spans="1:21">
      <c r="A2301" s="59">
        <v>2201</v>
      </c>
      <c r="B2301" s="59" t="s">
        <v>87</v>
      </c>
      <c r="C2301" s="59">
        <v>2201</v>
      </c>
      <c r="D2301" s="59" t="s">
        <v>87</v>
      </c>
      <c r="E2301" s="59" t="s">
        <v>1331</v>
      </c>
      <c r="F2301" s="59" t="s">
        <v>1332</v>
      </c>
      <c r="G2301" s="59">
        <v>9586000</v>
      </c>
      <c r="H2301" s="59" t="s">
        <v>1053</v>
      </c>
      <c r="I2301" s="60">
        <v>3872.4</v>
      </c>
      <c r="J2301" s="60">
        <v>3694.56</v>
      </c>
      <c r="K2301" s="60">
        <v>3894.35</v>
      </c>
      <c r="L2301" s="60">
        <v>4068.19</v>
      </c>
      <c r="M2301" s="60">
        <v>4806.5200000000004</v>
      </c>
      <c r="N2301" s="60">
        <v>4034.82</v>
      </c>
      <c r="O2301" s="60">
        <v>4201.8500000000004</v>
      </c>
      <c r="P2301" s="60">
        <v>4205.32</v>
      </c>
      <c r="Q2301" s="60">
        <v>4086.2</v>
      </c>
      <c r="R2301" s="60">
        <v>5454.51</v>
      </c>
      <c r="S2301" s="60">
        <v>4565.38</v>
      </c>
      <c r="T2301" s="60">
        <v>6313.67</v>
      </c>
      <c r="U2301" s="58">
        <f t="shared" si="35"/>
        <v>53197.77</v>
      </c>
    </row>
    <row r="2302" spans="1:21">
      <c r="A2302" s="59">
        <v>2201</v>
      </c>
      <c r="B2302" s="59" t="s">
        <v>87</v>
      </c>
      <c r="C2302" s="59">
        <v>2201</v>
      </c>
      <c r="D2302" s="59" t="s">
        <v>87</v>
      </c>
      <c r="E2302" s="59" t="s">
        <v>1331</v>
      </c>
      <c r="F2302" s="59" t="s">
        <v>1332</v>
      </c>
      <c r="G2302" s="59">
        <v>9587000</v>
      </c>
      <c r="H2302" s="59" t="s">
        <v>1054</v>
      </c>
      <c r="I2302" s="60">
        <v>748.59</v>
      </c>
      <c r="J2302" s="60">
        <v>761.27</v>
      </c>
      <c r="K2302" s="60">
        <v>762.23</v>
      </c>
      <c r="L2302" s="60">
        <v>911.08</v>
      </c>
      <c r="M2302" s="60">
        <v>658.66</v>
      </c>
      <c r="N2302" s="60">
        <v>664.65</v>
      </c>
      <c r="O2302" s="60">
        <v>690.75</v>
      </c>
      <c r="P2302" s="60">
        <v>695.82</v>
      </c>
      <c r="Q2302" s="60">
        <v>695.82</v>
      </c>
      <c r="R2302" s="60">
        <v>795.79</v>
      </c>
      <c r="S2302" s="60">
        <v>687.31</v>
      </c>
      <c r="T2302" s="60">
        <v>687.31</v>
      </c>
      <c r="U2302" s="58">
        <f t="shared" si="35"/>
        <v>8759.2799999999988</v>
      </c>
    </row>
    <row r="2303" spans="1:21">
      <c r="A2303" s="59">
        <v>2201</v>
      </c>
      <c r="B2303" s="59" t="s">
        <v>87</v>
      </c>
      <c r="C2303" s="59">
        <v>2201</v>
      </c>
      <c r="D2303" s="59" t="s">
        <v>87</v>
      </c>
      <c r="E2303" s="59" t="s">
        <v>1331</v>
      </c>
      <c r="F2303" s="59" t="s">
        <v>1332</v>
      </c>
      <c r="G2303" s="59">
        <v>9588000</v>
      </c>
      <c r="H2303" s="59" t="s">
        <v>1055</v>
      </c>
      <c r="I2303" s="60">
        <v>10259.81</v>
      </c>
      <c r="J2303" s="60">
        <v>10790.99</v>
      </c>
      <c r="K2303" s="60">
        <v>11488.92</v>
      </c>
      <c r="L2303" s="60">
        <v>11234.88</v>
      </c>
      <c r="M2303" s="60">
        <v>11537.93</v>
      </c>
      <c r="N2303" s="60">
        <v>14885.2</v>
      </c>
      <c r="O2303" s="60">
        <v>12233.57</v>
      </c>
      <c r="P2303" s="60">
        <v>11681.89</v>
      </c>
      <c r="Q2303" s="60">
        <v>12908.3</v>
      </c>
      <c r="R2303" s="60">
        <v>18279.02</v>
      </c>
      <c r="S2303" s="60">
        <v>12906.84</v>
      </c>
      <c r="T2303" s="60">
        <v>9526.91</v>
      </c>
      <c r="U2303" s="58">
        <f t="shared" si="35"/>
        <v>147734.26</v>
      </c>
    </row>
    <row r="2304" spans="1:21">
      <c r="A2304" s="59">
        <v>2201</v>
      </c>
      <c r="B2304" s="59" t="s">
        <v>87</v>
      </c>
      <c r="C2304" s="59">
        <v>2201</v>
      </c>
      <c r="D2304" s="59" t="s">
        <v>87</v>
      </c>
      <c r="E2304" s="59" t="s">
        <v>1331</v>
      </c>
      <c r="F2304" s="59" t="s">
        <v>1332</v>
      </c>
      <c r="G2304" s="59">
        <v>9593000</v>
      </c>
      <c r="H2304" s="59" t="s">
        <v>1058</v>
      </c>
      <c r="I2304" s="60">
        <v>25.06</v>
      </c>
      <c r="J2304" s="60">
        <v>25.06</v>
      </c>
      <c r="K2304" s="60">
        <v>25.06</v>
      </c>
      <c r="L2304" s="60"/>
      <c r="M2304" s="60">
        <v>30.29</v>
      </c>
      <c r="N2304" s="60"/>
      <c r="O2304" s="60">
        <v>30.29</v>
      </c>
      <c r="P2304" s="60">
        <v>30.29</v>
      </c>
      <c r="Q2304" s="60">
        <v>30.29</v>
      </c>
      <c r="R2304" s="60">
        <v>30.29</v>
      </c>
      <c r="S2304" s="60">
        <v>30.29</v>
      </c>
      <c r="T2304" s="60">
        <v>32.29</v>
      </c>
      <c r="U2304" s="58">
        <f t="shared" si="35"/>
        <v>289.20999999999998</v>
      </c>
    </row>
    <row r="2305" spans="1:21">
      <c r="A2305" s="59">
        <v>2201</v>
      </c>
      <c r="B2305" s="59" t="s">
        <v>87</v>
      </c>
      <c r="C2305" s="59">
        <v>2201</v>
      </c>
      <c r="D2305" s="59" t="s">
        <v>87</v>
      </c>
      <c r="E2305" s="59" t="s">
        <v>1331</v>
      </c>
      <c r="F2305" s="59" t="s">
        <v>1332</v>
      </c>
      <c r="G2305" s="59">
        <v>9594000</v>
      </c>
      <c r="H2305" s="59" t="s">
        <v>1059</v>
      </c>
      <c r="I2305" s="60">
        <v>991.74</v>
      </c>
      <c r="J2305" s="60">
        <v>995.72</v>
      </c>
      <c r="K2305" s="60">
        <v>1815.51</v>
      </c>
      <c r="L2305" s="60">
        <v>887.31</v>
      </c>
      <c r="M2305" s="60">
        <v>887.19</v>
      </c>
      <c r="N2305" s="60">
        <v>890.17</v>
      </c>
      <c r="O2305" s="60">
        <v>830.17</v>
      </c>
      <c r="P2305" s="60">
        <v>830.19</v>
      </c>
      <c r="Q2305" s="60">
        <v>830.19</v>
      </c>
      <c r="R2305" s="60">
        <v>887.04</v>
      </c>
      <c r="S2305" s="60">
        <v>3231.95</v>
      </c>
      <c r="T2305" s="60">
        <v>1448.54</v>
      </c>
      <c r="U2305" s="58">
        <f t="shared" si="35"/>
        <v>14525.720000000005</v>
      </c>
    </row>
    <row r="2306" spans="1:21">
      <c r="A2306" s="59">
        <v>2201</v>
      </c>
      <c r="B2306" s="59" t="s">
        <v>87</v>
      </c>
      <c r="C2306" s="59">
        <v>2201</v>
      </c>
      <c r="D2306" s="59" t="s">
        <v>87</v>
      </c>
      <c r="E2306" s="59" t="s">
        <v>1331</v>
      </c>
      <c r="F2306" s="59" t="s">
        <v>1332</v>
      </c>
      <c r="G2306" s="59">
        <v>9596000</v>
      </c>
      <c r="H2306" s="59" t="s">
        <v>1061</v>
      </c>
      <c r="I2306" s="60">
        <v>5.4</v>
      </c>
      <c r="J2306" s="60">
        <v>0.24</v>
      </c>
      <c r="K2306" s="60"/>
      <c r="L2306" s="60">
        <v>0.06</v>
      </c>
      <c r="M2306" s="60"/>
      <c r="N2306" s="60"/>
      <c r="O2306" s="60"/>
      <c r="P2306" s="60">
        <v>0.35</v>
      </c>
      <c r="Q2306" s="60">
        <v>7.0000000000000007E-2</v>
      </c>
      <c r="R2306" s="60"/>
      <c r="S2306" s="60">
        <v>0.26</v>
      </c>
      <c r="T2306" s="60"/>
      <c r="U2306" s="58">
        <f t="shared" si="35"/>
        <v>6.38</v>
      </c>
    </row>
    <row r="2307" spans="1:21">
      <c r="A2307" s="59">
        <v>2201</v>
      </c>
      <c r="B2307" s="59" t="s">
        <v>87</v>
      </c>
      <c r="C2307" s="59">
        <v>2201</v>
      </c>
      <c r="D2307" s="59" t="s">
        <v>87</v>
      </c>
      <c r="E2307" s="59" t="s">
        <v>1331</v>
      </c>
      <c r="F2307" s="59" t="s">
        <v>1332</v>
      </c>
      <c r="G2307" s="59">
        <v>9903000</v>
      </c>
      <c r="H2307" s="59" t="s">
        <v>1065</v>
      </c>
      <c r="I2307" s="60">
        <v>49687.21</v>
      </c>
      <c r="J2307" s="60">
        <v>54907.34</v>
      </c>
      <c r="K2307" s="60">
        <v>60807.92</v>
      </c>
      <c r="L2307" s="60">
        <v>53079.07</v>
      </c>
      <c r="M2307" s="60">
        <v>54340.95</v>
      </c>
      <c r="N2307" s="60">
        <v>60257.06</v>
      </c>
      <c r="O2307" s="60">
        <v>67705.22</v>
      </c>
      <c r="P2307" s="60">
        <v>94205.58</v>
      </c>
      <c r="Q2307" s="60">
        <v>56149.29</v>
      </c>
      <c r="R2307" s="60">
        <v>66145.23</v>
      </c>
      <c r="S2307" s="60">
        <v>64149.11</v>
      </c>
      <c r="T2307" s="60">
        <v>52444.04</v>
      </c>
      <c r="U2307" s="58">
        <f t="shared" ref="U2307:U2370" si="36">SUM(I2307:T2307)</f>
        <v>733878.02</v>
      </c>
    </row>
    <row r="2308" spans="1:21">
      <c r="A2308" s="59">
        <v>2201</v>
      </c>
      <c r="B2308" s="59" t="s">
        <v>87</v>
      </c>
      <c r="C2308" s="59">
        <v>2201</v>
      </c>
      <c r="D2308" s="59" t="s">
        <v>87</v>
      </c>
      <c r="E2308" s="59" t="s">
        <v>1331</v>
      </c>
      <c r="F2308" s="59" t="s">
        <v>1332</v>
      </c>
      <c r="G2308" s="59">
        <v>9908000</v>
      </c>
      <c r="H2308" s="59" t="s">
        <v>1066</v>
      </c>
      <c r="I2308" s="60">
        <v>6348.4</v>
      </c>
      <c r="J2308" s="60">
        <v>6411.45</v>
      </c>
      <c r="K2308" s="60">
        <v>7500.51</v>
      </c>
      <c r="L2308" s="60">
        <v>7150.02</v>
      </c>
      <c r="M2308" s="60">
        <v>6483.39</v>
      </c>
      <c r="N2308" s="60">
        <v>6585.45</v>
      </c>
      <c r="O2308" s="60">
        <v>6552.33</v>
      </c>
      <c r="P2308" s="60">
        <v>6726.91</v>
      </c>
      <c r="Q2308" s="60">
        <v>9394.66</v>
      </c>
      <c r="R2308" s="60">
        <v>7347.65</v>
      </c>
      <c r="S2308" s="60">
        <v>6780.14</v>
      </c>
      <c r="T2308" s="60">
        <v>6401.75</v>
      </c>
      <c r="U2308" s="58">
        <f t="shared" si="36"/>
        <v>83682.66</v>
      </c>
    </row>
    <row r="2309" spans="1:21">
      <c r="A2309" s="59">
        <v>2201</v>
      </c>
      <c r="B2309" s="59" t="s">
        <v>87</v>
      </c>
      <c r="C2309" s="59">
        <v>2201</v>
      </c>
      <c r="D2309" s="59" t="s">
        <v>87</v>
      </c>
      <c r="E2309" s="59" t="s">
        <v>1331</v>
      </c>
      <c r="F2309" s="59" t="s">
        <v>1332</v>
      </c>
      <c r="G2309" s="59">
        <v>9913000</v>
      </c>
      <c r="H2309" s="59" t="s">
        <v>1136</v>
      </c>
      <c r="I2309" s="60"/>
      <c r="J2309" s="60"/>
      <c r="K2309" s="60"/>
      <c r="L2309" s="60"/>
      <c r="M2309" s="60"/>
      <c r="N2309" s="60"/>
      <c r="O2309" s="60"/>
      <c r="P2309" s="60"/>
      <c r="Q2309" s="60"/>
      <c r="R2309" s="60">
        <v>1302.98</v>
      </c>
      <c r="S2309" s="60">
        <v>332.76</v>
      </c>
      <c r="T2309" s="60">
        <v>611.25</v>
      </c>
      <c r="U2309" s="58">
        <f t="shared" si="36"/>
        <v>2246.9899999999998</v>
      </c>
    </row>
    <row r="2310" spans="1:21">
      <c r="A2310" s="59">
        <v>2201</v>
      </c>
      <c r="B2310" s="59" t="s">
        <v>87</v>
      </c>
      <c r="C2310" s="59">
        <v>2201</v>
      </c>
      <c r="D2310" s="59" t="s">
        <v>87</v>
      </c>
      <c r="E2310" s="59" t="s">
        <v>1331</v>
      </c>
      <c r="F2310" s="59" t="s">
        <v>1332</v>
      </c>
      <c r="G2310" s="59">
        <v>9921000</v>
      </c>
      <c r="H2310" s="59" t="s">
        <v>1137</v>
      </c>
      <c r="I2310" s="60">
        <v>67916.679999999993</v>
      </c>
      <c r="J2310" s="60">
        <v>68107.75</v>
      </c>
      <c r="K2310" s="60">
        <v>73414.09</v>
      </c>
      <c r="L2310" s="60">
        <v>76180.289999999994</v>
      </c>
      <c r="M2310" s="60">
        <v>72778.5</v>
      </c>
      <c r="N2310" s="60">
        <v>62001.58</v>
      </c>
      <c r="O2310" s="60">
        <v>88680.47</v>
      </c>
      <c r="P2310" s="60">
        <v>50032.39</v>
      </c>
      <c r="Q2310" s="60">
        <v>97364.31</v>
      </c>
      <c r="R2310" s="60">
        <v>64956.91</v>
      </c>
      <c r="S2310" s="60">
        <v>75591.179999999993</v>
      </c>
      <c r="T2310" s="60">
        <v>62318.41</v>
      </c>
      <c r="U2310" s="58">
        <f t="shared" si="36"/>
        <v>859342.56000000017</v>
      </c>
    </row>
    <row r="2311" spans="1:21">
      <c r="A2311" s="59">
        <v>2201</v>
      </c>
      <c r="B2311" s="59" t="s">
        <v>87</v>
      </c>
      <c r="C2311" s="59">
        <v>2201</v>
      </c>
      <c r="D2311" s="59" t="s">
        <v>87</v>
      </c>
      <c r="E2311" s="59" t="s">
        <v>1331</v>
      </c>
      <c r="F2311" s="59" t="s">
        <v>1332</v>
      </c>
      <c r="G2311" s="59">
        <v>9928000</v>
      </c>
      <c r="H2311" s="59" t="s">
        <v>1143</v>
      </c>
      <c r="I2311" s="60">
        <v>306.04000000000002</v>
      </c>
      <c r="J2311" s="60">
        <v>306.04000000000002</v>
      </c>
      <c r="K2311" s="60">
        <v>306.04000000000002</v>
      </c>
      <c r="L2311" s="60">
        <v>307.39999999999998</v>
      </c>
      <c r="M2311" s="60">
        <v>484.84</v>
      </c>
      <c r="N2311" s="60">
        <v>129.96</v>
      </c>
      <c r="O2311" s="60">
        <v>307.39999999999998</v>
      </c>
      <c r="P2311" s="60">
        <v>307.39999999999998</v>
      </c>
      <c r="Q2311" s="60">
        <v>307.39999999999998</v>
      </c>
      <c r="R2311" s="60">
        <v>297.2</v>
      </c>
      <c r="S2311" s="60">
        <v>307.39999999999998</v>
      </c>
      <c r="T2311" s="60">
        <v>307.39999999999998</v>
      </c>
      <c r="U2311" s="58">
        <f t="shared" si="36"/>
        <v>3674.52</v>
      </c>
    </row>
    <row r="2312" spans="1:21">
      <c r="A2312" s="59">
        <v>2201</v>
      </c>
      <c r="B2312" s="59" t="s">
        <v>87</v>
      </c>
      <c r="C2312" s="59">
        <v>2201</v>
      </c>
      <c r="D2312" s="59" t="s">
        <v>87</v>
      </c>
      <c r="E2312" s="59" t="s">
        <v>1331</v>
      </c>
      <c r="F2312" s="59" t="s">
        <v>1332</v>
      </c>
      <c r="G2312" s="59">
        <v>9930200</v>
      </c>
      <c r="H2312" s="59" t="s">
        <v>1069</v>
      </c>
      <c r="I2312" s="60">
        <v>219.15</v>
      </c>
      <c r="J2312" s="60">
        <v>167.95</v>
      </c>
      <c r="K2312" s="60">
        <v>273.55</v>
      </c>
      <c r="L2312" s="60">
        <v>196.29</v>
      </c>
      <c r="M2312" s="60">
        <v>177.84</v>
      </c>
      <c r="N2312" s="60">
        <v>184.67</v>
      </c>
      <c r="O2312" s="60">
        <v>216.74</v>
      </c>
      <c r="P2312" s="60">
        <v>208.95</v>
      </c>
      <c r="Q2312" s="60">
        <v>163.95</v>
      </c>
      <c r="R2312" s="60">
        <v>255.08</v>
      </c>
      <c r="S2312" s="60">
        <v>540.70000000000005</v>
      </c>
      <c r="T2312" s="60">
        <v>189.38</v>
      </c>
      <c r="U2312" s="58">
        <f t="shared" si="36"/>
        <v>2794.25</v>
      </c>
    </row>
    <row r="2313" spans="1:21">
      <c r="A2313" s="59">
        <v>2201</v>
      </c>
      <c r="B2313" s="59" t="s">
        <v>87</v>
      </c>
      <c r="C2313" s="59">
        <v>2201</v>
      </c>
      <c r="D2313" s="59" t="s">
        <v>87</v>
      </c>
      <c r="E2313" s="59" t="s">
        <v>1331</v>
      </c>
      <c r="F2313" s="59" t="s">
        <v>1332</v>
      </c>
      <c r="G2313" s="59">
        <v>9935000</v>
      </c>
      <c r="H2313" s="59" t="s">
        <v>1070</v>
      </c>
      <c r="I2313" s="60">
        <v>819.4</v>
      </c>
      <c r="J2313" s="60">
        <v>396.63</v>
      </c>
      <c r="K2313" s="60">
        <v>407.85</v>
      </c>
      <c r="L2313" s="60">
        <v>382.86</v>
      </c>
      <c r="M2313" s="60">
        <v>380.78</v>
      </c>
      <c r="N2313" s="60">
        <v>579.80999999999995</v>
      </c>
      <c r="O2313" s="60">
        <v>454.28</v>
      </c>
      <c r="P2313" s="60">
        <v>454.59</v>
      </c>
      <c r="Q2313" s="60">
        <v>467.74</v>
      </c>
      <c r="R2313" s="60">
        <v>625.59</v>
      </c>
      <c r="S2313" s="60">
        <v>521.67999999999995</v>
      </c>
      <c r="T2313" s="60">
        <v>462.82</v>
      </c>
      <c r="U2313" s="58">
        <f t="shared" si="36"/>
        <v>5954.0300000000007</v>
      </c>
    </row>
    <row r="2314" spans="1:21">
      <c r="A2314" s="59">
        <v>2201</v>
      </c>
      <c r="B2314" s="59" t="s">
        <v>87</v>
      </c>
      <c r="C2314" s="59">
        <v>2201</v>
      </c>
      <c r="D2314" s="59" t="s">
        <v>87</v>
      </c>
      <c r="E2314" s="59" t="s">
        <v>1333</v>
      </c>
      <c r="F2314" s="59" t="s">
        <v>1334</v>
      </c>
      <c r="G2314" s="59">
        <v>9184100</v>
      </c>
      <c r="H2314" s="59" t="s">
        <v>93</v>
      </c>
      <c r="I2314" s="60"/>
      <c r="J2314" s="60">
        <v>18560.64</v>
      </c>
      <c r="K2314" s="60">
        <v>723.02</v>
      </c>
      <c r="L2314" s="60">
        <v>694.89</v>
      </c>
      <c r="M2314" s="60"/>
      <c r="N2314" s="60"/>
      <c r="O2314" s="60"/>
      <c r="P2314" s="60"/>
      <c r="Q2314" s="60"/>
      <c r="R2314" s="60"/>
      <c r="S2314" s="60"/>
      <c r="T2314" s="60"/>
      <c r="U2314" s="58">
        <f t="shared" si="36"/>
        <v>19978.55</v>
      </c>
    </row>
    <row r="2315" spans="1:21">
      <c r="A2315" s="59">
        <v>2201</v>
      </c>
      <c r="B2315" s="59" t="s">
        <v>87</v>
      </c>
      <c r="C2315" s="59">
        <v>2201</v>
      </c>
      <c r="D2315" s="59" t="s">
        <v>87</v>
      </c>
      <c r="E2315" s="59" t="s">
        <v>1333</v>
      </c>
      <c r="F2315" s="59" t="s">
        <v>1334</v>
      </c>
      <c r="G2315" s="59">
        <v>9502000</v>
      </c>
      <c r="H2315" s="59" t="s">
        <v>1019</v>
      </c>
      <c r="I2315" s="60">
        <v>113.3</v>
      </c>
      <c r="J2315" s="60">
        <v>56.6</v>
      </c>
      <c r="K2315" s="60">
        <v>56.65</v>
      </c>
      <c r="L2315" s="60">
        <v>52.65</v>
      </c>
      <c r="M2315" s="60">
        <v>57.65</v>
      </c>
      <c r="N2315" s="60">
        <v>115.3</v>
      </c>
      <c r="O2315" s="60">
        <v>61.65</v>
      </c>
      <c r="P2315" s="60">
        <v>61.65</v>
      </c>
      <c r="Q2315" s="60"/>
      <c r="R2315" s="60">
        <v>119.3</v>
      </c>
      <c r="S2315" s="60">
        <v>62.92</v>
      </c>
      <c r="T2315" s="60">
        <v>62.92</v>
      </c>
      <c r="U2315" s="58">
        <f t="shared" si="36"/>
        <v>820.5899999999998</v>
      </c>
    </row>
    <row r="2316" spans="1:21">
      <c r="A2316" s="59">
        <v>2201</v>
      </c>
      <c r="B2316" s="59" t="s">
        <v>87</v>
      </c>
      <c r="C2316" s="59">
        <v>2201</v>
      </c>
      <c r="D2316" s="59" t="s">
        <v>87</v>
      </c>
      <c r="E2316" s="59" t="s">
        <v>1333</v>
      </c>
      <c r="F2316" s="59" t="s">
        <v>1334</v>
      </c>
      <c r="G2316" s="59">
        <v>9921000</v>
      </c>
      <c r="H2316" s="59" t="s">
        <v>1137</v>
      </c>
      <c r="I2316" s="60">
        <v>42365.89</v>
      </c>
      <c r="J2316" s="60">
        <v>26319.82</v>
      </c>
      <c r="K2316" s="60">
        <v>28877.47</v>
      </c>
      <c r="L2316" s="60">
        <v>22716.95</v>
      </c>
      <c r="M2316" s="60">
        <v>16043.81</v>
      </c>
      <c r="N2316" s="60">
        <v>41753.46</v>
      </c>
      <c r="O2316" s="60">
        <v>28869.57</v>
      </c>
      <c r="P2316" s="60">
        <v>23198.240000000002</v>
      </c>
      <c r="Q2316" s="60">
        <v>26349.48</v>
      </c>
      <c r="R2316" s="60">
        <v>15427.7</v>
      </c>
      <c r="S2316" s="60">
        <v>63535.54</v>
      </c>
      <c r="T2316" s="60">
        <v>23208.39</v>
      </c>
      <c r="U2316" s="58">
        <f t="shared" si="36"/>
        <v>358666.32</v>
      </c>
    </row>
    <row r="2317" spans="1:21">
      <c r="A2317" s="59">
        <v>2201</v>
      </c>
      <c r="B2317" s="59" t="s">
        <v>87</v>
      </c>
      <c r="C2317" s="59">
        <v>2201</v>
      </c>
      <c r="D2317" s="59" t="s">
        <v>87</v>
      </c>
      <c r="E2317" s="59" t="s">
        <v>1335</v>
      </c>
      <c r="F2317" s="59" t="s">
        <v>1336</v>
      </c>
      <c r="G2317" s="59">
        <v>9184100</v>
      </c>
      <c r="H2317" s="59" t="s">
        <v>93</v>
      </c>
      <c r="I2317" s="60">
        <v>19.27</v>
      </c>
      <c r="J2317" s="60">
        <v>20.96</v>
      </c>
      <c r="K2317" s="60">
        <v>154013.26</v>
      </c>
      <c r="L2317" s="60">
        <v>23.32</v>
      </c>
      <c r="M2317" s="60">
        <v>16.649999999999999</v>
      </c>
      <c r="N2317" s="60">
        <v>28.8</v>
      </c>
      <c r="O2317" s="60">
        <v>17.440000000000001</v>
      </c>
      <c r="P2317" s="60">
        <v>25.67</v>
      </c>
      <c r="Q2317" s="60">
        <v>28.41</v>
      </c>
      <c r="R2317" s="60">
        <v>26.06</v>
      </c>
      <c r="S2317" s="60">
        <v>24.89</v>
      </c>
      <c r="T2317" s="60">
        <v>20.91</v>
      </c>
      <c r="U2317" s="58">
        <f t="shared" si="36"/>
        <v>154265.64000000004</v>
      </c>
    </row>
    <row r="2318" spans="1:21">
      <c r="A2318" s="59">
        <v>2201</v>
      </c>
      <c r="B2318" s="59" t="s">
        <v>87</v>
      </c>
      <c r="C2318" s="59">
        <v>2201</v>
      </c>
      <c r="D2318" s="59" t="s">
        <v>87</v>
      </c>
      <c r="E2318" s="59" t="s">
        <v>1335</v>
      </c>
      <c r="F2318" s="59" t="s">
        <v>1336</v>
      </c>
      <c r="G2318" s="59">
        <v>9502000</v>
      </c>
      <c r="H2318" s="59" t="s">
        <v>1019</v>
      </c>
      <c r="I2318" s="60">
        <v>156101.39000000001</v>
      </c>
      <c r="J2318" s="60">
        <v>79230.210000000006</v>
      </c>
      <c r="K2318" s="60">
        <v>110982.14</v>
      </c>
      <c r="L2318" s="60"/>
      <c r="M2318" s="60">
        <v>4846.8999999999996</v>
      </c>
      <c r="N2318" s="60"/>
      <c r="O2318" s="60">
        <v>49135.21</v>
      </c>
      <c r="P2318" s="60">
        <v>202.51</v>
      </c>
      <c r="Q2318" s="60">
        <v>17438.29</v>
      </c>
      <c r="R2318" s="60">
        <v>123553.32</v>
      </c>
      <c r="S2318" s="60"/>
      <c r="T2318" s="60">
        <v>23216.78</v>
      </c>
      <c r="U2318" s="58">
        <f t="shared" si="36"/>
        <v>564706.75000000012</v>
      </c>
    </row>
    <row r="2319" spans="1:21">
      <c r="A2319" s="59">
        <v>2201</v>
      </c>
      <c r="B2319" s="59" t="s">
        <v>87</v>
      </c>
      <c r="C2319" s="59">
        <v>2201</v>
      </c>
      <c r="D2319" s="59" t="s">
        <v>87</v>
      </c>
      <c r="E2319" s="59" t="s">
        <v>1335</v>
      </c>
      <c r="F2319" s="59" t="s">
        <v>1336</v>
      </c>
      <c r="G2319" s="59">
        <v>9506000</v>
      </c>
      <c r="H2319" s="59" t="s">
        <v>1021</v>
      </c>
      <c r="I2319" s="60">
        <v>1783.59</v>
      </c>
      <c r="J2319" s="60">
        <v>2142.35</v>
      </c>
      <c r="K2319" s="60">
        <v>1346.02</v>
      </c>
      <c r="L2319" s="60"/>
      <c r="M2319" s="60">
        <v>1246.23</v>
      </c>
      <c r="N2319" s="60"/>
      <c r="O2319" s="60">
        <v>3528.36</v>
      </c>
      <c r="P2319" s="60">
        <v>17.510000000000002</v>
      </c>
      <c r="Q2319" s="60">
        <v>888.17</v>
      </c>
      <c r="R2319" s="60">
        <v>1260.1300000000001</v>
      </c>
      <c r="S2319" s="60"/>
      <c r="T2319" s="60">
        <v>1057.06</v>
      </c>
      <c r="U2319" s="58">
        <f t="shared" si="36"/>
        <v>13269.42</v>
      </c>
    </row>
    <row r="2320" spans="1:21">
      <c r="A2320" s="59">
        <v>2201</v>
      </c>
      <c r="B2320" s="59" t="s">
        <v>87</v>
      </c>
      <c r="C2320" s="59">
        <v>2201</v>
      </c>
      <c r="D2320" s="59" t="s">
        <v>87</v>
      </c>
      <c r="E2320" s="59" t="s">
        <v>1335</v>
      </c>
      <c r="F2320" s="59" t="s">
        <v>1336</v>
      </c>
      <c r="G2320" s="59">
        <v>9549000</v>
      </c>
      <c r="H2320" s="59" t="s">
        <v>1030</v>
      </c>
      <c r="I2320" s="60">
        <v>70114.95</v>
      </c>
      <c r="J2320" s="60">
        <v>69881.64</v>
      </c>
      <c r="K2320" s="60">
        <v>80545.5</v>
      </c>
      <c r="L2320" s="60">
        <v>70827.5</v>
      </c>
      <c r="M2320" s="60">
        <v>143511.25</v>
      </c>
      <c r="N2320" s="60">
        <v>124067</v>
      </c>
      <c r="O2320" s="60">
        <v>85874.6</v>
      </c>
      <c r="P2320" s="60">
        <v>96525.25</v>
      </c>
      <c r="Q2320" s="60">
        <v>123791.2</v>
      </c>
      <c r="R2320" s="60">
        <v>93878.67</v>
      </c>
      <c r="S2320" s="60">
        <v>-896538.57</v>
      </c>
      <c r="T2320" s="60">
        <v>100710.71</v>
      </c>
      <c r="U2320" s="58">
        <f t="shared" si="36"/>
        <v>163189.70000000001</v>
      </c>
    </row>
    <row r="2321" spans="1:21">
      <c r="A2321" s="59">
        <v>2201</v>
      </c>
      <c r="B2321" s="59" t="s">
        <v>87</v>
      </c>
      <c r="C2321" s="59">
        <v>2201</v>
      </c>
      <c r="D2321" s="59" t="s">
        <v>87</v>
      </c>
      <c r="E2321" s="59" t="s">
        <v>1335</v>
      </c>
      <c r="F2321" s="59" t="s">
        <v>1336</v>
      </c>
      <c r="G2321" s="59">
        <v>9553000</v>
      </c>
      <c r="H2321" s="59" t="s">
        <v>1032</v>
      </c>
      <c r="I2321" s="60">
        <v>-348.14</v>
      </c>
      <c r="J2321" s="60"/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58">
        <f t="shared" si="36"/>
        <v>-348.14</v>
      </c>
    </row>
    <row r="2322" spans="1:21">
      <c r="A2322" s="59">
        <v>2201</v>
      </c>
      <c r="B2322" s="59" t="s">
        <v>87</v>
      </c>
      <c r="C2322" s="59">
        <v>2201</v>
      </c>
      <c r="D2322" s="59" t="s">
        <v>87</v>
      </c>
      <c r="E2322" s="59" t="s">
        <v>1335</v>
      </c>
      <c r="F2322" s="59" t="s">
        <v>1336</v>
      </c>
      <c r="G2322" s="59">
        <v>9562000</v>
      </c>
      <c r="H2322" s="59" t="s">
        <v>1039</v>
      </c>
      <c r="I2322" s="60">
        <v>759.47</v>
      </c>
      <c r="J2322" s="60">
        <v>334.13</v>
      </c>
      <c r="K2322" s="60">
        <v>560.4</v>
      </c>
      <c r="L2322" s="60">
        <v>212.21</v>
      </c>
      <c r="M2322" s="60">
        <v>406.21</v>
      </c>
      <c r="N2322" s="60">
        <v>373.21</v>
      </c>
      <c r="O2322" s="60">
        <v>704.42</v>
      </c>
      <c r="P2322" s="60">
        <v>227.26</v>
      </c>
      <c r="Q2322" s="60">
        <v>600.21</v>
      </c>
      <c r="R2322" s="60">
        <v>283.47000000000003</v>
      </c>
      <c r="S2322" s="60">
        <v>189.48</v>
      </c>
      <c r="T2322" s="60">
        <v>419.06</v>
      </c>
      <c r="U2322" s="58">
        <f t="shared" si="36"/>
        <v>5069.5300000000007</v>
      </c>
    </row>
    <row r="2323" spans="1:21">
      <c r="A2323" s="59">
        <v>2201</v>
      </c>
      <c r="B2323" s="59" t="s">
        <v>87</v>
      </c>
      <c r="C2323" s="59">
        <v>2201</v>
      </c>
      <c r="D2323" s="59" t="s">
        <v>87</v>
      </c>
      <c r="E2323" s="59" t="s">
        <v>1335</v>
      </c>
      <c r="F2323" s="59" t="s">
        <v>1336</v>
      </c>
      <c r="G2323" s="59">
        <v>9582000</v>
      </c>
      <c r="H2323" s="59" t="s">
        <v>1049</v>
      </c>
      <c r="I2323" s="60">
        <v>445.73</v>
      </c>
      <c r="J2323" s="60">
        <v>242.5</v>
      </c>
      <c r="K2323" s="60">
        <v>515.84</v>
      </c>
      <c r="L2323" s="60">
        <v>181.76</v>
      </c>
      <c r="M2323" s="60">
        <v>738.68</v>
      </c>
      <c r="N2323" s="60">
        <v>447.38</v>
      </c>
      <c r="O2323" s="60">
        <v>588.21</v>
      </c>
      <c r="P2323" s="60">
        <v>277.66000000000003</v>
      </c>
      <c r="Q2323" s="60">
        <v>382.67</v>
      </c>
      <c r="R2323" s="60">
        <v>523.09</v>
      </c>
      <c r="S2323" s="60">
        <v>433.05</v>
      </c>
      <c r="T2323" s="60">
        <v>500.17</v>
      </c>
      <c r="U2323" s="58">
        <f t="shared" si="36"/>
        <v>5276.7400000000007</v>
      </c>
    </row>
    <row r="2324" spans="1:21">
      <c r="A2324" s="59">
        <v>2201</v>
      </c>
      <c r="B2324" s="59" t="s">
        <v>87</v>
      </c>
      <c r="C2324" s="59">
        <v>2201</v>
      </c>
      <c r="D2324" s="59" t="s">
        <v>87</v>
      </c>
      <c r="E2324" s="59" t="s">
        <v>1335</v>
      </c>
      <c r="F2324" s="59" t="s">
        <v>1336</v>
      </c>
      <c r="G2324" s="59">
        <v>9921000</v>
      </c>
      <c r="H2324" s="59" t="s">
        <v>1137</v>
      </c>
      <c r="I2324" s="60">
        <v>10843.32</v>
      </c>
      <c r="J2324" s="60">
        <v>6226.13</v>
      </c>
      <c r="K2324" s="60">
        <v>7965.83</v>
      </c>
      <c r="L2324" s="60">
        <v>9448.83</v>
      </c>
      <c r="M2324" s="60">
        <v>9300.02</v>
      </c>
      <c r="N2324" s="60">
        <v>10631.04</v>
      </c>
      <c r="O2324" s="60">
        <v>12564.29</v>
      </c>
      <c r="P2324" s="60">
        <v>8345.34</v>
      </c>
      <c r="Q2324" s="60">
        <v>7626.02</v>
      </c>
      <c r="R2324" s="60">
        <v>13659.93</v>
      </c>
      <c r="S2324" s="60">
        <v>9127.6299999999992</v>
      </c>
      <c r="T2324" s="60">
        <v>8955.56</v>
      </c>
      <c r="U2324" s="58">
        <f t="shared" si="36"/>
        <v>114693.94</v>
      </c>
    </row>
    <row r="2325" spans="1:21">
      <c r="A2325" s="59">
        <v>2201</v>
      </c>
      <c r="B2325" s="59" t="s">
        <v>87</v>
      </c>
      <c r="C2325" s="59">
        <v>2201</v>
      </c>
      <c r="D2325" s="59" t="s">
        <v>87</v>
      </c>
      <c r="E2325" s="59" t="s">
        <v>1335</v>
      </c>
      <c r="F2325" s="59" t="s">
        <v>1336</v>
      </c>
      <c r="G2325" s="59">
        <v>9930200</v>
      </c>
      <c r="H2325" s="59" t="s">
        <v>1069</v>
      </c>
      <c r="I2325" s="60">
        <v>383.99</v>
      </c>
      <c r="J2325" s="60"/>
      <c r="K2325" s="60">
        <v>299.14999999999998</v>
      </c>
      <c r="L2325" s="60">
        <v>3541.46</v>
      </c>
      <c r="M2325" s="60">
        <v>429.52</v>
      </c>
      <c r="N2325" s="60">
        <v>623.62</v>
      </c>
      <c r="O2325" s="60">
        <v>924.44</v>
      </c>
      <c r="P2325" s="60">
        <v>405.05</v>
      </c>
      <c r="Q2325" s="60">
        <v>313.77999999999997</v>
      </c>
      <c r="R2325" s="60">
        <v>570.25</v>
      </c>
      <c r="S2325" s="60">
        <v>925.99</v>
      </c>
      <c r="T2325" s="60">
        <v>956.88</v>
      </c>
      <c r="U2325" s="58">
        <f t="shared" si="36"/>
        <v>9374.1299999999992</v>
      </c>
    </row>
    <row r="2326" spans="1:21">
      <c r="A2326" s="59">
        <v>2201</v>
      </c>
      <c r="B2326" s="59" t="s">
        <v>87</v>
      </c>
      <c r="C2326" s="59">
        <v>2201</v>
      </c>
      <c r="D2326" s="59" t="s">
        <v>87</v>
      </c>
      <c r="E2326" s="59" t="s">
        <v>1337</v>
      </c>
      <c r="F2326" s="59" t="s">
        <v>1338</v>
      </c>
      <c r="G2326" s="59">
        <v>9184100</v>
      </c>
      <c r="H2326" s="59" t="s">
        <v>93</v>
      </c>
      <c r="I2326" s="60"/>
      <c r="J2326" s="60"/>
      <c r="K2326" s="60"/>
      <c r="L2326" s="60"/>
      <c r="M2326" s="60"/>
      <c r="N2326" s="60"/>
      <c r="O2326" s="60">
        <v>166.09</v>
      </c>
      <c r="P2326" s="60"/>
      <c r="Q2326" s="60">
        <v>0</v>
      </c>
      <c r="R2326" s="60">
        <v>98.01</v>
      </c>
      <c r="S2326" s="60"/>
      <c r="T2326" s="60">
        <v>3775</v>
      </c>
      <c r="U2326" s="58">
        <f t="shared" si="36"/>
        <v>4039.1</v>
      </c>
    </row>
    <row r="2327" spans="1:21">
      <c r="A2327" s="59">
        <v>2201</v>
      </c>
      <c r="B2327" s="59" t="s">
        <v>87</v>
      </c>
      <c r="C2327" s="59">
        <v>2201</v>
      </c>
      <c r="D2327" s="59" t="s">
        <v>87</v>
      </c>
      <c r="E2327" s="59" t="s">
        <v>1337</v>
      </c>
      <c r="F2327" s="59" t="s">
        <v>1338</v>
      </c>
      <c r="G2327" s="59">
        <v>9549000</v>
      </c>
      <c r="H2327" s="59" t="s">
        <v>1030</v>
      </c>
      <c r="I2327" s="60"/>
      <c r="J2327" s="60"/>
      <c r="K2327" s="60"/>
      <c r="L2327" s="60"/>
      <c r="M2327" s="60">
        <v>-399.9</v>
      </c>
      <c r="N2327" s="60"/>
      <c r="O2327" s="60"/>
      <c r="P2327" s="60"/>
      <c r="Q2327" s="60">
        <v>42.69</v>
      </c>
      <c r="R2327" s="60"/>
      <c r="S2327" s="60"/>
      <c r="T2327" s="60"/>
      <c r="U2327" s="58">
        <f t="shared" si="36"/>
        <v>-357.21</v>
      </c>
    </row>
    <row r="2328" spans="1:21">
      <c r="A2328" s="59">
        <v>2201</v>
      </c>
      <c r="B2328" s="59" t="s">
        <v>87</v>
      </c>
      <c r="C2328" s="59">
        <v>2201</v>
      </c>
      <c r="D2328" s="59" t="s">
        <v>87</v>
      </c>
      <c r="E2328" s="59" t="s">
        <v>1337</v>
      </c>
      <c r="F2328" s="59" t="s">
        <v>1338</v>
      </c>
      <c r="G2328" s="59">
        <v>9553000</v>
      </c>
      <c r="H2328" s="59" t="s">
        <v>1032</v>
      </c>
      <c r="I2328" s="60"/>
      <c r="J2328" s="60"/>
      <c r="K2328" s="60"/>
      <c r="L2328" s="60"/>
      <c r="M2328" s="60"/>
      <c r="N2328" s="60"/>
      <c r="O2328" s="60"/>
      <c r="P2328" s="60"/>
      <c r="Q2328" s="60"/>
      <c r="R2328" s="60">
        <v>2435.42</v>
      </c>
      <c r="S2328" s="60"/>
      <c r="T2328" s="60">
        <v>580.30999999999995</v>
      </c>
      <c r="U2328" s="58">
        <f t="shared" si="36"/>
        <v>3015.73</v>
      </c>
    </row>
    <row r="2329" spans="1:21">
      <c r="A2329" s="59">
        <v>2201</v>
      </c>
      <c r="B2329" s="59" t="s">
        <v>87</v>
      </c>
      <c r="C2329" s="59">
        <v>2201</v>
      </c>
      <c r="D2329" s="59" t="s">
        <v>87</v>
      </c>
      <c r="E2329" s="59" t="s">
        <v>1337</v>
      </c>
      <c r="F2329" s="59" t="s">
        <v>1338</v>
      </c>
      <c r="G2329" s="59">
        <v>9554000</v>
      </c>
      <c r="H2329" s="59" t="s">
        <v>1033</v>
      </c>
      <c r="I2329" s="60"/>
      <c r="J2329" s="60"/>
      <c r="K2329" s="60"/>
      <c r="L2329" s="60"/>
      <c r="M2329" s="60"/>
      <c r="N2329" s="60"/>
      <c r="O2329" s="60"/>
      <c r="P2329" s="60"/>
      <c r="Q2329" s="60">
        <v>1250</v>
      </c>
      <c r="R2329" s="60"/>
      <c r="S2329" s="60"/>
      <c r="T2329" s="60"/>
      <c r="U2329" s="58">
        <f t="shared" si="36"/>
        <v>1250</v>
      </c>
    </row>
    <row r="2330" spans="1:21">
      <c r="A2330" s="59">
        <v>2201</v>
      </c>
      <c r="B2330" s="59" t="s">
        <v>87</v>
      </c>
      <c r="C2330" s="59">
        <v>2201</v>
      </c>
      <c r="D2330" s="59" t="s">
        <v>87</v>
      </c>
      <c r="E2330" s="59" t="s">
        <v>1337</v>
      </c>
      <c r="F2330" s="59" t="s">
        <v>1338</v>
      </c>
      <c r="G2330" s="59">
        <v>9570000</v>
      </c>
      <c r="H2330" s="59" t="s">
        <v>1045</v>
      </c>
      <c r="I2330" s="60"/>
      <c r="J2330" s="60">
        <v>507.4</v>
      </c>
      <c r="K2330" s="60"/>
      <c r="L2330" s="60">
        <v>1387.39</v>
      </c>
      <c r="M2330" s="60"/>
      <c r="N2330" s="60">
        <v>611.21</v>
      </c>
      <c r="O2330" s="60">
        <v>647.05999999999995</v>
      </c>
      <c r="P2330" s="60">
        <v>409.22</v>
      </c>
      <c r="Q2330" s="60"/>
      <c r="R2330" s="60"/>
      <c r="S2330" s="60"/>
      <c r="T2330" s="60"/>
      <c r="U2330" s="58">
        <f t="shared" si="36"/>
        <v>3562.2799999999997</v>
      </c>
    </row>
    <row r="2331" spans="1:21">
      <c r="A2331" s="59">
        <v>2201</v>
      </c>
      <c r="B2331" s="59" t="s">
        <v>87</v>
      </c>
      <c r="C2331" s="59">
        <v>2201</v>
      </c>
      <c r="D2331" s="59" t="s">
        <v>87</v>
      </c>
      <c r="E2331" s="59" t="s">
        <v>1337</v>
      </c>
      <c r="F2331" s="59" t="s">
        <v>1338</v>
      </c>
      <c r="G2331" s="59">
        <v>9585000</v>
      </c>
      <c r="H2331" s="59" t="s">
        <v>1052</v>
      </c>
      <c r="I2331" s="60"/>
      <c r="J2331" s="60"/>
      <c r="K2331" s="60"/>
      <c r="L2331" s="60"/>
      <c r="M2331" s="60">
        <v>13</v>
      </c>
      <c r="N2331" s="60"/>
      <c r="O2331" s="60">
        <v>50.59</v>
      </c>
      <c r="P2331" s="60"/>
      <c r="Q2331" s="60"/>
      <c r="R2331" s="60"/>
      <c r="S2331" s="60"/>
      <c r="T2331" s="60"/>
      <c r="U2331" s="58">
        <f t="shared" si="36"/>
        <v>63.59</v>
      </c>
    </row>
    <row r="2332" spans="1:21">
      <c r="A2332" s="59">
        <v>2201</v>
      </c>
      <c r="B2332" s="59" t="s">
        <v>87</v>
      </c>
      <c r="C2332" s="59">
        <v>2201</v>
      </c>
      <c r="D2332" s="59" t="s">
        <v>87</v>
      </c>
      <c r="E2332" s="59" t="s">
        <v>1337</v>
      </c>
      <c r="F2332" s="59" t="s">
        <v>1338</v>
      </c>
      <c r="G2332" s="59">
        <v>9588000</v>
      </c>
      <c r="H2332" s="59" t="s">
        <v>1055</v>
      </c>
      <c r="I2332" s="60"/>
      <c r="J2332" s="60"/>
      <c r="K2332" s="60"/>
      <c r="L2332" s="60">
        <v>53.71</v>
      </c>
      <c r="M2332" s="60"/>
      <c r="N2332" s="60"/>
      <c r="O2332" s="60"/>
      <c r="P2332" s="60"/>
      <c r="Q2332" s="60"/>
      <c r="R2332" s="60"/>
      <c r="S2332" s="60"/>
      <c r="T2332" s="60"/>
      <c r="U2332" s="58">
        <f t="shared" si="36"/>
        <v>53.71</v>
      </c>
    </row>
    <row r="2333" spans="1:21">
      <c r="A2333" s="59">
        <v>2201</v>
      </c>
      <c r="B2333" s="59" t="s">
        <v>87</v>
      </c>
      <c r="C2333" s="59">
        <v>2201</v>
      </c>
      <c r="D2333" s="59" t="s">
        <v>87</v>
      </c>
      <c r="E2333" s="59" t="s">
        <v>1337</v>
      </c>
      <c r="F2333" s="59" t="s">
        <v>1338</v>
      </c>
      <c r="G2333" s="59">
        <v>9903000</v>
      </c>
      <c r="H2333" s="59" t="s">
        <v>1065</v>
      </c>
      <c r="I2333" s="60"/>
      <c r="J2333" s="60"/>
      <c r="K2333" s="60">
        <v>76.989999999999995</v>
      </c>
      <c r="L2333" s="60"/>
      <c r="M2333" s="60"/>
      <c r="N2333" s="60"/>
      <c r="O2333" s="60"/>
      <c r="P2333" s="60"/>
      <c r="Q2333" s="60"/>
      <c r="R2333" s="60"/>
      <c r="S2333" s="60"/>
      <c r="T2333" s="60"/>
      <c r="U2333" s="58">
        <f t="shared" si="36"/>
        <v>76.989999999999995</v>
      </c>
    </row>
    <row r="2334" spans="1:21">
      <c r="A2334" s="59">
        <v>2201</v>
      </c>
      <c r="B2334" s="59" t="s">
        <v>87</v>
      </c>
      <c r="C2334" s="59">
        <v>2201</v>
      </c>
      <c r="D2334" s="59" t="s">
        <v>87</v>
      </c>
      <c r="E2334" s="59" t="s">
        <v>1337</v>
      </c>
      <c r="F2334" s="59" t="s">
        <v>1338</v>
      </c>
      <c r="G2334" s="59">
        <v>9921000</v>
      </c>
      <c r="H2334" s="59" t="s">
        <v>1137</v>
      </c>
      <c r="I2334" s="60">
        <v>7331.98</v>
      </c>
      <c r="J2334" s="60">
        <v>8742.14</v>
      </c>
      <c r="K2334" s="60">
        <v>6039.77</v>
      </c>
      <c r="L2334" s="60">
        <v>7269.89</v>
      </c>
      <c r="M2334" s="60">
        <v>6333.83</v>
      </c>
      <c r="N2334" s="60">
        <v>6233.97</v>
      </c>
      <c r="O2334" s="60">
        <v>5376.89</v>
      </c>
      <c r="P2334" s="60">
        <v>6658.83</v>
      </c>
      <c r="Q2334" s="60">
        <v>6376.41</v>
      </c>
      <c r="R2334" s="60">
        <v>9236.16</v>
      </c>
      <c r="S2334" s="60">
        <v>4291.6499999999996</v>
      </c>
      <c r="T2334" s="60">
        <v>2057.54</v>
      </c>
      <c r="U2334" s="58">
        <f t="shared" si="36"/>
        <v>75949.06</v>
      </c>
    </row>
    <row r="2335" spans="1:21">
      <c r="A2335" s="59">
        <v>2201</v>
      </c>
      <c r="B2335" s="59" t="s">
        <v>87</v>
      </c>
      <c r="C2335" s="59">
        <v>2201</v>
      </c>
      <c r="D2335" s="59" t="s">
        <v>87</v>
      </c>
      <c r="E2335" s="59" t="s">
        <v>1339</v>
      </c>
      <c r="F2335" s="59" t="s">
        <v>1340</v>
      </c>
      <c r="G2335" s="59">
        <v>9184100</v>
      </c>
      <c r="H2335" s="59" t="s">
        <v>93</v>
      </c>
      <c r="I2335" s="60">
        <v>-7706.25</v>
      </c>
      <c r="J2335" s="60">
        <v>-32321.66</v>
      </c>
      <c r="K2335" s="60">
        <v>-169857.38</v>
      </c>
      <c r="L2335" s="60">
        <v>-21549.88</v>
      </c>
      <c r="M2335" s="60">
        <v>-15618.35</v>
      </c>
      <c r="N2335" s="60">
        <v>-13973.6</v>
      </c>
      <c r="O2335" s="60">
        <v>10960.38</v>
      </c>
      <c r="P2335" s="60">
        <v>-7487.65</v>
      </c>
      <c r="Q2335" s="60">
        <v>-13506.53</v>
      </c>
      <c r="R2335" s="60">
        <v>-7469.53</v>
      </c>
      <c r="S2335" s="60">
        <v>-7453.11</v>
      </c>
      <c r="T2335" s="60">
        <v>-8847.74</v>
      </c>
      <c r="U2335" s="58">
        <f t="shared" si="36"/>
        <v>-294831.30000000005</v>
      </c>
    </row>
    <row r="2336" spans="1:21">
      <c r="A2336" s="59">
        <v>2201</v>
      </c>
      <c r="B2336" s="59" t="s">
        <v>87</v>
      </c>
      <c r="C2336" s="59">
        <v>2201</v>
      </c>
      <c r="D2336" s="59" t="s">
        <v>87</v>
      </c>
      <c r="E2336" s="59" t="s">
        <v>1341</v>
      </c>
      <c r="F2336" s="59" t="s">
        <v>1342</v>
      </c>
      <c r="G2336" s="59">
        <v>9184100</v>
      </c>
      <c r="H2336" s="59" t="s">
        <v>93</v>
      </c>
      <c r="I2336" s="60">
        <v>-93421.21</v>
      </c>
      <c r="J2336" s="60">
        <v>-157227.85</v>
      </c>
      <c r="K2336" s="60">
        <v>-97202.32</v>
      </c>
      <c r="L2336" s="60">
        <v>-173240.23</v>
      </c>
      <c r="M2336" s="60">
        <v>-205088.76</v>
      </c>
      <c r="N2336" s="60">
        <v>-116769.96</v>
      </c>
      <c r="O2336" s="60">
        <v>-168918.01</v>
      </c>
      <c r="P2336" s="60">
        <v>-255942.68</v>
      </c>
      <c r="Q2336" s="60">
        <v>-226003.06</v>
      </c>
      <c r="R2336" s="60">
        <v>-44483.57</v>
      </c>
      <c r="S2336" s="60">
        <v>-101613.95</v>
      </c>
      <c r="T2336" s="60">
        <v>-119815.5</v>
      </c>
      <c r="U2336" s="58">
        <f t="shared" si="36"/>
        <v>-1759727.1</v>
      </c>
    </row>
    <row r="2337" spans="1:21">
      <c r="A2337" s="59">
        <v>2201</v>
      </c>
      <c r="B2337" s="59" t="s">
        <v>87</v>
      </c>
      <c r="C2337" s="59">
        <v>2201</v>
      </c>
      <c r="D2337" s="59" t="s">
        <v>87</v>
      </c>
      <c r="E2337" s="59" t="s">
        <v>1341</v>
      </c>
      <c r="F2337" s="59" t="s">
        <v>1342</v>
      </c>
      <c r="G2337" s="59">
        <v>9514000</v>
      </c>
      <c r="H2337" s="59" t="s">
        <v>1026</v>
      </c>
      <c r="I2337" s="60"/>
      <c r="J2337" s="60">
        <v>-1995.71</v>
      </c>
      <c r="K2337" s="60"/>
      <c r="L2337" s="60"/>
      <c r="M2337" s="60">
        <v>-6140.97</v>
      </c>
      <c r="N2337" s="60">
        <v>-17332.39</v>
      </c>
      <c r="O2337" s="60"/>
      <c r="P2337" s="60">
        <v>-7828.77</v>
      </c>
      <c r="Q2337" s="60"/>
      <c r="R2337" s="60">
        <v>-19647.830000000002</v>
      </c>
      <c r="S2337" s="60"/>
      <c r="T2337" s="60">
        <v>-4184.08</v>
      </c>
      <c r="U2337" s="58">
        <f t="shared" si="36"/>
        <v>-57129.75</v>
      </c>
    </row>
    <row r="2338" spans="1:21">
      <c r="A2338" s="59">
        <v>2201</v>
      </c>
      <c r="B2338" s="59" t="s">
        <v>87</v>
      </c>
      <c r="C2338" s="59">
        <v>2201</v>
      </c>
      <c r="D2338" s="59" t="s">
        <v>87</v>
      </c>
      <c r="E2338" s="59" t="s">
        <v>1341</v>
      </c>
      <c r="F2338" s="59" t="s">
        <v>1342</v>
      </c>
      <c r="G2338" s="59">
        <v>9553000</v>
      </c>
      <c r="H2338" s="59" t="s">
        <v>1032</v>
      </c>
      <c r="I2338" s="60"/>
      <c r="J2338" s="60">
        <v>-13560.98</v>
      </c>
      <c r="K2338" s="60">
        <v>-7428.21</v>
      </c>
      <c r="L2338" s="60"/>
      <c r="M2338" s="60">
        <v>-3547.17</v>
      </c>
      <c r="N2338" s="60">
        <v>-579.77</v>
      </c>
      <c r="O2338" s="60"/>
      <c r="P2338" s="60">
        <v>-2193.04</v>
      </c>
      <c r="Q2338" s="60"/>
      <c r="R2338" s="60">
        <v>-1839.94</v>
      </c>
      <c r="S2338" s="60">
        <v>-3017.86</v>
      </c>
      <c r="T2338" s="60">
        <v>-7306.5</v>
      </c>
      <c r="U2338" s="58">
        <f t="shared" si="36"/>
        <v>-39473.47</v>
      </c>
    </row>
    <row r="2339" spans="1:21">
      <c r="A2339" s="59">
        <v>2201</v>
      </c>
      <c r="B2339" s="59" t="s">
        <v>87</v>
      </c>
      <c r="C2339" s="59">
        <v>2201</v>
      </c>
      <c r="D2339" s="59" t="s">
        <v>87</v>
      </c>
      <c r="E2339" s="59" t="s">
        <v>1341</v>
      </c>
      <c r="F2339" s="59" t="s">
        <v>1342</v>
      </c>
      <c r="G2339" s="59">
        <v>9554000</v>
      </c>
      <c r="H2339" s="59" t="s">
        <v>1033</v>
      </c>
      <c r="I2339" s="60"/>
      <c r="J2339" s="60"/>
      <c r="K2339" s="60">
        <v>-1344.74</v>
      </c>
      <c r="L2339" s="60"/>
      <c r="M2339" s="60">
        <v>-11109.41</v>
      </c>
      <c r="N2339" s="60">
        <v>-297.72000000000003</v>
      </c>
      <c r="O2339" s="60"/>
      <c r="P2339" s="60"/>
      <c r="Q2339" s="60"/>
      <c r="R2339" s="60">
        <v>-644.20000000000005</v>
      </c>
      <c r="S2339" s="60">
        <v>-379.08</v>
      </c>
      <c r="T2339" s="60">
        <v>-593.41</v>
      </c>
      <c r="U2339" s="58">
        <f t="shared" si="36"/>
        <v>-14368.56</v>
      </c>
    </row>
    <row r="2340" spans="1:21">
      <c r="A2340" s="59">
        <v>2201</v>
      </c>
      <c r="B2340" s="59" t="s">
        <v>87</v>
      </c>
      <c r="C2340" s="59">
        <v>2201</v>
      </c>
      <c r="D2340" s="59" t="s">
        <v>87</v>
      </c>
      <c r="E2340" s="59" t="s">
        <v>1341</v>
      </c>
      <c r="F2340" s="59" t="s">
        <v>1342</v>
      </c>
      <c r="G2340" s="59">
        <v>9921000</v>
      </c>
      <c r="H2340" s="59" t="s">
        <v>1137</v>
      </c>
      <c r="I2340" s="60"/>
      <c r="J2340" s="60">
        <v>-10</v>
      </c>
      <c r="K2340" s="60">
        <v>-10</v>
      </c>
      <c r="L2340" s="60"/>
      <c r="M2340" s="60">
        <v>-50</v>
      </c>
      <c r="N2340" s="60">
        <v>-15</v>
      </c>
      <c r="O2340" s="60">
        <v>-120</v>
      </c>
      <c r="P2340" s="60">
        <v>-75</v>
      </c>
      <c r="Q2340" s="60">
        <v>-219.3</v>
      </c>
      <c r="R2340" s="60">
        <v>-260</v>
      </c>
      <c r="S2340" s="60">
        <v>-70</v>
      </c>
      <c r="T2340" s="60"/>
      <c r="U2340" s="58">
        <f t="shared" si="36"/>
        <v>-829.3</v>
      </c>
    </row>
    <row r="2341" spans="1:21">
      <c r="A2341" s="59">
        <v>2201</v>
      </c>
      <c r="B2341" s="59" t="s">
        <v>87</v>
      </c>
      <c r="C2341" s="59">
        <v>2201</v>
      </c>
      <c r="D2341" s="59" t="s">
        <v>87</v>
      </c>
      <c r="E2341" s="59" t="s">
        <v>1341</v>
      </c>
      <c r="F2341" s="59" t="s">
        <v>1342</v>
      </c>
      <c r="G2341" s="59" t="s">
        <v>1071</v>
      </c>
      <c r="H2341" s="59" t="s">
        <v>1072</v>
      </c>
      <c r="I2341" s="60"/>
      <c r="J2341" s="60"/>
      <c r="K2341" s="60"/>
      <c r="L2341" s="60"/>
      <c r="M2341" s="60"/>
      <c r="N2341" s="60"/>
      <c r="O2341" s="60"/>
      <c r="P2341" s="60"/>
      <c r="Q2341" s="60"/>
      <c r="R2341" s="60"/>
      <c r="S2341" s="60"/>
      <c r="T2341" s="60">
        <v>38792.78</v>
      </c>
      <c r="U2341" s="58">
        <f t="shared" si="36"/>
        <v>38792.78</v>
      </c>
    </row>
    <row r="2342" spans="1:21">
      <c r="A2342" s="59">
        <v>2201</v>
      </c>
      <c r="B2342" s="59" t="s">
        <v>87</v>
      </c>
      <c r="C2342" s="59">
        <v>2201</v>
      </c>
      <c r="D2342" s="59" t="s">
        <v>87</v>
      </c>
      <c r="E2342" s="59" t="s">
        <v>1343</v>
      </c>
      <c r="F2342" s="59" t="s">
        <v>1344</v>
      </c>
      <c r="G2342" s="59">
        <v>9184100</v>
      </c>
      <c r="H2342" s="59" t="s">
        <v>93</v>
      </c>
      <c r="I2342" s="60">
        <v>-91630.47</v>
      </c>
      <c r="J2342" s="60">
        <v>-472286.61</v>
      </c>
      <c r="K2342" s="60">
        <v>-364628.62</v>
      </c>
      <c r="L2342" s="60">
        <v>-355587.89</v>
      </c>
      <c r="M2342" s="60">
        <v>-108961.36</v>
      </c>
      <c r="N2342" s="60">
        <v>-821494.55</v>
      </c>
      <c r="O2342" s="60">
        <v>-322934.84999999998</v>
      </c>
      <c r="P2342" s="60">
        <v>-162252.07999999999</v>
      </c>
      <c r="Q2342" s="60">
        <v>-733534.7</v>
      </c>
      <c r="R2342" s="60">
        <v>-435535.31</v>
      </c>
      <c r="S2342" s="60">
        <v>-607313.77</v>
      </c>
      <c r="T2342" s="60">
        <v>-212868.39</v>
      </c>
      <c r="U2342" s="58">
        <f t="shared" si="36"/>
        <v>-4689028.5999999996</v>
      </c>
    </row>
    <row r="2343" spans="1:21">
      <c r="A2343" s="59">
        <v>2201</v>
      </c>
      <c r="B2343" s="59" t="s">
        <v>87</v>
      </c>
      <c r="C2343" s="59">
        <v>2201</v>
      </c>
      <c r="D2343" s="59" t="s">
        <v>87</v>
      </c>
      <c r="E2343" s="59" t="s">
        <v>1343</v>
      </c>
      <c r="F2343" s="59" t="s">
        <v>1344</v>
      </c>
      <c r="G2343" s="59">
        <v>9571000</v>
      </c>
      <c r="H2343" s="59" t="s">
        <v>1046</v>
      </c>
      <c r="I2343" s="60">
        <v>-1500</v>
      </c>
      <c r="J2343" s="60">
        <v>-2090</v>
      </c>
      <c r="K2343" s="60"/>
      <c r="L2343" s="60">
        <v>-1500</v>
      </c>
      <c r="M2343" s="60">
        <v>-225500</v>
      </c>
      <c r="N2343" s="60">
        <v>-1500</v>
      </c>
      <c r="O2343" s="60">
        <v>-3000</v>
      </c>
      <c r="P2343" s="60">
        <v>-3590</v>
      </c>
      <c r="Q2343" s="60"/>
      <c r="R2343" s="60">
        <v>-3000</v>
      </c>
      <c r="S2343" s="60"/>
      <c r="T2343" s="60">
        <v>-1500</v>
      </c>
      <c r="U2343" s="58">
        <f t="shared" si="36"/>
        <v>-243180</v>
      </c>
    </row>
    <row r="2344" spans="1:21">
      <c r="A2344" s="59">
        <v>2201</v>
      </c>
      <c r="B2344" s="59" t="s">
        <v>87</v>
      </c>
      <c r="C2344" s="59">
        <v>2201</v>
      </c>
      <c r="D2344" s="59" t="s">
        <v>87</v>
      </c>
      <c r="E2344" s="59" t="s">
        <v>1343</v>
      </c>
      <c r="F2344" s="59" t="s">
        <v>1344</v>
      </c>
      <c r="G2344" s="59">
        <v>9581000</v>
      </c>
      <c r="H2344" s="59" t="s">
        <v>1048</v>
      </c>
      <c r="I2344" s="60">
        <v>-14964.91</v>
      </c>
      <c r="J2344" s="60">
        <v>-7220.28</v>
      </c>
      <c r="K2344" s="60">
        <v>-18263.22</v>
      </c>
      <c r="L2344" s="60">
        <v>-4001.05</v>
      </c>
      <c r="M2344" s="60">
        <v>-14706.59</v>
      </c>
      <c r="N2344" s="60">
        <v>-10766.19</v>
      </c>
      <c r="O2344" s="60">
        <v>-4423.8599999999997</v>
      </c>
      <c r="P2344" s="60">
        <v>-8703.73</v>
      </c>
      <c r="Q2344" s="60">
        <v>-22405.15</v>
      </c>
      <c r="R2344" s="60">
        <v>-21808.5</v>
      </c>
      <c r="S2344" s="60">
        <v>-9050.31</v>
      </c>
      <c r="T2344" s="60">
        <v>-5368.13</v>
      </c>
      <c r="U2344" s="58">
        <f t="shared" si="36"/>
        <v>-141681.92000000001</v>
      </c>
    </row>
    <row r="2345" spans="1:21">
      <c r="A2345" s="59">
        <v>2201</v>
      </c>
      <c r="B2345" s="59" t="s">
        <v>87</v>
      </c>
      <c r="C2345" s="59">
        <v>2201</v>
      </c>
      <c r="D2345" s="59" t="s">
        <v>87</v>
      </c>
      <c r="E2345" s="59" t="s">
        <v>1343</v>
      </c>
      <c r="F2345" s="59" t="s">
        <v>1344</v>
      </c>
      <c r="G2345" s="59">
        <v>9586000</v>
      </c>
      <c r="H2345" s="59" t="s">
        <v>1053</v>
      </c>
      <c r="I2345" s="60">
        <v>-10988.57</v>
      </c>
      <c r="J2345" s="60"/>
      <c r="K2345" s="60"/>
      <c r="L2345" s="60">
        <v>-4896.3999999999996</v>
      </c>
      <c r="M2345" s="60">
        <v>-184.3</v>
      </c>
      <c r="N2345" s="60"/>
      <c r="O2345" s="60">
        <v>-687.18</v>
      </c>
      <c r="P2345" s="60">
        <v>-742.25</v>
      </c>
      <c r="Q2345" s="60">
        <v>-1555.97</v>
      </c>
      <c r="R2345" s="60">
        <v>-1995.86</v>
      </c>
      <c r="S2345" s="60">
        <v>-614.22</v>
      </c>
      <c r="T2345" s="60">
        <v>-2261.8200000000002</v>
      </c>
      <c r="U2345" s="58">
        <f t="shared" si="36"/>
        <v>-23926.57</v>
      </c>
    </row>
    <row r="2346" spans="1:21">
      <c r="A2346" s="59">
        <v>2201</v>
      </c>
      <c r="B2346" s="59" t="s">
        <v>87</v>
      </c>
      <c r="C2346" s="59">
        <v>2201</v>
      </c>
      <c r="D2346" s="59" t="s">
        <v>87</v>
      </c>
      <c r="E2346" s="59" t="s">
        <v>1343</v>
      </c>
      <c r="F2346" s="59" t="s">
        <v>1344</v>
      </c>
      <c r="G2346" s="59">
        <v>9587000</v>
      </c>
      <c r="H2346" s="59" t="s">
        <v>1054</v>
      </c>
      <c r="I2346" s="60"/>
      <c r="J2346" s="60"/>
      <c r="K2346" s="60"/>
      <c r="L2346" s="60"/>
      <c r="M2346" s="60"/>
      <c r="N2346" s="60"/>
      <c r="O2346" s="60"/>
      <c r="P2346" s="60">
        <v>-5.62</v>
      </c>
      <c r="Q2346" s="60"/>
      <c r="R2346" s="60"/>
      <c r="S2346" s="60"/>
      <c r="T2346" s="60"/>
      <c r="U2346" s="58">
        <f t="shared" si="36"/>
        <v>-5.62</v>
      </c>
    </row>
    <row r="2347" spans="1:21">
      <c r="A2347" s="59">
        <v>2201</v>
      </c>
      <c r="B2347" s="59" t="s">
        <v>87</v>
      </c>
      <c r="C2347" s="59">
        <v>2201</v>
      </c>
      <c r="D2347" s="59" t="s">
        <v>87</v>
      </c>
      <c r="E2347" s="59" t="s">
        <v>1343</v>
      </c>
      <c r="F2347" s="59" t="s">
        <v>1344</v>
      </c>
      <c r="G2347" s="59">
        <v>9591000</v>
      </c>
      <c r="H2347" s="59" t="s">
        <v>1056</v>
      </c>
      <c r="I2347" s="60">
        <v>-14751.82</v>
      </c>
      <c r="J2347" s="60">
        <v>-16954.41</v>
      </c>
      <c r="K2347" s="60">
        <v>-14455.31</v>
      </c>
      <c r="L2347" s="60">
        <v>-4111.9799999999996</v>
      </c>
      <c r="M2347" s="60">
        <v>-4768.63</v>
      </c>
      <c r="N2347" s="60">
        <v>-28021.48</v>
      </c>
      <c r="O2347" s="60">
        <v>-19984.080000000002</v>
      </c>
      <c r="P2347" s="60">
        <v>-28562.75</v>
      </c>
      <c r="Q2347" s="60">
        <v>-15268.72</v>
      </c>
      <c r="R2347" s="60">
        <v>-61249.91</v>
      </c>
      <c r="S2347" s="60">
        <v>-1688.22</v>
      </c>
      <c r="T2347" s="60">
        <v>-1634.08</v>
      </c>
      <c r="U2347" s="58">
        <f t="shared" si="36"/>
        <v>-211451.39</v>
      </c>
    </row>
    <row r="2348" spans="1:21">
      <c r="A2348" s="59">
        <v>2201</v>
      </c>
      <c r="B2348" s="59" t="s">
        <v>87</v>
      </c>
      <c r="C2348" s="59">
        <v>2201</v>
      </c>
      <c r="D2348" s="59" t="s">
        <v>87</v>
      </c>
      <c r="E2348" s="59" t="s">
        <v>1343</v>
      </c>
      <c r="F2348" s="59" t="s">
        <v>1344</v>
      </c>
      <c r="G2348" s="59">
        <v>9593000</v>
      </c>
      <c r="H2348" s="59" t="s">
        <v>1058</v>
      </c>
      <c r="I2348" s="60">
        <v>-1070.78</v>
      </c>
      <c r="J2348" s="60">
        <v>-3272.52</v>
      </c>
      <c r="K2348" s="60">
        <v>-7460.55</v>
      </c>
      <c r="L2348" s="60">
        <v>-1057.06</v>
      </c>
      <c r="M2348" s="60">
        <v>-8051.71</v>
      </c>
      <c r="N2348" s="60">
        <v>-1397.92</v>
      </c>
      <c r="O2348" s="60">
        <v>-50573.96</v>
      </c>
      <c r="P2348" s="60">
        <v>-4692.12</v>
      </c>
      <c r="Q2348" s="60">
        <v>-4431.72</v>
      </c>
      <c r="R2348" s="60"/>
      <c r="S2348" s="60">
        <v>-2891.94</v>
      </c>
      <c r="T2348" s="60">
        <v>-9879.27</v>
      </c>
      <c r="U2348" s="58">
        <f t="shared" si="36"/>
        <v>-94779.55</v>
      </c>
    </row>
    <row r="2349" spans="1:21">
      <c r="A2349" s="59">
        <v>2201</v>
      </c>
      <c r="B2349" s="59" t="s">
        <v>87</v>
      </c>
      <c r="C2349" s="59">
        <v>2201</v>
      </c>
      <c r="D2349" s="59" t="s">
        <v>87</v>
      </c>
      <c r="E2349" s="59" t="s">
        <v>1343</v>
      </c>
      <c r="F2349" s="59" t="s">
        <v>1344</v>
      </c>
      <c r="G2349" s="59">
        <v>9594000</v>
      </c>
      <c r="H2349" s="59" t="s">
        <v>1059</v>
      </c>
      <c r="I2349" s="60">
        <v>-3995.91</v>
      </c>
      <c r="J2349" s="60"/>
      <c r="K2349" s="60"/>
      <c r="L2349" s="60"/>
      <c r="M2349" s="60"/>
      <c r="N2349" s="60"/>
      <c r="O2349" s="60">
        <v>-4.68</v>
      </c>
      <c r="P2349" s="60">
        <v>-1852.28</v>
      </c>
      <c r="Q2349" s="60"/>
      <c r="R2349" s="60"/>
      <c r="S2349" s="60">
        <v>-1182.7</v>
      </c>
      <c r="T2349" s="60"/>
      <c r="U2349" s="58">
        <f t="shared" si="36"/>
        <v>-7035.57</v>
      </c>
    </row>
    <row r="2350" spans="1:21">
      <c r="A2350" s="59">
        <v>2201</v>
      </c>
      <c r="B2350" s="59" t="s">
        <v>87</v>
      </c>
      <c r="C2350" s="59">
        <v>2201</v>
      </c>
      <c r="D2350" s="59" t="s">
        <v>87</v>
      </c>
      <c r="E2350" s="59" t="s">
        <v>1343</v>
      </c>
      <c r="F2350" s="59" t="s">
        <v>1344</v>
      </c>
      <c r="G2350" s="59">
        <v>9596000</v>
      </c>
      <c r="H2350" s="59" t="s">
        <v>1061</v>
      </c>
      <c r="I2350" s="60">
        <v>-4775.32</v>
      </c>
      <c r="J2350" s="60">
        <v>-4489.08</v>
      </c>
      <c r="K2350" s="60">
        <v>-627.28</v>
      </c>
      <c r="L2350" s="60">
        <v>-6434.23</v>
      </c>
      <c r="M2350" s="60">
        <v>-317.63</v>
      </c>
      <c r="N2350" s="60"/>
      <c r="O2350" s="60">
        <v>-877.37</v>
      </c>
      <c r="P2350" s="60">
        <v>-751.99</v>
      </c>
      <c r="Q2350" s="60">
        <v>-2387.46</v>
      </c>
      <c r="R2350" s="60">
        <v>-2770.27</v>
      </c>
      <c r="S2350" s="60"/>
      <c r="T2350" s="60"/>
      <c r="U2350" s="58">
        <f t="shared" si="36"/>
        <v>-23430.63</v>
      </c>
    </row>
    <row r="2351" spans="1:21">
      <c r="A2351" s="59">
        <v>2201</v>
      </c>
      <c r="B2351" s="59" t="s">
        <v>87</v>
      </c>
      <c r="C2351" s="59">
        <v>2201</v>
      </c>
      <c r="D2351" s="59" t="s">
        <v>87</v>
      </c>
      <c r="E2351" s="59" t="s">
        <v>1343</v>
      </c>
      <c r="F2351" s="59" t="s">
        <v>1344</v>
      </c>
      <c r="G2351" s="59">
        <v>9597000</v>
      </c>
      <c r="H2351" s="59" t="s">
        <v>1062</v>
      </c>
      <c r="I2351" s="60"/>
      <c r="J2351" s="60"/>
      <c r="K2351" s="60"/>
      <c r="L2351" s="60"/>
      <c r="M2351" s="60"/>
      <c r="N2351" s="60">
        <v>-530.12</v>
      </c>
      <c r="O2351" s="60"/>
      <c r="P2351" s="60"/>
      <c r="Q2351" s="60"/>
      <c r="R2351" s="60"/>
      <c r="S2351" s="60"/>
      <c r="T2351" s="60"/>
      <c r="U2351" s="58">
        <f t="shared" si="36"/>
        <v>-530.12</v>
      </c>
    </row>
    <row r="2352" spans="1:21">
      <c r="A2352" s="59">
        <v>2201</v>
      </c>
      <c r="B2352" s="59" t="s">
        <v>87</v>
      </c>
      <c r="C2352" s="59">
        <v>2201</v>
      </c>
      <c r="D2352" s="59" t="s">
        <v>87</v>
      </c>
      <c r="E2352" s="59" t="s">
        <v>1345</v>
      </c>
      <c r="F2352" s="59" t="s">
        <v>1346</v>
      </c>
      <c r="G2352" s="59">
        <v>9184100</v>
      </c>
      <c r="H2352" s="59" t="s">
        <v>93</v>
      </c>
      <c r="I2352" s="60">
        <v>-7484.29</v>
      </c>
      <c r="J2352" s="60">
        <v>-66611.399999999994</v>
      </c>
      <c r="K2352" s="60">
        <v>-17930.29</v>
      </c>
      <c r="L2352" s="60">
        <v>-65014.1</v>
      </c>
      <c r="M2352" s="60">
        <v>-143779.9</v>
      </c>
      <c r="N2352" s="60">
        <v>-36415.949999999997</v>
      </c>
      <c r="O2352" s="60">
        <v>-6729.97</v>
      </c>
      <c r="P2352" s="60">
        <v>-57441.25</v>
      </c>
      <c r="Q2352" s="60">
        <v>-181474.96</v>
      </c>
      <c r="R2352" s="60"/>
      <c r="S2352" s="60">
        <v>-40298.93</v>
      </c>
      <c r="T2352" s="60">
        <v>-216581.25</v>
      </c>
      <c r="U2352" s="58">
        <f t="shared" si="36"/>
        <v>-839762.29</v>
      </c>
    </row>
    <row r="2353" spans="1:21">
      <c r="A2353" s="59">
        <v>2201</v>
      </c>
      <c r="B2353" s="59" t="s">
        <v>87</v>
      </c>
      <c r="C2353" s="59">
        <v>2201</v>
      </c>
      <c r="D2353" s="59" t="s">
        <v>87</v>
      </c>
      <c r="E2353" s="59" t="s">
        <v>1345</v>
      </c>
      <c r="F2353" s="59" t="s">
        <v>1346</v>
      </c>
      <c r="G2353" s="59">
        <v>9548000</v>
      </c>
      <c r="H2353" s="59" t="s">
        <v>1029</v>
      </c>
      <c r="I2353" s="60"/>
      <c r="J2353" s="60"/>
      <c r="K2353" s="60"/>
      <c r="L2353" s="60"/>
      <c r="M2353" s="60"/>
      <c r="N2353" s="60"/>
      <c r="O2353" s="60"/>
      <c r="P2353" s="60"/>
      <c r="Q2353" s="60"/>
      <c r="R2353" s="60"/>
      <c r="S2353" s="60">
        <v>-1193.25</v>
      </c>
      <c r="T2353" s="60">
        <v>202.85</v>
      </c>
      <c r="U2353" s="58">
        <f t="shared" si="36"/>
        <v>-990.4</v>
      </c>
    </row>
    <row r="2354" spans="1:21">
      <c r="A2354" s="59">
        <v>2201</v>
      </c>
      <c r="B2354" s="59" t="s">
        <v>87</v>
      </c>
      <c r="C2354" s="59">
        <v>2201</v>
      </c>
      <c r="D2354" s="59" t="s">
        <v>87</v>
      </c>
      <c r="E2354" s="59" t="s">
        <v>1345</v>
      </c>
      <c r="F2354" s="59" t="s">
        <v>1346</v>
      </c>
      <c r="G2354" s="59">
        <v>9588000</v>
      </c>
      <c r="H2354" s="59" t="s">
        <v>1055</v>
      </c>
      <c r="I2354" s="60"/>
      <c r="J2354" s="60"/>
      <c r="K2354" s="60"/>
      <c r="L2354" s="60"/>
      <c r="M2354" s="60"/>
      <c r="N2354" s="60"/>
      <c r="O2354" s="60">
        <v>-13053.69</v>
      </c>
      <c r="P2354" s="60"/>
      <c r="Q2354" s="60"/>
      <c r="R2354" s="60"/>
      <c r="S2354" s="60"/>
      <c r="T2354" s="60"/>
      <c r="U2354" s="58">
        <f t="shared" si="36"/>
        <v>-13053.69</v>
      </c>
    </row>
    <row r="2355" spans="1:21">
      <c r="A2355" s="59">
        <v>2201</v>
      </c>
      <c r="B2355" s="59" t="s">
        <v>87</v>
      </c>
      <c r="C2355" s="59">
        <v>2201</v>
      </c>
      <c r="D2355" s="59" t="s">
        <v>87</v>
      </c>
      <c r="E2355" s="59" t="s">
        <v>1345</v>
      </c>
      <c r="F2355" s="59" t="s">
        <v>1346</v>
      </c>
      <c r="G2355" s="59">
        <v>9593000</v>
      </c>
      <c r="H2355" s="59" t="s">
        <v>1058</v>
      </c>
      <c r="I2355" s="60"/>
      <c r="J2355" s="60">
        <v>-572.87</v>
      </c>
      <c r="K2355" s="60"/>
      <c r="L2355" s="60">
        <v>-2576.61</v>
      </c>
      <c r="M2355" s="60">
        <v>-2610.81</v>
      </c>
      <c r="N2355" s="60">
        <v>-3066.39</v>
      </c>
      <c r="O2355" s="60">
        <v>-340.52</v>
      </c>
      <c r="P2355" s="60">
        <v>-3611.79</v>
      </c>
      <c r="Q2355" s="60">
        <v>-3802.57</v>
      </c>
      <c r="R2355" s="60"/>
      <c r="S2355" s="60"/>
      <c r="T2355" s="60">
        <v>-9211.75</v>
      </c>
      <c r="U2355" s="58">
        <f t="shared" si="36"/>
        <v>-25793.31</v>
      </c>
    </row>
    <row r="2356" spans="1:21">
      <c r="A2356" s="59">
        <v>2201</v>
      </c>
      <c r="B2356" s="59" t="s">
        <v>87</v>
      </c>
      <c r="C2356" s="59">
        <v>2201</v>
      </c>
      <c r="D2356" s="59" t="s">
        <v>87</v>
      </c>
      <c r="E2356" s="59" t="s">
        <v>1345</v>
      </c>
      <c r="F2356" s="59" t="s">
        <v>1346</v>
      </c>
      <c r="G2356" s="59">
        <v>9594000</v>
      </c>
      <c r="H2356" s="59" t="s">
        <v>1059</v>
      </c>
      <c r="I2356" s="60"/>
      <c r="J2356" s="60"/>
      <c r="K2356" s="60"/>
      <c r="L2356" s="60">
        <v>-7845.17</v>
      </c>
      <c r="M2356" s="60">
        <v>-584.66</v>
      </c>
      <c r="N2356" s="60"/>
      <c r="O2356" s="60"/>
      <c r="P2356" s="60"/>
      <c r="Q2356" s="60">
        <v>-2130.37</v>
      </c>
      <c r="R2356" s="60"/>
      <c r="S2356" s="60"/>
      <c r="T2356" s="60">
        <v>-30728.04</v>
      </c>
      <c r="U2356" s="58">
        <f t="shared" si="36"/>
        <v>-41288.240000000005</v>
      </c>
    </row>
    <row r="2357" spans="1:21">
      <c r="A2357" s="59">
        <v>2201</v>
      </c>
      <c r="B2357" s="59" t="s">
        <v>87</v>
      </c>
      <c r="C2357" s="59">
        <v>2201</v>
      </c>
      <c r="D2357" s="59" t="s">
        <v>87</v>
      </c>
      <c r="E2357" s="59" t="s">
        <v>1347</v>
      </c>
      <c r="F2357" s="59" t="s">
        <v>1348</v>
      </c>
      <c r="G2357" s="59">
        <v>9184100</v>
      </c>
      <c r="H2357" s="59" t="s">
        <v>93</v>
      </c>
      <c r="I2357" s="60">
        <v>-258326.8</v>
      </c>
      <c r="J2357" s="60">
        <v>-506521.37</v>
      </c>
      <c r="K2357" s="60">
        <v>-739079.16</v>
      </c>
      <c r="L2357" s="60">
        <v>-59635.19</v>
      </c>
      <c r="M2357" s="60">
        <v>-143391.34</v>
      </c>
      <c r="N2357" s="60">
        <v>38832.25</v>
      </c>
      <c r="O2357" s="60">
        <v>-13075.54</v>
      </c>
      <c r="P2357" s="60">
        <v>-122526.6</v>
      </c>
      <c r="Q2357" s="60">
        <v>-76934.62</v>
      </c>
      <c r="R2357" s="60">
        <v>-19164.54</v>
      </c>
      <c r="S2357" s="60">
        <v>-172600.87</v>
      </c>
      <c r="T2357" s="60">
        <v>-457406.67</v>
      </c>
      <c r="U2357" s="58">
        <f t="shared" si="36"/>
        <v>-2529830.4500000002</v>
      </c>
    </row>
    <row r="2358" spans="1:21">
      <c r="A2358" s="59">
        <v>2201</v>
      </c>
      <c r="B2358" s="59" t="s">
        <v>87</v>
      </c>
      <c r="C2358" s="59">
        <v>2201</v>
      </c>
      <c r="D2358" s="59" t="s">
        <v>87</v>
      </c>
      <c r="E2358" s="59" t="s">
        <v>1347</v>
      </c>
      <c r="F2358" s="59" t="s">
        <v>1348</v>
      </c>
      <c r="G2358" s="59">
        <v>9514000</v>
      </c>
      <c r="H2358" s="59" t="s">
        <v>1026</v>
      </c>
      <c r="I2358" s="60"/>
      <c r="J2358" s="60"/>
      <c r="K2358" s="60"/>
      <c r="L2358" s="60">
        <v>-79496</v>
      </c>
      <c r="M2358" s="60"/>
      <c r="N2358" s="60"/>
      <c r="O2358" s="60"/>
      <c r="P2358" s="60">
        <v>-28760</v>
      </c>
      <c r="Q2358" s="60">
        <v>-11020</v>
      </c>
      <c r="R2358" s="60"/>
      <c r="S2358" s="60"/>
      <c r="T2358" s="60">
        <v>-27800</v>
      </c>
      <c r="U2358" s="58">
        <f t="shared" si="36"/>
        <v>-147076</v>
      </c>
    </row>
    <row r="2359" spans="1:21">
      <c r="A2359" s="59">
        <v>2201</v>
      </c>
      <c r="B2359" s="59" t="s">
        <v>87</v>
      </c>
      <c r="C2359" s="59">
        <v>2201</v>
      </c>
      <c r="D2359" s="59" t="s">
        <v>87</v>
      </c>
      <c r="E2359" s="59" t="s">
        <v>1347</v>
      </c>
      <c r="F2359" s="59" t="s">
        <v>1348</v>
      </c>
      <c r="G2359" s="59">
        <v>9566000</v>
      </c>
      <c r="H2359" s="59" t="s">
        <v>1041</v>
      </c>
      <c r="I2359" s="60"/>
      <c r="J2359" s="60"/>
      <c r="K2359" s="60"/>
      <c r="L2359" s="60"/>
      <c r="M2359" s="60"/>
      <c r="N2359" s="60"/>
      <c r="O2359" s="60"/>
      <c r="P2359" s="60">
        <v>935.12</v>
      </c>
      <c r="Q2359" s="60">
        <v>-935.12</v>
      </c>
      <c r="R2359" s="60">
        <v>5443.03</v>
      </c>
      <c r="S2359" s="60"/>
      <c r="T2359" s="60"/>
      <c r="U2359" s="58">
        <f t="shared" si="36"/>
        <v>5443.03</v>
      </c>
    </row>
    <row r="2360" spans="1:21">
      <c r="A2360" s="59">
        <v>2201</v>
      </c>
      <c r="B2360" s="59" t="s">
        <v>87</v>
      </c>
      <c r="C2360" s="59">
        <v>2201</v>
      </c>
      <c r="D2360" s="59" t="s">
        <v>87</v>
      </c>
      <c r="E2360" s="59" t="s">
        <v>1347</v>
      </c>
      <c r="F2360" s="59" t="s">
        <v>1348</v>
      </c>
      <c r="G2360" s="59">
        <v>9586000</v>
      </c>
      <c r="H2360" s="59" t="s">
        <v>1053</v>
      </c>
      <c r="I2360" s="60"/>
      <c r="J2360" s="60"/>
      <c r="K2360" s="60"/>
      <c r="L2360" s="60"/>
      <c r="M2360" s="60">
        <v>-1200</v>
      </c>
      <c r="N2360" s="60">
        <v>-1200</v>
      </c>
      <c r="O2360" s="60"/>
      <c r="P2360" s="60"/>
      <c r="Q2360" s="60"/>
      <c r="R2360" s="60"/>
      <c r="S2360" s="60"/>
      <c r="T2360" s="60"/>
      <c r="U2360" s="58">
        <f t="shared" si="36"/>
        <v>-2400</v>
      </c>
    </row>
    <row r="2361" spans="1:21">
      <c r="A2361" s="59">
        <v>2201</v>
      </c>
      <c r="B2361" s="59" t="s">
        <v>87</v>
      </c>
      <c r="C2361" s="59">
        <v>2201</v>
      </c>
      <c r="D2361" s="59" t="s">
        <v>87</v>
      </c>
      <c r="E2361" s="59" t="s">
        <v>1347</v>
      </c>
      <c r="F2361" s="59" t="s">
        <v>1348</v>
      </c>
      <c r="G2361" s="59">
        <v>9921000</v>
      </c>
      <c r="H2361" s="59" t="s">
        <v>1137</v>
      </c>
      <c r="I2361" s="60"/>
      <c r="J2361" s="60"/>
      <c r="K2361" s="60">
        <v>-198.18</v>
      </c>
      <c r="L2361" s="60"/>
      <c r="M2361" s="60"/>
      <c r="N2361" s="60"/>
      <c r="O2361" s="60"/>
      <c r="P2361" s="60">
        <v>-65196.97</v>
      </c>
      <c r="Q2361" s="60"/>
      <c r="R2361" s="60"/>
      <c r="S2361" s="60"/>
      <c r="T2361" s="60"/>
      <c r="U2361" s="58">
        <f t="shared" si="36"/>
        <v>-65395.15</v>
      </c>
    </row>
    <row r="2362" spans="1:21">
      <c r="A2362" s="59">
        <v>2201</v>
      </c>
      <c r="B2362" s="59" t="s">
        <v>87</v>
      </c>
      <c r="C2362" s="59">
        <v>2201</v>
      </c>
      <c r="D2362" s="59" t="s">
        <v>87</v>
      </c>
      <c r="E2362" s="59" t="s">
        <v>1347</v>
      </c>
      <c r="F2362" s="59" t="s">
        <v>1348</v>
      </c>
      <c r="G2362" s="59">
        <v>9930200</v>
      </c>
      <c r="H2362" s="59" t="s">
        <v>1069</v>
      </c>
      <c r="I2362" s="60">
        <v>-4739</v>
      </c>
      <c r="J2362" s="60"/>
      <c r="K2362" s="60"/>
      <c r="L2362" s="60"/>
      <c r="M2362" s="60"/>
      <c r="N2362" s="60"/>
      <c r="O2362" s="60">
        <v>-1850</v>
      </c>
      <c r="P2362" s="60">
        <v>-1560</v>
      </c>
      <c r="Q2362" s="60">
        <v>-595</v>
      </c>
      <c r="R2362" s="60">
        <v>-2181</v>
      </c>
      <c r="S2362" s="60">
        <v>-4515</v>
      </c>
      <c r="T2362" s="60">
        <v>-3640</v>
      </c>
      <c r="U2362" s="58">
        <f t="shared" si="36"/>
        <v>-19080</v>
      </c>
    </row>
    <row r="2363" spans="1:21">
      <c r="A2363" s="59">
        <v>2201</v>
      </c>
      <c r="B2363" s="59" t="s">
        <v>87</v>
      </c>
      <c r="C2363" s="59">
        <v>2201</v>
      </c>
      <c r="D2363" s="59" t="s">
        <v>87</v>
      </c>
      <c r="E2363" s="59" t="s">
        <v>1347</v>
      </c>
      <c r="F2363" s="59" t="s">
        <v>1348</v>
      </c>
      <c r="G2363" s="59" t="s">
        <v>1071</v>
      </c>
      <c r="H2363" s="59" t="s">
        <v>1072</v>
      </c>
      <c r="I2363" s="60"/>
      <c r="J2363" s="60"/>
      <c r="K2363" s="60"/>
      <c r="L2363" s="60"/>
      <c r="M2363" s="60"/>
      <c r="N2363" s="60"/>
      <c r="O2363" s="60"/>
      <c r="P2363" s="60"/>
      <c r="Q2363" s="60"/>
      <c r="R2363" s="60"/>
      <c r="S2363" s="60"/>
      <c r="T2363" s="60">
        <v>-46981.06</v>
      </c>
      <c r="U2363" s="58">
        <f t="shared" si="36"/>
        <v>-46981.06</v>
      </c>
    </row>
    <row r="2364" spans="1:21">
      <c r="A2364" s="59">
        <v>2201</v>
      </c>
      <c r="B2364" s="59" t="s">
        <v>87</v>
      </c>
      <c r="C2364" s="59">
        <v>2201</v>
      </c>
      <c r="D2364" s="59" t="s">
        <v>87</v>
      </c>
      <c r="E2364" s="59" t="s">
        <v>1349</v>
      </c>
      <c r="F2364" s="59" t="s">
        <v>1350</v>
      </c>
      <c r="G2364" s="59">
        <v>9184100</v>
      </c>
      <c r="H2364" s="59" t="s">
        <v>93</v>
      </c>
      <c r="I2364" s="60">
        <v>450944.5</v>
      </c>
      <c r="J2364" s="60">
        <v>1202647.23</v>
      </c>
      <c r="K2364" s="60">
        <v>1218000.3500000001</v>
      </c>
      <c r="L2364" s="60">
        <v>652653.59</v>
      </c>
      <c r="M2364" s="60">
        <v>623259.56000000006</v>
      </c>
      <c r="N2364" s="60">
        <v>963744.15</v>
      </c>
      <c r="O2364" s="60">
        <v>518572.25</v>
      </c>
      <c r="P2364" s="60">
        <v>600463.56999999995</v>
      </c>
      <c r="Q2364" s="60">
        <v>1276033.6499999999</v>
      </c>
      <c r="R2364" s="60">
        <v>651588.63</v>
      </c>
      <c r="S2364" s="60">
        <v>1026848.29</v>
      </c>
      <c r="T2364" s="60">
        <v>1044393.99</v>
      </c>
      <c r="U2364" s="58">
        <f t="shared" si="36"/>
        <v>10229149.76</v>
      </c>
    </row>
    <row r="2365" spans="1:21">
      <c r="A2365" s="59">
        <v>2201</v>
      </c>
      <c r="B2365" s="59" t="s">
        <v>87</v>
      </c>
      <c r="C2365" s="59">
        <v>2201</v>
      </c>
      <c r="D2365" s="59" t="s">
        <v>87</v>
      </c>
      <c r="E2365" s="59" t="s">
        <v>1351</v>
      </c>
      <c r="F2365" s="59" t="s">
        <v>1352</v>
      </c>
      <c r="G2365" s="59">
        <v>9904000</v>
      </c>
      <c r="H2365" s="59" t="s">
        <v>1353</v>
      </c>
      <c r="I2365" s="60">
        <v>850403</v>
      </c>
      <c r="J2365" s="60">
        <v>539632</v>
      </c>
      <c r="K2365" s="60">
        <v>393999</v>
      </c>
      <c r="L2365" s="60">
        <v>420739</v>
      </c>
      <c r="M2365" s="60">
        <v>562769</v>
      </c>
      <c r="N2365" s="60">
        <v>538663</v>
      </c>
      <c r="O2365" s="60">
        <v>571550</v>
      </c>
      <c r="P2365" s="60">
        <v>953143</v>
      </c>
      <c r="Q2365" s="60">
        <v>689304</v>
      </c>
      <c r="R2365" s="60">
        <v>816301</v>
      </c>
      <c r="S2365" s="60">
        <v>1061952</v>
      </c>
      <c r="T2365" s="60">
        <v>1565228</v>
      </c>
      <c r="U2365" s="58">
        <f t="shared" si="36"/>
        <v>8963683</v>
      </c>
    </row>
    <row r="2366" spans="1:21">
      <c r="A2366" s="59">
        <v>2201</v>
      </c>
      <c r="B2366" s="59" t="s">
        <v>87</v>
      </c>
      <c r="C2366" s="59">
        <v>2201</v>
      </c>
      <c r="D2366" s="59" t="s">
        <v>87</v>
      </c>
      <c r="E2366" s="59" t="s">
        <v>1354</v>
      </c>
      <c r="F2366" s="59" t="s">
        <v>1355</v>
      </c>
      <c r="G2366" s="59">
        <v>9904000</v>
      </c>
      <c r="H2366" s="59" t="s">
        <v>1353</v>
      </c>
      <c r="I2366" s="60">
        <v>107</v>
      </c>
      <c r="J2366" s="60">
        <v>107</v>
      </c>
      <c r="K2366" s="60">
        <v>70.73</v>
      </c>
      <c r="L2366" s="60">
        <v>35.159999999999997</v>
      </c>
      <c r="M2366" s="60">
        <v>107</v>
      </c>
      <c r="N2366" s="60">
        <v>-427</v>
      </c>
      <c r="O2366" s="60">
        <v>107</v>
      </c>
      <c r="P2366" s="60">
        <v>-106.89</v>
      </c>
      <c r="Q2366" s="60"/>
      <c r="R2366" s="60"/>
      <c r="S2366" s="60"/>
      <c r="T2366" s="60"/>
      <c r="U2366" s="58">
        <f t="shared" si="36"/>
        <v>0</v>
      </c>
    </row>
    <row r="2367" spans="1:21">
      <c r="A2367" s="59">
        <v>2201</v>
      </c>
      <c r="B2367" s="59" t="s">
        <v>87</v>
      </c>
      <c r="C2367" s="59">
        <v>2201</v>
      </c>
      <c r="D2367" s="59" t="s">
        <v>87</v>
      </c>
      <c r="E2367" s="59" t="s">
        <v>1356</v>
      </c>
      <c r="F2367" s="59" t="s">
        <v>1357</v>
      </c>
      <c r="G2367" s="59">
        <v>9930200</v>
      </c>
      <c r="H2367" s="59" t="s">
        <v>1069</v>
      </c>
      <c r="I2367" s="60"/>
      <c r="J2367" s="60"/>
      <c r="K2367" s="60">
        <v>151206.35999999999</v>
      </c>
      <c r="L2367" s="60">
        <v>2659.72</v>
      </c>
      <c r="M2367" s="60">
        <v>1337.74</v>
      </c>
      <c r="N2367" s="60">
        <v>127499.52</v>
      </c>
      <c r="O2367" s="60">
        <v>31875</v>
      </c>
      <c r="P2367" s="60">
        <v>1549.81</v>
      </c>
      <c r="Q2367" s="60">
        <v>125070.5</v>
      </c>
      <c r="R2367" s="60"/>
      <c r="S2367" s="60">
        <v>2035.39</v>
      </c>
      <c r="T2367" s="60">
        <v>130273.32</v>
      </c>
      <c r="U2367" s="58">
        <f t="shared" si="36"/>
        <v>573507.36</v>
      </c>
    </row>
    <row r="2368" spans="1:21">
      <c r="A2368" s="59">
        <v>2201</v>
      </c>
      <c r="B2368" s="59" t="s">
        <v>87</v>
      </c>
      <c r="C2368" s="59">
        <v>2201</v>
      </c>
      <c r="D2368" s="59" t="s">
        <v>87</v>
      </c>
      <c r="E2368" s="59" t="s">
        <v>1358</v>
      </c>
      <c r="F2368" s="59" t="s">
        <v>1359</v>
      </c>
      <c r="G2368" s="59">
        <v>9930200</v>
      </c>
      <c r="H2368" s="59" t="s">
        <v>1069</v>
      </c>
      <c r="I2368" s="60"/>
      <c r="J2368" s="60"/>
      <c r="K2368" s="60">
        <v>42.81</v>
      </c>
      <c r="L2368" s="60">
        <v>75.2</v>
      </c>
      <c r="M2368" s="60"/>
      <c r="N2368" s="60">
        <v>-118</v>
      </c>
      <c r="O2368" s="60"/>
      <c r="P2368" s="60"/>
      <c r="Q2368" s="60"/>
      <c r="R2368" s="60"/>
      <c r="S2368" s="60"/>
      <c r="T2368" s="60"/>
      <c r="U2368" s="58">
        <f t="shared" si="36"/>
        <v>1.0000000000005116E-2</v>
      </c>
    </row>
    <row r="2369" spans="1:21">
      <c r="A2369" s="59">
        <v>2201</v>
      </c>
      <c r="B2369" s="59" t="s">
        <v>87</v>
      </c>
      <c r="C2369" s="59">
        <v>2201</v>
      </c>
      <c r="D2369" s="59" t="s">
        <v>87</v>
      </c>
      <c r="E2369" s="59" t="s">
        <v>1360</v>
      </c>
      <c r="F2369" s="59" t="s">
        <v>1361</v>
      </c>
      <c r="G2369" s="59">
        <v>9930200</v>
      </c>
      <c r="H2369" s="59" t="s">
        <v>1069</v>
      </c>
      <c r="I2369" s="60"/>
      <c r="J2369" s="60"/>
      <c r="K2369" s="60">
        <v>119315.91</v>
      </c>
      <c r="L2369" s="60"/>
      <c r="M2369" s="60"/>
      <c r="N2369" s="60">
        <v>223427.86</v>
      </c>
      <c r="O2369" s="60"/>
      <c r="P2369" s="60"/>
      <c r="Q2369" s="60">
        <v>-239685.63</v>
      </c>
      <c r="R2369" s="60"/>
      <c r="S2369" s="60"/>
      <c r="T2369" s="60">
        <v>-106572.97</v>
      </c>
      <c r="U2369" s="58">
        <f t="shared" si="36"/>
        <v>-3514.8299999999872</v>
      </c>
    </row>
    <row r="2370" spans="1:21">
      <c r="A2370" s="59">
        <v>2201</v>
      </c>
      <c r="B2370" s="59" t="s">
        <v>87</v>
      </c>
      <c r="C2370" s="59">
        <v>2201</v>
      </c>
      <c r="D2370" s="59" t="s">
        <v>87</v>
      </c>
      <c r="E2370" s="59" t="s">
        <v>1362</v>
      </c>
      <c r="F2370" s="59" t="s">
        <v>1363</v>
      </c>
      <c r="G2370" s="59">
        <v>9912000</v>
      </c>
      <c r="H2370" s="59" t="s">
        <v>1364</v>
      </c>
      <c r="I2370" s="60">
        <v>-3665.6</v>
      </c>
      <c r="J2370" s="60">
        <v>600</v>
      </c>
      <c r="K2370" s="60">
        <v>20030</v>
      </c>
      <c r="L2370" s="60">
        <v>32695</v>
      </c>
      <c r="M2370" s="60">
        <v>-2445</v>
      </c>
      <c r="N2370" s="60">
        <v>95231</v>
      </c>
      <c r="O2370" s="60">
        <v>32500</v>
      </c>
      <c r="P2370" s="60">
        <v>237.17</v>
      </c>
      <c r="Q2370" s="60">
        <v>58809.46</v>
      </c>
      <c r="R2370" s="60">
        <v>10145</v>
      </c>
      <c r="S2370" s="60">
        <v>85405</v>
      </c>
      <c r="T2370" s="60">
        <v>26535</v>
      </c>
      <c r="U2370" s="58">
        <f t="shared" si="36"/>
        <v>356077.03</v>
      </c>
    </row>
    <row r="2371" spans="1:21">
      <c r="A2371" s="59">
        <v>2201</v>
      </c>
      <c r="B2371" s="59" t="s">
        <v>87</v>
      </c>
      <c r="C2371" s="59">
        <v>2201</v>
      </c>
      <c r="D2371" s="59" t="s">
        <v>87</v>
      </c>
      <c r="E2371" s="59" t="s">
        <v>1365</v>
      </c>
      <c r="F2371" s="59" t="s">
        <v>1366</v>
      </c>
      <c r="G2371" s="59">
        <v>9184100</v>
      </c>
      <c r="H2371" s="59" t="s">
        <v>93</v>
      </c>
      <c r="I2371" s="60"/>
      <c r="J2371" s="60"/>
      <c r="K2371" s="60"/>
      <c r="L2371" s="60"/>
      <c r="M2371" s="60"/>
      <c r="N2371" s="60"/>
      <c r="O2371" s="60"/>
      <c r="P2371" s="60"/>
      <c r="Q2371" s="60"/>
      <c r="R2371" s="60"/>
      <c r="S2371" s="60"/>
      <c r="T2371" s="60">
        <v>-253.94</v>
      </c>
      <c r="U2371" s="58">
        <f t="shared" ref="U2371:U2434" si="37">SUM(I2371:T2371)</f>
        <v>-253.94</v>
      </c>
    </row>
    <row r="2372" spans="1:21">
      <c r="A2372" s="59">
        <v>2201</v>
      </c>
      <c r="B2372" s="59" t="s">
        <v>87</v>
      </c>
      <c r="C2372" s="59">
        <v>2201</v>
      </c>
      <c r="D2372" s="59" t="s">
        <v>87</v>
      </c>
      <c r="E2372" s="59" t="s">
        <v>1365</v>
      </c>
      <c r="F2372" s="59" t="s">
        <v>1366</v>
      </c>
      <c r="G2372" s="59">
        <v>9426500</v>
      </c>
      <c r="H2372" s="59" t="s">
        <v>1016</v>
      </c>
      <c r="I2372" s="60"/>
      <c r="J2372" s="60"/>
      <c r="K2372" s="60"/>
      <c r="L2372" s="60"/>
      <c r="M2372" s="60">
        <v>12000</v>
      </c>
      <c r="N2372" s="60">
        <v>25000</v>
      </c>
      <c r="O2372" s="60"/>
      <c r="P2372" s="60"/>
      <c r="Q2372" s="60"/>
      <c r="R2372" s="60"/>
      <c r="S2372" s="60"/>
      <c r="T2372" s="60">
        <v>-1250</v>
      </c>
      <c r="U2372" s="58">
        <f t="shared" si="37"/>
        <v>35750</v>
      </c>
    </row>
    <row r="2373" spans="1:21">
      <c r="A2373" s="59">
        <v>2201</v>
      </c>
      <c r="B2373" s="59" t="s">
        <v>87</v>
      </c>
      <c r="C2373" s="59">
        <v>2201</v>
      </c>
      <c r="D2373" s="59" t="s">
        <v>87</v>
      </c>
      <c r="E2373" s="59" t="s">
        <v>1365</v>
      </c>
      <c r="F2373" s="59" t="s">
        <v>1366</v>
      </c>
      <c r="G2373" s="59">
        <v>9548000</v>
      </c>
      <c r="H2373" s="59" t="s">
        <v>1029</v>
      </c>
      <c r="I2373" s="60"/>
      <c r="J2373" s="60"/>
      <c r="K2373" s="60"/>
      <c r="L2373" s="60"/>
      <c r="M2373" s="60"/>
      <c r="N2373" s="60"/>
      <c r="O2373" s="60"/>
      <c r="P2373" s="60"/>
      <c r="Q2373" s="60">
        <v>1200</v>
      </c>
      <c r="R2373" s="60"/>
      <c r="S2373" s="60"/>
      <c r="T2373" s="60"/>
      <c r="U2373" s="58">
        <f t="shared" si="37"/>
        <v>1200</v>
      </c>
    </row>
    <row r="2374" spans="1:21">
      <c r="A2374" s="59">
        <v>2201</v>
      </c>
      <c r="B2374" s="59" t="s">
        <v>87</v>
      </c>
      <c r="C2374" s="59">
        <v>2201</v>
      </c>
      <c r="D2374" s="59" t="s">
        <v>87</v>
      </c>
      <c r="E2374" s="59" t="s">
        <v>1365</v>
      </c>
      <c r="F2374" s="59" t="s">
        <v>1366</v>
      </c>
      <c r="G2374" s="59">
        <v>9560000</v>
      </c>
      <c r="H2374" s="59" t="s">
        <v>1035</v>
      </c>
      <c r="I2374" s="60">
        <v>65622</v>
      </c>
      <c r="J2374" s="60"/>
      <c r="K2374" s="60"/>
      <c r="L2374" s="60"/>
      <c r="M2374" s="60"/>
      <c r="N2374" s="60"/>
      <c r="O2374" s="60"/>
      <c r="P2374" s="60"/>
      <c r="Q2374" s="60"/>
      <c r="R2374" s="60"/>
      <c r="S2374" s="60"/>
      <c r="T2374" s="60"/>
      <c r="U2374" s="58">
        <f t="shared" si="37"/>
        <v>65622</v>
      </c>
    </row>
    <row r="2375" spans="1:21">
      <c r="A2375" s="59">
        <v>2201</v>
      </c>
      <c r="B2375" s="59" t="s">
        <v>87</v>
      </c>
      <c r="C2375" s="59">
        <v>2201</v>
      </c>
      <c r="D2375" s="59" t="s">
        <v>87</v>
      </c>
      <c r="E2375" s="59" t="s">
        <v>1365</v>
      </c>
      <c r="F2375" s="59" t="s">
        <v>1366</v>
      </c>
      <c r="G2375" s="59">
        <v>9561800</v>
      </c>
      <c r="H2375" s="59" t="s">
        <v>1367</v>
      </c>
      <c r="I2375" s="60">
        <v>207873.91</v>
      </c>
      <c r="J2375" s="60"/>
      <c r="K2375" s="60">
        <v>207873.91</v>
      </c>
      <c r="L2375" s="60"/>
      <c r="M2375" s="60"/>
      <c r="N2375" s="60">
        <v>207873.91</v>
      </c>
      <c r="O2375" s="60"/>
      <c r="P2375" s="60"/>
      <c r="Q2375" s="60">
        <v>207873.91</v>
      </c>
      <c r="R2375" s="60"/>
      <c r="S2375" s="60"/>
      <c r="T2375" s="60"/>
      <c r="U2375" s="58">
        <f t="shared" si="37"/>
        <v>831495.64</v>
      </c>
    </row>
    <row r="2376" spans="1:21">
      <c r="A2376" s="59">
        <v>2201</v>
      </c>
      <c r="B2376" s="59" t="s">
        <v>87</v>
      </c>
      <c r="C2376" s="59">
        <v>2201</v>
      </c>
      <c r="D2376" s="59" t="s">
        <v>87</v>
      </c>
      <c r="E2376" s="59" t="s">
        <v>1365</v>
      </c>
      <c r="F2376" s="59" t="s">
        <v>1366</v>
      </c>
      <c r="G2376" s="59">
        <v>9582000</v>
      </c>
      <c r="H2376" s="59" t="s">
        <v>1049</v>
      </c>
      <c r="I2376" s="60">
        <v>7500</v>
      </c>
      <c r="J2376" s="60"/>
      <c r="K2376" s="60"/>
      <c r="L2376" s="60"/>
      <c r="M2376" s="60"/>
      <c r="N2376" s="60"/>
      <c r="O2376" s="60"/>
      <c r="P2376" s="60"/>
      <c r="Q2376" s="60"/>
      <c r="R2376" s="60"/>
      <c r="S2376" s="60"/>
      <c r="T2376" s="60"/>
      <c r="U2376" s="58">
        <f t="shared" si="37"/>
        <v>7500</v>
      </c>
    </row>
    <row r="2377" spans="1:21">
      <c r="A2377" s="59">
        <v>2201</v>
      </c>
      <c r="B2377" s="59" t="s">
        <v>87</v>
      </c>
      <c r="C2377" s="59">
        <v>2201</v>
      </c>
      <c r="D2377" s="59" t="s">
        <v>87</v>
      </c>
      <c r="E2377" s="59" t="s">
        <v>1365</v>
      </c>
      <c r="F2377" s="59" t="s">
        <v>1366</v>
      </c>
      <c r="G2377" s="59">
        <v>9583000</v>
      </c>
      <c r="H2377" s="59" t="s">
        <v>1050</v>
      </c>
      <c r="I2377" s="60"/>
      <c r="J2377" s="60"/>
      <c r="K2377" s="60"/>
      <c r="L2377" s="60">
        <v>2616.31</v>
      </c>
      <c r="M2377" s="60"/>
      <c r="N2377" s="60"/>
      <c r="O2377" s="60">
        <v>11083.27</v>
      </c>
      <c r="P2377" s="60"/>
      <c r="Q2377" s="60"/>
      <c r="R2377" s="60"/>
      <c r="S2377" s="60"/>
      <c r="T2377" s="60">
        <v>-130.82</v>
      </c>
      <c r="U2377" s="58">
        <f t="shared" si="37"/>
        <v>13568.76</v>
      </c>
    </row>
    <row r="2378" spans="1:21">
      <c r="A2378" s="59">
        <v>2201</v>
      </c>
      <c r="B2378" s="59" t="s">
        <v>87</v>
      </c>
      <c r="C2378" s="59">
        <v>2201</v>
      </c>
      <c r="D2378" s="59" t="s">
        <v>87</v>
      </c>
      <c r="E2378" s="59" t="s">
        <v>1365</v>
      </c>
      <c r="F2378" s="59" t="s">
        <v>1366</v>
      </c>
      <c r="G2378" s="59">
        <v>9903000</v>
      </c>
      <c r="H2378" s="59" t="s">
        <v>1065</v>
      </c>
      <c r="I2378" s="60"/>
      <c r="J2378" s="60"/>
      <c r="K2378" s="60"/>
      <c r="L2378" s="60"/>
      <c r="M2378" s="60"/>
      <c r="N2378" s="60"/>
      <c r="O2378" s="60"/>
      <c r="P2378" s="60">
        <v>24460</v>
      </c>
      <c r="Q2378" s="60">
        <v>2000</v>
      </c>
      <c r="R2378" s="60"/>
      <c r="S2378" s="60"/>
      <c r="T2378" s="60">
        <v>-3759.2</v>
      </c>
      <c r="U2378" s="58">
        <f t="shared" si="37"/>
        <v>22700.799999999999</v>
      </c>
    </row>
    <row r="2379" spans="1:21">
      <c r="A2379" s="59">
        <v>2201</v>
      </c>
      <c r="B2379" s="59" t="s">
        <v>87</v>
      </c>
      <c r="C2379" s="59">
        <v>2201</v>
      </c>
      <c r="D2379" s="59" t="s">
        <v>87</v>
      </c>
      <c r="E2379" s="59" t="s">
        <v>1365</v>
      </c>
      <c r="F2379" s="59" t="s">
        <v>1366</v>
      </c>
      <c r="G2379" s="59">
        <v>9930200</v>
      </c>
      <c r="H2379" s="59" t="s">
        <v>1069</v>
      </c>
      <c r="I2379" s="60">
        <v>452227.07</v>
      </c>
      <c r="J2379" s="60">
        <v>45995</v>
      </c>
      <c r="K2379" s="60">
        <v>496546.82</v>
      </c>
      <c r="L2379" s="60">
        <v>10157.44</v>
      </c>
      <c r="M2379" s="60">
        <v>36365</v>
      </c>
      <c r="N2379" s="60">
        <v>486131.07</v>
      </c>
      <c r="O2379" s="60">
        <v>39465.75</v>
      </c>
      <c r="P2379" s="60">
        <v>1038.8900000000001</v>
      </c>
      <c r="Q2379" s="60">
        <v>482828.84</v>
      </c>
      <c r="R2379" s="60">
        <v>31500</v>
      </c>
      <c r="S2379" s="60">
        <v>54550</v>
      </c>
      <c r="T2379" s="60">
        <v>131487.81</v>
      </c>
      <c r="U2379" s="58">
        <f t="shared" si="37"/>
        <v>2268293.69</v>
      </c>
    </row>
    <row r="2380" spans="1:21">
      <c r="A2380" s="59">
        <v>2201</v>
      </c>
      <c r="B2380" s="59" t="s">
        <v>87</v>
      </c>
      <c r="C2380" s="59">
        <v>2201</v>
      </c>
      <c r="D2380" s="59" t="s">
        <v>87</v>
      </c>
      <c r="E2380" s="59" t="s">
        <v>1365</v>
      </c>
      <c r="F2380" s="59" t="s">
        <v>1366</v>
      </c>
      <c r="G2380" s="59">
        <v>9935000</v>
      </c>
      <c r="H2380" s="59" t="s">
        <v>1070</v>
      </c>
      <c r="I2380" s="60"/>
      <c r="J2380" s="60"/>
      <c r="K2380" s="60">
        <v>2500</v>
      </c>
      <c r="L2380" s="60">
        <v>2616.31</v>
      </c>
      <c r="M2380" s="60"/>
      <c r="N2380" s="60"/>
      <c r="O2380" s="60"/>
      <c r="P2380" s="60"/>
      <c r="Q2380" s="60"/>
      <c r="R2380" s="60"/>
      <c r="S2380" s="60"/>
      <c r="T2380" s="60">
        <v>-130.82</v>
      </c>
      <c r="U2380" s="58">
        <f t="shared" si="37"/>
        <v>4985.49</v>
      </c>
    </row>
    <row r="2381" spans="1:21">
      <c r="A2381" s="59">
        <v>2201</v>
      </c>
      <c r="B2381" s="59" t="s">
        <v>87</v>
      </c>
      <c r="C2381" s="59">
        <v>2201</v>
      </c>
      <c r="D2381" s="59" t="s">
        <v>87</v>
      </c>
      <c r="E2381" s="59" t="s">
        <v>1368</v>
      </c>
      <c r="F2381" s="59" t="s">
        <v>1369</v>
      </c>
      <c r="G2381" s="59">
        <v>9426100</v>
      </c>
      <c r="H2381" s="59" t="s">
        <v>1218</v>
      </c>
      <c r="I2381" s="60">
        <v>78044.33</v>
      </c>
      <c r="J2381" s="60">
        <v>95826.48</v>
      </c>
      <c r="K2381" s="60">
        <v>138750</v>
      </c>
      <c r="L2381" s="60">
        <v>128010.31</v>
      </c>
      <c r="M2381" s="60">
        <v>232262.5</v>
      </c>
      <c r="N2381" s="60">
        <v>672127.44</v>
      </c>
      <c r="O2381" s="60">
        <v>224566.97</v>
      </c>
      <c r="P2381" s="60">
        <v>1405661.95</v>
      </c>
      <c r="Q2381" s="60">
        <v>154191.34</v>
      </c>
      <c r="R2381" s="60">
        <v>215985.77</v>
      </c>
      <c r="S2381" s="60">
        <v>192238.42</v>
      </c>
      <c r="T2381" s="60">
        <v>196846.29</v>
      </c>
      <c r="U2381" s="58">
        <f t="shared" si="37"/>
        <v>3734511.8</v>
      </c>
    </row>
    <row r="2382" spans="1:21">
      <c r="A2382" s="59">
        <v>2201</v>
      </c>
      <c r="B2382" s="59" t="s">
        <v>87</v>
      </c>
      <c r="C2382" s="59">
        <v>2201</v>
      </c>
      <c r="D2382" s="59" t="s">
        <v>87</v>
      </c>
      <c r="E2382" s="59" t="s">
        <v>1370</v>
      </c>
      <c r="F2382" s="59" t="s">
        <v>1371</v>
      </c>
      <c r="G2382" s="59">
        <v>9426100</v>
      </c>
      <c r="H2382" s="59" t="s">
        <v>1218</v>
      </c>
      <c r="I2382" s="60">
        <v>163784.79999999999</v>
      </c>
      <c r="J2382" s="60">
        <v>192178.32</v>
      </c>
      <c r="K2382" s="60">
        <v>27739.9</v>
      </c>
      <c r="L2382" s="60">
        <v>66285.899999999994</v>
      </c>
      <c r="M2382" s="60">
        <v>179002.71</v>
      </c>
      <c r="N2382" s="60">
        <v>-463633.5</v>
      </c>
      <c r="O2382" s="60">
        <v>13057.58</v>
      </c>
      <c r="P2382" s="60">
        <v>133326.16</v>
      </c>
      <c r="Q2382" s="60">
        <v>114764.83</v>
      </c>
      <c r="R2382" s="60">
        <v>413534.73</v>
      </c>
      <c r="S2382" s="60">
        <v>49541.05</v>
      </c>
      <c r="T2382" s="60">
        <v>-36574.47</v>
      </c>
      <c r="U2382" s="58">
        <f t="shared" si="37"/>
        <v>853008.01</v>
      </c>
    </row>
    <row r="2383" spans="1:21">
      <c r="A2383" s="59">
        <v>2201</v>
      </c>
      <c r="B2383" s="59" t="s">
        <v>87</v>
      </c>
      <c r="C2383" s="59">
        <v>2201</v>
      </c>
      <c r="D2383" s="59" t="s">
        <v>87</v>
      </c>
      <c r="E2383" s="59" t="s">
        <v>1372</v>
      </c>
      <c r="F2383" s="59" t="s">
        <v>1373</v>
      </c>
      <c r="G2383" s="59">
        <v>9426100</v>
      </c>
      <c r="H2383" s="59" t="s">
        <v>1218</v>
      </c>
      <c r="I2383" s="60">
        <v>52582.5</v>
      </c>
      <c r="J2383" s="60">
        <v>22233.33</v>
      </c>
      <c r="K2383" s="60">
        <v>27588.33</v>
      </c>
      <c r="L2383" s="60">
        <v>50833.33</v>
      </c>
      <c r="M2383" s="60">
        <v>49034.66</v>
      </c>
      <c r="N2383" s="60">
        <v>-52855</v>
      </c>
      <c r="O2383" s="60">
        <v>96833.33</v>
      </c>
      <c r="P2383" s="60">
        <v>67453.33</v>
      </c>
      <c r="Q2383" s="60">
        <v>24833.33</v>
      </c>
      <c r="R2383" s="60">
        <v>21833.33</v>
      </c>
      <c r="S2383" s="60">
        <v>20833.330000000002</v>
      </c>
      <c r="T2383" s="60">
        <v>38333.33</v>
      </c>
      <c r="U2383" s="58">
        <f t="shared" si="37"/>
        <v>419537.13000000006</v>
      </c>
    </row>
    <row r="2384" spans="1:21">
      <c r="A2384" s="59">
        <v>2201</v>
      </c>
      <c r="B2384" s="59" t="s">
        <v>87</v>
      </c>
      <c r="C2384" s="59">
        <v>2201</v>
      </c>
      <c r="D2384" s="59" t="s">
        <v>87</v>
      </c>
      <c r="E2384" s="59" t="s">
        <v>1374</v>
      </c>
      <c r="F2384" s="59" t="s">
        <v>1375</v>
      </c>
      <c r="G2384" s="59">
        <v>9184100</v>
      </c>
      <c r="H2384" s="59" t="s">
        <v>93</v>
      </c>
      <c r="I2384" s="60">
        <v>37.24</v>
      </c>
      <c r="J2384" s="60">
        <v>95.53</v>
      </c>
      <c r="K2384" s="60">
        <v>36.159999999999997</v>
      </c>
      <c r="L2384" s="60">
        <v>36.520000000000003</v>
      </c>
      <c r="M2384" s="60">
        <v>33.9</v>
      </c>
      <c r="N2384" s="60">
        <v>36.159999999999997</v>
      </c>
      <c r="O2384" s="60">
        <v>519.99</v>
      </c>
      <c r="P2384" s="60">
        <v>36.200000000000003</v>
      </c>
      <c r="Q2384" s="60">
        <v>36</v>
      </c>
      <c r="R2384" s="60">
        <v>36</v>
      </c>
      <c r="S2384" s="60">
        <v>41</v>
      </c>
      <c r="T2384" s="60">
        <v>4171.3599999999997</v>
      </c>
      <c r="U2384" s="58">
        <f t="shared" si="37"/>
        <v>5116.0599999999995</v>
      </c>
    </row>
    <row r="2385" spans="1:21">
      <c r="A2385" s="59">
        <v>2201</v>
      </c>
      <c r="B2385" s="59" t="s">
        <v>87</v>
      </c>
      <c r="C2385" s="59">
        <v>2201</v>
      </c>
      <c r="D2385" s="59" t="s">
        <v>87</v>
      </c>
      <c r="E2385" s="59" t="s">
        <v>1374</v>
      </c>
      <c r="F2385" s="59" t="s">
        <v>1375</v>
      </c>
      <c r="G2385" s="59">
        <v>9431000</v>
      </c>
      <c r="H2385" s="59" t="s">
        <v>1376</v>
      </c>
      <c r="I2385" s="60">
        <v>193104.18</v>
      </c>
      <c r="J2385" s="60"/>
      <c r="K2385" s="60"/>
      <c r="L2385" s="60">
        <v>251784.25</v>
      </c>
      <c r="M2385" s="60">
        <v>2083.33</v>
      </c>
      <c r="N2385" s="60"/>
      <c r="O2385" s="60">
        <v>322706.92</v>
      </c>
      <c r="P2385" s="60"/>
      <c r="Q2385" s="60">
        <v>-144006.76999999999</v>
      </c>
      <c r="R2385" s="60">
        <v>245812.5</v>
      </c>
      <c r="S2385" s="60"/>
      <c r="T2385" s="60">
        <v>25000</v>
      </c>
      <c r="U2385" s="58">
        <f t="shared" si="37"/>
        <v>896484.40999999992</v>
      </c>
    </row>
    <row r="2386" spans="1:21">
      <c r="A2386" s="59">
        <v>2201</v>
      </c>
      <c r="B2386" s="59" t="s">
        <v>87</v>
      </c>
      <c r="C2386" s="59">
        <v>2201</v>
      </c>
      <c r="D2386" s="59" t="s">
        <v>87</v>
      </c>
      <c r="E2386" s="59" t="s">
        <v>1374</v>
      </c>
      <c r="F2386" s="59" t="s">
        <v>1375</v>
      </c>
      <c r="G2386" s="59">
        <v>9581000</v>
      </c>
      <c r="H2386" s="59" t="s">
        <v>1048</v>
      </c>
      <c r="I2386" s="60"/>
      <c r="J2386" s="60"/>
      <c r="K2386" s="60"/>
      <c r="L2386" s="60"/>
      <c r="M2386" s="60"/>
      <c r="N2386" s="60"/>
      <c r="O2386" s="60">
        <v>32.39</v>
      </c>
      <c r="P2386" s="60"/>
      <c r="Q2386" s="60"/>
      <c r="R2386" s="60"/>
      <c r="S2386" s="60"/>
      <c r="T2386" s="60"/>
      <c r="U2386" s="58">
        <f t="shared" si="37"/>
        <v>32.39</v>
      </c>
    </row>
    <row r="2387" spans="1:21">
      <c r="A2387" s="59">
        <v>2201</v>
      </c>
      <c r="B2387" s="59" t="s">
        <v>87</v>
      </c>
      <c r="C2387" s="59">
        <v>2201</v>
      </c>
      <c r="D2387" s="59" t="s">
        <v>87</v>
      </c>
      <c r="E2387" s="59" t="s">
        <v>1374</v>
      </c>
      <c r="F2387" s="59" t="s">
        <v>1375</v>
      </c>
      <c r="G2387" s="59">
        <v>9593000</v>
      </c>
      <c r="H2387" s="59" t="s">
        <v>1058</v>
      </c>
      <c r="I2387" s="60"/>
      <c r="J2387" s="60"/>
      <c r="K2387" s="60"/>
      <c r="L2387" s="60"/>
      <c r="M2387" s="60"/>
      <c r="N2387" s="60"/>
      <c r="O2387" s="60">
        <v>1.49</v>
      </c>
      <c r="P2387" s="60"/>
      <c r="Q2387" s="60"/>
      <c r="R2387" s="60"/>
      <c r="S2387" s="60"/>
      <c r="T2387" s="60"/>
      <c r="U2387" s="58">
        <f t="shared" si="37"/>
        <v>1.49</v>
      </c>
    </row>
    <row r="2388" spans="1:21">
      <c r="A2388" s="59">
        <v>2201</v>
      </c>
      <c r="B2388" s="59" t="s">
        <v>87</v>
      </c>
      <c r="C2388" s="59">
        <v>2201</v>
      </c>
      <c r="D2388" s="59" t="s">
        <v>87</v>
      </c>
      <c r="E2388" s="59" t="s">
        <v>1374</v>
      </c>
      <c r="F2388" s="59" t="s">
        <v>1375</v>
      </c>
      <c r="G2388" s="59">
        <v>9921000</v>
      </c>
      <c r="H2388" s="59" t="s">
        <v>1137</v>
      </c>
      <c r="I2388" s="60">
        <v>56633.48</v>
      </c>
      <c r="J2388" s="60">
        <v>49123.91</v>
      </c>
      <c r="K2388" s="60">
        <v>47977.75</v>
      </c>
      <c r="L2388" s="60">
        <v>52346.46</v>
      </c>
      <c r="M2388" s="60">
        <v>43066.71</v>
      </c>
      <c r="N2388" s="60">
        <v>52018.85</v>
      </c>
      <c r="O2388" s="60">
        <v>53783.8</v>
      </c>
      <c r="P2388" s="60">
        <v>49682.81</v>
      </c>
      <c r="Q2388" s="60">
        <v>57162.33</v>
      </c>
      <c r="R2388" s="60">
        <v>44037.54</v>
      </c>
      <c r="S2388" s="60">
        <v>46435.14</v>
      </c>
      <c r="T2388" s="60">
        <v>9448.94</v>
      </c>
      <c r="U2388" s="58">
        <f t="shared" si="37"/>
        <v>561717.71999999986</v>
      </c>
    </row>
    <row r="2389" spans="1:21">
      <c r="A2389" s="59">
        <v>2201</v>
      </c>
      <c r="B2389" s="59" t="s">
        <v>87</v>
      </c>
      <c r="C2389" s="59">
        <v>2201</v>
      </c>
      <c r="D2389" s="59" t="s">
        <v>87</v>
      </c>
      <c r="E2389" s="59" t="s">
        <v>1377</v>
      </c>
      <c r="F2389" s="59" t="s">
        <v>1378</v>
      </c>
      <c r="G2389" s="59">
        <v>9930200</v>
      </c>
      <c r="H2389" s="59" t="s">
        <v>1069</v>
      </c>
      <c r="I2389" s="60">
        <v>350</v>
      </c>
      <c r="J2389" s="60">
        <v>495.4</v>
      </c>
      <c r="K2389" s="60"/>
      <c r="L2389" s="60"/>
      <c r="M2389" s="60">
        <v>887.5</v>
      </c>
      <c r="N2389" s="60"/>
      <c r="O2389" s="60"/>
      <c r="P2389" s="60"/>
      <c r="Q2389" s="60">
        <v>3008</v>
      </c>
      <c r="R2389" s="60"/>
      <c r="S2389" s="60"/>
      <c r="T2389" s="60">
        <v>71000</v>
      </c>
      <c r="U2389" s="58">
        <f t="shared" si="37"/>
        <v>75740.899999999994</v>
      </c>
    </row>
    <row r="2390" spans="1:21">
      <c r="A2390" s="59">
        <v>2201</v>
      </c>
      <c r="B2390" s="59" t="s">
        <v>87</v>
      </c>
      <c r="C2390" s="59">
        <v>2201</v>
      </c>
      <c r="D2390" s="59" t="s">
        <v>87</v>
      </c>
      <c r="E2390" s="59" t="s">
        <v>1379</v>
      </c>
      <c r="F2390" s="59" t="s">
        <v>1380</v>
      </c>
      <c r="G2390" s="59">
        <v>9501000</v>
      </c>
      <c r="H2390" s="59" t="s">
        <v>1018</v>
      </c>
      <c r="I2390" s="60"/>
      <c r="J2390" s="60"/>
      <c r="K2390" s="60"/>
      <c r="L2390" s="60"/>
      <c r="M2390" s="60"/>
      <c r="N2390" s="60"/>
      <c r="O2390" s="60"/>
      <c r="P2390" s="60"/>
      <c r="Q2390" s="60"/>
      <c r="R2390" s="60"/>
      <c r="S2390" s="60">
        <v>47</v>
      </c>
      <c r="T2390" s="60"/>
      <c r="U2390" s="58">
        <f t="shared" si="37"/>
        <v>47</v>
      </c>
    </row>
    <row r="2391" spans="1:21">
      <c r="A2391" s="59">
        <v>2201</v>
      </c>
      <c r="B2391" s="59" t="s">
        <v>87</v>
      </c>
      <c r="C2391" s="59">
        <v>2201</v>
      </c>
      <c r="D2391" s="59" t="s">
        <v>87</v>
      </c>
      <c r="E2391" s="59" t="s">
        <v>1379</v>
      </c>
      <c r="F2391" s="59" t="s">
        <v>1380</v>
      </c>
      <c r="G2391" s="59">
        <v>9502000</v>
      </c>
      <c r="H2391" s="59" t="s">
        <v>1019</v>
      </c>
      <c r="I2391" s="60"/>
      <c r="J2391" s="60"/>
      <c r="K2391" s="60"/>
      <c r="L2391" s="60"/>
      <c r="M2391" s="60"/>
      <c r="N2391" s="60"/>
      <c r="O2391" s="60"/>
      <c r="P2391" s="60"/>
      <c r="Q2391" s="60"/>
      <c r="R2391" s="60"/>
      <c r="S2391" s="60">
        <v>310</v>
      </c>
      <c r="T2391" s="60"/>
      <c r="U2391" s="58">
        <f t="shared" si="37"/>
        <v>310</v>
      </c>
    </row>
    <row r="2392" spans="1:21">
      <c r="A2392" s="59">
        <v>2201</v>
      </c>
      <c r="B2392" s="59" t="s">
        <v>87</v>
      </c>
      <c r="C2392" s="59">
        <v>2201</v>
      </c>
      <c r="D2392" s="59" t="s">
        <v>87</v>
      </c>
      <c r="E2392" s="59" t="s">
        <v>1379</v>
      </c>
      <c r="F2392" s="59" t="s">
        <v>1380</v>
      </c>
      <c r="G2392" s="59">
        <v>9506000</v>
      </c>
      <c r="H2392" s="59" t="s">
        <v>1021</v>
      </c>
      <c r="I2392" s="60">
        <v>11500</v>
      </c>
      <c r="J2392" s="60"/>
      <c r="K2392" s="60"/>
      <c r="L2392" s="60"/>
      <c r="M2392" s="60"/>
      <c r="N2392" s="60"/>
      <c r="O2392" s="60"/>
      <c r="P2392" s="60"/>
      <c r="Q2392" s="60"/>
      <c r="R2392" s="60"/>
      <c r="S2392" s="60">
        <v>117</v>
      </c>
      <c r="T2392" s="60"/>
      <c r="U2392" s="58">
        <f t="shared" si="37"/>
        <v>11617</v>
      </c>
    </row>
    <row r="2393" spans="1:21">
      <c r="A2393" s="59">
        <v>2201</v>
      </c>
      <c r="B2393" s="59" t="s">
        <v>87</v>
      </c>
      <c r="C2393" s="59">
        <v>2201</v>
      </c>
      <c r="D2393" s="59" t="s">
        <v>87</v>
      </c>
      <c r="E2393" s="59" t="s">
        <v>1379</v>
      </c>
      <c r="F2393" s="59" t="s">
        <v>1380</v>
      </c>
      <c r="G2393" s="59">
        <v>9549000</v>
      </c>
      <c r="H2393" s="59" t="s">
        <v>1030</v>
      </c>
      <c r="I2393" s="60">
        <v>23000</v>
      </c>
      <c r="J2393" s="60"/>
      <c r="K2393" s="60"/>
      <c r="L2393" s="60"/>
      <c r="M2393" s="60"/>
      <c r="N2393" s="60"/>
      <c r="O2393" s="60"/>
      <c r="P2393" s="60"/>
      <c r="Q2393" s="60"/>
      <c r="R2393" s="60"/>
      <c r="S2393" s="60"/>
      <c r="T2393" s="60"/>
      <c r="U2393" s="58">
        <f t="shared" si="37"/>
        <v>23000</v>
      </c>
    </row>
    <row r="2394" spans="1:21">
      <c r="A2394" s="59">
        <v>2201</v>
      </c>
      <c r="B2394" s="59" t="s">
        <v>87</v>
      </c>
      <c r="C2394" s="59">
        <v>2201</v>
      </c>
      <c r="D2394" s="59" t="s">
        <v>87</v>
      </c>
      <c r="E2394" s="59" t="s">
        <v>1379</v>
      </c>
      <c r="F2394" s="59" t="s">
        <v>1380</v>
      </c>
      <c r="G2394" s="59">
        <v>9553000</v>
      </c>
      <c r="H2394" s="59" t="s">
        <v>1032</v>
      </c>
      <c r="I2394" s="60"/>
      <c r="J2394" s="60">
        <v>100</v>
      </c>
      <c r="K2394" s="60"/>
      <c r="L2394" s="60"/>
      <c r="M2394" s="60"/>
      <c r="N2394" s="60"/>
      <c r="O2394" s="60"/>
      <c r="P2394" s="60"/>
      <c r="Q2394" s="60"/>
      <c r="R2394" s="60"/>
      <c r="S2394" s="60">
        <v>310</v>
      </c>
      <c r="T2394" s="60"/>
      <c r="U2394" s="58">
        <f t="shared" si="37"/>
        <v>410</v>
      </c>
    </row>
    <row r="2395" spans="1:21">
      <c r="A2395" s="59">
        <v>2201</v>
      </c>
      <c r="B2395" s="59" t="s">
        <v>87</v>
      </c>
      <c r="C2395" s="59">
        <v>2201</v>
      </c>
      <c r="D2395" s="59" t="s">
        <v>87</v>
      </c>
      <c r="E2395" s="59" t="s">
        <v>1379</v>
      </c>
      <c r="F2395" s="59" t="s">
        <v>1380</v>
      </c>
      <c r="G2395" s="59">
        <v>9585000</v>
      </c>
      <c r="H2395" s="59" t="s">
        <v>1052</v>
      </c>
      <c r="I2395" s="60"/>
      <c r="J2395" s="60"/>
      <c r="K2395" s="60"/>
      <c r="L2395" s="60"/>
      <c r="M2395" s="60"/>
      <c r="N2395" s="60"/>
      <c r="O2395" s="60"/>
      <c r="P2395" s="60"/>
      <c r="Q2395" s="60"/>
      <c r="R2395" s="60"/>
      <c r="S2395" s="60">
        <v>396.5</v>
      </c>
      <c r="T2395" s="60"/>
      <c r="U2395" s="58">
        <f t="shared" si="37"/>
        <v>396.5</v>
      </c>
    </row>
    <row r="2396" spans="1:21">
      <c r="A2396" s="59">
        <v>2201</v>
      </c>
      <c r="B2396" s="59" t="s">
        <v>87</v>
      </c>
      <c r="C2396" s="59">
        <v>2201</v>
      </c>
      <c r="D2396" s="59" t="s">
        <v>87</v>
      </c>
      <c r="E2396" s="59" t="s">
        <v>1381</v>
      </c>
      <c r="F2396" s="59" t="s">
        <v>1382</v>
      </c>
      <c r="G2396" s="59">
        <v>9184100</v>
      </c>
      <c r="H2396" s="59" t="s">
        <v>93</v>
      </c>
      <c r="I2396" s="60">
        <v>931.58</v>
      </c>
      <c r="J2396" s="60">
        <v>8160.06</v>
      </c>
      <c r="K2396" s="60">
        <v>161.55000000000001</v>
      </c>
      <c r="L2396" s="60">
        <v>314.56</v>
      </c>
      <c r="M2396" s="60">
        <v>485.91</v>
      </c>
      <c r="N2396" s="60">
        <v>591.52</v>
      </c>
      <c r="O2396" s="60">
        <v>-670.9</v>
      </c>
      <c r="P2396" s="60">
        <v>1226.2</v>
      </c>
      <c r="Q2396" s="60">
        <v>2093.6999999999998</v>
      </c>
      <c r="R2396" s="60">
        <v>7776.33</v>
      </c>
      <c r="S2396" s="60">
        <v>1567.36</v>
      </c>
      <c r="T2396" s="60">
        <v>-661.27</v>
      </c>
      <c r="U2396" s="58">
        <f t="shared" si="37"/>
        <v>21976.600000000002</v>
      </c>
    </row>
    <row r="2397" spans="1:21">
      <c r="A2397" s="59">
        <v>2201</v>
      </c>
      <c r="B2397" s="59" t="s">
        <v>87</v>
      </c>
      <c r="C2397" s="59">
        <v>2201</v>
      </c>
      <c r="D2397" s="59" t="s">
        <v>87</v>
      </c>
      <c r="E2397" s="59" t="s">
        <v>1381</v>
      </c>
      <c r="F2397" s="59" t="s">
        <v>1382</v>
      </c>
      <c r="G2397" s="59">
        <v>9416000</v>
      </c>
      <c r="H2397" s="59" t="s">
        <v>1015</v>
      </c>
      <c r="I2397" s="60"/>
      <c r="J2397" s="60"/>
      <c r="K2397" s="60"/>
      <c r="L2397" s="60"/>
      <c r="M2397" s="60"/>
      <c r="N2397" s="60"/>
      <c r="O2397" s="60"/>
      <c r="P2397" s="60"/>
      <c r="Q2397" s="60"/>
      <c r="R2397" s="60">
        <v>107.5</v>
      </c>
      <c r="S2397" s="60">
        <v>0.08</v>
      </c>
      <c r="T2397" s="60">
        <v>0.11</v>
      </c>
      <c r="U2397" s="58">
        <f t="shared" si="37"/>
        <v>107.69</v>
      </c>
    </row>
    <row r="2398" spans="1:21">
      <c r="A2398" s="59">
        <v>2201</v>
      </c>
      <c r="B2398" s="59" t="s">
        <v>87</v>
      </c>
      <c r="C2398" s="59">
        <v>2201</v>
      </c>
      <c r="D2398" s="59" t="s">
        <v>87</v>
      </c>
      <c r="E2398" s="59" t="s">
        <v>1381</v>
      </c>
      <c r="F2398" s="59" t="s">
        <v>1382</v>
      </c>
      <c r="G2398" s="59">
        <v>9500000</v>
      </c>
      <c r="H2398" s="59" t="s">
        <v>1017</v>
      </c>
      <c r="I2398" s="60"/>
      <c r="J2398" s="60">
        <v>495.03</v>
      </c>
      <c r="K2398" s="60"/>
      <c r="L2398" s="60">
        <v>93.07</v>
      </c>
      <c r="M2398" s="60"/>
      <c r="N2398" s="60">
        <v>60</v>
      </c>
      <c r="O2398" s="60">
        <v>160</v>
      </c>
      <c r="P2398" s="60"/>
      <c r="Q2398" s="60"/>
      <c r="R2398" s="60"/>
      <c r="S2398" s="60">
        <v>1391.96</v>
      </c>
      <c r="T2398" s="60">
        <v>570.38</v>
      </c>
      <c r="U2398" s="58">
        <f t="shared" si="37"/>
        <v>2770.44</v>
      </c>
    </row>
    <row r="2399" spans="1:21">
      <c r="A2399" s="59">
        <v>2201</v>
      </c>
      <c r="B2399" s="59" t="s">
        <v>87</v>
      </c>
      <c r="C2399" s="59">
        <v>2201</v>
      </c>
      <c r="D2399" s="59" t="s">
        <v>87</v>
      </c>
      <c r="E2399" s="59" t="s">
        <v>1381</v>
      </c>
      <c r="F2399" s="59" t="s">
        <v>1382</v>
      </c>
      <c r="G2399" s="59">
        <v>9501000</v>
      </c>
      <c r="H2399" s="59" t="s">
        <v>1018</v>
      </c>
      <c r="I2399" s="60"/>
      <c r="J2399" s="60"/>
      <c r="K2399" s="60"/>
      <c r="L2399" s="60"/>
      <c r="M2399" s="60"/>
      <c r="N2399" s="60"/>
      <c r="O2399" s="60"/>
      <c r="P2399" s="60"/>
      <c r="Q2399" s="60"/>
      <c r="R2399" s="60"/>
      <c r="S2399" s="60">
        <v>0.05</v>
      </c>
      <c r="T2399" s="60">
        <v>0.06</v>
      </c>
      <c r="U2399" s="58">
        <f t="shared" si="37"/>
        <v>0.11</v>
      </c>
    </row>
    <row r="2400" spans="1:21">
      <c r="A2400" s="59">
        <v>2201</v>
      </c>
      <c r="B2400" s="59" t="s">
        <v>87</v>
      </c>
      <c r="C2400" s="59">
        <v>2201</v>
      </c>
      <c r="D2400" s="59" t="s">
        <v>87</v>
      </c>
      <c r="E2400" s="59" t="s">
        <v>1381</v>
      </c>
      <c r="F2400" s="59" t="s">
        <v>1382</v>
      </c>
      <c r="G2400" s="59">
        <v>9502000</v>
      </c>
      <c r="H2400" s="59" t="s">
        <v>1019</v>
      </c>
      <c r="I2400" s="60"/>
      <c r="J2400" s="60"/>
      <c r="K2400" s="60"/>
      <c r="L2400" s="60"/>
      <c r="M2400" s="60">
        <v>375</v>
      </c>
      <c r="N2400" s="60"/>
      <c r="O2400" s="60"/>
      <c r="P2400" s="60"/>
      <c r="Q2400" s="60"/>
      <c r="R2400" s="60"/>
      <c r="S2400" s="60">
        <v>0.57999999999999996</v>
      </c>
      <c r="T2400" s="60">
        <v>0.9</v>
      </c>
      <c r="U2400" s="58">
        <f t="shared" si="37"/>
        <v>376.47999999999996</v>
      </c>
    </row>
    <row r="2401" spans="1:21">
      <c r="A2401" s="59">
        <v>2201</v>
      </c>
      <c r="B2401" s="59" t="s">
        <v>87</v>
      </c>
      <c r="C2401" s="59">
        <v>2201</v>
      </c>
      <c r="D2401" s="59" t="s">
        <v>87</v>
      </c>
      <c r="E2401" s="59" t="s">
        <v>1381</v>
      </c>
      <c r="F2401" s="59" t="s">
        <v>1382</v>
      </c>
      <c r="G2401" s="59">
        <v>9505000</v>
      </c>
      <c r="H2401" s="59" t="s">
        <v>1020</v>
      </c>
      <c r="I2401" s="60"/>
      <c r="J2401" s="60"/>
      <c r="K2401" s="60"/>
      <c r="L2401" s="60"/>
      <c r="M2401" s="60"/>
      <c r="N2401" s="60"/>
      <c r="O2401" s="60"/>
      <c r="P2401" s="60"/>
      <c r="Q2401" s="60"/>
      <c r="R2401" s="60"/>
      <c r="S2401" s="60">
        <v>0.41</v>
      </c>
      <c r="T2401" s="60">
        <v>0.66</v>
      </c>
      <c r="U2401" s="58">
        <f t="shared" si="37"/>
        <v>1.07</v>
      </c>
    </row>
    <row r="2402" spans="1:21">
      <c r="A2402" s="59">
        <v>2201</v>
      </c>
      <c r="B2402" s="59" t="s">
        <v>87</v>
      </c>
      <c r="C2402" s="59">
        <v>2201</v>
      </c>
      <c r="D2402" s="59" t="s">
        <v>87</v>
      </c>
      <c r="E2402" s="59" t="s">
        <v>1381</v>
      </c>
      <c r="F2402" s="59" t="s">
        <v>1382</v>
      </c>
      <c r="G2402" s="59">
        <v>9506000</v>
      </c>
      <c r="H2402" s="59" t="s">
        <v>1021</v>
      </c>
      <c r="I2402" s="60"/>
      <c r="J2402" s="60"/>
      <c r="K2402" s="60"/>
      <c r="L2402" s="60"/>
      <c r="M2402" s="60">
        <v>25</v>
      </c>
      <c r="N2402" s="60"/>
      <c r="O2402" s="60"/>
      <c r="P2402" s="60"/>
      <c r="Q2402" s="60"/>
      <c r="R2402" s="60"/>
      <c r="S2402" s="60">
        <v>0.17</v>
      </c>
      <c r="T2402" s="60">
        <v>28.04</v>
      </c>
      <c r="U2402" s="58">
        <f t="shared" si="37"/>
        <v>53.21</v>
      </c>
    </row>
    <row r="2403" spans="1:21">
      <c r="A2403" s="59">
        <v>2201</v>
      </c>
      <c r="B2403" s="59" t="s">
        <v>87</v>
      </c>
      <c r="C2403" s="59">
        <v>2201</v>
      </c>
      <c r="D2403" s="59" t="s">
        <v>87</v>
      </c>
      <c r="E2403" s="59" t="s">
        <v>1381</v>
      </c>
      <c r="F2403" s="59" t="s">
        <v>1382</v>
      </c>
      <c r="G2403" s="59">
        <v>9511000</v>
      </c>
      <c r="H2403" s="59" t="s">
        <v>1023</v>
      </c>
      <c r="I2403" s="60"/>
      <c r="J2403" s="60"/>
      <c r="K2403" s="60"/>
      <c r="L2403" s="60"/>
      <c r="M2403" s="60"/>
      <c r="N2403" s="60"/>
      <c r="O2403" s="60"/>
      <c r="P2403" s="60"/>
      <c r="Q2403" s="60"/>
      <c r="R2403" s="60"/>
      <c r="S2403" s="60">
        <v>0.1</v>
      </c>
      <c r="T2403" s="60">
        <v>0.13</v>
      </c>
      <c r="U2403" s="58">
        <f t="shared" si="37"/>
        <v>0.23</v>
      </c>
    </row>
    <row r="2404" spans="1:21">
      <c r="A2404" s="59">
        <v>2201</v>
      </c>
      <c r="B2404" s="59" t="s">
        <v>87</v>
      </c>
      <c r="C2404" s="59">
        <v>2201</v>
      </c>
      <c r="D2404" s="59" t="s">
        <v>87</v>
      </c>
      <c r="E2404" s="59" t="s">
        <v>1381</v>
      </c>
      <c r="F2404" s="59" t="s">
        <v>1382</v>
      </c>
      <c r="G2404" s="59">
        <v>9512000</v>
      </c>
      <c r="H2404" s="59" t="s">
        <v>1024</v>
      </c>
      <c r="I2404" s="60"/>
      <c r="J2404" s="60"/>
      <c r="K2404" s="60"/>
      <c r="L2404" s="60"/>
      <c r="M2404" s="60"/>
      <c r="N2404" s="60"/>
      <c r="O2404" s="60"/>
      <c r="P2404" s="60"/>
      <c r="Q2404" s="60"/>
      <c r="R2404" s="60"/>
      <c r="S2404" s="60">
        <v>0.94</v>
      </c>
      <c r="T2404" s="60">
        <v>1.23</v>
      </c>
      <c r="U2404" s="58">
        <f t="shared" si="37"/>
        <v>2.17</v>
      </c>
    </row>
    <row r="2405" spans="1:21">
      <c r="A2405" s="59">
        <v>2201</v>
      </c>
      <c r="B2405" s="59" t="s">
        <v>87</v>
      </c>
      <c r="C2405" s="59">
        <v>2201</v>
      </c>
      <c r="D2405" s="59" t="s">
        <v>87</v>
      </c>
      <c r="E2405" s="59" t="s">
        <v>1381</v>
      </c>
      <c r="F2405" s="59" t="s">
        <v>1382</v>
      </c>
      <c r="G2405" s="59">
        <v>9513000</v>
      </c>
      <c r="H2405" s="59" t="s">
        <v>1025</v>
      </c>
      <c r="I2405" s="60"/>
      <c r="J2405" s="60"/>
      <c r="K2405" s="60"/>
      <c r="L2405" s="60"/>
      <c r="M2405" s="60"/>
      <c r="N2405" s="60">
        <v>72</v>
      </c>
      <c r="O2405" s="60"/>
      <c r="P2405" s="60"/>
      <c r="Q2405" s="60"/>
      <c r="R2405" s="60"/>
      <c r="S2405" s="60">
        <v>0.13</v>
      </c>
      <c r="T2405" s="60">
        <v>7.0000000000000007E-2</v>
      </c>
      <c r="U2405" s="58">
        <f t="shared" si="37"/>
        <v>72.199999999999989</v>
      </c>
    </row>
    <row r="2406" spans="1:21">
      <c r="A2406" s="59">
        <v>2201</v>
      </c>
      <c r="B2406" s="59" t="s">
        <v>87</v>
      </c>
      <c r="C2406" s="59">
        <v>2201</v>
      </c>
      <c r="D2406" s="59" t="s">
        <v>87</v>
      </c>
      <c r="E2406" s="59" t="s">
        <v>1381</v>
      </c>
      <c r="F2406" s="59" t="s">
        <v>1382</v>
      </c>
      <c r="G2406" s="59">
        <v>9514000</v>
      </c>
      <c r="H2406" s="59" t="s">
        <v>1026</v>
      </c>
      <c r="I2406" s="60"/>
      <c r="J2406" s="60"/>
      <c r="K2406" s="60"/>
      <c r="L2406" s="60"/>
      <c r="M2406" s="60"/>
      <c r="N2406" s="60"/>
      <c r="O2406" s="60"/>
      <c r="P2406" s="60"/>
      <c r="Q2406" s="60"/>
      <c r="R2406" s="60"/>
      <c r="S2406" s="60">
        <v>0.17</v>
      </c>
      <c r="T2406" s="60">
        <v>0.13</v>
      </c>
      <c r="U2406" s="58">
        <f t="shared" si="37"/>
        <v>0.30000000000000004</v>
      </c>
    </row>
    <row r="2407" spans="1:21">
      <c r="A2407" s="59">
        <v>2201</v>
      </c>
      <c r="B2407" s="59" t="s">
        <v>87</v>
      </c>
      <c r="C2407" s="59">
        <v>2201</v>
      </c>
      <c r="D2407" s="59" t="s">
        <v>87</v>
      </c>
      <c r="E2407" s="59" t="s">
        <v>1381</v>
      </c>
      <c r="F2407" s="59" t="s">
        <v>1382</v>
      </c>
      <c r="G2407" s="59">
        <v>9546000</v>
      </c>
      <c r="H2407" s="59" t="s">
        <v>1027</v>
      </c>
      <c r="I2407" s="60"/>
      <c r="J2407" s="60"/>
      <c r="K2407" s="60"/>
      <c r="L2407" s="60"/>
      <c r="M2407" s="60"/>
      <c r="N2407" s="60"/>
      <c r="O2407" s="60"/>
      <c r="P2407" s="60"/>
      <c r="Q2407" s="60"/>
      <c r="R2407" s="60"/>
      <c r="S2407" s="60">
        <v>0</v>
      </c>
      <c r="T2407" s="60">
        <v>0.01</v>
      </c>
      <c r="U2407" s="58">
        <f t="shared" si="37"/>
        <v>0.01</v>
      </c>
    </row>
    <row r="2408" spans="1:21">
      <c r="A2408" s="59">
        <v>2201</v>
      </c>
      <c r="B2408" s="59" t="s">
        <v>87</v>
      </c>
      <c r="C2408" s="59">
        <v>2201</v>
      </c>
      <c r="D2408" s="59" t="s">
        <v>87</v>
      </c>
      <c r="E2408" s="59" t="s">
        <v>1381</v>
      </c>
      <c r="F2408" s="59" t="s">
        <v>1382</v>
      </c>
      <c r="G2408" s="59">
        <v>9547000</v>
      </c>
      <c r="H2408" s="59" t="s">
        <v>1028</v>
      </c>
      <c r="I2408" s="60"/>
      <c r="J2408" s="60"/>
      <c r="K2408" s="60"/>
      <c r="L2408" s="60"/>
      <c r="M2408" s="60"/>
      <c r="N2408" s="60"/>
      <c r="O2408" s="60"/>
      <c r="P2408" s="60"/>
      <c r="Q2408" s="60"/>
      <c r="R2408" s="60"/>
      <c r="S2408" s="60">
        <v>0</v>
      </c>
      <c r="T2408" s="60"/>
      <c r="U2408" s="58">
        <f t="shared" si="37"/>
        <v>0</v>
      </c>
    </row>
    <row r="2409" spans="1:21">
      <c r="A2409" s="59">
        <v>2201</v>
      </c>
      <c r="B2409" s="59" t="s">
        <v>87</v>
      </c>
      <c r="C2409" s="59">
        <v>2201</v>
      </c>
      <c r="D2409" s="59" t="s">
        <v>87</v>
      </c>
      <c r="E2409" s="59" t="s">
        <v>1381</v>
      </c>
      <c r="F2409" s="59" t="s">
        <v>1382</v>
      </c>
      <c r="G2409" s="59">
        <v>9548000</v>
      </c>
      <c r="H2409" s="59" t="s">
        <v>1029</v>
      </c>
      <c r="I2409" s="60"/>
      <c r="J2409" s="60"/>
      <c r="K2409" s="60"/>
      <c r="L2409" s="60">
        <v>37.950000000000003</v>
      </c>
      <c r="M2409" s="60">
        <v>5.47</v>
      </c>
      <c r="N2409" s="60">
        <v>81.25</v>
      </c>
      <c r="O2409" s="60">
        <v>15</v>
      </c>
      <c r="P2409" s="60">
        <v>30.92</v>
      </c>
      <c r="Q2409" s="60"/>
      <c r="R2409" s="60"/>
      <c r="S2409" s="60">
        <v>2.67</v>
      </c>
      <c r="T2409" s="60">
        <v>-11.22</v>
      </c>
      <c r="U2409" s="58">
        <f t="shared" si="37"/>
        <v>162.04000000000002</v>
      </c>
    </row>
    <row r="2410" spans="1:21">
      <c r="A2410" s="59">
        <v>2201</v>
      </c>
      <c r="B2410" s="59" t="s">
        <v>87</v>
      </c>
      <c r="C2410" s="59">
        <v>2201</v>
      </c>
      <c r="D2410" s="59" t="s">
        <v>87</v>
      </c>
      <c r="E2410" s="59" t="s">
        <v>1381</v>
      </c>
      <c r="F2410" s="59" t="s">
        <v>1382</v>
      </c>
      <c r="G2410" s="59">
        <v>9549000</v>
      </c>
      <c r="H2410" s="59" t="s">
        <v>1030</v>
      </c>
      <c r="I2410" s="60"/>
      <c r="J2410" s="60">
        <v>0.25</v>
      </c>
      <c r="K2410" s="60"/>
      <c r="L2410" s="60"/>
      <c r="M2410" s="60">
        <v>-30</v>
      </c>
      <c r="N2410" s="60"/>
      <c r="O2410" s="60">
        <v>92.88</v>
      </c>
      <c r="P2410" s="60"/>
      <c r="Q2410" s="60"/>
      <c r="R2410" s="60"/>
      <c r="S2410" s="60">
        <v>16.54</v>
      </c>
      <c r="T2410" s="60">
        <v>226.35</v>
      </c>
      <c r="U2410" s="58">
        <f t="shared" si="37"/>
        <v>306.02</v>
      </c>
    </row>
    <row r="2411" spans="1:21">
      <c r="A2411" s="59">
        <v>2201</v>
      </c>
      <c r="B2411" s="59" t="s">
        <v>87</v>
      </c>
      <c r="C2411" s="59">
        <v>2201</v>
      </c>
      <c r="D2411" s="59" t="s">
        <v>87</v>
      </c>
      <c r="E2411" s="59" t="s">
        <v>1381</v>
      </c>
      <c r="F2411" s="59" t="s">
        <v>1382</v>
      </c>
      <c r="G2411" s="59">
        <v>9552000</v>
      </c>
      <c r="H2411" s="59" t="s">
        <v>1031</v>
      </c>
      <c r="I2411" s="60"/>
      <c r="J2411" s="60"/>
      <c r="K2411" s="60"/>
      <c r="L2411" s="60"/>
      <c r="M2411" s="60"/>
      <c r="N2411" s="60"/>
      <c r="O2411" s="60"/>
      <c r="P2411" s="60"/>
      <c r="Q2411" s="60"/>
      <c r="R2411" s="60"/>
      <c r="S2411" s="60">
        <v>0.09</v>
      </c>
      <c r="T2411" s="60">
        <v>0.11</v>
      </c>
      <c r="U2411" s="58">
        <f t="shared" si="37"/>
        <v>0.2</v>
      </c>
    </row>
    <row r="2412" spans="1:21">
      <c r="A2412" s="59">
        <v>2201</v>
      </c>
      <c r="B2412" s="59" t="s">
        <v>87</v>
      </c>
      <c r="C2412" s="59">
        <v>2201</v>
      </c>
      <c r="D2412" s="59" t="s">
        <v>87</v>
      </c>
      <c r="E2412" s="59" t="s">
        <v>1381</v>
      </c>
      <c r="F2412" s="59" t="s">
        <v>1382</v>
      </c>
      <c r="G2412" s="59">
        <v>9553000</v>
      </c>
      <c r="H2412" s="59" t="s">
        <v>1032</v>
      </c>
      <c r="I2412" s="60"/>
      <c r="J2412" s="60"/>
      <c r="K2412" s="60"/>
      <c r="L2412" s="60"/>
      <c r="M2412" s="60"/>
      <c r="N2412" s="60">
        <v>15</v>
      </c>
      <c r="O2412" s="60"/>
      <c r="P2412" s="60">
        <v>114.2</v>
      </c>
      <c r="Q2412" s="60"/>
      <c r="R2412" s="60">
        <v>24.79</v>
      </c>
      <c r="S2412" s="60">
        <v>0.6</v>
      </c>
      <c r="T2412" s="60">
        <v>1.1299999999999999</v>
      </c>
      <c r="U2412" s="58">
        <f t="shared" si="37"/>
        <v>155.71999999999997</v>
      </c>
    </row>
    <row r="2413" spans="1:21">
      <c r="A2413" s="59">
        <v>2201</v>
      </c>
      <c r="B2413" s="59" t="s">
        <v>87</v>
      </c>
      <c r="C2413" s="59">
        <v>2201</v>
      </c>
      <c r="D2413" s="59" t="s">
        <v>87</v>
      </c>
      <c r="E2413" s="59" t="s">
        <v>1381</v>
      </c>
      <c r="F2413" s="59" t="s">
        <v>1382</v>
      </c>
      <c r="G2413" s="59">
        <v>9554000</v>
      </c>
      <c r="H2413" s="59" t="s">
        <v>1033</v>
      </c>
      <c r="I2413" s="60"/>
      <c r="J2413" s="60"/>
      <c r="K2413" s="60"/>
      <c r="L2413" s="60"/>
      <c r="M2413" s="60"/>
      <c r="N2413" s="60"/>
      <c r="O2413" s="60"/>
      <c r="P2413" s="60"/>
      <c r="Q2413" s="60"/>
      <c r="R2413" s="60"/>
      <c r="S2413" s="60">
        <v>0.06</v>
      </c>
      <c r="T2413" s="60">
        <v>0.01</v>
      </c>
      <c r="U2413" s="58">
        <f t="shared" si="37"/>
        <v>6.9999999999999993E-2</v>
      </c>
    </row>
    <row r="2414" spans="1:21">
      <c r="A2414" s="59">
        <v>2201</v>
      </c>
      <c r="B2414" s="59" t="s">
        <v>87</v>
      </c>
      <c r="C2414" s="59">
        <v>2201</v>
      </c>
      <c r="D2414" s="59" t="s">
        <v>87</v>
      </c>
      <c r="E2414" s="59" t="s">
        <v>1381</v>
      </c>
      <c r="F2414" s="59" t="s">
        <v>1382</v>
      </c>
      <c r="G2414" s="59">
        <v>9556000</v>
      </c>
      <c r="H2414" s="59" t="s">
        <v>1034</v>
      </c>
      <c r="I2414" s="60"/>
      <c r="J2414" s="60"/>
      <c r="K2414" s="60"/>
      <c r="L2414" s="60"/>
      <c r="M2414" s="60"/>
      <c r="N2414" s="60"/>
      <c r="O2414" s="60"/>
      <c r="P2414" s="60"/>
      <c r="Q2414" s="60"/>
      <c r="R2414" s="60"/>
      <c r="S2414" s="60">
        <v>0.12</v>
      </c>
      <c r="T2414" s="60">
        <v>0.16</v>
      </c>
      <c r="U2414" s="58">
        <f t="shared" si="37"/>
        <v>0.28000000000000003</v>
      </c>
    </row>
    <row r="2415" spans="1:21">
      <c r="A2415" s="59">
        <v>2201</v>
      </c>
      <c r="B2415" s="59" t="s">
        <v>87</v>
      </c>
      <c r="C2415" s="59">
        <v>2201</v>
      </c>
      <c r="D2415" s="59" t="s">
        <v>87</v>
      </c>
      <c r="E2415" s="59" t="s">
        <v>1381</v>
      </c>
      <c r="F2415" s="59" t="s">
        <v>1382</v>
      </c>
      <c r="G2415" s="59">
        <v>9560000</v>
      </c>
      <c r="H2415" s="59" t="s">
        <v>1035</v>
      </c>
      <c r="I2415" s="60"/>
      <c r="J2415" s="60"/>
      <c r="K2415" s="60"/>
      <c r="L2415" s="60"/>
      <c r="M2415" s="60"/>
      <c r="N2415" s="60"/>
      <c r="O2415" s="60"/>
      <c r="P2415" s="60"/>
      <c r="Q2415" s="60"/>
      <c r="R2415" s="60"/>
      <c r="S2415" s="60">
        <v>0.15</v>
      </c>
      <c r="T2415" s="60">
        <v>0.16</v>
      </c>
      <c r="U2415" s="58">
        <f t="shared" si="37"/>
        <v>0.31</v>
      </c>
    </row>
    <row r="2416" spans="1:21">
      <c r="A2416" s="59">
        <v>2201</v>
      </c>
      <c r="B2416" s="59" t="s">
        <v>87</v>
      </c>
      <c r="C2416" s="59">
        <v>2201</v>
      </c>
      <c r="D2416" s="59" t="s">
        <v>87</v>
      </c>
      <c r="E2416" s="59" t="s">
        <v>1381</v>
      </c>
      <c r="F2416" s="59" t="s">
        <v>1382</v>
      </c>
      <c r="G2416" s="59">
        <v>9561100</v>
      </c>
      <c r="H2416" s="59" t="s">
        <v>1036</v>
      </c>
      <c r="I2416" s="60"/>
      <c r="J2416" s="60"/>
      <c r="K2416" s="60"/>
      <c r="L2416" s="60"/>
      <c r="M2416" s="60"/>
      <c r="N2416" s="60"/>
      <c r="O2416" s="60"/>
      <c r="P2416" s="60"/>
      <c r="Q2416" s="60"/>
      <c r="R2416" s="60"/>
      <c r="S2416" s="60">
        <v>0.02</v>
      </c>
      <c r="T2416" s="60">
        <v>0.02</v>
      </c>
      <c r="U2416" s="58">
        <f t="shared" si="37"/>
        <v>0.04</v>
      </c>
    </row>
    <row r="2417" spans="1:21">
      <c r="A2417" s="59">
        <v>2201</v>
      </c>
      <c r="B2417" s="59" t="s">
        <v>87</v>
      </c>
      <c r="C2417" s="59">
        <v>2201</v>
      </c>
      <c r="D2417" s="59" t="s">
        <v>87</v>
      </c>
      <c r="E2417" s="59" t="s">
        <v>1381</v>
      </c>
      <c r="F2417" s="59" t="s">
        <v>1382</v>
      </c>
      <c r="G2417" s="59">
        <v>9561200</v>
      </c>
      <c r="H2417" s="59" t="s">
        <v>1037</v>
      </c>
      <c r="I2417" s="60"/>
      <c r="J2417" s="60"/>
      <c r="K2417" s="60"/>
      <c r="L2417" s="60"/>
      <c r="M2417" s="60"/>
      <c r="N2417" s="60"/>
      <c r="O2417" s="60"/>
      <c r="P2417" s="60"/>
      <c r="Q2417" s="60"/>
      <c r="R2417" s="60"/>
      <c r="S2417" s="60">
        <v>0.26</v>
      </c>
      <c r="T2417" s="60">
        <v>0.34</v>
      </c>
      <c r="U2417" s="58">
        <f t="shared" si="37"/>
        <v>0.60000000000000009</v>
      </c>
    </row>
    <row r="2418" spans="1:21">
      <c r="A2418" s="59">
        <v>2201</v>
      </c>
      <c r="B2418" s="59" t="s">
        <v>87</v>
      </c>
      <c r="C2418" s="59">
        <v>2201</v>
      </c>
      <c r="D2418" s="59" t="s">
        <v>87</v>
      </c>
      <c r="E2418" s="59" t="s">
        <v>1381</v>
      </c>
      <c r="F2418" s="59" t="s">
        <v>1382</v>
      </c>
      <c r="G2418" s="59">
        <v>9561300</v>
      </c>
      <c r="H2418" s="59" t="s">
        <v>1038</v>
      </c>
      <c r="I2418" s="60"/>
      <c r="J2418" s="60"/>
      <c r="K2418" s="60"/>
      <c r="L2418" s="60"/>
      <c r="M2418" s="60"/>
      <c r="N2418" s="60"/>
      <c r="O2418" s="60"/>
      <c r="P2418" s="60"/>
      <c r="Q2418" s="60"/>
      <c r="R2418" s="60"/>
      <c r="S2418" s="60">
        <v>0.18</v>
      </c>
      <c r="T2418" s="60">
        <v>0.24</v>
      </c>
      <c r="U2418" s="58">
        <f t="shared" si="37"/>
        <v>0.42</v>
      </c>
    </row>
    <row r="2419" spans="1:21">
      <c r="A2419" s="59">
        <v>2201</v>
      </c>
      <c r="B2419" s="59" t="s">
        <v>87</v>
      </c>
      <c r="C2419" s="59">
        <v>2201</v>
      </c>
      <c r="D2419" s="59" t="s">
        <v>87</v>
      </c>
      <c r="E2419" s="59" t="s">
        <v>1381</v>
      </c>
      <c r="F2419" s="59" t="s">
        <v>1382</v>
      </c>
      <c r="G2419" s="59">
        <v>9562000</v>
      </c>
      <c r="H2419" s="59" t="s">
        <v>1039</v>
      </c>
      <c r="I2419" s="60"/>
      <c r="J2419" s="60"/>
      <c r="K2419" s="60">
        <v>299</v>
      </c>
      <c r="L2419" s="60"/>
      <c r="M2419" s="60">
        <v>33.19</v>
      </c>
      <c r="N2419" s="60"/>
      <c r="O2419" s="60"/>
      <c r="P2419" s="60"/>
      <c r="Q2419" s="60"/>
      <c r="R2419" s="60"/>
      <c r="S2419" s="60">
        <v>0.09</v>
      </c>
      <c r="T2419" s="60">
        <v>0.12</v>
      </c>
      <c r="U2419" s="58">
        <f t="shared" si="37"/>
        <v>332.4</v>
      </c>
    </row>
    <row r="2420" spans="1:21">
      <c r="A2420" s="59">
        <v>2201</v>
      </c>
      <c r="B2420" s="59" t="s">
        <v>87</v>
      </c>
      <c r="C2420" s="59">
        <v>2201</v>
      </c>
      <c r="D2420" s="59" t="s">
        <v>87</v>
      </c>
      <c r="E2420" s="59" t="s">
        <v>1381</v>
      </c>
      <c r="F2420" s="59" t="s">
        <v>1382</v>
      </c>
      <c r="G2420" s="59">
        <v>9563000</v>
      </c>
      <c r="H2420" s="59" t="s">
        <v>1040</v>
      </c>
      <c r="I2420" s="60"/>
      <c r="J2420" s="60"/>
      <c r="K2420" s="60"/>
      <c r="L2420" s="60"/>
      <c r="M2420" s="60"/>
      <c r="N2420" s="60"/>
      <c r="O2420" s="60"/>
      <c r="P2420" s="60"/>
      <c r="Q2420" s="60"/>
      <c r="R2420" s="60"/>
      <c r="S2420" s="60">
        <v>0.02</v>
      </c>
      <c r="T2420" s="60">
        <v>0.05</v>
      </c>
      <c r="U2420" s="58">
        <f t="shared" si="37"/>
        <v>7.0000000000000007E-2</v>
      </c>
    </row>
    <row r="2421" spans="1:21">
      <c r="A2421" s="59">
        <v>2201</v>
      </c>
      <c r="B2421" s="59" t="s">
        <v>87</v>
      </c>
      <c r="C2421" s="59">
        <v>2201</v>
      </c>
      <c r="D2421" s="59" t="s">
        <v>87</v>
      </c>
      <c r="E2421" s="59" t="s">
        <v>1381</v>
      </c>
      <c r="F2421" s="59" t="s">
        <v>1382</v>
      </c>
      <c r="G2421" s="59">
        <v>9566000</v>
      </c>
      <c r="H2421" s="59" t="s">
        <v>1041</v>
      </c>
      <c r="I2421" s="60"/>
      <c r="J2421" s="60"/>
      <c r="K2421" s="60"/>
      <c r="L2421" s="60"/>
      <c r="M2421" s="60"/>
      <c r="N2421" s="60"/>
      <c r="O2421" s="60"/>
      <c r="P2421" s="60">
        <v>5</v>
      </c>
      <c r="Q2421" s="60">
        <v>5</v>
      </c>
      <c r="R2421" s="60">
        <v>82.62</v>
      </c>
      <c r="S2421" s="60">
        <v>0.17</v>
      </c>
      <c r="T2421" s="60">
        <v>26.63</v>
      </c>
      <c r="U2421" s="58">
        <f t="shared" si="37"/>
        <v>119.42</v>
      </c>
    </row>
    <row r="2422" spans="1:21">
      <c r="A2422" s="59">
        <v>2201</v>
      </c>
      <c r="B2422" s="59" t="s">
        <v>87</v>
      </c>
      <c r="C2422" s="59">
        <v>2201</v>
      </c>
      <c r="D2422" s="59" t="s">
        <v>87</v>
      </c>
      <c r="E2422" s="59" t="s">
        <v>1381</v>
      </c>
      <c r="F2422" s="59" t="s">
        <v>1382</v>
      </c>
      <c r="G2422" s="59">
        <v>9569200</v>
      </c>
      <c r="H2422" s="59" t="s">
        <v>1043</v>
      </c>
      <c r="I2422" s="60"/>
      <c r="J2422" s="60"/>
      <c r="K2422" s="60"/>
      <c r="L2422" s="60"/>
      <c r="M2422" s="60"/>
      <c r="N2422" s="60"/>
      <c r="O2422" s="60"/>
      <c r="P2422" s="60"/>
      <c r="Q2422" s="60"/>
      <c r="R2422" s="60"/>
      <c r="S2422" s="60">
        <v>0.02</v>
      </c>
      <c r="T2422" s="60">
        <v>0.03</v>
      </c>
      <c r="U2422" s="58">
        <f t="shared" si="37"/>
        <v>0.05</v>
      </c>
    </row>
    <row r="2423" spans="1:21">
      <c r="A2423" s="59">
        <v>2201</v>
      </c>
      <c r="B2423" s="59" t="s">
        <v>87</v>
      </c>
      <c r="C2423" s="59">
        <v>2201</v>
      </c>
      <c r="D2423" s="59" t="s">
        <v>87</v>
      </c>
      <c r="E2423" s="59" t="s">
        <v>1381</v>
      </c>
      <c r="F2423" s="59" t="s">
        <v>1382</v>
      </c>
      <c r="G2423" s="59">
        <v>9569300</v>
      </c>
      <c r="H2423" s="59" t="s">
        <v>1044</v>
      </c>
      <c r="I2423" s="60"/>
      <c r="J2423" s="60"/>
      <c r="K2423" s="60"/>
      <c r="L2423" s="60"/>
      <c r="M2423" s="60"/>
      <c r="N2423" s="60"/>
      <c r="O2423" s="60"/>
      <c r="P2423" s="60">
        <v>5</v>
      </c>
      <c r="Q2423" s="60"/>
      <c r="R2423" s="60"/>
      <c r="S2423" s="60">
        <v>0.03</v>
      </c>
      <c r="T2423" s="60">
        <v>377.53</v>
      </c>
      <c r="U2423" s="58">
        <f t="shared" si="37"/>
        <v>382.55999999999995</v>
      </c>
    </row>
    <row r="2424" spans="1:21">
      <c r="A2424" s="59">
        <v>2201</v>
      </c>
      <c r="B2424" s="59" t="s">
        <v>87</v>
      </c>
      <c r="C2424" s="59">
        <v>2201</v>
      </c>
      <c r="D2424" s="59" t="s">
        <v>87</v>
      </c>
      <c r="E2424" s="59" t="s">
        <v>1381</v>
      </c>
      <c r="F2424" s="59" t="s">
        <v>1382</v>
      </c>
      <c r="G2424" s="59">
        <v>9570000</v>
      </c>
      <c r="H2424" s="59" t="s">
        <v>1045</v>
      </c>
      <c r="I2424" s="60"/>
      <c r="J2424" s="60"/>
      <c r="K2424" s="60">
        <v>354.59</v>
      </c>
      <c r="L2424" s="60"/>
      <c r="M2424" s="60"/>
      <c r="N2424" s="60"/>
      <c r="O2424" s="60"/>
      <c r="P2424" s="60"/>
      <c r="Q2424" s="60"/>
      <c r="R2424" s="60"/>
      <c r="S2424" s="60">
        <v>0.09</v>
      </c>
      <c r="T2424" s="60">
        <v>0.12</v>
      </c>
      <c r="U2424" s="58">
        <f t="shared" si="37"/>
        <v>354.79999999999995</v>
      </c>
    </row>
    <row r="2425" spans="1:21">
      <c r="A2425" s="59">
        <v>2201</v>
      </c>
      <c r="B2425" s="59" t="s">
        <v>87</v>
      </c>
      <c r="C2425" s="59">
        <v>2201</v>
      </c>
      <c r="D2425" s="59" t="s">
        <v>87</v>
      </c>
      <c r="E2425" s="59" t="s">
        <v>1381</v>
      </c>
      <c r="F2425" s="59" t="s">
        <v>1382</v>
      </c>
      <c r="G2425" s="59">
        <v>9571000</v>
      </c>
      <c r="H2425" s="59" t="s">
        <v>1046</v>
      </c>
      <c r="I2425" s="60"/>
      <c r="J2425" s="60"/>
      <c r="K2425" s="60"/>
      <c r="L2425" s="60"/>
      <c r="M2425" s="60"/>
      <c r="N2425" s="60"/>
      <c r="O2425" s="60"/>
      <c r="P2425" s="60"/>
      <c r="Q2425" s="60"/>
      <c r="R2425" s="60"/>
      <c r="S2425" s="60">
        <v>0.1</v>
      </c>
      <c r="T2425" s="60">
        <v>0.18</v>
      </c>
      <c r="U2425" s="58">
        <f t="shared" si="37"/>
        <v>0.28000000000000003</v>
      </c>
    </row>
    <row r="2426" spans="1:21">
      <c r="A2426" s="59">
        <v>2201</v>
      </c>
      <c r="B2426" s="59" t="s">
        <v>87</v>
      </c>
      <c r="C2426" s="59">
        <v>2201</v>
      </c>
      <c r="D2426" s="59" t="s">
        <v>87</v>
      </c>
      <c r="E2426" s="59" t="s">
        <v>1381</v>
      </c>
      <c r="F2426" s="59" t="s">
        <v>1382</v>
      </c>
      <c r="G2426" s="59">
        <v>9580000</v>
      </c>
      <c r="H2426" s="59" t="s">
        <v>1047</v>
      </c>
      <c r="I2426" s="60"/>
      <c r="J2426" s="60">
        <v>992.16</v>
      </c>
      <c r="K2426" s="60">
        <v>117.3</v>
      </c>
      <c r="L2426" s="60">
        <v>-992.16</v>
      </c>
      <c r="M2426" s="60"/>
      <c r="N2426" s="60"/>
      <c r="O2426" s="60"/>
      <c r="P2426" s="60"/>
      <c r="Q2426" s="60"/>
      <c r="R2426" s="60"/>
      <c r="S2426" s="60">
        <v>0.15</v>
      </c>
      <c r="T2426" s="60">
        <v>0.15</v>
      </c>
      <c r="U2426" s="58">
        <f t="shared" si="37"/>
        <v>117.60000000000008</v>
      </c>
    </row>
    <row r="2427" spans="1:21">
      <c r="A2427" s="59">
        <v>2201</v>
      </c>
      <c r="B2427" s="59" t="s">
        <v>87</v>
      </c>
      <c r="C2427" s="59">
        <v>2201</v>
      </c>
      <c r="D2427" s="59" t="s">
        <v>87</v>
      </c>
      <c r="E2427" s="59" t="s">
        <v>1381</v>
      </c>
      <c r="F2427" s="59" t="s">
        <v>1382</v>
      </c>
      <c r="G2427" s="59">
        <v>9581000</v>
      </c>
      <c r="H2427" s="59" t="s">
        <v>1048</v>
      </c>
      <c r="I2427" s="60"/>
      <c r="J2427" s="60"/>
      <c r="K2427" s="60"/>
      <c r="L2427" s="60"/>
      <c r="M2427" s="60"/>
      <c r="N2427" s="60"/>
      <c r="O2427" s="60"/>
      <c r="P2427" s="60"/>
      <c r="Q2427" s="60"/>
      <c r="R2427" s="60"/>
      <c r="S2427" s="60">
        <v>0.1</v>
      </c>
      <c r="T2427" s="60">
        <v>0.25</v>
      </c>
      <c r="U2427" s="58">
        <f t="shared" si="37"/>
        <v>0.35</v>
      </c>
    </row>
    <row r="2428" spans="1:21">
      <c r="A2428" s="59">
        <v>2201</v>
      </c>
      <c r="B2428" s="59" t="s">
        <v>87</v>
      </c>
      <c r="C2428" s="59">
        <v>2201</v>
      </c>
      <c r="D2428" s="59" t="s">
        <v>87</v>
      </c>
      <c r="E2428" s="59" t="s">
        <v>1381</v>
      </c>
      <c r="F2428" s="59" t="s">
        <v>1382</v>
      </c>
      <c r="G2428" s="59">
        <v>9582000</v>
      </c>
      <c r="H2428" s="59" t="s">
        <v>1049</v>
      </c>
      <c r="I2428" s="60"/>
      <c r="J2428" s="60"/>
      <c r="K2428" s="60"/>
      <c r="L2428" s="60"/>
      <c r="M2428" s="60"/>
      <c r="N2428" s="60"/>
      <c r="O2428" s="60"/>
      <c r="P2428" s="60"/>
      <c r="Q2428" s="60"/>
      <c r="R2428" s="60"/>
      <c r="S2428" s="60">
        <v>0.17</v>
      </c>
      <c r="T2428" s="60">
        <v>0.26</v>
      </c>
      <c r="U2428" s="58">
        <f t="shared" si="37"/>
        <v>0.43000000000000005</v>
      </c>
    </row>
    <row r="2429" spans="1:21">
      <c r="A2429" s="59">
        <v>2201</v>
      </c>
      <c r="B2429" s="59" t="s">
        <v>87</v>
      </c>
      <c r="C2429" s="59">
        <v>2201</v>
      </c>
      <c r="D2429" s="59" t="s">
        <v>87</v>
      </c>
      <c r="E2429" s="59" t="s">
        <v>1381</v>
      </c>
      <c r="F2429" s="59" t="s">
        <v>1382</v>
      </c>
      <c r="G2429" s="59">
        <v>9583000</v>
      </c>
      <c r="H2429" s="59" t="s">
        <v>1050</v>
      </c>
      <c r="I2429" s="60">
        <v>-139.63999999999999</v>
      </c>
      <c r="J2429" s="60">
        <v>90.75</v>
      </c>
      <c r="K2429" s="60">
        <v>293.20999999999998</v>
      </c>
      <c r="L2429" s="60"/>
      <c r="M2429" s="60">
        <v>731.28</v>
      </c>
      <c r="N2429" s="60">
        <v>2658.54</v>
      </c>
      <c r="O2429" s="60">
        <v>0.48</v>
      </c>
      <c r="P2429" s="60">
        <v>182.88</v>
      </c>
      <c r="Q2429" s="60">
        <v>27</v>
      </c>
      <c r="R2429" s="60">
        <v>27.99</v>
      </c>
      <c r="S2429" s="60">
        <v>2310.4499999999998</v>
      </c>
      <c r="T2429" s="60">
        <v>5.04</v>
      </c>
      <c r="U2429" s="58">
        <f t="shared" si="37"/>
        <v>6187.98</v>
      </c>
    </row>
    <row r="2430" spans="1:21">
      <c r="A2430" s="59">
        <v>2201</v>
      </c>
      <c r="B2430" s="59" t="s">
        <v>87</v>
      </c>
      <c r="C2430" s="59">
        <v>2201</v>
      </c>
      <c r="D2430" s="59" t="s">
        <v>87</v>
      </c>
      <c r="E2430" s="59" t="s">
        <v>1381</v>
      </c>
      <c r="F2430" s="59" t="s">
        <v>1382</v>
      </c>
      <c r="G2430" s="59">
        <v>9584000</v>
      </c>
      <c r="H2430" s="59" t="s">
        <v>1051</v>
      </c>
      <c r="I2430" s="60"/>
      <c r="J2430" s="60"/>
      <c r="K2430" s="60"/>
      <c r="L2430" s="60"/>
      <c r="M2430" s="60"/>
      <c r="N2430" s="60"/>
      <c r="O2430" s="60"/>
      <c r="P2430" s="60"/>
      <c r="Q2430" s="60"/>
      <c r="R2430" s="60"/>
      <c r="S2430" s="60">
        <v>0.1</v>
      </c>
      <c r="T2430" s="60">
        <v>0.16</v>
      </c>
      <c r="U2430" s="58">
        <f t="shared" si="37"/>
        <v>0.26</v>
      </c>
    </row>
    <row r="2431" spans="1:21">
      <c r="A2431" s="59">
        <v>2201</v>
      </c>
      <c r="B2431" s="59" t="s">
        <v>87</v>
      </c>
      <c r="C2431" s="59">
        <v>2201</v>
      </c>
      <c r="D2431" s="59" t="s">
        <v>87</v>
      </c>
      <c r="E2431" s="59" t="s">
        <v>1381</v>
      </c>
      <c r="F2431" s="59" t="s">
        <v>1382</v>
      </c>
      <c r="G2431" s="59">
        <v>9585000</v>
      </c>
      <c r="H2431" s="59" t="s">
        <v>1052</v>
      </c>
      <c r="I2431" s="60"/>
      <c r="J2431" s="60"/>
      <c r="K2431" s="60"/>
      <c r="L2431" s="60"/>
      <c r="M2431" s="60"/>
      <c r="N2431" s="60"/>
      <c r="O2431" s="60"/>
      <c r="P2431" s="60">
        <v>20</v>
      </c>
      <c r="Q2431" s="60">
        <v>114.55</v>
      </c>
      <c r="R2431" s="60"/>
      <c r="S2431" s="60">
        <v>50.24</v>
      </c>
      <c r="T2431" s="60">
        <v>0.34</v>
      </c>
      <c r="U2431" s="58">
        <f t="shared" si="37"/>
        <v>185.13000000000002</v>
      </c>
    </row>
    <row r="2432" spans="1:21">
      <c r="A2432" s="59">
        <v>2201</v>
      </c>
      <c r="B2432" s="59" t="s">
        <v>87</v>
      </c>
      <c r="C2432" s="59">
        <v>2201</v>
      </c>
      <c r="D2432" s="59" t="s">
        <v>87</v>
      </c>
      <c r="E2432" s="59" t="s">
        <v>1381</v>
      </c>
      <c r="F2432" s="59" t="s">
        <v>1382</v>
      </c>
      <c r="G2432" s="59">
        <v>9586000</v>
      </c>
      <c r="H2432" s="59" t="s">
        <v>1053</v>
      </c>
      <c r="I2432" s="60"/>
      <c r="J2432" s="60"/>
      <c r="K2432" s="60">
        <v>5.95</v>
      </c>
      <c r="L2432" s="60"/>
      <c r="M2432" s="60"/>
      <c r="N2432" s="60"/>
      <c r="O2432" s="60"/>
      <c r="P2432" s="60"/>
      <c r="Q2432" s="60"/>
      <c r="R2432" s="60"/>
      <c r="S2432" s="60">
        <v>600.80999999999995</v>
      </c>
      <c r="T2432" s="60">
        <v>1.1599999999999999</v>
      </c>
      <c r="U2432" s="58">
        <f t="shared" si="37"/>
        <v>607.91999999999996</v>
      </c>
    </row>
    <row r="2433" spans="1:21">
      <c r="A2433" s="59">
        <v>2201</v>
      </c>
      <c r="B2433" s="59" t="s">
        <v>87</v>
      </c>
      <c r="C2433" s="59">
        <v>2201</v>
      </c>
      <c r="D2433" s="59" t="s">
        <v>87</v>
      </c>
      <c r="E2433" s="59" t="s">
        <v>1381</v>
      </c>
      <c r="F2433" s="59" t="s">
        <v>1382</v>
      </c>
      <c r="G2433" s="59">
        <v>9587000</v>
      </c>
      <c r="H2433" s="59" t="s">
        <v>1054</v>
      </c>
      <c r="I2433" s="60"/>
      <c r="J2433" s="60"/>
      <c r="K2433" s="60"/>
      <c r="L2433" s="60"/>
      <c r="M2433" s="60"/>
      <c r="N2433" s="60"/>
      <c r="O2433" s="60"/>
      <c r="P2433" s="60"/>
      <c r="Q2433" s="60"/>
      <c r="R2433" s="60"/>
      <c r="S2433" s="60">
        <v>0.09</v>
      </c>
      <c r="T2433" s="60">
        <v>0.09</v>
      </c>
      <c r="U2433" s="58">
        <f t="shared" si="37"/>
        <v>0.18</v>
      </c>
    </row>
    <row r="2434" spans="1:21">
      <c r="A2434" s="59">
        <v>2201</v>
      </c>
      <c r="B2434" s="59" t="s">
        <v>87</v>
      </c>
      <c r="C2434" s="59">
        <v>2201</v>
      </c>
      <c r="D2434" s="59" t="s">
        <v>87</v>
      </c>
      <c r="E2434" s="59" t="s">
        <v>1381</v>
      </c>
      <c r="F2434" s="59" t="s">
        <v>1382</v>
      </c>
      <c r="G2434" s="59">
        <v>9588000</v>
      </c>
      <c r="H2434" s="59" t="s">
        <v>1055</v>
      </c>
      <c r="I2434" s="60"/>
      <c r="J2434" s="60"/>
      <c r="K2434" s="60">
        <v>23</v>
      </c>
      <c r="L2434" s="60"/>
      <c r="M2434" s="60">
        <v>22.2</v>
      </c>
      <c r="N2434" s="60">
        <v>20</v>
      </c>
      <c r="O2434" s="60">
        <v>127.51</v>
      </c>
      <c r="P2434" s="60">
        <v>19.73</v>
      </c>
      <c r="Q2434" s="60">
        <v>167.87</v>
      </c>
      <c r="R2434" s="60"/>
      <c r="S2434" s="60">
        <v>22.31</v>
      </c>
      <c r="T2434" s="60">
        <v>3.56</v>
      </c>
      <c r="U2434" s="58">
        <f t="shared" si="37"/>
        <v>406.18</v>
      </c>
    </row>
    <row r="2435" spans="1:21">
      <c r="A2435" s="59">
        <v>2201</v>
      </c>
      <c r="B2435" s="59" t="s">
        <v>87</v>
      </c>
      <c r="C2435" s="59">
        <v>2201</v>
      </c>
      <c r="D2435" s="59" t="s">
        <v>87</v>
      </c>
      <c r="E2435" s="59" t="s">
        <v>1381</v>
      </c>
      <c r="F2435" s="59" t="s">
        <v>1382</v>
      </c>
      <c r="G2435" s="59">
        <v>9591000</v>
      </c>
      <c r="H2435" s="59" t="s">
        <v>1056</v>
      </c>
      <c r="I2435" s="60"/>
      <c r="J2435" s="60"/>
      <c r="K2435" s="60"/>
      <c r="L2435" s="60"/>
      <c r="M2435" s="60"/>
      <c r="N2435" s="60"/>
      <c r="O2435" s="60"/>
      <c r="P2435" s="60"/>
      <c r="Q2435" s="60"/>
      <c r="R2435" s="60"/>
      <c r="S2435" s="60">
        <v>0.04</v>
      </c>
      <c r="T2435" s="60">
        <v>0.03</v>
      </c>
      <c r="U2435" s="58">
        <f t="shared" ref="U2435:U2498" si="38">SUM(I2435:T2435)</f>
        <v>7.0000000000000007E-2</v>
      </c>
    </row>
    <row r="2436" spans="1:21">
      <c r="A2436" s="59">
        <v>2201</v>
      </c>
      <c r="B2436" s="59" t="s">
        <v>87</v>
      </c>
      <c r="C2436" s="59">
        <v>2201</v>
      </c>
      <c r="D2436" s="59" t="s">
        <v>87</v>
      </c>
      <c r="E2436" s="59" t="s">
        <v>1381</v>
      </c>
      <c r="F2436" s="59" t="s">
        <v>1382</v>
      </c>
      <c r="G2436" s="59">
        <v>9592000</v>
      </c>
      <c r="H2436" s="59" t="s">
        <v>1057</v>
      </c>
      <c r="I2436" s="60"/>
      <c r="J2436" s="60"/>
      <c r="K2436" s="60"/>
      <c r="L2436" s="60"/>
      <c r="M2436" s="60"/>
      <c r="N2436" s="60">
        <v>1247</v>
      </c>
      <c r="O2436" s="60"/>
      <c r="P2436" s="60"/>
      <c r="Q2436" s="60"/>
      <c r="R2436" s="60"/>
      <c r="S2436" s="60">
        <v>0.28999999999999998</v>
      </c>
      <c r="T2436" s="60">
        <v>0.36</v>
      </c>
      <c r="U2436" s="58">
        <f t="shared" si="38"/>
        <v>1247.6499999999999</v>
      </c>
    </row>
    <row r="2437" spans="1:21">
      <c r="A2437" s="59">
        <v>2201</v>
      </c>
      <c r="B2437" s="59" t="s">
        <v>87</v>
      </c>
      <c r="C2437" s="59">
        <v>2201</v>
      </c>
      <c r="D2437" s="59" t="s">
        <v>87</v>
      </c>
      <c r="E2437" s="59" t="s">
        <v>1381</v>
      </c>
      <c r="F2437" s="59" t="s">
        <v>1382</v>
      </c>
      <c r="G2437" s="59">
        <v>9593000</v>
      </c>
      <c r="H2437" s="59" t="s">
        <v>1058</v>
      </c>
      <c r="I2437" s="60"/>
      <c r="J2437" s="60"/>
      <c r="K2437" s="60"/>
      <c r="L2437" s="60"/>
      <c r="M2437" s="60"/>
      <c r="N2437" s="60"/>
      <c r="O2437" s="60"/>
      <c r="P2437" s="60"/>
      <c r="Q2437" s="60"/>
      <c r="R2437" s="60"/>
      <c r="S2437" s="60">
        <v>2662.14</v>
      </c>
      <c r="T2437" s="60">
        <v>2.2599999999999998</v>
      </c>
      <c r="U2437" s="58">
        <f t="shared" si="38"/>
        <v>2664.4</v>
      </c>
    </row>
    <row r="2438" spans="1:21">
      <c r="A2438" s="59">
        <v>2201</v>
      </c>
      <c r="B2438" s="59" t="s">
        <v>87</v>
      </c>
      <c r="C2438" s="59">
        <v>2201</v>
      </c>
      <c r="D2438" s="59" t="s">
        <v>87</v>
      </c>
      <c r="E2438" s="59" t="s">
        <v>1381</v>
      </c>
      <c r="F2438" s="59" t="s">
        <v>1382</v>
      </c>
      <c r="G2438" s="59">
        <v>9594000</v>
      </c>
      <c r="H2438" s="59" t="s">
        <v>1059</v>
      </c>
      <c r="I2438" s="60"/>
      <c r="J2438" s="60"/>
      <c r="K2438" s="60"/>
      <c r="L2438" s="60"/>
      <c r="M2438" s="60"/>
      <c r="N2438" s="60"/>
      <c r="O2438" s="60"/>
      <c r="P2438" s="60"/>
      <c r="Q2438" s="60"/>
      <c r="R2438" s="60"/>
      <c r="S2438" s="60">
        <v>0.61</v>
      </c>
      <c r="T2438" s="60">
        <v>1.02</v>
      </c>
      <c r="U2438" s="58">
        <f t="shared" si="38"/>
        <v>1.63</v>
      </c>
    </row>
    <row r="2439" spans="1:21">
      <c r="A2439" s="59">
        <v>2201</v>
      </c>
      <c r="B2439" s="59" t="s">
        <v>87</v>
      </c>
      <c r="C2439" s="59">
        <v>2201</v>
      </c>
      <c r="D2439" s="59" t="s">
        <v>87</v>
      </c>
      <c r="E2439" s="59" t="s">
        <v>1381</v>
      </c>
      <c r="F2439" s="59" t="s">
        <v>1382</v>
      </c>
      <c r="G2439" s="59">
        <v>9595000</v>
      </c>
      <c r="H2439" s="59" t="s">
        <v>1060</v>
      </c>
      <c r="I2439" s="60"/>
      <c r="J2439" s="60"/>
      <c r="K2439" s="60"/>
      <c r="L2439" s="60"/>
      <c r="M2439" s="60"/>
      <c r="N2439" s="60"/>
      <c r="O2439" s="60"/>
      <c r="P2439" s="60"/>
      <c r="Q2439" s="60"/>
      <c r="R2439" s="60"/>
      <c r="S2439" s="60">
        <v>0.04</v>
      </c>
      <c r="T2439" s="60">
        <v>0.05</v>
      </c>
      <c r="U2439" s="58">
        <f t="shared" si="38"/>
        <v>0.09</v>
      </c>
    </row>
    <row r="2440" spans="1:21">
      <c r="A2440" s="59">
        <v>2201</v>
      </c>
      <c r="B2440" s="59" t="s">
        <v>87</v>
      </c>
      <c r="C2440" s="59">
        <v>2201</v>
      </c>
      <c r="D2440" s="59" t="s">
        <v>87</v>
      </c>
      <c r="E2440" s="59" t="s">
        <v>1381</v>
      </c>
      <c r="F2440" s="59" t="s">
        <v>1382</v>
      </c>
      <c r="G2440" s="59">
        <v>9596000</v>
      </c>
      <c r="H2440" s="59" t="s">
        <v>1061</v>
      </c>
      <c r="I2440" s="60"/>
      <c r="J2440" s="60"/>
      <c r="K2440" s="60"/>
      <c r="L2440" s="60"/>
      <c r="M2440" s="60"/>
      <c r="N2440" s="60"/>
      <c r="O2440" s="60"/>
      <c r="P2440" s="60"/>
      <c r="Q2440" s="60"/>
      <c r="R2440" s="60"/>
      <c r="S2440" s="60">
        <v>0</v>
      </c>
      <c r="T2440" s="60">
        <v>0</v>
      </c>
      <c r="U2440" s="58">
        <f t="shared" si="38"/>
        <v>0</v>
      </c>
    </row>
    <row r="2441" spans="1:21">
      <c r="A2441" s="59">
        <v>2201</v>
      </c>
      <c r="B2441" s="59" t="s">
        <v>87</v>
      </c>
      <c r="C2441" s="59">
        <v>2201</v>
      </c>
      <c r="D2441" s="59" t="s">
        <v>87</v>
      </c>
      <c r="E2441" s="59" t="s">
        <v>1381</v>
      </c>
      <c r="F2441" s="59" t="s">
        <v>1382</v>
      </c>
      <c r="G2441" s="59">
        <v>9597000</v>
      </c>
      <c r="H2441" s="59" t="s">
        <v>1062</v>
      </c>
      <c r="I2441" s="60"/>
      <c r="J2441" s="60"/>
      <c r="K2441" s="60"/>
      <c r="L2441" s="60"/>
      <c r="M2441" s="60"/>
      <c r="N2441" s="60"/>
      <c r="O2441" s="60"/>
      <c r="P2441" s="60"/>
      <c r="Q2441" s="60"/>
      <c r="R2441" s="60"/>
      <c r="S2441" s="60">
        <v>7.0000000000000007E-2</v>
      </c>
      <c r="T2441" s="60">
        <v>7.0000000000000007E-2</v>
      </c>
      <c r="U2441" s="58">
        <f t="shared" si="38"/>
        <v>0.14000000000000001</v>
      </c>
    </row>
    <row r="2442" spans="1:21">
      <c r="A2442" s="59">
        <v>2201</v>
      </c>
      <c r="B2442" s="59" t="s">
        <v>87</v>
      </c>
      <c r="C2442" s="59">
        <v>2201</v>
      </c>
      <c r="D2442" s="59" t="s">
        <v>87</v>
      </c>
      <c r="E2442" s="59" t="s">
        <v>1381</v>
      </c>
      <c r="F2442" s="59" t="s">
        <v>1382</v>
      </c>
      <c r="G2442" s="59">
        <v>9902000</v>
      </c>
      <c r="H2442" s="59" t="s">
        <v>1064</v>
      </c>
      <c r="I2442" s="60"/>
      <c r="J2442" s="60"/>
      <c r="K2442" s="60"/>
      <c r="L2442" s="60"/>
      <c r="M2442" s="60"/>
      <c r="N2442" s="60"/>
      <c r="O2442" s="60"/>
      <c r="P2442" s="60"/>
      <c r="Q2442" s="60"/>
      <c r="R2442" s="60"/>
      <c r="S2442" s="60">
        <v>0.04</v>
      </c>
      <c r="T2442" s="60">
        <v>0.06</v>
      </c>
      <c r="U2442" s="58">
        <f t="shared" si="38"/>
        <v>0.1</v>
      </c>
    </row>
    <row r="2443" spans="1:21">
      <c r="A2443" s="59">
        <v>2201</v>
      </c>
      <c r="B2443" s="59" t="s">
        <v>87</v>
      </c>
      <c r="C2443" s="59">
        <v>2201</v>
      </c>
      <c r="D2443" s="59" t="s">
        <v>87</v>
      </c>
      <c r="E2443" s="59" t="s">
        <v>1381</v>
      </c>
      <c r="F2443" s="59" t="s">
        <v>1382</v>
      </c>
      <c r="G2443" s="59">
        <v>9903000</v>
      </c>
      <c r="H2443" s="59" t="s">
        <v>1065</v>
      </c>
      <c r="I2443" s="60"/>
      <c r="J2443" s="60">
        <v>27.88</v>
      </c>
      <c r="K2443" s="60"/>
      <c r="L2443" s="60"/>
      <c r="M2443" s="60">
        <v>120.3</v>
      </c>
      <c r="N2443" s="60">
        <v>50.57</v>
      </c>
      <c r="O2443" s="60">
        <v>153.4</v>
      </c>
      <c r="P2443" s="60">
        <v>46.45</v>
      </c>
      <c r="Q2443" s="60">
        <v>426.66</v>
      </c>
      <c r="R2443" s="60">
        <v>480.26</v>
      </c>
      <c r="S2443" s="60">
        <v>124.85</v>
      </c>
      <c r="T2443" s="60">
        <v>30.68</v>
      </c>
      <c r="U2443" s="58">
        <f t="shared" si="38"/>
        <v>1461.05</v>
      </c>
    </row>
    <row r="2444" spans="1:21">
      <c r="A2444" s="59">
        <v>2201</v>
      </c>
      <c r="B2444" s="59" t="s">
        <v>87</v>
      </c>
      <c r="C2444" s="59">
        <v>2201</v>
      </c>
      <c r="D2444" s="59" t="s">
        <v>87</v>
      </c>
      <c r="E2444" s="59" t="s">
        <v>1381</v>
      </c>
      <c r="F2444" s="59" t="s">
        <v>1382</v>
      </c>
      <c r="G2444" s="59">
        <v>9908000</v>
      </c>
      <c r="H2444" s="59" t="s">
        <v>1066</v>
      </c>
      <c r="I2444" s="60"/>
      <c r="J2444" s="60"/>
      <c r="K2444" s="60"/>
      <c r="L2444" s="60">
        <v>12</v>
      </c>
      <c r="M2444" s="60"/>
      <c r="N2444" s="60"/>
      <c r="O2444" s="60"/>
      <c r="P2444" s="60"/>
      <c r="Q2444" s="60"/>
      <c r="R2444" s="60"/>
      <c r="S2444" s="60">
        <v>1833.78</v>
      </c>
      <c r="T2444" s="60">
        <v>20.420000000000002</v>
      </c>
      <c r="U2444" s="58">
        <f t="shared" si="38"/>
        <v>1866.2</v>
      </c>
    </row>
    <row r="2445" spans="1:21">
      <c r="A2445" s="59">
        <v>2201</v>
      </c>
      <c r="B2445" s="59" t="s">
        <v>87</v>
      </c>
      <c r="C2445" s="59">
        <v>2201</v>
      </c>
      <c r="D2445" s="59" t="s">
        <v>87</v>
      </c>
      <c r="E2445" s="59" t="s">
        <v>1381</v>
      </c>
      <c r="F2445" s="59" t="s">
        <v>1382</v>
      </c>
      <c r="G2445" s="59">
        <v>9913000</v>
      </c>
      <c r="H2445" s="59" t="s">
        <v>1136</v>
      </c>
      <c r="I2445" s="60"/>
      <c r="J2445" s="60"/>
      <c r="K2445" s="60"/>
      <c r="L2445" s="60"/>
      <c r="M2445" s="60"/>
      <c r="N2445" s="60"/>
      <c r="O2445" s="60"/>
      <c r="P2445" s="60"/>
      <c r="Q2445" s="60"/>
      <c r="R2445" s="60"/>
      <c r="S2445" s="60">
        <v>334.49</v>
      </c>
      <c r="T2445" s="60">
        <v>1484.89</v>
      </c>
      <c r="U2445" s="58">
        <f t="shared" si="38"/>
        <v>1819.38</v>
      </c>
    </row>
    <row r="2446" spans="1:21">
      <c r="A2446" s="59">
        <v>2201</v>
      </c>
      <c r="B2446" s="59" t="s">
        <v>87</v>
      </c>
      <c r="C2446" s="59">
        <v>2201</v>
      </c>
      <c r="D2446" s="59" t="s">
        <v>87</v>
      </c>
      <c r="E2446" s="59" t="s">
        <v>1381</v>
      </c>
      <c r="F2446" s="59" t="s">
        <v>1382</v>
      </c>
      <c r="G2446" s="59">
        <v>9920000</v>
      </c>
      <c r="H2446" s="59" t="s">
        <v>1068</v>
      </c>
      <c r="I2446" s="60">
        <v>1509.75</v>
      </c>
      <c r="J2446" s="60">
        <v>1499.69</v>
      </c>
      <c r="K2446" s="60">
        <v>11279.03</v>
      </c>
      <c r="L2446" s="60">
        <v>2890.82</v>
      </c>
      <c r="M2446" s="60">
        <v>159.94999999999999</v>
      </c>
      <c r="N2446" s="60">
        <v>2556.2199999999998</v>
      </c>
      <c r="O2446" s="60">
        <v>796.76</v>
      </c>
      <c r="P2446" s="60">
        <v>1323.69</v>
      </c>
      <c r="Q2446" s="60">
        <v>3468.07</v>
      </c>
      <c r="R2446" s="60">
        <v>6369.83</v>
      </c>
      <c r="S2446" s="60">
        <v>1328.89</v>
      </c>
      <c r="T2446" s="60">
        <v>2044.23</v>
      </c>
      <c r="U2446" s="58">
        <f t="shared" si="38"/>
        <v>35226.93</v>
      </c>
    </row>
    <row r="2447" spans="1:21">
      <c r="A2447" s="59">
        <v>2201</v>
      </c>
      <c r="B2447" s="59" t="s">
        <v>87</v>
      </c>
      <c r="C2447" s="59">
        <v>2201</v>
      </c>
      <c r="D2447" s="59" t="s">
        <v>87</v>
      </c>
      <c r="E2447" s="59" t="s">
        <v>1381</v>
      </c>
      <c r="F2447" s="59" t="s">
        <v>1382</v>
      </c>
      <c r="G2447" s="59">
        <v>9921000</v>
      </c>
      <c r="H2447" s="59" t="s">
        <v>1137</v>
      </c>
      <c r="I2447" s="60"/>
      <c r="J2447" s="60"/>
      <c r="K2447" s="60"/>
      <c r="L2447" s="60"/>
      <c r="M2447" s="60">
        <v>2800</v>
      </c>
      <c r="N2447" s="60"/>
      <c r="O2447" s="60"/>
      <c r="P2447" s="60">
        <v>230.12</v>
      </c>
      <c r="Q2447" s="60">
        <v>694.47</v>
      </c>
      <c r="R2447" s="60"/>
      <c r="S2447" s="60">
        <v>0.02</v>
      </c>
      <c r="T2447" s="60">
        <v>43.46</v>
      </c>
      <c r="U2447" s="58">
        <f t="shared" si="38"/>
        <v>3768.07</v>
      </c>
    </row>
    <row r="2448" spans="1:21">
      <c r="A2448" s="59">
        <v>2201</v>
      </c>
      <c r="B2448" s="59" t="s">
        <v>87</v>
      </c>
      <c r="C2448" s="59">
        <v>2201</v>
      </c>
      <c r="D2448" s="59" t="s">
        <v>87</v>
      </c>
      <c r="E2448" s="59" t="s">
        <v>1381</v>
      </c>
      <c r="F2448" s="59" t="s">
        <v>1382</v>
      </c>
      <c r="G2448" s="59">
        <v>9930200</v>
      </c>
      <c r="H2448" s="59" t="s">
        <v>1069</v>
      </c>
      <c r="I2448" s="60"/>
      <c r="J2448" s="60"/>
      <c r="K2448" s="60"/>
      <c r="L2448" s="60"/>
      <c r="M2448" s="60">
        <v>9075</v>
      </c>
      <c r="N2448" s="60"/>
      <c r="O2448" s="60"/>
      <c r="P2448" s="60"/>
      <c r="Q2448" s="60">
        <v>13785.06</v>
      </c>
      <c r="R2448" s="60">
        <v>-7973.11</v>
      </c>
      <c r="S2448" s="60">
        <v>-1047.99</v>
      </c>
      <c r="T2448" s="60">
        <v>42.16</v>
      </c>
      <c r="U2448" s="58">
        <f t="shared" si="38"/>
        <v>13881.119999999997</v>
      </c>
    </row>
    <row r="2449" spans="1:21">
      <c r="A2449" s="59">
        <v>2201</v>
      </c>
      <c r="B2449" s="59" t="s">
        <v>87</v>
      </c>
      <c r="C2449" s="59">
        <v>2201</v>
      </c>
      <c r="D2449" s="59" t="s">
        <v>87</v>
      </c>
      <c r="E2449" s="59" t="s">
        <v>1381</v>
      </c>
      <c r="F2449" s="59" t="s">
        <v>1382</v>
      </c>
      <c r="G2449" s="59">
        <v>9935000</v>
      </c>
      <c r="H2449" s="59" t="s">
        <v>1070</v>
      </c>
      <c r="I2449" s="60"/>
      <c r="J2449" s="60"/>
      <c r="K2449" s="60"/>
      <c r="L2449" s="60"/>
      <c r="M2449" s="60"/>
      <c r="N2449" s="60"/>
      <c r="O2449" s="60"/>
      <c r="P2449" s="60"/>
      <c r="Q2449" s="60">
        <v>30.96</v>
      </c>
      <c r="R2449" s="60"/>
      <c r="S2449" s="60">
        <v>148.09</v>
      </c>
      <c r="T2449" s="60">
        <v>0.16</v>
      </c>
      <c r="U2449" s="58">
        <f t="shared" si="38"/>
        <v>179.21</v>
      </c>
    </row>
    <row r="2450" spans="1:21">
      <c r="A2450" s="59">
        <v>2201</v>
      </c>
      <c r="B2450" s="59" t="s">
        <v>87</v>
      </c>
      <c r="C2450" s="59">
        <v>2201</v>
      </c>
      <c r="D2450" s="59" t="s">
        <v>87</v>
      </c>
      <c r="E2450" s="59" t="s">
        <v>1381</v>
      </c>
      <c r="F2450" s="59" t="s">
        <v>1382</v>
      </c>
      <c r="G2450" s="59" t="s">
        <v>1071</v>
      </c>
      <c r="H2450" s="59" t="s">
        <v>1072</v>
      </c>
      <c r="I2450" s="60"/>
      <c r="J2450" s="60"/>
      <c r="K2450" s="60"/>
      <c r="L2450" s="60"/>
      <c r="M2450" s="60"/>
      <c r="N2450" s="60"/>
      <c r="O2450" s="60"/>
      <c r="P2450" s="60"/>
      <c r="Q2450" s="60"/>
      <c r="R2450" s="60">
        <v>15.99</v>
      </c>
      <c r="S2450" s="60"/>
      <c r="T2450" s="60"/>
      <c r="U2450" s="58">
        <f t="shared" si="38"/>
        <v>15.99</v>
      </c>
    </row>
    <row r="2451" spans="1:21">
      <c r="A2451" s="59">
        <v>2201</v>
      </c>
      <c r="B2451" s="59" t="s">
        <v>87</v>
      </c>
      <c r="C2451" s="59">
        <v>2201</v>
      </c>
      <c r="D2451" s="59" t="s">
        <v>87</v>
      </c>
      <c r="E2451" s="59" t="s">
        <v>1383</v>
      </c>
      <c r="F2451" s="59" t="s">
        <v>1384</v>
      </c>
      <c r="G2451" s="59">
        <v>9426300</v>
      </c>
      <c r="H2451" s="59" t="s">
        <v>1385</v>
      </c>
      <c r="I2451" s="60"/>
      <c r="J2451" s="60">
        <v>-17999.57</v>
      </c>
      <c r="K2451" s="60"/>
      <c r="L2451" s="60"/>
      <c r="M2451" s="60"/>
      <c r="N2451" s="60">
        <v>5077.54</v>
      </c>
      <c r="O2451" s="60">
        <v>5000</v>
      </c>
      <c r="P2451" s="60">
        <v>2107.5700000000002</v>
      </c>
      <c r="Q2451" s="60">
        <v>1856.64</v>
      </c>
      <c r="R2451" s="60">
        <v>59.55</v>
      </c>
      <c r="S2451" s="60">
        <v>344.06</v>
      </c>
      <c r="T2451" s="60">
        <v>85683</v>
      </c>
      <c r="U2451" s="58">
        <f t="shared" si="38"/>
        <v>82128.790000000008</v>
      </c>
    </row>
    <row r="2452" spans="1:21">
      <c r="A2452" s="59">
        <v>2201</v>
      </c>
      <c r="B2452" s="59" t="s">
        <v>87</v>
      </c>
      <c r="C2452" s="59">
        <v>2201</v>
      </c>
      <c r="D2452" s="59" t="s">
        <v>87</v>
      </c>
      <c r="E2452" s="59" t="s">
        <v>1386</v>
      </c>
      <c r="F2452" s="59" t="s">
        <v>1387</v>
      </c>
      <c r="G2452" s="59">
        <v>9184100</v>
      </c>
      <c r="H2452" s="59" t="s">
        <v>93</v>
      </c>
      <c r="I2452" s="60">
        <v>104338.11</v>
      </c>
      <c r="J2452" s="60">
        <v>107727.81</v>
      </c>
      <c r="K2452" s="60">
        <v>119354.48</v>
      </c>
      <c r="L2452" s="60">
        <v>119745.65</v>
      </c>
      <c r="M2452" s="60">
        <v>60548.28</v>
      </c>
      <c r="N2452" s="60">
        <v>31600.12</v>
      </c>
      <c r="O2452" s="60">
        <v>60551</v>
      </c>
      <c r="P2452" s="60">
        <v>69751.179999999993</v>
      </c>
      <c r="Q2452" s="60">
        <v>61987.29</v>
      </c>
      <c r="R2452" s="60">
        <v>91968.24</v>
      </c>
      <c r="S2452" s="60">
        <v>50415.74</v>
      </c>
      <c r="T2452" s="60">
        <v>467500.88</v>
      </c>
      <c r="U2452" s="58">
        <f t="shared" si="38"/>
        <v>1345488.7799999998</v>
      </c>
    </row>
    <row r="2453" spans="1:21">
      <c r="A2453" s="59">
        <v>2201</v>
      </c>
      <c r="B2453" s="59" t="s">
        <v>87</v>
      </c>
      <c r="C2453" s="59">
        <v>2201</v>
      </c>
      <c r="D2453" s="59" t="s">
        <v>87</v>
      </c>
      <c r="E2453" s="59" t="s">
        <v>1386</v>
      </c>
      <c r="F2453" s="59" t="s">
        <v>1387</v>
      </c>
      <c r="G2453" s="59">
        <v>9502000</v>
      </c>
      <c r="H2453" s="59" t="s">
        <v>1019</v>
      </c>
      <c r="I2453" s="60">
        <v>7601.54</v>
      </c>
      <c r="J2453" s="60">
        <v>7601.54</v>
      </c>
      <c r="K2453" s="60">
        <v>1679.13</v>
      </c>
      <c r="L2453" s="60">
        <v>5627.42</v>
      </c>
      <c r="M2453" s="60">
        <v>5627.42</v>
      </c>
      <c r="N2453" s="60">
        <v>5627.42</v>
      </c>
      <c r="O2453" s="60">
        <v>5627.42</v>
      </c>
      <c r="P2453" s="60">
        <v>5627.42</v>
      </c>
      <c r="Q2453" s="60">
        <v>5627.42</v>
      </c>
      <c r="R2453" s="60">
        <v>5627.42</v>
      </c>
      <c r="S2453" s="60">
        <v>5627.42</v>
      </c>
      <c r="T2453" s="60">
        <v>5627.42</v>
      </c>
      <c r="U2453" s="58">
        <f t="shared" si="38"/>
        <v>67528.989999999991</v>
      </c>
    </row>
    <row r="2454" spans="1:21">
      <c r="A2454" s="59">
        <v>2201</v>
      </c>
      <c r="B2454" s="59" t="s">
        <v>87</v>
      </c>
      <c r="C2454" s="59">
        <v>2201</v>
      </c>
      <c r="D2454" s="59" t="s">
        <v>87</v>
      </c>
      <c r="E2454" s="59" t="s">
        <v>1386</v>
      </c>
      <c r="F2454" s="59" t="s">
        <v>1387</v>
      </c>
      <c r="G2454" s="59">
        <v>9506000</v>
      </c>
      <c r="H2454" s="59" t="s">
        <v>1021</v>
      </c>
      <c r="I2454" s="60"/>
      <c r="J2454" s="60"/>
      <c r="K2454" s="60"/>
      <c r="L2454" s="60"/>
      <c r="M2454" s="60"/>
      <c r="N2454" s="60"/>
      <c r="O2454" s="60"/>
      <c r="P2454" s="60"/>
      <c r="Q2454" s="60"/>
      <c r="R2454" s="60"/>
      <c r="S2454" s="60">
        <v>525</v>
      </c>
      <c r="T2454" s="60"/>
      <c r="U2454" s="58">
        <f t="shared" si="38"/>
        <v>525</v>
      </c>
    </row>
    <row r="2455" spans="1:21">
      <c r="A2455" s="59">
        <v>2201</v>
      </c>
      <c r="B2455" s="59" t="s">
        <v>87</v>
      </c>
      <c r="C2455" s="59">
        <v>2201</v>
      </c>
      <c r="D2455" s="59" t="s">
        <v>87</v>
      </c>
      <c r="E2455" s="59" t="s">
        <v>1386</v>
      </c>
      <c r="F2455" s="59" t="s">
        <v>1387</v>
      </c>
      <c r="G2455" s="59">
        <v>9512000</v>
      </c>
      <c r="H2455" s="59" t="s">
        <v>1024</v>
      </c>
      <c r="I2455" s="60"/>
      <c r="J2455" s="60"/>
      <c r="K2455" s="60"/>
      <c r="L2455" s="60"/>
      <c r="M2455" s="60"/>
      <c r="N2455" s="60"/>
      <c r="O2455" s="60"/>
      <c r="P2455" s="60"/>
      <c r="Q2455" s="60"/>
      <c r="R2455" s="60"/>
      <c r="S2455" s="60"/>
      <c r="T2455" s="60">
        <v>10000</v>
      </c>
      <c r="U2455" s="58">
        <f t="shared" si="38"/>
        <v>10000</v>
      </c>
    </row>
    <row r="2456" spans="1:21">
      <c r="A2456" s="59">
        <v>2201</v>
      </c>
      <c r="B2456" s="59" t="s">
        <v>87</v>
      </c>
      <c r="C2456" s="59">
        <v>2201</v>
      </c>
      <c r="D2456" s="59" t="s">
        <v>87</v>
      </c>
      <c r="E2456" s="59" t="s">
        <v>1386</v>
      </c>
      <c r="F2456" s="59" t="s">
        <v>1387</v>
      </c>
      <c r="G2456" s="59">
        <v>9548000</v>
      </c>
      <c r="H2456" s="59" t="s">
        <v>1029</v>
      </c>
      <c r="I2456" s="60"/>
      <c r="J2456" s="60"/>
      <c r="K2456" s="60"/>
      <c r="L2456" s="60"/>
      <c r="M2456" s="60"/>
      <c r="N2456" s="60"/>
      <c r="O2456" s="60"/>
      <c r="P2456" s="60"/>
      <c r="Q2456" s="60"/>
      <c r="R2456" s="60">
        <v>70</v>
      </c>
      <c r="S2456" s="60"/>
      <c r="T2456" s="60"/>
      <c r="U2456" s="58">
        <f t="shared" si="38"/>
        <v>70</v>
      </c>
    </row>
    <row r="2457" spans="1:21">
      <c r="A2457" s="59">
        <v>2201</v>
      </c>
      <c r="B2457" s="59" t="s">
        <v>87</v>
      </c>
      <c r="C2457" s="59">
        <v>2201</v>
      </c>
      <c r="D2457" s="59" t="s">
        <v>87</v>
      </c>
      <c r="E2457" s="59" t="s">
        <v>1386</v>
      </c>
      <c r="F2457" s="59" t="s">
        <v>1387</v>
      </c>
      <c r="G2457" s="59">
        <v>9549000</v>
      </c>
      <c r="H2457" s="59" t="s">
        <v>1030</v>
      </c>
      <c r="I2457" s="60"/>
      <c r="J2457" s="60">
        <v>10527.94</v>
      </c>
      <c r="K2457" s="60"/>
      <c r="L2457" s="60"/>
      <c r="M2457" s="60">
        <v>30</v>
      </c>
      <c r="N2457" s="60"/>
      <c r="O2457" s="60">
        <v>3350.15</v>
      </c>
      <c r="P2457" s="60">
        <v>3350.15</v>
      </c>
      <c r="Q2457" s="60">
        <v>3700.15</v>
      </c>
      <c r="R2457" s="60">
        <v>3350.15</v>
      </c>
      <c r="S2457" s="60">
        <v>3350.15</v>
      </c>
      <c r="T2457" s="60">
        <v>3350.15</v>
      </c>
      <c r="U2457" s="58">
        <f t="shared" si="38"/>
        <v>31008.840000000007</v>
      </c>
    </row>
    <row r="2458" spans="1:21">
      <c r="A2458" s="59">
        <v>2201</v>
      </c>
      <c r="B2458" s="59" t="s">
        <v>87</v>
      </c>
      <c r="C2458" s="59">
        <v>2201</v>
      </c>
      <c r="D2458" s="59" t="s">
        <v>87</v>
      </c>
      <c r="E2458" s="59" t="s">
        <v>1386</v>
      </c>
      <c r="F2458" s="59" t="s">
        <v>1387</v>
      </c>
      <c r="G2458" s="59">
        <v>9567000</v>
      </c>
      <c r="H2458" s="59" t="s">
        <v>1388</v>
      </c>
      <c r="I2458" s="60"/>
      <c r="J2458" s="60"/>
      <c r="K2458" s="60"/>
      <c r="L2458" s="60"/>
      <c r="M2458" s="60">
        <v>2308.92</v>
      </c>
      <c r="N2458" s="60"/>
      <c r="O2458" s="60">
        <v>19204</v>
      </c>
      <c r="P2458" s="60"/>
      <c r="Q2458" s="60"/>
      <c r="R2458" s="60"/>
      <c r="S2458" s="60"/>
      <c r="T2458" s="60"/>
      <c r="U2458" s="58">
        <f t="shared" si="38"/>
        <v>21512.92</v>
      </c>
    </row>
    <row r="2459" spans="1:21">
      <c r="A2459" s="59">
        <v>2201</v>
      </c>
      <c r="B2459" s="59" t="s">
        <v>87</v>
      </c>
      <c r="C2459" s="59">
        <v>2201</v>
      </c>
      <c r="D2459" s="59" t="s">
        <v>87</v>
      </c>
      <c r="E2459" s="59" t="s">
        <v>1386</v>
      </c>
      <c r="F2459" s="59" t="s">
        <v>1387</v>
      </c>
      <c r="G2459" s="59">
        <v>9571000</v>
      </c>
      <c r="H2459" s="59" t="s">
        <v>1046</v>
      </c>
      <c r="I2459" s="60"/>
      <c r="J2459" s="60">
        <v>71.22</v>
      </c>
      <c r="K2459" s="60">
        <v>28.36</v>
      </c>
      <c r="L2459" s="60">
        <v>291.61</v>
      </c>
      <c r="M2459" s="60"/>
      <c r="N2459" s="60">
        <v>669.35</v>
      </c>
      <c r="O2459" s="60">
        <v>723.03</v>
      </c>
      <c r="P2459" s="60">
        <v>840.56</v>
      </c>
      <c r="Q2459" s="60">
        <v>476.76</v>
      </c>
      <c r="R2459" s="60">
        <v>513.54</v>
      </c>
      <c r="S2459" s="60">
        <v>814.64</v>
      </c>
      <c r="T2459" s="60"/>
      <c r="U2459" s="58">
        <f t="shared" si="38"/>
        <v>4429.0700000000006</v>
      </c>
    </row>
    <row r="2460" spans="1:21">
      <c r="A2460" s="59">
        <v>2201</v>
      </c>
      <c r="B2460" s="59" t="s">
        <v>87</v>
      </c>
      <c r="C2460" s="59">
        <v>2201</v>
      </c>
      <c r="D2460" s="59" t="s">
        <v>87</v>
      </c>
      <c r="E2460" s="59" t="s">
        <v>1386</v>
      </c>
      <c r="F2460" s="59" t="s">
        <v>1387</v>
      </c>
      <c r="G2460" s="59">
        <v>9581000</v>
      </c>
      <c r="H2460" s="59" t="s">
        <v>1048</v>
      </c>
      <c r="I2460" s="60"/>
      <c r="J2460" s="60"/>
      <c r="K2460" s="60"/>
      <c r="L2460" s="60"/>
      <c r="M2460" s="60"/>
      <c r="N2460" s="60"/>
      <c r="O2460" s="60"/>
      <c r="P2460" s="60"/>
      <c r="Q2460" s="60"/>
      <c r="R2460" s="60">
        <v>81.650000000000006</v>
      </c>
      <c r="S2460" s="60"/>
      <c r="T2460" s="60"/>
      <c r="U2460" s="58">
        <f t="shared" si="38"/>
        <v>81.650000000000006</v>
      </c>
    </row>
    <row r="2461" spans="1:21">
      <c r="A2461" s="59">
        <v>2201</v>
      </c>
      <c r="B2461" s="59" t="s">
        <v>87</v>
      </c>
      <c r="C2461" s="59">
        <v>2201</v>
      </c>
      <c r="D2461" s="59" t="s">
        <v>87</v>
      </c>
      <c r="E2461" s="59" t="s">
        <v>1386</v>
      </c>
      <c r="F2461" s="59" t="s">
        <v>1387</v>
      </c>
      <c r="G2461" s="59">
        <v>9582000</v>
      </c>
      <c r="H2461" s="59" t="s">
        <v>1049</v>
      </c>
      <c r="I2461" s="60">
        <v>3245</v>
      </c>
      <c r="J2461" s="60"/>
      <c r="K2461" s="60"/>
      <c r="L2461" s="60"/>
      <c r="M2461" s="60"/>
      <c r="N2461" s="60"/>
      <c r="O2461" s="60"/>
      <c r="P2461" s="60"/>
      <c r="Q2461" s="60"/>
      <c r="R2461" s="60"/>
      <c r="S2461" s="60"/>
      <c r="T2461" s="60"/>
      <c r="U2461" s="58">
        <f t="shared" si="38"/>
        <v>3245</v>
      </c>
    </row>
    <row r="2462" spans="1:21">
      <c r="A2462" s="59">
        <v>2201</v>
      </c>
      <c r="B2462" s="59" t="s">
        <v>87</v>
      </c>
      <c r="C2462" s="59">
        <v>2201</v>
      </c>
      <c r="D2462" s="59" t="s">
        <v>87</v>
      </c>
      <c r="E2462" s="59" t="s">
        <v>1386</v>
      </c>
      <c r="F2462" s="59" t="s">
        <v>1387</v>
      </c>
      <c r="G2462" s="59">
        <v>9583000</v>
      </c>
      <c r="H2462" s="59" t="s">
        <v>1050</v>
      </c>
      <c r="I2462" s="60"/>
      <c r="J2462" s="60">
        <v>25150</v>
      </c>
      <c r="K2462" s="60"/>
      <c r="L2462" s="60"/>
      <c r="M2462" s="60"/>
      <c r="N2462" s="60"/>
      <c r="O2462" s="60"/>
      <c r="P2462" s="60"/>
      <c r="Q2462" s="60"/>
      <c r="R2462" s="60"/>
      <c r="S2462" s="60"/>
      <c r="T2462" s="60">
        <v>-85.89</v>
      </c>
      <c r="U2462" s="58">
        <f t="shared" si="38"/>
        <v>25064.11</v>
      </c>
    </row>
    <row r="2463" spans="1:21">
      <c r="A2463" s="59">
        <v>2201</v>
      </c>
      <c r="B2463" s="59" t="s">
        <v>87</v>
      </c>
      <c r="C2463" s="59">
        <v>2201</v>
      </c>
      <c r="D2463" s="59" t="s">
        <v>87</v>
      </c>
      <c r="E2463" s="59" t="s">
        <v>1386</v>
      </c>
      <c r="F2463" s="59" t="s">
        <v>1387</v>
      </c>
      <c r="G2463" s="59">
        <v>9586000</v>
      </c>
      <c r="H2463" s="59" t="s">
        <v>1053</v>
      </c>
      <c r="I2463" s="60"/>
      <c r="J2463" s="60"/>
      <c r="K2463" s="60"/>
      <c r="L2463" s="60"/>
      <c r="M2463" s="60"/>
      <c r="N2463" s="60">
        <v>100</v>
      </c>
      <c r="O2463" s="60">
        <v>375</v>
      </c>
      <c r="P2463" s="60"/>
      <c r="Q2463" s="60">
        <v>250</v>
      </c>
      <c r="R2463" s="60"/>
      <c r="S2463" s="60">
        <v>50</v>
      </c>
      <c r="T2463" s="60"/>
      <c r="U2463" s="58">
        <f t="shared" si="38"/>
        <v>775</v>
      </c>
    </row>
    <row r="2464" spans="1:21">
      <c r="A2464" s="59">
        <v>2201</v>
      </c>
      <c r="B2464" s="59" t="s">
        <v>87</v>
      </c>
      <c r="C2464" s="59">
        <v>2201</v>
      </c>
      <c r="D2464" s="59" t="s">
        <v>87</v>
      </c>
      <c r="E2464" s="59" t="s">
        <v>1386</v>
      </c>
      <c r="F2464" s="59" t="s">
        <v>1387</v>
      </c>
      <c r="G2464" s="59">
        <v>9588000</v>
      </c>
      <c r="H2464" s="59" t="s">
        <v>1055</v>
      </c>
      <c r="I2464" s="60">
        <v>280</v>
      </c>
      <c r="J2464" s="60"/>
      <c r="K2464" s="60"/>
      <c r="L2464" s="60"/>
      <c r="M2464" s="60"/>
      <c r="N2464" s="60">
        <v>20</v>
      </c>
      <c r="O2464" s="60">
        <v>2760</v>
      </c>
      <c r="P2464" s="60"/>
      <c r="Q2464" s="60"/>
      <c r="R2464" s="60"/>
      <c r="S2464" s="60"/>
      <c r="T2464" s="60"/>
      <c r="U2464" s="58">
        <f t="shared" si="38"/>
        <v>3060</v>
      </c>
    </row>
    <row r="2465" spans="1:21">
      <c r="A2465" s="59">
        <v>2201</v>
      </c>
      <c r="B2465" s="59" t="s">
        <v>87</v>
      </c>
      <c r="C2465" s="59">
        <v>2201</v>
      </c>
      <c r="D2465" s="59" t="s">
        <v>87</v>
      </c>
      <c r="E2465" s="59" t="s">
        <v>1386</v>
      </c>
      <c r="F2465" s="59" t="s">
        <v>1387</v>
      </c>
      <c r="G2465" s="59">
        <v>9591000</v>
      </c>
      <c r="H2465" s="59" t="s">
        <v>1056</v>
      </c>
      <c r="I2465" s="60">
        <v>-2.19</v>
      </c>
      <c r="J2465" s="60"/>
      <c r="K2465" s="60"/>
      <c r="L2465" s="60"/>
      <c r="M2465" s="60"/>
      <c r="N2465" s="60"/>
      <c r="O2465" s="60"/>
      <c r="P2465" s="60"/>
      <c r="Q2465" s="60"/>
      <c r="R2465" s="60"/>
      <c r="S2465" s="60">
        <v>-0.65</v>
      </c>
      <c r="T2465" s="60">
        <v>-3.38</v>
      </c>
      <c r="U2465" s="58">
        <f t="shared" si="38"/>
        <v>-6.22</v>
      </c>
    </row>
    <row r="2466" spans="1:21">
      <c r="A2466" s="59">
        <v>2201</v>
      </c>
      <c r="B2466" s="59" t="s">
        <v>87</v>
      </c>
      <c r="C2466" s="59">
        <v>2201</v>
      </c>
      <c r="D2466" s="59" t="s">
        <v>87</v>
      </c>
      <c r="E2466" s="59" t="s">
        <v>1386</v>
      </c>
      <c r="F2466" s="59" t="s">
        <v>1387</v>
      </c>
      <c r="G2466" s="59">
        <v>9593000</v>
      </c>
      <c r="H2466" s="59" t="s">
        <v>1058</v>
      </c>
      <c r="I2466" s="60">
        <v>901.12</v>
      </c>
      <c r="J2466" s="60">
        <v>899.97</v>
      </c>
      <c r="K2466" s="60">
        <v>901.98</v>
      </c>
      <c r="L2466" s="60">
        <v>905.32</v>
      </c>
      <c r="M2466" s="60">
        <v>897.33</v>
      </c>
      <c r="N2466" s="60">
        <v>896.45</v>
      </c>
      <c r="O2466" s="60">
        <v>997.5</v>
      </c>
      <c r="P2466" s="60">
        <v>892.62</v>
      </c>
      <c r="Q2466" s="60">
        <v>918.36</v>
      </c>
      <c r="R2466" s="60">
        <v>9002.2800000000007</v>
      </c>
      <c r="S2466" s="60">
        <v>3422.61</v>
      </c>
      <c r="T2466" s="60">
        <v>216</v>
      </c>
      <c r="U2466" s="58">
        <f t="shared" si="38"/>
        <v>20851.54</v>
      </c>
    </row>
    <row r="2467" spans="1:21">
      <c r="A2467" s="59">
        <v>2201</v>
      </c>
      <c r="B2467" s="59" t="s">
        <v>87</v>
      </c>
      <c r="C2467" s="59">
        <v>2201</v>
      </c>
      <c r="D2467" s="59" t="s">
        <v>87</v>
      </c>
      <c r="E2467" s="59" t="s">
        <v>1386</v>
      </c>
      <c r="F2467" s="59" t="s">
        <v>1387</v>
      </c>
      <c r="G2467" s="59">
        <v>9594000</v>
      </c>
      <c r="H2467" s="59" t="s">
        <v>1059</v>
      </c>
      <c r="I2467" s="60"/>
      <c r="J2467" s="60"/>
      <c r="K2467" s="60"/>
      <c r="L2467" s="60"/>
      <c r="M2467" s="60"/>
      <c r="N2467" s="60"/>
      <c r="O2467" s="60"/>
      <c r="P2467" s="60"/>
      <c r="Q2467" s="60">
        <v>100</v>
      </c>
      <c r="R2467" s="60"/>
      <c r="S2467" s="60"/>
      <c r="T2467" s="60"/>
      <c r="U2467" s="58">
        <f t="shared" si="38"/>
        <v>100</v>
      </c>
    </row>
    <row r="2468" spans="1:21">
      <c r="A2468" s="59">
        <v>2201</v>
      </c>
      <c r="B2468" s="59" t="s">
        <v>87</v>
      </c>
      <c r="C2468" s="59">
        <v>2201</v>
      </c>
      <c r="D2468" s="59" t="s">
        <v>87</v>
      </c>
      <c r="E2468" s="59" t="s">
        <v>1386</v>
      </c>
      <c r="F2468" s="59" t="s">
        <v>1387</v>
      </c>
      <c r="G2468" s="59">
        <v>9596000</v>
      </c>
      <c r="H2468" s="59" t="s">
        <v>1061</v>
      </c>
      <c r="I2468" s="60"/>
      <c r="J2468" s="60"/>
      <c r="K2468" s="60">
        <v>50</v>
      </c>
      <c r="L2468" s="60">
        <v>550</v>
      </c>
      <c r="M2468" s="60"/>
      <c r="N2468" s="60">
        <v>595</v>
      </c>
      <c r="O2468" s="60">
        <v>320</v>
      </c>
      <c r="P2468" s="60"/>
      <c r="Q2468" s="60"/>
      <c r="R2468" s="60">
        <v>50</v>
      </c>
      <c r="S2468" s="60">
        <v>364.65</v>
      </c>
      <c r="T2468" s="60"/>
      <c r="U2468" s="58">
        <f t="shared" si="38"/>
        <v>1929.65</v>
      </c>
    </row>
    <row r="2469" spans="1:21">
      <c r="A2469" s="59">
        <v>2201</v>
      </c>
      <c r="B2469" s="59" t="s">
        <v>87</v>
      </c>
      <c r="C2469" s="59">
        <v>2201</v>
      </c>
      <c r="D2469" s="59" t="s">
        <v>87</v>
      </c>
      <c r="E2469" s="59" t="s">
        <v>1386</v>
      </c>
      <c r="F2469" s="59" t="s">
        <v>1387</v>
      </c>
      <c r="G2469" s="59">
        <v>9930200</v>
      </c>
      <c r="H2469" s="59" t="s">
        <v>1069</v>
      </c>
      <c r="I2469" s="60">
        <v>-2250</v>
      </c>
      <c r="J2469" s="60">
        <v>250</v>
      </c>
      <c r="K2469" s="60">
        <v>4132.25</v>
      </c>
      <c r="L2469" s="60">
        <v>948.75</v>
      </c>
      <c r="M2469" s="60">
        <v>1342</v>
      </c>
      <c r="N2469" s="60">
        <v>1428</v>
      </c>
      <c r="O2469" s="60"/>
      <c r="P2469" s="60">
        <v>420</v>
      </c>
      <c r="Q2469" s="60">
        <v>300</v>
      </c>
      <c r="R2469" s="60"/>
      <c r="S2469" s="60">
        <v>234</v>
      </c>
      <c r="T2469" s="60">
        <v>9410.98</v>
      </c>
      <c r="U2469" s="58">
        <f t="shared" si="38"/>
        <v>16215.98</v>
      </c>
    </row>
    <row r="2470" spans="1:21">
      <c r="A2470" s="59">
        <v>2201</v>
      </c>
      <c r="B2470" s="59" t="s">
        <v>87</v>
      </c>
      <c r="C2470" s="59">
        <v>2201</v>
      </c>
      <c r="D2470" s="59" t="s">
        <v>87</v>
      </c>
      <c r="E2470" s="59" t="s">
        <v>1386</v>
      </c>
      <c r="F2470" s="59" t="s">
        <v>1387</v>
      </c>
      <c r="G2470" s="59">
        <v>9935000</v>
      </c>
      <c r="H2470" s="59" t="s">
        <v>1070</v>
      </c>
      <c r="I2470" s="60"/>
      <c r="J2470" s="60"/>
      <c r="K2470" s="60"/>
      <c r="L2470" s="60">
        <v>63.29</v>
      </c>
      <c r="M2470" s="60">
        <v>114.8</v>
      </c>
      <c r="N2470" s="60"/>
      <c r="O2470" s="60"/>
      <c r="P2470" s="60"/>
      <c r="Q2470" s="60"/>
      <c r="R2470" s="60"/>
      <c r="S2470" s="60"/>
      <c r="T2470" s="60"/>
      <c r="U2470" s="58">
        <f t="shared" si="38"/>
        <v>178.09</v>
      </c>
    </row>
    <row r="2471" spans="1:21">
      <c r="A2471" s="59">
        <v>2201</v>
      </c>
      <c r="B2471" s="59" t="s">
        <v>87</v>
      </c>
      <c r="C2471" s="59">
        <v>2201</v>
      </c>
      <c r="D2471" s="59" t="s">
        <v>87</v>
      </c>
      <c r="E2471" s="59" t="s">
        <v>1386</v>
      </c>
      <c r="F2471" s="59" t="s">
        <v>1387</v>
      </c>
      <c r="G2471" s="59" t="s">
        <v>1071</v>
      </c>
      <c r="H2471" s="59" t="s">
        <v>1072</v>
      </c>
      <c r="I2471" s="60"/>
      <c r="J2471" s="60">
        <v>-34612.699999999997</v>
      </c>
      <c r="K2471" s="60"/>
      <c r="L2471" s="60"/>
      <c r="M2471" s="60"/>
      <c r="N2471" s="60"/>
      <c r="O2471" s="60"/>
      <c r="P2471" s="60"/>
      <c r="Q2471" s="60"/>
      <c r="R2471" s="60"/>
      <c r="S2471" s="60"/>
      <c r="T2471" s="60"/>
      <c r="U2471" s="58">
        <f t="shared" si="38"/>
        <v>-34612.699999999997</v>
      </c>
    </row>
    <row r="2472" spans="1:21">
      <c r="A2472" s="59">
        <v>2201</v>
      </c>
      <c r="B2472" s="59" t="s">
        <v>87</v>
      </c>
      <c r="C2472" s="59">
        <v>2201</v>
      </c>
      <c r="D2472" s="59" t="s">
        <v>87</v>
      </c>
      <c r="E2472" s="59" t="s">
        <v>1389</v>
      </c>
      <c r="F2472" s="59" t="s">
        <v>1390</v>
      </c>
      <c r="G2472" s="59">
        <v>9426400</v>
      </c>
      <c r="H2472" s="59" t="s">
        <v>1140</v>
      </c>
      <c r="I2472" s="60">
        <v>115021</v>
      </c>
      <c r="J2472" s="60"/>
      <c r="K2472" s="60"/>
      <c r="L2472" s="60"/>
      <c r="M2472" s="60"/>
      <c r="N2472" s="60"/>
      <c r="O2472" s="60"/>
      <c r="P2472" s="60"/>
      <c r="Q2472" s="60"/>
      <c r="R2472" s="60"/>
      <c r="S2472" s="60"/>
      <c r="T2472" s="60">
        <v>70153.72</v>
      </c>
      <c r="U2472" s="58">
        <f t="shared" si="38"/>
        <v>185174.72</v>
      </c>
    </row>
    <row r="2473" spans="1:21">
      <c r="A2473" s="59">
        <v>2201</v>
      </c>
      <c r="B2473" s="59" t="s">
        <v>87</v>
      </c>
      <c r="C2473" s="59">
        <v>2201</v>
      </c>
      <c r="D2473" s="59" t="s">
        <v>87</v>
      </c>
      <c r="E2473" s="59" t="s">
        <v>1391</v>
      </c>
      <c r="F2473" s="59" t="s">
        <v>1392</v>
      </c>
      <c r="G2473" s="59">
        <v>9184100</v>
      </c>
      <c r="H2473" s="59" t="s">
        <v>93</v>
      </c>
      <c r="I2473" s="60">
        <v>4663.12</v>
      </c>
      <c r="J2473" s="60">
        <v>807.05</v>
      </c>
      <c r="K2473" s="60">
        <v>533.47</v>
      </c>
      <c r="L2473" s="60">
        <v>7126.23</v>
      </c>
      <c r="M2473" s="60">
        <v>3073.28</v>
      </c>
      <c r="N2473" s="60">
        <v>4775</v>
      </c>
      <c r="O2473" s="60">
        <v>12144.52</v>
      </c>
      <c r="P2473" s="60">
        <v>7555.91</v>
      </c>
      <c r="Q2473" s="60">
        <v>1731.8</v>
      </c>
      <c r="R2473" s="60">
        <v>4261.3500000000004</v>
      </c>
      <c r="S2473" s="60">
        <v>1521.88</v>
      </c>
      <c r="T2473" s="60">
        <v>4156.41</v>
      </c>
      <c r="U2473" s="58">
        <f t="shared" si="38"/>
        <v>52350.020000000004</v>
      </c>
    </row>
    <row r="2474" spans="1:21">
      <c r="A2474" s="59">
        <v>2201</v>
      </c>
      <c r="B2474" s="59" t="s">
        <v>87</v>
      </c>
      <c r="C2474" s="59">
        <v>2201</v>
      </c>
      <c r="D2474" s="59" t="s">
        <v>87</v>
      </c>
      <c r="E2474" s="59" t="s">
        <v>1391</v>
      </c>
      <c r="F2474" s="59" t="s">
        <v>1392</v>
      </c>
      <c r="G2474" s="59">
        <v>9416000</v>
      </c>
      <c r="H2474" s="59" t="s">
        <v>1015</v>
      </c>
      <c r="I2474" s="60">
        <v>2426.5700000000002</v>
      </c>
      <c r="J2474" s="60">
        <v>3803.84</v>
      </c>
      <c r="K2474" s="60">
        <v>3251.38</v>
      </c>
      <c r="L2474" s="60">
        <v>2387.13</v>
      </c>
      <c r="M2474" s="60">
        <v>6038.85</v>
      </c>
      <c r="N2474" s="60">
        <v>4332.7700000000004</v>
      </c>
      <c r="O2474" s="60">
        <v>9708.0499999999993</v>
      </c>
      <c r="P2474" s="60">
        <v>2539.12</v>
      </c>
      <c r="Q2474" s="60">
        <v>5298.32</v>
      </c>
      <c r="R2474" s="60">
        <v>3447.38</v>
      </c>
      <c r="S2474" s="60">
        <v>1341.77</v>
      </c>
      <c r="T2474" s="60">
        <v>4210.8</v>
      </c>
      <c r="U2474" s="58">
        <f t="shared" si="38"/>
        <v>48785.98</v>
      </c>
    </row>
    <row r="2475" spans="1:21">
      <c r="A2475" s="59">
        <v>2201</v>
      </c>
      <c r="B2475" s="59" t="s">
        <v>87</v>
      </c>
      <c r="C2475" s="59">
        <v>2201</v>
      </c>
      <c r="D2475" s="59" t="s">
        <v>87</v>
      </c>
      <c r="E2475" s="59" t="s">
        <v>1391</v>
      </c>
      <c r="F2475" s="59" t="s">
        <v>1392</v>
      </c>
      <c r="G2475" s="59">
        <v>9426500</v>
      </c>
      <c r="H2475" s="59" t="s">
        <v>1016</v>
      </c>
      <c r="I2475" s="60"/>
      <c r="J2475" s="60"/>
      <c r="K2475" s="60"/>
      <c r="L2475" s="60"/>
      <c r="M2475" s="60">
        <v>0</v>
      </c>
      <c r="N2475" s="60">
        <v>0.02</v>
      </c>
      <c r="O2475" s="60"/>
      <c r="P2475" s="60"/>
      <c r="Q2475" s="60"/>
      <c r="R2475" s="60"/>
      <c r="S2475" s="60"/>
      <c r="T2475" s="60"/>
      <c r="U2475" s="58">
        <f t="shared" si="38"/>
        <v>0.02</v>
      </c>
    </row>
    <row r="2476" spans="1:21">
      <c r="A2476" s="59">
        <v>2201</v>
      </c>
      <c r="B2476" s="59" t="s">
        <v>87</v>
      </c>
      <c r="C2476" s="59">
        <v>2201</v>
      </c>
      <c r="D2476" s="59" t="s">
        <v>87</v>
      </c>
      <c r="E2476" s="59" t="s">
        <v>1391</v>
      </c>
      <c r="F2476" s="59" t="s">
        <v>1392</v>
      </c>
      <c r="G2476" s="59">
        <v>9500000</v>
      </c>
      <c r="H2476" s="59" t="s">
        <v>1017</v>
      </c>
      <c r="I2476" s="60"/>
      <c r="J2476" s="60">
        <v>63.16</v>
      </c>
      <c r="K2476" s="60"/>
      <c r="L2476" s="60"/>
      <c r="M2476" s="60">
        <v>0.57999999999999996</v>
      </c>
      <c r="N2476" s="60">
        <v>22.11</v>
      </c>
      <c r="O2476" s="60">
        <v>14.36</v>
      </c>
      <c r="P2476" s="60">
        <v>24.72</v>
      </c>
      <c r="Q2476" s="60"/>
      <c r="R2476" s="60"/>
      <c r="S2476" s="60">
        <v>0.09</v>
      </c>
      <c r="T2476" s="60"/>
      <c r="U2476" s="58">
        <f t="shared" si="38"/>
        <v>125.02</v>
      </c>
    </row>
    <row r="2477" spans="1:21">
      <c r="A2477" s="59">
        <v>2201</v>
      </c>
      <c r="B2477" s="59" t="s">
        <v>87</v>
      </c>
      <c r="C2477" s="59">
        <v>2201</v>
      </c>
      <c r="D2477" s="59" t="s">
        <v>87</v>
      </c>
      <c r="E2477" s="59" t="s">
        <v>1391</v>
      </c>
      <c r="F2477" s="59" t="s">
        <v>1392</v>
      </c>
      <c r="G2477" s="59">
        <v>9501000</v>
      </c>
      <c r="H2477" s="59" t="s">
        <v>1018</v>
      </c>
      <c r="I2477" s="60"/>
      <c r="J2477" s="60">
        <v>34.130000000000003</v>
      </c>
      <c r="K2477" s="60"/>
      <c r="L2477" s="60"/>
      <c r="M2477" s="60">
        <v>0.04</v>
      </c>
      <c r="N2477" s="60">
        <v>1.1000000000000001</v>
      </c>
      <c r="O2477" s="60">
        <v>25.67</v>
      </c>
      <c r="P2477" s="60">
        <v>198.9</v>
      </c>
      <c r="Q2477" s="60">
        <v>16.12</v>
      </c>
      <c r="R2477" s="60">
        <v>21.97</v>
      </c>
      <c r="S2477" s="60">
        <v>0</v>
      </c>
      <c r="T2477" s="60"/>
      <c r="U2477" s="58">
        <f t="shared" si="38"/>
        <v>297.93000000000006</v>
      </c>
    </row>
    <row r="2478" spans="1:21">
      <c r="A2478" s="59">
        <v>2201</v>
      </c>
      <c r="B2478" s="59" t="s">
        <v>87</v>
      </c>
      <c r="C2478" s="59">
        <v>2201</v>
      </c>
      <c r="D2478" s="59" t="s">
        <v>87</v>
      </c>
      <c r="E2478" s="59" t="s">
        <v>1391</v>
      </c>
      <c r="F2478" s="59" t="s">
        <v>1392</v>
      </c>
      <c r="G2478" s="59">
        <v>9502000</v>
      </c>
      <c r="H2478" s="59" t="s">
        <v>1019</v>
      </c>
      <c r="I2478" s="60"/>
      <c r="J2478" s="60"/>
      <c r="K2478" s="60"/>
      <c r="L2478" s="60"/>
      <c r="M2478" s="60">
        <v>0.27</v>
      </c>
      <c r="N2478" s="60">
        <v>15.02</v>
      </c>
      <c r="O2478" s="60">
        <v>10.31</v>
      </c>
      <c r="P2478" s="60">
        <v>13.42</v>
      </c>
      <c r="Q2478" s="60"/>
      <c r="R2478" s="60"/>
      <c r="S2478" s="60">
        <v>0.06</v>
      </c>
      <c r="T2478" s="60"/>
      <c r="U2478" s="58">
        <f t="shared" si="38"/>
        <v>39.080000000000005</v>
      </c>
    </row>
    <row r="2479" spans="1:21">
      <c r="A2479" s="59">
        <v>2201</v>
      </c>
      <c r="B2479" s="59" t="s">
        <v>87</v>
      </c>
      <c r="C2479" s="59">
        <v>2201</v>
      </c>
      <c r="D2479" s="59" t="s">
        <v>87</v>
      </c>
      <c r="E2479" s="59" t="s">
        <v>1391</v>
      </c>
      <c r="F2479" s="59" t="s">
        <v>1392</v>
      </c>
      <c r="G2479" s="59">
        <v>9505000</v>
      </c>
      <c r="H2479" s="59" t="s">
        <v>1020</v>
      </c>
      <c r="I2479" s="60"/>
      <c r="J2479" s="60"/>
      <c r="K2479" s="60"/>
      <c r="L2479" s="60"/>
      <c r="M2479" s="60">
        <v>0.18</v>
      </c>
      <c r="N2479" s="60">
        <v>11.87</v>
      </c>
      <c r="O2479" s="60">
        <v>6.65</v>
      </c>
      <c r="P2479" s="60">
        <v>9.06</v>
      </c>
      <c r="Q2479" s="60"/>
      <c r="R2479" s="60"/>
      <c r="S2479" s="60">
        <v>0.04</v>
      </c>
      <c r="T2479" s="60"/>
      <c r="U2479" s="58">
        <f t="shared" si="38"/>
        <v>27.799999999999997</v>
      </c>
    </row>
    <row r="2480" spans="1:21">
      <c r="A2480" s="59">
        <v>2201</v>
      </c>
      <c r="B2480" s="59" t="s">
        <v>87</v>
      </c>
      <c r="C2480" s="59">
        <v>2201</v>
      </c>
      <c r="D2480" s="59" t="s">
        <v>87</v>
      </c>
      <c r="E2480" s="59" t="s">
        <v>1391</v>
      </c>
      <c r="F2480" s="59" t="s">
        <v>1392</v>
      </c>
      <c r="G2480" s="59">
        <v>9506000</v>
      </c>
      <c r="H2480" s="59" t="s">
        <v>1021</v>
      </c>
      <c r="I2480" s="60">
        <v>679.47</v>
      </c>
      <c r="J2480" s="60">
        <v>2318.42</v>
      </c>
      <c r="K2480" s="60">
        <v>1763.79</v>
      </c>
      <c r="L2480" s="60">
        <v>204.56</v>
      </c>
      <c r="M2480" s="60">
        <v>-371.27</v>
      </c>
      <c r="N2480" s="60">
        <v>133.9</v>
      </c>
      <c r="O2480" s="60">
        <v>647.5</v>
      </c>
      <c r="P2480" s="60">
        <v>5016.12</v>
      </c>
      <c r="Q2480" s="60">
        <v>315.58999999999997</v>
      </c>
      <c r="R2480" s="60">
        <v>1583.51</v>
      </c>
      <c r="S2480" s="60">
        <v>529.5</v>
      </c>
      <c r="T2480" s="60">
        <v>844.02</v>
      </c>
      <c r="U2480" s="58">
        <f t="shared" si="38"/>
        <v>13665.110000000002</v>
      </c>
    </row>
    <row r="2481" spans="1:21">
      <c r="A2481" s="59">
        <v>2201</v>
      </c>
      <c r="B2481" s="59" t="s">
        <v>87</v>
      </c>
      <c r="C2481" s="59">
        <v>2201</v>
      </c>
      <c r="D2481" s="59" t="s">
        <v>87</v>
      </c>
      <c r="E2481" s="59" t="s">
        <v>1391</v>
      </c>
      <c r="F2481" s="59" t="s">
        <v>1392</v>
      </c>
      <c r="G2481" s="59">
        <v>9510000</v>
      </c>
      <c r="H2481" s="59" t="s">
        <v>1022</v>
      </c>
      <c r="I2481" s="60"/>
      <c r="J2481" s="60"/>
      <c r="K2481" s="60"/>
      <c r="L2481" s="60"/>
      <c r="M2481" s="60"/>
      <c r="N2481" s="60"/>
      <c r="O2481" s="60">
        <v>0</v>
      </c>
      <c r="P2481" s="60">
        <v>0.16</v>
      </c>
      <c r="Q2481" s="60"/>
      <c r="R2481" s="60"/>
      <c r="S2481" s="60"/>
      <c r="T2481" s="60"/>
      <c r="U2481" s="58">
        <f t="shared" si="38"/>
        <v>0.16</v>
      </c>
    </row>
    <row r="2482" spans="1:21">
      <c r="A2482" s="59">
        <v>2201</v>
      </c>
      <c r="B2482" s="59" t="s">
        <v>87</v>
      </c>
      <c r="C2482" s="59">
        <v>2201</v>
      </c>
      <c r="D2482" s="59" t="s">
        <v>87</v>
      </c>
      <c r="E2482" s="59" t="s">
        <v>1391</v>
      </c>
      <c r="F2482" s="59" t="s">
        <v>1392</v>
      </c>
      <c r="G2482" s="59">
        <v>9511000</v>
      </c>
      <c r="H2482" s="59" t="s">
        <v>1023</v>
      </c>
      <c r="I2482" s="60"/>
      <c r="J2482" s="60"/>
      <c r="K2482" s="60"/>
      <c r="L2482" s="60"/>
      <c r="M2482" s="60">
        <v>0.05</v>
      </c>
      <c r="N2482" s="60">
        <v>1.81</v>
      </c>
      <c r="O2482" s="60">
        <v>1.1000000000000001</v>
      </c>
      <c r="P2482" s="60">
        <v>2.4900000000000002</v>
      </c>
      <c r="Q2482" s="60"/>
      <c r="R2482" s="60"/>
      <c r="S2482" s="60">
        <v>0.01</v>
      </c>
      <c r="T2482" s="60"/>
      <c r="U2482" s="58">
        <f t="shared" si="38"/>
        <v>5.46</v>
      </c>
    </row>
    <row r="2483" spans="1:21">
      <c r="A2483" s="59">
        <v>2201</v>
      </c>
      <c r="B2483" s="59" t="s">
        <v>87</v>
      </c>
      <c r="C2483" s="59">
        <v>2201</v>
      </c>
      <c r="D2483" s="59" t="s">
        <v>87</v>
      </c>
      <c r="E2483" s="59" t="s">
        <v>1391</v>
      </c>
      <c r="F2483" s="59" t="s">
        <v>1392</v>
      </c>
      <c r="G2483" s="59">
        <v>9512000</v>
      </c>
      <c r="H2483" s="59" t="s">
        <v>1024</v>
      </c>
      <c r="I2483" s="60">
        <v>685</v>
      </c>
      <c r="J2483" s="60"/>
      <c r="K2483" s="60">
        <v>370.99</v>
      </c>
      <c r="L2483" s="60">
        <v>6842.76</v>
      </c>
      <c r="M2483" s="60">
        <v>5410.53</v>
      </c>
      <c r="N2483" s="60">
        <v>20.05</v>
      </c>
      <c r="O2483" s="60">
        <v>15.03</v>
      </c>
      <c r="P2483" s="60">
        <v>24.07</v>
      </c>
      <c r="Q2483" s="60">
        <v>-685</v>
      </c>
      <c r="R2483" s="60"/>
      <c r="S2483" s="60">
        <v>7.0000000000000007E-2</v>
      </c>
      <c r="T2483" s="60"/>
      <c r="U2483" s="58">
        <f t="shared" si="38"/>
        <v>12683.499999999998</v>
      </c>
    </row>
    <row r="2484" spans="1:21">
      <c r="A2484" s="59">
        <v>2201</v>
      </c>
      <c r="B2484" s="59" t="s">
        <v>87</v>
      </c>
      <c r="C2484" s="59">
        <v>2201</v>
      </c>
      <c r="D2484" s="59" t="s">
        <v>87</v>
      </c>
      <c r="E2484" s="59" t="s">
        <v>1391</v>
      </c>
      <c r="F2484" s="59" t="s">
        <v>1392</v>
      </c>
      <c r="G2484" s="59">
        <v>9513000</v>
      </c>
      <c r="H2484" s="59" t="s">
        <v>1025</v>
      </c>
      <c r="I2484" s="60"/>
      <c r="J2484" s="60"/>
      <c r="K2484" s="60"/>
      <c r="L2484" s="60"/>
      <c r="M2484" s="60">
        <v>0.15</v>
      </c>
      <c r="N2484" s="60">
        <v>334.1</v>
      </c>
      <c r="O2484" s="60">
        <v>1.77</v>
      </c>
      <c r="P2484" s="60">
        <v>2.79</v>
      </c>
      <c r="Q2484" s="60"/>
      <c r="R2484" s="60"/>
      <c r="S2484" s="60">
        <v>0.01</v>
      </c>
      <c r="T2484" s="60"/>
      <c r="U2484" s="58">
        <f t="shared" si="38"/>
        <v>338.82</v>
      </c>
    </row>
    <row r="2485" spans="1:21">
      <c r="A2485" s="59">
        <v>2201</v>
      </c>
      <c r="B2485" s="59" t="s">
        <v>87</v>
      </c>
      <c r="C2485" s="59">
        <v>2201</v>
      </c>
      <c r="D2485" s="59" t="s">
        <v>87</v>
      </c>
      <c r="E2485" s="59" t="s">
        <v>1391</v>
      </c>
      <c r="F2485" s="59" t="s">
        <v>1392</v>
      </c>
      <c r="G2485" s="59">
        <v>9514000</v>
      </c>
      <c r="H2485" s="59" t="s">
        <v>1026</v>
      </c>
      <c r="I2485" s="60"/>
      <c r="J2485" s="60"/>
      <c r="K2485" s="60"/>
      <c r="L2485" s="60"/>
      <c r="M2485" s="60">
        <v>0.05</v>
      </c>
      <c r="N2485" s="60">
        <v>3.73</v>
      </c>
      <c r="O2485" s="60">
        <v>2.38</v>
      </c>
      <c r="P2485" s="60">
        <v>3.19</v>
      </c>
      <c r="Q2485" s="60"/>
      <c r="R2485" s="60"/>
      <c r="S2485" s="60">
        <v>0.02</v>
      </c>
      <c r="T2485" s="60"/>
      <c r="U2485" s="58">
        <f t="shared" si="38"/>
        <v>9.3699999999999992</v>
      </c>
    </row>
    <row r="2486" spans="1:21">
      <c r="A2486" s="59">
        <v>2201</v>
      </c>
      <c r="B2486" s="59" t="s">
        <v>87</v>
      </c>
      <c r="C2486" s="59">
        <v>2201</v>
      </c>
      <c r="D2486" s="59" t="s">
        <v>87</v>
      </c>
      <c r="E2486" s="59" t="s">
        <v>1391</v>
      </c>
      <c r="F2486" s="59" t="s">
        <v>1392</v>
      </c>
      <c r="G2486" s="59">
        <v>9546000</v>
      </c>
      <c r="H2486" s="59" t="s">
        <v>1027</v>
      </c>
      <c r="I2486" s="60"/>
      <c r="J2486" s="60"/>
      <c r="K2486" s="60"/>
      <c r="L2486" s="60"/>
      <c r="M2486" s="60"/>
      <c r="N2486" s="60"/>
      <c r="O2486" s="60"/>
      <c r="P2486" s="60">
        <v>0.4</v>
      </c>
      <c r="Q2486" s="60"/>
      <c r="R2486" s="60"/>
      <c r="S2486" s="60">
        <v>0</v>
      </c>
      <c r="T2486" s="60"/>
      <c r="U2486" s="58">
        <f t="shared" si="38"/>
        <v>0.4</v>
      </c>
    </row>
    <row r="2487" spans="1:21">
      <c r="A2487" s="59">
        <v>2201</v>
      </c>
      <c r="B2487" s="59" t="s">
        <v>87</v>
      </c>
      <c r="C2487" s="59">
        <v>2201</v>
      </c>
      <c r="D2487" s="59" t="s">
        <v>87</v>
      </c>
      <c r="E2487" s="59" t="s">
        <v>1391</v>
      </c>
      <c r="F2487" s="59" t="s">
        <v>1392</v>
      </c>
      <c r="G2487" s="59">
        <v>9547000</v>
      </c>
      <c r="H2487" s="59" t="s">
        <v>1028</v>
      </c>
      <c r="I2487" s="60"/>
      <c r="J2487" s="60"/>
      <c r="K2487" s="60"/>
      <c r="L2487" s="60"/>
      <c r="M2487" s="60"/>
      <c r="N2487" s="60"/>
      <c r="O2487" s="60">
        <v>0.01</v>
      </c>
      <c r="P2487" s="60">
        <v>0.02</v>
      </c>
      <c r="Q2487" s="60"/>
      <c r="R2487" s="60"/>
      <c r="S2487" s="60">
        <v>0</v>
      </c>
      <c r="T2487" s="60"/>
      <c r="U2487" s="58">
        <f t="shared" si="38"/>
        <v>0.03</v>
      </c>
    </row>
    <row r="2488" spans="1:21">
      <c r="A2488" s="59">
        <v>2201</v>
      </c>
      <c r="B2488" s="59" t="s">
        <v>87</v>
      </c>
      <c r="C2488" s="59">
        <v>2201</v>
      </c>
      <c r="D2488" s="59" t="s">
        <v>87</v>
      </c>
      <c r="E2488" s="59" t="s">
        <v>1391</v>
      </c>
      <c r="F2488" s="59" t="s">
        <v>1392</v>
      </c>
      <c r="G2488" s="59">
        <v>9548000</v>
      </c>
      <c r="H2488" s="59" t="s">
        <v>1029</v>
      </c>
      <c r="I2488" s="60">
        <v>257.60000000000002</v>
      </c>
      <c r="J2488" s="60">
        <v>96.53</v>
      </c>
      <c r="K2488" s="60"/>
      <c r="L2488" s="60">
        <v>188.29</v>
      </c>
      <c r="M2488" s="60">
        <v>1.41</v>
      </c>
      <c r="N2488" s="60">
        <v>191.19</v>
      </c>
      <c r="O2488" s="60">
        <v>272.47000000000003</v>
      </c>
      <c r="P2488" s="60">
        <v>162.29</v>
      </c>
      <c r="Q2488" s="60">
        <v>63.02</v>
      </c>
      <c r="R2488" s="60">
        <v>29.53</v>
      </c>
      <c r="S2488" s="60">
        <v>0.88</v>
      </c>
      <c r="T2488" s="60">
        <v>883.14</v>
      </c>
      <c r="U2488" s="58">
        <f t="shared" si="38"/>
        <v>2146.35</v>
      </c>
    </row>
    <row r="2489" spans="1:21">
      <c r="A2489" s="59">
        <v>2201</v>
      </c>
      <c r="B2489" s="59" t="s">
        <v>87</v>
      </c>
      <c r="C2489" s="59">
        <v>2201</v>
      </c>
      <c r="D2489" s="59" t="s">
        <v>87</v>
      </c>
      <c r="E2489" s="59" t="s">
        <v>1391</v>
      </c>
      <c r="F2489" s="59" t="s">
        <v>1392</v>
      </c>
      <c r="G2489" s="59">
        <v>9549000</v>
      </c>
      <c r="H2489" s="59" t="s">
        <v>1030</v>
      </c>
      <c r="I2489" s="60">
        <v>1730.27</v>
      </c>
      <c r="J2489" s="60">
        <v>427.78</v>
      </c>
      <c r="K2489" s="60">
        <v>1645.45</v>
      </c>
      <c r="L2489" s="60">
        <v>297.60000000000002</v>
      </c>
      <c r="M2489" s="60">
        <v>1886.94</v>
      </c>
      <c r="N2489" s="60">
        <v>477.95</v>
      </c>
      <c r="O2489" s="60">
        <v>2977.73</v>
      </c>
      <c r="P2489" s="60">
        <v>579.07000000000005</v>
      </c>
      <c r="Q2489" s="60">
        <v>557.98</v>
      </c>
      <c r="R2489" s="60">
        <v>707.94</v>
      </c>
      <c r="S2489" s="60">
        <v>2861.04</v>
      </c>
      <c r="T2489" s="60">
        <v>352.66</v>
      </c>
      <c r="U2489" s="58">
        <f t="shared" si="38"/>
        <v>14502.41</v>
      </c>
    </row>
    <row r="2490" spans="1:21">
      <c r="A2490" s="59">
        <v>2201</v>
      </c>
      <c r="B2490" s="59" t="s">
        <v>87</v>
      </c>
      <c r="C2490" s="59">
        <v>2201</v>
      </c>
      <c r="D2490" s="59" t="s">
        <v>87</v>
      </c>
      <c r="E2490" s="59" t="s">
        <v>1391</v>
      </c>
      <c r="F2490" s="59" t="s">
        <v>1392</v>
      </c>
      <c r="G2490" s="59">
        <v>9552000</v>
      </c>
      <c r="H2490" s="59" t="s">
        <v>1031</v>
      </c>
      <c r="I2490" s="60"/>
      <c r="J2490" s="60"/>
      <c r="K2490" s="60"/>
      <c r="L2490" s="60"/>
      <c r="M2490" s="60">
        <v>0.05</v>
      </c>
      <c r="N2490" s="60">
        <v>2.54</v>
      </c>
      <c r="O2490" s="60">
        <v>1.72</v>
      </c>
      <c r="P2490" s="60">
        <v>3.73</v>
      </c>
      <c r="Q2490" s="60"/>
      <c r="R2490" s="60"/>
      <c r="S2490" s="60">
        <v>0</v>
      </c>
      <c r="T2490" s="60"/>
      <c r="U2490" s="58">
        <f t="shared" si="38"/>
        <v>8.0399999999999991</v>
      </c>
    </row>
    <row r="2491" spans="1:21">
      <c r="A2491" s="59">
        <v>2201</v>
      </c>
      <c r="B2491" s="59" t="s">
        <v>87</v>
      </c>
      <c r="C2491" s="59">
        <v>2201</v>
      </c>
      <c r="D2491" s="59" t="s">
        <v>87</v>
      </c>
      <c r="E2491" s="59" t="s">
        <v>1391</v>
      </c>
      <c r="F2491" s="59" t="s">
        <v>1392</v>
      </c>
      <c r="G2491" s="59">
        <v>9553000</v>
      </c>
      <c r="H2491" s="59" t="s">
        <v>1032</v>
      </c>
      <c r="I2491" s="60"/>
      <c r="J2491" s="60">
        <v>0.12</v>
      </c>
      <c r="K2491" s="60"/>
      <c r="L2491" s="60"/>
      <c r="M2491" s="60">
        <v>0.28000000000000003</v>
      </c>
      <c r="N2491" s="60">
        <v>13.58</v>
      </c>
      <c r="O2491" s="60">
        <v>8.1999999999999993</v>
      </c>
      <c r="P2491" s="60">
        <v>485.42</v>
      </c>
      <c r="Q2491" s="60"/>
      <c r="R2491" s="60"/>
      <c r="S2491" s="60">
        <v>0.03</v>
      </c>
      <c r="T2491" s="60"/>
      <c r="U2491" s="58">
        <f t="shared" si="38"/>
        <v>507.63</v>
      </c>
    </row>
    <row r="2492" spans="1:21">
      <c r="A2492" s="59">
        <v>2201</v>
      </c>
      <c r="B2492" s="59" t="s">
        <v>87</v>
      </c>
      <c r="C2492" s="59">
        <v>2201</v>
      </c>
      <c r="D2492" s="59" t="s">
        <v>87</v>
      </c>
      <c r="E2492" s="59" t="s">
        <v>1391</v>
      </c>
      <c r="F2492" s="59" t="s">
        <v>1392</v>
      </c>
      <c r="G2492" s="59">
        <v>9554000</v>
      </c>
      <c r="H2492" s="59" t="s">
        <v>1033</v>
      </c>
      <c r="I2492" s="60"/>
      <c r="J2492" s="60"/>
      <c r="K2492" s="60"/>
      <c r="L2492" s="60"/>
      <c r="M2492" s="60">
        <v>0.01</v>
      </c>
      <c r="N2492" s="60">
        <v>0.53</v>
      </c>
      <c r="O2492" s="60">
        <v>0.41</v>
      </c>
      <c r="P2492" s="60">
        <v>0.72</v>
      </c>
      <c r="Q2492" s="60"/>
      <c r="R2492" s="60"/>
      <c r="S2492" s="60">
        <v>0</v>
      </c>
      <c r="T2492" s="60"/>
      <c r="U2492" s="58">
        <f t="shared" si="38"/>
        <v>1.67</v>
      </c>
    </row>
    <row r="2493" spans="1:21">
      <c r="A2493" s="59">
        <v>2201</v>
      </c>
      <c r="B2493" s="59" t="s">
        <v>87</v>
      </c>
      <c r="C2493" s="59">
        <v>2201</v>
      </c>
      <c r="D2493" s="59" t="s">
        <v>87</v>
      </c>
      <c r="E2493" s="59" t="s">
        <v>1391</v>
      </c>
      <c r="F2493" s="59" t="s">
        <v>1392</v>
      </c>
      <c r="G2493" s="59">
        <v>9556000</v>
      </c>
      <c r="H2493" s="59" t="s">
        <v>1034</v>
      </c>
      <c r="I2493" s="60"/>
      <c r="J2493" s="60"/>
      <c r="K2493" s="60"/>
      <c r="L2493" s="60"/>
      <c r="M2493" s="60">
        <v>0.06</v>
      </c>
      <c r="N2493" s="60">
        <v>2.5299999999999998</v>
      </c>
      <c r="O2493" s="60">
        <v>1.98</v>
      </c>
      <c r="P2493" s="60">
        <v>2.77</v>
      </c>
      <c r="Q2493" s="60"/>
      <c r="R2493" s="60"/>
      <c r="S2493" s="60">
        <v>0.01</v>
      </c>
      <c r="T2493" s="60"/>
      <c r="U2493" s="58">
        <f t="shared" si="38"/>
        <v>7.35</v>
      </c>
    </row>
    <row r="2494" spans="1:21">
      <c r="A2494" s="59">
        <v>2201</v>
      </c>
      <c r="B2494" s="59" t="s">
        <v>87</v>
      </c>
      <c r="C2494" s="59">
        <v>2201</v>
      </c>
      <c r="D2494" s="59" t="s">
        <v>87</v>
      </c>
      <c r="E2494" s="59" t="s">
        <v>1391</v>
      </c>
      <c r="F2494" s="59" t="s">
        <v>1392</v>
      </c>
      <c r="G2494" s="59">
        <v>9560000</v>
      </c>
      <c r="H2494" s="59" t="s">
        <v>1035</v>
      </c>
      <c r="I2494" s="60"/>
      <c r="J2494" s="60">
        <v>7.0000000000000007E-2</v>
      </c>
      <c r="K2494" s="60"/>
      <c r="L2494" s="60"/>
      <c r="M2494" s="60">
        <v>7.0000000000000007E-2</v>
      </c>
      <c r="N2494" s="60">
        <v>4.47</v>
      </c>
      <c r="O2494" s="60">
        <v>2.0699999999999998</v>
      </c>
      <c r="P2494" s="60">
        <v>3.57</v>
      </c>
      <c r="Q2494" s="60">
        <v>75.290000000000006</v>
      </c>
      <c r="R2494" s="60"/>
      <c r="S2494" s="60">
        <v>0.01</v>
      </c>
      <c r="T2494" s="60"/>
      <c r="U2494" s="58">
        <f t="shared" si="38"/>
        <v>85.550000000000011</v>
      </c>
    </row>
    <row r="2495" spans="1:21">
      <c r="A2495" s="59">
        <v>2201</v>
      </c>
      <c r="B2495" s="59" t="s">
        <v>87</v>
      </c>
      <c r="C2495" s="59">
        <v>2201</v>
      </c>
      <c r="D2495" s="59" t="s">
        <v>87</v>
      </c>
      <c r="E2495" s="59" t="s">
        <v>1391</v>
      </c>
      <c r="F2495" s="59" t="s">
        <v>1392</v>
      </c>
      <c r="G2495" s="59">
        <v>9561100</v>
      </c>
      <c r="H2495" s="59" t="s">
        <v>1036</v>
      </c>
      <c r="I2495" s="60"/>
      <c r="J2495" s="60"/>
      <c r="K2495" s="60"/>
      <c r="L2495" s="60"/>
      <c r="M2495" s="60">
        <v>0.01</v>
      </c>
      <c r="N2495" s="60">
        <v>0.32</v>
      </c>
      <c r="O2495" s="60">
        <v>0.26</v>
      </c>
      <c r="P2495" s="60">
        <v>0.35</v>
      </c>
      <c r="Q2495" s="60"/>
      <c r="R2495" s="60"/>
      <c r="S2495" s="60">
        <v>0</v>
      </c>
      <c r="T2495" s="60"/>
      <c r="U2495" s="58">
        <f t="shared" si="38"/>
        <v>0.94000000000000006</v>
      </c>
    </row>
    <row r="2496" spans="1:21">
      <c r="A2496" s="59">
        <v>2201</v>
      </c>
      <c r="B2496" s="59" t="s">
        <v>87</v>
      </c>
      <c r="C2496" s="59">
        <v>2201</v>
      </c>
      <c r="D2496" s="59" t="s">
        <v>87</v>
      </c>
      <c r="E2496" s="59" t="s">
        <v>1391</v>
      </c>
      <c r="F2496" s="59" t="s">
        <v>1392</v>
      </c>
      <c r="G2496" s="59">
        <v>9561200</v>
      </c>
      <c r="H2496" s="59" t="s">
        <v>1037</v>
      </c>
      <c r="I2496" s="60"/>
      <c r="J2496" s="60"/>
      <c r="K2496" s="60"/>
      <c r="L2496" s="60"/>
      <c r="M2496" s="60">
        <v>0.15</v>
      </c>
      <c r="N2496" s="60">
        <v>5.86</v>
      </c>
      <c r="O2496" s="60">
        <v>4.0999999999999996</v>
      </c>
      <c r="P2496" s="60">
        <v>6.31</v>
      </c>
      <c r="Q2496" s="60"/>
      <c r="R2496" s="60"/>
      <c r="S2496" s="60">
        <v>0.03</v>
      </c>
      <c r="T2496" s="60"/>
      <c r="U2496" s="58">
        <f t="shared" si="38"/>
        <v>16.45</v>
      </c>
    </row>
    <row r="2497" spans="1:21">
      <c r="A2497" s="59">
        <v>2201</v>
      </c>
      <c r="B2497" s="59" t="s">
        <v>87</v>
      </c>
      <c r="C2497" s="59">
        <v>2201</v>
      </c>
      <c r="D2497" s="59" t="s">
        <v>87</v>
      </c>
      <c r="E2497" s="59" t="s">
        <v>1391</v>
      </c>
      <c r="F2497" s="59" t="s">
        <v>1392</v>
      </c>
      <c r="G2497" s="59">
        <v>9561300</v>
      </c>
      <c r="H2497" s="59" t="s">
        <v>1038</v>
      </c>
      <c r="I2497" s="60"/>
      <c r="J2497" s="60"/>
      <c r="K2497" s="60"/>
      <c r="L2497" s="60"/>
      <c r="M2497" s="60">
        <v>0.1</v>
      </c>
      <c r="N2497" s="60">
        <v>3.96</v>
      </c>
      <c r="O2497" s="60">
        <v>3.04</v>
      </c>
      <c r="P2497" s="60">
        <v>4.4000000000000004</v>
      </c>
      <c r="Q2497" s="60"/>
      <c r="R2497" s="60"/>
      <c r="S2497" s="60">
        <v>0.02</v>
      </c>
      <c r="T2497" s="60"/>
      <c r="U2497" s="58">
        <f t="shared" si="38"/>
        <v>11.52</v>
      </c>
    </row>
    <row r="2498" spans="1:21">
      <c r="A2498" s="59">
        <v>2201</v>
      </c>
      <c r="B2498" s="59" t="s">
        <v>87</v>
      </c>
      <c r="C2498" s="59">
        <v>2201</v>
      </c>
      <c r="D2498" s="59" t="s">
        <v>87</v>
      </c>
      <c r="E2498" s="59" t="s">
        <v>1391</v>
      </c>
      <c r="F2498" s="59" t="s">
        <v>1392</v>
      </c>
      <c r="G2498" s="59">
        <v>9562000</v>
      </c>
      <c r="H2498" s="59" t="s">
        <v>1039</v>
      </c>
      <c r="I2498" s="60"/>
      <c r="J2498" s="60">
        <v>0.23</v>
      </c>
      <c r="K2498" s="60"/>
      <c r="L2498" s="60">
        <v>15.75</v>
      </c>
      <c r="M2498" s="60">
        <v>0.1</v>
      </c>
      <c r="N2498" s="60">
        <v>46.38</v>
      </c>
      <c r="O2498" s="60">
        <v>2.93</v>
      </c>
      <c r="P2498" s="60">
        <v>4.28</v>
      </c>
      <c r="Q2498" s="60"/>
      <c r="R2498" s="60"/>
      <c r="S2498" s="60">
        <v>0</v>
      </c>
      <c r="T2498" s="60"/>
      <c r="U2498" s="58">
        <f t="shared" si="38"/>
        <v>69.670000000000016</v>
      </c>
    </row>
    <row r="2499" spans="1:21">
      <c r="A2499" s="59">
        <v>2201</v>
      </c>
      <c r="B2499" s="59" t="s">
        <v>87</v>
      </c>
      <c r="C2499" s="59">
        <v>2201</v>
      </c>
      <c r="D2499" s="59" t="s">
        <v>87</v>
      </c>
      <c r="E2499" s="59" t="s">
        <v>1391</v>
      </c>
      <c r="F2499" s="59" t="s">
        <v>1392</v>
      </c>
      <c r="G2499" s="59">
        <v>9563000</v>
      </c>
      <c r="H2499" s="59" t="s">
        <v>1040</v>
      </c>
      <c r="I2499" s="60"/>
      <c r="J2499" s="60"/>
      <c r="K2499" s="60"/>
      <c r="L2499" s="60"/>
      <c r="M2499" s="60">
        <v>0.02</v>
      </c>
      <c r="N2499" s="60">
        <v>0.95</v>
      </c>
      <c r="O2499" s="60">
        <v>0.33</v>
      </c>
      <c r="P2499" s="60">
        <v>0.81</v>
      </c>
      <c r="Q2499" s="60"/>
      <c r="R2499" s="60"/>
      <c r="S2499" s="60">
        <v>0</v>
      </c>
      <c r="T2499" s="60"/>
      <c r="U2499" s="58">
        <f t="shared" ref="U2499:U2562" si="39">SUM(I2499:T2499)</f>
        <v>2.1100000000000003</v>
      </c>
    </row>
    <row r="2500" spans="1:21">
      <c r="A2500" s="59">
        <v>2201</v>
      </c>
      <c r="B2500" s="59" t="s">
        <v>87</v>
      </c>
      <c r="C2500" s="59">
        <v>2201</v>
      </c>
      <c r="D2500" s="59" t="s">
        <v>87</v>
      </c>
      <c r="E2500" s="59" t="s">
        <v>1391</v>
      </c>
      <c r="F2500" s="59" t="s">
        <v>1392</v>
      </c>
      <c r="G2500" s="59">
        <v>9566000</v>
      </c>
      <c r="H2500" s="59" t="s">
        <v>1041</v>
      </c>
      <c r="I2500" s="60"/>
      <c r="J2500" s="60"/>
      <c r="K2500" s="60"/>
      <c r="L2500" s="60"/>
      <c r="M2500" s="60">
        <v>0.1</v>
      </c>
      <c r="N2500" s="60">
        <v>4.7</v>
      </c>
      <c r="O2500" s="60">
        <v>3.09</v>
      </c>
      <c r="P2500" s="60">
        <v>4.5999999999999996</v>
      </c>
      <c r="Q2500" s="60"/>
      <c r="R2500" s="60">
        <v>98.08</v>
      </c>
      <c r="S2500" s="60">
        <v>66.010000000000005</v>
      </c>
      <c r="T2500" s="60"/>
      <c r="U2500" s="58">
        <f t="shared" si="39"/>
        <v>176.57999999999998</v>
      </c>
    </row>
    <row r="2501" spans="1:21">
      <c r="A2501" s="59">
        <v>2201</v>
      </c>
      <c r="B2501" s="59" t="s">
        <v>87</v>
      </c>
      <c r="C2501" s="59">
        <v>2201</v>
      </c>
      <c r="D2501" s="59" t="s">
        <v>87</v>
      </c>
      <c r="E2501" s="59" t="s">
        <v>1391</v>
      </c>
      <c r="F2501" s="59" t="s">
        <v>1392</v>
      </c>
      <c r="G2501" s="59">
        <v>9569200</v>
      </c>
      <c r="H2501" s="59" t="s">
        <v>1043</v>
      </c>
      <c r="I2501" s="60"/>
      <c r="J2501" s="60"/>
      <c r="K2501" s="60"/>
      <c r="L2501" s="60"/>
      <c r="M2501" s="60">
        <v>0.03</v>
      </c>
      <c r="N2501" s="60">
        <v>1.1399999999999999</v>
      </c>
      <c r="O2501" s="60">
        <v>0.57999999999999996</v>
      </c>
      <c r="P2501" s="60">
        <v>1.2</v>
      </c>
      <c r="Q2501" s="60"/>
      <c r="R2501" s="60"/>
      <c r="S2501" s="60">
        <v>0</v>
      </c>
      <c r="T2501" s="60"/>
      <c r="U2501" s="58">
        <f t="shared" si="39"/>
        <v>2.95</v>
      </c>
    </row>
    <row r="2502" spans="1:21">
      <c r="A2502" s="59">
        <v>2201</v>
      </c>
      <c r="B2502" s="59" t="s">
        <v>87</v>
      </c>
      <c r="C2502" s="59">
        <v>2201</v>
      </c>
      <c r="D2502" s="59" t="s">
        <v>87</v>
      </c>
      <c r="E2502" s="59" t="s">
        <v>1391</v>
      </c>
      <c r="F2502" s="59" t="s">
        <v>1392</v>
      </c>
      <c r="G2502" s="59">
        <v>9569300</v>
      </c>
      <c r="H2502" s="59" t="s">
        <v>1044</v>
      </c>
      <c r="I2502" s="60"/>
      <c r="J2502" s="60">
        <v>0.25</v>
      </c>
      <c r="K2502" s="60"/>
      <c r="L2502" s="60">
        <v>10.93</v>
      </c>
      <c r="M2502" s="60">
        <v>0.03</v>
      </c>
      <c r="N2502" s="60">
        <v>0.88</v>
      </c>
      <c r="O2502" s="60">
        <v>0.53</v>
      </c>
      <c r="P2502" s="60">
        <v>283.56</v>
      </c>
      <c r="Q2502" s="60">
        <v>81.86</v>
      </c>
      <c r="R2502" s="60">
        <v>377.36</v>
      </c>
      <c r="S2502" s="60">
        <v>0</v>
      </c>
      <c r="T2502" s="60"/>
      <c r="U2502" s="58">
        <f t="shared" si="39"/>
        <v>755.40000000000009</v>
      </c>
    </row>
    <row r="2503" spans="1:21">
      <c r="A2503" s="59">
        <v>2201</v>
      </c>
      <c r="B2503" s="59" t="s">
        <v>87</v>
      </c>
      <c r="C2503" s="59">
        <v>2201</v>
      </c>
      <c r="D2503" s="59" t="s">
        <v>87</v>
      </c>
      <c r="E2503" s="59" t="s">
        <v>1391</v>
      </c>
      <c r="F2503" s="59" t="s">
        <v>1392</v>
      </c>
      <c r="G2503" s="59">
        <v>9570000</v>
      </c>
      <c r="H2503" s="59" t="s">
        <v>1045</v>
      </c>
      <c r="I2503" s="60"/>
      <c r="J2503" s="60">
        <v>0.26</v>
      </c>
      <c r="K2503" s="60"/>
      <c r="L2503" s="60"/>
      <c r="M2503" s="60">
        <v>0.06</v>
      </c>
      <c r="N2503" s="60">
        <v>1.51</v>
      </c>
      <c r="O2503" s="60">
        <v>1.1399999999999999</v>
      </c>
      <c r="P2503" s="60">
        <v>2.0099999999999998</v>
      </c>
      <c r="Q2503" s="60"/>
      <c r="R2503" s="60"/>
      <c r="S2503" s="60">
        <v>0.01</v>
      </c>
      <c r="T2503" s="60">
        <v>855.37</v>
      </c>
      <c r="U2503" s="58">
        <f t="shared" si="39"/>
        <v>860.36</v>
      </c>
    </row>
    <row r="2504" spans="1:21">
      <c r="A2504" s="59">
        <v>2201</v>
      </c>
      <c r="B2504" s="59" t="s">
        <v>87</v>
      </c>
      <c r="C2504" s="59">
        <v>2201</v>
      </c>
      <c r="D2504" s="59" t="s">
        <v>87</v>
      </c>
      <c r="E2504" s="59" t="s">
        <v>1391</v>
      </c>
      <c r="F2504" s="59" t="s">
        <v>1392</v>
      </c>
      <c r="G2504" s="59">
        <v>9571000</v>
      </c>
      <c r="H2504" s="59" t="s">
        <v>1046</v>
      </c>
      <c r="I2504" s="60"/>
      <c r="J2504" s="60">
        <v>0</v>
      </c>
      <c r="K2504" s="60"/>
      <c r="L2504" s="60">
        <v>132.57</v>
      </c>
      <c r="M2504" s="60">
        <v>0.08</v>
      </c>
      <c r="N2504" s="60">
        <v>3.92</v>
      </c>
      <c r="O2504" s="60">
        <v>2.42</v>
      </c>
      <c r="P2504" s="60">
        <v>3.08</v>
      </c>
      <c r="Q2504" s="60">
        <v>8.1199999999999992</v>
      </c>
      <c r="R2504" s="60"/>
      <c r="S2504" s="60">
        <v>3060.14</v>
      </c>
      <c r="T2504" s="60"/>
      <c r="U2504" s="58">
        <f t="shared" si="39"/>
        <v>3210.33</v>
      </c>
    </row>
    <row r="2505" spans="1:21">
      <c r="A2505" s="59">
        <v>2201</v>
      </c>
      <c r="B2505" s="59" t="s">
        <v>87</v>
      </c>
      <c r="C2505" s="59">
        <v>2201</v>
      </c>
      <c r="D2505" s="59" t="s">
        <v>87</v>
      </c>
      <c r="E2505" s="59" t="s">
        <v>1391</v>
      </c>
      <c r="F2505" s="59" t="s">
        <v>1392</v>
      </c>
      <c r="G2505" s="59">
        <v>9580000</v>
      </c>
      <c r="H2505" s="59" t="s">
        <v>1047</v>
      </c>
      <c r="I2505" s="60"/>
      <c r="J2505" s="60"/>
      <c r="K2505" s="60"/>
      <c r="L2505" s="60"/>
      <c r="M2505" s="60">
        <v>0.11</v>
      </c>
      <c r="N2505" s="60">
        <v>5.56</v>
      </c>
      <c r="O2505" s="60">
        <v>3.16</v>
      </c>
      <c r="P2505" s="60">
        <v>5.73</v>
      </c>
      <c r="Q2505" s="60"/>
      <c r="R2505" s="60"/>
      <c r="S2505" s="60">
        <v>0.01</v>
      </c>
      <c r="T2505" s="60"/>
      <c r="U2505" s="58">
        <f t="shared" si="39"/>
        <v>14.57</v>
      </c>
    </row>
    <row r="2506" spans="1:21">
      <c r="A2506" s="59">
        <v>2201</v>
      </c>
      <c r="B2506" s="59" t="s">
        <v>87</v>
      </c>
      <c r="C2506" s="59">
        <v>2201</v>
      </c>
      <c r="D2506" s="59" t="s">
        <v>87</v>
      </c>
      <c r="E2506" s="59" t="s">
        <v>1391</v>
      </c>
      <c r="F2506" s="59" t="s">
        <v>1392</v>
      </c>
      <c r="G2506" s="59">
        <v>9581000</v>
      </c>
      <c r="H2506" s="59" t="s">
        <v>1048</v>
      </c>
      <c r="I2506" s="60"/>
      <c r="J2506" s="60">
        <v>0.02</v>
      </c>
      <c r="K2506" s="60"/>
      <c r="L2506" s="60"/>
      <c r="M2506" s="60">
        <v>0.08</v>
      </c>
      <c r="N2506" s="60">
        <v>3.61</v>
      </c>
      <c r="O2506" s="60">
        <v>2.41</v>
      </c>
      <c r="P2506" s="60">
        <v>4.03</v>
      </c>
      <c r="Q2506" s="60"/>
      <c r="R2506" s="60"/>
      <c r="S2506" s="60">
        <v>0.01</v>
      </c>
      <c r="T2506" s="60"/>
      <c r="U2506" s="58">
        <f t="shared" si="39"/>
        <v>10.16</v>
      </c>
    </row>
    <row r="2507" spans="1:21">
      <c r="A2507" s="59">
        <v>2201</v>
      </c>
      <c r="B2507" s="59" t="s">
        <v>87</v>
      </c>
      <c r="C2507" s="59">
        <v>2201</v>
      </c>
      <c r="D2507" s="59" t="s">
        <v>87</v>
      </c>
      <c r="E2507" s="59" t="s">
        <v>1391</v>
      </c>
      <c r="F2507" s="59" t="s">
        <v>1392</v>
      </c>
      <c r="G2507" s="59">
        <v>9582000</v>
      </c>
      <c r="H2507" s="59" t="s">
        <v>1049</v>
      </c>
      <c r="I2507" s="60"/>
      <c r="J2507" s="60">
        <v>0.14000000000000001</v>
      </c>
      <c r="K2507" s="60"/>
      <c r="L2507" s="60"/>
      <c r="M2507" s="60">
        <v>0.13</v>
      </c>
      <c r="N2507" s="60">
        <v>4.41</v>
      </c>
      <c r="O2507" s="60">
        <v>2.75</v>
      </c>
      <c r="P2507" s="60">
        <v>4.51</v>
      </c>
      <c r="Q2507" s="60">
        <v>8.14</v>
      </c>
      <c r="R2507" s="60"/>
      <c r="S2507" s="60">
        <v>0.01</v>
      </c>
      <c r="T2507" s="60"/>
      <c r="U2507" s="58">
        <f t="shared" si="39"/>
        <v>20.09</v>
      </c>
    </row>
    <row r="2508" spans="1:21">
      <c r="A2508" s="59">
        <v>2201</v>
      </c>
      <c r="B2508" s="59" t="s">
        <v>87</v>
      </c>
      <c r="C2508" s="59">
        <v>2201</v>
      </c>
      <c r="D2508" s="59" t="s">
        <v>87</v>
      </c>
      <c r="E2508" s="59" t="s">
        <v>1391</v>
      </c>
      <c r="F2508" s="59" t="s">
        <v>1392</v>
      </c>
      <c r="G2508" s="59">
        <v>9583000</v>
      </c>
      <c r="H2508" s="59" t="s">
        <v>1050</v>
      </c>
      <c r="I2508" s="60">
        <v>50</v>
      </c>
      <c r="J2508" s="60">
        <v>38.700000000000003</v>
      </c>
      <c r="K2508" s="60">
        <v>142.59</v>
      </c>
      <c r="L2508" s="60"/>
      <c r="M2508" s="60">
        <v>0.53</v>
      </c>
      <c r="N2508" s="60">
        <v>218.11</v>
      </c>
      <c r="O2508" s="60">
        <v>12.33</v>
      </c>
      <c r="P2508" s="60">
        <v>57.29</v>
      </c>
      <c r="Q2508" s="60">
        <v>30.19</v>
      </c>
      <c r="R2508" s="60"/>
      <c r="S2508" s="60">
        <v>192.82</v>
      </c>
      <c r="T2508" s="60">
        <v>41.41</v>
      </c>
      <c r="U2508" s="58">
        <f t="shared" si="39"/>
        <v>783.97000000000014</v>
      </c>
    </row>
    <row r="2509" spans="1:21">
      <c r="A2509" s="59">
        <v>2201</v>
      </c>
      <c r="B2509" s="59" t="s">
        <v>87</v>
      </c>
      <c r="C2509" s="59">
        <v>2201</v>
      </c>
      <c r="D2509" s="59" t="s">
        <v>87</v>
      </c>
      <c r="E2509" s="59" t="s">
        <v>1391</v>
      </c>
      <c r="F2509" s="59" t="s">
        <v>1392</v>
      </c>
      <c r="G2509" s="59">
        <v>9584000</v>
      </c>
      <c r="H2509" s="59" t="s">
        <v>1051</v>
      </c>
      <c r="I2509" s="60"/>
      <c r="J2509" s="60"/>
      <c r="K2509" s="60"/>
      <c r="L2509" s="60"/>
      <c r="M2509" s="60">
        <v>7.0000000000000007E-2</v>
      </c>
      <c r="N2509" s="60">
        <v>2.95</v>
      </c>
      <c r="O2509" s="60">
        <v>1.87</v>
      </c>
      <c r="P2509" s="60">
        <v>3.32</v>
      </c>
      <c r="Q2509" s="60"/>
      <c r="R2509" s="60"/>
      <c r="S2509" s="60">
        <v>0.01</v>
      </c>
      <c r="T2509" s="60"/>
      <c r="U2509" s="58">
        <f t="shared" si="39"/>
        <v>8.2200000000000006</v>
      </c>
    </row>
    <row r="2510" spans="1:21">
      <c r="A2510" s="59">
        <v>2201</v>
      </c>
      <c r="B2510" s="59" t="s">
        <v>87</v>
      </c>
      <c r="C2510" s="59">
        <v>2201</v>
      </c>
      <c r="D2510" s="59" t="s">
        <v>87</v>
      </c>
      <c r="E2510" s="59" t="s">
        <v>1391</v>
      </c>
      <c r="F2510" s="59" t="s">
        <v>1392</v>
      </c>
      <c r="G2510" s="59">
        <v>9585000</v>
      </c>
      <c r="H2510" s="59" t="s">
        <v>1052</v>
      </c>
      <c r="I2510" s="60"/>
      <c r="J2510" s="60"/>
      <c r="K2510" s="60"/>
      <c r="L2510" s="60"/>
      <c r="M2510" s="60">
        <v>0.18</v>
      </c>
      <c r="N2510" s="60">
        <v>8.5500000000000007</v>
      </c>
      <c r="O2510" s="60">
        <v>4.55</v>
      </c>
      <c r="P2510" s="60">
        <v>8</v>
      </c>
      <c r="Q2510" s="60"/>
      <c r="R2510" s="60">
        <v>48</v>
      </c>
      <c r="S2510" s="60">
        <v>0.02</v>
      </c>
      <c r="T2510" s="60">
        <v>58.76</v>
      </c>
      <c r="U2510" s="58">
        <f t="shared" si="39"/>
        <v>128.06</v>
      </c>
    </row>
    <row r="2511" spans="1:21">
      <c r="A2511" s="59">
        <v>2201</v>
      </c>
      <c r="B2511" s="59" t="s">
        <v>87</v>
      </c>
      <c r="C2511" s="59">
        <v>2201</v>
      </c>
      <c r="D2511" s="59" t="s">
        <v>87</v>
      </c>
      <c r="E2511" s="59" t="s">
        <v>1391</v>
      </c>
      <c r="F2511" s="59" t="s">
        <v>1392</v>
      </c>
      <c r="G2511" s="59">
        <v>9586000</v>
      </c>
      <c r="H2511" s="59" t="s">
        <v>1053</v>
      </c>
      <c r="I2511" s="60"/>
      <c r="J2511" s="60">
        <v>0</v>
      </c>
      <c r="K2511" s="60">
        <v>244.63</v>
      </c>
      <c r="L2511" s="60"/>
      <c r="M2511" s="60">
        <v>0.5</v>
      </c>
      <c r="N2511" s="60">
        <v>20.239999999999998</v>
      </c>
      <c r="O2511" s="60">
        <v>255.28</v>
      </c>
      <c r="P2511" s="60">
        <v>21.98</v>
      </c>
      <c r="Q2511" s="60"/>
      <c r="R2511" s="60">
        <v>1547.42</v>
      </c>
      <c r="S2511" s="60">
        <v>7.0000000000000007E-2</v>
      </c>
      <c r="T2511" s="60"/>
      <c r="U2511" s="58">
        <f t="shared" si="39"/>
        <v>2090.1200000000003</v>
      </c>
    </row>
    <row r="2512" spans="1:21">
      <c r="A2512" s="59">
        <v>2201</v>
      </c>
      <c r="B2512" s="59" t="s">
        <v>87</v>
      </c>
      <c r="C2512" s="59">
        <v>2201</v>
      </c>
      <c r="D2512" s="59" t="s">
        <v>87</v>
      </c>
      <c r="E2512" s="59" t="s">
        <v>1391</v>
      </c>
      <c r="F2512" s="59" t="s">
        <v>1392</v>
      </c>
      <c r="G2512" s="59">
        <v>9587000</v>
      </c>
      <c r="H2512" s="59" t="s">
        <v>1054</v>
      </c>
      <c r="I2512" s="60"/>
      <c r="J2512" s="60"/>
      <c r="K2512" s="60"/>
      <c r="L2512" s="60"/>
      <c r="M2512" s="60">
        <v>0.04</v>
      </c>
      <c r="N2512" s="60">
        <v>1.91</v>
      </c>
      <c r="O2512" s="60">
        <v>1.1499999999999999</v>
      </c>
      <c r="P2512" s="60">
        <v>2.21</v>
      </c>
      <c r="Q2512" s="60"/>
      <c r="R2512" s="60"/>
      <c r="S2512" s="60">
        <v>0.01</v>
      </c>
      <c r="T2512" s="60"/>
      <c r="U2512" s="58">
        <f t="shared" si="39"/>
        <v>5.3199999999999994</v>
      </c>
    </row>
    <row r="2513" spans="1:21">
      <c r="A2513" s="59">
        <v>2201</v>
      </c>
      <c r="B2513" s="59" t="s">
        <v>87</v>
      </c>
      <c r="C2513" s="59">
        <v>2201</v>
      </c>
      <c r="D2513" s="59" t="s">
        <v>87</v>
      </c>
      <c r="E2513" s="59" t="s">
        <v>1391</v>
      </c>
      <c r="F2513" s="59" t="s">
        <v>1392</v>
      </c>
      <c r="G2513" s="59">
        <v>9588000</v>
      </c>
      <c r="H2513" s="59" t="s">
        <v>1055</v>
      </c>
      <c r="I2513" s="60">
        <v>3527.6</v>
      </c>
      <c r="J2513" s="60">
        <v>1853.57</v>
      </c>
      <c r="K2513" s="60">
        <v>1536.8</v>
      </c>
      <c r="L2513" s="60">
        <v>3323.5</v>
      </c>
      <c r="M2513" s="60">
        <v>6541.04</v>
      </c>
      <c r="N2513" s="60">
        <v>2529.44</v>
      </c>
      <c r="O2513" s="60">
        <v>2903.58</v>
      </c>
      <c r="P2513" s="60">
        <v>4264.22</v>
      </c>
      <c r="Q2513" s="60">
        <v>4706.0600000000004</v>
      </c>
      <c r="R2513" s="60">
        <v>5096.67</v>
      </c>
      <c r="S2513" s="60">
        <v>3290.81</v>
      </c>
      <c r="T2513" s="60">
        <v>3006.35</v>
      </c>
      <c r="U2513" s="58">
        <f t="shared" si="39"/>
        <v>42579.64</v>
      </c>
    </row>
    <row r="2514" spans="1:21">
      <c r="A2514" s="59">
        <v>2201</v>
      </c>
      <c r="B2514" s="59" t="s">
        <v>87</v>
      </c>
      <c r="C2514" s="59">
        <v>2201</v>
      </c>
      <c r="D2514" s="59" t="s">
        <v>87</v>
      </c>
      <c r="E2514" s="59" t="s">
        <v>1391</v>
      </c>
      <c r="F2514" s="59" t="s">
        <v>1392</v>
      </c>
      <c r="G2514" s="59">
        <v>9591000</v>
      </c>
      <c r="H2514" s="59" t="s">
        <v>1056</v>
      </c>
      <c r="I2514" s="60"/>
      <c r="J2514" s="60"/>
      <c r="K2514" s="60"/>
      <c r="L2514" s="60"/>
      <c r="M2514" s="60">
        <v>0.02</v>
      </c>
      <c r="N2514" s="60">
        <v>1.33</v>
      </c>
      <c r="O2514" s="60">
        <v>0.72</v>
      </c>
      <c r="P2514" s="60">
        <v>1.69</v>
      </c>
      <c r="Q2514" s="60"/>
      <c r="R2514" s="60"/>
      <c r="S2514" s="60">
        <v>0</v>
      </c>
      <c r="T2514" s="60"/>
      <c r="U2514" s="58">
        <f t="shared" si="39"/>
        <v>3.7600000000000002</v>
      </c>
    </row>
    <row r="2515" spans="1:21">
      <c r="A2515" s="59">
        <v>2201</v>
      </c>
      <c r="B2515" s="59" t="s">
        <v>87</v>
      </c>
      <c r="C2515" s="59">
        <v>2201</v>
      </c>
      <c r="D2515" s="59" t="s">
        <v>87</v>
      </c>
      <c r="E2515" s="59" t="s">
        <v>1391</v>
      </c>
      <c r="F2515" s="59" t="s">
        <v>1392</v>
      </c>
      <c r="G2515" s="59">
        <v>9592000</v>
      </c>
      <c r="H2515" s="59" t="s">
        <v>1057</v>
      </c>
      <c r="I2515" s="60"/>
      <c r="J2515" s="60">
        <v>1.26</v>
      </c>
      <c r="K2515" s="60"/>
      <c r="L2515" s="60"/>
      <c r="M2515" s="60">
        <v>0.23</v>
      </c>
      <c r="N2515" s="60">
        <v>760.04</v>
      </c>
      <c r="O2515" s="60">
        <v>6.19</v>
      </c>
      <c r="P2515" s="60">
        <v>10.32</v>
      </c>
      <c r="Q2515" s="60"/>
      <c r="R2515" s="60"/>
      <c r="S2515" s="60">
        <v>0.03</v>
      </c>
      <c r="T2515" s="60"/>
      <c r="U2515" s="58">
        <f t="shared" si="39"/>
        <v>778.07</v>
      </c>
    </row>
    <row r="2516" spans="1:21">
      <c r="A2516" s="59">
        <v>2201</v>
      </c>
      <c r="B2516" s="59" t="s">
        <v>87</v>
      </c>
      <c r="C2516" s="59">
        <v>2201</v>
      </c>
      <c r="D2516" s="59" t="s">
        <v>87</v>
      </c>
      <c r="E2516" s="59" t="s">
        <v>1391</v>
      </c>
      <c r="F2516" s="59" t="s">
        <v>1392</v>
      </c>
      <c r="G2516" s="59">
        <v>9593000</v>
      </c>
      <c r="H2516" s="59" t="s">
        <v>1058</v>
      </c>
      <c r="I2516" s="60"/>
      <c r="J2516" s="60">
        <v>0</v>
      </c>
      <c r="K2516" s="60"/>
      <c r="L2516" s="60">
        <v>134.36000000000001</v>
      </c>
      <c r="M2516" s="60">
        <v>0.96</v>
      </c>
      <c r="N2516" s="60">
        <v>111.37</v>
      </c>
      <c r="O2516" s="60">
        <v>27.71</v>
      </c>
      <c r="P2516" s="60">
        <v>43.36</v>
      </c>
      <c r="Q2516" s="60"/>
      <c r="R2516" s="60"/>
      <c r="S2516" s="60">
        <v>0.14000000000000001</v>
      </c>
      <c r="T2516" s="60"/>
      <c r="U2516" s="58">
        <f t="shared" si="39"/>
        <v>317.90000000000003</v>
      </c>
    </row>
    <row r="2517" spans="1:21">
      <c r="A2517" s="59">
        <v>2201</v>
      </c>
      <c r="B2517" s="59" t="s">
        <v>87</v>
      </c>
      <c r="C2517" s="59">
        <v>2201</v>
      </c>
      <c r="D2517" s="59" t="s">
        <v>87</v>
      </c>
      <c r="E2517" s="59" t="s">
        <v>1391</v>
      </c>
      <c r="F2517" s="59" t="s">
        <v>1392</v>
      </c>
      <c r="G2517" s="59">
        <v>9594000</v>
      </c>
      <c r="H2517" s="59" t="s">
        <v>1059</v>
      </c>
      <c r="I2517" s="60"/>
      <c r="J2517" s="60">
        <v>0</v>
      </c>
      <c r="K2517" s="60"/>
      <c r="L2517" s="60"/>
      <c r="M2517" s="60">
        <v>0.35</v>
      </c>
      <c r="N2517" s="60">
        <v>17.72</v>
      </c>
      <c r="O2517" s="60">
        <v>11.76</v>
      </c>
      <c r="P2517" s="60">
        <v>20.05</v>
      </c>
      <c r="Q2517" s="60"/>
      <c r="R2517" s="60"/>
      <c r="S2517" s="60">
        <v>0.06</v>
      </c>
      <c r="T2517" s="60"/>
      <c r="U2517" s="58">
        <f t="shared" si="39"/>
        <v>49.94</v>
      </c>
    </row>
    <row r="2518" spans="1:21">
      <c r="A2518" s="59">
        <v>2201</v>
      </c>
      <c r="B2518" s="59" t="s">
        <v>87</v>
      </c>
      <c r="C2518" s="59">
        <v>2201</v>
      </c>
      <c r="D2518" s="59" t="s">
        <v>87</v>
      </c>
      <c r="E2518" s="59" t="s">
        <v>1391</v>
      </c>
      <c r="F2518" s="59" t="s">
        <v>1392</v>
      </c>
      <c r="G2518" s="59">
        <v>9595000</v>
      </c>
      <c r="H2518" s="59" t="s">
        <v>1060</v>
      </c>
      <c r="I2518" s="60"/>
      <c r="J2518" s="60"/>
      <c r="K2518" s="60"/>
      <c r="L2518" s="60"/>
      <c r="M2518" s="60">
        <v>0.03</v>
      </c>
      <c r="N2518" s="60">
        <v>1.05</v>
      </c>
      <c r="O2518" s="60">
        <v>0.71</v>
      </c>
      <c r="P2518" s="60">
        <v>1.22</v>
      </c>
      <c r="Q2518" s="60"/>
      <c r="R2518" s="60"/>
      <c r="S2518" s="60">
        <v>0</v>
      </c>
      <c r="T2518" s="60"/>
      <c r="U2518" s="58">
        <f t="shared" si="39"/>
        <v>3.01</v>
      </c>
    </row>
    <row r="2519" spans="1:21">
      <c r="A2519" s="59">
        <v>2201</v>
      </c>
      <c r="B2519" s="59" t="s">
        <v>87</v>
      </c>
      <c r="C2519" s="59">
        <v>2201</v>
      </c>
      <c r="D2519" s="59" t="s">
        <v>87</v>
      </c>
      <c r="E2519" s="59" t="s">
        <v>1391</v>
      </c>
      <c r="F2519" s="59" t="s">
        <v>1392</v>
      </c>
      <c r="G2519" s="59">
        <v>9596000</v>
      </c>
      <c r="H2519" s="59" t="s">
        <v>1061</v>
      </c>
      <c r="I2519" s="60"/>
      <c r="J2519" s="60"/>
      <c r="K2519" s="60"/>
      <c r="L2519" s="60"/>
      <c r="M2519" s="60">
        <v>0</v>
      </c>
      <c r="N2519" s="60">
        <v>0.02</v>
      </c>
      <c r="O2519" s="60">
        <v>0.1</v>
      </c>
      <c r="P2519" s="60">
        <v>0.23</v>
      </c>
      <c r="Q2519" s="60"/>
      <c r="R2519" s="60"/>
      <c r="S2519" s="60">
        <v>0</v>
      </c>
      <c r="T2519" s="60"/>
      <c r="U2519" s="58">
        <f t="shared" si="39"/>
        <v>0.35000000000000003</v>
      </c>
    </row>
    <row r="2520" spans="1:21">
      <c r="A2520" s="59">
        <v>2201</v>
      </c>
      <c r="B2520" s="59" t="s">
        <v>87</v>
      </c>
      <c r="C2520" s="59">
        <v>2201</v>
      </c>
      <c r="D2520" s="59" t="s">
        <v>87</v>
      </c>
      <c r="E2520" s="59" t="s">
        <v>1391</v>
      </c>
      <c r="F2520" s="59" t="s">
        <v>1392</v>
      </c>
      <c r="G2520" s="59">
        <v>9597000</v>
      </c>
      <c r="H2520" s="59" t="s">
        <v>1062</v>
      </c>
      <c r="I2520" s="60"/>
      <c r="J2520" s="60"/>
      <c r="K2520" s="60"/>
      <c r="L2520" s="60"/>
      <c r="M2520" s="60">
        <v>0.05</v>
      </c>
      <c r="N2520" s="60">
        <v>1.55</v>
      </c>
      <c r="O2520" s="60">
        <v>1.0900000000000001</v>
      </c>
      <c r="P2520" s="60">
        <v>1.97</v>
      </c>
      <c r="Q2520" s="60"/>
      <c r="R2520" s="60"/>
      <c r="S2520" s="60">
        <v>0.01</v>
      </c>
      <c r="T2520" s="60"/>
      <c r="U2520" s="58">
        <f t="shared" si="39"/>
        <v>4.67</v>
      </c>
    </row>
    <row r="2521" spans="1:21">
      <c r="A2521" s="59">
        <v>2201</v>
      </c>
      <c r="B2521" s="59" t="s">
        <v>87</v>
      </c>
      <c r="C2521" s="59">
        <v>2201</v>
      </c>
      <c r="D2521" s="59" t="s">
        <v>87</v>
      </c>
      <c r="E2521" s="59" t="s">
        <v>1391</v>
      </c>
      <c r="F2521" s="59" t="s">
        <v>1392</v>
      </c>
      <c r="G2521" s="59">
        <v>9901000</v>
      </c>
      <c r="H2521" s="59" t="s">
        <v>1063</v>
      </c>
      <c r="I2521" s="60"/>
      <c r="J2521" s="60"/>
      <c r="K2521" s="60"/>
      <c r="L2521" s="60"/>
      <c r="M2521" s="60"/>
      <c r="N2521" s="60">
        <v>0</v>
      </c>
      <c r="O2521" s="60">
        <v>0</v>
      </c>
      <c r="P2521" s="60">
        <v>0.01</v>
      </c>
      <c r="Q2521" s="60"/>
      <c r="R2521" s="60"/>
      <c r="S2521" s="60"/>
      <c r="T2521" s="60"/>
      <c r="U2521" s="58">
        <f t="shared" si="39"/>
        <v>0.01</v>
      </c>
    </row>
    <row r="2522" spans="1:21">
      <c r="A2522" s="59">
        <v>2201</v>
      </c>
      <c r="B2522" s="59" t="s">
        <v>87</v>
      </c>
      <c r="C2522" s="59">
        <v>2201</v>
      </c>
      <c r="D2522" s="59" t="s">
        <v>87</v>
      </c>
      <c r="E2522" s="59" t="s">
        <v>1391</v>
      </c>
      <c r="F2522" s="59" t="s">
        <v>1392</v>
      </c>
      <c r="G2522" s="59">
        <v>9902000</v>
      </c>
      <c r="H2522" s="59" t="s">
        <v>1064</v>
      </c>
      <c r="I2522" s="60"/>
      <c r="J2522" s="60"/>
      <c r="K2522" s="60"/>
      <c r="L2522" s="60"/>
      <c r="M2522" s="60">
        <v>0.02</v>
      </c>
      <c r="N2522" s="60">
        <v>0.98</v>
      </c>
      <c r="O2522" s="60">
        <v>0.57999999999999996</v>
      </c>
      <c r="P2522" s="60">
        <v>1.07</v>
      </c>
      <c r="Q2522" s="60"/>
      <c r="R2522" s="60"/>
      <c r="S2522" s="60">
        <v>0</v>
      </c>
      <c r="T2522" s="60"/>
      <c r="U2522" s="58">
        <f t="shared" si="39"/>
        <v>2.6500000000000004</v>
      </c>
    </row>
    <row r="2523" spans="1:21">
      <c r="A2523" s="59">
        <v>2201</v>
      </c>
      <c r="B2523" s="59" t="s">
        <v>87</v>
      </c>
      <c r="C2523" s="59">
        <v>2201</v>
      </c>
      <c r="D2523" s="59" t="s">
        <v>87</v>
      </c>
      <c r="E2523" s="59" t="s">
        <v>1391</v>
      </c>
      <c r="F2523" s="59" t="s">
        <v>1392</v>
      </c>
      <c r="G2523" s="59">
        <v>9903000</v>
      </c>
      <c r="H2523" s="59" t="s">
        <v>1065</v>
      </c>
      <c r="I2523" s="60">
        <v>209014.1</v>
      </c>
      <c r="J2523" s="60">
        <v>211433.68</v>
      </c>
      <c r="K2523" s="60">
        <v>284202.90999999997</v>
      </c>
      <c r="L2523" s="60">
        <v>216485.76000000001</v>
      </c>
      <c r="M2523" s="60">
        <v>173918.29</v>
      </c>
      <c r="N2523" s="60">
        <v>327536.59999999998</v>
      </c>
      <c r="O2523" s="60">
        <v>218068.12</v>
      </c>
      <c r="P2523" s="60">
        <v>224618.23</v>
      </c>
      <c r="Q2523" s="60">
        <v>193637.53</v>
      </c>
      <c r="R2523" s="60">
        <v>312690.57</v>
      </c>
      <c r="S2523" s="60">
        <v>229823.35</v>
      </c>
      <c r="T2523" s="60">
        <v>210306.32</v>
      </c>
      <c r="U2523" s="58">
        <f t="shared" si="39"/>
        <v>2811735.46</v>
      </c>
    </row>
    <row r="2524" spans="1:21">
      <c r="A2524" s="59">
        <v>2201</v>
      </c>
      <c r="B2524" s="59" t="s">
        <v>87</v>
      </c>
      <c r="C2524" s="59">
        <v>2201</v>
      </c>
      <c r="D2524" s="59" t="s">
        <v>87</v>
      </c>
      <c r="E2524" s="59" t="s">
        <v>1391</v>
      </c>
      <c r="F2524" s="59" t="s">
        <v>1392</v>
      </c>
      <c r="G2524" s="59">
        <v>9908000</v>
      </c>
      <c r="H2524" s="59" t="s">
        <v>1066</v>
      </c>
      <c r="I2524" s="60"/>
      <c r="J2524" s="60"/>
      <c r="K2524" s="60">
        <v>138.16</v>
      </c>
      <c r="L2524" s="60">
        <v>73.319999999999993</v>
      </c>
      <c r="M2524" s="60">
        <v>70.53</v>
      </c>
      <c r="N2524" s="60">
        <v>19.82</v>
      </c>
      <c r="O2524" s="60">
        <v>180.38</v>
      </c>
      <c r="P2524" s="60">
        <v>22.49</v>
      </c>
      <c r="Q2524" s="60">
        <v>1500.06</v>
      </c>
      <c r="R2524" s="60">
        <v>29.61</v>
      </c>
      <c r="S2524" s="60">
        <v>0.08</v>
      </c>
      <c r="T2524" s="60"/>
      <c r="U2524" s="58">
        <f t="shared" si="39"/>
        <v>2034.4499999999998</v>
      </c>
    </row>
    <row r="2525" spans="1:21">
      <c r="A2525" s="59">
        <v>2201</v>
      </c>
      <c r="B2525" s="59" t="s">
        <v>87</v>
      </c>
      <c r="C2525" s="59">
        <v>2201</v>
      </c>
      <c r="D2525" s="59" t="s">
        <v>87</v>
      </c>
      <c r="E2525" s="59" t="s">
        <v>1391</v>
      </c>
      <c r="F2525" s="59" t="s">
        <v>1392</v>
      </c>
      <c r="G2525" s="59">
        <v>9909000</v>
      </c>
      <c r="H2525" s="59" t="s">
        <v>1067</v>
      </c>
      <c r="I2525" s="60"/>
      <c r="J2525" s="60"/>
      <c r="K2525" s="60">
        <v>70</v>
      </c>
      <c r="L2525" s="60"/>
      <c r="M2525" s="60">
        <v>-70</v>
      </c>
      <c r="N2525" s="60"/>
      <c r="O2525" s="60">
        <v>105.83</v>
      </c>
      <c r="P2525" s="60">
        <v>-71.33</v>
      </c>
      <c r="Q2525" s="60"/>
      <c r="R2525" s="60">
        <v>1555.4</v>
      </c>
      <c r="S2525" s="60">
        <v>-1555.4</v>
      </c>
      <c r="T2525" s="60"/>
      <c r="U2525" s="58">
        <f t="shared" si="39"/>
        <v>34.5</v>
      </c>
    </row>
    <row r="2526" spans="1:21">
      <c r="A2526" s="59">
        <v>2201</v>
      </c>
      <c r="B2526" s="59" t="s">
        <v>87</v>
      </c>
      <c r="C2526" s="59">
        <v>2201</v>
      </c>
      <c r="D2526" s="59" t="s">
        <v>87</v>
      </c>
      <c r="E2526" s="59" t="s">
        <v>1391</v>
      </c>
      <c r="F2526" s="59" t="s">
        <v>1392</v>
      </c>
      <c r="G2526" s="59">
        <v>9921000</v>
      </c>
      <c r="H2526" s="59" t="s">
        <v>1137</v>
      </c>
      <c r="I2526" s="60">
        <v>8442.36</v>
      </c>
      <c r="J2526" s="60">
        <v>5918.23</v>
      </c>
      <c r="K2526" s="60">
        <v>9135.65</v>
      </c>
      <c r="L2526" s="60">
        <v>7100.45</v>
      </c>
      <c r="M2526" s="60">
        <v>6387.11</v>
      </c>
      <c r="N2526" s="60">
        <v>1231.26</v>
      </c>
      <c r="O2526" s="60">
        <v>13176.54</v>
      </c>
      <c r="P2526" s="60">
        <v>4930.43</v>
      </c>
      <c r="Q2526" s="60">
        <v>3262.37</v>
      </c>
      <c r="R2526" s="60">
        <v>11286.3</v>
      </c>
      <c r="S2526" s="60">
        <v>2608.89</v>
      </c>
      <c r="T2526" s="60">
        <v>11497.56</v>
      </c>
      <c r="U2526" s="58">
        <f t="shared" si="39"/>
        <v>84977.15</v>
      </c>
    </row>
    <row r="2527" spans="1:21">
      <c r="A2527" s="59">
        <v>2201</v>
      </c>
      <c r="B2527" s="59" t="s">
        <v>87</v>
      </c>
      <c r="C2527" s="59">
        <v>2201</v>
      </c>
      <c r="D2527" s="59" t="s">
        <v>87</v>
      </c>
      <c r="E2527" s="59" t="s">
        <v>1391</v>
      </c>
      <c r="F2527" s="59" t="s">
        <v>1392</v>
      </c>
      <c r="G2527" s="59">
        <v>9928000</v>
      </c>
      <c r="H2527" s="59" t="s">
        <v>1143</v>
      </c>
      <c r="I2527" s="60"/>
      <c r="J2527" s="60"/>
      <c r="K2527" s="60">
        <v>53.14</v>
      </c>
      <c r="L2527" s="60">
        <v>116.3</v>
      </c>
      <c r="M2527" s="60"/>
      <c r="N2527" s="60"/>
      <c r="O2527" s="60"/>
      <c r="P2527" s="60"/>
      <c r="Q2527" s="60"/>
      <c r="R2527" s="60"/>
      <c r="S2527" s="60"/>
      <c r="T2527" s="60"/>
      <c r="U2527" s="58">
        <f t="shared" si="39"/>
        <v>169.44</v>
      </c>
    </row>
    <row r="2528" spans="1:21">
      <c r="A2528" s="59">
        <v>2201</v>
      </c>
      <c r="B2528" s="59" t="s">
        <v>87</v>
      </c>
      <c r="C2528" s="59">
        <v>2201</v>
      </c>
      <c r="D2528" s="59" t="s">
        <v>87</v>
      </c>
      <c r="E2528" s="59" t="s">
        <v>1391</v>
      </c>
      <c r="F2528" s="59" t="s">
        <v>1392</v>
      </c>
      <c r="G2528" s="59">
        <v>9930200</v>
      </c>
      <c r="H2528" s="59" t="s">
        <v>1069</v>
      </c>
      <c r="I2528" s="60">
        <v>94.9</v>
      </c>
      <c r="J2528" s="60">
        <v>174.93</v>
      </c>
      <c r="K2528" s="60">
        <v>90.16</v>
      </c>
      <c r="L2528" s="60">
        <v>27.59</v>
      </c>
      <c r="M2528" s="60">
        <v>250.4</v>
      </c>
      <c r="N2528" s="60">
        <v>1.24</v>
      </c>
      <c r="O2528" s="60">
        <v>112.53</v>
      </c>
      <c r="P2528" s="60">
        <v>56.07</v>
      </c>
      <c r="Q2528" s="60"/>
      <c r="R2528" s="60">
        <v>85.53</v>
      </c>
      <c r="S2528" s="60">
        <v>159.19</v>
      </c>
      <c r="T2528" s="60">
        <v>38.28</v>
      </c>
      <c r="U2528" s="58">
        <f t="shared" si="39"/>
        <v>1090.82</v>
      </c>
    </row>
    <row r="2529" spans="1:21">
      <c r="A2529" s="59">
        <v>2201</v>
      </c>
      <c r="B2529" s="59" t="s">
        <v>87</v>
      </c>
      <c r="C2529" s="59">
        <v>2201</v>
      </c>
      <c r="D2529" s="59" t="s">
        <v>87</v>
      </c>
      <c r="E2529" s="59" t="s">
        <v>1391</v>
      </c>
      <c r="F2529" s="59" t="s">
        <v>1392</v>
      </c>
      <c r="G2529" s="59">
        <v>9935000</v>
      </c>
      <c r="H2529" s="59" t="s">
        <v>1070</v>
      </c>
      <c r="I2529" s="60"/>
      <c r="J2529" s="60"/>
      <c r="K2529" s="60"/>
      <c r="L2529" s="60"/>
      <c r="M2529" s="60">
        <v>7.0000000000000007E-2</v>
      </c>
      <c r="N2529" s="60">
        <v>3.15</v>
      </c>
      <c r="O2529" s="60">
        <v>1.84</v>
      </c>
      <c r="P2529" s="60">
        <v>2.74</v>
      </c>
      <c r="Q2529" s="60"/>
      <c r="R2529" s="60"/>
      <c r="S2529" s="60">
        <v>0.01</v>
      </c>
      <c r="T2529" s="60"/>
      <c r="U2529" s="58">
        <f t="shared" si="39"/>
        <v>7.81</v>
      </c>
    </row>
    <row r="2530" spans="1:21">
      <c r="A2530" s="59">
        <v>2201</v>
      </c>
      <c r="B2530" s="59" t="s">
        <v>87</v>
      </c>
      <c r="C2530" s="59">
        <v>2201</v>
      </c>
      <c r="D2530" s="59" t="s">
        <v>87</v>
      </c>
      <c r="E2530" s="59" t="s">
        <v>1391</v>
      </c>
      <c r="F2530" s="59" t="s">
        <v>1392</v>
      </c>
      <c r="G2530" s="59" t="s">
        <v>1071</v>
      </c>
      <c r="H2530" s="59" t="s">
        <v>1072</v>
      </c>
      <c r="I2530" s="60"/>
      <c r="J2530" s="60"/>
      <c r="K2530" s="60"/>
      <c r="L2530" s="60"/>
      <c r="M2530" s="60"/>
      <c r="N2530" s="60"/>
      <c r="O2530" s="60"/>
      <c r="P2530" s="60">
        <v>-34.47</v>
      </c>
      <c r="Q2530" s="60"/>
      <c r="R2530" s="60"/>
      <c r="S2530" s="60"/>
      <c r="T2530" s="60"/>
      <c r="U2530" s="58">
        <f t="shared" si="39"/>
        <v>-34.47</v>
      </c>
    </row>
    <row r="2531" spans="1:21">
      <c r="A2531" s="59">
        <v>2201</v>
      </c>
      <c r="B2531" s="59" t="s">
        <v>87</v>
      </c>
      <c r="C2531" s="59">
        <v>2201</v>
      </c>
      <c r="D2531" s="59" t="s">
        <v>87</v>
      </c>
      <c r="E2531" s="59" t="s">
        <v>1393</v>
      </c>
      <c r="F2531" s="59" t="s">
        <v>1394</v>
      </c>
      <c r="G2531" s="59">
        <v>9903000</v>
      </c>
      <c r="H2531" s="59" t="s">
        <v>1065</v>
      </c>
      <c r="I2531" s="60">
        <v>-100</v>
      </c>
      <c r="J2531" s="60"/>
      <c r="K2531" s="60"/>
      <c r="L2531" s="60"/>
      <c r="M2531" s="60"/>
      <c r="N2531" s="60"/>
      <c r="O2531" s="60"/>
      <c r="P2531" s="60">
        <v>350</v>
      </c>
      <c r="Q2531" s="60"/>
      <c r="R2531" s="60"/>
      <c r="S2531" s="60"/>
      <c r="T2531" s="60"/>
      <c r="U2531" s="58">
        <f t="shared" si="39"/>
        <v>250</v>
      </c>
    </row>
    <row r="2532" spans="1:21">
      <c r="A2532" s="59">
        <v>2201</v>
      </c>
      <c r="B2532" s="59" t="s">
        <v>87</v>
      </c>
      <c r="C2532" s="59">
        <v>2201</v>
      </c>
      <c r="D2532" s="59" t="s">
        <v>87</v>
      </c>
      <c r="E2532" s="59" t="s">
        <v>1393</v>
      </c>
      <c r="F2532" s="59" t="s">
        <v>1394</v>
      </c>
      <c r="G2532" s="59">
        <v>9908000</v>
      </c>
      <c r="H2532" s="59" t="s">
        <v>1066</v>
      </c>
      <c r="I2532" s="60">
        <v>2784495.63</v>
      </c>
      <c r="J2532" s="60">
        <v>2910392.44</v>
      </c>
      <c r="K2532" s="60">
        <v>2845307.74</v>
      </c>
      <c r="L2532" s="60">
        <v>2927050.94</v>
      </c>
      <c r="M2532" s="60">
        <v>2789539.49</v>
      </c>
      <c r="N2532" s="60">
        <v>3103807.82</v>
      </c>
      <c r="O2532" s="60">
        <v>2874123.96</v>
      </c>
      <c r="P2532" s="60">
        <v>3473741.76</v>
      </c>
      <c r="Q2532" s="60">
        <v>2787304.38</v>
      </c>
      <c r="R2532" s="60">
        <v>3005149.22</v>
      </c>
      <c r="S2532" s="60">
        <v>2724154.27</v>
      </c>
      <c r="T2532" s="60">
        <v>2942592.81</v>
      </c>
      <c r="U2532" s="58">
        <f t="shared" si="39"/>
        <v>35167660.460000001</v>
      </c>
    </row>
    <row r="2533" spans="1:21">
      <c r="A2533" s="59">
        <v>2201</v>
      </c>
      <c r="B2533" s="59" t="s">
        <v>87</v>
      </c>
      <c r="C2533" s="59">
        <v>2201</v>
      </c>
      <c r="D2533" s="59" t="s">
        <v>87</v>
      </c>
      <c r="E2533" s="59" t="s">
        <v>1395</v>
      </c>
      <c r="F2533" s="59" t="s">
        <v>1396</v>
      </c>
      <c r="G2533" s="59">
        <v>9416000</v>
      </c>
      <c r="H2533" s="59" t="s">
        <v>1015</v>
      </c>
      <c r="I2533" s="60">
        <v>9500</v>
      </c>
      <c r="J2533" s="60">
        <v>4100</v>
      </c>
      <c r="K2533" s="60">
        <v>3900</v>
      </c>
      <c r="L2533" s="60">
        <v>9285.3799999999992</v>
      </c>
      <c r="M2533" s="60">
        <v>15086.51</v>
      </c>
      <c r="N2533" s="60">
        <v>5025</v>
      </c>
      <c r="O2533" s="60">
        <v>6682.38</v>
      </c>
      <c r="P2533" s="60">
        <v>3750</v>
      </c>
      <c r="Q2533" s="60">
        <v>5150</v>
      </c>
      <c r="R2533" s="60">
        <v>2175</v>
      </c>
      <c r="S2533" s="60">
        <v>4250</v>
      </c>
      <c r="T2533" s="60">
        <v>4275</v>
      </c>
      <c r="U2533" s="58">
        <f t="shared" si="39"/>
        <v>73179.26999999999</v>
      </c>
    </row>
    <row r="2534" spans="1:21">
      <c r="A2534" s="59">
        <v>2201</v>
      </c>
      <c r="B2534" s="59" t="s">
        <v>87</v>
      </c>
      <c r="C2534" s="59">
        <v>2201</v>
      </c>
      <c r="D2534" s="59" t="s">
        <v>87</v>
      </c>
      <c r="E2534" s="59" t="s">
        <v>1397</v>
      </c>
      <c r="F2534" s="59" t="s">
        <v>1398</v>
      </c>
      <c r="G2534" s="59">
        <v>9416000</v>
      </c>
      <c r="H2534" s="59" t="s">
        <v>1015</v>
      </c>
      <c r="I2534" s="60">
        <v>2471.38</v>
      </c>
      <c r="J2534" s="60">
        <v>3883.52</v>
      </c>
      <c r="K2534" s="60">
        <v>5199.05</v>
      </c>
      <c r="L2534" s="60">
        <v>2224.5</v>
      </c>
      <c r="M2534" s="60">
        <v>4216.71</v>
      </c>
      <c r="N2534" s="60">
        <v>4527</v>
      </c>
      <c r="O2534" s="60">
        <v>5748.26</v>
      </c>
      <c r="P2534" s="60">
        <v>5994.7</v>
      </c>
      <c r="Q2534" s="60">
        <v>8248.44</v>
      </c>
      <c r="R2534" s="60">
        <v>12119.33</v>
      </c>
      <c r="S2534" s="60">
        <v>7704.28</v>
      </c>
      <c r="T2534" s="60">
        <v>5124.78</v>
      </c>
      <c r="U2534" s="58">
        <f t="shared" si="39"/>
        <v>67461.95</v>
      </c>
    </row>
    <row r="2535" spans="1:21">
      <c r="A2535" s="59">
        <v>2201</v>
      </c>
      <c r="B2535" s="59" t="s">
        <v>87</v>
      </c>
      <c r="C2535" s="59">
        <v>2201</v>
      </c>
      <c r="D2535" s="59" t="s">
        <v>87</v>
      </c>
      <c r="E2535" s="59" t="s">
        <v>1397</v>
      </c>
      <c r="F2535" s="59" t="s">
        <v>1398</v>
      </c>
      <c r="G2535" s="59">
        <v>9903000</v>
      </c>
      <c r="H2535" s="59" t="s">
        <v>1065</v>
      </c>
      <c r="I2535" s="60">
        <v>100</v>
      </c>
      <c r="J2535" s="60"/>
      <c r="K2535" s="60"/>
      <c r="L2535" s="60"/>
      <c r="M2535" s="60"/>
      <c r="N2535" s="60"/>
      <c r="O2535" s="60"/>
      <c r="P2535" s="60"/>
      <c r="Q2535" s="60"/>
      <c r="R2535" s="60"/>
      <c r="S2535" s="60"/>
      <c r="T2535" s="60"/>
      <c r="U2535" s="58">
        <f t="shared" si="39"/>
        <v>100</v>
      </c>
    </row>
    <row r="2536" spans="1:21">
      <c r="A2536" s="59">
        <v>2201</v>
      </c>
      <c r="B2536" s="59" t="s">
        <v>87</v>
      </c>
      <c r="C2536" s="59">
        <v>2201</v>
      </c>
      <c r="D2536" s="59" t="s">
        <v>87</v>
      </c>
      <c r="E2536" s="59" t="s">
        <v>1399</v>
      </c>
      <c r="F2536" s="59" t="s">
        <v>1400</v>
      </c>
      <c r="G2536" s="59">
        <v>9921000</v>
      </c>
      <c r="H2536" s="59" t="s">
        <v>1137</v>
      </c>
      <c r="I2536" s="60">
        <v>-8088.1</v>
      </c>
      <c r="J2536" s="60">
        <v>-7010.31</v>
      </c>
      <c r="K2536" s="60">
        <v>-19047.939999999999</v>
      </c>
      <c r="L2536" s="60">
        <v>-10958.1</v>
      </c>
      <c r="M2536" s="60">
        <v>-15701.24</v>
      </c>
      <c r="N2536" s="60">
        <v>-18483.02</v>
      </c>
      <c r="O2536" s="60">
        <v>-8478.7999999999993</v>
      </c>
      <c r="P2536" s="60">
        <v>-22223.66</v>
      </c>
      <c r="Q2536" s="60">
        <v>-12051.2</v>
      </c>
      <c r="R2536" s="60">
        <v>-9892.52</v>
      </c>
      <c r="S2536" s="60">
        <v>-15176.3</v>
      </c>
      <c r="T2536" s="60">
        <v>-10029.9</v>
      </c>
      <c r="U2536" s="58">
        <f t="shared" si="39"/>
        <v>-157141.08999999997</v>
      </c>
    </row>
    <row r="2537" spans="1:21">
      <c r="A2537" s="59">
        <v>2201</v>
      </c>
      <c r="B2537" s="59" t="s">
        <v>87</v>
      </c>
      <c r="C2537" s="59">
        <v>2201</v>
      </c>
      <c r="D2537" s="59" t="s">
        <v>87</v>
      </c>
      <c r="E2537" s="59" t="s">
        <v>1401</v>
      </c>
      <c r="F2537" s="59" t="s">
        <v>1402</v>
      </c>
      <c r="G2537" s="59">
        <v>9184100</v>
      </c>
      <c r="H2537" s="59" t="s">
        <v>93</v>
      </c>
      <c r="I2537" s="60">
        <v>2906580.7</v>
      </c>
      <c r="J2537" s="60">
        <v>2907613.91</v>
      </c>
      <c r="K2537" s="60">
        <v>2904300.31</v>
      </c>
      <c r="L2537" s="60">
        <v>2784872.14</v>
      </c>
      <c r="M2537" s="60">
        <v>2904545.77</v>
      </c>
      <c r="N2537" s="60">
        <v>3003356.74</v>
      </c>
      <c r="O2537" s="60">
        <v>2889842.42</v>
      </c>
      <c r="P2537" s="60">
        <v>2909108.01</v>
      </c>
      <c r="Q2537" s="60">
        <v>2906961.84</v>
      </c>
      <c r="R2537" s="60">
        <v>2883660.15</v>
      </c>
      <c r="S2537" s="60">
        <v>2897522.78</v>
      </c>
      <c r="T2537" s="60">
        <v>2907224.31</v>
      </c>
      <c r="U2537" s="58">
        <f t="shared" si="39"/>
        <v>34805589.079999998</v>
      </c>
    </row>
    <row r="2538" spans="1:21">
      <c r="A2538" s="59">
        <v>2201</v>
      </c>
      <c r="B2538" s="59" t="s">
        <v>87</v>
      </c>
      <c r="C2538" s="59">
        <v>2201</v>
      </c>
      <c r="D2538" s="59" t="s">
        <v>87</v>
      </c>
      <c r="E2538" s="59" t="s">
        <v>1401</v>
      </c>
      <c r="F2538" s="59" t="s">
        <v>1402</v>
      </c>
      <c r="G2538" s="59">
        <v>9548000</v>
      </c>
      <c r="H2538" s="59" t="s">
        <v>1029</v>
      </c>
      <c r="I2538" s="60"/>
      <c r="J2538" s="60"/>
      <c r="K2538" s="60"/>
      <c r="L2538" s="60"/>
      <c r="M2538" s="60"/>
      <c r="N2538" s="60"/>
      <c r="O2538" s="60"/>
      <c r="P2538" s="60"/>
      <c r="Q2538" s="60"/>
      <c r="R2538" s="60">
        <v>17190.89</v>
      </c>
      <c r="S2538" s="60">
        <v>8175.98</v>
      </c>
      <c r="T2538" s="60"/>
      <c r="U2538" s="58">
        <f t="shared" si="39"/>
        <v>25366.87</v>
      </c>
    </row>
    <row r="2539" spans="1:21">
      <c r="A2539" s="59">
        <v>2201</v>
      </c>
      <c r="B2539" s="59" t="s">
        <v>87</v>
      </c>
      <c r="C2539" s="59">
        <v>2201</v>
      </c>
      <c r="D2539" s="59" t="s">
        <v>87</v>
      </c>
      <c r="E2539" s="59" t="s">
        <v>1401</v>
      </c>
      <c r="F2539" s="59" t="s">
        <v>1402</v>
      </c>
      <c r="G2539" s="59">
        <v>9549000</v>
      </c>
      <c r="H2539" s="59" t="s">
        <v>1030</v>
      </c>
      <c r="I2539" s="60"/>
      <c r="J2539" s="60"/>
      <c r="K2539" s="60"/>
      <c r="L2539" s="60"/>
      <c r="M2539" s="60"/>
      <c r="N2539" s="60"/>
      <c r="O2539" s="60"/>
      <c r="P2539" s="60"/>
      <c r="Q2539" s="60"/>
      <c r="R2539" s="60">
        <v>5716.2</v>
      </c>
      <c r="S2539" s="60"/>
      <c r="T2539" s="60"/>
      <c r="U2539" s="58">
        <f t="shared" si="39"/>
        <v>5716.2</v>
      </c>
    </row>
    <row r="2540" spans="1:21">
      <c r="A2540" s="59">
        <v>2201</v>
      </c>
      <c r="B2540" s="59" t="s">
        <v>87</v>
      </c>
      <c r="C2540" s="59">
        <v>2201</v>
      </c>
      <c r="D2540" s="59" t="s">
        <v>87</v>
      </c>
      <c r="E2540" s="59" t="s">
        <v>1401</v>
      </c>
      <c r="F2540" s="59" t="s">
        <v>1402</v>
      </c>
      <c r="G2540" s="59">
        <v>9553000</v>
      </c>
      <c r="H2540" s="59" t="s">
        <v>1032</v>
      </c>
      <c r="I2540" s="60"/>
      <c r="J2540" s="60"/>
      <c r="K2540" s="60">
        <v>400.24</v>
      </c>
      <c r="L2540" s="60"/>
      <c r="M2540" s="60"/>
      <c r="N2540" s="60"/>
      <c r="O2540" s="60"/>
      <c r="P2540" s="60"/>
      <c r="Q2540" s="60"/>
      <c r="R2540" s="60"/>
      <c r="S2540" s="60"/>
      <c r="T2540" s="60"/>
      <c r="U2540" s="58">
        <f t="shared" si="39"/>
        <v>400.24</v>
      </c>
    </row>
    <row r="2541" spans="1:21">
      <c r="A2541" s="59">
        <v>2201</v>
      </c>
      <c r="B2541" s="59" t="s">
        <v>87</v>
      </c>
      <c r="C2541" s="59">
        <v>2201</v>
      </c>
      <c r="D2541" s="59" t="s">
        <v>87</v>
      </c>
      <c r="E2541" s="59" t="s">
        <v>1401</v>
      </c>
      <c r="F2541" s="59" t="s">
        <v>1402</v>
      </c>
      <c r="G2541" s="59">
        <v>9566000</v>
      </c>
      <c r="H2541" s="59" t="s">
        <v>1041</v>
      </c>
      <c r="I2541" s="60"/>
      <c r="J2541" s="60"/>
      <c r="K2541" s="60"/>
      <c r="L2541" s="60">
        <v>94652.94</v>
      </c>
      <c r="M2541" s="60"/>
      <c r="N2541" s="60">
        <v>-94652.94</v>
      </c>
      <c r="O2541" s="60"/>
      <c r="P2541" s="60"/>
      <c r="Q2541" s="60"/>
      <c r="R2541" s="60">
        <v>1836.32</v>
      </c>
      <c r="S2541" s="60"/>
      <c r="T2541" s="60"/>
      <c r="U2541" s="58">
        <f t="shared" si="39"/>
        <v>1836.32</v>
      </c>
    </row>
    <row r="2542" spans="1:21">
      <c r="A2542" s="59">
        <v>2201</v>
      </c>
      <c r="B2542" s="59" t="s">
        <v>87</v>
      </c>
      <c r="C2542" s="59">
        <v>2201</v>
      </c>
      <c r="D2542" s="59" t="s">
        <v>87</v>
      </c>
      <c r="E2542" s="59" t="s">
        <v>1401</v>
      </c>
      <c r="F2542" s="59" t="s">
        <v>1402</v>
      </c>
      <c r="G2542" s="59">
        <v>9569200</v>
      </c>
      <c r="H2542" s="59" t="s">
        <v>1043</v>
      </c>
      <c r="I2542" s="60">
        <v>452.22</v>
      </c>
      <c r="J2542" s="60"/>
      <c r="K2542" s="60"/>
      <c r="L2542" s="60"/>
      <c r="M2542" s="60"/>
      <c r="N2542" s="60"/>
      <c r="O2542" s="60"/>
      <c r="P2542" s="60"/>
      <c r="Q2542" s="60"/>
      <c r="R2542" s="60"/>
      <c r="S2542" s="60"/>
      <c r="T2542" s="60"/>
      <c r="U2542" s="58">
        <f t="shared" si="39"/>
        <v>452.22</v>
      </c>
    </row>
    <row r="2543" spans="1:21">
      <c r="A2543" s="59">
        <v>2201</v>
      </c>
      <c r="B2543" s="59" t="s">
        <v>87</v>
      </c>
      <c r="C2543" s="59">
        <v>2201</v>
      </c>
      <c r="D2543" s="59" t="s">
        <v>87</v>
      </c>
      <c r="E2543" s="59" t="s">
        <v>1401</v>
      </c>
      <c r="F2543" s="59" t="s">
        <v>1402</v>
      </c>
      <c r="G2543" s="59">
        <v>9571000</v>
      </c>
      <c r="H2543" s="59" t="s">
        <v>1046</v>
      </c>
      <c r="I2543" s="60">
        <v>1887.29</v>
      </c>
      <c r="J2543" s="60">
        <v>2431.46</v>
      </c>
      <c r="K2543" s="60">
        <v>1434.25</v>
      </c>
      <c r="L2543" s="60">
        <v>2891.03</v>
      </c>
      <c r="M2543" s="60">
        <v>1339.39</v>
      </c>
      <c r="N2543" s="60">
        <v>1591.87</v>
      </c>
      <c r="O2543" s="60">
        <v>1633.73</v>
      </c>
      <c r="P2543" s="60">
        <v>1718.3</v>
      </c>
      <c r="Q2543" s="60">
        <v>812.74</v>
      </c>
      <c r="R2543" s="60">
        <v>2242.94</v>
      </c>
      <c r="S2543" s="60">
        <v>1822.52</v>
      </c>
      <c r="T2543" s="60">
        <v>1904.4</v>
      </c>
      <c r="U2543" s="58">
        <f t="shared" si="39"/>
        <v>21709.920000000002</v>
      </c>
    </row>
    <row r="2544" spans="1:21">
      <c r="A2544" s="59">
        <v>2201</v>
      </c>
      <c r="B2544" s="59" t="s">
        <v>87</v>
      </c>
      <c r="C2544" s="59">
        <v>2201</v>
      </c>
      <c r="D2544" s="59" t="s">
        <v>87</v>
      </c>
      <c r="E2544" s="59" t="s">
        <v>1401</v>
      </c>
      <c r="F2544" s="59" t="s">
        <v>1402</v>
      </c>
      <c r="G2544" s="59">
        <v>9583000</v>
      </c>
      <c r="H2544" s="59" t="s">
        <v>1050</v>
      </c>
      <c r="I2544" s="60">
        <v>-133.9</v>
      </c>
      <c r="J2544" s="60"/>
      <c r="K2544" s="60"/>
      <c r="L2544" s="60"/>
      <c r="M2544" s="60"/>
      <c r="N2544" s="60"/>
      <c r="O2544" s="60"/>
      <c r="P2544" s="60"/>
      <c r="Q2544" s="60"/>
      <c r="R2544" s="60"/>
      <c r="S2544" s="60"/>
      <c r="T2544" s="60"/>
      <c r="U2544" s="58">
        <f t="shared" si="39"/>
        <v>-133.9</v>
      </c>
    </row>
    <row r="2545" spans="1:21">
      <c r="A2545" s="59">
        <v>2201</v>
      </c>
      <c r="B2545" s="59" t="s">
        <v>87</v>
      </c>
      <c r="C2545" s="59">
        <v>2201</v>
      </c>
      <c r="D2545" s="59" t="s">
        <v>87</v>
      </c>
      <c r="E2545" s="59" t="s">
        <v>1401</v>
      </c>
      <c r="F2545" s="59" t="s">
        <v>1402</v>
      </c>
      <c r="G2545" s="59">
        <v>9920000</v>
      </c>
      <c r="H2545" s="59" t="s">
        <v>1068</v>
      </c>
      <c r="I2545" s="60"/>
      <c r="J2545" s="60"/>
      <c r="K2545" s="60"/>
      <c r="L2545" s="60"/>
      <c r="M2545" s="60"/>
      <c r="N2545" s="60"/>
      <c r="O2545" s="60"/>
      <c r="P2545" s="60"/>
      <c r="Q2545" s="60"/>
      <c r="R2545" s="60"/>
      <c r="S2545" s="60">
        <v>73.52</v>
      </c>
      <c r="T2545" s="60"/>
      <c r="U2545" s="58">
        <f t="shared" si="39"/>
        <v>73.52</v>
      </c>
    </row>
    <row r="2546" spans="1:21">
      <c r="A2546" s="59">
        <v>2201</v>
      </c>
      <c r="B2546" s="59" t="s">
        <v>87</v>
      </c>
      <c r="C2546" s="59">
        <v>2201</v>
      </c>
      <c r="D2546" s="59" t="s">
        <v>87</v>
      </c>
      <c r="E2546" s="59" t="s">
        <v>1401</v>
      </c>
      <c r="F2546" s="59" t="s">
        <v>1402</v>
      </c>
      <c r="G2546" s="59">
        <v>9922000</v>
      </c>
      <c r="H2546" s="59" t="s">
        <v>1403</v>
      </c>
      <c r="I2546" s="60">
        <v>7438.66</v>
      </c>
      <c r="J2546" s="60">
        <v>6621.3</v>
      </c>
      <c r="K2546" s="60">
        <v>8445.34</v>
      </c>
      <c r="L2546" s="60">
        <v>34250.559999999998</v>
      </c>
      <c r="M2546" s="60">
        <v>10781.51</v>
      </c>
      <c r="N2546" s="60">
        <v>6371</v>
      </c>
      <c r="O2546" s="60">
        <v>15264.76</v>
      </c>
      <c r="P2546" s="60">
        <v>5840.36</v>
      </c>
      <c r="Q2546" s="60">
        <v>8892.09</v>
      </c>
      <c r="R2546" s="60">
        <v>8825.11</v>
      </c>
      <c r="S2546" s="60">
        <v>9071.8700000000008</v>
      </c>
      <c r="T2546" s="60">
        <v>7537.96</v>
      </c>
      <c r="U2546" s="58">
        <f t="shared" si="39"/>
        <v>129340.51999999999</v>
      </c>
    </row>
    <row r="2547" spans="1:21">
      <c r="A2547" s="59">
        <v>2201</v>
      </c>
      <c r="B2547" s="59" t="s">
        <v>87</v>
      </c>
      <c r="C2547" s="59">
        <v>2201</v>
      </c>
      <c r="D2547" s="59" t="s">
        <v>87</v>
      </c>
      <c r="E2547" s="59" t="s">
        <v>1401</v>
      </c>
      <c r="F2547" s="59" t="s">
        <v>1402</v>
      </c>
      <c r="G2547" s="59" t="s">
        <v>1071</v>
      </c>
      <c r="H2547" s="59" t="s">
        <v>1072</v>
      </c>
      <c r="I2547" s="60">
        <v>133.9</v>
      </c>
      <c r="J2547" s="60"/>
      <c r="K2547" s="60"/>
      <c r="L2547" s="60"/>
      <c r="M2547" s="60"/>
      <c r="N2547" s="60"/>
      <c r="O2547" s="60"/>
      <c r="P2547" s="60"/>
      <c r="Q2547" s="60"/>
      <c r="R2547" s="60"/>
      <c r="S2547" s="60"/>
      <c r="T2547" s="60"/>
      <c r="U2547" s="58">
        <f t="shared" si="39"/>
        <v>133.9</v>
      </c>
    </row>
    <row r="2548" spans="1:21">
      <c r="A2548" s="59">
        <v>2201</v>
      </c>
      <c r="B2548" s="59" t="s">
        <v>87</v>
      </c>
      <c r="C2548" s="59">
        <v>2201</v>
      </c>
      <c r="D2548" s="59" t="s">
        <v>87</v>
      </c>
      <c r="E2548" s="59" t="s">
        <v>1404</v>
      </c>
      <c r="F2548" s="59" t="s">
        <v>1405</v>
      </c>
      <c r="G2548" s="59">
        <v>9922000</v>
      </c>
      <c r="H2548" s="59" t="s">
        <v>1403</v>
      </c>
      <c r="I2548" s="60">
        <v>-2916666.67</v>
      </c>
      <c r="J2548" s="60">
        <v>-2916666.67</v>
      </c>
      <c r="K2548" s="60">
        <v>-2916666.67</v>
      </c>
      <c r="L2548" s="60">
        <v>-2916666.67</v>
      </c>
      <c r="M2548" s="60">
        <v>-2916666.67</v>
      </c>
      <c r="N2548" s="60">
        <v>-2916666.67</v>
      </c>
      <c r="O2548" s="60">
        <v>-2916666.67</v>
      </c>
      <c r="P2548" s="60">
        <v>-2916666.67</v>
      </c>
      <c r="Q2548" s="60">
        <v>-2916666.67</v>
      </c>
      <c r="R2548" s="60">
        <v>-2916666.67</v>
      </c>
      <c r="S2548" s="60">
        <v>-2916666.67</v>
      </c>
      <c r="T2548" s="60">
        <v>-2916666.67</v>
      </c>
      <c r="U2548" s="58">
        <f t="shared" si="39"/>
        <v>-35000000.040000007</v>
      </c>
    </row>
    <row r="2549" spans="1:21">
      <c r="A2549" s="59">
        <v>2201</v>
      </c>
      <c r="B2549" s="59" t="s">
        <v>87</v>
      </c>
      <c r="C2549" s="59">
        <v>2201</v>
      </c>
      <c r="D2549" s="59" t="s">
        <v>87</v>
      </c>
      <c r="E2549" s="59" t="s">
        <v>1406</v>
      </c>
      <c r="F2549" s="59" t="s">
        <v>1407</v>
      </c>
      <c r="G2549" s="59">
        <v>9184100</v>
      </c>
      <c r="H2549" s="59" t="s">
        <v>93</v>
      </c>
      <c r="I2549" s="60">
        <v>-102667.27</v>
      </c>
      <c r="J2549" s="60">
        <v>-130158.96</v>
      </c>
      <c r="K2549" s="60">
        <v>-190495</v>
      </c>
      <c r="L2549" s="60">
        <v>-168173.61</v>
      </c>
      <c r="M2549" s="60">
        <v>-148348.12</v>
      </c>
      <c r="N2549" s="60">
        <v>-115109.64</v>
      </c>
      <c r="O2549" s="60">
        <v>-52246.720000000001</v>
      </c>
      <c r="P2549" s="60">
        <v>-173477.57</v>
      </c>
      <c r="Q2549" s="60">
        <v>-386163.20000000001</v>
      </c>
      <c r="R2549" s="60">
        <v>-115793.14</v>
      </c>
      <c r="S2549" s="60">
        <v>-132441.85999999999</v>
      </c>
      <c r="T2549" s="60">
        <v>-87403.22</v>
      </c>
      <c r="U2549" s="58">
        <f t="shared" si="39"/>
        <v>-1802478.3099999998</v>
      </c>
    </row>
    <row r="2550" spans="1:21">
      <c r="A2550" s="59">
        <v>2201</v>
      </c>
      <c r="B2550" s="59" t="s">
        <v>87</v>
      </c>
      <c r="C2550" s="59">
        <v>2201</v>
      </c>
      <c r="D2550" s="59" t="s">
        <v>87</v>
      </c>
      <c r="E2550" s="59" t="s">
        <v>1406</v>
      </c>
      <c r="F2550" s="59" t="s">
        <v>1407</v>
      </c>
      <c r="G2550" s="59">
        <v>9426500</v>
      </c>
      <c r="H2550" s="59" t="s">
        <v>1016</v>
      </c>
      <c r="I2550" s="60">
        <v>58.69</v>
      </c>
      <c r="J2550" s="60"/>
      <c r="K2550" s="60"/>
      <c r="L2550" s="60">
        <v>6.2</v>
      </c>
      <c r="M2550" s="60">
        <v>13.88</v>
      </c>
      <c r="N2550" s="60">
        <v>11.2</v>
      </c>
      <c r="O2550" s="60"/>
      <c r="P2550" s="60"/>
      <c r="Q2550" s="60"/>
      <c r="R2550" s="60"/>
      <c r="S2550" s="60"/>
      <c r="T2550" s="60"/>
      <c r="U2550" s="58">
        <f t="shared" si="39"/>
        <v>89.97</v>
      </c>
    </row>
    <row r="2551" spans="1:21">
      <c r="A2551" s="59">
        <v>2201</v>
      </c>
      <c r="B2551" s="59" t="s">
        <v>87</v>
      </c>
      <c r="C2551" s="59">
        <v>2201</v>
      </c>
      <c r="D2551" s="59" t="s">
        <v>87</v>
      </c>
      <c r="E2551" s="59" t="s">
        <v>1406</v>
      </c>
      <c r="F2551" s="59" t="s">
        <v>1407</v>
      </c>
      <c r="G2551" s="59">
        <v>9500000</v>
      </c>
      <c r="H2551" s="59" t="s">
        <v>1017</v>
      </c>
      <c r="I2551" s="60">
        <v>6.26</v>
      </c>
      <c r="J2551" s="60"/>
      <c r="K2551" s="60"/>
      <c r="L2551" s="60"/>
      <c r="M2551" s="60"/>
      <c r="N2551" s="60"/>
      <c r="O2551" s="60"/>
      <c r="P2551" s="60"/>
      <c r="Q2551" s="60"/>
      <c r="R2551" s="60"/>
      <c r="S2551" s="60"/>
      <c r="T2551" s="60"/>
      <c r="U2551" s="58">
        <f t="shared" si="39"/>
        <v>6.26</v>
      </c>
    </row>
    <row r="2552" spans="1:21">
      <c r="A2552" s="59">
        <v>2201</v>
      </c>
      <c r="B2552" s="59" t="s">
        <v>87</v>
      </c>
      <c r="C2552" s="59">
        <v>2201</v>
      </c>
      <c r="D2552" s="59" t="s">
        <v>87</v>
      </c>
      <c r="E2552" s="59" t="s">
        <v>1406</v>
      </c>
      <c r="F2552" s="59" t="s">
        <v>1407</v>
      </c>
      <c r="G2552" s="59">
        <v>9501000</v>
      </c>
      <c r="H2552" s="59" t="s">
        <v>1018</v>
      </c>
      <c r="I2552" s="60">
        <v>9827.41</v>
      </c>
      <c r="J2552" s="60">
        <v>3393.27</v>
      </c>
      <c r="K2552" s="60">
        <v>4564.57</v>
      </c>
      <c r="L2552" s="60">
        <v>3670.79</v>
      </c>
      <c r="M2552" s="60">
        <v>4584.8999999999996</v>
      </c>
      <c r="N2552" s="60">
        <v>1891.11</v>
      </c>
      <c r="O2552" s="60">
        <v>1839.1</v>
      </c>
      <c r="P2552" s="60">
        <v>2956.44</v>
      </c>
      <c r="Q2552" s="60">
        <v>12123.16</v>
      </c>
      <c r="R2552" s="60">
        <v>2437.25</v>
      </c>
      <c r="S2552" s="60">
        <v>2832.23</v>
      </c>
      <c r="T2552" s="60">
        <v>1391.74</v>
      </c>
      <c r="U2552" s="58">
        <f t="shared" si="39"/>
        <v>51511.97</v>
      </c>
    </row>
    <row r="2553" spans="1:21">
      <c r="A2553" s="59">
        <v>2201</v>
      </c>
      <c r="B2553" s="59" t="s">
        <v>87</v>
      </c>
      <c r="C2553" s="59">
        <v>2201</v>
      </c>
      <c r="D2553" s="59" t="s">
        <v>87</v>
      </c>
      <c r="E2553" s="59" t="s">
        <v>1406</v>
      </c>
      <c r="F2553" s="59" t="s">
        <v>1407</v>
      </c>
      <c r="G2553" s="59">
        <v>9502000</v>
      </c>
      <c r="H2553" s="59" t="s">
        <v>1019</v>
      </c>
      <c r="I2553" s="60">
        <v>26515.29</v>
      </c>
      <c r="J2553" s="60">
        <v>29746.17</v>
      </c>
      <c r="K2553" s="60">
        <v>50638.21</v>
      </c>
      <c r="L2553" s="60">
        <v>36549.85</v>
      </c>
      <c r="M2553" s="60">
        <v>19506.09</v>
      </c>
      <c r="N2553" s="60">
        <v>21404.38</v>
      </c>
      <c r="O2553" s="60">
        <v>13353.41</v>
      </c>
      <c r="P2553" s="60">
        <v>28775.01</v>
      </c>
      <c r="Q2553" s="60">
        <v>78050.509999999995</v>
      </c>
      <c r="R2553" s="60">
        <v>23190.03</v>
      </c>
      <c r="S2553" s="60">
        <v>28961.54</v>
      </c>
      <c r="T2553" s="60">
        <v>19850.25</v>
      </c>
      <c r="U2553" s="58">
        <f t="shared" si="39"/>
        <v>376540.73999999993</v>
      </c>
    </row>
    <row r="2554" spans="1:21">
      <c r="A2554" s="59">
        <v>2201</v>
      </c>
      <c r="B2554" s="59" t="s">
        <v>87</v>
      </c>
      <c r="C2554" s="59">
        <v>2201</v>
      </c>
      <c r="D2554" s="59" t="s">
        <v>87</v>
      </c>
      <c r="E2554" s="59" t="s">
        <v>1406</v>
      </c>
      <c r="F2554" s="59" t="s">
        <v>1407</v>
      </c>
      <c r="G2554" s="59">
        <v>9505000</v>
      </c>
      <c r="H2554" s="59" t="s">
        <v>1020</v>
      </c>
      <c r="I2554" s="60">
        <v>17401.740000000002</v>
      </c>
      <c r="J2554" s="60">
        <v>20759.150000000001</v>
      </c>
      <c r="K2554" s="60">
        <v>31821.279999999999</v>
      </c>
      <c r="L2554" s="60">
        <v>23257.18</v>
      </c>
      <c r="M2554" s="60">
        <v>17136.52</v>
      </c>
      <c r="N2554" s="60">
        <v>21362.07</v>
      </c>
      <c r="O2554" s="60">
        <v>10246.86</v>
      </c>
      <c r="P2554" s="60">
        <v>22484.59</v>
      </c>
      <c r="Q2554" s="60">
        <v>58994.34</v>
      </c>
      <c r="R2554" s="60">
        <v>19971.03</v>
      </c>
      <c r="S2554" s="60">
        <v>22503.96</v>
      </c>
      <c r="T2554" s="60">
        <v>16745.48</v>
      </c>
      <c r="U2554" s="58">
        <f t="shared" si="39"/>
        <v>282684.19999999995</v>
      </c>
    </row>
    <row r="2555" spans="1:21">
      <c r="A2555" s="59">
        <v>2201</v>
      </c>
      <c r="B2555" s="59" t="s">
        <v>87</v>
      </c>
      <c r="C2555" s="59">
        <v>2201</v>
      </c>
      <c r="D2555" s="59" t="s">
        <v>87</v>
      </c>
      <c r="E2555" s="59" t="s">
        <v>1406</v>
      </c>
      <c r="F2555" s="59" t="s">
        <v>1407</v>
      </c>
      <c r="G2555" s="59">
        <v>9506000</v>
      </c>
      <c r="H2555" s="59" t="s">
        <v>1021</v>
      </c>
      <c r="I2555" s="60">
        <v>4.3</v>
      </c>
      <c r="J2555" s="60">
        <v>371.71</v>
      </c>
      <c r="K2555" s="60">
        <v>10.99</v>
      </c>
      <c r="L2555" s="60">
        <v>6.19</v>
      </c>
      <c r="M2555" s="60">
        <v>6.77</v>
      </c>
      <c r="N2555" s="60">
        <v>31.82</v>
      </c>
      <c r="O2555" s="60">
        <v>2.48</v>
      </c>
      <c r="P2555" s="60">
        <v>57.44</v>
      </c>
      <c r="Q2555" s="60">
        <v>64.08</v>
      </c>
      <c r="R2555" s="60">
        <v>255.6</v>
      </c>
      <c r="S2555" s="60">
        <v>518.05999999999995</v>
      </c>
      <c r="T2555" s="60">
        <v>5.12</v>
      </c>
      <c r="U2555" s="58">
        <f t="shared" si="39"/>
        <v>1334.56</v>
      </c>
    </row>
    <row r="2556" spans="1:21">
      <c r="A2556" s="59">
        <v>2201</v>
      </c>
      <c r="B2556" s="59" t="s">
        <v>87</v>
      </c>
      <c r="C2556" s="59">
        <v>2201</v>
      </c>
      <c r="D2556" s="59" t="s">
        <v>87</v>
      </c>
      <c r="E2556" s="59" t="s">
        <v>1406</v>
      </c>
      <c r="F2556" s="59" t="s">
        <v>1407</v>
      </c>
      <c r="G2556" s="59">
        <v>9511000</v>
      </c>
      <c r="H2556" s="59" t="s">
        <v>1023</v>
      </c>
      <c r="I2556" s="60">
        <v>3760.95</v>
      </c>
      <c r="J2556" s="60">
        <v>6442.14</v>
      </c>
      <c r="K2556" s="60">
        <v>8289.4</v>
      </c>
      <c r="L2556" s="60">
        <v>9561.08</v>
      </c>
      <c r="M2556" s="60">
        <v>6513.03</v>
      </c>
      <c r="N2556" s="60">
        <v>3467.37</v>
      </c>
      <c r="O2556" s="60">
        <v>1817.44</v>
      </c>
      <c r="P2556" s="60">
        <v>6667.06</v>
      </c>
      <c r="Q2556" s="60">
        <v>18771.009999999998</v>
      </c>
      <c r="R2556" s="60">
        <v>7356.01</v>
      </c>
      <c r="S2556" s="60">
        <v>6447.22</v>
      </c>
      <c r="T2556" s="60">
        <v>3678.68</v>
      </c>
      <c r="U2556" s="58">
        <f t="shared" si="39"/>
        <v>82771.389999999985</v>
      </c>
    </row>
    <row r="2557" spans="1:21">
      <c r="A2557" s="59">
        <v>2201</v>
      </c>
      <c r="B2557" s="59" t="s">
        <v>87</v>
      </c>
      <c r="C2557" s="59">
        <v>2201</v>
      </c>
      <c r="D2557" s="59" t="s">
        <v>87</v>
      </c>
      <c r="E2557" s="59" t="s">
        <v>1406</v>
      </c>
      <c r="F2557" s="59" t="s">
        <v>1407</v>
      </c>
      <c r="G2557" s="59">
        <v>9512000</v>
      </c>
      <c r="H2557" s="59" t="s">
        <v>1024</v>
      </c>
      <c r="I2557" s="60">
        <v>20274.04</v>
      </c>
      <c r="J2557" s="60">
        <v>31985.040000000001</v>
      </c>
      <c r="K2557" s="60">
        <v>50679.86</v>
      </c>
      <c r="L2557" s="60">
        <v>47515.18</v>
      </c>
      <c r="M2557" s="60">
        <v>30086.15</v>
      </c>
      <c r="N2557" s="60">
        <v>22342.71</v>
      </c>
      <c r="O2557" s="60">
        <v>16240.34</v>
      </c>
      <c r="P2557" s="60">
        <v>38527.279999999999</v>
      </c>
      <c r="Q2557" s="60">
        <v>111858.04</v>
      </c>
      <c r="R2557" s="60">
        <v>31927.07</v>
      </c>
      <c r="S2557" s="60">
        <v>36314.57</v>
      </c>
      <c r="T2557" s="60">
        <v>19592.41</v>
      </c>
      <c r="U2557" s="58">
        <f t="shared" si="39"/>
        <v>457342.68999999994</v>
      </c>
    </row>
    <row r="2558" spans="1:21">
      <c r="A2558" s="59">
        <v>2201</v>
      </c>
      <c r="B2558" s="59" t="s">
        <v>87</v>
      </c>
      <c r="C2558" s="59">
        <v>2201</v>
      </c>
      <c r="D2558" s="59" t="s">
        <v>87</v>
      </c>
      <c r="E2558" s="59" t="s">
        <v>1406</v>
      </c>
      <c r="F2558" s="59" t="s">
        <v>1407</v>
      </c>
      <c r="G2558" s="59">
        <v>9513000</v>
      </c>
      <c r="H2558" s="59" t="s">
        <v>1025</v>
      </c>
      <c r="I2558" s="60">
        <v>6541.84</v>
      </c>
      <c r="J2558" s="60">
        <v>7659.42</v>
      </c>
      <c r="K2558" s="60">
        <v>12114.64</v>
      </c>
      <c r="L2558" s="60">
        <v>14485.15</v>
      </c>
      <c r="M2558" s="60">
        <v>14022.88</v>
      </c>
      <c r="N2558" s="60">
        <v>4597.63</v>
      </c>
      <c r="O2558" s="60">
        <v>2717.62</v>
      </c>
      <c r="P2558" s="60">
        <v>6629.23</v>
      </c>
      <c r="Q2558" s="60">
        <v>9556.4599999999991</v>
      </c>
      <c r="R2558" s="60">
        <v>4175.7299999999996</v>
      </c>
      <c r="S2558" s="60">
        <v>7649.41</v>
      </c>
      <c r="T2558" s="60">
        <v>1939.28</v>
      </c>
      <c r="U2558" s="58">
        <f t="shared" si="39"/>
        <v>92089.29</v>
      </c>
    </row>
    <row r="2559" spans="1:21">
      <c r="A2559" s="59">
        <v>2201</v>
      </c>
      <c r="B2559" s="59" t="s">
        <v>87</v>
      </c>
      <c r="C2559" s="59">
        <v>2201</v>
      </c>
      <c r="D2559" s="59" t="s">
        <v>87</v>
      </c>
      <c r="E2559" s="59" t="s">
        <v>1406</v>
      </c>
      <c r="F2559" s="59" t="s">
        <v>1407</v>
      </c>
      <c r="G2559" s="59">
        <v>9514000</v>
      </c>
      <c r="H2559" s="59" t="s">
        <v>1026</v>
      </c>
      <c r="I2559" s="60">
        <v>4921.6499999999996</v>
      </c>
      <c r="J2559" s="60">
        <v>13728.17</v>
      </c>
      <c r="K2559" s="60">
        <v>12816.97</v>
      </c>
      <c r="L2559" s="60">
        <v>10242.39</v>
      </c>
      <c r="M2559" s="60">
        <v>5234.17</v>
      </c>
      <c r="N2559" s="60">
        <v>7100.63</v>
      </c>
      <c r="O2559" s="60">
        <v>3099.03</v>
      </c>
      <c r="P2559" s="60">
        <v>7196.18</v>
      </c>
      <c r="Q2559" s="60">
        <v>21160.91</v>
      </c>
      <c r="R2559" s="60">
        <v>7483.49</v>
      </c>
      <c r="S2559" s="60">
        <v>9514.23</v>
      </c>
      <c r="T2559" s="60">
        <v>2969.81</v>
      </c>
      <c r="U2559" s="58">
        <f t="shared" si="39"/>
        <v>105467.62999999999</v>
      </c>
    </row>
    <row r="2560" spans="1:21">
      <c r="A2560" s="59">
        <v>2201</v>
      </c>
      <c r="B2560" s="59" t="s">
        <v>87</v>
      </c>
      <c r="C2560" s="59">
        <v>2201</v>
      </c>
      <c r="D2560" s="59" t="s">
        <v>87</v>
      </c>
      <c r="E2560" s="59" t="s">
        <v>1406</v>
      </c>
      <c r="F2560" s="59" t="s">
        <v>1407</v>
      </c>
      <c r="G2560" s="59">
        <v>9548000</v>
      </c>
      <c r="H2560" s="59" t="s">
        <v>1029</v>
      </c>
      <c r="I2560" s="60">
        <v>9102.24</v>
      </c>
      <c r="J2560" s="60">
        <v>9110.2999999999993</v>
      </c>
      <c r="K2560" s="60">
        <v>9321.94</v>
      </c>
      <c r="L2560" s="60">
        <v>14089.62</v>
      </c>
      <c r="M2560" s="60">
        <v>35911.870000000003</v>
      </c>
      <c r="N2560" s="60">
        <v>23908.560000000001</v>
      </c>
      <c r="O2560" s="60">
        <v>1350.18</v>
      </c>
      <c r="P2560" s="60">
        <v>45022.93</v>
      </c>
      <c r="Q2560" s="60">
        <v>42548.27</v>
      </c>
      <c r="R2560" s="60">
        <v>8934.02</v>
      </c>
      <c r="S2560" s="60">
        <v>9899.1</v>
      </c>
      <c r="T2560" s="60">
        <v>9638.91</v>
      </c>
      <c r="U2560" s="58">
        <f t="shared" si="39"/>
        <v>218837.93999999997</v>
      </c>
    </row>
    <row r="2561" spans="1:21">
      <c r="A2561" s="59">
        <v>2201</v>
      </c>
      <c r="B2561" s="59" t="s">
        <v>87</v>
      </c>
      <c r="C2561" s="59">
        <v>2201</v>
      </c>
      <c r="D2561" s="59" t="s">
        <v>87</v>
      </c>
      <c r="E2561" s="59" t="s">
        <v>1406</v>
      </c>
      <c r="F2561" s="59" t="s">
        <v>1407</v>
      </c>
      <c r="G2561" s="59">
        <v>9549000</v>
      </c>
      <c r="H2561" s="59" t="s">
        <v>1030</v>
      </c>
      <c r="I2561" s="60">
        <v>847.45</v>
      </c>
      <c r="J2561" s="60">
        <v>1449.12</v>
      </c>
      <c r="K2561" s="60">
        <v>855.14</v>
      </c>
      <c r="L2561" s="60">
        <v>1380.65</v>
      </c>
      <c r="M2561" s="60">
        <v>1970.09</v>
      </c>
      <c r="N2561" s="60">
        <v>807.33</v>
      </c>
      <c r="O2561" s="60">
        <v>36.93</v>
      </c>
      <c r="P2561" s="60">
        <v>2716.07</v>
      </c>
      <c r="Q2561" s="60">
        <v>1416.91</v>
      </c>
      <c r="R2561" s="60">
        <v>-1395.59</v>
      </c>
      <c r="S2561" s="60">
        <v>1737.78</v>
      </c>
      <c r="T2561" s="60">
        <v>245.26</v>
      </c>
      <c r="U2561" s="58">
        <f t="shared" si="39"/>
        <v>12067.140000000001</v>
      </c>
    </row>
    <row r="2562" spans="1:21">
      <c r="A2562" s="59">
        <v>2201</v>
      </c>
      <c r="B2562" s="59" t="s">
        <v>87</v>
      </c>
      <c r="C2562" s="59">
        <v>2201</v>
      </c>
      <c r="D2562" s="59" t="s">
        <v>87</v>
      </c>
      <c r="E2562" s="59" t="s">
        <v>1406</v>
      </c>
      <c r="F2562" s="59" t="s">
        <v>1407</v>
      </c>
      <c r="G2562" s="59">
        <v>9552000</v>
      </c>
      <c r="H2562" s="59" t="s">
        <v>1031</v>
      </c>
      <c r="I2562" s="60">
        <v>214.67</v>
      </c>
      <c r="J2562" s="60">
        <v>168.44</v>
      </c>
      <c r="K2562" s="60">
        <v>142.30000000000001</v>
      </c>
      <c r="L2562" s="60">
        <v>120.03</v>
      </c>
      <c r="M2562" s="60">
        <v>154.29</v>
      </c>
      <c r="N2562" s="60">
        <v>426.28</v>
      </c>
      <c r="O2562" s="60"/>
      <c r="P2562" s="60">
        <v>1516.93</v>
      </c>
      <c r="Q2562" s="60">
        <v>392.55</v>
      </c>
      <c r="R2562" s="60">
        <v>-341.92</v>
      </c>
      <c r="S2562" s="60">
        <v>143.02000000000001</v>
      </c>
      <c r="T2562" s="60">
        <v>8.42</v>
      </c>
      <c r="U2562" s="58">
        <f t="shared" si="39"/>
        <v>2945.01</v>
      </c>
    </row>
    <row r="2563" spans="1:21">
      <c r="A2563" s="59">
        <v>2201</v>
      </c>
      <c r="B2563" s="59" t="s">
        <v>87</v>
      </c>
      <c r="C2563" s="59">
        <v>2201</v>
      </c>
      <c r="D2563" s="59" t="s">
        <v>87</v>
      </c>
      <c r="E2563" s="59" t="s">
        <v>1406</v>
      </c>
      <c r="F2563" s="59" t="s">
        <v>1407</v>
      </c>
      <c r="G2563" s="59">
        <v>9553000</v>
      </c>
      <c r="H2563" s="59" t="s">
        <v>1032</v>
      </c>
      <c r="I2563" s="60">
        <v>2868.77</v>
      </c>
      <c r="J2563" s="60">
        <v>5054.88</v>
      </c>
      <c r="K2563" s="60">
        <v>9118.8700000000008</v>
      </c>
      <c r="L2563" s="60">
        <v>7196.3</v>
      </c>
      <c r="M2563" s="60">
        <v>12878.82</v>
      </c>
      <c r="N2563" s="60">
        <v>7452.16</v>
      </c>
      <c r="O2563" s="60">
        <v>1543.33</v>
      </c>
      <c r="P2563" s="60">
        <v>9331.5300000000007</v>
      </c>
      <c r="Q2563" s="60">
        <v>24454.1</v>
      </c>
      <c r="R2563" s="60">
        <v>12123.55</v>
      </c>
      <c r="S2563" s="60">
        <v>5148.04</v>
      </c>
      <c r="T2563" s="60">
        <v>11334.64</v>
      </c>
      <c r="U2563" s="58">
        <f t="shared" ref="U2563:U2626" si="40">SUM(I2563:T2563)</f>
        <v>108504.99</v>
      </c>
    </row>
    <row r="2564" spans="1:21">
      <c r="A2564" s="59">
        <v>2201</v>
      </c>
      <c r="B2564" s="59" t="s">
        <v>87</v>
      </c>
      <c r="C2564" s="59">
        <v>2201</v>
      </c>
      <c r="D2564" s="59" t="s">
        <v>87</v>
      </c>
      <c r="E2564" s="59" t="s">
        <v>1406</v>
      </c>
      <c r="F2564" s="59" t="s">
        <v>1407</v>
      </c>
      <c r="G2564" s="59">
        <v>9554000</v>
      </c>
      <c r="H2564" s="59" t="s">
        <v>1033</v>
      </c>
      <c r="I2564" s="60">
        <v>321.97000000000003</v>
      </c>
      <c r="J2564" s="60">
        <v>291.14999999999998</v>
      </c>
      <c r="K2564" s="60">
        <v>120.83</v>
      </c>
      <c r="L2564" s="60">
        <v>93</v>
      </c>
      <c r="M2564" s="60">
        <v>328.66</v>
      </c>
      <c r="N2564" s="60">
        <v>306.39</v>
      </c>
      <c r="O2564" s="60"/>
      <c r="P2564" s="60">
        <v>1596.88</v>
      </c>
      <c r="Q2564" s="60">
        <v>6772.86</v>
      </c>
      <c r="R2564" s="60">
        <v>-323.13</v>
      </c>
      <c r="S2564" s="60">
        <v>772.7</v>
      </c>
      <c r="T2564" s="60">
        <v>3.22</v>
      </c>
      <c r="U2564" s="58">
        <f t="shared" si="40"/>
        <v>10284.530000000001</v>
      </c>
    </row>
    <row r="2565" spans="1:21">
      <c r="A2565" s="59">
        <v>2201</v>
      </c>
      <c r="B2565" s="59" t="s">
        <v>87</v>
      </c>
      <c r="C2565" s="59">
        <v>2201</v>
      </c>
      <c r="D2565" s="59" t="s">
        <v>87</v>
      </c>
      <c r="E2565" s="59" t="s">
        <v>1406</v>
      </c>
      <c r="F2565" s="59" t="s">
        <v>1407</v>
      </c>
      <c r="G2565" s="59">
        <v>9588000</v>
      </c>
      <c r="H2565" s="59" t="s">
        <v>1055</v>
      </c>
      <c r="I2565" s="60"/>
      <c r="J2565" s="60"/>
      <c r="K2565" s="60"/>
      <c r="L2565" s="60"/>
      <c r="M2565" s="60">
        <v>16.13</v>
      </c>
      <c r="N2565" s="60"/>
      <c r="O2565" s="60"/>
      <c r="P2565" s="60"/>
      <c r="Q2565" s="60"/>
      <c r="R2565" s="60"/>
      <c r="S2565" s="60"/>
      <c r="T2565" s="60"/>
      <c r="U2565" s="58">
        <f t="shared" si="40"/>
        <v>16.13</v>
      </c>
    </row>
    <row r="2566" spans="1:21">
      <c r="A2566" s="59">
        <v>2201</v>
      </c>
      <c r="B2566" s="59" t="s">
        <v>87</v>
      </c>
      <c r="C2566" s="59">
        <v>2201</v>
      </c>
      <c r="D2566" s="59" t="s">
        <v>87</v>
      </c>
      <c r="E2566" s="59" t="s">
        <v>1408</v>
      </c>
      <c r="F2566" s="59" t="s">
        <v>1409</v>
      </c>
      <c r="G2566" s="59">
        <v>9184100</v>
      </c>
      <c r="H2566" s="59" t="s">
        <v>93</v>
      </c>
      <c r="I2566" s="60">
        <v>-193962.33</v>
      </c>
      <c r="J2566" s="60">
        <v>-202275.52</v>
      </c>
      <c r="K2566" s="60">
        <v>-255346.41</v>
      </c>
      <c r="L2566" s="60">
        <v>-256689.88</v>
      </c>
      <c r="M2566" s="60">
        <v>-241571.16</v>
      </c>
      <c r="N2566" s="60">
        <v>-222010.12</v>
      </c>
      <c r="O2566" s="60">
        <v>-232758.43</v>
      </c>
      <c r="P2566" s="60">
        <v>-260659.84</v>
      </c>
      <c r="Q2566" s="60">
        <v>-180884.24</v>
      </c>
      <c r="R2566" s="60">
        <v>-164199.34</v>
      </c>
      <c r="S2566" s="60">
        <v>-248511.95</v>
      </c>
      <c r="T2566" s="60">
        <v>-249602.58</v>
      </c>
      <c r="U2566" s="58">
        <f t="shared" si="40"/>
        <v>-2708471.8000000003</v>
      </c>
    </row>
    <row r="2567" spans="1:21">
      <c r="A2567" s="59">
        <v>2201</v>
      </c>
      <c r="B2567" s="59" t="s">
        <v>87</v>
      </c>
      <c r="C2567" s="59">
        <v>2201</v>
      </c>
      <c r="D2567" s="59" t="s">
        <v>87</v>
      </c>
      <c r="E2567" s="59" t="s">
        <v>1408</v>
      </c>
      <c r="F2567" s="59" t="s">
        <v>1409</v>
      </c>
      <c r="G2567" s="59">
        <v>9502000</v>
      </c>
      <c r="H2567" s="59" t="s">
        <v>1019</v>
      </c>
      <c r="I2567" s="60"/>
      <c r="J2567" s="60"/>
      <c r="K2567" s="60">
        <v>645.67999999999995</v>
      </c>
      <c r="L2567" s="60"/>
      <c r="M2567" s="60"/>
      <c r="N2567" s="60"/>
      <c r="O2567" s="60">
        <v>63.56</v>
      </c>
      <c r="P2567" s="60"/>
      <c r="Q2567" s="60"/>
      <c r="R2567" s="60"/>
      <c r="S2567" s="60"/>
      <c r="T2567" s="60"/>
      <c r="U2567" s="58">
        <f t="shared" si="40"/>
        <v>709.24</v>
      </c>
    </row>
    <row r="2568" spans="1:21">
      <c r="A2568" s="59">
        <v>2201</v>
      </c>
      <c r="B2568" s="59" t="s">
        <v>87</v>
      </c>
      <c r="C2568" s="59">
        <v>2201</v>
      </c>
      <c r="D2568" s="59" t="s">
        <v>87</v>
      </c>
      <c r="E2568" s="59" t="s">
        <v>1408</v>
      </c>
      <c r="F2568" s="59" t="s">
        <v>1409</v>
      </c>
      <c r="G2568" s="59">
        <v>9506000</v>
      </c>
      <c r="H2568" s="59" t="s">
        <v>1021</v>
      </c>
      <c r="I2568" s="60">
        <v>1917.69</v>
      </c>
      <c r="J2568" s="60">
        <v>2909.5</v>
      </c>
      <c r="K2568" s="60">
        <v>3524.06</v>
      </c>
      <c r="L2568" s="60">
        <v>1038.43</v>
      </c>
      <c r="M2568" s="60">
        <v>1800.47</v>
      </c>
      <c r="N2568" s="60">
        <v>9654.08</v>
      </c>
      <c r="O2568" s="60">
        <v>20794.689999999999</v>
      </c>
      <c r="P2568" s="60">
        <v>3661.5</v>
      </c>
      <c r="Q2568" s="60">
        <v>6907.51</v>
      </c>
      <c r="R2568" s="60">
        <v>9471.16</v>
      </c>
      <c r="S2568" s="60">
        <v>7619.53</v>
      </c>
      <c r="T2568" s="60">
        <v>8442.56</v>
      </c>
      <c r="U2568" s="58">
        <f t="shared" si="40"/>
        <v>77741.179999999993</v>
      </c>
    </row>
    <row r="2569" spans="1:21">
      <c r="A2569" s="59">
        <v>2201</v>
      </c>
      <c r="B2569" s="59" t="s">
        <v>87</v>
      </c>
      <c r="C2569" s="59">
        <v>2201</v>
      </c>
      <c r="D2569" s="59" t="s">
        <v>87</v>
      </c>
      <c r="E2569" s="59" t="s">
        <v>1408</v>
      </c>
      <c r="F2569" s="59" t="s">
        <v>1409</v>
      </c>
      <c r="G2569" s="59">
        <v>9511000</v>
      </c>
      <c r="H2569" s="59" t="s">
        <v>1023</v>
      </c>
      <c r="I2569" s="60">
        <v>10798.11</v>
      </c>
      <c r="J2569" s="60">
        <v>3558.82</v>
      </c>
      <c r="K2569" s="60">
        <v>13181.79</v>
      </c>
      <c r="L2569" s="60">
        <v>5218.22</v>
      </c>
      <c r="M2569" s="60">
        <v>14903.93</v>
      </c>
      <c r="N2569" s="60">
        <v>2559.35</v>
      </c>
      <c r="O2569" s="60">
        <v>14889.37</v>
      </c>
      <c r="P2569" s="60">
        <v>4973.9399999999996</v>
      </c>
      <c r="Q2569" s="60">
        <v>31089.54</v>
      </c>
      <c r="R2569" s="60">
        <v>4893.6400000000003</v>
      </c>
      <c r="S2569" s="60">
        <v>11062.51</v>
      </c>
      <c r="T2569" s="60">
        <v>5572.45</v>
      </c>
      <c r="U2569" s="58">
        <f t="shared" si="40"/>
        <v>122701.67</v>
      </c>
    </row>
    <row r="2570" spans="1:21">
      <c r="A2570" s="59">
        <v>2201</v>
      </c>
      <c r="B2570" s="59" t="s">
        <v>87</v>
      </c>
      <c r="C2570" s="59">
        <v>2201</v>
      </c>
      <c r="D2570" s="59" t="s">
        <v>87</v>
      </c>
      <c r="E2570" s="59" t="s">
        <v>1408</v>
      </c>
      <c r="F2570" s="59" t="s">
        <v>1409</v>
      </c>
      <c r="G2570" s="59">
        <v>9512000</v>
      </c>
      <c r="H2570" s="59" t="s">
        <v>1024</v>
      </c>
      <c r="I2570" s="60">
        <v>52419.82</v>
      </c>
      <c r="J2570" s="60">
        <v>43655.13</v>
      </c>
      <c r="K2570" s="60">
        <v>55766.17</v>
      </c>
      <c r="L2570" s="60">
        <v>80577.91</v>
      </c>
      <c r="M2570" s="60">
        <v>66600.11</v>
      </c>
      <c r="N2570" s="60">
        <v>75264.740000000005</v>
      </c>
      <c r="O2570" s="60">
        <v>64019</v>
      </c>
      <c r="P2570" s="60">
        <v>170819.78</v>
      </c>
      <c r="Q2570" s="60">
        <v>88036.9</v>
      </c>
      <c r="R2570" s="60">
        <v>26048</v>
      </c>
      <c r="S2570" s="60">
        <v>96963.64</v>
      </c>
      <c r="T2570" s="60">
        <v>43644.14</v>
      </c>
      <c r="U2570" s="58">
        <f t="shared" si="40"/>
        <v>863815.34000000008</v>
      </c>
    </row>
    <row r="2571" spans="1:21">
      <c r="A2571" s="59">
        <v>2201</v>
      </c>
      <c r="B2571" s="59" t="s">
        <v>87</v>
      </c>
      <c r="C2571" s="59">
        <v>2201</v>
      </c>
      <c r="D2571" s="59" t="s">
        <v>87</v>
      </c>
      <c r="E2571" s="59" t="s">
        <v>1408</v>
      </c>
      <c r="F2571" s="59" t="s">
        <v>1409</v>
      </c>
      <c r="G2571" s="59">
        <v>9513000</v>
      </c>
      <c r="H2571" s="59" t="s">
        <v>1025</v>
      </c>
      <c r="I2571" s="60">
        <v>3066.7</v>
      </c>
      <c r="J2571" s="60">
        <v>6112.25</v>
      </c>
      <c r="K2571" s="60">
        <v>10583.56</v>
      </c>
      <c r="L2571" s="60">
        <v>18030.47</v>
      </c>
      <c r="M2571" s="60">
        <v>36329.949999999997</v>
      </c>
      <c r="N2571" s="60">
        <v>6245.56</v>
      </c>
      <c r="O2571" s="60">
        <v>7706.16</v>
      </c>
      <c r="P2571" s="60">
        <v>2370.9499999999998</v>
      </c>
      <c r="Q2571" s="60">
        <v>2060.0100000000002</v>
      </c>
      <c r="R2571" s="60">
        <v>32539.62</v>
      </c>
      <c r="S2571" s="60">
        <v>4402.17</v>
      </c>
      <c r="T2571" s="60">
        <v>5343.97</v>
      </c>
      <c r="U2571" s="58">
        <f t="shared" si="40"/>
        <v>134791.36999999997</v>
      </c>
    </row>
    <row r="2572" spans="1:21">
      <c r="A2572" s="59">
        <v>2201</v>
      </c>
      <c r="B2572" s="59" t="s">
        <v>87</v>
      </c>
      <c r="C2572" s="59">
        <v>2201</v>
      </c>
      <c r="D2572" s="59" t="s">
        <v>87</v>
      </c>
      <c r="E2572" s="59" t="s">
        <v>1408</v>
      </c>
      <c r="F2572" s="59" t="s">
        <v>1409</v>
      </c>
      <c r="G2572" s="59">
        <v>9514000</v>
      </c>
      <c r="H2572" s="59" t="s">
        <v>1026</v>
      </c>
      <c r="I2572" s="60">
        <v>10355.99</v>
      </c>
      <c r="J2572" s="60">
        <v>13949.79</v>
      </c>
      <c r="K2572" s="60">
        <v>37012.870000000003</v>
      </c>
      <c r="L2572" s="60">
        <v>22591.11</v>
      </c>
      <c r="M2572" s="60">
        <v>11818.28</v>
      </c>
      <c r="N2572" s="60">
        <v>28736.959999999999</v>
      </c>
      <c r="O2572" s="60">
        <v>38595.58</v>
      </c>
      <c r="P2572" s="60">
        <v>6587.1</v>
      </c>
      <c r="Q2572" s="60">
        <v>27724.799999999999</v>
      </c>
      <c r="R2572" s="60">
        <v>17593.88</v>
      </c>
      <c r="S2572" s="60">
        <v>26809.75</v>
      </c>
      <c r="T2572" s="60">
        <v>33943.94</v>
      </c>
      <c r="U2572" s="58">
        <f t="shared" si="40"/>
        <v>275720.05000000005</v>
      </c>
    </row>
    <row r="2573" spans="1:21">
      <c r="A2573" s="59">
        <v>2201</v>
      </c>
      <c r="B2573" s="59" t="s">
        <v>87</v>
      </c>
      <c r="C2573" s="59">
        <v>2201</v>
      </c>
      <c r="D2573" s="59" t="s">
        <v>87</v>
      </c>
      <c r="E2573" s="59" t="s">
        <v>1408</v>
      </c>
      <c r="F2573" s="59" t="s">
        <v>1409</v>
      </c>
      <c r="G2573" s="59">
        <v>9548000</v>
      </c>
      <c r="H2573" s="59" t="s">
        <v>1029</v>
      </c>
      <c r="I2573" s="60">
        <v>6588.03</v>
      </c>
      <c r="J2573" s="60">
        <v>6224.01</v>
      </c>
      <c r="K2573" s="60">
        <v>5669.8</v>
      </c>
      <c r="L2573" s="60">
        <v>12482.2</v>
      </c>
      <c r="M2573" s="60">
        <v>6452.55</v>
      </c>
      <c r="N2573" s="60">
        <v>7416.98</v>
      </c>
      <c r="O2573" s="60">
        <v>7036.18</v>
      </c>
      <c r="P2573" s="60">
        <v>7988.02</v>
      </c>
      <c r="Q2573" s="60">
        <v>601.34</v>
      </c>
      <c r="R2573" s="60">
        <v>6835.87</v>
      </c>
      <c r="S2573" s="60">
        <v>7874.53</v>
      </c>
      <c r="T2573" s="60">
        <v>7910.25</v>
      </c>
      <c r="U2573" s="58">
        <f t="shared" si="40"/>
        <v>83079.759999999995</v>
      </c>
    </row>
    <row r="2574" spans="1:21">
      <c r="A2574" s="59">
        <v>2201</v>
      </c>
      <c r="B2574" s="59" t="s">
        <v>87</v>
      </c>
      <c r="C2574" s="59">
        <v>2201</v>
      </c>
      <c r="D2574" s="59" t="s">
        <v>87</v>
      </c>
      <c r="E2574" s="59" t="s">
        <v>1408</v>
      </c>
      <c r="F2574" s="59" t="s">
        <v>1409</v>
      </c>
      <c r="G2574" s="59">
        <v>9549000</v>
      </c>
      <c r="H2574" s="59" t="s">
        <v>1030</v>
      </c>
      <c r="I2574" s="60">
        <v>4052.71</v>
      </c>
      <c r="J2574" s="60">
        <v>977.62</v>
      </c>
      <c r="K2574" s="60">
        <v>15620.39</v>
      </c>
      <c r="L2574" s="60">
        <v>557.62</v>
      </c>
      <c r="M2574" s="60">
        <v>2656.93</v>
      </c>
      <c r="N2574" s="60">
        <v>5232.2</v>
      </c>
      <c r="O2574" s="60">
        <v>1030.81</v>
      </c>
      <c r="P2574" s="60">
        <v>8561.98</v>
      </c>
      <c r="Q2574" s="60">
        <v>359.01</v>
      </c>
      <c r="R2574" s="60">
        <v>2304.59</v>
      </c>
      <c r="S2574" s="60">
        <v>2316.21</v>
      </c>
      <c r="T2574" s="60">
        <v>1633.35</v>
      </c>
      <c r="U2574" s="58">
        <f t="shared" si="40"/>
        <v>45303.42</v>
      </c>
    </row>
    <row r="2575" spans="1:21">
      <c r="A2575" s="59">
        <v>2201</v>
      </c>
      <c r="B2575" s="59" t="s">
        <v>87</v>
      </c>
      <c r="C2575" s="59">
        <v>2201</v>
      </c>
      <c r="D2575" s="59" t="s">
        <v>87</v>
      </c>
      <c r="E2575" s="59" t="s">
        <v>1408</v>
      </c>
      <c r="F2575" s="59" t="s">
        <v>1409</v>
      </c>
      <c r="G2575" s="59">
        <v>9552000</v>
      </c>
      <c r="H2575" s="59" t="s">
        <v>1031</v>
      </c>
      <c r="I2575" s="60">
        <v>6047.01</v>
      </c>
      <c r="J2575" s="60">
        <v>7469.63</v>
      </c>
      <c r="K2575" s="60">
        <v>4460.45</v>
      </c>
      <c r="L2575" s="60">
        <v>5818.69</v>
      </c>
      <c r="M2575" s="60">
        <v>320.33</v>
      </c>
      <c r="N2575" s="60">
        <v>3778.93</v>
      </c>
      <c r="O2575" s="60">
        <v>4250.2700000000004</v>
      </c>
      <c r="P2575" s="60">
        <v>73.17</v>
      </c>
      <c r="Q2575" s="60">
        <v>1468.21</v>
      </c>
      <c r="R2575" s="60">
        <v>323.8</v>
      </c>
      <c r="S2575" s="60">
        <v>365.79</v>
      </c>
      <c r="T2575" s="60">
        <v>3028.14</v>
      </c>
      <c r="U2575" s="58">
        <f t="shared" si="40"/>
        <v>37404.420000000006</v>
      </c>
    </row>
    <row r="2576" spans="1:21">
      <c r="A2576" s="59">
        <v>2201</v>
      </c>
      <c r="B2576" s="59" t="s">
        <v>87</v>
      </c>
      <c r="C2576" s="59">
        <v>2201</v>
      </c>
      <c r="D2576" s="59" t="s">
        <v>87</v>
      </c>
      <c r="E2576" s="59" t="s">
        <v>1408</v>
      </c>
      <c r="F2576" s="59" t="s">
        <v>1409</v>
      </c>
      <c r="G2576" s="59">
        <v>9553000</v>
      </c>
      <c r="H2576" s="59" t="s">
        <v>1032</v>
      </c>
      <c r="I2576" s="60">
        <v>88594.9</v>
      </c>
      <c r="J2576" s="60">
        <v>107641.34</v>
      </c>
      <c r="K2576" s="60">
        <v>106677.61</v>
      </c>
      <c r="L2576" s="60">
        <v>100835.55</v>
      </c>
      <c r="M2576" s="60">
        <v>94436.22</v>
      </c>
      <c r="N2576" s="60">
        <v>80551.27</v>
      </c>
      <c r="O2576" s="60">
        <v>64386.42</v>
      </c>
      <c r="P2576" s="60">
        <v>55317.93</v>
      </c>
      <c r="Q2576" s="60">
        <v>22003.45</v>
      </c>
      <c r="R2576" s="60">
        <v>59503.17</v>
      </c>
      <c r="S2576" s="60">
        <v>91371.46</v>
      </c>
      <c r="T2576" s="60">
        <v>139976.35999999999</v>
      </c>
      <c r="U2576" s="58">
        <f t="shared" si="40"/>
        <v>1011295.68</v>
      </c>
    </row>
    <row r="2577" spans="1:21">
      <c r="A2577" s="59">
        <v>2201</v>
      </c>
      <c r="B2577" s="59" t="s">
        <v>87</v>
      </c>
      <c r="C2577" s="59">
        <v>2201</v>
      </c>
      <c r="D2577" s="59" t="s">
        <v>87</v>
      </c>
      <c r="E2577" s="59" t="s">
        <v>1408</v>
      </c>
      <c r="F2577" s="59" t="s">
        <v>1409</v>
      </c>
      <c r="G2577" s="59">
        <v>9554000</v>
      </c>
      <c r="H2577" s="59" t="s">
        <v>1033</v>
      </c>
      <c r="I2577" s="60">
        <v>9995.5400000000009</v>
      </c>
      <c r="J2577" s="60">
        <v>9546.82</v>
      </c>
      <c r="K2577" s="60">
        <v>2190.59</v>
      </c>
      <c r="L2577" s="60">
        <v>9161.0300000000007</v>
      </c>
      <c r="M2577" s="60">
        <v>6244.74</v>
      </c>
      <c r="N2577" s="60">
        <v>2512.9</v>
      </c>
      <c r="O2577" s="60">
        <v>9494.25</v>
      </c>
      <c r="P2577" s="60"/>
      <c r="Q2577" s="60">
        <v>624.46</v>
      </c>
      <c r="R2577" s="60">
        <v>4528.3999999999996</v>
      </c>
      <c r="S2577" s="60"/>
      <c r="T2577" s="60">
        <v>73.25</v>
      </c>
      <c r="U2577" s="58">
        <f t="shared" si="40"/>
        <v>54371.98</v>
      </c>
    </row>
    <row r="2578" spans="1:21">
      <c r="A2578" s="59">
        <v>2201</v>
      </c>
      <c r="B2578" s="59" t="s">
        <v>87</v>
      </c>
      <c r="C2578" s="59">
        <v>2201</v>
      </c>
      <c r="D2578" s="59" t="s">
        <v>87</v>
      </c>
      <c r="E2578" s="59" t="s">
        <v>1408</v>
      </c>
      <c r="F2578" s="59" t="s">
        <v>1409</v>
      </c>
      <c r="G2578" s="59">
        <v>9562000</v>
      </c>
      <c r="H2578" s="59" t="s">
        <v>1039</v>
      </c>
      <c r="I2578" s="60">
        <v>-30.37</v>
      </c>
      <c r="J2578" s="60"/>
      <c r="K2578" s="60"/>
      <c r="L2578" s="60"/>
      <c r="M2578" s="60"/>
      <c r="N2578" s="60"/>
      <c r="O2578" s="60"/>
      <c r="P2578" s="60"/>
      <c r="Q2578" s="60"/>
      <c r="R2578" s="60"/>
      <c r="S2578" s="60"/>
      <c r="T2578" s="60"/>
      <c r="U2578" s="58">
        <f t="shared" si="40"/>
        <v>-30.37</v>
      </c>
    </row>
    <row r="2579" spans="1:21">
      <c r="A2579" s="59">
        <v>2201</v>
      </c>
      <c r="B2579" s="59" t="s">
        <v>87</v>
      </c>
      <c r="C2579" s="59">
        <v>2201</v>
      </c>
      <c r="D2579" s="59" t="s">
        <v>87</v>
      </c>
      <c r="E2579" s="59" t="s">
        <v>1408</v>
      </c>
      <c r="F2579" s="59" t="s">
        <v>1409</v>
      </c>
      <c r="G2579" s="59">
        <v>9583000</v>
      </c>
      <c r="H2579" s="59" t="s">
        <v>1050</v>
      </c>
      <c r="I2579" s="60">
        <v>-22.82</v>
      </c>
      <c r="J2579" s="60"/>
      <c r="K2579" s="60"/>
      <c r="L2579" s="60"/>
      <c r="M2579" s="60"/>
      <c r="N2579" s="60"/>
      <c r="O2579" s="60"/>
      <c r="P2579" s="60"/>
      <c r="Q2579" s="60"/>
      <c r="R2579" s="60"/>
      <c r="S2579" s="60"/>
      <c r="T2579" s="60"/>
      <c r="U2579" s="58">
        <f t="shared" si="40"/>
        <v>-22.82</v>
      </c>
    </row>
    <row r="2580" spans="1:21">
      <c r="A2580" s="59">
        <v>2201</v>
      </c>
      <c r="B2580" s="59" t="s">
        <v>87</v>
      </c>
      <c r="C2580" s="59">
        <v>2201</v>
      </c>
      <c r="D2580" s="59" t="s">
        <v>87</v>
      </c>
      <c r="E2580" s="59" t="s">
        <v>1408</v>
      </c>
      <c r="F2580" s="59" t="s">
        <v>1409</v>
      </c>
      <c r="G2580" s="59">
        <v>9593000</v>
      </c>
      <c r="H2580" s="59" t="s">
        <v>1058</v>
      </c>
      <c r="I2580" s="60">
        <v>234.48</v>
      </c>
      <c r="J2580" s="60">
        <v>230.61</v>
      </c>
      <c r="K2580" s="60">
        <v>13.44</v>
      </c>
      <c r="L2580" s="60">
        <v>9.8800000000000008</v>
      </c>
      <c r="M2580" s="60">
        <v>7.65</v>
      </c>
      <c r="N2580" s="60">
        <v>57.15</v>
      </c>
      <c r="O2580" s="60">
        <v>492.14</v>
      </c>
      <c r="P2580" s="60">
        <v>18.38</v>
      </c>
      <c r="Q2580" s="60">
        <v>-255.67</v>
      </c>
      <c r="R2580" s="60">
        <v>157.21</v>
      </c>
      <c r="S2580" s="60">
        <v>-273.64</v>
      </c>
      <c r="T2580" s="60">
        <v>34.17</v>
      </c>
      <c r="U2580" s="58">
        <f t="shared" si="40"/>
        <v>725.80000000000007</v>
      </c>
    </row>
    <row r="2581" spans="1:21">
      <c r="A2581" s="59">
        <v>2201</v>
      </c>
      <c r="B2581" s="59" t="s">
        <v>87</v>
      </c>
      <c r="C2581" s="59">
        <v>2201</v>
      </c>
      <c r="D2581" s="59" t="s">
        <v>87</v>
      </c>
      <c r="E2581" s="59" t="s">
        <v>1408</v>
      </c>
      <c r="F2581" s="59" t="s">
        <v>1409</v>
      </c>
      <c r="G2581" s="59">
        <v>9594000</v>
      </c>
      <c r="H2581" s="59" t="s">
        <v>1059</v>
      </c>
      <c r="I2581" s="60">
        <v>-52.06</v>
      </c>
      <c r="J2581" s="60"/>
      <c r="K2581" s="60"/>
      <c r="L2581" s="60"/>
      <c r="M2581" s="60"/>
      <c r="N2581" s="60"/>
      <c r="O2581" s="60"/>
      <c r="P2581" s="60"/>
      <c r="Q2581" s="60"/>
      <c r="R2581" s="60"/>
      <c r="S2581" s="60"/>
      <c r="T2581" s="60"/>
      <c r="U2581" s="58">
        <f t="shared" si="40"/>
        <v>-52.06</v>
      </c>
    </row>
    <row r="2582" spans="1:21">
      <c r="A2582" s="59">
        <v>2201</v>
      </c>
      <c r="B2582" s="59" t="s">
        <v>87</v>
      </c>
      <c r="C2582" s="59">
        <v>2201</v>
      </c>
      <c r="D2582" s="59" t="s">
        <v>87</v>
      </c>
      <c r="E2582" s="59" t="s">
        <v>1408</v>
      </c>
      <c r="F2582" s="59" t="s">
        <v>1409</v>
      </c>
      <c r="G2582" s="59">
        <v>9921000</v>
      </c>
      <c r="H2582" s="59" t="s">
        <v>1137</v>
      </c>
      <c r="I2582" s="60"/>
      <c r="J2582" s="60"/>
      <c r="K2582" s="60"/>
      <c r="L2582" s="60">
        <v>368.77</v>
      </c>
      <c r="M2582" s="60"/>
      <c r="N2582" s="60"/>
      <c r="O2582" s="60"/>
      <c r="P2582" s="60">
        <v>287.08999999999997</v>
      </c>
      <c r="Q2582" s="60">
        <v>264.68</v>
      </c>
      <c r="R2582" s="60"/>
      <c r="S2582" s="60"/>
      <c r="T2582" s="60"/>
      <c r="U2582" s="58">
        <f t="shared" si="40"/>
        <v>920.54</v>
      </c>
    </row>
    <row r="2583" spans="1:21">
      <c r="A2583" s="59">
        <v>2201</v>
      </c>
      <c r="B2583" s="59" t="s">
        <v>87</v>
      </c>
      <c r="C2583" s="59">
        <v>2201</v>
      </c>
      <c r="D2583" s="59" t="s">
        <v>87</v>
      </c>
      <c r="E2583" s="59" t="s">
        <v>1408</v>
      </c>
      <c r="F2583" s="59" t="s">
        <v>1409</v>
      </c>
      <c r="G2583" s="59" t="s">
        <v>1071</v>
      </c>
      <c r="H2583" s="59" t="s">
        <v>1072</v>
      </c>
      <c r="I2583" s="60">
        <v>-3.4</v>
      </c>
      <c r="J2583" s="60"/>
      <c r="K2583" s="60"/>
      <c r="L2583" s="60"/>
      <c r="M2583" s="60"/>
      <c r="N2583" s="60"/>
      <c r="O2583" s="60"/>
      <c r="P2583" s="60"/>
      <c r="Q2583" s="60"/>
      <c r="R2583" s="60"/>
      <c r="S2583" s="60"/>
      <c r="T2583" s="60"/>
      <c r="U2583" s="58">
        <f t="shared" si="40"/>
        <v>-3.4</v>
      </c>
    </row>
    <row r="2584" spans="1:21">
      <c r="A2584" s="59">
        <v>2201</v>
      </c>
      <c r="B2584" s="59" t="s">
        <v>87</v>
      </c>
      <c r="C2584" s="59">
        <v>2201</v>
      </c>
      <c r="D2584" s="59" t="s">
        <v>87</v>
      </c>
      <c r="E2584" s="59" t="s">
        <v>1410</v>
      </c>
      <c r="F2584" s="59" t="s">
        <v>1411</v>
      </c>
      <c r="G2584" s="59">
        <v>9184100</v>
      </c>
      <c r="H2584" s="59" t="s">
        <v>93</v>
      </c>
      <c r="I2584" s="60">
        <v>-46536.63</v>
      </c>
      <c r="J2584" s="60">
        <v>-64563.199999999997</v>
      </c>
      <c r="K2584" s="60">
        <v>-52953.78</v>
      </c>
      <c r="L2584" s="60">
        <v>-26356.78</v>
      </c>
      <c r="M2584" s="60">
        <v>-17476.509999999998</v>
      </c>
      <c r="N2584" s="60">
        <v>-24455.99</v>
      </c>
      <c r="O2584" s="60">
        <v>-17546.810000000001</v>
      </c>
      <c r="P2584" s="60">
        <v>-26406.02</v>
      </c>
      <c r="Q2584" s="60">
        <v>-30695.89</v>
      </c>
      <c r="R2584" s="60">
        <v>-29547.85</v>
      </c>
      <c r="S2584" s="60">
        <v>-34969.46</v>
      </c>
      <c r="T2584" s="60">
        <v>-39197.300000000003</v>
      </c>
      <c r="U2584" s="58">
        <f t="shared" si="40"/>
        <v>-410706.22</v>
      </c>
    </row>
    <row r="2585" spans="1:21">
      <c r="A2585" s="59">
        <v>2201</v>
      </c>
      <c r="B2585" s="59" t="s">
        <v>87</v>
      </c>
      <c r="C2585" s="59">
        <v>2201</v>
      </c>
      <c r="D2585" s="59" t="s">
        <v>87</v>
      </c>
      <c r="E2585" s="59" t="s">
        <v>1410</v>
      </c>
      <c r="F2585" s="59" t="s">
        <v>1411</v>
      </c>
      <c r="G2585" s="59">
        <v>9426500</v>
      </c>
      <c r="H2585" s="59" t="s">
        <v>1016</v>
      </c>
      <c r="I2585" s="60">
        <v>219.25</v>
      </c>
      <c r="J2585" s="60"/>
      <c r="K2585" s="60"/>
      <c r="L2585" s="60">
        <v>23.83</v>
      </c>
      <c r="M2585" s="60">
        <v>11.67</v>
      </c>
      <c r="N2585" s="60">
        <v>4.43</v>
      </c>
      <c r="O2585" s="60"/>
      <c r="P2585" s="60"/>
      <c r="Q2585" s="60"/>
      <c r="R2585" s="60"/>
      <c r="S2585" s="60"/>
      <c r="T2585" s="60"/>
      <c r="U2585" s="58">
        <f t="shared" si="40"/>
        <v>259.17999999999995</v>
      </c>
    </row>
    <row r="2586" spans="1:21">
      <c r="A2586" s="59">
        <v>2201</v>
      </c>
      <c r="B2586" s="59" t="s">
        <v>87</v>
      </c>
      <c r="C2586" s="59">
        <v>2201</v>
      </c>
      <c r="D2586" s="59" t="s">
        <v>87</v>
      </c>
      <c r="E2586" s="59" t="s">
        <v>1410</v>
      </c>
      <c r="F2586" s="59" t="s">
        <v>1411</v>
      </c>
      <c r="G2586" s="59">
        <v>9500000</v>
      </c>
      <c r="H2586" s="59" t="s">
        <v>1017</v>
      </c>
      <c r="I2586" s="60">
        <v>0.92</v>
      </c>
      <c r="J2586" s="60"/>
      <c r="K2586" s="60"/>
      <c r="L2586" s="60"/>
      <c r="M2586" s="60"/>
      <c r="N2586" s="60"/>
      <c r="O2586" s="60"/>
      <c r="P2586" s="60"/>
      <c r="Q2586" s="60"/>
      <c r="R2586" s="60"/>
      <c r="S2586" s="60"/>
      <c r="T2586" s="60"/>
      <c r="U2586" s="58">
        <f t="shared" si="40"/>
        <v>0.92</v>
      </c>
    </row>
    <row r="2587" spans="1:21">
      <c r="A2587" s="59">
        <v>2201</v>
      </c>
      <c r="B2587" s="59" t="s">
        <v>87</v>
      </c>
      <c r="C2587" s="59">
        <v>2201</v>
      </c>
      <c r="D2587" s="59" t="s">
        <v>87</v>
      </c>
      <c r="E2587" s="59" t="s">
        <v>1410</v>
      </c>
      <c r="F2587" s="59" t="s">
        <v>1411</v>
      </c>
      <c r="G2587" s="59">
        <v>9501000</v>
      </c>
      <c r="H2587" s="59" t="s">
        <v>1018</v>
      </c>
      <c r="I2587" s="60">
        <v>1442.66</v>
      </c>
      <c r="J2587" s="60">
        <v>2022.57</v>
      </c>
      <c r="K2587" s="60">
        <v>1162.68</v>
      </c>
      <c r="L2587" s="60">
        <v>264.06</v>
      </c>
      <c r="M2587" s="60">
        <v>645.78</v>
      </c>
      <c r="N2587" s="60">
        <v>427.35</v>
      </c>
      <c r="O2587" s="60">
        <v>254.97</v>
      </c>
      <c r="P2587" s="60">
        <v>229.12</v>
      </c>
      <c r="Q2587" s="60">
        <v>757.75</v>
      </c>
      <c r="R2587" s="60">
        <v>553.26</v>
      </c>
      <c r="S2587" s="60">
        <v>640.13</v>
      </c>
      <c r="T2587" s="60">
        <v>565.05999999999995</v>
      </c>
      <c r="U2587" s="58">
        <f t="shared" si="40"/>
        <v>8965.39</v>
      </c>
    </row>
    <row r="2588" spans="1:21">
      <c r="A2588" s="59">
        <v>2201</v>
      </c>
      <c r="B2588" s="59" t="s">
        <v>87</v>
      </c>
      <c r="C2588" s="59">
        <v>2201</v>
      </c>
      <c r="D2588" s="59" t="s">
        <v>87</v>
      </c>
      <c r="E2588" s="59" t="s">
        <v>1410</v>
      </c>
      <c r="F2588" s="59" t="s">
        <v>1411</v>
      </c>
      <c r="G2588" s="59">
        <v>9502000</v>
      </c>
      <c r="H2588" s="59" t="s">
        <v>1019</v>
      </c>
      <c r="I2588" s="60">
        <v>3892.62</v>
      </c>
      <c r="J2588" s="60">
        <v>17730.45</v>
      </c>
      <c r="K2588" s="60">
        <v>12898.41</v>
      </c>
      <c r="L2588" s="60">
        <v>2629.23</v>
      </c>
      <c r="M2588" s="60">
        <v>2747.44</v>
      </c>
      <c r="N2588" s="60">
        <v>4836.8999999999996</v>
      </c>
      <c r="O2588" s="60">
        <v>1851.33</v>
      </c>
      <c r="P2588" s="60">
        <v>2229.98</v>
      </c>
      <c r="Q2588" s="60">
        <v>4878.5</v>
      </c>
      <c r="R2588" s="60">
        <v>5264.18</v>
      </c>
      <c r="S2588" s="60">
        <v>6545.77</v>
      </c>
      <c r="T2588" s="60">
        <v>8059.4</v>
      </c>
      <c r="U2588" s="58">
        <f t="shared" si="40"/>
        <v>73564.210000000006</v>
      </c>
    </row>
    <row r="2589" spans="1:21">
      <c r="A2589" s="59">
        <v>2201</v>
      </c>
      <c r="B2589" s="59" t="s">
        <v>87</v>
      </c>
      <c r="C2589" s="59">
        <v>2201</v>
      </c>
      <c r="D2589" s="59" t="s">
        <v>87</v>
      </c>
      <c r="E2589" s="59" t="s">
        <v>1410</v>
      </c>
      <c r="F2589" s="59" t="s">
        <v>1411</v>
      </c>
      <c r="G2589" s="59">
        <v>9505000</v>
      </c>
      <c r="H2589" s="59" t="s">
        <v>1020</v>
      </c>
      <c r="I2589" s="60">
        <v>2554.58</v>
      </c>
      <c r="J2589" s="60">
        <v>12373.57</v>
      </c>
      <c r="K2589" s="60">
        <v>8105.46</v>
      </c>
      <c r="L2589" s="60">
        <v>1673.06</v>
      </c>
      <c r="M2589" s="60">
        <v>2413.7600000000002</v>
      </c>
      <c r="N2589" s="60">
        <v>4827.59</v>
      </c>
      <c r="O2589" s="60">
        <v>1420.65</v>
      </c>
      <c r="P2589" s="60">
        <v>1742.63</v>
      </c>
      <c r="Q2589" s="60">
        <v>3687.41</v>
      </c>
      <c r="R2589" s="60">
        <v>4533.78</v>
      </c>
      <c r="S2589" s="60">
        <v>5085.97</v>
      </c>
      <c r="T2589" s="60">
        <v>6798.63</v>
      </c>
      <c r="U2589" s="58">
        <f t="shared" si="40"/>
        <v>55217.089999999989</v>
      </c>
    </row>
    <row r="2590" spans="1:21">
      <c r="A2590" s="59">
        <v>2201</v>
      </c>
      <c r="B2590" s="59" t="s">
        <v>87</v>
      </c>
      <c r="C2590" s="59">
        <v>2201</v>
      </c>
      <c r="D2590" s="59" t="s">
        <v>87</v>
      </c>
      <c r="E2590" s="59" t="s">
        <v>1410</v>
      </c>
      <c r="F2590" s="59" t="s">
        <v>1411</v>
      </c>
      <c r="G2590" s="59">
        <v>9506000</v>
      </c>
      <c r="H2590" s="59" t="s">
        <v>1021</v>
      </c>
      <c r="I2590" s="60">
        <v>0.63</v>
      </c>
      <c r="J2590" s="60">
        <v>221.56</v>
      </c>
      <c r="K2590" s="60">
        <v>2.8</v>
      </c>
      <c r="L2590" s="60">
        <v>0.45</v>
      </c>
      <c r="M2590" s="60">
        <v>0.95</v>
      </c>
      <c r="N2590" s="60">
        <v>7.19</v>
      </c>
      <c r="O2590" s="60">
        <v>0.34</v>
      </c>
      <c r="P2590" s="60">
        <v>4.45</v>
      </c>
      <c r="Q2590" s="60">
        <v>4.01</v>
      </c>
      <c r="R2590" s="60">
        <v>58.02</v>
      </c>
      <c r="S2590" s="60">
        <v>117.09</v>
      </c>
      <c r="T2590" s="60">
        <v>2.08</v>
      </c>
      <c r="U2590" s="58">
        <f t="shared" si="40"/>
        <v>419.57</v>
      </c>
    </row>
    <row r="2591" spans="1:21">
      <c r="A2591" s="59">
        <v>2201</v>
      </c>
      <c r="B2591" s="59" t="s">
        <v>87</v>
      </c>
      <c r="C2591" s="59">
        <v>2201</v>
      </c>
      <c r="D2591" s="59" t="s">
        <v>87</v>
      </c>
      <c r="E2591" s="59" t="s">
        <v>1410</v>
      </c>
      <c r="F2591" s="59" t="s">
        <v>1411</v>
      </c>
      <c r="G2591" s="59">
        <v>9510000</v>
      </c>
      <c r="H2591" s="59" t="s">
        <v>1022</v>
      </c>
      <c r="I2591" s="60"/>
      <c r="J2591" s="60"/>
      <c r="K2591" s="60"/>
      <c r="L2591" s="60"/>
      <c r="M2591" s="60"/>
      <c r="N2591" s="60"/>
      <c r="O2591" s="60">
        <v>3.13</v>
      </c>
      <c r="P2591" s="60"/>
      <c r="Q2591" s="60"/>
      <c r="R2591" s="60"/>
      <c r="S2591" s="60"/>
      <c r="T2591" s="60"/>
      <c r="U2591" s="58">
        <f t="shared" si="40"/>
        <v>3.13</v>
      </c>
    </row>
    <row r="2592" spans="1:21">
      <c r="A2592" s="59">
        <v>2201</v>
      </c>
      <c r="B2592" s="59" t="s">
        <v>87</v>
      </c>
      <c r="C2592" s="59">
        <v>2201</v>
      </c>
      <c r="D2592" s="59" t="s">
        <v>87</v>
      </c>
      <c r="E2592" s="59" t="s">
        <v>1410</v>
      </c>
      <c r="F2592" s="59" t="s">
        <v>1411</v>
      </c>
      <c r="G2592" s="59">
        <v>9511000</v>
      </c>
      <c r="H2592" s="59" t="s">
        <v>1023</v>
      </c>
      <c r="I2592" s="60">
        <v>552.13</v>
      </c>
      <c r="J2592" s="60">
        <v>3839.84</v>
      </c>
      <c r="K2592" s="60">
        <v>2111.4499999999998</v>
      </c>
      <c r="L2592" s="60">
        <v>687.76</v>
      </c>
      <c r="M2592" s="60">
        <v>917.36</v>
      </c>
      <c r="N2592" s="60">
        <v>777.85</v>
      </c>
      <c r="O2592" s="60">
        <v>251.93</v>
      </c>
      <c r="P2592" s="60">
        <v>516.66999999999996</v>
      </c>
      <c r="Q2592" s="60">
        <v>1173.27</v>
      </c>
      <c r="R2592" s="60">
        <v>1669.79</v>
      </c>
      <c r="S2592" s="60">
        <v>1457.29</v>
      </c>
      <c r="T2592" s="60">
        <v>1493.59</v>
      </c>
      <c r="U2592" s="58">
        <f t="shared" si="40"/>
        <v>15448.93</v>
      </c>
    </row>
    <row r="2593" spans="1:21">
      <c r="A2593" s="59">
        <v>2201</v>
      </c>
      <c r="B2593" s="59" t="s">
        <v>87</v>
      </c>
      <c r="C2593" s="59">
        <v>2201</v>
      </c>
      <c r="D2593" s="59" t="s">
        <v>87</v>
      </c>
      <c r="E2593" s="59" t="s">
        <v>1410</v>
      </c>
      <c r="F2593" s="59" t="s">
        <v>1411</v>
      </c>
      <c r="G2593" s="59">
        <v>9512000</v>
      </c>
      <c r="H2593" s="59" t="s">
        <v>1024</v>
      </c>
      <c r="I2593" s="60">
        <v>2976.17</v>
      </c>
      <c r="J2593" s="60">
        <v>19064.689999999999</v>
      </c>
      <c r="K2593" s="60">
        <v>12909.1</v>
      </c>
      <c r="L2593" s="60">
        <v>3417.98</v>
      </c>
      <c r="M2593" s="60">
        <v>4237.6099999999997</v>
      </c>
      <c r="N2593" s="60">
        <v>5048.8500000000004</v>
      </c>
      <c r="O2593" s="60">
        <v>2251.59</v>
      </c>
      <c r="P2593" s="60">
        <v>2985.67</v>
      </c>
      <c r="Q2593" s="60">
        <v>6991.65</v>
      </c>
      <c r="R2593" s="60">
        <v>7247.39</v>
      </c>
      <c r="S2593" s="60">
        <v>8207.7800000000007</v>
      </c>
      <c r="T2593" s="60">
        <v>7954.78</v>
      </c>
      <c r="U2593" s="58">
        <f t="shared" si="40"/>
        <v>83293.260000000009</v>
      </c>
    </row>
    <row r="2594" spans="1:21">
      <c r="A2594" s="59">
        <v>2201</v>
      </c>
      <c r="B2594" s="59" t="s">
        <v>87</v>
      </c>
      <c r="C2594" s="59">
        <v>2201</v>
      </c>
      <c r="D2594" s="59" t="s">
        <v>87</v>
      </c>
      <c r="E2594" s="59" t="s">
        <v>1410</v>
      </c>
      <c r="F2594" s="59" t="s">
        <v>1411</v>
      </c>
      <c r="G2594" s="59">
        <v>9513000</v>
      </c>
      <c r="H2594" s="59" t="s">
        <v>1025</v>
      </c>
      <c r="I2594" s="60">
        <v>960.29</v>
      </c>
      <c r="J2594" s="60">
        <v>4565.4399999999996</v>
      </c>
      <c r="K2594" s="60">
        <v>3085.84</v>
      </c>
      <c r="L2594" s="60">
        <v>1041.99</v>
      </c>
      <c r="M2594" s="60">
        <v>1975.1</v>
      </c>
      <c r="N2594" s="60">
        <v>1038.97</v>
      </c>
      <c r="O2594" s="60">
        <v>376.79</v>
      </c>
      <c r="P2594" s="60">
        <v>513.71</v>
      </c>
      <c r="Q2594" s="60">
        <v>597.29</v>
      </c>
      <c r="R2594" s="60">
        <v>947.86</v>
      </c>
      <c r="S2594" s="60">
        <v>1728.85</v>
      </c>
      <c r="T2594" s="60">
        <v>787.42</v>
      </c>
      <c r="U2594" s="58">
        <f t="shared" si="40"/>
        <v>17619.55</v>
      </c>
    </row>
    <row r="2595" spans="1:21">
      <c r="A2595" s="59">
        <v>2201</v>
      </c>
      <c r="B2595" s="59" t="s">
        <v>87</v>
      </c>
      <c r="C2595" s="59">
        <v>2201</v>
      </c>
      <c r="D2595" s="59" t="s">
        <v>87</v>
      </c>
      <c r="E2595" s="59" t="s">
        <v>1410</v>
      </c>
      <c r="F2595" s="59" t="s">
        <v>1411</v>
      </c>
      <c r="G2595" s="59">
        <v>9514000</v>
      </c>
      <c r="H2595" s="59" t="s">
        <v>1026</v>
      </c>
      <c r="I2595" s="60">
        <v>722.52</v>
      </c>
      <c r="J2595" s="60">
        <v>8182.73</v>
      </c>
      <c r="K2595" s="60">
        <v>3264.73</v>
      </c>
      <c r="L2595" s="60">
        <v>736.77</v>
      </c>
      <c r="M2595" s="60">
        <v>737.24</v>
      </c>
      <c r="N2595" s="60">
        <v>1604.54</v>
      </c>
      <c r="O2595" s="60">
        <v>429.65</v>
      </c>
      <c r="P2595" s="60">
        <v>557.66999999999996</v>
      </c>
      <c r="Q2595" s="60">
        <v>1322.64</v>
      </c>
      <c r="R2595" s="60">
        <v>1698.76</v>
      </c>
      <c r="S2595" s="60">
        <v>2150.41</v>
      </c>
      <c r="T2595" s="60">
        <v>1205.79</v>
      </c>
      <c r="U2595" s="58">
        <f t="shared" si="40"/>
        <v>22613.449999999997</v>
      </c>
    </row>
    <row r="2596" spans="1:21">
      <c r="A2596" s="59">
        <v>2201</v>
      </c>
      <c r="B2596" s="59" t="s">
        <v>87</v>
      </c>
      <c r="C2596" s="59">
        <v>2201</v>
      </c>
      <c r="D2596" s="59" t="s">
        <v>87</v>
      </c>
      <c r="E2596" s="59" t="s">
        <v>1410</v>
      </c>
      <c r="F2596" s="59" t="s">
        <v>1411</v>
      </c>
      <c r="G2596" s="59">
        <v>9548000</v>
      </c>
      <c r="H2596" s="59" t="s">
        <v>1029</v>
      </c>
      <c r="I2596" s="60">
        <v>26613.53</v>
      </c>
      <c r="J2596" s="60">
        <v>-4153.6099999999997</v>
      </c>
      <c r="K2596" s="60">
        <v>5592.58</v>
      </c>
      <c r="L2596" s="60">
        <v>10724.78</v>
      </c>
      <c r="M2596" s="60">
        <v>2442.3000000000002</v>
      </c>
      <c r="N2596" s="60">
        <v>4037.93</v>
      </c>
      <c r="O2596" s="60">
        <v>8060.57</v>
      </c>
      <c r="P2596" s="60">
        <v>14190.02</v>
      </c>
      <c r="Q2596" s="60">
        <v>7651.03</v>
      </c>
      <c r="R2596" s="60">
        <v>4997.66</v>
      </c>
      <c r="S2596" s="60">
        <v>5544.93</v>
      </c>
      <c r="T2596" s="60">
        <v>6795.73</v>
      </c>
      <c r="U2596" s="58">
        <f t="shared" si="40"/>
        <v>92497.45</v>
      </c>
    </row>
    <row r="2597" spans="1:21">
      <c r="A2597" s="59">
        <v>2201</v>
      </c>
      <c r="B2597" s="59" t="s">
        <v>87</v>
      </c>
      <c r="C2597" s="59">
        <v>2201</v>
      </c>
      <c r="D2597" s="59" t="s">
        <v>87</v>
      </c>
      <c r="E2597" s="59" t="s">
        <v>1410</v>
      </c>
      <c r="F2597" s="59" t="s">
        <v>1411</v>
      </c>
      <c r="G2597" s="59">
        <v>9549000</v>
      </c>
      <c r="H2597" s="59" t="s">
        <v>1030</v>
      </c>
      <c r="I2597" s="60">
        <v>2596.7600000000002</v>
      </c>
      <c r="J2597" s="60">
        <v>-660.12</v>
      </c>
      <c r="K2597" s="60">
        <v>1000.28</v>
      </c>
      <c r="L2597" s="60">
        <v>2753.1</v>
      </c>
      <c r="M2597" s="60">
        <v>395.17</v>
      </c>
      <c r="N2597" s="60">
        <v>272.62</v>
      </c>
      <c r="O2597" s="60">
        <v>1198.6099999999999</v>
      </c>
      <c r="P2597" s="60">
        <v>953.52</v>
      </c>
      <c r="Q2597" s="60">
        <v>314.18</v>
      </c>
      <c r="R2597" s="60">
        <v>767.33</v>
      </c>
      <c r="S2597" s="60">
        <v>1454.77</v>
      </c>
      <c r="T2597" s="60">
        <v>337.7</v>
      </c>
      <c r="U2597" s="58">
        <f t="shared" si="40"/>
        <v>11383.920000000002</v>
      </c>
    </row>
    <row r="2598" spans="1:21">
      <c r="A2598" s="59">
        <v>2201</v>
      </c>
      <c r="B2598" s="59" t="s">
        <v>87</v>
      </c>
      <c r="C2598" s="59">
        <v>2201</v>
      </c>
      <c r="D2598" s="59" t="s">
        <v>87</v>
      </c>
      <c r="E2598" s="59" t="s">
        <v>1410</v>
      </c>
      <c r="F2598" s="59" t="s">
        <v>1411</v>
      </c>
      <c r="G2598" s="59">
        <v>9552000</v>
      </c>
      <c r="H2598" s="59" t="s">
        <v>1031</v>
      </c>
      <c r="I2598" s="60">
        <v>782.17</v>
      </c>
      <c r="J2598" s="60">
        <v>-215.77</v>
      </c>
      <c r="K2598" s="60">
        <v>211.42</v>
      </c>
      <c r="L2598" s="60">
        <v>422.73</v>
      </c>
      <c r="M2598" s="60">
        <v>120.31</v>
      </c>
      <c r="N2598" s="60">
        <v>168.51</v>
      </c>
      <c r="O2598" s="60">
        <v>383.09</v>
      </c>
      <c r="P2598" s="60">
        <v>381.22</v>
      </c>
      <c r="Q2598" s="60">
        <v>131.72</v>
      </c>
      <c r="R2598" s="60">
        <v>125.43</v>
      </c>
      <c r="S2598" s="60">
        <v>175.02</v>
      </c>
      <c r="T2598" s="60">
        <v>107.13</v>
      </c>
      <c r="U2598" s="58">
        <f t="shared" si="40"/>
        <v>2792.9799999999996</v>
      </c>
    </row>
    <row r="2599" spans="1:21">
      <c r="A2599" s="59">
        <v>2201</v>
      </c>
      <c r="B2599" s="59" t="s">
        <v>87</v>
      </c>
      <c r="C2599" s="59">
        <v>2201</v>
      </c>
      <c r="D2599" s="59" t="s">
        <v>87</v>
      </c>
      <c r="E2599" s="59" t="s">
        <v>1410</v>
      </c>
      <c r="F2599" s="59" t="s">
        <v>1411</v>
      </c>
      <c r="G2599" s="59">
        <v>9553000</v>
      </c>
      <c r="H2599" s="59" t="s">
        <v>1032</v>
      </c>
      <c r="I2599" s="60">
        <v>2274.2199999999998</v>
      </c>
      <c r="J2599" s="60">
        <v>1613.71</v>
      </c>
      <c r="K2599" s="60">
        <v>2461.7600000000002</v>
      </c>
      <c r="L2599" s="60">
        <v>1623.21</v>
      </c>
      <c r="M2599" s="60">
        <v>717.81</v>
      </c>
      <c r="N2599" s="60">
        <v>1284.28</v>
      </c>
      <c r="O2599" s="60">
        <v>779.85</v>
      </c>
      <c r="P2599" s="60">
        <v>1520.87</v>
      </c>
      <c r="Q2599" s="60">
        <v>2579.6799999999998</v>
      </c>
      <c r="R2599" s="60">
        <v>1424.47</v>
      </c>
      <c r="S2599" s="60">
        <v>1400.29</v>
      </c>
      <c r="T2599" s="60">
        <v>4971.67</v>
      </c>
      <c r="U2599" s="58">
        <f t="shared" si="40"/>
        <v>22651.82</v>
      </c>
    </row>
    <row r="2600" spans="1:21">
      <c r="A2600" s="59">
        <v>2201</v>
      </c>
      <c r="B2600" s="59" t="s">
        <v>87</v>
      </c>
      <c r="C2600" s="59">
        <v>2201</v>
      </c>
      <c r="D2600" s="59" t="s">
        <v>87</v>
      </c>
      <c r="E2600" s="59" t="s">
        <v>1410</v>
      </c>
      <c r="F2600" s="59" t="s">
        <v>1411</v>
      </c>
      <c r="G2600" s="59">
        <v>9554000</v>
      </c>
      <c r="H2600" s="59" t="s">
        <v>1033</v>
      </c>
      <c r="I2600" s="60">
        <v>948.18</v>
      </c>
      <c r="J2600" s="60">
        <v>-21.86</v>
      </c>
      <c r="K2600" s="60">
        <v>147.27000000000001</v>
      </c>
      <c r="L2600" s="60">
        <v>357.83</v>
      </c>
      <c r="M2600" s="60">
        <v>114.01</v>
      </c>
      <c r="N2600" s="60">
        <v>118.98</v>
      </c>
      <c r="O2600" s="60">
        <v>284.31</v>
      </c>
      <c r="P2600" s="60">
        <v>580.49</v>
      </c>
      <c r="Q2600" s="60">
        <v>606.76</v>
      </c>
      <c r="R2600" s="60">
        <v>259.92</v>
      </c>
      <c r="S2600" s="60">
        <v>461.16</v>
      </c>
      <c r="T2600" s="60">
        <v>118.32</v>
      </c>
      <c r="U2600" s="58">
        <f t="shared" si="40"/>
        <v>3975.3700000000003</v>
      </c>
    </row>
    <row r="2601" spans="1:21">
      <c r="A2601" s="59">
        <v>2201</v>
      </c>
      <c r="B2601" s="59" t="s">
        <v>87</v>
      </c>
      <c r="C2601" s="59">
        <v>2201</v>
      </c>
      <c r="D2601" s="59" t="s">
        <v>87</v>
      </c>
      <c r="E2601" s="59" t="s">
        <v>1412</v>
      </c>
      <c r="F2601" s="59" t="s">
        <v>1413</v>
      </c>
      <c r="G2601" s="59">
        <v>9184100</v>
      </c>
      <c r="H2601" s="59" t="s">
        <v>93</v>
      </c>
      <c r="I2601" s="60">
        <v>-34228.94</v>
      </c>
      <c r="J2601" s="60">
        <v>-26780.880000000001</v>
      </c>
      <c r="K2601" s="60">
        <v>-57021.99</v>
      </c>
      <c r="L2601" s="60">
        <v>-36261.4</v>
      </c>
      <c r="M2601" s="60">
        <v>-37236.379999999997</v>
      </c>
      <c r="N2601" s="60">
        <v>-28848.14</v>
      </c>
      <c r="O2601" s="60">
        <v>-23716.17</v>
      </c>
      <c r="P2601" s="60">
        <v>-9546.33</v>
      </c>
      <c r="Q2601" s="60">
        <v>-8502.58</v>
      </c>
      <c r="R2601" s="60">
        <v>-49542.13</v>
      </c>
      <c r="S2601" s="60">
        <v>-32624.15</v>
      </c>
      <c r="T2601" s="60">
        <v>-12198.43</v>
      </c>
      <c r="U2601" s="58">
        <f t="shared" si="40"/>
        <v>-356507.51999999996</v>
      </c>
    </row>
    <row r="2602" spans="1:21">
      <c r="A2602" s="59">
        <v>2201</v>
      </c>
      <c r="B2602" s="59" t="s">
        <v>87</v>
      </c>
      <c r="C2602" s="59">
        <v>2201</v>
      </c>
      <c r="D2602" s="59" t="s">
        <v>87</v>
      </c>
      <c r="E2602" s="59" t="s">
        <v>1412</v>
      </c>
      <c r="F2602" s="59" t="s">
        <v>1413</v>
      </c>
      <c r="G2602" s="59">
        <v>9548000</v>
      </c>
      <c r="H2602" s="59" t="s">
        <v>1029</v>
      </c>
      <c r="I2602" s="60">
        <v>2045.04</v>
      </c>
      <c r="J2602" s="60">
        <v>1631.38</v>
      </c>
      <c r="K2602" s="60">
        <v>2695.88</v>
      </c>
      <c r="L2602" s="60">
        <v>2997.26</v>
      </c>
      <c r="M2602" s="60">
        <v>2275.84</v>
      </c>
      <c r="N2602" s="60">
        <v>3029.69</v>
      </c>
      <c r="O2602" s="60">
        <v>2079.8000000000002</v>
      </c>
      <c r="P2602" s="60">
        <v>971.26</v>
      </c>
      <c r="Q2602" s="60">
        <v>233.33</v>
      </c>
      <c r="R2602" s="60">
        <v>4489.55</v>
      </c>
      <c r="S2602" s="60">
        <v>2456.2600000000002</v>
      </c>
      <c r="T2602" s="60">
        <v>709.58</v>
      </c>
      <c r="U2602" s="58">
        <f t="shared" si="40"/>
        <v>25614.870000000003</v>
      </c>
    </row>
    <row r="2603" spans="1:21">
      <c r="A2603" s="59">
        <v>2201</v>
      </c>
      <c r="B2603" s="59" t="s">
        <v>87</v>
      </c>
      <c r="C2603" s="59">
        <v>2201</v>
      </c>
      <c r="D2603" s="59" t="s">
        <v>87</v>
      </c>
      <c r="E2603" s="59" t="s">
        <v>1412</v>
      </c>
      <c r="F2603" s="59" t="s">
        <v>1413</v>
      </c>
      <c r="G2603" s="59">
        <v>9549000</v>
      </c>
      <c r="H2603" s="59" t="s">
        <v>1030</v>
      </c>
      <c r="I2603" s="60">
        <v>1050.55</v>
      </c>
      <c r="J2603" s="60">
        <v>178.94</v>
      </c>
      <c r="K2603" s="60">
        <v>6035.86</v>
      </c>
      <c r="L2603" s="60">
        <v>200.12</v>
      </c>
      <c r="M2603" s="60">
        <v>1343.51</v>
      </c>
      <c r="N2603" s="60">
        <v>1805.23</v>
      </c>
      <c r="O2603" s="60">
        <v>330.42</v>
      </c>
      <c r="P2603" s="60">
        <v>1214.02</v>
      </c>
      <c r="Q2603" s="60">
        <v>168.19</v>
      </c>
      <c r="R2603" s="60">
        <v>1584.12</v>
      </c>
      <c r="S2603" s="60">
        <v>871.6</v>
      </c>
      <c r="T2603" s="60">
        <v>255.65</v>
      </c>
      <c r="U2603" s="58">
        <f t="shared" si="40"/>
        <v>15038.21</v>
      </c>
    </row>
    <row r="2604" spans="1:21">
      <c r="A2604" s="59">
        <v>2201</v>
      </c>
      <c r="B2604" s="59" t="s">
        <v>87</v>
      </c>
      <c r="C2604" s="59">
        <v>2201</v>
      </c>
      <c r="D2604" s="59" t="s">
        <v>87</v>
      </c>
      <c r="E2604" s="59" t="s">
        <v>1412</v>
      </c>
      <c r="F2604" s="59" t="s">
        <v>1413</v>
      </c>
      <c r="G2604" s="59">
        <v>9552000</v>
      </c>
      <c r="H2604" s="59" t="s">
        <v>1031</v>
      </c>
      <c r="I2604" s="60">
        <v>1481.07</v>
      </c>
      <c r="J2604" s="60">
        <v>1215.81</v>
      </c>
      <c r="K2604" s="60">
        <v>2744.62</v>
      </c>
      <c r="L2604" s="60">
        <v>2952.39</v>
      </c>
      <c r="M2604" s="60">
        <v>166.57</v>
      </c>
      <c r="N2604" s="60">
        <v>1654.58</v>
      </c>
      <c r="O2604" s="60">
        <v>1697.35</v>
      </c>
      <c r="P2604" s="60">
        <v>7.58</v>
      </c>
      <c r="Q2604" s="60">
        <v>488.27</v>
      </c>
      <c r="R2604" s="60">
        <v>195.3</v>
      </c>
      <c r="S2604" s="60">
        <v>107.13</v>
      </c>
      <c r="T2604" s="60">
        <v>42.32</v>
      </c>
      <c r="U2604" s="58">
        <f t="shared" si="40"/>
        <v>12752.989999999998</v>
      </c>
    </row>
    <row r="2605" spans="1:21">
      <c r="A2605" s="59">
        <v>2201</v>
      </c>
      <c r="B2605" s="59" t="s">
        <v>87</v>
      </c>
      <c r="C2605" s="59">
        <v>2201</v>
      </c>
      <c r="D2605" s="59" t="s">
        <v>87</v>
      </c>
      <c r="E2605" s="59" t="s">
        <v>1412</v>
      </c>
      <c r="F2605" s="59" t="s">
        <v>1413</v>
      </c>
      <c r="G2605" s="59">
        <v>9553000</v>
      </c>
      <c r="H2605" s="59" t="s">
        <v>1032</v>
      </c>
      <c r="I2605" s="60">
        <v>27204.1</v>
      </c>
      <c r="J2605" s="60">
        <v>22200.83</v>
      </c>
      <c r="K2605" s="60">
        <v>44210.85</v>
      </c>
      <c r="L2605" s="60">
        <v>25645.61</v>
      </c>
      <c r="M2605" s="60">
        <v>30203.13</v>
      </c>
      <c r="N2605" s="60">
        <v>21258.38</v>
      </c>
      <c r="O2605" s="60">
        <v>15817.05</v>
      </c>
      <c r="P2605" s="60">
        <v>7353.47</v>
      </c>
      <c r="Q2605" s="60">
        <v>7559</v>
      </c>
      <c r="R2605" s="60">
        <v>40541.839999999997</v>
      </c>
      <c r="S2605" s="60">
        <v>29189.16</v>
      </c>
      <c r="T2605" s="60">
        <v>10542.08</v>
      </c>
      <c r="U2605" s="58">
        <f t="shared" si="40"/>
        <v>281725.5</v>
      </c>
    </row>
    <row r="2606" spans="1:21">
      <c r="A2606" s="59">
        <v>2201</v>
      </c>
      <c r="B2606" s="59" t="s">
        <v>87</v>
      </c>
      <c r="C2606" s="59">
        <v>2201</v>
      </c>
      <c r="D2606" s="59" t="s">
        <v>87</v>
      </c>
      <c r="E2606" s="59" t="s">
        <v>1412</v>
      </c>
      <c r="F2606" s="59" t="s">
        <v>1413</v>
      </c>
      <c r="G2606" s="59">
        <v>9554000</v>
      </c>
      <c r="H2606" s="59" t="s">
        <v>1033</v>
      </c>
      <c r="I2606" s="60">
        <v>2448.1799999999998</v>
      </c>
      <c r="J2606" s="60">
        <v>1553.92</v>
      </c>
      <c r="K2606" s="60">
        <v>1334.78</v>
      </c>
      <c r="L2606" s="60">
        <v>4466.0200000000004</v>
      </c>
      <c r="M2606" s="60">
        <v>3247.33</v>
      </c>
      <c r="N2606" s="60">
        <v>1100.26</v>
      </c>
      <c r="O2606" s="60">
        <v>3791.55</v>
      </c>
      <c r="P2606" s="60"/>
      <c r="Q2606" s="60">
        <v>53.79</v>
      </c>
      <c r="R2606" s="60">
        <v>2731.32</v>
      </c>
      <c r="S2606" s="60"/>
      <c r="T2606" s="60">
        <v>1.02</v>
      </c>
      <c r="U2606" s="58">
        <f t="shared" si="40"/>
        <v>20728.170000000002</v>
      </c>
    </row>
    <row r="2607" spans="1:21">
      <c r="A2607" s="59">
        <v>2201</v>
      </c>
      <c r="B2607" s="59" t="s">
        <v>87</v>
      </c>
      <c r="C2607" s="59">
        <v>2201</v>
      </c>
      <c r="D2607" s="59" t="s">
        <v>87</v>
      </c>
      <c r="E2607" s="59" t="s">
        <v>1414</v>
      </c>
      <c r="F2607" s="59" t="s">
        <v>1415</v>
      </c>
      <c r="G2607" s="59">
        <v>9184100</v>
      </c>
      <c r="H2607" s="59" t="s">
        <v>93</v>
      </c>
      <c r="I2607" s="60">
        <v>-114.27</v>
      </c>
      <c r="J2607" s="60">
        <v>-94.09</v>
      </c>
      <c r="K2607" s="60">
        <v>-85.25</v>
      </c>
      <c r="L2607" s="60">
        <v>-272.19</v>
      </c>
      <c r="M2607" s="60">
        <v>-121.59</v>
      </c>
      <c r="N2607" s="60">
        <v>-74.09</v>
      </c>
      <c r="O2607" s="60">
        <v>-291.94</v>
      </c>
      <c r="P2607" s="60">
        <v>-217.77</v>
      </c>
      <c r="Q2607" s="60">
        <v>-134.77000000000001</v>
      </c>
      <c r="R2607" s="60">
        <v>-2840.99</v>
      </c>
      <c r="S2607" s="60">
        <v>-179.01</v>
      </c>
      <c r="T2607" s="60">
        <v>-165.68</v>
      </c>
      <c r="U2607" s="58">
        <f t="shared" si="40"/>
        <v>-4591.6400000000003</v>
      </c>
    </row>
    <row r="2608" spans="1:21">
      <c r="A2608" s="59">
        <v>2201</v>
      </c>
      <c r="B2608" s="59" t="s">
        <v>87</v>
      </c>
      <c r="C2608" s="59">
        <v>2201</v>
      </c>
      <c r="D2608" s="59" t="s">
        <v>87</v>
      </c>
      <c r="E2608" s="59" t="s">
        <v>1414</v>
      </c>
      <c r="F2608" s="59" t="s">
        <v>1415</v>
      </c>
      <c r="G2608" s="59">
        <v>9548000</v>
      </c>
      <c r="H2608" s="59" t="s">
        <v>1029</v>
      </c>
      <c r="I2608" s="60"/>
      <c r="J2608" s="60"/>
      <c r="K2608" s="60"/>
      <c r="L2608" s="60"/>
      <c r="M2608" s="60"/>
      <c r="N2608" s="60"/>
      <c r="O2608" s="60"/>
      <c r="P2608" s="60"/>
      <c r="Q2608" s="60"/>
      <c r="R2608" s="60">
        <v>238.75</v>
      </c>
      <c r="S2608" s="60"/>
      <c r="T2608" s="60"/>
      <c r="U2608" s="58">
        <f t="shared" si="40"/>
        <v>238.75</v>
      </c>
    </row>
    <row r="2609" spans="1:21">
      <c r="A2609" s="59">
        <v>2201</v>
      </c>
      <c r="B2609" s="59" t="s">
        <v>87</v>
      </c>
      <c r="C2609" s="59">
        <v>2201</v>
      </c>
      <c r="D2609" s="59" t="s">
        <v>87</v>
      </c>
      <c r="E2609" s="59" t="s">
        <v>1414</v>
      </c>
      <c r="F2609" s="59" t="s">
        <v>1415</v>
      </c>
      <c r="G2609" s="59">
        <v>9549000</v>
      </c>
      <c r="H2609" s="59" t="s">
        <v>1030</v>
      </c>
      <c r="I2609" s="60"/>
      <c r="J2609" s="60"/>
      <c r="K2609" s="60"/>
      <c r="L2609" s="60"/>
      <c r="M2609" s="60"/>
      <c r="N2609" s="60"/>
      <c r="O2609" s="60"/>
      <c r="P2609" s="60"/>
      <c r="Q2609" s="60"/>
      <c r="R2609" s="60">
        <v>79.39</v>
      </c>
      <c r="S2609" s="60"/>
      <c r="T2609" s="60"/>
      <c r="U2609" s="58">
        <f t="shared" si="40"/>
        <v>79.39</v>
      </c>
    </row>
    <row r="2610" spans="1:21">
      <c r="A2610" s="59">
        <v>2201</v>
      </c>
      <c r="B2610" s="59" t="s">
        <v>87</v>
      </c>
      <c r="C2610" s="59">
        <v>2201</v>
      </c>
      <c r="D2610" s="59" t="s">
        <v>87</v>
      </c>
      <c r="E2610" s="59" t="s">
        <v>1414</v>
      </c>
      <c r="F2610" s="59" t="s">
        <v>1415</v>
      </c>
      <c r="G2610" s="59">
        <v>9553000</v>
      </c>
      <c r="H2610" s="59" t="s">
        <v>1032</v>
      </c>
      <c r="I2610" s="60"/>
      <c r="J2610" s="60"/>
      <c r="K2610" s="60">
        <v>4.55</v>
      </c>
      <c r="L2610" s="60"/>
      <c r="M2610" s="60"/>
      <c r="N2610" s="60"/>
      <c r="O2610" s="60"/>
      <c r="P2610" s="60"/>
      <c r="Q2610" s="60"/>
      <c r="R2610" s="60"/>
      <c r="S2610" s="60"/>
      <c r="T2610" s="60"/>
      <c r="U2610" s="58">
        <f t="shared" si="40"/>
        <v>4.55</v>
      </c>
    </row>
    <row r="2611" spans="1:21">
      <c r="A2611" s="59">
        <v>2201</v>
      </c>
      <c r="B2611" s="59" t="s">
        <v>87</v>
      </c>
      <c r="C2611" s="59">
        <v>2201</v>
      </c>
      <c r="D2611" s="59" t="s">
        <v>87</v>
      </c>
      <c r="E2611" s="59" t="s">
        <v>1414</v>
      </c>
      <c r="F2611" s="59" t="s">
        <v>1415</v>
      </c>
      <c r="G2611" s="59">
        <v>9566000</v>
      </c>
      <c r="H2611" s="59" t="s">
        <v>1041</v>
      </c>
      <c r="I2611" s="60"/>
      <c r="J2611" s="60"/>
      <c r="K2611" s="60"/>
      <c r="L2611" s="60"/>
      <c r="M2611" s="60"/>
      <c r="N2611" s="60"/>
      <c r="O2611" s="60"/>
      <c r="P2611" s="60"/>
      <c r="Q2611" s="60"/>
      <c r="R2611" s="60">
        <v>1.92</v>
      </c>
      <c r="S2611" s="60"/>
      <c r="T2611" s="60"/>
      <c r="U2611" s="58">
        <f t="shared" si="40"/>
        <v>1.92</v>
      </c>
    </row>
    <row r="2612" spans="1:21">
      <c r="A2612" s="59">
        <v>2201</v>
      </c>
      <c r="B2612" s="59" t="s">
        <v>87</v>
      </c>
      <c r="C2612" s="59">
        <v>2201</v>
      </c>
      <c r="D2612" s="59" t="s">
        <v>87</v>
      </c>
      <c r="E2612" s="59" t="s">
        <v>1414</v>
      </c>
      <c r="F2612" s="59" t="s">
        <v>1415</v>
      </c>
      <c r="G2612" s="59">
        <v>9569200</v>
      </c>
      <c r="H2612" s="59" t="s">
        <v>1043</v>
      </c>
      <c r="I2612" s="60">
        <v>4.2300000000000004</v>
      </c>
      <c r="J2612" s="60"/>
      <c r="K2612" s="60"/>
      <c r="L2612" s="60"/>
      <c r="M2612" s="60"/>
      <c r="N2612" s="60"/>
      <c r="O2612" s="60"/>
      <c r="P2612" s="60"/>
      <c r="Q2612" s="60"/>
      <c r="R2612" s="60"/>
      <c r="S2612" s="60"/>
      <c r="T2612" s="60"/>
      <c r="U2612" s="58">
        <f t="shared" si="40"/>
        <v>4.2300000000000004</v>
      </c>
    </row>
    <row r="2613" spans="1:21">
      <c r="A2613" s="59">
        <v>2201</v>
      </c>
      <c r="B2613" s="59" t="s">
        <v>87</v>
      </c>
      <c r="C2613" s="59">
        <v>2201</v>
      </c>
      <c r="D2613" s="59" t="s">
        <v>87</v>
      </c>
      <c r="E2613" s="59" t="s">
        <v>1414</v>
      </c>
      <c r="F2613" s="59" t="s">
        <v>1415</v>
      </c>
      <c r="G2613" s="59">
        <v>9571000</v>
      </c>
      <c r="H2613" s="59" t="s">
        <v>1046</v>
      </c>
      <c r="I2613" s="60">
        <v>22.24</v>
      </c>
      <c r="J2613" s="60">
        <v>25.32</v>
      </c>
      <c r="K2613" s="60">
        <v>11.72</v>
      </c>
      <c r="L2613" s="60">
        <v>21.17</v>
      </c>
      <c r="M2613" s="60">
        <v>13.42</v>
      </c>
      <c r="N2613" s="60">
        <v>14.2</v>
      </c>
      <c r="O2613" s="60">
        <v>16.86</v>
      </c>
      <c r="P2613" s="60">
        <v>49.5</v>
      </c>
      <c r="Q2613" s="60">
        <v>11.28</v>
      </c>
      <c r="R2613" s="60">
        <v>36.840000000000003</v>
      </c>
      <c r="S2613" s="60">
        <v>29.94</v>
      </c>
      <c r="T2613" s="60">
        <v>33.409999999999997</v>
      </c>
      <c r="U2613" s="58">
        <f t="shared" si="40"/>
        <v>285.89999999999998</v>
      </c>
    </row>
    <row r="2614" spans="1:21">
      <c r="A2614" s="59">
        <v>2201</v>
      </c>
      <c r="B2614" s="59" t="s">
        <v>87</v>
      </c>
      <c r="C2614" s="59">
        <v>2201</v>
      </c>
      <c r="D2614" s="59" t="s">
        <v>87</v>
      </c>
      <c r="E2614" s="59" t="s">
        <v>1414</v>
      </c>
      <c r="F2614" s="59" t="s">
        <v>1415</v>
      </c>
      <c r="G2614" s="59">
        <v>9586000</v>
      </c>
      <c r="H2614" s="59" t="s">
        <v>1053</v>
      </c>
      <c r="I2614" s="60">
        <v>11.51</v>
      </c>
      <c r="J2614" s="60">
        <v>7.33</v>
      </c>
      <c r="K2614" s="60">
        <v>8.9</v>
      </c>
      <c r="L2614" s="60">
        <v>10.15</v>
      </c>
      <c r="M2614" s="60">
        <v>10.210000000000001</v>
      </c>
      <c r="N2614" s="60">
        <v>9.0299999999999994</v>
      </c>
      <c r="O2614" s="60">
        <v>14</v>
      </c>
      <c r="P2614" s="60">
        <v>27.73</v>
      </c>
      <c r="Q2614" s="60">
        <v>6.27</v>
      </c>
      <c r="R2614" s="60">
        <v>17.59</v>
      </c>
      <c r="S2614" s="60">
        <v>16.440000000000001</v>
      </c>
      <c r="T2614" s="60">
        <v>13.24</v>
      </c>
      <c r="U2614" s="58">
        <f t="shared" si="40"/>
        <v>152.4</v>
      </c>
    </row>
    <row r="2615" spans="1:21">
      <c r="A2615" s="59">
        <v>2201</v>
      </c>
      <c r="B2615" s="59" t="s">
        <v>87</v>
      </c>
      <c r="C2615" s="59">
        <v>2201</v>
      </c>
      <c r="D2615" s="59" t="s">
        <v>87</v>
      </c>
      <c r="E2615" s="59" t="s">
        <v>1414</v>
      </c>
      <c r="F2615" s="59" t="s">
        <v>1415</v>
      </c>
      <c r="G2615" s="59">
        <v>9593000</v>
      </c>
      <c r="H2615" s="59" t="s">
        <v>1058</v>
      </c>
      <c r="I2615" s="60">
        <v>56.77</v>
      </c>
      <c r="J2615" s="60">
        <v>48.07</v>
      </c>
      <c r="K2615" s="60">
        <v>44.07</v>
      </c>
      <c r="L2615" s="60">
        <v>43.5</v>
      </c>
      <c r="M2615" s="60">
        <v>41.04</v>
      </c>
      <c r="N2615" s="60">
        <v>45.92</v>
      </c>
      <c r="O2615" s="60">
        <v>87.36</v>
      </c>
      <c r="P2615" s="60">
        <v>119.22</v>
      </c>
      <c r="Q2615" s="60">
        <v>95.68</v>
      </c>
      <c r="R2615" s="60">
        <v>91.91</v>
      </c>
      <c r="S2615" s="60">
        <v>96.41</v>
      </c>
      <c r="T2615" s="60">
        <v>91.55</v>
      </c>
      <c r="U2615" s="58">
        <f t="shared" si="40"/>
        <v>861.5</v>
      </c>
    </row>
    <row r="2616" spans="1:21">
      <c r="A2616" s="59">
        <v>2201</v>
      </c>
      <c r="B2616" s="59" t="s">
        <v>87</v>
      </c>
      <c r="C2616" s="59">
        <v>2201</v>
      </c>
      <c r="D2616" s="59" t="s">
        <v>87</v>
      </c>
      <c r="E2616" s="59" t="s">
        <v>1414</v>
      </c>
      <c r="F2616" s="59" t="s">
        <v>1415</v>
      </c>
      <c r="G2616" s="59">
        <v>9594000</v>
      </c>
      <c r="H2616" s="59" t="s">
        <v>1059</v>
      </c>
      <c r="I2616" s="60">
        <v>19.52</v>
      </c>
      <c r="J2616" s="60">
        <v>13.37</v>
      </c>
      <c r="K2616" s="60">
        <v>16.010000000000002</v>
      </c>
      <c r="L2616" s="60">
        <v>197.28</v>
      </c>
      <c r="M2616" s="60">
        <v>56.76</v>
      </c>
      <c r="N2616" s="60">
        <v>2</v>
      </c>
      <c r="O2616" s="60">
        <v>56.37</v>
      </c>
      <c r="P2616" s="60">
        <v>21.32</v>
      </c>
      <c r="Q2616" s="60">
        <v>20.79</v>
      </c>
      <c r="R2616" s="60">
        <v>35.56</v>
      </c>
      <c r="S2616" s="60">
        <v>36.22</v>
      </c>
      <c r="T2616" s="60">
        <v>27.48</v>
      </c>
      <c r="U2616" s="58">
        <f t="shared" si="40"/>
        <v>502.68000000000006</v>
      </c>
    </row>
    <row r="2617" spans="1:21">
      <c r="A2617" s="59">
        <v>2201</v>
      </c>
      <c r="B2617" s="59" t="s">
        <v>87</v>
      </c>
      <c r="C2617" s="59">
        <v>2201</v>
      </c>
      <c r="D2617" s="59" t="s">
        <v>87</v>
      </c>
      <c r="E2617" s="59" t="s">
        <v>1414</v>
      </c>
      <c r="F2617" s="59" t="s">
        <v>1415</v>
      </c>
      <c r="G2617" s="59">
        <v>9595000</v>
      </c>
      <c r="H2617" s="59" t="s">
        <v>1060</v>
      </c>
      <c r="I2617" s="60"/>
      <c r="J2617" s="60"/>
      <c r="K2617" s="60"/>
      <c r="L2617" s="60">
        <v>0.09</v>
      </c>
      <c r="M2617" s="60">
        <v>0.16</v>
      </c>
      <c r="N2617" s="60"/>
      <c r="O2617" s="60"/>
      <c r="P2617" s="60"/>
      <c r="Q2617" s="60"/>
      <c r="R2617" s="60"/>
      <c r="S2617" s="60"/>
      <c r="T2617" s="60"/>
      <c r="U2617" s="58">
        <f t="shared" si="40"/>
        <v>0.25</v>
      </c>
    </row>
    <row r="2618" spans="1:21">
      <c r="A2618" s="59">
        <v>2201</v>
      </c>
      <c r="B2618" s="59" t="s">
        <v>87</v>
      </c>
      <c r="C2618" s="59">
        <v>2201</v>
      </c>
      <c r="D2618" s="59" t="s">
        <v>87</v>
      </c>
      <c r="E2618" s="59" t="s">
        <v>1414</v>
      </c>
      <c r="F2618" s="59" t="s">
        <v>1415</v>
      </c>
      <c r="G2618" s="59">
        <v>9596000</v>
      </c>
      <c r="H2618" s="59" t="s">
        <v>1061</v>
      </c>
      <c r="I2618" s="60"/>
      <c r="J2618" s="60"/>
      <c r="K2618" s="60"/>
      <c r="L2618" s="60"/>
      <c r="M2618" s="60"/>
      <c r="N2618" s="60"/>
      <c r="O2618" s="60"/>
      <c r="P2618" s="60"/>
      <c r="Q2618" s="60">
        <v>0.75</v>
      </c>
      <c r="R2618" s="60"/>
      <c r="S2618" s="60"/>
      <c r="T2618" s="60"/>
      <c r="U2618" s="58">
        <f t="shared" si="40"/>
        <v>0.75</v>
      </c>
    </row>
    <row r="2619" spans="1:21">
      <c r="A2619" s="59">
        <v>2201</v>
      </c>
      <c r="B2619" s="59" t="s">
        <v>87</v>
      </c>
      <c r="C2619" s="59">
        <v>2201</v>
      </c>
      <c r="D2619" s="59" t="s">
        <v>87</v>
      </c>
      <c r="E2619" s="59" t="s">
        <v>1414</v>
      </c>
      <c r="F2619" s="59" t="s">
        <v>1415</v>
      </c>
      <c r="G2619" s="59">
        <v>9920000</v>
      </c>
      <c r="H2619" s="59" t="s">
        <v>1068</v>
      </c>
      <c r="I2619" s="60"/>
      <c r="J2619" s="60"/>
      <c r="K2619" s="60"/>
      <c r="L2619" s="60"/>
      <c r="M2619" s="60"/>
      <c r="N2619" s="60">
        <v>2.94</v>
      </c>
      <c r="O2619" s="60"/>
      <c r="P2619" s="60"/>
      <c r="Q2619" s="60"/>
      <c r="R2619" s="60"/>
      <c r="S2619" s="60"/>
      <c r="T2619" s="60"/>
      <c r="U2619" s="58">
        <f t="shared" si="40"/>
        <v>2.94</v>
      </c>
    </row>
    <row r="2620" spans="1:21">
      <c r="A2620" s="59">
        <v>2201</v>
      </c>
      <c r="B2620" s="59" t="s">
        <v>87</v>
      </c>
      <c r="C2620" s="59">
        <v>2201</v>
      </c>
      <c r="D2620" s="59" t="s">
        <v>87</v>
      </c>
      <c r="E2620" s="59" t="s">
        <v>1416</v>
      </c>
      <c r="F2620" s="59" t="s">
        <v>1417</v>
      </c>
      <c r="G2620" s="59">
        <v>9184100</v>
      </c>
      <c r="H2620" s="59" t="s">
        <v>93</v>
      </c>
      <c r="I2620" s="60"/>
      <c r="J2620" s="60">
        <v>-21589.61</v>
      </c>
      <c r="K2620" s="60">
        <v>-16560.21</v>
      </c>
      <c r="L2620" s="60">
        <v>-23809.01</v>
      </c>
      <c r="M2620" s="60">
        <v>-17547.47</v>
      </c>
      <c r="N2620" s="60">
        <v>-19908.46</v>
      </c>
      <c r="O2620" s="60"/>
      <c r="P2620" s="60">
        <v>8192.2199999999993</v>
      </c>
      <c r="Q2620" s="60">
        <v>6129.83</v>
      </c>
      <c r="R2620" s="60"/>
      <c r="S2620" s="60"/>
      <c r="T2620" s="60">
        <v>7556.87</v>
      </c>
      <c r="U2620" s="58">
        <f t="shared" si="40"/>
        <v>-77535.840000000011</v>
      </c>
    </row>
    <row r="2621" spans="1:21">
      <c r="A2621" s="59">
        <v>2201</v>
      </c>
      <c r="B2621" s="59" t="s">
        <v>87</v>
      </c>
      <c r="C2621" s="59">
        <v>2201</v>
      </c>
      <c r="D2621" s="59" t="s">
        <v>87</v>
      </c>
      <c r="E2621" s="59" t="s">
        <v>1416</v>
      </c>
      <c r="F2621" s="59" t="s">
        <v>1417</v>
      </c>
      <c r="G2621" s="59">
        <v>9930200</v>
      </c>
      <c r="H2621" s="59" t="s">
        <v>1069</v>
      </c>
      <c r="I2621" s="60">
        <v>16945.599999999999</v>
      </c>
      <c r="J2621" s="60">
        <v>782.99</v>
      </c>
      <c r="K2621" s="60">
        <v>1429.87</v>
      </c>
      <c r="L2621" s="60">
        <v>8864.2900000000009</v>
      </c>
      <c r="M2621" s="60">
        <v>8864.2900000000009</v>
      </c>
      <c r="N2621" s="60">
        <v>8864.2900000000009</v>
      </c>
      <c r="O2621" s="60">
        <v>8864.2900000000009</v>
      </c>
      <c r="P2621" s="60">
        <v>672.07</v>
      </c>
      <c r="Q2621" s="60">
        <v>2734.46</v>
      </c>
      <c r="R2621" s="60">
        <v>8864.2900000000009</v>
      </c>
      <c r="S2621" s="60">
        <v>8864.2900000000009</v>
      </c>
      <c r="T2621" s="60">
        <v>1307.42</v>
      </c>
      <c r="U2621" s="58">
        <f t="shared" si="40"/>
        <v>77058.150000000009</v>
      </c>
    </row>
    <row r="2622" spans="1:21">
      <c r="A2622" s="59">
        <v>2201</v>
      </c>
      <c r="B2622" s="59" t="s">
        <v>87</v>
      </c>
      <c r="C2622" s="59">
        <v>2201</v>
      </c>
      <c r="D2622" s="59" t="s">
        <v>87</v>
      </c>
      <c r="E2622" s="59" t="s">
        <v>1418</v>
      </c>
      <c r="F2622" s="59" t="s">
        <v>1419</v>
      </c>
      <c r="G2622" s="59">
        <v>9930200</v>
      </c>
      <c r="H2622" s="59" t="s">
        <v>1069</v>
      </c>
      <c r="I2622" s="60">
        <v>751502.41</v>
      </c>
      <c r="J2622" s="60">
        <v>1071294.68</v>
      </c>
      <c r="K2622" s="60">
        <v>1638463.33</v>
      </c>
      <c r="L2622" s="60">
        <v>986628.4</v>
      </c>
      <c r="M2622" s="60">
        <v>954331.68</v>
      </c>
      <c r="N2622" s="60">
        <v>1467410.29</v>
      </c>
      <c r="O2622" s="60">
        <v>800838.9</v>
      </c>
      <c r="P2622" s="60">
        <v>811917.57</v>
      </c>
      <c r="Q2622" s="60">
        <v>1219214.1299999999</v>
      </c>
      <c r="R2622" s="60">
        <v>689050.19</v>
      </c>
      <c r="S2622" s="60">
        <v>875747.59</v>
      </c>
      <c r="T2622" s="60">
        <v>1447562.4</v>
      </c>
      <c r="U2622" s="58">
        <f t="shared" si="40"/>
        <v>12713961.57</v>
      </c>
    </row>
    <row r="2623" spans="1:21">
      <c r="A2623" s="59">
        <v>2201</v>
      </c>
      <c r="B2623" s="59" t="s">
        <v>87</v>
      </c>
      <c r="C2623" s="59">
        <v>2201</v>
      </c>
      <c r="D2623" s="59" t="s">
        <v>87</v>
      </c>
      <c r="E2623" s="59" t="s">
        <v>1420</v>
      </c>
      <c r="F2623" s="59" t="s">
        <v>1421</v>
      </c>
      <c r="G2623" s="59">
        <v>9184100</v>
      </c>
      <c r="H2623" s="59" t="s">
        <v>93</v>
      </c>
      <c r="I2623" s="60"/>
      <c r="J2623" s="60"/>
      <c r="K2623" s="60"/>
      <c r="L2623" s="60">
        <v>0</v>
      </c>
      <c r="M2623" s="60"/>
      <c r="N2623" s="60"/>
      <c r="O2623" s="60"/>
      <c r="P2623" s="60"/>
      <c r="Q2623" s="60"/>
      <c r="R2623" s="60"/>
      <c r="S2623" s="60"/>
      <c r="T2623" s="60"/>
      <c r="U2623" s="58">
        <f t="shared" si="40"/>
        <v>0</v>
      </c>
    </row>
    <row r="2624" spans="1:21">
      <c r="A2624" s="59">
        <v>2201</v>
      </c>
      <c r="B2624" s="59" t="s">
        <v>87</v>
      </c>
      <c r="C2624" s="59">
        <v>2201</v>
      </c>
      <c r="D2624" s="59" t="s">
        <v>87</v>
      </c>
      <c r="E2624" s="59" t="s">
        <v>1422</v>
      </c>
      <c r="F2624" s="59" t="s">
        <v>1423</v>
      </c>
      <c r="G2624" s="59">
        <v>9930200</v>
      </c>
      <c r="H2624" s="59" t="s">
        <v>1069</v>
      </c>
      <c r="I2624" s="60">
        <v>0</v>
      </c>
      <c r="J2624" s="60">
        <v>0</v>
      </c>
      <c r="K2624" s="60">
        <v>0</v>
      </c>
      <c r="L2624" s="60">
        <v>0</v>
      </c>
      <c r="M2624" s="60">
        <v>0</v>
      </c>
      <c r="N2624" s="60">
        <v>0</v>
      </c>
      <c r="O2624" s="60">
        <v>0</v>
      </c>
      <c r="P2624" s="60">
        <v>0</v>
      </c>
      <c r="Q2624" s="60">
        <v>0</v>
      </c>
      <c r="R2624" s="60">
        <v>0</v>
      </c>
      <c r="S2624" s="60">
        <v>0</v>
      </c>
      <c r="T2624" s="60">
        <v>0</v>
      </c>
      <c r="U2624" s="58">
        <f t="shared" si="40"/>
        <v>0</v>
      </c>
    </row>
    <row r="2625" spans="1:21">
      <c r="A2625" s="59">
        <v>2201</v>
      </c>
      <c r="B2625" s="59" t="s">
        <v>87</v>
      </c>
      <c r="C2625" s="59">
        <v>2201</v>
      </c>
      <c r="D2625" s="59" t="s">
        <v>87</v>
      </c>
      <c r="E2625" s="59" t="s">
        <v>1424</v>
      </c>
      <c r="F2625" s="59" t="s">
        <v>1425</v>
      </c>
      <c r="G2625" s="59">
        <v>9184100</v>
      </c>
      <c r="H2625" s="59" t="s">
        <v>93</v>
      </c>
      <c r="I2625" s="60">
        <v>228301.65</v>
      </c>
      <c r="J2625" s="60">
        <v>-69100.2</v>
      </c>
      <c r="K2625" s="60">
        <v>-332771.34000000003</v>
      </c>
      <c r="L2625" s="60">
        <v>33057.65</v>
      </c>
      <c r="M2625" s="60">
        <v>30696.63</v>
      </c>
      <c r="N2625" s="60">
        <v>28589.78</v>
      </c>
      <c r="O2625" s="60">
        <v>15642.5</v>
      </c>
      <c r="P2625" s="60">
        <v>260342.54</v>
      </c>
      <c r="Q2625" s="60">
        <v>-153648.32999999999</v>
      </c>
      <c r="R2625" s="60">
        <v>3220645.8</v>
      </c>
      <c r="S2625" s="60">
        <v>54319.040000000001</v>
      </c>
      <c r="T2625" s="60">
        <v>47834.62</v>
      </c>
      <c r="U2625" s="58">
        <f t="shared" si="40"/>
        <v>3363910.34</v>
      </c>
    </row>
    <row r="2626" spans="1:21">
      <c r="A2626" s="59">
        <v>2201</v>
      </c>
      <c r="B2626" s="59" t="s">
        <v>87</v>
      </c>
      <c r="C2626" s="59">
        <v>2201</v>
      </c>
      <c r="D2626" s="59" t="s">
        <v>87</v>
      </c>
      <c r="E2626" s="59" t="s">
        <v>1424</v>
      </c>
      <c r="F2626" s="59" t="s">
        <v>1425</v>
      </c>
      <c r="G2626" s="59">
        <v>9408100</v>
      </c>
      <c r="H2626" s="59" t="s">
        <v>1426</v>
      </c>
      <c r="I2626" s="60"/>
      <c r="J2626" s="60"/>
      <c r="K2626" s="60">
        <v>-153037.53</v>
      </c>
      <c r="L2626" s="60"/>
      <c r="M2626" s="60"/>
      <c r="N2626" s="60">
        <v>-26657.82</v>
      </c>
      <c r="O2626" s="60"/>
      <c r="P2626" s="60"/>
      <c r="Q2626" s="60">
        <v>-26332.49</v>
      </c>
      <c r="R2626" s="60"/>
      <c r="S2626" s="60"/>
      <c r="T2626" s="60">
        <v>-59202.19</v>
      </c>
      <c r="U2626" s="58">
        <f t="shared" si="40"/>
        <v>-265230.03000000003</v>
      </c>
    </row>
    <row r="2627" spans="1:21">
      <c r="A2627" s="59">
        <v>2201</v>
      </c>
      <c r="B2627" s="59" t="s">
        <v>87</v>
      </c>
      <c r="C2627" s="59">
        <v>2201</v>
      </c>
      <c r="D2627" s="59" t="s">
        <v>87</v>
      </c>
      <c r="E2627" s="59" t="s">
        <v>1424</v>
      </c>
      <c r="F2627" s="59" t="s">
        <v>1425</v>
      </c>
      <c r="G2627" s="59">
        <v>9408200</v>
      </c>
      <c r="H2627" s="59" t="s">
        <v>1427</v>
      </c>
      <c r="I2627" s="60"/>
      <c r="J2627" s="60"/>
      <c r="K2627" s="60"/>
      <c r="L2627" s="60"/>
      <c r="M2627" s="60"/>
      <c r="N2627" s="60"/>
      <c r="O2627" s="60"/>
      <c r="P2627" s="60"/>
      <c r="Q2627" s="60"/>
      <c r="R2627" s="60"/>
      <c r="S2627" s="60"/>
      <c r="T2627" s="60">
        <v>24247.31</v>
      </c>
      <c r="U2627" s="58">
        <f t="shared" ref="U2627:U2690" si="41">SUM(I2627:T2627)</f>
        <v>24247.31</v>
      </c>
    </row>
    <row r="2628" spans="1:21">
      <c r="A2628" s="59">
        <v>2201</v>
      </c>
      <c r="B2628" s="59" t="s">
        <v>87</v>
      </c>
      <c r="C2628" s="59">
        <v>2201</v>
      </c>
      <c r="D2628" s="59" t="s">
        <v>87</v>
      </c>
      <c r="E2628" s="59" t="s">
        <v>1424</v>
      </c>
      <c r="F2628" s="59" t="s">
        <v>1425</v>
      </c>
      <c r="G2628" s="59">
        <v>9416000</v>
      </c>
      <c r="H2628" s="59" t="s">
        <v>1015</v>
      </c>
      <c r="I2628" s="60"/>
      <c r="J2628" s="60"/>
      <c r="K2628" s="60"/>
      <c r="L2628" s="60"/>
      <c r="M2628" s="60"/>
      <c r="N2628" s="60"/>
      <c r="O2628" s="60">
        <v>16363.93</v>
      </c>
      <c r="P2628" s="60"/>
      <c r="Q2628" s="60"/>
      <c r="R2628" s="60"/>
      <c r="S2628" s="60"/>
      <c r="T2628" s="60">
        <v>100186.05</v>
      </c>
      <c r="U2628" s="58">
        <f t="shared" si="41"/>
        <v>116549.98000000001</v>
      </c>
    </row>
    <row r="2629" spans="1:21">
      <c r="A2629" s="59">
        <v>2201</v>
      </c>
      <c r="B2629" s="59" t="s">
        <v>87</v>
      </c>
      <c r="C2629" s="59">
        <v>2201</v>
      </c>
      <c r="D2629" s="59" t="s">
        <v>87</v>
      </c>
      <c r="E2629" s="59" t="s">
        <v>1424</v>
      </c>
      <c r="F2629" s="59" t="s">
        <v>1425</v>
      </c>
      <c r="G2629" s="59">
        <v>9426500</v>
      </c>
      <c r="H2629" s="59" t="s">
        <v>1016</v>
      </c>
      <c r="I2629" s="60"/>
      <c r="J2629" s="60">
        <v>1200</v>
      </c>
      <c r="K2629" s="60">
        <v>500</v>
      </c>
      <c r="L2629" s="60">
        <v>5000</v>
      </c>
      <c r="M2629" s="60"/>
      <c r="N2629" s="60"/>
      <c r="O2629" s="60"/>
      <c r="P2629" s="60"/>
      <c r="Q2629" s="60"/>
      <c r="R2629" s="60"/>
      <c r="S2629" s="60"/>
      <c r="T2629" s="60">
        <v>2165.89</v>
      </c>
      <c r="U2629" s="58">
        <f t="shared" si="41"/>
        <v>8865.89</v>
      </c>
    </row>
    <row r="2630" spans="1:21">
      <c r="A2630" s="59">
        <v>2201</v>
      </c>
      <c r="B2630" s="59" t="s">
        <v>87</v>
      </c>
      <c r="C2630" s="59">
        <v>2201</v>
      </c>
      <c r="D2630" s="59" t="s">
        <v>87</v>
      </c>
      <c r="E2630" s="59" t="s">
        <v>1424</v>
      </c>
      <c r="F2630" s="59" t="s">
        <v>1425</v>
      </c>
      <c r="G2630" s="59">
        <v>9553000</v>
      </c>
      <c r="H2630" s="59" t="s">
        <v>1032</v>
      </c>
      <c r="I2630" s="60">
        <v>7.1</v>
      </c>
      <c r="J2630" s="60"/>
      <c r="K2630" s="60"/>
      <c r="L2630" s="60"/>
      <c r="M2630" s="60"/>
      <c r="N2630" s="60"/>
      <c r="O2630" s="60"/>
      <c r="P2630" s="60"/>
      <c r="Q2630" s="60"/>
      <c r="R2630" s="60"/>
      <c r="S2630" s="60"/>
      <c r="T2630" s="60"/>
      <c r="U2630" s="58">
        <f t="shared" si="41"/>
        <v>7.1</v>
      </c>
    </row>
    <row r="2631" spans="1:21">
      <c r="A2631" s="59">
        <v>2201</v>
      </c>
      <c r="B2631" s="59" t="s">
        <v>87</v>
      </c>
      <c r="C2631" s="59">
        <v>2201</v>
      </c>
      <c r="D2631" s="59" t="s">
        <v>87</v>
      </c>
      <c r="E2631" s="59" t="s">
        <v>1424</v>
      </c>
      <c r="F2631" s="59" t="s">
        <v>1425</v>
      </c>
      <c r="G2631" s="59">
        <v>9560000</v>
      </c>
      <c r="H2631" s="59" t="s">
        <v>1035</v>
      </c>
      <c r="I2631" s="60">
        <v>0.12</v>
      </c>
      <c r="J2631" s="60"/>
      <c r="K2631" s="60"/>
      <c r="L2631" s="60"/>
      <c r="M2631" s="60"/>
      <c r="N2631" s="60"/>
      <c r="O2631" s="60"/>
      <c r="P2631" s="60"/>
      <c r="Q2631" s="60"/>
      <c r="R2631" s="60"/>
      <c r="S2631" s="60"/>
      <c r="T2631" s="60"/>
      <c r="U2631" s="58">
        <f t="shared" si="41"/>
        <v>0.12</v>
      </c>
    </row>
    <row r="2632" spans="1:21">
      <c r="A2632" s="59">
        <v>2201</v>
      </c>
      <c r="B2632" s="59" t="s">
        <v>87</v>
      </c>
      <c r="C2632" s="59">
        <v>2201</v>
      </c>
      <c r="D2632" s="59" t="s">
        <v>87</v>
      </c>
      <c r="E2632" s="59" t="s">
        <v>1424</v>
      </c>
      <c r="F2632" s="59" t="s">
        <v>1425</v>
      </c>
      <c r="G2632" s="59">
        <v>9562000</v>
      </c>
      <c r="H2632" s="59" t="s">
        <v>1039</v>
      </c>
      <c r="I2632" s="60">
        <v>6.18</v>
      </c>
      <c r="J2632" s="60"/>
      <c r="K2632" s="60"/>
      <c r="L2632" s="60">
        <v>268.3</v>
      </c>
      <c r="M2632" s="60"/>
      <c r="N2632" s="60"/>
      <c r="O2632" s="60"/>
      <c r="P2632" s="60"/>
      <c r="Q2632" s="60"/>
      <c r="R2632" s="60"/>
      <c r="S2632" s="60"/>
      <c r="T2632" s="60"/>
      <c r="U2632" s="58">
        <f t="shared" si="41"/>
        <v>274.48</v>
      </c>
    </row>
    <row r="2633" spans="1:21">
      <c r="A2633" s="59">
        <v>2201</v>
      </c>
      <c r="B2633" s="59" t="s">
        <v>87</v>
      </c>
      <c r="C2633" s="59">
        <v>2201</v>
      </c>
      <c r="D2633" s="59" t="s">
        <v>87</v>
      </c>
      <c r="E2633" s="59" t="s">
        <v>1424</v>
      </c>
      <c r="F2633" s="59" t="s">
        <v>1425</v>
      </c>
      <c r="G2633" s="59">
        <v>9566000</v>
      </c>
      <c r="H2633" s="59" t="s">
        <v>1041</v>
      </c>
      <c r="I2633" s="60"/>
      <c r="J2633" s="60"/>
      <c r="K2633" s="60"/>
      <c r="L2633" s="60"/>
      <c r="M2633" s="60"/>
      <c r="N2633" s="60"/>
      <c r="O2633" s="60"/>
      <c r="P2633" s="60"/>
      <c r="Q2633" s="60">
        <v>184874.5</v>
      </c>
      <c r="R2633" s="60"/>
      <c r="S2633" s="60"/>
      <c r="T2633" s="60"/>
      <c r="U2633" s="58">
        <f t="shared" si="41"/>
        <v>184874.5</v>
      </c>
    </row>
    <row r="2634" spans="1:21">
      <c r="A2634" s="59">
        <v>2201</v>
      </c>
      <c r="B2634" s="59" t="s">
        <v>87</v>
      </c>
      <c r="C2634" s="59">
        <v>2201</v>
      </c>
      <c r="D2634" s="59" t="s">
        <v>87</v>
      </c>
      <c r="E2634" s="59" t="s">
        <v>1424</v>
      </c>
      <c r="F2634" s="59" t="s">
        <v>1425</v>
      </c>
      <c r="G2634" s="59">
        <v>9569000</v>
      </c>
      <c r="H2634" s="59" t="s">
        <v>1042</v>
      </c>
      <c r="I2634" s="60">
        <v>0.04</v>
      </c>
      <c r="J2634" s="60"/>
      <c r="K2634" s="60"/>
      <c r="L2634" s="60"/>
      <c r="M2634" s="60"/>
      <c r="N2634" s="60"/>
      <c r="O2634" s="60"/>
      <c r="P2634" s="60"/>
      <c r="Q2634" s="60"/>
      <c r="R2634" s="60"/>
      <c r="S2634" s="60"/>
      <c r="T2634" s="60"/>
      <c r="U2634" s="58">
        <f t="shared" si="41"/>
        <v>0.04</v>
      </c>
    </row>
    <row r="2635" spans="1:21">
      <c r="A2635" s="59">
        <v>2201</v>
      </c>
      <c r="B2635" s="59" t="s">
        <v>87</v>
      </c>
      <c r="C2635" s="59">
        <v>2201</v>
      </c>
      <c r="D2635" s="59" t="s">
        <v>87</v>
      </c>
      <c r="E2635" s="59" t="s">
        <v>1424</v>
      </c>
      <c r="F2635" s="59" t="s">
        <v>1425</v>
      </c>
      <c r="G2635" s="59">
        <v>9569300</v>
      </c>
      <c r="H2635" s="59" t="s">
        <v>1044</v>
      </c>
      <c r="I2635" s="60">
        <v>7.4</v>
      </c>
      <c r="J2635" s="60">
        <v>544.6</v>
      </c>
      <c r="K2635" s="60">
        <v>134.38</v>
      </c>
      <c r="L2635" s="60"/>
      <c r="M2635" s="60">
        <v>268.76</v>
      </c>
      <c r="N2635" s="60"/>
      <c r="O2635" s="60">
        <v>1.08</v>
      </c>
      <c r="P2635" s="60"/>
      <c r="Q2635" s="60"/>
      <c r="R2635" s="60"/>
      <c r="S2635" s="60"/>
      <c r="T2635" s="60"/>
      <c r="U2635" s="58">
        <f t="shared" si="41"/>
        <v>956.22</v>
      </c>
    </row>
    <row r="2636" spans="1:21">
      <c r="A2636" s="59">
        <v>2201</v>
      </c>
      <c r="B2636" s="59" t="s">
        <v>87</v>
      </c>
      <c r="C2636" s="59">
        <v>2201</v>
      </c>
      <c r="D2636" s="59" t="s">
        <v>87</v>
      </c>
      <c r="E2636" s="59" t="s">
        <v>1424</v>
      </c>
      <c r="F2636" s="59" t="s">
        <v>1425</v>
      </c>
      <c r="G2636" s="59">
        <v>9570000</v>
      </c>
      <c r="H2636" s="59" t="s">
        <v>1045</v>
      </c>
      <c r="I2636" s="60">
        <v>4.54</v>
      </c>
      <c r="J2636" s="60"/>
      <c r="K2636" s="60"/>
      <c r="L2636" s="60"/>
      <c r="M2636" s="60"/>
      <c r="N2636" s="60"/>
      <c r="O2636" s="60"/>
      <c r="P2636" s="60"/>
      <c r="Q2636" s="60"/>
      <c r="R2636" s="60"/>
      <c r="S2636" s="60"/>
      <c r="T2636" s="60"/>
      <c r="U2636" s="58">
        <f t="shared" si="41"/>
        <v>4.54</v>
      </c>
    </row>
    <row r="2637" spans="1:21">
      <c r="A2637" s="59">
        <v>2201</v>
      </c>
      <c r="B2637" s="59" t="s">
        <v>87</v>
      </c>
      <c r="C2637" s="59">
        <v>2201</v>
      </c>
      <c r="D2637" s="59" t="s">
        <v>87</v>
      </c>
      <c r="E2637" s="59" t="s">
        <v>1424</v>
      </c>
      <c r="F2637" s="59" t="s">
        <v>1425</v>
      </c>
      <c r="G2637" s="59">
        <v>9571000</v>
      </c>
      <c r="H2637" s="59" t="s">
        <v>1046</v>
      </c>
      <c r="I2637" s="60">
        <v>0.13</v>
      </c>
      <c r="J2637" s="60"/>
      <c r="K2637" s="60"/>
      <c r="L2637" s="60"/>
      <c r="M2637" s="60"/>
      <c r="N2637" s="60"/>
      <c r="O2637" s="60"/>
      <c r="P2637" s="60"/>
      <c r="Q2637" s="60"/>
      <c r="R2637" s="60"/>
      <c r="S2637" s="60"/>
      <c r="T2637" s="60"/>
      <c r="U2637" s="58">
        <f t="shared" si="41"/>
        <v>0.13</v>
      </c>
    </row>
    <row r="2638" spans="1:21">
      <c r="A2638" s="59">
        <v>2201</v>
      </c>
      <c r="B2638" s="59" t="s">
        <v>87</v>
      </c>
      <c r="C2638" s="59">
        <v>2201</v>
      </c>
      <c r="D2638" s="59" t="s">
        <v>87</v>
      </c>
      <c r="E2638" s="59" t="s">
        <v>1424</v>
      </c>
      <c r="F2638" s="59" t="s">
        <v>1425</v>
      </c>
      <c r="G2638" s="59">
        <v>9582000</v>
      </c>
      <c r="H2638" s="59" t="s">
        <v>1049</v>
      </c>
      <c r="I2638" s="60">
        <v>2.04</v>
      </c>
      <c r="J2638" s="60"/>
      <c r="K2638" s="60"/>
      <c r="L2638" s="60"/>
      <c r="M2638" s="60"/>
      <c r="N2638" s="60"/>
      <c r="O2638" s="60"/>
      <c r="P2638" s="60"/>
      <c r="Q2638" s="60"/>
      <c r="R2638" s="60"/>
      <c r="S2638" s="60"/>
      <c r="T2638" s="60"/>
      <c r="U2638" s="58">
        <f t="shared" si="41"/>
        <v>2.04</v>
      </c>
    </row>
    <row r="2639" spans="1:21">
      <c r="A2639" s="59">
        <v>2201</v>
      </c>
      <c r="B2639" s="59" t="s">
        <v>87</v>
      </c>
      <c r="C2639" s="59">
        <v>2201</v>
      </c>
      <c r="D2639" s="59" t="s">
        <v>87</v>
      </c>
      <c r="E2639" s="59" t="s">
        <v>1424</v>
      </c>
      <c r="F2639" s="59" t="s">
        <v>1425</v>
      </c>
      <c r="G2639" s="59">
        <v>9586000</v>
      </c>
      <c r="H2639" s="59" t="s">
        <v>1053</v>
      </c>
      <c r="I2639" s="60">
        <v>0.19</v>
      </c>
      <c r="J2639" s="60"/>
      <c r="K2639" s="60"/>
      <c r="L2639" s="60"/>
      <c r="M2639" s="60"/>
      <c r="N2639" s="60"/>
      <c r="O2639" s="60"/>
      <c r="P2639" s="60"/>
      <c r="Q2639" s="60"/>
      <c r="R2639" s="60"/>
      <c r="S2639" s="60"/>
      <c r="T2639" s="60"/>
      <c r="U2639" s="58">
        <f t="shared" si="41"/>
        <v>0.19</v>
      </c>
    </row>
    <row r="2640" spans="1:21">
      <c r="A2640" s="59">
        <v>2201</v>
      </c>
      <c r="B2640" s="59" t="s">
        <v>87</v>
      </c>
      <c r="C2640" s="59">
        <v>2201</v>
      </c>
      <c r="D2640" s="59" t="s">
        <v>87</v>
      </c>
      <c r="E2640" s="59" t="s">
        <v>1424</v>
      </c>
      <c r="F2640" s="59" t="s">
        <v>1425</v>
      </c>
      <c r="G2640" s="59">
        <v>9588000</v>
      </c>
      <c r="H2640" s="59" t="s">
        <v>1055</v>
      </c>
      <c r="I2640" s="60">
        <v>124361</v>
      </c>
      <c r="J2640" s="60">
        <v>124361</v>
      </c>
      <c r="K2640" s="60">
        <v>124361</v>
      </c>
      <c r="L2640" s="60">
        <v>124361</v>
      </c>
      <c r="M2640" s="60">
        <v>124361</v>
      </c>
      <c r="N2640" s="60">
        <v>124361</v>
      </c>
      <c r="O2640" s="60">
        <v>124361</v>
      </c>
      <c r="P2640" s="60">
        <v>124361</v>
      </c>
      <c r="Q2640" s="60">
        <v>124361</v>
      </c>
      <c r="R2640" s="60">
        <v>124361</v>
      </c>
      <c r="S2640" s="60">
        <v>89229</v>
      </c>
      <c r="T2640" s="60">
        <v>124361</v>
      </c>
      <c r="U2640" s="58">
        <f t="shared" si="41"/>
        <v>1457200</v>
      </c>
    </row>
    <row r="2641" spans="1:21">
      <c r="A2641" s="59">
        <v>2201</v>
      </c>
      <c r="B2641" s="59" t="s">
        <v>87</v>
      </c>
      <c r="C2641" s="59">
        <v>2201</v>
      </c>
      <c r="D2641" s="59" t="s">
        <v>87</v>
      </c>
      <c r="E2641" s="59" t="s">
        <v>1424</v>
      </c>
      <c r="F2641" s="59" t="s">
        <v>1425</v>
      </c>
      <c r="G2641" s="59">
        <v>9592000</v>
      </c>
      <c r="H2641" s="59" t="s">
        <v>1057</v>
      </c>
      <c r="I2641" s="60">
        <v>16.850000000000001</v>
      </c>
      <c r="J2641" s="60"/>
      <c r="K2641" s="60"/>
      <c r="L2641" s="60">
        <v>707.4</v>
      </c>
      <c r="M2641" s="60"/>
      <c r="N2641" s="60"/>
      <c r="O2641" s="60"/>
      <c r="P2641" s="60"/>
      <c r="Q2641" s="60"/>
      <c r="R2641" s="60"/>
      <c r="S2641" s="60"/>
      <c r="T2641" s="60"/>
      <c r="U2641" s="58">
        <f t="shared" si="41"/>
        <v>724.25</v>
      </c>
    </row>
    <row r="2642" spans="1:21">
      <c r="A2642" s="59">
        <v>2201</v>
      </c>
      <c r="B2642" s="59" t="s">
        <v>87</v>
      </c>
      <c r="C2642" s="59">
        <v>2201</v>
      </c>
      <c r="D2642" s="59" t="s">
        <v>87</v>
      </c>
      <c r="E2642" s="59" t="s">
        <v>1424</v>
      </c>
      <c r="F2642" s="59" t="s">
        <v>1425</v>
      </c>
      <c r="G2642" s="59">
        <v>9593000</v>
      </c>
      <c r="H2642" s="59" t="s">
        <v>1058</v>
      </c>
      <c r="I2642" s="60">
        <v>0</v>
      </c>
      <c r="J2642" s="60"/>
      <c r="K2642" s="60"/>
      <c r="L2642" s="60"/>
      <c r="M2642" s="60"/>
      <c r="N2642" s="60"/>
      <c r="O2642" s="60">
        <v>-17600</v>
      </c>
      <c r="P2642" s="60"/>
      <c r="Q2642" s="60"/>
      <c r="R2642" s="60"/>
      <c r="S2642" s="60"/>
      <c r="T2642" s="60"/>
      <c r="U2642" s="58">
        <f t="shared" si="41"/>
        <v>-17600</v>
      </c>
    </row>
    <row r="2643" spans="1:21">
      <c r="A2643" s="59">
        <v>2201</v>
      </c>
      <c r="B2643" s="59" t="s">
        <v>87</v>
      </c>
      <c r="C2643" s="59">
        <v>2201</v>
      </c>
      <c r="D2643" s="59" t="s">
        <v>87</v>
      </c>
      <c r="E2643" s="59" t="s">
        <v>1424</v>
      </c>
      <c r="F2643" s="59" t="s">
        <v>1425</v>
      </c>
      <c r="G2643" s="59">
        <v>9903000</v>
      </c>
      <c r="H2643" s="59" t="s">
        <v>1065</v>
      </c>
      <c r="I2643" s="60"/>
      <c r="J2643" s="60">
        <v>9115.33</v>
      </c>
      <c r="K2643" s="60">
        <v>-9115.33</v>
      </c>
      <c r="L2643" s="60">
        <v>2424.61</v>
      </c>
      <c r="M2643" s="60">
        <v>11967.08</v>
      </c>
      <c r="N2643" s="60">
        <v>-14939.47</v>
      </c>
      <c r="O2643" s="60">
        <v>36857.24</v>
      </c>
      <c r="P2643" s="60">
        <v>-32112.77</v>
      </c>
      <c r="Q2643" s="60">
        <v>-8344.02</v>
      </c>
      <c r="R2643" s="60">
        <v>4525.2</v>
      </c>
      <c r="S2643" s="60">
        <v>227.39</v>
      </c>
      <c r="T2643" s="60">
        <v>994.89</v>
      </c>
      <c r="U2643" s="58">
        <f t="shared" si="41"/>
        <v>1600.149999999998</v>
      </c>
    </row>
    <row r="2644" spans="1:21">
      <c r="A2644" s="59">
        <v>2201</v>
      </c>
      <c r="B2644" s="59" t="s">
        <v>87</v>
      </c>
      <c r="C2644" s="59">
        <v>2201</v>
      </c>
      <c r="D2644" s="59" t="s">
        <v>87</v>
      </c>
      <c r="E2644" s="59" t="s">
        <v>1424</v>
      </c>
      <c r="F2644" s="59" t="s">
        <v>1425</v>
      </c>
      <c r="G2644" s="59">
        <v>9908000</v>
      </c>
      <c r="H2644" s="59" t="s">
        <v>1066</v>
      </c>
      <c r="I2644" s="60">
        <v>59399.19</v>
      </c>
      <c r="J2644" s="60">
        <v>59564.54</v>
      </c>
      <c r="K2644" s="60">
        <v>59898.37</v>
      </c>
      <c r="L2644" s="60">
        <v>60858.99</v>
      </c>
      <c r="M2644" s="60">
        <v>61700.29</v>
      </c>
      <c r="N2644" s="60">
        <v>62665.9</v>
      </c>
      <c r="O2644" s="60">
        <v>63544.37</v>
      </c>
      <c r="P2644" s="60">
        <v>64322.92</v>
      </c>
      <c r="Q2644" s="60">
        <v>65409.52</v>
      </c>
      <c r="R2644" s="60">
        <v>65559.19</v>
      </c>
      <c r="S2644" s="60">
        <v>65499.61</v>
      </c>
      <c r="T2644" s="60">
        <v>66496.25</v>
      </c>
      <c r="U2644" s="58">
        <f t="shared" si="41"/>
        <v>754919.14</v>
      </c>
    </row>
    <row r="2645" spans="1:21">
      <c r="A2645" s="59">
        <v>2201</v>
      </c>
      <c r="B2645" s="59" t="s">
        <v>87</v>
      </c>
      <c r="C2645" s="59">
        <v>2201</v>
      </c>
      <c r="D2645" s="59" t="s">
        <v>87</v>
      </c>
      <c r="E2645" s="59" t="s">
        <v>1424</v>
      </c>
      <c r="F2645" s="59" t="s">
        <v>1425</v>
      </c>
      <c r="G2645" s="59">
        <v>9920000</v>
      </c>
      <c r="H2645" s="59" t="s">
        <v>1068</v>
      </c>
      <c r="I2645" s="60">
        <v>-159771.26999999999</v>
      </c>
      <c r="J2645" s="60">
        <v>-159657.35</v>
      </c>
      <c r="K2645" s="60">
        <v>-284917.13</v>
      </c>
      <c r="L2645" s="60">
        <v>-202507.79</v>
      </c>
      <c r="M2645" s="60">
        <v>-195703.1</v>
      </c>
      <c r="N2645" s="60">
        <v>-202628.89</v>
      </c>
      <c r="O2645" s="60">
        <v>-219164.2</v>
      </c>
      <c r="P2645" s="60">
        <v>-159771.26999999999</v>
      </c>
      <c r="Q2645" s="60">
        <v>-154161.71</v>
      </c>
      <c r="R2645" s="60">
        <v>-141880.32999999999</v>
      </c>
      <c r="S2645" s="60">
        <v>-218135.09</v>
      </c>
      <c r="T2645" s="60">
        <v>-159775.12</v>
      </c>
      <c r="U2645" s="58">
        <f t="shared" si="41"/>
        <v>-2258073.25</v>
      </c>
    </row>
    <row r="2646" spans="1:21">
      <c r="A2646" s="59">
        <v>2201</v>
      </c>
      <c r="B2646" s="59" t="s">
        <v>87</v>
      </c>
      <c r="C2646" s="59">
        <v>2201</v>
      </c>
      <c r="D2646" s="59" t="s">
        <v>87</v>
      </c>
      <c r="E2646" s="59" t="s">
        <v>1424</v>
      </c>
      <c r="F2646" s="59" t="s">
        <v>1425</v>
      </c>
      <c r="G2646" s="59">
        <v>9921000</v>
      </c>
      <c r="H2646" s="59" t="s">
        <v>1137</v>
      </c>
      <c r="I2646" s="60">
        <v>47</v>
      </c>
      <c r="J2646" s="60"/>
      <c r="K2646" s="60"/>
      <c r="L2646" s="60"/>
      <c r="M2646" s="60"/>
      <c r="N2646" s="60"/>
      <c r="O2646" s="60"/>
      <c r="P2646" s="60"/>
      <c r="Q2646" s="60"/>
      <c r="R2646" s="60"/>
      <c r="S2646" s="60"/>
      <c r="T2646" s="60"/>
      <c r="U2646" s="58">
        <f t="shared" si="41"/>
        <v>47</v>
      </c>
    </row>
    <row r="2647" spans="1:21">
      <c r="A2647" s="59">
        <v>2201</v>
      </c>
      <c r="B2647" s="59" t="s">
        <v>87</v>
      </c>
      <c r="C2647" s="59">
        <v>2201</v>
      </c>
      <c r="D2647" s="59" t="s">
        <v>87</v>
      </c>
      <c r="E2647" s="59" t="s">
        <v>1424</v>
      </c>
      <c r="F2647" s="59" t="s">
        <v>1425</v>
      </c>
      <c r="G2647" s="59">
        <v>9922000</v>
      </c>
      <c r="H2647" s="59" t="s">
        <v>1403</v>
      </c>
      <c r="I2647" s="60">
        <v>-3395.51</v>
      </c>
      <c r="J2647" s="60">
        <v>-3535.79</v>
      </c>
      <c r="K2647" s="60">
        <v>-3949.16</v>
      </c>
      <c r="L2647" s="60">
        <v>-3240.97</v>
      </c>
      <c r="M2647" s="60">
        <v>-2504.63</v>
      </c>
      <c r="N2647" s="60">
        <v>-3377.78</v>
      </c>
      <c r="O2647" s="60">
        <v>-3375.31</v>
      </c>
      <c r="P2647" s="60">
        <v>-7048.67</v>
      </c>
      <c r="Q2647" s="60">
        <v>-6284.87</v>
      </c>
      <c r="R2647" s="60">
        <v>-5133.1400000000003</v>
      </c>
      <c r="S2647" s="60">
        <v>-4915.04</v>
      </c>
      <c r="T2647" s="60">
        <v>-5345.7</v>
      </c>
      <c r="U2647" s="58">
        <f t="shared" si="41"/>
        <v>-52106.57</v>
      </c>
    </row>
    <row r="2648" spans="1:21">
      <c r="A2648" s="59">
        <v>2201</v>
      </c>
      <c r="B2648" s="59" t="s">
        <v>87</v>
      </c>
      <c r="C2648" s="59">
        <v>2201</v>
      </c>
      <c r="D2648" s="59" t="s">
        <v>87</v>
      </c>
      <c r="E2648" s="59" t="s">
        <v>1424</v>
      </c>
      <c r="F2648" s="59" t="s">
        <v>1425</v>
      </c>
      <c r="G2648" s="59">
        <v>9926000</v>
      </c>
      <c r="H2648" s="59" t="s">
        <v>1103</v>
      </c>
      <c r="I2648" s="60"/>
      <c r="J2648" s="60"/>
      <c r="K2648" s="60">
        <v>-62932.54</v>
      </c>
      <c r="L2648" s="60"/>
      <c r="M2648" s="60"/>
      <c r="N2648" s="60">
        <v>-96156.67</v>
      </c>
      <c r="O2648" s="60"/>
      <c r="P2648" s="60"/>
      <c r="Q2648" s="60">
        <v>-94957.9</v>
      </c>
      <c r="R2648" s="60"/>
      <c r="S2648" s="60"/>
      <c r="T2648" s="60">
        <v>-226332.3</v>
      </c>
      <c r="U2648" s="58">
        <f t="shared" si="41"/>
        <v>-480379.41</v>
      </c>
    </row>
    <row r="2649" spans="1:21">
      <c r="A2649" s="59">
        <v>2201</v>
      </c>
      <c r="B2649" s="59" t="s">
        <v>87</v>
      </c>
      <c r="C2649" s="59">
        <v>2201</v>
      </c>
      <c r="D2649" s="59" t="s">
        <v>87</v>
      </c>
      <c r="E2649" s="59" t="s">
        <v>1424</v>
      </c>
      <c r="F2649" s="59" t="s">
        <v>1425</v>
      </c>
      <c r="G2649" s="59">
        <v>9928000</v>
      </c>
      <c r="H2649" s="59" t="s">
        <v>1143</v>
      </c>
      <c r="I2649" s="60"/>
      <c r="J2649" s="60"/>
      <c r="K2649" s="60"/>
      <c r="L2649" s="60"/>
      <c r="M2649" s="60"/>
      <c r="N2649" s="60"/>
      <c r="O2649" s="60">
        <v>41833.160000000003</v>
      </c>
      <c r="P2649" s="60"/>
      <c r="Q2649" s="60"/>
      <c r="R2649" s="60"/>
      <c r="S2649" s="60"/>
      <c r="T2649" s="60"/>
      <c r="U2649" s="58">
        <f t="shared" si="41"/>
        <v>41833.160000000003</v>
      </c>
    </row>
    <row r="2650" spans="1:21">
      <c r="A2650" s="59">
        <v>2201</v>
      </c>
      <c r="B2650" s="59" t="s">
        <v>87</v>
      </c>
      <c r="C2650" s="59">
        <v>2201</v>
      </c>
      <c r="D2650" s="59" t="s">
        <v>87</v>
      </c>
      <c r="E2650" s="59" t="s">
        <v>1424</v>
      </c>
      <c r="F2650" s="59" t="s">
        <v>1425</v>
      </c>
      <c r="G2650" s="59">
        <v>9930200</v>
      </c>
      <c r="H2650" s="59" t="s">
        <v>1069</v>
      </c>
      <c r="I2650" s="60"/>
      <c r="J2650" s="60"/>
      <c r="K2650" s="60">
        <v>80377.759999999995</v>
      </c>
      <c r="L2650" s="60"/>
      <c r="M2650" s="60"/>
      <c r="N2650" s="60">
        <v>122814.49</v>
      </c>
      <c r="O2650" s="60">
        <v>-16363.93</v>
      </c>
      <c r="P2650" s="60"/>
      <c r="Q2650" s="60">
        <v>121290.39</v>
      </c>
      <c r="R2650" s="60"/>
      <c r="S2650" s="60"/>
      <c r="T2650" s="60">
        <v>158935.24</v>
      </c>
      <c r="U2650" s="58">
        <f t="shared" si="41"/>
        <v>467053.95</v>
      </c>
    </row>
    <row r="2651" spans="1:21">
      <c r="A2651" s="59">
        <v>2201</v>
      </c>
      <c r="B2651" s="59" t="s">
        <v>87</v>
      </c>
      <c r="C2651" s="59">
        <v>2201</v>
      </c>
      <c r="D2651" s="59" t="s">
        <v>87</v>
      </c>
      <c r="E2651" s="59" t="s">
        <v>1424</v>
      </c>
      <c r="F2651" s="59" t="s">
        <v>1425</v>
      </c>
      <c r="G2651" s="59">
        <v>9935000</v>
      </c>
      <c r="H2651" s="59" t="s">
        <v>1070</v>
      </c>
      <c r="I2651" s="60">
        <v>-8300</v>
      </c>
      <c r="J2651" s="60"/>
      <c r="K2651" s="60"/>
      <c r="L2651" s="60"/>
      <c r="M2651" s="60"/>
      <c r="N2651" s="60"/>
      <c r="O2651" s="60"/>
      <c r="P2651" s="60"/>
      <c r="Q2651" s="60"/>
      <c r="R2651" s="60"/>
      <c r="S2651" s="60"/>
      <c r="T2651" s="60"/>
      <c r="U2651" s="58">
        <f t="shared" si="41"/>
        <v>-8300</v>
      </c>
    </row>
    <row r="2652" spans="1:21">
      <c r="A2652" s="59">
        <v>2201</v>
      </c>
      <c r="B2652" s="59" t="s">
        <v>87</v>
      </c>
      <c r="C2652" s="59">
        <v>2201</v>
      </c>
      <c r="D2652" s="59" t="s">
        <v>87</v>
      </c>
      <c r="E2652" s="59" t="s">
        <v>1428</v>
      </c>
      <c r="F2652" s="59" t="s">
        <v>1429</v>
      </c>
      <c r="G2652" s="59">
        <v>9928000</v>
      </c>
      <c r="H2652" s="59" t="s">
        <v>1143</v>
      </c>
      <c r="I2652" s="60">
        <v>38343</v>
      </c>
      <c r="J2652" s="60">
        <v>38343</v>
      </c>
      <c r="K2652" s="60">
        <v>38343</v>
      </c>
      <c r="L2652" s="60">
        <v>38343</v>
      </c>
      <c r="M2652" s="60">
        <v>38343</v>
      </c>
      <c r="N2652" s="60">
        <v>38343</v>
      </c>
      <c r="O2652" s="60">
        <v>38343</v>
      </c>
      <c r="P2652" s="60">
        <v>38343</v>
      </c>
      <c r="Q2652" s="60">
        <v>38343</v>
      </c>
      <c r="R2652" s="60">
        <v>38343</v>
      </c>
      <c r="S2652" s="60">
        <v>38343</v>
      </c>
      <c r="T2652" s="60">
        <v>38343</v>
      </c>
      <c r="U2652" s="58">
        <f t="shared" si="41"/>
        <v>460116</v>
      </c>
    </row>
    <row r="2653" spans="1:21">
      <c r="A2653" s="59">
        <v>2201</v>
      </c>
      <c r="B2653" s="59" t="s">
        <v>87</v>
      </c>
      <c r="C2653" s="59">
        <v>2201</v>
      </c>
      <c r="D2653" s="59" t="s">
        <v>87</v>
      </c>
      <c r="E2653" s="59" t="s">
        <v>1430</v>
      </c>
      <c r="F2653" s="59" t="s">
        <v>1431</v>
      </c>
      <c r="G2653" s="59">
        <v>9920000</v>
      </c>
      <c r="H2653" s="59" t="s">
        <v>1068</v>
      </c>
      <c r="I2653" s="60"/>
      <c r="J2653" s="60"/>
      <c r="K2653" s="60"/>
      <c r="L2653" s="60"/>
      <c r="M2653" s="60"/>
      <c r="N2653" s="60"/>
      <c r="O2653" s="60"/>
      <c r="P2653" s="60">
        <v>-4588.05</v>
      </c>
      <c r="Q2653" s="60"/>
      <c r="R2653" s="60"/>
      <c r="S2653" s="60"/>
      <c r="T2653" s="60"/>
      <c r="U2653" s="58">
        <f t="shared" si="41"/>
        <v>-4588.05</v>
      </c>
    </row>
    <row r="2654" spans="1:21">
      <c r="A2654" s="59">
        <v>2201</v>
      </c>
      <c r="B2654" s="59" t="s">
        <v>87</v>
      </c>
      <c r="C2654" s="59">
        <v>2201</v>
      </c>
      <c r="D2654" s="59" t="s">
        <v>87</v>
      </c>
      <c r="E2654" s="59" t="s">
        <v>1432</v>
      </c>
      <c r="F2654" s="59" t="s">
        <v>1433</v>
      </c>
      <c r="G2654" s="59">
        <v>9184100</v>
      </c>
      <c r="H2654" s="59" t="s">
        <v>93</v>
      </c>
      <c r="I2654" s="60">
        <v>-14721.98</v>
      </c>
      <c r="J2654" s="60">
        <v>9418.0499999999993</v>
      </c>
      <c r="K2654" s="60">
        <v>-10072.64</v>
      </c>
      <c r="L2654" s="60">
        <v>-38339.86</v>
      </c>
      <c r="M2654" s="60">
        <v>-213285.93</v>
      </c>
      <c r="N2654" s="60">
        <v>-80912.86</v>
      </c>
      <c r="O2654" s="60">
        <v>-18283.37</v>
      </c>
      <c r="P2654" s="60">
        <v>-31950.82</v>
      </c>
      <c r="Q2654" s="60">
        <v>-37406.31</v>
      </c>
      <c r="R2654" s="60">
        <v>-37312.11</v>
      </c>
      <c r="S2654" s="60">
        <v>-70412.5</v>
      </c>
      <c r="T2654" s="60">
        <v>-112560.18</v>
      </c>
      <c r="U2654" s="58">
        <f t="shared" si="41"/>
        <v>-655840.51</v>
      </c>
    </row>
    <row r="2655" spans="1:21">
      <c r="A2655" s="59">
        <v>2201</v>
      </c>
      <c r="B2655" s="59" t="s">
        <v>87</v>
      </c>
      <c r="C2655" s="59">
        <v>2201</v>
      </c>
      <c r="D2655" s="59" t="s">
        <v>87</v>
      </c>
      <c r="E2655" s="59" t="s">
        <v>1432</v>
      </c>
      <c r="F2655" s="59" t="s">
        <v>1433</v>
      </c>
      <c r="G2655" s="59">
        <v>9416000</v>
      </c>
      <c r="H2655" s="59" t="s">
        <v>1015</v>
      </c>
      <c r="I2655" s="60"/>
      <c r="J2655" s="60"/>
      <c r="K2655" s="60"/>
      <c r="L2655" s="60"/>
      <c r="M2655" s="60"/>
      <c r="N2655" s="60"/>
      <c r="O2655" s="60"/>
      <c r="P2655" s="60">
        <v>1254.01</v>
      </c>
      <c r="Q2655" s="60">
        <v>22.56</v>
      </c>
      <c r="R2655" s="60"/>
      <c r="S2655" s="60"/>
      <c r="T2655" s="60"/>
      <c r="U2655" s="58">
        <f t="shared" si="41"/>
        <v>1276.57</v>
      </c>
    </row>
    <row r="2656" spans="1:21">
      <c r="A2656" s="59">
        <v>2201</v>
      </c>
      <c r="B2656" s="59" t="s">
        <v>87</v>
      </c>
      <c r="C2656" s="59">
        <v>2201</v>
      </c>
      <c r="D2656" s="59" t="s">
        <v>87</v>
      </c>
      <c r="E2656" s="59" t="s">
        <v>1432</v>
      </c>
      <c r="F2656" s="59" t="s">
        <v>1433</v>
      </c>
      <c r="G2656" s="59">
        <v>9500000</v>
      </c>
      <c r="H2656" s="59" t="s">
        <v>1017</v>
      </c>
      <c r="I2656" s="60"/>
      <c r="J2656" s="60"/>
      <c r="K2656" s="60"/>
      <c r="L2656" s="60">
        <v>-1718.11</v>
      </c>
      <c r="M2656" s="60"/>
      <c r="N2656" s="60">
        <v>73.739999999999995</v>
      </c>
      <c r="O2656" s="60"/>
      <c r="P2656" s="60"/>
      <c r="Q2656" s="60"/>
      <c r="R2656" s="60">
        <v>5500</v>
      </c>
      <c r="S2656" s="60"/>
      <c r="T2656" s="60"/>
      <c r="U2656" s="58">
        <f t="shared" si="41"/>
        <v>3855.63</v>
      </c>
    </row>
    <row r="2657" spans="1:21">
      <c r="A2657" s="59">
        <v>2201</v>
      </c>
      <c r="B2657" s="59" t="s">
        <v>87</v>
      </c>
      <c r="C2657" s="59">
        <v>2201</v>
      </c>
      <c r="D2657" s="59" t="s">
        <v>87</v>
      </c>
      <c r="E2657" s="59" t="s">
        <v>1432</v>
      </c>
      <c r="F2657" s="59" t="s">
        <v>1433</v>
      </c>
      <c r="G2657" s="59">
        <v>9501000</v>
      </c>
      <c r="H2657" s="59" t="s">
        <v>1018</v>
      </c>
      <c r="I2657" s="60">
        <v>-10416.67</v>
      </c>
      <c r="J2657" s="60">
        <v>-10416.67</v>
      </c>
      <c r="K2657" s="60">
        <v>-10416.67</v>
      </c>
      <c r="L2657" s="60">
        <v>-10416.67</v>
      </c>
      <c r="M2657" s="60">
        <v>-10416.67</v>
      </c>
      <c r="N2657" s="60">
        <v>-10416.67</v>
      </c>
      <c r="O2657" s="60">
        <v>-10416.67</v>
      </c>
      <c r="P2657" s="60">
        <v>-10416.67</v>
      </c>
      <c r="Q2657" s="60">
        <v>-10416.67</v>
      </c>
      <c r="R2657" s="60">
        <v>-10416.67</v>
      </c>
      <c r="S2657" s="60">
        <v>-10416.67</v>
      </c>
      <c r="T2657" s="60">
        <v>-10416.67</v>
      </c>
      <c r="U2657" s="58">
        <f t="shared" si="41"/>
        <v>-125000.04</v>
      </c>
    </row>
    <row r="2658" spans="1:21">
      <c r="A2658" s="59">
        <v>2201</v>
      </c>
      <c r="B2658" s="59" t="s">
        <v>87</v>
      </c>
      <c r="C2658" s="59">
        <v>2201</v>
      </c>
      <c r="D2658" s="59" t="s">
        <v>87</v>
      </c>
      <c r="E2658" s="59" t="s">
        <v>1432</v>
      </c>
      <c r="F2658" s="59" t="s">
        <v>1433</v>
      </c>
      <c r="G2658" s="59">
        <v>9502000</v>
      </c>
      <c r="H2658" s="59" t="s">
        <v>1019</v>
      </c>
      <c r="I2658" s="60"/>
      <c r="J2658" s="60"/>
      <c r="K2658" s="60">
        <v>36</v>
      </c>
      <c r="L2658" s="60"/>
      <c r="M2658" s="60"/>
      <c r="N2658" s="60"/>
      <c r="O2658" s="60"/>
      <c r="P2658" s="60"/>
      <c r="Q2658" s="60"/>
      <c r="R2658" s="60"/>
      <c r="S2658" s="60"/>
      <c r="T2658" s="60"/>
      <c r="U2658" s="58">
        <f t="shared" si="41"/>
        <v>36</v>
      </c>
    </row>
    <row r="2659" spans="1:21">
      <c r="A2659" s="59">
        <v>2201</v>
      </c>
      <c r="B2659" s="59" t="s">
        <v>87</v>
      </c>
      <c r="C2659" s="59">
        <v>2201</v>
      </c>
      <c r="D2659" s="59" t="s">
        <v>87</v>
      </c>
      <c r="E2659" s="59" t="s">
        <v>1432</v>
      </c>
      <c r="F2659" s="59" t="s">
        <v>1433</v>
      </c>
      <c r="G2659" s="59">
        <v>9547000</v>
      </c>
      <c r="H2659" s="59" t="s">
        <v>1028</v>
      </c>
      <c r="I2659" s="60">
        <v>10416.67</v>
      </c>
      <c r="J2659" s="60">
        <v>10416.67</v>
      </c>
      <c r="K2659" s="60">
        <v>10416.67</v>
      </c>
      <c r="L2659" s="60">
        <v>10416.67</v>
      </c>
      <c r="M2659" s="60">
        <v>10416.67</v>
      </c>
      <c r="N2659" s="60">
        <v>10416.67</v>
      </c>
      <c r="O2659" s="60">
        <v>10416.67</v>
      </c>
      <c r="P2659" s="60">
        <v>10416.67</v>
      </c>
      <c r="Q2659" s="60">
        <v>10416.67</v>
      </c>
      <c r="R2659" s="60">
        <v>10416.67</v>
      </c>
      <c r="S2659" s="60">
        <v>10416.67</v>
      </c>
      <c r="T2659" s="60">
        <v>10416.67</v>
      </c>
      <c r="U2659" s="58">
        <f t="shared" si="41"/>
        <v>125000.04</v>
      </c>
    </row>
    <row r="2660" spans="1:21">
      <c r="A2660" s="59">
        <v>2201</v>
      </c>
      <c r="B2660" s="59" t="s">
        <v>87</v>
      </c>
      <c r="C2660" s="59">
        <v>2201</v>
      </c>
      <c r="D2660" s="59" t="s">
        <v>87</v>
      </c>
      <c r="E2660" s="59" t="s">
        <v>1432</v>
      </c>
      <c r="F2660" s="59" t="s">
        <v>1433</v>
      </c>
      <c r="G2660" s="59">
        <v>9548000</v>
      </c>
      <c r="H2660" s="59" t="s">
        <v>1029</v>
      </c>
      <c r="I2660" s="60"/>
      <c r="J2660" s="60">
        <v>130693</v>
      </c>
      <c r="K2660" s="60"/>
      <c r="L2660" s="60"/>
      <c r="M2660" s="60"/>
      <c r="N2660" s="60"/>
      <c r="O2660" s="60"/>
      <c r="P2660" s="60"/>
      <c r="Q2660" s="60"/>
      <c r="R2660" s="60"/>
      <c r="S2660" s="60">
        <v>81.19</v>
      </c>
      <c r="T2660" s="60"/>
      <c r="U2660" s="58">
        <f t="shared" si="41"/>
        <v>130774.19</v>
      </c>
    </row>
    <row r="2661" spans="1:21">
      <c r="A2661" s="59">
        <v>2201</v>
      </c>
      <c r="B2661" s="59" t="s">
        <v>87</v>
      </c>
      <c r="C2661" s="59">
        <v>2201</v>
      </c>
      <c r="D2661" s="59" t="s">
        <v>87</v>
      </c>
      <c r="E2661" s="59" t="s">
        <v>1432</v>
      </c>
      <c r="F2661" s="59" t="s">
        <v>1433</v>
      </c>
      <c r="G2661" s="59">
        <v>9549000</v>
      </c>
      <c r="H2661" s="59" t="s">
        <v>1030</v>
      </c>
      <c r="I2661" s="60"/>
      <c r="J2661" s="60">
        <v>527.76</v>
      </c>
      <c r="K2661" s="60">
        <v>1294.8</v>
      </c>
      <c r="L2661" s="60">
        <v>363.38</v>
      </c>
      <c r="M2661" s="60"/>
      <c r="N2661" s="60">
        <v>42166.080000000002</v>
      </c>
      <c r="O2661" s="60">
        <v>-21083.040000000001</v>
      </c>
      <c r="P2661" s="60"/>
      <c r="Q2661" s="60"/>
      <c r="R2661" s="60"/>
      <c r="S2661" s="60"/>
      <c r="T2661" s="60"/>
      <c r="U2661" s="58">
        <f t="shared" si="41"/>
        <v>23268.980000000003</v>
      </c>
    </row>
    <row r="2662" spans="1:21">
      <c r="A2662" s="59">
        <v>2201</v>
      </c>
      <c r="B2662" s="59" t="s">
        <v>87</v>
      </c>
      <c r="C2662" s="59">
        <v>2201</v>
      </c>
      <c r="D2662" s="59" t="s">
        <v>87</v>
      </c>
      <c r="E2662" s="59" t="s">
        <v>1432</v>
      </c>
      <c r="F2662" s="59" t="s">
        <v>1433</v>
      </c>
      <c r="G2662" s="59">
        <v>9553000</v>
      </c>
      <c r="H2662" s="59" t="s">
        <v>1032</v>
      </c>
      <c r="I2662" s="60"/>
      <c r="J2662" s="60">
        <v>-46.87</v>
      </c>
      <c r="K2662" s="60">
        <v>-34764.720000000001</v>
      </c>
      <c r="L2662" s="60"/>
      <c r="M2662" s="60"/>
      <c r="N2662" s="60"/>
      <c r="O2662" s="60"/>
      <c r="P2662" s="60"/>
      <c r="Q2662" s="60"/>
      <c r="R2662" s="60"/>
      <c r="S2662" s="60"/>
      <c r="T2662" s="60"/>
      <c r="U2662" s="58">
        <f t="shared" si="41"/>
        <v>-34811.590000000004</v>
      </c>
    </row>
    <row r="2663" spans="1:21">
      <c r="A2663" s="59">
        <v>2201</v>
      </c>
      <c r="B2663" s="59" t="s">
        <v>87</v>
      </c>
      <c r="C2663" s="59">
        <v>2201</v>
      </c>
      <c r="D2663" s="59" t="s">
        <v>87</v>
      </c>
      <c r="E2663" s="59" t="s">
        <v>1432</v>
      </c>
      <c r="F2663" s="59" t="s">
        <v>1433</v>
      </c>
      <c r="G2663" s="59">
        <v>9554000</v>
      </c>
      <c r="H2663" s="59" t="s">
        <v>1033</v>
      </c>
      <c r="I2663" s="60"/>
      <c r="J2663" s="60"/>
      <c r="K2663" s="60"/>
      <c r="L2663" s="60"/>
      <c r="M2663" s="60"/>
      <c r="N2663" s="60">
        <v>-136.99</v>
      </c>
      <c r="O2663" s="60"/>
      <c r="P2663" s="60"/>
      <c r="Q2663" s="60"/>
      <c r="R2663" s="60"/>
      <c r="S2663" s="60"/>
      <c r="T2663" s="60"/>
      <c r="U2663" s="58">
        <f t="shared" si="41"/>
        <v>-136.99</v>
      </c>
    </row>
    <row r="2664" spans="1:21">
      <c r="A2664" s="59">
        <v>2201</v>
      </c>
      <c r="B2664" s="59" t="s">
        <v>87</v>
      </c>
      <c r="C2664" s="59">
        <v>2201</v>
      </c>
      <c r="D2664" s="59" t="s">
        <v>87</v>
      </c>
      <c r="E2664" s="59" t="s">
        <v>1432</v>
      </c>
      <c r="F2664" s="59" t="s">
        <v>1433</v>
      </c>
      <c r="G2664" s="59">
        <v>9562000</v>
      </c>
      <c r="H2664" s="59" t="s">
        <v>1039</v>
      </c>
      <c r="I2664" s="60"/>
      <c r="J2664" s="60"/>
      <c r="K2664" s="60"/>
      <c r="L2664" s="60"/>
      <c r="M2664" s="60"/>
      <c r="N2664" s="60"/>
      <c r="O2664" s="60">
        <v>-4529.7299999999996</v>
      </c>
      <c r="P2664" s="60"/>
      <c r="Q2664" s="60"/>
      <c r="R2664" s="60"/>
      <c r="S2664" s="60"/>
      <c r="T2664" s="60"/>
      <c r="U2664" s="58">
        <f t="shared" si="41"/>
        <v>-4529.7299999999996</v>
      </c>
    </row>
    <row r="2665" spans="1:21">
      <c r="A2665" s="59">
        <v>2201</v>
      </c>
      <c r="B2665" s="59" t="s">
        <v>87</v>
      </c>
      <c r="C2665" s="59">
        <v>2201</v>
      </c>
      <c r="D2665" s="59" t="s">
        <v>87</v>
      </c>
      <c r="E2665" s="59" t="s">
        <v>1432</v>
      </c>
      <c r="F2665" s="59" t="s">
        <v>1433</v>
      </c>
      <c r="G2665" s="59">
        <v>9566000</v>
      </c>
      <c r="H2665" s="59" t="s">
        <v>1041</v>
      </c>
      <c r="I2665" s="60"/>
      <c r="J2665" s="60"/>
      <c r="K2665" s="60"/>
      <c r="L2665" s="60">
        <v>2089.29</v>
      </c>
      <c r="M2665" s="60">
        <v>175619.43</v>
      </c>
      <c r="N2665" s="60"/>
      <c r="O2665" s="60"/>
      <c r="P2665" s="60"/>
      <c r="Q2665" s="60"/>
      <c r="R2665" s="60"/>
      <c r="S2665" s="60">
        <v>2116.0300000000002</v>
      </c>
      <c r="T2665" s="60">
        <v>2941.65</v>
      </c>
      <c r="U2665" s="58">
        <f t="shared" si="41"/>
        <v>182766.4</v>
      </c>
    </row>
    <row r="2666" spans="1:21">
      <c r="A2666" s="59">
        <v>2201</v>
      </c>
      <c r="B2666" s="59" t="s">
        <v>87</v>
      </c>
      <c r="C2666" s="59">
        <v>2201</v>
      </c>
      <c r="D2666" s="59" t="s">
        <v>87</v>
      </c>
      <c r="E2666" s="59" t="s">
        <v>1432</v>
      </c>
      <c r="F2666" s="59" t="s">
        <v>1433</v>
      </c>
      <c r="G2666" s="59">
        <v>9571000</v>
      </c>
      <c r="H2666" s="59" t="s">
        <v>1046</v>
      </c>
      <c r="I2666" s="60">
        <v>-633.66999999999996</v>
      </c>
      <c r="J2666" s="60"/>
      <c r="K2666" s="60">
        <v>8954.91</v>
      </c>
      <c r="L2666" s="60">
        <v>2984.97</v>
      </c>
      <c r="M2666" s="60">
        <v>2984.97</v>
      </c>
      <c r="N2666" s="60">
        <v>2984.97</v>
      </c>
      <c r="O2666" s="60">
        <v>2984.97</v>
      </c>
      <c r="P2666" s="60">
        <v>2984.97</v>
      </c>
      <c r="Q2666" s="60">
        <v>2984.97</v>
      </c>
      <c r="R2666" s="60">
        <v>2984.97</v>
      </c>
      <c r="S2666" s="60">
        <v>2984.97</v>
      </c>
      <c r="T2666" s="60">
        <v>2592.27</v>
      </c>
      <c r="U2666" s="58">
        <f t="shared" si="41"/>
        <v>34793.270000000004</v>
      </c>
    </row>
    <row r="2667" spans="1:21">
      <c r="A2667" s="59">
        <v>2201</v>
      </c>
      <c r="B2667" s="59" t="s">
        <v>87</v>
      </c>
      <c r="C2667" s="59">
        <v>2201</v>
      </c>
      <c r="D2667" s="59" t="s">
        <v>87</v>
      </c>
      <c r="E2667" s="59" t="s">
        <v>1432</v>
      </c>
      <c r="F2667" s="59" t="s">
        <v>1433</v>
      </c>
      <c r="G2667" s="59">
        <v>9582000</v>
      </c>
      <c r="H2667" s="59" t="s">
        <v>1049</v>
      </c>
      <c r="I2667" s="60"/>
      <c r="J2667" s="60"/>
      <c r="K2667" s="60">
        <v>7.79</v>
      </c>
      <c r="L2667" s="60"/>
      <c r="M2667" s="60"/>
      <c r="N2667" s="60"/>
      <c r="O2667" s="60">
        <v>2803.23</v>
      </c>
      <c r="P2667" s="60"/>
      <c r="Q2667" s="60"/>
      <c r="R2667" s="60"/>
      <c r="S2667" s="60"/>
      <c r="T2667" s="60"/>
      <c r="U2667" s="58">
        <f t="shared" si="41"/>
        <v>2811.02</v>
      </c>
    </row>
    <row r="2668" spans="1:21">
      <c r="A2668" s="59">
        <v>2201</v>
      </c>
      <c r="B2668" s="59" t="s">
        <v>87</v>
      </c>
      <c r="C2668" s="59">
        <v>2201</v>
      </c>
      <c r="D2668" s="59" t="s">
        <v>87</v>
      </c>
      <c r="E2668" s="59" t="s">
        <v>1432</v>
      </c>
      <c r="F2668" s="59" t="s">
        <v>1433</v>
      </c>
      <c r="G2668" s="59">
        <v>9583000</v>
      </c>
      <c r="H2668" s="59" t="s">
        <v>1050</v>
      </c>
      <c r="I2668" s="60">
        <v>24965.919999999998</v>
      </c>
      <c r="J2668" s="60">
        <v>25537.31</v>
      </c>
      <c r="K2668" s="60">
        <v>10490.39</v>
      </c>
      <c r="L2668" s="60">
        <v>20521.669999999998</v>
      </c>
      <c r="M2668" s="60">
        <v>20521.669999999998</v>
      </c>
      <c r="N2668" s="60">
        <v>20521.669999999998</v>
      </c>
      <c r="O2668" s="60">
        <v>20521.669999999998</v>
      </c>
      <c r="P2668" s="60">
        <v>21263.34</v>
      </c>
      <c r="Q2668" s="60">
        <v>20521.669999999998</v>
      </c>
      <c r="R2668" s="60">
        <v>20521.669999999998</v>
      </c>
      <c r="S2668" s="60">
        <v>20521.669999999998</v>
      </c>
      <c r="T2668" s="60">
        <v>60093.58</v>
      </c>
      <c r="U2668" s="58">
        <f t="shared" si="41"/>
        <v>286002.23</v>
      </c>
    </row>
    <row r="2669" spans="1:21">
      <c r="A2669" s="59">
        <v>2201</v>
      </c>
      <c r="B2669" s="59" t="s">
        <v>87</v>
      </c>
      <c r="C2669" s="59">
        <v>2201</v>
      </c>
      <c r="D2669" s="59" t="s">
        <v>87</v>
      </c>
      <c r="E2669" s="59" t="s">
        <v>1432</v>
      </c>
      <c r="F2669" s="59" t="s">
        <v>1433</v>
      </c>
      <c r="G2669" s="59">
        <v>9585000</v>
      </c>
      <c r="H2669" s="59" t="s">
        <v>1052</v>
      </c>
      <c r="I2669" s="60"/>
      <c r="J2669" s="60"/>
      <c r="K2669" s="60"/>
      <c r="L2669" s="60"/>
      <c r="M2669" s="60"/>
      <c r="N2669" s="60"/>
      <c r="O2669" s="60"/>
      <c r="P2669" s="60"/>
      <c r="Q2669" s="60">
        <v>71.62</v>
      </c>
      <c r="R2669" s="60"/>
      <c r="S2669" s="60"/>
      <c r="T2669" s="60"/>
      <c r="U2669" s="58">
        <f t="shared" si="41"/>
        <v>71.62</v>
      </c>
    </row>
    <row r="2670" spans="1:21">
      <c r="A2670" s="59">
        <v>2201</v>
      </c>
      <c r="B2670" s="59" t="s">
        <v>87</v>
      </c>
      <c r="C2670" s="59">
        <v>2201</v>
      </c>
      <c r="D2670" s="59" t="s">
        <v>87</v>
      </c>
      <c r="E2670" s="59" t="s">
        <v>1432</v>
      </c>
      <c r="F2670" s="59" t="s">
        <v>1433</v>
      </c>
      <c r="G2670" s="59">
        <v>9592000</v>
      </c>
      <c r="H2670" s="59" t="s">
        <v>1057</v>
      </c>
      <c r="I2670" s="60"/>
      <c r="J2670" s="60"/>
      <c r="K2670" s="60"/>
      <c r="L2670" s="60"/>
      <c r="M2670" s="60"/>
      <c r="N2670" s="60"/>
      <c r="O2670" s="60">
        <v>4529.7299999999996</v>
      </c>
      <c r="P2670" s="60"/>
      <c r="Q2670" s="60"/>
      <c r="R2670" s="60"/>
      <c r="S2670" s="60"/>
      <c r="T2670" s="60"/>
      <c r="U2670" s="58">
        <f t="shared" si="41"/>
        <v>4529.7299999999996</v>
      </c>
    </row>
    <row r="2671" spans="1:21">
      <c r="A2671" s="59">
        <v>2201</v>
      </c>
      <c r="B2671" s="59" t="s">
        <v>87</v>
      </c>
      <c r="C2671" s="59">
        <v>2201</v>
      </c>
      <c r="D2671" s="59" t="s">
        <v>87</v>
      </c>
      <c r="E2671" s="59" t="s">
        <v>1432</v>
      </c>
      <c r="F2671" s="59" t="s">
        <v>1433</v>
      </c>
      <c r="G2671" s="59">
        <v>9593000</v>
      </c>
      <c r="H2671" s="59" t="s">
        <v>1058</v>
      </c>
      <c r="I2671" s="60">
        <v>7316.87</v>
      </c>
      <c r="J2671" s="60">
        <v>7316.87</v>
      </c>
      <c r="K2671" s="60">
        <v>11111.63</v>
      </c>
      <c r="L2671" s="60">
        <v>8581.7900000000009</v>
      </c>
      <c r="M2671" s="60">
        <v>8581.7900000000009</v>
      </c>
      <c r="N2671" s="60">
        <v>8581.7900000000009</v>
      </c>
      <c r="O2671" s="60">
        <v>8581.7900000000009</v>
      </c>
      <c r="P2671" s="60">
        <v>8632.2800000000007</v>
      </c>
      <c r="Q2671" s="60">
        <v>8581.7900000000009</v>
      </c>
      <c r="R2671" s="60">
        <v>8581.7900000000009</v>
      </c>
      <c r="S2671" s="60">
        <v>8581.7900000000009</v>
      </c>
      <c r="T2671" s="60">
        <v>8581.7900000000009</v>
      </c>
      <c r="U2671" s="58">
        <f t="shared" si="41"/>
        <v>103031.97000000003</v>
      </c>
    </row>
    <row r="2672" spans="1:21">
      <c r="A2672" s="59">
        <v>2201</v>
      </c>
      <c r="B2672" s="59" t="s">
        <v>87</v>
      </c>
      <c r="C2672" s="59">
        <v>2201</v>
      </c>
      <c r="D2672" s="59" t="s">
        <v>87</v>
      </c>
      <c r="E2672" s="59" t="s">
        <v>1432</v>
      </c>
      <c r="F2672" s="59" t="s">
        <v>1433</v>
      </c>
      <c r="G2672" s="59">
        <v>9594000</v>
      </c>
      <c r="H2672" s="59" t="s">
        <v>1059</v>
      </c>
      <c r="I2672" s="60">
        <v>-828.78</v>
      </c>
      <c r="J2672" s="60">
        <v>1005.91</v>
      </c>
      <c r="K2672" s="60">
        <v>3231.68</v>
      </c>
      <c r="L2672" s="60"/>
      <c r="M2672" s="60"/>
      <c r="N2672" s="60"/>
      <c r="O2672" s="60"/>
      <c r="P2672" s="60">
        <v>9.18</v>
      </c>
      <c r="Q2672" s="60"/>
      <c r="R2672" s="60"/>
      <c r="S2672" s="60">
        <v>29963.3</v>
      </c>
      <c r="T2672" s="60"/>
      <c r="U2672" s="58">
        <f t="shared" si="41"/>
        <v>33381.29</v>
      </c>
    </row>
    <row r="2673" spans="1:21">
      <c r="A2673" s="59">
        <v>2201</v>
      </c>
      <c r="B2673" s="59" t="s">
        <v>87</v>
      </c>
      <c r="C2673" s="59">
        <v>2201</v>
      </c>
      <c r="D2673" s="59" t="s">
        <v>87</v>
      </c>
      <c r="E2673" s="59" t="s">
        <v>1432</v>
      </c>
      <c r="F2673" s="59" t="s">
        <v>1433</v>
      </c>
      <c r="G2673" s="59">
        <v>9596000</v>
      </c>
      <c r="H2673" s="59" t="s">
        <v>1061</v>
      </c>
      <c r="I2673" s="60">
        <v>2315.08</v>
      </c>
      <c r="J2673" s="60">
        <v>2315.08</v>
      </c>
      <c r="K2673" s="60">
        <v>11040.94</v>
      </c>
      <c r="L2673" s="60">
        <v>5223.7</v>
      </c>
      <c r="M2673" s="60">
        <v>5223.7</v>
      </c>
      <c r="N2673" s="60">
        <v>5223.7</v>
      </c>
      <c r="O2673" s="60">
        <v>5223.7</v>
      </c>
      <c r="P2673" s="60">
        <v>5223.7</v>
      </c>
      <c r="Q2673" s="60">
        <v>5223.7</v>
      </c>
      <c r="R2673" s="60">
        <v>5223.7</v>
      </c>
      <c r="S2673" s="60">
        <v>5223.7</v>
      </c>
      <c r="T2673" s="60">
        <v>5223.7</v>
      </c>
      <c r="U2673" s="58">
        <f t="shared" si="41"/>
        <v>62684.399999999987</v>
      </c>
    </row>
    <row r="2674" spans="1:21">
      <c r="A2674" s="59">
        <v>2201</v>
      </c>
      <c r="B2674" s="59" t="s">
        <v>87</v>
      </c>
      <c r="C2674" s="59">
        <v>2201</v>
      </c>
      <c r="D2674" s="59" t="s">
        <v>87</v>
      </c>
      <c r="E2674" s="59" t="s">
        <v>1432</v>
      </c>
      <c r="F2674" s="59" t="s">
        <v>1433</v>
      </c>
      <c r="G2674" s="59">
        <v>9920000</v>
      </c>
      <c r="H2674" s="59" t="s">
        <v>1068</v>
      </c>
      <c r="I2674" s="60"/>
      <c r="J2674" s="60">
        <v>-130693</v>
      </c>
      <c r="K2674" s="60"/>
      <c r="L2674" s="60">
        <v>605.12</v>
      </c>
      <c r="M2674" s="60"/>
      <c r="N2674" s="60">
        <v>1497.9</v>
      </c>
      <c r="O2674" s="60">
        <v>-748.95</v>
      </c>
      <c r="P2674" s="60">
        <v>-7416.66</v>
      </c>
      <c r="Q2674" s="60"/>
      <c r="R2674" s="60">
        <v>-5500</v>
      </c>
      <c r="S2674" s="60">
        <v>1.82</v>
      </c>
      <c r="T2674" s="60"/>
      <c r="U2674" s="58">
        <f t="shared" si="41"/>
        <v>-142253.76999999999</v>
      </c>
    </row>
    <row r="2675" spans="1:21">
      <c r="A2675" s="59">
        <v>2201</v>
      </c>
      <c r="B2675" s="59" t="s">
        <v>87</v>
      </c>
      <c r="C2675" s="59">
        <v>2201</v>
      </c>
      <c r="D2675" s="59" t="s">
        <v>87</v>
      </c>
      <c r="E2675" s="59" t="s">
        <v>1432</v>
      </c>
      <c r="F2675" s="59" t="s">
        <v>1433</v>
      </c>
      <c r="G2675" s="59">
        <v>9935000</v>
      </c>
      <c r="H2675" s="59" t="s">
        <v>1070</v>
      </c>
      <c r="I2675" s="60">
        <v>-18131.36</v>
      </c>
      <c r="J2675" s="60"/>
      <c r="K2675" s="60"/>
      <c r="L2675" s="60"/>
      <c r="M2675" s="60"/>
      <c r="N2675" s="60"/>
      <c r="O2675" s="60"/>
      <c r="P2675" s="60"/>
      <c r="Q2675" s="60"/>
      <c r="R2675" s="60"/>
      <c r="S2675" s="60"/>
      <c r="T2675" s="60"/>
      <c r="U2675" s="58">
        <f t="shared" si="41"/>
        <v>-18131.36</v>
      </c>
    </row>
    <row r="2676" spans="1:21">
      <c r="A2676" s="59">
        <v>2201</v>
      </c>
      <c r="B2676" s="59" t="s">
        <v>87</v>
      </c>
      <c r="C2676" s="59">
        <v>2201</v>
      </c>
      <c r="D2676" s="59" t="s">
        <v>87</v>
      </c>
      <c r="E2676" s="59" t="s">
        <v>1432</v>
      </c>
      <c r="F2676" s="59" t="s">
        <v>1433</v>
      </c>
      <c r="G2676" s="59" t="s">
        <v>1071</v>
      </c>
      <c r="H2676" s="59" t="s">
        <v>1072</v>
      </c>
      <c r="I2676" s="60">
        <v>25.72</v>
      </c>
      <c r="J2676" s="60"/>
      <c r="K2676" s="60"/>
      <c r="L2676" s="60"/>
      <c r="M2676" s="60"/>
      <c r="N2676" s="60"/>
      <c r="O2676" s="60"/>
      <c r="P2676" s="60"/>
      <c r="Q2676" s="60"/>
      <c r="R2676" s="60"/>
      <c r="S2676" s="60">
        <v>0</v>
      </c>
      <c r="T2676" s="60">
        <v>8188.28</v>
      </c>
      <c r="U2676" s="58">
        <f t="shared" si="41"/>
        <v>8214</v>
      </c>
    </row>
    <row r="2677" spans="1:21">
      <c r="A2677" s="59">
        <v>2201</v>
      </c>
      <c r="B2677" s="59" t="s">
        <v>87</v>
      </c>
      <c r="C2677" s="59">
        <v>2201</v>
      </c>
      <c r="D2677" s="59" t="s">
        <v>87</v>
      </c>
      <c r="E2677" s="59" t="s">
        <v>1434</v>
      </c>
      <c r="F2677" s="59" t="s">
        <v>1435</v>
      </c>
      <c r="G2677" s="59">
        <v>9184100</v>
      </c>
      <c r="H2677" s="59" t="s">
        <v>93</v>
      </c>
      <c r="I2677" s="60">
        <v>-3030361.7</v>
      </c>
      <c r="J2677" s="60">
        <v>-2433368.09</v>
      </c>
      <c r="K2677" s="60">
        <v>-1280175.05</v>
      </c>
      <c r="L2677" s="60">
        <v>-1913136.89</v>
      </c>
      <c r="M2677" s="60">
        <v>-1370220.41</v>
      </c>
      <c r="N2677" s="60">
        <v>-1362471.07</v>
      </c>
      <c r="O2677" s="60">
        <v>-2326922.0699999998</v>
      </c>
      <c r="P2677" s="60">
        <v>-2196414.64</v>
      </c>
      <c r="Q2677" s="60">
        <v>-1778022.86</v>
      </c>
      <c r="R2677" s="60">
        <v>-5737464.0499999998</v>
      </c>
      <c r="S2677" s="60">
        <v>-2435591.0499999998</v>
      </c>
      <c r="T2677" s="60">
        <v>-1689512.04</v>
      </c>
      <c r="U2677" s="58">
        <f t="shared" si="41"/>
        <v>-27553659.920000002</v>
      </c>
    </row>
    <row r="2678" spans="1:21">
      <c r="A2678" s="59">
        <v>2201</v>
      </c>
      <c r="B2678" s="59" t="s">
        <v>87</v>
      </c>
      <c r="C2678" s="59">
        <v>2201</v>
      </c>
      <c r="D2678" s="59" t="s">
        <v>87</v>
      </c>
      <c r="E2678" s="59" t="s">
        <v>1436</v>
      </c>
      <c r="F2678" s="59" t="s">
        <v>1437</v>
      </c>
      <c r="G2678" s="59">
        <v>9184100</v>
      </c>
      <c r="H2678" s="59" t="s">
        <v>93</v>
      </c>
      <c r="I2678" s="60">
        <v>-11786.12</v>
      </c>
      <c r="J2678" s="60">
        <v>-11625.21</v>
      </c>
      <c r="K2678" s="60">
        <v>-12930.01</v>
      </c>
      <c r="L2678" s="60">
        <v>-10515.68</v>
      </c>
      <c r="M2678" s="60">
        <v>-12605.28</v>
      </c>
      <c r="N2678" s="60">
        <v>-6869.5</v>
      </c>
      <c r="O2678" s="60">
        <v>-9421.9599999999991</v>
      </c>
      <c r="P2678" s="60">
        <v>-10449.61</v>
      </c>
      <c r="Q2678" s="60">
        <v>-9845.1200000000008</v>
      </c>
      <c r="R2678" s="60">
        <v>-10397.51</v>
      </c>
      <c r="S2678" s="60">
        <v>-11688.04</v>
      </c>
      <c r="T2678" s="60">
        <v>-10950.92</v>
      </c>
      <c r="U2678" s="58">
        <f t="shared" si="41"/>
        <v>-129084.96</v>
      </c>
    </row>
    <row r="2679" spans="1:21">
      <c r="A2679" s="59">
        <v>2201</v>
      </c>
      <c r="B2679" s="59" t="s">
        <v>87</v>
      </c>
      <c r="C2679" s="59">
        <v>2201</v>
      </c>
      <c r="D2679" s="59" t="s">
        <v>87</v>
      </c>
      <c r="E2679" s="59" t="s">
        <v>1438</v>
      </c>
      <c r="F2679" s="59" t="s">
        <v>1439</v>
      </c>
      <c r="G2679" s="59">
        <v>9184100</v>
      </c>
      <c r="H2679" s="59" t="s">
        <v>93</v>
      </c>
      <c r="I2679" s="60">
        <v>-467.65</v>
      </c>
      <c r="J2679" s="60">
        <v>-753.97</v>
      </c>
      <c r="K2679" s="60">
        <v>-10256.530000000001</v>
      </c>
      <c r="L2679" s="60">
        <v>-22991.61</v>
      </c>
      <c r="M2679" s="60">
        <v>-14682.16</v>
      </c>
      <c r="N2679" s="60">
        <v>-4080.96</v>
      </c>
      <c r="O2679" s="60">
        <v>-477.3</v>
      </c>
      <c r="P2679" s="60">
        <v>-2625.69</v>
      </c>
      <c r="Q2679" s="60">
        <v>-1339.44</v>
      </c>
      <c r="R2679" s="60">
        <v>-1642.21</v>
      </c>
      <c r="S2679" s="60">
        <v>-3855.3</v>
      </c>
      <c r="T2679" s="60">
        <v>-683.01</v>
      </c>
      <c r="U2679" s="58">
        <f t="shared" si="41"/>
        <v>-63855.830000000009</v>
      </c>
    </row>
    <row r="2680" spans="1:21">
      <c r="A2680" s="59">
        <v>2201</v>
      </c>
      <c r="B2680" s="59" t="s">
        <v>87</v>
      </c>
      <c r="C2680" s="59">
        <v>2201</v>
      </c>
      <c r="D2680" s="59" t="s">
        <v>87</v>
      </c>
      <c r="E2680" s="59" t="s">
        <v>1440</v>
      </c>
      <c r="F2680" s="59" t="s">
        <v>1441</v>
      </c>
      <c r="G2680" s="59">
        <v>9184100</v>
      </c>
      <c r="H2680" s="59" t="s">
        <v>93</v>
      </c>
      <c r="I2680" s="60">
        <v>-107.6</v>
      </c>
      <c r="J2680" s="60">
        <v>-359.01</v>
      </c>
      <c r="K2680" s="60">
        <v>-2585.7399999999998</v>
      </c>
      <c r="L2680" s="60">
        <v>-1648.26</v>
      </c>
      <c r="M2680" s="60">
        <v>-2044.65</v>
      </c>
      <c r="N2680" s="60">
        <v>-918.11</v>
      </c>
      <c r="O2680" s="60">
        <v>-66.17</v>
      </c>
      <c r="P2680" s="60">
        <v>-273.77999999999997</v>
      </c>
      <c r="Q2680" s="60">
        <v>-81.58</v>
      </c>
      <c r="R2680" s="60">
        <v>-237.89</v>
      </c>
      <c r="S2680" s="60">
        <v>-859.73</v>
      </c>
      <c r="T2680" s="60">
        <v>-1040.04</v>
      </c>
      <c r="U2680" s="58">
        <f t="shared" si="41"/>
        <v>-10222.559999999998</v>
      </c>
    </row>
    <row r="2681" spans="1:21">
      <c r="A2681" s="59">
        <v>2201</v>
      </c>
      <c r="B2681" s="59" t="s">
        <v>87</v>
      </c>
      <c r="C2681" s="59">
        <v>2201</v>
      </c>
      <c r="D2681" s="59" t="s">
        <v>87</v>
      </c>
      <c r="E2681" s="59" t="s">
        <v>1442</v>
      </c>
      <c r="F2681" s="59" t="s">
        <v>1443</v>
      </c>
      <c r="G2681" s="59">
        <v>9184100</v>
      </c>
      <c r="H2681" s="59" t="s">
        <v>93</v>
      </c>
      <c r="I2681" s="60">
        <v>-208621.54</v>
      </c>
      <c r="J2681" s="60">
        <v>-387805.09</v>
      </c>
      <c r="K2681" s="60">
        <v>-189574.13</v>
      </c>
      <c r="L2681" s="60">
        <v>-206534.45</v>
      </c>
      <c r="M2681" s="60">
        <v>-286147.03000000003</v>
      </c>
      <c r="N2681" s="60">
        <v>-208922.07</v>
      </c>
      <c r="O2681" s="60">
        <v>-142415.03</v>
      </c>
      <c r="P2681" s="60">
        <v>-187504.35</v>
      </c>
      <c r="Q2681" s="60">
        <v>2125495.9300000002</v>
      </c>
      <c r="R2681" s="60">
        <v>-378409.98</v>
      </c>
      <c r="S2681" s="60">
        <v>-368682.81</v>
      </c>
      <c r="T2681" s="60">
        <v>-94854.41</v>
      </c>
      <c r="U2681" s="58">
        <f t="shared" si="41"/>
        <v>-533974.96</v>
      </c>
    </row>
    <row r="2682" spans="1:21">
      <c r="A2682" s="59">
        <v>2201</v>
      </c>
      <c r="B2682" s="59" t="s">
        <v>87</v>
      </c>
      <c r="C2682" s="59">
        <v>2201</v>
      </c>
      <c r="D2682" s="59" t="s">
        <v>87</v>
      </c>
      <c r="E2682" s="59" t="s">
        <v>1444</v>
      </c>
      <c r="F2682" s="59" t="s">
        <v>1445</v>
      </c>
      <c r="G2682" s="59">
        <v>9184100</v>
      </c>
      <c r="H2682" s="59" t="s">
        <v>93</v>
      </c>
      <c r="I2682" s="60">
        <v>-681.7</v>
      </c>
      <c r="J2682" s="60">
        <v>-557.14</v>
      </c>
      <c r="K2682" s="60">
        <v>-763.59</v>
      </c>
      <c r="L2682" s="60">
        <v>-677.77</v>
      </c>
      <c r="M2682" s="60">
        <v>-299.66000000000003</v>
      </c>
      <c r="N2682" s="60">
        <v>-3114.25</v>
      </c>
      <c r="O2682" s="60">
        <v>-8315.5499999999993</v>
      </c>
      <c r="P2682" s="60">
        <v>-9685.3700000000008</v>
      </c>
      <c r="Q2682" s="60">
        <v>-37018.25</v>
      </c>
      <c r="R2682" s="60">
        <v>-4803.21</v>
      </c>
      <c r="S2682" s="60">
        <v>-2902.24</v>
      </c>
      <c r="T2682" s="60">
        <v>-76.83</v>
      </c>
      <c r="U2682" s="58">
        <f t="shared" si="41"/>
        <v>-68895.560000000012</v>
      </c>
    </row>
    <row r="2683" spans="1:21">
      <c r="A2683" s="59">
        <v>2201</v>
      </c>
      <c r="B2683" s="59" t="s">
        <v>87</v>
      </c>
      <c r="C2683" s="59">
        <v>2201</v>
      </c>
      <c r="D2683" s="59" t="s">
        <v>87</v>
      </c>
      <c r="E2683" s="59" t="s">
        <v>1446</v>
      </c>
      <c r="F2683" s="59" t="s">
        <v>1447</v>
      </c>
      <c r="G2683" s="59">
        <v>9184100</v>
      </c>
      <c r="H2683" s="59" t="s">
        <v>93</v>
      </c>
      <c r="I2683" s="60">
        <v>-1448189.37</v>
      </c>
      <c r="J2683" s="60">
        <v>-1552542.01</v>
      </c>
      <c r="K2683" s="60">
        <v>-2608478.7599999998</v>
      </c>
      <c r="L2683" s="60">
        <v>-2171873.16</v>
      </c>
      <c r="M2683" s="60">
        <v>-2896393.94</v>
      </c>
      <c r="N2683" s="60">
        <v>-2955394.93</v>
      </c>
      <c r="O2683" s="60">
        <v>-1859314.27</v>
      </c>
      <c r="P2683" s="60">
        <v>-2435567.21</v>
      </c>
      <c r="Q2683" s="60">
        <v>-2266213.46</v>
      </c>
      <c r="R2683" s="60">
        <v>-1855694.12</v>
      </c>
      <c r="S2683" s="60">
        <v>-1945747.47</v>
      </c>
      <c r="T2683" s="60">
        <v>-2925301.48</v>
      </c>
      <c r="U2683" s="58">
        <f t="shared" si="41"/>
        <v>-26920710.18</v>
      </c>
    </row>
    <row r="2684" spans="1:21">
      <c r="A2684" s="59">
        <v>2201</v>
      </c>
      <c r="B2684" s="59" t="s">
        <v>87</v>
      </c>
      <c r="C2684" s="59">
        <v>2201</v>
      </c>
      <c r="D2684" s="59" t="s">
        <v>87</v>
      </c>
      <c r="E2684" s="59" t="s">
        <v>1448</v>
      </c>
      <c r="F2684" s="59" t="s">
        <v>1449</v>
      </c>
      <c r="G2684" s="59">
        <v>9404000</v>
      </c>
      <c r="H2684" s="59" t="s">
        <v>1450</v>
      </c>
      <c r="I2684" s="60">
        <v>2566016.11</v>
      </c>
      <c r="J2684" s="60">
        <v>2572938.34</v>
      </c>
      <c r="K2684" s="60">
        <v>2581201.52</v>
      </c>
      <c r="L2684" s="60">
        <v>2641333.3199999998</v>
      </c>
      <c r="M2684" s="60">
        <v>2641053.6</v>
      </c>
      <c r="N2684" s="60">
        <v>2661486.12</v>
      </c>
      <c r="O2684" s="60">
        <v>2688145.63</v>
      </c>
      <c r="P2684" s="60">
        <v>2712690.46</v>
      </c>
      <c r="Q2684" s="60">
        <v>2739364.7</v>
      </c>
      <c r="R2684" s="60">
        <v>2723081.58</v>
      </c>
      <c r="S2684" s="60">
        <v>2728790.01</v>
      </c>
      <c r="T2684" s="60">
        <v>2727633.87</v>
      </c>
      <c r="U2684" s="58">
        <f t="shared" si="41"/>
        <v>31983735.259999994</v>
      </c>
    </row>
    <row r="2685" spans="1:21">
      <c r="A2685" s="59">
        <v>2201</v>
      </c>
      <c r="B2685" s="59" t="s">
        <v>87</v>
      </c>
      <c r="C2685" s="59">
        <v>2201</v>
      </c>
      <c r="D2685" s="59" t="s">
        <v>87</v>
      </c>
      <c r="E2685" s="59" t="s">
        <v>1451</v>
      </c>
      <c r="F2685" s="59" t="s">
        <v>1452</v>
      </c>
      <c r="G2685" s="59">
        <v>9406000</v>
      </c>
      <c r="H2685" s="59" t="s">
        <v>1453</v>
      </c>
      <c r="I2685" s="60">
        <v>15479.1</v>
      </c>
      <c r="J2685" s="60">
        <v>15479.11</v>
      </c>
      <c r="K2685" s="60">
        <v>15479.1</v>
      </c>
      <c r="L2685" s="60">
        <v>15479.11</v>
      </c>
      <c r="M2685" s="60">
        <v>15479.1</v>
      </c>
      <c r="N2685" s="60">
        <v>15479.11</v>
      </c>
      <c r="O2685" s="60">
        <v>15479.1</v>
      </c>
      <c r="P2685" s="60">
        <v>15479.11</v>
      </c>
      <c r="Q2685" s="60">
        <v>15479.1</v>
      </c>
      <c r="R2685" s="60">
        <v>15479.11</v>
      </c>
      <c r="S2685" s="60">
        <v>15479.1</v>
      </c>
      <c r="T2685" s="60">
        <v>15479.11</v>
      </c>
      <c r="U2685" s="58">
        <f t="shared" si="41"/>
        <v>185749.26</v>
      </c>
    </row>
    <row r="2686" spans="1:21">
      <c r="A2686" s="59">
        <v>2201</v>
      </c>
      <c r="B2686" s="59" t="s">
        <v>87</v>
      </c>
      <c r="C2686" s="59">
        <v>2201</v>
      </c>
      <c r="D2686" s="59" t="s">
        <v>87</v>
      </c>
      <c r="E2686" s="59" t="s">
        <v>1454</v>
      </c>
      <c r="F2686" s="59" t="s">
        <v>1455</v>
      </c>
      <c r="G2686" s="59">
        <v>9425000</v>
      </c>
      <c r="H2686" s="59" t="s">
        <v>1456</v>
      </c>
      <c r="I2686" s="60">
        <v>4246.6099999999997</v>
      </c>
      <c r="J2686" s="60">
        <v>4246.63</v>
      </c>
      <c r="K2686" s="60">
        <v>4246.6099999999997</v>
      </c>
      <c r="L2686" s="60">
        <v>4246.63</v>
      </c>
      <c r="M2686" s="60">
        <v>4246.6099999999997</v>
      </c>
      <c r="N2686" s="60">
        <v>4246.63</v>
      </c>
      <c r="O2686" s="60">
        <v>4246.6099999999997</v>
      </c>
      <c r="P2686" s="60">
        <v>4246.63</v>
      </c>
      <c r="Q2686" s="60">
        <v>4246.6099999999997</v>
      </c>
      <c r="R2686" s="60">
        <v>4246.62</v>
      </c>
      <c r="S2686" s="60">
        <v>4246.62</v>
      </c>
      <c r="T2686" s="60">
        <v>4246.63</v>
      </c>
      <c r="U2686" s="58">
        <f t="shared" si="41"/>
        <v>50959.44</v>
      </c>
    </row>
    <row r="2687" spans="1:21">
      <c r="A2687" s="59">
        <v>2201</v>
      </c>
      <c r="B2687" s="59" t="s">
        <v>87</v>
      </c>
      <c r="C2687" s="59">
        <v>2201</v>
      </c>
      <c r="D2687" s="59" t="s">
        <v>87</v>
      </c>
      <c r="E2687" s="59" t="s">
        <v>1457</v>
      </c>
      <c r="F2687" s="59" t="s">
        <v>1458</v>
      </c>
      <c r="G2687" s="59">
        <v>9404000</v>
      </c>
      <c r="H2687" s="59" t="s">
        <v>1450</v>
      </c>
      <c r="I2687" s="60">
        <v>27547.99</v>
      </c>
      <c r="J2687" s="60">
        <v>37826.33</v>
      </c>
      <c r="K2687" s="60">
        <v>20856.04</v>
      </c>
      <c r="L2687" s="60">
        <v>37826.33</v>
      </c>
      <c r="M2687" s="60">
        <v>37826.33</v>
      </c>
      <c r="N2687" s="60">
        <v>20978.44</v>
      </c>
      <c r="O2687" s="60">
        <v>37826.33</v>
      </c>
      <c r="P2687" s="60">
        <v>37826.33</v>
      </c>
      <c r="Q2687" s="60">
        <v>37826.33</v>
      </c>
      <c r="R2687" s="60">
        <v>37826.33</v>
      </c>
      <c r="S2687" s="60">
        <v>37826.33</v>
      </c>
      <c r="T2687" s="60">
        <v>38193.43</v>
      </c>
      <c r="U2687" s="58">
        <f t="shared" si="41"/>
        <v>410186.5400000001</v>
      </c>
    </row>
    <row r="2688" spans="1:21">
      <c r="A2688" s="59">
        <v>2201</v>
      </c>
      <c r="B2688" s="59" t="s">
        <v>87</v>
      </c>
      <c r="C2688" s="59">
        <v>2201</v>
      </c>
      <c r="D2688" s="59" t="s">
        <v>87</v>
      </c>
      <c r="E2688" s="59" t="s">
        <v>1459</v>
      </c>
      <c r="F2688" s="59" t="s">
        <v>1460</v>
      </c>
      <c r="G2688" s="59">
        <v>9403000</v>
      </c>
      <c r="H2688" s="59" t="s">
        <v>1461</v>
      </c>
      <c r="I2688" s="60">
        <v>30403369.190000001</v>
      </c>
      <c r="J2688" s="60">
        <v>30494588.199999999</v>
      </c>
      <c r="K2688" s="60">
        <v>30637246.02</v>
      </c>
      <c r="L2688" s="60">
        <v>30849106.920000002</v>
      </c>
      <c r="M2688" s="60">
        <v>30840033.719999999</v>
      </c>
      <c r="N2688" s="60">
        <v>30857396.390000001</v>
      </c>
      <c r="O2688" s="60">
        <v>31052572.75</v>
      </c>
      <c r="P2688" s="60">
        <v>31062083.82</v>
      </c>
      <c r="Q2688" s="60">
        <v>31073815.68</v>
      </c>
      <c r="R2688" s="60">
        <v>31219486.109999999</v>
      </c>
      <c r="S2688" s="60">
        <v>31359240.440000001</v>
      </c>
      <c r="T2688" s="60">
        <v>31288969.07</v>
      </c>
      <c r="U2688" s="58">
        <f t="shared" si="41"/>
        <v>371137908.31</v>
      </c>
    </row>
    <row r="2689" spans="1:21">
      <c r="A2689" s="59">
        <v>2201</v>
      </c>
      <c r="B2689" s="59" t="s">
        <v>87</v>
      </c>
      <c r="C2689" s="59">
        <v>2201</v>
      </c>
      <c r="D2689" s="59" t="s">
        <v>87</v>
      </c>
      <c r="E2689" s="59" t="s">
        <v>1462</v>
      </c>
      <c r="F2689" s="59" t="s">
        <v>1463</v>
      </c>
      <c r="G2689" s="59">
        <v>9416000</v>
      </c>
      <c r="H2689" s="59" t="s">
        <v>1015</v>
      </c>
      <c r="I2689" s="60">
        <v>98723.53</v>
      </c>
      <c r="J2689" s="60">
        <v>100359.8</v>
      </c>
      <c r="K2689" s="60">
        <v>101049.94</v>
      </c>
      <c r="L2689" s="60">
        <v>105435.06</v>
      </c>
      <c r="M2689" s="60">
        <v>102362.99</v>
      </c>
      <c r="N2689" s="60">
        <v>110686</v>
      </c>
      <c r="O2689" s="60">
        <v>105293.1</v>
      </c>
      <c r="P2689" s="60">
        <v>104625.38</v>
      </c>
      <c r="Q2689" s="60">
        <v>105705.21</v>
      </c>
      <c r="R2689" s="60">
        <v>106018.61</v>
      </c>
      <c r="S2689" s="60">
        <v>133075.76999999999</v>
      </c>
      <c r="T2689" s="60">
        <v>-1402841.66</v>
      </c>
      <c r="U2689" s="58">
        <f t="shared" si="41"/>
        <v>-229506.27000000002</v>
      </c>
    </row>
    <row r="2690" spans="1:21">
      <c r="A2690" s="59">
        <v>2201</v>
      </c>
      <c r="B2690" s="59" t="s">
        <v>87</v>
      </c>
      <c r="C2690" s="59">
        <v>2201</v>
      </c>
      <c r="D2690" s="59" t="s">
        <v>87</v>
      </c>
      <c r="E2690" s="59" t="s">
        <v>1464</v>
      </c>
      <c r="F2690" s="59" t="s">
        <v>1465</v>
      </c>
      <c r="G2690" s="59">
        <v>9403000</v>
      </c>
      <c r="H2690" s="59" t="s">
        <v>1461</v>
      </c>
      <c r="I2690" s="60">
        <v>549566</v>
      </c>
      <c r="J2690" s="60">
        <v>549571</v>
      </c>
      <c r="K2690" s="60">
        <v>549571</v>
      </c>
      <c r="L2690" s="60">
        <v>595613</v>
      </c>
      <c r="M2690" s="60">
        <v>596018</v>
      </c>
      <c r="N2690" s="60">
        <v>596018</v>
      </c>
      <c r="O2690" s="60">
        <v>616525</v>
      </c>
      <c r="P2690" s="60">
        <v>622388</v>
      </c>
      <c r="Q2690" s="60">
        <v>622388</v>
      </c>
      <c r="R2690" s="60">
        <v>622407</v>
      </c>
      <c r="S2690" s="60">
        <v>633244</v>
      </c>
      <c r="T2690" s="60">
        <v>618243</v>
      </c>
      <c r="U2690" s="58">
        <f t="shared" si="41"/>
        <v>7171552</v>
      </c>
    </row>
    <row r="2691" spans="1:21">
      <c r="A2691" s="59">
        <v>2201</v>
      </c>
      <c r="B2691" s="59" t="s">
        <v>87</v>
      </c>
      <c r="C2691" s="59">
        <v>2201</v>
      </c>
      <c r="D2691" s="59" t="s">
        <v>87</v>
      </c>
      <c r="E2691" s="59" t="s">
        <v>1466</v>
      </c>
      <c r="F2691" s="59" t="s">
        <v>1467</v>
      </c>
      <c r="G2691" s="59">
        <v>9403000</v>
      </c>
      <c r="H2691" s="59" t="s">
        <v>1461</v>
      </c>
      <c r="I2691" s="60">
        <v>667895.25</v>
      </c>
      <c r="J2691" s="60">
        <v>667895.25</v>
      </c>
      <c r="K2691" s="60">
        <v>667895.25</v>
      </c>
      <c r="L2691" s="60">
        <v>667895.25</v>
      </c>
      <c r="M2691" s="60">
        <v>667895.25</v>
      </c>
      <c r="N2691" s="60">
        <v>667895.25</v>
      </c>
      <c r="O2691" s="60">
        <v>667895.25</v>
      </c>
      <c r="P2691" s="60">
        <v>667895.25</v>
      </c>
      <c r="Q2691" s="60">
        <v>667895.25</v>
      </c>
      <c r="R2691" s="60">
        <v>667895.25</v>
      </c>
      <c r="S2691" s="60">
        <v>667895.25</v>
      </c>
      <c r="T2691" s="60">
        <v>667895.25</v>
      </c>
      <c r="U2691" s="58">
        <f t="shared" ref="U2691:U2754" si="42">SUM(I2691:T2691)</f>
        <v>8014743</v>
      </c>
    </row>
    <row r="2692" spans="1:21">
      <c r="A2692" s="59">
        <v>2201</v>
      </c>
      <c r="B2692" s="59" t="s">
        <v>87</v>
      </c>
      <c r="C2692" s="59">
        <v>2201</v>
      </c>
      <c r="D2692" s="59" t="s">
        <v>87</v>
      </c>
      <c r="E2692" s="59" t="s">
        <v>1468</v>
      </c>
      <c r="F2692" s="59" t="s">
        <v>1469</v>
      </c>
      <c r="G2692" s="59">
        <v>9403000</v>
      </c>
      <c r="H2692" s="59" t="s">
        <v>1461</v>
      </c>
      <c r="I2692" s="60">
        <v>131566.32</v>
      </c>
      <c r="J2692" s="60">
        <v>130947.69</v>
      </c>
      <c r="K2692" s="60">
        <v>151469.31</v>
      </c>
      <c r="L2692" s="60">
        <v>179141.54</v>
      </c>
      <c r="M2692" s="60">
        <v>190506.45</v>
      </c>
      <c r="N2692" s="60">
        <v>200329.92</v>
      </c>
      <c r="O2692" s="60">
        <v>214876.88</v>
      </c>
      <c r="P2692" s="60">
        <v>227889.4</v>
      </c>
      <c r="Q2692" s="60">
        <v>289552.46000000002</v>
      </c>
      <c r="R2692" s="60">
        <v>300110.03000000003</v>
      </c>
      <c r="S2692" s="60">
        <v>359045.73</v>
      </c>
      <c r="T2692" s="60">
        <v>375621.55</v>
      </c>
      <c r="U2692" s="58">
        <f t="shared" si="42"/>
        <v>2751057.28</v>
      </c>
    </row>
    <row r="2693" spans="1:21">
      <c r="A2693" s="59">
        <v>2201</v>
      </c>
      <c r="B2693" s="59" t="s">
        <v>87</v>
      </c>
      <c r="C2693" s="59">
        <v>2201</v>
      </c>
      <c r="D2693" s="59" t="s">
        <v>87</v>
      </c>
      <c r="E2693" s="59" t="s">
        <v>1470</v>
      </c>
      <c r="F2693" s="59" t="s">
        <v>1471</v>
      </c>
      <c r="G2693" s="59">
        <v>9403000</v>
      </c>
      <c r="H2693" s="59" t="s">
        <v>1461</v>
      </c>
      <c r="I2693" s="60">
        <v>80292.14</v>
      </c>
      <c r="J2693" s="60">
        <v>71953.490000000005</v>
      </c>
      <c r="K2693" s="60">
        <v>69808.89</v>
      </c>
      <c r="L2693" s="60">
        <v>69808.89</v>
      </c>
      <c r="M2693" s="60">
        <v>69808.89</v>
      </c>
      <c r="N2693" s="60">
        <v>69808.89</v>
      </c>
      <c r="O2693" s="60">
        <v>69808.89</v>
      </c>
      <c r="P2693" s="60">
        <v>69808.89</v>
      </c>
      <c r="Q2693" s="60">
        <v>69808.89</v>
      </c>
      <c r="R2693" s="60">
        <v>69808.89</v>
      </c>
      <c r="S2693" s="60">
        <v>69808.89</v>
      </c>
      <c r="T2693" s="60">
        <v>69808.89</v>
      </c>
      <c r="U2693" s="58">
        <f t="shared" si="42"/>
        <v>850334.53000000014</v>
      </c>
    </row>
    <row r="2694" spans="1:21">
      <c r="A2694" s="59">
        <v>2201</v>
      </c>
      <c r="B2694" s="59" t="s">
        <v>87</v>
      </c>
      <c r="C2694" s="59">
        <v>2201</v>
      </c>
      <c r="D2694" s="59" t="s">
        <v>87</v>
      </c>
      <c r="E2694" s="59" t="s">
        <v>1472</v>
      </c>
      <c r="F2694" s="59" t="s">
        <v>1473</v>
      </c>
      <c r="G2694" s="59">
        <v>9408100</v>
      </c>
      <c r="H2694" s="59" t="s">
        <v>1426</v>
      </c>
      <c r="I2694" s="60">
        <v>4791177.3099999996</v>
      </c>
      <c r="J2694" s="60">
        <v>4428281.03</v>
      </c>
      <c r="K2694" s="60">
        <v>4521765.38</v>
      </c>
      <c r="L2694" s="60">
        <v>5289998.8</v>
      </c>
      <c r="M2694" s="60">
        <v>5562286.5999999996</v>
      </c>
      <c r="N2694" s="60">
        <v>5948601.9000000004</v>
      </c>
      <c r="O2694" s="60">
        <v>6851767.5499999998</v>
      </c>
      <c r="P2694" s="60">
        <v>6834657.96</v>
      </c>
      <c r="Q2694" s="60">
        <v>7033743.0700000003</v>
      </c>
      <c r="R2694" s="60">
        <v>6020121.7000000002</v>
      </c>
      <c r="S2694" s="60">
        <v>5132565.2699999996</v>
      </c>
      <c r="T2694" s="60">
        <v>5054472.76</v>
      </c>
      <c r="U2694" s="58">
        <f t="shared" si="42"/>
        <v>67469439.329999998</v>
      </c>
    </row>
    <row r="2695" spans="1:21">
      <c r="A2695" s="59">
        <v>2201</v>
      </c>
      <c r="B2695" s="59" t="s">
        <v>87</v>
      </c>
      <c r="C2695" s="59">
        <v>2201</v>
      </c>
      <c r="D2695" s="59" t="s">
        <v>87</v>
      </c>
      <c r="E2695" s="59" t="s">
        <v>1474</v>
      </c>
      <c r="F2695" s="59" t="s">
        <v>1475</v>
      </c>
      <c r="G2695" s="59">
        <v>9408100</v>
      </c>
      <c r="H2695" s="59" t="s">
        <v>1426</v>
      </c>
      <c r="I2695" s="60">
        <v>5083567.6100000003</v>
      </c>
      <c r="J2695" s="60">
        <v>4519339.7300000004</v>
      </c>
      <c r="K2695" s="60">
        <v>4693489.9000000004</v>
      </c>
      <c r="L2695" s="60">
        <v>5570240.3399999999</v>
      </c>
      <c r="M2695" s="60">
        <v>5877160.2599999998</v>
      </c>
      <c r="N2695" s="60">
        <v>6427757.5999999996</v>
      </c>
      <c r="O2695" s="60">
        <v>7359871.3499999996</v>
      </c>
      <c r="P2695" s="60">
        <v>7396247.8600000003</v>
      </c>
      <c r="Q2695" s="60">
        <v>7661994.2699999996</v>
      </c>
      <c r="R2695" s="60">
        <v>6410259.6900000004</v>
      </c>
      <c r="S2695" s="60">
        <v>5298329.9800000004</v>
      </c>
      <c r="T2695" s="60">
        <v>5098883.93</v>
      </c>
      <c r="U2695" s="58">
        <f t="shared" si="42"/>
        <v>71397142.520000011</v>
      </c>
    </row>
    <row r="2696" spans="1:21">
      <c r="A2696" s="59">
        <v>2201</v>
      </c>
      <c r="B2696" s="59" t="s">
        <v>87</v>
      </c>
      <c r="C2696" s="59">
        <v>2201</v>
      </c>
      <c r="D2696" s="59" t="s">
        <v>87</v>
      </c>
      <c r="E2696" s="59" t="s">
        <v>112</v>
      </c>
      <c r="F2696" s="59" t="s">
        <v>113</v>
      </c>
      <c r="G2696" s="59">
        <v>9184100</v>
      </c>
      <c r="H2696" s="59" t="s">
        <v>93</v>
      </c>
      <c r="I2696" s="60">
        <v>495101.98</v>
      </c>
      <c r="J2696" s="60">
        <v>485619.57</v>
      </c>
      <c r="K2696" s="60">
        <v>1329811.8400000001</v>
      </c>
      <c r="L2696" s="60">
        <v>481881.8</v>
      </c>
      <c r="M2696" s="60">
        <v>531540.68999999994</v>
      </c>
      <c r="N2696" s="60">
        <v>625296.17000000004</v>
      </c>
      <c r="O2696" s="60">
        <v>-363685.57</v>
      </c>
      <c r="P2696" s="60">
        <v>518535.84</v>
      </c>
      <c r="Q2696" s="60">
        <v>466281.93</v>
      </c>
      <c r="R2696" s="60">
        <v>495459.57</v>
      </c>
      <c r="S2696" s="60">
        <v>629711.39</v>
      </c>
      <c r="T2696" s="60">
        <v>454578.64</v>
      </c>
      <c r="U2696" s="58">
        <f t="shared" si="42"/>
        <v>6150133.8499999996</v>
      </c>
    </row>
    <row r="2697" spans="1:21">
      <c r="A2697" s="59">
        <v>2201</v>
      </c>
      <c r="B2697" s="59" t="s">
        <v>87</v>
      </c>
      <c r="C2697" s="59">
        <v>2201</v>
      </c>
      <c r="D2697" s="59" t="s">
        <v>87</v>
      </c>
      <c r="E2697" s="59" t="s">
        <v>112</v>
      </c>
      <c r="F2697" s="59" t="s">
        <v>113</v>
      </c>
      <c r="G2697" s="59">
        <v>9408100</v>
      </c>
      <c r="H2697" s="59" t="s">
        <v>1426</v>
      </c>
      <c r="I2697" s="60">
        <v>1015820.44</v>
      </c>
      <c r="J2697" s="60">
        <v>932303.74</v>
      </c>
      <c r="K2697" s="60">
        <v>2485997.5299999998</v>
      </c>
      <c r="L2697" s="60">
        <v>901121.67</v>
      </c>
      <c r="M2697" s="60">
        <v>903496.24</v>
      </c>
      <c r="N2697" s="60">
        <v>1566600.17</v>
      </c>
      <c r="O2697" s="60">
        <v>-663689</v>
      </c>
      <c r="P2697" s="60">
        <v>875741.2</v>
      </c>
      <c r="Q2697" s="60">
        <v>946760.3</v>
      </c>
      <c r="R2697" s="60">
        <v>862524.57</v>
      </c>
      <c r="S2697" s="60">
        <v>1369788.22</v>
      </c>
      <c r="T2697" s="60">
        <v>781055.4</v>
      </c>
      <c r="U2697" s="58">
        <f t="shared" si="42"/>
        <v>11977520.480000002</v>
      </c>
    </row>
    <row r="2698" spans="1:21">
      <c r="A2698" s="59">
        <v>2201</v>
      </c>
      <c r="B2698" s="59" t="s">
        <v>87</v>
      </c>
      <c r="C2698" s="59">
        <v>2201</v>
      </c>
      <c r="D2698" s="59" t="s">
        <v>87</v>
      </c>
      <c r="E2698" s="59" t="s">
        <v>112</v>
      </c>
      <c r="F2698" s="59" t="s">
        <v>113</v>
      </c>
      <c r="G2698" s="59">
        <v>9408200</v>
      </c>
      <c r="H2698" s="59" t="s">
        <v>1427</v>
      </c>
      <c r="I2698" s="60"/>
      <c r="J2698" s="60"/>
      <c r="K2698" s="60"/>
      <c r="L2698" s="60"/>
      <c r="M2698" s="60"/>
      <c r="N2698" s="60"/>
      <c r="O2698" s="60"/>
      <c r="P2698" s="60"/>
      <c r="Q2698" s="60"/>
      <c r="R2698" s="60">
        <v>2443.71</v>
      </c>
      <c r="S2698" s="60">
        <v>3247.56</v>
      </c>
      <c r="T2698" s="60">
        <v>2296.17</v>
      </c>
      <c r="U2698" s="58">
        <f t="shared" si="42"/>
        <v>7987.4400000000005</v>
      </c>
    </row>
    <row r="2699" spans="1:21">
      <c r="A2699" s="59">
        <v>2201</v>
      </c>
      <c r="B2699" s="59" t="s">
        <v>87</v>
      </c>
      <c r="C2699" s="59">
        <v>2201</v>
      </c>
      <c r="D2699" s="59" t="s">
        <v>87</v>
      </c>
      <c r="E2699" s="59" t="s">
        <v>112</v>
      </c>
      <c r="F2699" s="59" t="s">
        <v>113</v>
      </c>
      <c r="G2699" s="59" t="s">
        <v>1071</v>
      </c>
      <c r="H2699" s="59" t="s">
        <v>1072</v>
      </c>
      <c r="I2699" s="60">
        <v>1421.67</v>
      </c>
      <c r="J2699" s="60"/>
      <c r="K2699" s="60"/>
      <c r="L2699" s="60"/>
      <c r="M2699" s="60"/>
      <c r="N2699" s="60"/>
      <c r="O2699" s="60"/>
      <c r="P2699" s="60"/>
      <c r="Q2699" s="60"/>
      <c r="R2699" s="60"/>
      <c r="S2699" s="60"/>
      <c r="T2699" s="60"/>
      <c r="U2699" s="58">
        <f t="shared" si="42"/>
        <v>1421.67</v>
      </c>
    </row>
    <row r="2700" spans="1:21">
      <c r="A2700" s="59">
        <v>2201</v>
      </c>
      <c r="B2700" s="59" t="s">
        <v>87</v>
      </c>
      <c r="C2700" s="59">
        <v>2201</v>
      </c>
      <c r="D2700" s="59" t="s">
        <v>87</v>
      </c>
      <c r="E2700" s="59" t="s">
        <v>1476</v>
      </c>
      <c r="F2700" s="59" t="s">
        <v>1477</v>
      </c>
      <c r="G2700" s="59">
        <v>9184100</v>
      </c>
      <c r="H2700" s="59" t="s">
        <v>93</v>
      </c>
      <c r="I2700" s="60"/>
      <c r="J2700" s="60"/>
      <c r="K2700" s="60">
        <v>-843822.86</v>
      </c>
      <c r="L2700" s="60"/>
      <c r="M2700" s="60"/>
      <c r="N2700" s="60"/>
      <c r="O2700" s="60">
        <v>860833.25</v>
      </c>
      <c r="P2700" s="60"/>
      <c r="Q2700" s="60"/>
      <c r="R2700" s="60"/>
      <c r="S2700" s="60"/>
      <c r="T2700" s="60"/>
      <c r="U2700" s="58">
        <f t="shared" si="42"/>
        <v>17010.390000000014</v>
      </c>
    </row>
    <row r="2701" spans="1:21">
      <c r="A2701" s="59">
        <v>2201</v>
      </c>
      <c r="B2701" s="59" t="s">
        <v>87</v>
      </c>
      <c r="C2701" s="59">
        <v>2201</v>
      </c>
      <c r="D2701" s="59" t="s">
        <v>87</v>
      </c>
      <c r="E2701" s="59" t="s">
        <v>1476</v>
      </c>
      <c r="F2701" s="59" t="s">
        <v>1477</v>
      </c>
      <c r="G2701" s="59">
        <v>9408100</v>
      </c>
      <c r="H2701" s="59" t="s">
        <v>1426</v>
      </c>
      <c r="I2701" s="60">
        <v>173967</v>
      </c>
      <c r="J2701" s="60">
        <v>173967</v>
      </c>
      <c r="K2701" s="60">
        <v>-1125197.49</v>
      </c>
      <c r="L2701" s="60">
        <v>173966.67</v>
      </c>
      <c r="M2701" s="60">
        <v>173966.67</v>
      </c>
      <c r="N2701" s="60">
        <v>258709.34</v>
      </c>
      <c r="O2701" s="60">
        <v>1744253.93</v>
      </c>
      <c r="P2701" s="60">
        <v>164096.29</v>
      </c>
      <c r="Q2701" s="60">
        <v>324053</v>
      </c>
      <c r="R2701" s="60">
        <v>180175</v>
      </c>
      <c r="S2701" s="60">
        <v>180175</v>
      </c>
      <c r="T2701" s="60">
        <v>184619.96</v>
      </c>
      <c r="U2701" s="58">
        <f t="shared" si="42"/>
        <v>2606752.37</v>
      </c>
    </row>
    <row r="2702" spans="1:21">
      <c r="A2702" s="59">
        <v>2201</v>
      </c>
      <c r="B2702" s="59" t="s">
        <v>87</v>
      </c>
      <c r="C2702" s="59">
        <v>2201</v>
      </c>
      <c r="D2702" s="59" t="s">
        <v>87</v>
      </c>
      <c r="E2702" s="59" t="s">
        <v>1478</v>
      </c>
      <c r="F2702" s="59" t="s">
        <v>1479</v>
      </c>
      <c r="G2702" s="59">
        <v>9184100</v>
      </c>
      <c r="H2702" s="59" t="s">
        <v>93</v>
      </c>
      <c r="I2702" s="60"/>
      <c r="J2702" s="60">
        <v>16451.46</v>
      </c>
      <c r="K2702" s="60">
        <v>8826.39</v>
      </c>
      <c r="L2702" s="60">
        <v>7673.96</v>
      </c>
      <c r="M2702" s="60">
        <v>12069.61</v>
      </c>
      <c r="N2702" s="60">
        <v>12642.95</v>
      </c>
      <c r="O2702" s="60">
        <v>3736.48</v>
      </c>
      <c r="P2702" s="60">
        <v>1053.25</v>
      </c>
      <c r="Q2702" s="60">
        <v>81010.759999999995</v>
      </c>
      <c r="R2702" s="60">
        <v>-5834.16</v>
      </c>
      <c r="S2702" s="60">
        <v>31971.17</v>
      </c>
      <c r="T2702" s="60">
        <v>2741.02</v>
      </c>
      <c r="U2702" s="58">
        <f t="shared" si="42"/>
        <v>172342.88999999998</v>
      </c>
    </row>
    <row r="2703" spans="1:21">
      <c r="A2703" s="59">
        <v>2201</v>
      </c>
      <c r="B2703" s="59" t="s">
        <v>87</v>
      </c>
      <c r="C2703" s="59">
        <v>2201</v>
      </c>
      <c r="D2703" s="59" t="s">
        <v>87</v>
      </c>
      <c r="E2703" s="59" t="s">
        <v>1478</v>
      </c>
      <c r="F2703" s="59" t="s">
        <v>1479</v>
      </c>
      <c r="G2703" s="59">
        <v>9408100</v>
      </c>
      <c r="H2703" s="59" t="s">
        <v>1426</v>
      </c>
      <c r="I2703" s="60"/>
      <c r="J2703" s="60">
        <v>-16722.36</v>
      </c>
      <c r="K2703" s="60">
        <v>-8826.39</v>
      </c>
      <c r="L2703" s="60">
        <v>-7673.96</v>
      </c>
      <c r="M2703" s="60">
        <v>-4804.29</v>
      </c>
      <c r="N2703" s="60">
        <v>-13850.07</v>
      </c>
      <c r="O2703" s="60">
        <v>-3736.48</v>
      </c>
      <c r="P2703" s="60">
        <v>-1053.25</v>
      </c>
      <c r="Q2703" s="60">
        <v>-81010.759999999995</v>
      </c>
      <c r="R2703" s="60">
        <v>5834.16</v>
      </c>
      <c r="S2703" s="60">
        <v>-31972.85</v>
      </c>
      <c r="T2703" s="60">
        <v>-10496.92</v>
      </c>
      <c r="U2703" s="58">
        <f t="shared" si="42"/>
        <v>-174313.17</v>
      </c>
    </row>
    <row r="2704" spans="1:21">
      <c r="A2704" s="59">
        <v>2201</v>
      </c>
      <c r="B2704" s="59" t="s">
        <v>87</v>
      </c>
      <c r="C2704" s="59">
        <v>2201</v>
      </c>
      <c r="D2704" s="59" t="s">
        <v>87</v>
      </c>
      <c r="E2704" s="59" t="s">
        <v>1480</v>
      </c>
      <c r="F2704" s="59" t="s">
        <v>1481</v>
      </c>
      <c r="G2704" s="59">
        <v>9408100</v>
      </c>
      <c r="H2704" s="59" t="s">
        <v>1426</v>
      </c>
      <c r="I2704" s="60">
        <v>6607000</v>
      </c>
      <c r="J2704" s="60">
        <v>6607000</v>
      </c>
      <c r="K2704" s="60">
        <v>6607000</v>
      </c>
      <c r="L2704" s="60">
        <v>6607000</v>
      </c>
      <c r="M2704" s="60">
        <v>6607000</v>
      </c>
      <c r="N2704" s="60">
        <v>6607000</v>
      </c>
      <c r="O2704" s="60">
        <v>6607000</v>
      </c>
      <c r="P2704" s="60">
        <v>6607000</v>
      </c>
      <c r="Q2704" s="60">
        <v>6607000</v>
      </c>
      <c r="R2704" s="60">
        <v>6607000</v>
      </c>
      <c r="S2704" s="60">
        <v>6621636.0199999996</v>
      </c>
      <c r="T2704" s="60">
        <v>6597231.7800000003</v>
      </c>
      <c r="U2704" s="58">
        <f t="shared" si="42"/>
        <v>79288867.799999997</v>
      </c>
    </row>
    <row r="2705" spans="1:21">
      <c r="A2705" s="59">
        <v>2201</v>
      </c>
      <c r="B2705" s="59" t="s">
        <v>87</v>
      </c>
      <c r="C2705" s="59">
        <v>2201</v>
      </c>
      <c r="D2705" s="59" t="s">
        <v>87</v>
      </c>
      <c r="E2705" s="59" t="s">
        <v>1482</v>
      </c>
      <c r="F2705" s="59" t="s">
        <v>1483</v>
      </c>
      <c r="G2705" s="59">
        <v>9408200</v>
      </c>
      <c r="H2705" s="59" t="s">
        <v>1427</v>
      </c>
      <c r="I2705" s="60">
        <v>9000</v>
      </c>
      <c r="J2705" s="60">
        <v>9000</v>
      </c>
      <c r="K2705" s="60">
        <v>9000</v>
      </c>
      <c r="L2705" s="60">
        <v>9000</v>
      </c>
      <c r="M2705" s="60">
        <v>9000</v>
      </c>
      <c r="N2705" s="60">
        <v>9000</v>
      </c>
      <c r="O2705" s="60">
        <v>9000</v>
      </c>
      <c r="P2705" s="60">
        <v>9000</v>
      </c>
      <c r="Q2705" s="60">
        <v>9000</v>
      </c>
      <c r="R2705" s="60">
        <v>9000</v>
      </c>
      <c r="S2705" s="60">
        <v>9000</v>
      </c>
      <c r="T2705" s="60">
        <v>9000</v>
      </c>
      <c r="U2705" s="58">
        <f t="shared" si="42"/>
        <v>108000</v>
      </c>
    </row>
    <row r="2706" spans="1:21">
      <c r="A2706" s="59">
        <v>2201</v>
      </c>
      <c r="B2706" s="59" t="s">
        <v>87</v>
      </c>
      <c r="C2706" s="59">
        <v>2201</v>
      </c>
      <c r="D2706" s="59" t="s">
        <v>87</v>
      </c>
      <c r="E2706" s="59" t="s">
        <v>1484</v>
      </c>
      <c r="F2706" s="59" t="s">
        <v>1485</v>
      </c>
      <c r="G2706" s="59">
        <v>9408100</v>
      </c>
      <c r="H2706" s="59" t="s">
        <v>1426</v>
      </c>
      <c r="I2706" s="60">
        <v>140629.26999999999</v>
      </c>
      <c r="J2706" s="60">
        <v>128096.11</v>
      </c>
      <c r="K2706" s="60">
        <v>124866.58</v>
      </c>
      <c r="L2706" s="60">
        <v>156349.49</v>
      </c>
      <c r="M2706" s="60">
        <v>156543.17000000001</v>
      </c>
      <c r="N2706" s="60">
        <v>164066.93</v>
      </c>
      <c r="O2706" s="60">
        <v>189685.42</v>
      </c>
      <c r="P2706" s="60">
        <v>195785.07</v>
      </c>
      <c r="Q2706" s="60">
        <v>178701.5</v>
      </c>
      <c r="R2706" s="60">
        <v>193873.68</v>
      </c>
      <c r="S2706" s="60">
        <v>105496.87</v>
      </c>
      <c r="T2706" s="60">
        <v>135570.76999999999</v>
      </c>
      <c r="U2706" s="58">
        <f t="shared" si="42"/>
        <v>1869664.8599999999</v>
      </c>
    </row>
    <row r="2707" spans="1:21">
      <c r="A2707" s="59">
        <v>2201</v>
      </c>
      <c r="B2707" s="59" t="s">
        <v>87</v>
      </c>
      <c r="C2707" s="59">
        <v>2201</v>
      </c>
      <c r="D2707" s="59" t="s">
        <v>87</v>
      </c>
      <c r="E2707" s="59" t="s">
        <v>1486</v>
      </c>
      <c r="F2707" s="59" t="s">
        <v>1487</v>
      </c>
      <c r="G2707" s="59">
        <v>9408100</v>
      </c>
      <c r="H2707" s="59" t="s">
        <v>1426</v>
      </c>
      <c r="I2707" s="60">
        <v>21342.73</v>
      </c>
      <c r="J2707" s="60">
        <v>16883.05</v>
      </c>
      <c r="K2707" s="60">
        <v>14912.79</v>
      </c>
      <c r="L2707" s="60">
        <v>14076.1</v>
      </c>
      <c r="M2707" s="60">
        <v>13603.17</v>
      </c>
      <c r="N2707" s="60">
        <v>13410.65</v>
      </c>
      <c r="O2707" s="60">
        <v>13105.69</v>
      </c>
      <c r="P2707" s="60">
        <v>14236.29</v>
      </c>
      <c r="Q2707" s="60">
        <v>13855.08</v>
      </c>
      <c r="R2707" s="60">
        <v>13116.12</v>
      </c>
      <c r="S2707" s="60">
        <v>15644.83</v>
      </c>
      <c r="T2707" s="60">
        <v>14880.79</v>
      </c>
      <c r="U2707" s="58">
        <f t="shared" si="42"/>
        <v>179067.28999999998</v>
      </c>
    </row>
    <row r="2708" spans="1:21">
      <c r="A2708" s="59">
        <v>2201</v>
      </c>
      <c r="B2708" s="59" t="s">
        <v>87</v>
      </c>
      <c r="C2708" s="59">
        <v>2201</v>
      </c>
      <c r="D2708" s="59" t="s">
        <v>87</v>
      </c>
      <c r="E2708" s="59" t="s">
        <v>1488</v>
      </c>
      <c r="F2708" s="59" t="s">
        <v>1489</v>
      </c>
      <c r="G2708" s="59">
        <v>9408100</v>
      </c>
      <c r="H2708" s="59" t="s">
        <v>1426</v>
      </c>
      <c r="I2708" s="60"/>
      <c r="J2708" s="60">
        <v>1534.11</v>
      </c>
      <c r="K2708" s="60"/>
      <c r="L2708" s="60"/>
      <c r="M2708" s="60"/>
      <c r="N2708" s="60"/>
      <c r="O2708" s="60"/>
      <c r="P2708" s="60"/>
      <c r="Q2708" s="60"/>
      <c r="R2708" s="60"/>
      <c r="S2708" s="60"/>
      <c r="T2708" s="60"/>
      <c r="U2708" s="58">
        <f t="shared" si="42"/>
        <v>1534.11</v>
      </c>
    </row>
    <row r="2709" spans="1:21">
      <c r="A2709" s="59">
        <v>2201</v>
      </c>
      <c r="B2709" s="59" t="s">
        <v>87</v>
      </c>
      <c r="C2709" s="59">
        <v>2201</v>
      </c>
      <c r="D2709" s="59" t="s">
        <v>87</v>
      </c>
      <c r="E2709" s="59" t="s">
        <v>1490</v>
      </c>
      <c r="F2709" s="59" t="s">
        <v>1491</v>
      </c>
      <c r="G2709" s="59">
        <v>9408100</v>
      </c>
      <c r="H2709" s="59" t="s">
        <v>1426</v>
      </c>
      <c r="I2709" s="60"/>
      <c r="J2709" s="60"/>
      <c r="K2709" s="60">
        <v>412.5</v>
      </c>
      <c r="L2709" s="60"/>
      <c r="M2709" s="60"/>
      <c r="N2709" s="60"/>
      <c r="O2709" s="60">
        <v>35175</v>
      </c>
      <c r="P2709" s="60">
        <v>20177.5</v>
      </c>
      <c r="Q2709" s="60">
        <v>601</v>
      </c>
      <c r="R2709" s="60"/>
      <c r="S2709" s="60"/>
      <c r="T2709" s="60"/>
      <c r="U2709" s="58">
        <f t="shared" si="42"/>
        <v>56366</v>
      </c>
    </row>
    <row r="2710" spans="1:21">
      <c r="A2710" s="59">
        <v>2201</v>
      </c>
      <c r="B2710" s="59" t="s">
        <v>87</v>
      </c>
      <c r="C2710" s="59">
        <v>2201</v>
      </c>
      <c r="D2710" s="59" t="s">
        <v>87</v>
      </c>
      <c r="E2710" s="59" t="s">
        <v>1492</v>
      </c>
      <c r="F2710" s="59" t="s">
        <v>1493</v>
      </c>
      <c r="G2710" s="59">
        <v>9408100</v>
      </c>
      <c r="H2710" s="59" t="s">
        <v>1426</v>
      </c>
      <c r="I2710" s="60"/>
      <c r="J2710" s="60"/>
      <c r="K2710" s="60"/>
      <c r="L2710" s="60"/>
      <c r="M2710" s="60"/>
      <c r="N2710" s="60"/>
      <c r="O2710" s="60"/>
      <c r="P2710" s="60"/>
      <c r="Q2710" s="60">
        <v>10530.23</v>
      </c>
      <c r="R2710" s="60"/>
      <c r="S2710" s="60"/>
      <c r="T2710" s="60"/>
      <c r="U2710" s="58">
        <f t="shared" si="42"/>
        <v>10530.23</v>
      </c>
    </row>
    <row r="2711" spans="1:21">
      <c r="A2711" s="59">
        <v>2201</v>
      </c>
      <c r="B2711" s="59" t="s">
        <v>87</v>
      </c>
      <c r="C2711" s="59">
        <v>2201</v>
      </c>
      <c r="D2711" s="59" t="s">
        <v>87</v>
      </c>
      <c r="E2711" s="59" t="s">
        <v>1494</v>
      </c>
      <c r="F2711" s="59" t="s">
        <v>1495</v>
      </c>
      <c r="G2711" s="59">
        <v>9408100</v>
      </c>
      <c r="H2711" s="59" t="s">
        <v>1426</v>
      </c>
      <c r="I2711" s="60"/>
      <c r="J2711" s="60"/>
      <c r="K2711" s="60"/>
      <c r="L2711" s="60"/>
      <c r="M2711" s="60"/>
      <c r="N2711" s="60">
        <v>-707096.21</v>
      </c>
      <c r="O2711" s="60"/>
      <c r="P2711" s="60"/>
      <c r="Q2711" s="60"/>
      <c r="R2711" s="60"/>
      <c r="S2711" s="60"/>
      <c r="T2711" s="60"/>
      <c r="U2711" s="58">
        <f t="shared" si="42"/>
        <v>-707096.21</v>
      </c>
    </row>
    <row r="2712" spans="1:21">
      <c r="A2712" s="59">
        <v>2201</v>
      </c>
      <c r="B2712" s="59" t="s">
        <v>87</v>
      </c>
      <c r="C2712" s="59">
        <v>2201</v>
      </c>
      <c r="D2712" s="59" t="s">
        <v>87</v>
      </c>
      <c r="E2712" s="59" t="s">
        <v>1496</v>
      </c>
      <c r="F2712" s="59" t="s">
        <v>1497</v>
      </c>
      <c r="G2712" s="59">
        <v>9184100</v>
      </c>
      <c r="H2712" s="59" t="s">
        <v>93</v>
      </c>
      <c r="I2712" s="60">
        <v>-453248.45</v>
      </c>
      <c r="J2712" s="60">
        <v>-459735.46</v>
      </c>
      <c r="K2712" s="60">
        <v>-529892.54</v>
      </c>
      <c r="L2712" s="60">
        <v>-477555.43</v>
      </c>
      <c r="M2712" s="60">
        <v>-571256.02</v>
      </c>
      <c r="N2712" s="60">
        <v>-547535.4</v>
      </c>
      <c r="O2712" s="60">
        <v>-506321.04</v>
      </c>
      <c r="P2712" s="60">
        <v>-571029.31000000006</v>
      </c>
      <c r="Q2712" s="60">
        <v>-552171.27</v>
      </c>
      <c r="R2712" s="60">
        <v>-528974.63</v>
      </c>
      <c r="S2712" s="60">
        <v>-554680.18000000005</v>
      </c>
      <c r="T2712" s="60">
        <v>-534404.98</v>
      </c>
      <c r="U2712" s="58">
        <f t="shared" si="42"/>
        <v>-6286804.709999999</v>
      </c>
    </row>
    <row r="2713" spans="1:21">
      <c r="A2713" s="59">
        <v>2201</v>
      </c>
      <c r="B2713" s="59" t="s">
        <v>87</v>
      </c>
      <c r="C2713" s="59">
        <v>2201</v>
      </c>
      <c r="D2713" s="59" t="s">
        <v>87</v>
      </c>
      <c r="E2713" s="59" t="s">
        <v>1498</v>
      </c>
      <c r="F2713" s="59" t="s">
        <v>1499</v>
      </c>
      <c r="G2713" s="59">
        <v>9421000</v>
      </c>
      <c r="H2713" s="59" t="s">
        <v>1500</v>
      </c>
      <c r="I2713" s="60">
        <v>-1906385</v>
      </c>
      <c r="J2713" s="60">
        <v>-1895060</v>
      </c>
      <c r="K2713" s="60">
        <v>-1864074</v>
      </c>
      <c r="L2713" s="60">
        <v>-1789487</v>
      </c>
      <c r="M2713" s="60">
        <v>-1689853</v>
      </c>
      <c r="N2713" s="60">
        <v>-1557631</v>
      </c>
      <c r="O2713" s="60">
        <v>-1383993</v>
      </c>
      <c r="P2713" s="60">
        <v>-1198905</v>
      </c>
      <c r="Q2713" s="60">
        <v>-975662</v>
      </c>
      <c r="R2713" s="60">
        <v>-760132</v>
      </c>
      <c r="S2713" s="60">
        <v>-589762</v>
      </c>
      <c r="T2713" s="60">
        <v>-438777</v>
      </c>
      <c r="U2713" s="58">
        <f t="shared" si="42"/>
        <v>-16049721</v>
      </c>
    </row>
    <row r="2714" spans="1:21">
      <c r="A2714" s="59">
        <v>2201</v>
      </c>
      <c r="B2714" s="59" t="s">
        <v>87</v>
      </c>
      <c r="C2714" s="59">
        <v>2201</v>
      </c>
      <c r="D2714" s="59" t="s">
        <v>87</v>
      </c>
      <c r="E2714" s="59" t="s">
        <v>1501</v>
      </c>
      <c r="F2714" s="59" t="s">
        <v>1502</v>
      </c>
      <c r="G2714" s="59">
        <v>9421000</v>
      </c>
      <c r="H2714" s="59" t="s">
        <v>1500</v>
      </c>
      <c r="I2714" s="60"/>
      <c r="J2714" s="60">
        <v>-5419</v>
      </c>
      <c r="K2714" s="60">
        <v>-10729</v>
      </c>
      <c r="L2714" s="60">
        <v>-15636</v>
      </c>
      <c r="M2714" s="60">
        <v>-21001</v>
      </c>
      <c r="N2714" s="60">
        <v>-23757</v>
      </c>
      <c r="O2714" s="60">
        <v>-25758</v>
      </c>
      <c r="P2714" s="60">
        <v>-27985</v>
      </c>
      <c r="Q2714" s="60">
        <v>-30235</v>
      </c>
      <c r="R2714" s="60">
        <v>-32299</v>
      </c>
      <c r="S2714" s="60">
        <v>-34146</v>
      </c>
      <c r="T2714" s="60">
        <v>-38110</v>
      </c>
      <c r="U2714" s="58">
        <f t="shared" si="42"/>
        <v>-265075</v>
      </c>
    </row>
    <row r="2715" spans="1:21">
      <c r="A2715" s="59">
        <v>2201</v>
      </c>
      <c r="B2715" s="59" t="s">
        <v>87</v>
      </c>
      <c r="C2715" s="59">
        <v>2201</v>
      </c>
      <c r="D2715" s="59" t="s">
        <v>87</v>
      </c>
      <c r="E2715" s="59" t="s">
        <v>1503</v>
      </c>
      <c r="F2715" s="59" t="s">
        <v>1504</v>
      </c>
      <c r="G2715" s="59">
        <v>9421000</v>
      </c>
      <c r="H2715" s="59" t="s">
        <v>1500</v>
      </c>
      <c r="I2715" s="60"/>
      <c r="J2715" s="60"/>
      <c r="K2715" s="60"/>
      <c r="L2715" s="60"/>
      <c r="M2715" s="60"/>
      <c r="N2715" s="60"/>
      <c r="O2715" s="60"/>
      <c r="P2715" s="60"/>
      <c r="Q2715" s="60"/>
      <c r="R2715" s="60"/>
      <c r="S2715" s="60"/>
      <c r="T2715" s="60">
        <v>-3554</v>
      </c>
      <c r="U2715" s="58">
        <f t="shared" si="42"/>
        <v>-3554</v>
      </c>
    </row>
    <row r="2716" spans="1:21">
      <c r="A2716" s="59">
        <v>2201</v>
      </c>
      <c r="B2716" s="59" t="s">
        <v>87</v>
      </c>
      <c r="C2716" s="59">
        <v>2201</v>
      </c>
      <c r="D2716" s="59" t="s">
        <v>87</v>
      </c>
      <c r="E2716" s="59" t="s">
        <v>1505</v>
      </c>
      <c r="F2716" s="59" t="s">
        <v>1506</v>
      </c>
      <c r="G2716" s="59">
        <v>9419000</v>
      </c>
      <c r="H2716" s="59" t="s">
        <v>1507</v>
      </c>
      <c r="I2716" s="60">
        <v>-427251.45</v>
      </c>
      <c r="J2716" s="60">
        <v>-427251.45</v>
      </c>
      <c r="K2716" s="60">
        <v>-427251.45</v>
      </c>
      <c r="L2716" s="60">
        <v>-427251.45</v>
      </c>
      <c r="M2716" s="60">
        <v>-427251.45</v>
      </c>
      <c r="N2716" s="60">
        <v>-427251.45</v>
      </c>
      <c r="O2716" s="60">
        <v>-427251.45</v>
      </c>
      <c r="P2716" s="60">
        <v>-427251.45</v>
      </c>
      <c r="Q2716" s="60">
        <v>-427251.45</v>
      </c>
      <c r="R2716" s="60">
        <v>-427251.45</v>
      </c>
      <c r="S2716" s="60">
        <v>-427251.45</v>
      </c>
      <c r="T2716" s="60">
        <v>-427251.39</v>
      </c>
      <c r="U2716" s="58">
        <f t="shared" si="42"/>
        <v>-5127017.3400000008</v>
      </c>
    </row>
    <row r="2717" spans="1:21">
      <c r="A2717" s="59">
        <v>2201</v>
      </c>
      <c r="B2717" s="59" t="s">
        <v>87</v>
      </c>
      <c r="C2717" s="59">
        <v>2201</v>
      </c>
      <c r="D2717" s="59" t="s">
        <v>87</v>
      </c>
      <c r="E2717" s="59" t="s">
        <v>1508</v>
      </c>
      <c r="F2717" s="59" t="s">
        <v>1509</v>
      </c>
      <c r="G2717" s="59">
        <v>9419000</v>
      </c>
      <c r="H2717" s="59" t="s">
        <v>1507</v>
      </c>
      <c r="I2717" s="60">
        <v>-2706246.45</v>
      </c>
      <c r="J2717" s="60">
        <v>-2731625.43</v>
      </c>
      <c r="K2717" s="60">
        <v>-2979907.1</v>
      </c>
      <c r="L2717" s="60">
        <v>-3074341.59</v>
      </c>
      <c r="M2717" s="60">
        <v>-3220526.7</v>
      </c>
      <c r="N2717" s="60">
        <v>-3229022.69</v>
      </c>
      <c r="O2717" s="60">
        <v>-3394146.54</v>
      </c>
      <c r="P2717" s="60">
        <v>-3452542.47</v>
      </c>
      <c r="Q2717" s="60">
        <v>-3528396.19</v>
      </c>
      <c r="R2717" s="60">
        <v>-3809602.64</v>
      </c>
      <c r="S2717" s="60">
        <v>-3714784.74</v>
      </c>
      <c r="T2717" s="60">
        <v>-2575377.75</v>
      </c>
      <c r="U2717" s="58">
        <f t="shared" si="42"/>
        <v>-38416520.289999999</v>
      </c>
    </row>
    <row r="2718" spans="1:21">
      <c r="A2718" s="59">
        <v>2201</v>
      </c>
      <c r="B2718" s="59" t="s">
        <v>87</v>
      </c>
      <c r="C2718" s="59">
        <v>2201</v>
      </c>
      <c r="D2718" s="59" t="s">
        <v>87</v>
      </c>
      <c r="E2718" s="59" t="s">
        <v>1510</v>
      </c>
      <c r="F2718" s="59" t="s">
        <v>1511</v>
      </c>
      <c r="G2718" s="59">
        <v>9419000</v>
      </c>
      <c r="H2718" s="59" t="s">
        <v>1507</v>
      </c>
      <c r="I2718" s="60">
        <v>-328447.42</v>
      </c>
      <c r="J2718" s="60">
        <v>-314208.45</v>
      </c>
      <c r="K2718" s="60">
        <v>-326114.44</v>
      </c>
      <c r="L2718" s="60">
        <v>-313085.64</v>
      </c>
      <c r="M2718" s="60">
        <v>-350797.43</v>
      </c>
      <c r="N2718" s="60">
        <v>-380474.32</v>
      </c>
      <c r="O2718" s="60">
        <v>-347621.09</v>
      </c>
      <c r="P2718" s="60">
        <v>-355491.07</v>
      </c>
      <c r="Q2718" s="60">
        <v>-579747.55000000005</v>
      </c>
      <c r="R2718" s="60">
        <v>-194714.79</v>
      </c>
      <c r="S2718" s="60">
        <v>-192996.02</v>
      </c>
      <c r="T2718" s="60">
        <v>-134656.73000000001</v>
      </c>
      <c r="U2718" s="58">
        <f t="shared" si="42"/>
        <v>-3818354.95</v>
      </c>
    </row>
    <row r="2719" spans="1:21">
      <c r="A2719" s="59">
        <v>2201</v>
      </c>
      <c r="B2719" s="59" t="s">
        <v>87</v>
      </c>
      <c r="C2719" s="59">
        <v>2201</v>
      </c>
      <c r="D2719" s="59" t="s">
        <v>87</v>
      </c>
      <c r="E2719" s="59" t="s">
        <v>1512</v>
      </c>
      <c r="F2719" s="59" t="s">
        <v>1513</v>
      </c>
      <c r="G2719" s="59">
        <v>9419100</v>
      </c>
      <c r="H2719" s="59" t="s">
        <v>1514</v>
      </c>
      <c r="I2719" s="60">
        <v>-996048.69</v>
      </c>
      <c r="J2719" s="60">
        <v>-1061893.3500000001</v>
      </c>
      <c r="K2719" s="60">
        <v>-1138225.8</v>
      </c>
      <c r="L2719" s="60">
        <v>-1262349.8799999999</v>
      </c>
      <c r="M2719" s="60">
        <v>-1378224.42</v>
      </c>
      <c r="N2719" s="60">
        <v>-1511920.13</v>
      </c>
      <c r="O2719" s="60">
        <v>-1673165.29</v>
      </c>
      <c r="P2719" s="60">
        <v>-1824489.26</v>
      </c>
      <c r="Q2719" s="60">
        <v>-1952360.84</v>
      </c>
      <c r="R2719" s="60">
        <v>-2081313.69</v>
      </c>
      <c r="S2719" s="60">
        <v>-2190714.2000000002</v>
      </c>
      <c r="T2719" s="60">
        <v>-1859640.88</v>
      </c>
      <c r="U2719" s="58">
        <f t="shared" si="42"/>
        <v>-18930346.429999996</v>
      </c>
    </row>
    <row r="2720" spans="1:21">
      <c r="A2720" s="59">
        <v>2201</v>
      </c>
      <c r="B2720" s="59" t="s">
        <v>87</v>
      </c>
      <c r="C2720" s="59">
        <v>2201</v>
      </c>
      <c r="D2720" s="59" t="s">
        <v>87</v>
      </c>
      <c r="E2720" s="59" t="s">
        <v>1515</v>
      </c>
      <c r="F2720" s="59" t="s">
        <v>1516</v>
      </c>
      <c r="G2720" s="59">
        <v>9184100</v>
      </c>
      <c r="H2720" s="59" t="s">
        <v>93</v>
      </c>
      <c r="I2720" s="60">
        <v>996048.69</v>
      </c>
      <c r="J2720" s="60">
        <v>1061893.3500000001</v>
      </c>
      <c r="K2720" s="60">
        <v>1138225.8</v>
      </c>
      <c r="L2720" s="60">
        <v>1262349.8799999999</v>
      </c>
      <c r="M2720" s="60">
        <v>1378224.42</v>
      </c>
      <c r="N2720" s="60">
        <v>1511920.13</v>
      </c>
      <c r="O2720" s="60">
        <v>1673165.29</v>
      </c>
      <c r="P2720" s="60">
        <v>1824489.26</v>
      </c>
      <c r="Q2720" s="60">
        <v>1952360.84</v>
      </c>
      <c r="R2720" s="60">
        <v>2081313.69</v>
      </c>
      <c r="S2720" s="60">
        <v>2190714.2000000002</v>
      </c>
      <c r="T2720" s="60">
        <v>1859640.88</v>
      </c>
      <c r="U2720" s="58">
        <f t="shared" si="42"/>
        <v>18930346.429999996</v>
      </c>
    </row>
    <row r="2721" spans="1:21">
      <c r="A2721" s="59">
        <v>2201</v>
      </c>
      <c r="B2721" s="59" t="s">
        <v>87</v>
      </c>
      <c r="C2721" s="59">
        <v>2201</v>
      </c>
      <c r="D2721" s="59" t="s">
        <v>87</v>
      </c>
      <c r="E2721" s="59" t="s">
        <v>1517</v>
      </c>
      <c r="F2721" s="59" t="s">
        <v>1518</v>
      </c>
      <c r="G2721" s="59">
        <v>9421100</v>
      </c>
      <c r="H2721" s="59" t="s">
        <v>1519</v>
      </c>
      <c r="I2721" s="60">
        <v>-23830.38</v>
      </c>
      <c r="J2721" s="60">
        <v>-585.72</v>
      </c>
      <c r="K2721" s="60">
        <v>-12205.03</v>
      </c>
      <c r="L2721" s="60">
        <v>-12205.03</v>
      </c>
      <c r="M2721" s="60">
        <v>-12205.03</v>
      </c>
      <c r="N2721" s="60">
        <v>-12205.03</v>
      </c>
      <c r="O2721" s="60">
        <v>-12205.03</v>
      </c>
      <c r="P2721" s="60">
        <v>-12205.03</v>
      </c>
      <c r="Q2721" s="60">
        <v>-12205.03</v>
      </c>
      <c r="R2721" s="60">
        <v>-12205.03</v>
      </c>
      <c r="S2721" s="60">
        <v>-582.70000000000005</v>
      </c>
      <c r="T2721" s="60">
        <v>-612.9</v>
      </c>
      <c r="U2721" s="58">
        <f t="shared" si="42"/>
        <v>-123251.93999999999</v>
      </c>
    </row>
    <row r="2722" spans="1:21">
      <c r="A2722" s="59">
        <v>2201</v>
      </c>
      <c r="B2722" s="59" t="s">
        <v>87</v>
      </c>
      <c r="C2722" s="59">
        <v>2201</v>
      </c>
      <c r="D2722" s="59" t="s">
        <v>87</v>
      </c>
      <c r="E2722" s="59" t="s">
        <v>1520</v>
      </c>
      <c r="F2722" s="59" t="s">
        <v>1521</v>
      </c>
      <c r="G2722" s="59">
        <v>9184100</v>
      </c>
      <c r="H2722" s="59" t="s">
        <v>93</v>
      </c>
      <c r="I2722" s="60">
        <v>-3.9</v>
      </c>
      <c r="J2722" s="60">
        <v>-0.34</v>
      </c>
      <c r="K2722" s="60">
        <v>-9.2100000000000009</v>
      </c>
      <c r="L2722" s="60">
        <v>-0.48</v>
      </c>
      <c r="M2722" s="60">
        <v>-0.51</v>
      </c>
      <c r="N2722" s="60">
        <v>-4.0599999999999996</v>
      </c>
      <c r="O2722" s="60">
        <v>-0.4</v>
      </c>
      <c r="P2722" s="60">
        <v>-0.74</v>
      </c>
      <c r="Q2722" s="60">
        <v>-0.68</v>
      </c>
      <c r="R2722" s="60">
        <v>-1.04</v>
      </c>
      <c r="S2722" s="60">
        <v>-1.28</v>
      </c>
      <c r="T2722" s="60">
        <v>-0.63</v>
      </c>
      <c r="U2722" s="58">
        <f t="shared" si="42"/>
        <v>-23.269999999999996</v>
      </c>
    </row>
    <row r="2723" spans="1:21">
      <c r="A2723" s="59">
        <v>2201</v>
      </c>
      <c r="B2723" s="59" t="s">
        <v>87</v>
      </c>
      <c r="C2723" s="59">
        <v>2201</v>
      </c>
      <c r="D2723" s="59" t="s">
        <v>87</v>
      </c>
      <c r="E2723" s="59" t="s">
        <v>1520</v>
      </c>
      <c r="F2723" s="59" t="s">
        <v>1521</v>
      </c>
      <c r="G2723" s="59">
        <v>9416000</v>
      </c>
      <c r="H2723" s="59" t="s">
        <v>1015</v>
      </c>
      <c r="I2723" s="60">
        <v>561</v>
      </c>
      <c r="J2723" s="60">
        <v>561</v>
      </c>
      <c r="K2723" s="60">
        <v>561</v>
      </c>
      <c r="L2723" s="60">
        <v>561</v>
      </c>
      <c r="M2723" s="60">
        <v>561</v>
      </c>
      <c r="N2723" s="60">
        <v>561</v>
      </c>
      <c r="O2723" s="60">
        <v>561</v>
      </c>
      <c r="P2723" s="60">
        <v>561</v>
      </c>
      <c r="Q2723" s="60">
        <v>561</v>
      </c>
      <c r="R2723" s="60">
        <v>561</v>
      </c>
      <c r="S2723" s="60">
        <v>561</v>
      </c>
      <c r="T2723" s="60">
        <v>561</v>
      </c>
      <c r="U2723" s="58">
        <f t="shared" si="42"/>
        <v>6732</v>
      </c>
    </row>
    <row r="2724" spans="1:21">
      <c r="A2724" s="59">
        <v>2201</v>
      </c>
      <c r="B2724" s="59" t="s">
        <v>87</v>
      </c>
      <c r="C2724" s="59">
        <v>2201</v>
      </c>
      <c r="D2724" s="59" t="s">
        <v>87</v>
      </c>
      <c r="E2724" s="59" t="s">
        <v>1520</v>
      </c>
      <c r="F2724" s="59" t="s">
        <v>1521</v>
      </c>
      <c r="G2724" s="59">
        <v>9418000</v>
      </c>
      <c r="H2724" s="59" t="s">
        <v>1522</v>
      </c>
      <c r="I2724" s="60">
        <v>5090.04</v>
      </c>
      <c r="J2724" s="60">
        <v>5090.04</v>
      </c>
      <c r="K2724" s="60">
        <v>5090.04</v>
      </c>
      <c r="L2724" s="60">
        <v>5090.04</v>
      </c>
      <c r="M2724" s="60">
        <v>5090.04</v>
      </c>
      <c r="N2724" s="60">
        <v>5090.04</v>
      </c>
      <c r="O2724" s="60">
        <v>5090.04</v>
      </c>
      <c r="P2724" s="60">
        <v>5090.04</v>
      </c>
      <c r="Q2724" s="60">
        <v>5090.04</v>
      </c>
      <c r="R2724" s="60">
        <v>5090.04</v>
      </c>
      <c r="S2724" s="60">
        <v>5090.04</v>
      </c>
      <c r="T2724" s="60">
        <v>5090.04</v>
      </c>
      <c r="U2724" s="58">
        <f t="shared" si="42"/>
        <v>61080.480000000003</v>
      </c>
    </row>
    <row r="2725" spans="1:21">
      <c r="A2725" s="59">
        <v>2201</v>
      </c>
      <c r="B2725" s="59" t="s">
        <v>87</v>
      </c>
      <c r="C2725" s="59">
        <v>2201</v>
      </c>
      <c r="D2725" s="59" t="s">
        <v>87</v>
      </c>
      <c r="E2725" s="59" t="s">
        <v>1520</v>
      </c>
      <c r="F2725" s="59" t="s">
        <v>1521</v>
      </c>
      <c r="G2725" s="59">
        <v>9502000</v>
      </c>
      <c r="H2725" s="59" t="s">
        <v>1019</v>
      </c>
      <c r="I2725" s="60"/>
      <c r="J2725" s="60">
        <v>-0.03</v>
      </c>
      <c r="K2725" s="60">
        <v>-0.01</v>
      </c>
      <c r="L2725" s="60"/>
      <c r="M2725" s="60"/>
      <c r="N2725" s="60"/>
      <c r="O2725" s="60"/>
      <c r="P2725" s="60"/>
      <c r="Q2725" s="60">
        <v>-0.03</v>
      </c>
      <c r="R2725" s="60">
        <v>-0.04</v>
      </c>
      <c r="S2725" s="60">
        <v>-0.02</v>
      </c>
      <c r="T2725" s="60"/>
      <c r="U2725" s="58">
        <f t="shared" si="42"/>
        <v>-0.13</v>
      </c>
    </row>
    <row r="2726" spans="1:21">
      <c r="A2726" s="59">
        <v>2201</v>
      </c>
      <c r="B2726" s="59" t="s">
        <v>87</v>
      </c>
      <c r="C2726" s="59">
        <v>2201</v>
      </c>
      <c r="D2726" s="59" t="s">
        <v>87</v>
      </c>
      <c r="E2726" s="59" t="s">
        <v>1520</v>
      </c>
      <c r="F2726" s="59" t="s">
        <v>1521</v>
      </c>
      <c r="G2726" s="59">
        <v>9505000</v>
      </c>
      <c r="H2726" s="59" t="s">
        <v>1020</v>
      </c>
      <c r="I2726" s="60"/>
      <c r="J2726" s="60"/>
      <c r="K2726" s="60"/>
      <c r="L2726" s="60"/>
      <c r="M2726" s="60"/>
      <c r="N2726" s="60"/>
      <c r="O2726" s="60"/>
      <c r="P2726" s="60"/>
      <c r="Q2726" s="60">
        <v>-0.05</v>
      </c>
      <c r="R2726" s="60">
        <v>-0.06</v>
      </c>
      <c r="S2726" s="60">
        <v>-0.02</v>
      </c>
      <c r="T2726" s="60"/>
      <c r="U2726" s="58">
        <f t="shared" si="42"/>
        <v>-0.13</v>
      </c>
    </row>
    <row r="2727" spans="1:21">
      <c r="A2727" s="59">
        <v>2201</v>
      </c>
      <c r="B2727" s="59" t="s">
        <v>87</v>
      </c>
      <c r="C2727" s="59">
        <v>2201</v>
      </c>
      <c r="D2727" s="59" t="s">
        <v>87</v>
      </c>
      <c r="E2727" s="59" t="s">
        <v>1520</v>
      </c>
      <c r="F2727" s="59" t="s">
        <v>1521</v>
      </c>
      <c r="G2727" s="59">
        <v>9512000</v>
      </c>
      <c r="H2727" s="59" t="s">
        <v>1024</v>
      </c>
      <c r="I2727" s="60"/>
      <c r="J2727" s="60"/>
      <c r="K2727" s="60">
        <v>-0.99</v>
      </c>
      <c r="L2727" s="60"/>
      <c r="M2727" s="60"/>
      <c r="N2727" s="60"/>
      <c r="O2727" s="60"/>
      <c r="P2727" s="60"/>
      <c r="Q2727" s="60"/>
      <c r="R2727" s="60"/>
      <c r="S2727" s="60"/>
      <c r="T2727" s="60"/>
      <c r="U2727" s="58">
        <f t="shared" si="42"/>
        <v>-0.99</v>
      </c>
    </row>
    <row r="2728" spans="1:21">
      <c r="A2728" s="59">
        <v>2201</v>
      </c>
      <c r="B2728" s="59" t="s">
        <v>87</v>
      </c>
      <c r="C2728" s="59">
        <v>2201</v>
      </c>
      <c r="D2728" s="59" t="s">
        <v>87</v>
      </c>
      <c r="E2728" s="59" t="s">
        <v>1520</v>
      </c>
      <c r="F2728" s="59" t="s">
        <v>1521</v>
      </c>
      <c r="G2728" s="59">
        <v>9514000</v>
      </c>
      <c r="H2728" s="59" t="s">
        <v>1026</v>
      </c>
      <c r="I2728" s="60"/>
      <c r="J2728" s="60"/>
      <c r="K2728" s="60"/>
      <c r="L2728" s="60"/>
      <c r="M2728" s="60"/>
      <c r="N2728" s="60">
        <v>-2</v>
      </c>
      <c r="O2728" s="60"/>
      <c r="P2728" s="60"/>
      <c r="Q2728" s="60">
        <v>0</v>
      </c>
      <c r="R2728" s="60">
        <v>0</v>
      </c>
      <c r="S2728" s="60">
        <v>0</v>
      </c>
      <c r="T2728" s="60"/>
      <c r="U2728" s="58">
        <f t="shared" si="42"/>
        <v>-2</v>
      </c>
    </row>
    <row r="2729" spans="1:21">
      <c r="A2729" s="59">
        <v>2201</v>
      </c>
      <c r="B2729" s="59" t="s">
        <v>87</v>
      </c>
      <c r="C2729" s="59">
        <v>2201</v>
      </c>
      <c r="D2729" s="59" t="s">
        <v>87</v>
      </c>
      <c r="E2729" s="59" t="s">
        <v>1520</v>
      </c>
      <c r="F2729" s="59" t="s">
        <v>1521</v>
      </c>
      <c r="G2729" s="59">
        <v>9560000</v>
      </c>
      <c r="H2729" s="59" t="s">
        <v>1035</v>
      </c>
      <c r="I2729" s="60"/>
      <c r="J2729" s="60"/>
      <c r="K2729" s="60"/>
      <c r="L2729" s="60"/>
      <c r="M2729" s="60"/>
      <c r="N2729" s="60">
        <v>-0.06</v>
      </c>
      <c r="O2729" s="60"/>
      <c r="P2729" s="60"/>
      <c r="Q2729" s="60"/>
      <c r="R2729" s="60"/>
      <c r="S2729" s="60"/>
      <c r="T2729" s="60"/>
      <c r="U2729" s="58">
        <f t="shared" si="42"/>
        <v>-0.06</v>
      </c>
    </row>
    <row r="2730" spans="1:21">
      <c r="A2730" s="59">
        <v>2201</v>
      </c>
      <c r="B2730" s="59" t="s">
        <v>87</v>
      </c>
      <c r="C2730" s="59">
        <v>2201</v>
      </c>
      <c r="D2730" s="59" t="s">
        <v>87</v>
      </c>
      <c r="E2730" s="59" t="s">
        <v>1520</v>
      </c>
      <c r="F2730" s="59" t="s">
        <v>1521</v>
      </c>
      <c r="G2730" s="59">
        <v>9561200</v>
      </c>
      <c r="H2730" s="59" t="s">
        <v>1037</v>
      </c>
      <c r="I2730" s="60">
        <v>-0.05</v>
      </c>
      <c r="J2730" s="60">
        <v>-0.05</v>
      </c>
      <c r="K2730" s="60">
        <v>-0.01</v>
      </c>
      <c r="L2730" s="60"/>
      <c r="M2730" s="60"/>
      <c r="N2730" s="60"/>
      <c r="O2730" s="60"/>
      <c r="P2730" s="60"/>
      <c r="Q2730" s="60"/>
      <c r="R2730" s="60"/>
      <c r="S2730" s="60"/>
      <c r="T2730" s="60"/>
      <c r="U2730" s="58">
        <f t="shared" si="42"/>
        <v>-0.11</v>
      </c>
    </row>
    <row r="2731" spans="1:21">
      <c r="A2731" s="59">
        <v>2201</v>
      </c>
      <c r="B2731" s="59" t="s">
        <v>87</v>
      </c>
      <c r="C2731" s="59">
        <v>2201</v>
      </c>
      <c r="D2731" s="59" t="s">
        <v>87</v>
      </c>
      <c r="E2731" s="59" t="s">
        <v>1520</v>
      </c>
      <c r="F2731" s="59" t="s">
        <v>1521</v>
      </c>
      <c r="G2731" s="59">
        <v>9562000</v>
      </c>
      <c r="H2731" s="59" t="s">
        <v>1039</v>
      </c>
      <c r="I2731" s="60"/>
      <c r="J2731" s="60">
        <v>0</v>
      </c>
      <c r="K2731" s="60">
        <v>-0.01</v>
      </c>
      <c r="L2731" s="60"/>
      <c r="M2731" s="60"/>
      <c r="N2731" s="60">
        <v>-0.08</v>
      </c>
      <c r="O2731" s="60">
        <v>-7.0000000000000007E-2</v>
      </c>
      <c r="P2731" s="60">
        <v>-0.04</v>
      </c>
      <c r="Q2731" s="60"/>
      <c r="R2731" s="60"/>
      <c r="S2731" s="60"/>
      <c r="T2731" s="60"/>
      <c r="U2731" s="58">
        <f t="shared" si="42"/>
        <v>-0.2</v>
      </c>
    </row>
    <row r="2732" spans="1:21">
      <c r="A2732" s="59">
        <v>2201</v>
      </c>
      <c r="B2732" s="59" t="s">
        <v>87</v>
      </c>
      <c r="C2732" s="59">
        <v>2201</v>
      </c>
      <c r="D2732" s="59" t="s">
        <v>87</v>
      </c>
      <c r="E2732" s="59" t="s">
        <v>1520</v>
      </c>
      <c r="F2732" s="59" t="s">
        <v>1521</v>
      </c>
      <c r="G2732" s="59">
        <v>9563000</v>
      </c>
      <c r="H2732" s="59" t="s">
        <v>1040</v>
      </c>
      <c r="I2732" s="60"/>
      <c r="J2732" s="60"/>
      <c r="K2732" s="60"/>
      <c r="L2732" s="60"/>
      <c r="M2732" s="60"/>
      <c r="N2732" s="60">
        <v>-0.13</v>
      </c>
      <c r="O2732" s="60"/>
      <c r="P2732" s="60"/>
      <c r="Q2732" s="60"/>
      <c r="R2732" s="60"/>
      <c r="S2732" s="60"/>
      <c r="T2732" s="60"/>
      <c r="U2732" s="58">
        <f t="shared" si="42"/>
        <v>-0.13</v>
      </c>
    </row>
    <row r="2733" spans="1:21">
      <c r="A2733" s="59">
        <v>2201</v>
      </c>
      <c r="B2733" s="59" t="s">
        <v>87</v>
      </c>
      <c r="C2733" s="59">
        <v>2201</v>
      </c>
      <c r="D2733" s="59" t="s">
        <v>87</v>
      </c>
      <c r="E2733" s="59" t="s">
        <v>1520</v>
      </c>
      <c r="F2733" s="59" t="s">
        <v>1521</v>
      </c>
      <c r="G2733" s="59">
        <v>9566000</v>
      </c>
      <c r="H2733" s="59" t="s">
        <v>1041</v>
      </c>
      <c r="I2733" s="60"/>
      <c r="J2733" s="60"/>
      <c r="K2733" s="60">
        <v>0</v>
      </c>
      <c r="L2733" s="60"/>
      <c r="M2733" s="60"/>
      <c r="N2733" s="60">
        <v>-0.14000000000000001</v>
      </c>
      <c r="O2733" s="60"/>
      <c r="P2733" s="60"/>
      <c r="Q2733" s="60"/>
      <c r="R2733" s="60"/>
      <c r="S2733" s="60"/>
      <c r="T2733" s="60"/>
      <c r="U2733" s="58">
        <f t="shared" si="42"/>
        <v>-0.14000000000000001</v>
      </c>
    </row>
    <row r="2734" spans="1:21">
      <c r="A2734" s="59">
        <v>2201</v>
      </c>
      <c r="B2734" s="59" t="s">
        <v>87</v>
      </c>
      <c r="C2734" s="59">
        <v>2201</v>
      </c>
      <c r="D2734" s="59" t="s">
        <v>87</v>
      </c>
      <c r="E2734" s="59" t="s">
        <v>1520</v>
      </c>
      <c r="F2734" s="59" t="s">
        <v>1521</v>
      </c>
      <c r="G2734" s="59">
        <v>9570000</v>
      </c>
      <c r="H2734" s="59" t="s">
        <v>1045</v>
      </c>
      <c r="I2734" s="60"/>
      <c r="J2734" s="60"/>
      <c r="K2734" s="60">
        <v>0</v>
      </c>
      <c r="L2734" s="60"/>
      <c r="M2734" s="60"/>
      <c r="N2734" s="60"/>
      <c r="O2734" s="60"/>
      <c r="P2734" s="60"/>
      <c r="Q2734" s="60"/>
      <c r="R2734" s="60"/>
      <c r="S2734" s="60"/>
      <c r="T2734" s="60"/>
      <c r="U2734" s="58">
        <f t="shared" si="42"/>
        <v>0</v>
      </c>
    </row>
    <row r="2735" spans="1:21">
      <c r="A2735" s="59">
        <v>2201</v>
      </c>
      <c r="B2735" s="59" t="s">
        <v>87</v>
      </c>
      <c r="C2735" s="59">
        <v>2201</v>
      </c>
      <c r="D2735" s="59" t="s">
        <v>87</v>
      </c>
      <c r="E2735" s="59" t="s">
        <v>1520</v>
      </c>
      <c r="F2735" s="59" t="s">
        <v>1521</v>
      </c>
      <c r="G2735" s="59">
        <v>9571000</v>
      </c>
      <c r="H2735" s="59" t="s">
        <v>1046</v>
      </c>
      <c r="I2735" s="60"/>
      <c r="J2735" s="60">
        <v>0</v>
      </c>
      <c r="K2735" s="60"/>
      <c r="L2735" s="60"/>
      <c r="M2735" s="60"/>
      <c r="N2735" s="60">
        <v>-0.23</v>
      </c>
      <c r="O2735" s="60">
        <v>0</v>
      </c>
      <c r="P2735" s="60"/>
      <c r="Q2735" s="60"/>
      <c r="R2735" s="60"/>
      <c r="S2735" s="60"/>
      <c r="T2735" s="60"/>
      <c r="U2735" s="58">
        <f t="shared" si="42"/>
        <v>-0.23</v>
      </c>
    </row>
    <row r="2736" spans="1:21">
      <c r="A2736" s="59">
        <v>2201</v>
      </c>
      <c r="B2736" s="59" t="s">
        <v>87</v>
      </c>
      <c r="C2736" s="59">
        <v>2201</v>
      </c>
      <c r="D2736" s="59" t="s">
        <v>87</v>
      </c>
      <c r="E2736" s="59" t="s">
        <v>1520</v>
      </c>
      <c r="F2736" s="59" t="s">
        <v>1521</v>
      </c>
      <c r="G2736" s="59">
        <v>9580000</v>
      </c>
      <c r="H2736" s="59" t="s">
        <v>1047</v>
      </c>
      <c r="I2736" s="60"/>
      <c r="J2736" s="60">
        <v>0</v>
      </c>
      <c r="K2736" s="60">
        <v>-0.24</v>
      </c>
      <c r="L2736" s="60">
        <v>-0.02</v>
      </c>
      <c r="M2736" s="60"/>
      <c r="N2736" s="60">
        <v>-0.02</v>
      </c>
      <c r="O2736" s="60">
        <v>-7.0000000000000007E-2</v>
      </c>
      <c r="P2736" s="60"/>
      <c r="Q2736" s="60"/>
      <c r="R2736" s="60"/>
      <c r="S2736" s="60"/>
      <c r="T2736" s="60"/>
      <c r="U2736" s="58">
        <f t="shared" si="42"/>
        <v>-0.35000000000000003</v>
      </c>
    </row>
    <row r="2737" spans="1:21">
      <c r="A2737" s="59">
        <v>2201</v>
      </c>
      <c r="B2737" s="59" t="s">
        <v>87</v>
      </c>
      <c r="C2737" s="59">
        <v>2201</v>
      </c>
      <c r="D2737" s="59" t="s">
        <v>87</v>
      </c>
      <c r="E2737" s="59" t="s">
        <v>1520</v>
      </c>
      <c r="F2737" s="59" t="s">
        <v>1521</v>
      </c>
      <c r="G2737" s="59">
        <v>9581000</v>
      </c>
      <c r="H2737" s="59" t="s">
        <v>1048</v>
      </c>
      <c r="I2737" s="60">
        <v>-0.12</v>
      </c>
      <c r="J2737" s="60">
        <v>-0.1</v>
      </c>
      <c r="K2737" s="60">
        <v>-0.08</v>
      </c>
      <c r="L2737" s="60"/>
      <c r="M2737" s="60">
        <v>0</v>
      </c>
      <c r="N2737" s="60">
        <v>-0.01</v>
      </c>
      <c r="O2737" s="60">
        <v>0</v>
      </c>
      <c r="P2737" s="60">
        <v>-0.01</v>
      </c>
      <c r="Q2737" s="60"/>
      <c r="R2737" s="60"/>
      <c r="S2737" s="60"/>
      <c r="T2737" s="60"/>
      <c r="U2737" s="58">
        <f t="shared" si="42"/>
        <v>-0.32</v>
      </c>
    </row>
    <row r="2738" spans="1:21">
      <c r="A2738" s="59">
        <v>2201</v>
      </c>
      <c r="B2738" s="59" t="s">
        <v>87</v>
      </c>
      <c r="C2738" s="59">
        <v>2201</v>
      </c>
      <c r="D2738" s="59" t="s">
        <v>87</v>
      </c>
      <c r="E2738" s="59" t="s">
        <v>1520</v>
      </c>
      <c r="F2738" s="59" t="s">
        <v>1521</v>
      </c>
      <c r="G2738" s="59">
        <v>9582000</v>
      </c>
      <c r="H2738" s="59" t="s">
        <v>1049</v>
      </c>
      <c r="I2738" s="60"/>
      <c r="J2738" s="60"/>
      <c r="K2738" s="60">
        <v>-0.1</v>
      </c>
      <c r="L2738" s="60"/>
      <c r="M2738" s="60"/>
      <c r="N2738" s="60"/>
      <c r="O2738" s="60"/>
      <c r="P2738" s="60"/>
      <c r="Q2738" s="60"/>
      <c r="R2738" s="60"/>
      <c r="S2738" s="60"/>
      <c r="T2738" s="60"/>
      <c r="U2738" s="58">
        <f t="shared" si="42"/>
        <v>-0.1</v>
      </c>
    </row>
    <row r="2739" spans="1:21">
      <c r="A2739" s="59">
        <v>2201</v>
      </c>
      <c r="B2739" s="59" t="s">
        <v>87</v>
      </c>
      <c r="C2739" s="59">
        <v>2201</v>
      </c>
      <c r="D2739" s="59" t="s">
        <v>87</v>
      </c>
      <c r="E2739" s="59" t="s">
        <v>1520</v>
      </c>
      <c r="F2739" s="59" t="s">
        <v>1521</v>
      </c>
      <c r="G2739" s="59">
        <v>9583000</v>
      </c>
      <c r="H2739" s="59" t="s">
        <v>1050</v>
      </c>
      <c r="I2739" s="60">
        <v>-0.42</v>
      </c>
      <c r="J2739" s="60">
        <v>-7.0000000000000007E-2</v>
      </c>
      <c r="K2739" s="60">
        <v>-0.31</v>
      </c>
      <c r="L2739" s="60">
        <v>-0.22</v>
      </c>
      <c r="M2739" s="60">
        <v>-0.2</v>
      </c>
      <c r="N2739" s="60">
        <v>-0.24</v>
      </c>
      <c r="O2739" s="60">
        <v>-0.14000000000000001</v>
      </c>
      <c r="P2739" s="60">
        <v>-0.23</v>
      </c>
      <c r="Q2739" s="60">
        <v>-1.08</v>
      </c>
      <c r="R2739" s="60">
        <v>-0.26</v>
      </c>
      <c r="S2739" s="60">
        <v>-0.4</v>
      </c>
      <c r="T2739" s="60">
        <v>-0.28999999999999998</v>
      </c>
      <c r="U2739" s="58">
        <f t="shared" si="42"/>
        <v>-3.86</v>
      </c>
    </row>
    <row r="2740" spans="1:21">
      <c r="A2740" s="59">
        <v>2201</v>
      </c>
      <c r="B2740" s="59" t="s">
        <v>87</v>
      </c>
      <c r="C2740" s="59">
        <v>2201</v>
      </c>
      <c r="D2740" s="59" t="s">
        <v>87</v>
      </c>
      <c r="E2740" s="59" t="s">
        <v>1520</v>
      </c>
      <c r="F2740" s="59" t="s">
        <v>1521</v>
      </c>
      <c r="G2740" s="59">
        <v>9585000</v>
      </c>
      <c r="H2740" s="59" t="s">
        <v>1052</v>
      </c>
      <c r="I2740" s="60">
        <v>-0.23</v>
      </c>
      <c r="J2740" s="60">
        <v>-0.21</v>
      </c>
      <c r="K2740" s="60">
        <v>-0.08</v>
      </c>
      <c r="L2740" s="60">
        <v>-0.03</v>
      </c>
      <c r="M2740" s="60">
        <v>-0.02</v>
      </c>
      <c r="N2740" s="60">
        <v>-0.03</v>
      </c>
      <c r="O2740" s="60">
        <v>-0.02</v>
      </c>
      <c r="P2740" s="60">
        <v>-0.03</v>
      </c>
      <c r="Q2740" s="60">
        <v>-0.03</v>
      </c>
      <c r="R2740" s="60">
        <v>-0.03</v>
      </c>
      <c r="S2740" s="60">
        <v>-0.05</v>
      </c>
      <c r="T2740" s="60">
        <v>-0.04</v>
      </c>
      <c r="U2740" s="58">
        <f t="shared" si="42"/>
        <v>-0.80000000000000027</v>
      </c>
    </row>
    <row r="2741" spans="1:21">
      <c r="A2741" s="59">
        <v>2201</v>
      </c>
      <c r="B2741" s="59" t="s">
        <v>87</v>
      </c>
      <c r="C2741" s="59">
        <v>2201</v>
      </c>
      <c r="D2741" s="59" t="s">
        <v>87</v>
      </c>
      <c r="E2741" s="59" t="s">
        <v>1520</v>
      </c>
      <c r="F2741" s="59" t="s">
        <v>1521</v>
      </c>
      <c r="G2741" s="59">
        <v>9586000</v>
      </c>
      <c r="H2741" s="59" t="s">
        <v>1053</v>
      </c>
      <c r="I2741" s="60">
        <v>-0.52</v>
      </c>
      <c r="J2741" s="60">
        <v>-0.48</v>
      </c>
      <c r="K2741" s="60">
        <v>-0.46</v>
      </c>
      <c r="L2741" s="60">
        <v>-0.09</v>
      </c>
      <c r="M2741" s="60">
        <v>-0.09</v>
      </c>
      <c r="N2741" s="60">
        <v>-0.14000000000000001</v>
      </c>
      <c r="O2741" s="60">
        <v>-0.09</v>
      </c>
      <c r="P2741" s="60">
        <v>-0.09</v>
      </c>
      <c r="Q2741" s="60">
        <v>-0.05</v>
      </c>
      <c r="R2741" s="60">
        <v>-0.06</v>
      </c>
      <c r="S2741" s="60">
        <v>-0.11</v>
      </c>
      <c r="T2741" s="60">
        <v>-7.0000000000000007E-2</v>
      </c>
      <c r="U2741" s="58">
        <f t="shared" si="42"/>
        <v>-2.25</v>
      </c>
    </row>
    <row r="2742" spans="1:21">
      <c r="A2742" s="59">
        <v>2201</v>
      </c>
      <c r="B2742" s="59" t="s">
        <v>87</v>
      </c>
      <c r="C2742" s="59">
        <v>2201</v>
      </c>
      <c r="D2742" s="59" t="s">
        <v>87</v>
      </c>
      <c r="E2742" s="59" t="s">
        <v>1520</v>
      </c>
      <c r="F2742" s="59" t="s">
        <v>1521</v>
      </c>
      <c r="G2742" s="59">
        <v>9588000</v>
      </c>
      <c r="H2742" s="59" t="s">
        <v>1055</v>
      </c>
      <c r="I2742" s="60">
        <v>-0.98</v>
      </c>
      <c r="J2742" s="60">
        <v>-0.95</v>
      </c>
      <c r="K2742" s="60">
        <v>-1.74</v>
      </c>
      <c r="L2742" s="60">
        <v>-2.69</v>
      </c>
      <c r="M2742" s="60">
        <v>-0.57999999999999996</v>
      </c>
      <c r="N2742" s="60">
        <v>-1.01</v>
      </c>
      <c r="O2742" s="60">
        <v>-0.53</v>
      </c>
      <c r="P2742" s="60">
        <v>-0.37</v>
      </c>
      <c r="Q2742" s="60">
        <v>-0.19</v>
      </c>
      <c r="R2742" s="60">
        <v>-0.1</v>
      </c>
      <c r="S2742" s="60">
        <v>-0.18</v>
      </c>
      <c r="T2742" s="60">
        <v>-0.05</v>
      </c>
      <c r="U2742" s="58">
        <f t="shared" si="42"/>
        <v>-9.3699999999999974</v>
      </c>
    </row>
    <row r="2743" spans="1:21">
      <c r="A2743" s="59">
        <v>2201</v>
      </c>
      <c r="B2743" s="59" t="s">
        <v>87</v>
      </c>
      <c r="C2743" s="59">
        <v>2201</v>
      </c>
      <c r="D2743" s="59" t="s">
        <v>87</v>
      </c>
      <c r="E2743" s="59" t="s">
        <v>1520</v>
      </c>
      <c r="F2743" s="59" t="s">
        <v>1521</v>
      </c>
      <c r="G2743" s="59">
        <v>9591000</v>
      </c>
      <c r="H2743" s="59" t="s">
        <v>1056</v>
      </c>
      <c r="I2743" s="60"/>
      <c r="J2743" s="60"/>
      <c r="K2743" s="60">
        <v>-0.08</v>
      </c>
      <c r="L2743" s="60"/>
      <c r="M2743" s="60"/>
      <c r="N2743" s="60"/>
      <c r="O2743" s="60"/>
      <c r="P2743" s="60"/>
      <c r="Q2743" s="60"/>
      <c r="R2743" s="60"/>
      <c r="S2743" s="60"/>
      <c r="T2743" s="60"/>
      <c r="U2743" s="58">
        <f t="shared" si="42"/>
        <v>-0.08</v>
      </c>
    </row>
    <row r="2744" spans="1:21">
      <c r="A2744" s="59">
        <v>2201</v>
      </c>
      <c r="B2744" s="59" t="s">
        <v>87</v>
      </c>
      <c r="C2744" s="59">
        <v>2201</v>
      </c>
      <c r="D2744" s="59" t="s">
        <v>87</v>
      </c>
      <c r="E2744" s="59" t="s">
        <v>1520</v>
      </c>
      <c r="F2744" s="59" t="s">
        <v>1521</v>
      </c>
      <c r="G2744" s="59">
        <v>9592000</v>
      </c>
      <c r="H2744" s="59" t="s">
        <v>1057</v>
      </c>
      <c r="I2744" s="60"/>
      <c r="J2744" s="60">
        <v>-0.01</v>
      </c>
      <c r="K2744" s="60">
        <v>0</v>
      </c>
      <c r="L2744" s="60"/>
      <c r="M2744" s="60">
        <v>0</v>
      </c>
      <c r="N2744" s="60">
        <v>0</v>
      </c>
      <c r="O2744" s="60">
        <v>0</v>
      </c>
      <c r="P2744" s="60"/>
      <c r="Q2744" s="60"/>
      <c r="R2744" s="60"/>
      <c r="S2744" s="60"/>
      <c r="T2744" s="60"/>
      <c r="U2744" s="58">
        <f t="shared" si="42"/>
        <v>-0.01</v>
      </c>
    </row>
    <row r="2745" spans="1:21">
      <c r="A2745" s="59">
        <v>2201</v>
      </c>
      <c r="B2745" s="59" t="s">
        <v>87</v>
      </c>
      <c r="C2745" s="59">
        <v>2201</v>
      </c>
      <c r="D2745" s="59" t="s">
        <v>87</v>
      </c>
      <c r="E2745" s="59" t="s">
        <v>1520</v>
      </c>
      <c r="F2745" s="59" t="s">
        <v>1521</v>
      </c>
      <c r="G2745" s="59">
        <v>9593000</v>
      </c>
      <c r="H2745" s="59" t="s">
        <v>1058</v>
      </c>
      <c r="I2745" s="60">
        <v>-1.33</v>
      </c>
      <c r="J2745" s="60">
        <v>-1.29</v>
      </c>
      <c r="K2745" s="60">
        <v>-1.79</v>
      </c>
      <c r="L2745" s="60">
        <v>-1.49</v>
      </c>
      <c r="M2745" s="60">
        <v>-1.74</v>
      </c>
      <c r="N2745" s="60">
        <v>-2.52</v>
      </c>
      <c r="O2745" s="60">
        <v>-1.75</v>
      </c>
      <c r="P2745" s="60">
        <v>-1.43</v>
      </c>
      <c r="Q2745" s="60">
        <v>-0.97</v>
      </c>
      <c r="R2745" s="60">
        <v>-1.26</v>
      </c>
      <c r="S2745" s="60">
        <v>-2.06</v>
      </c>
      <c r="T2745" s="60">
        <v>-1.49</v>
      </c>
      <c r="U2745" s="58">
        <f t="shared" si="42"/>
        <v>-19.119999999999997</v>
      </c>
    </row>
    <row r="2746" spans="1:21">
      <c r="A2746" s="59">
        <v>2201</v>
      </c>
      <c r="B2746" s="59" t="s">
        <v>87</v>
      </c>
      <c r="C2746" s="59">
        <v>2201</v>
      </c>
      <c r="D2746" s="59" t="s">
        <v>87</v>
      </c>
      <c r="E2746" s="59" t="s">
        <v>1520</v>
      </c>
      <c r="F2746" s="59" t="s">
        <v>1521</v>
      </c>
      <c r="G2746" s="59">
        <v>9594000</v>
      </c>
      <c r="H2746" s="59" t="s">
        <v>1059</v>
      </c>
      <c r="I2746" s="60">
        <v>-0.28000000000000003</v>
      </c>
      <c r="J2746" s="60">
        <v>-0.31</v>
      </c>
      <c r="K2746" s="60">
        <v>-0.72</v>
      </c>
      <c r="L2746" s="60">
        <v>-0.97</v>
      </c>
      <c r="M2746" s="60">
        <v>-0.85</v>
      </c>
      <c r="N2746" s="60">
        <v>-1.32</v>
      </c>
      <c r="O2746" s="60">
        <v>-0.93</v>
      </c>
      <c r="P2746" s="60">
        <v>-1.06</v>
      </c>
      <c r="Q2746" s="60">
        <v>-0.92</v>
      </c>
      <c r="R2746" s="60">
        <v>-1.1499999999999999</v>
      </c>
      <c r="S2746" s="60">
        <v>-1.88</v>
      </c>
      <c r="T2746" s="60">
        <v>-1.43</v>
      </c>
      <c r="U2746" s="58">
        <f t="shared" si="42"/>
        <v>-11.82</v>
      </c>
    </row>
    <row r="2747" spans="1:21">
      <c r="A2747" s="59">
        <v>2201</v>
      </c>
      <c r="B2747" s="59" t="s">
        <v>87</v>
      </c>
      <c r="C2747" s="59">
        <v>2201</v>
      </c>
      <c r="D2747" s="59" t="s">
        <v>87</v>
      </c>
      <c r="E2747" s="59" t="s">
        <v>1520</v>
      </c>
      <c r="F2747" s="59" t="s">
        <v>1521</v>
      </c>
      <c r="G2747" s="59">
        <v>9596000</v>
      </c>
      <c r="H2747" s="59" t="s">
        <v>1061</v>
      </c>
      <c r="I2747" s="60">
        <v>-0.04</v>
      </c>
      <c r="J2747" s="60">
        <v>-0.04</v>
      </c>
      <c r="K2747" s="60">
        <v>-0.01</v>
      </c>
      <c r="L2747" s="60">
        <v>0</v>
      </c>
      <c r="M2747" s="60"/>
      <c r="N2747" s="60">
        <v>0</v>
      </c>
      <c r="O2747" s="60"/>
      <c r="P2747" s="60"/>
      <c r="Q2747" s="60"/>
      <c r="R2747" s="60"/>
      <c r="S2747" s="60"/>
      <c r="T2747" s="60"/>
      <c r="U2747" s="58">
        <f t="shared" si="42"/>
        <v>-0.09</v>
      </c>
    </row>
    <row r="2748" spans="1:21">
      <c r="A2748" s="59">
        <v>2201</v>
      </c>
      <c r="B2748" s="59" t="s">
        <v>87</v>
      </c>
      <c r="C2748" s="59">
        <v>2201</v>
      </c>
      <c r="D2748" s="59" t="s">
        <v>87</v>
      </c>
      <c r="E2748" s="59" t="s">
        <v>1520</v>
      </c>
      <c r="F2748" s="59" t="s">
        <v>1521</v>
      </c>
      <c r="G2748" s="59">
        <v>9903000</v>
      </c>
      <c r="H2748" s="59" t="s">
        <v>1065</v>
      </c>
      <c r="I2748" s="60">
        <v>-0.13</v>
      </c>
      <c r="J2748" s="60">
        <v>-0.12</v>
      </c>
      <c r="K2748" s="60">
        <v>-0.04</v>
      </c>
      <c r="L2748" s="60">
        <v>-0.01</v>
      </c>
      <c r="M2748" s="60">
        <v>-0.01</v>
      </c>
      <c r="N2748" s="60">
        <v>-0.01</v>
      </c>
      <c r="O2748" s="60">
        <v>0</v>
      </c>
      <c r="P2748" s="60">
        <v>0</v>
      </c>
      <c r="Q2748" s="60"/>
      <c r="R2748" s="60"/>
      <c r="S2748" s="60"/>
      <c r="T2748" s="60"/>
      <c r="U2748" s="58">
        <f t="shared" si="42"/>
        <v>-0.32</v>
      </c>
    </row>
    <row r="2749" spans="1:21">
      <c r="A2749" s="59">
        <v>2201</v>
      </c>
      <c r="B2749" s="59" t="s">
        <v>87</v>
      </c>
      <c r="C2749" s="59">
        <v>2201</v>
      </c>
      <c r="D2749" s="59" t="s">
        <v>87</v>
      </c>
      <c r="E2749" s="59" t="s">
        <v>1520</v>
      </c>
      <c r="F2749" s="59" t="s">
        <v>1521</v>
      </c>
      <c r="G2749" s="59">
        <v>9908000</v>
      </c>
      <c r="H2749" s="59" t="s">
        <v>1066</v>
      </c>
      <c r="I2749" s="60"/>
      <c r="J2749" s="60"/>
      <c r="K2749" s="60">
        <v>-0.12</v>
      </c>
      <c r="L2749" s="60"/>
      <c r="M2749" s="60"/>
      <c r="N2749" s="60"/>
      <c r="O2749" s="60"/>
      <c r="P2749" s="60"/>
      <c r="Q2749" s="60"/>
      <c r="R2749" s="60"/>
      <c r="S2749" s="60"/>
      <c r="T2749" s="60"/>
      <c r="U2749" s="58">
        <f t="shared" si="42"/>
        <v>-0.12</v>
      </c>
    </row>
    <row r="2750" spans="1:21">
      <c r="A2750" s="59">
        <v>2201</v>
      </c>
      <c r="B2750" s="59" t="s">
        <v>87</v>
      </c>
      <c r="C2750" s="59">
        <v>2201</v>
      </c>
      <c r="D2750" s="59" t="s">
        <v>87</v>
      </c>
      <c r="E2750" s="59" t="s">
        <v>1520</v>
      </c>
      <c r="F2750" s="59" t="s">
        <v>1521</v>
      </c>
      <c r="G2750" s="59">
        <v>9920000</v>
      </c>
      <c r="H2750" s="59" t="s">
        <v>1068</v>
      </c>
      <c r="I2750" s="60"/>
      <c r="J2750" s="60"/>
      <c r="K2750" s="60">
        <v>-2</v>
      </c>
      <c r="L2750" s="60">
        <v>2</v>
      </c>
      <c r="M2750" s="60">
        <v>0</v>
      </c>
      <c r="N2750" s="60">
        <v>0</v>
      </c>
      <c r="O2750" s="60">
        <v>0</v>
      </c>
      <c r="P2750" s="60">
        <v>0</v>
      </c>
      <c r="Q2750" s="60">
        <v>0</v>
      </c>
      <c r="R2750" s="60"/>
      <c r="S2750" s="60">
        <v>0</v>
      </c>
      <c r="T2750" s="60">
        <v>0</v>
      </c>
      <c r="U2750" s="58">
        <f t="shared" si="42"/>
        <v>0</v>
      </c>
    </row>
    <row r="2751" spans="1:21">
      <c r="A2751" s="59">
        <v>2201</v>
      </c>
      <c r="B2751" s="59" t="s">
        <v>87</v>
      </c>
      <c r="C2751" s="59">
        <v>2201</v>
      </c>
      <c r="D2751" s="59" t="s">
        <v>87</v>
      </c>
      <c r="E2751" s="59" t="s">
        <v>1520</v>
      </c>
      <c r="F2751" s="59" t="s">
        <v>1521</v>
      </c>
      <c r="G2751" s="59">
        <v>9921000</v>
      </c>
      <c r="H2751" s="59" t="s">
        <v>1137</v>
      </c>
      <c r="I2751" s="60">
        <v>-77</v>
      </c>
      <c r="J2751" s="60">
        <v>-77.5</v>
      </c>
      <c r="K2751" s="60">
        <v>-64.5</v>
      </c>
      <c r="L2751" s="60">
        <v>-75</v>
      </c>
      <c r="M2751" s="60">
        <v>-368.5</v>
      </c>
      <c r="N2751" s="60">
        <v>-113</v>
      </c>
      <c r="O2751" s="60">
        <v>-74.5</v>
      </c>
      <c r="P2751" s="60">
        <v>-173.5</v>
      </c>
      <c r="Q2751" s="60">
        <v>-72</v>
      </c>
      <c r="R2751" s="60">
        <v>-73.5</v>
      </c>
      <c r="S2751" s="60">
        <v>-107</v>
      </c>
      <c r="T2751" s="60">
        <v>-69.5</v>
      </c>
      <c r="U2751" s="58">
        <f t="shared" si="42"/>
        <v>-1345.5</v>
      </c>
    </row>
    <row r="2752" spans="1:21">
      <c r="A2752" s="59">
        <v>2201</v>
      </c>
      <c r="B2752" s="59" t="s">
        <v>87</v>
      </c>
      <c r="C2752" s="59">
        <v>2201</v>
      </c>
      <c r="D2752" s="59" t="s">
        <v>87</v>
      </c>
      <c r="E2752" s="59" t="s">
        <v>1523</v>
      </c>
      <c r="F2752" s="59" t="s">
        <v>1524</v>
      </c>
      <c r="G2752" s="59">
        <v>9421000</v>
      </c>
      <c r="H2752" s="59" t="s">
        <v>1500</v>
      </c>
      <c r="I2752" s="60"/>
      <c r="J2752" s="60">
        <v>-11145.78</v>
      </c>
      <c r="K2752" s="60">
        <v>-17082.29</v>
      </c>
      <c r="L2752" s="60"/>
      <c r="M2752" s="60">
        <v>-5693.69</v>
      </c>
      <c r="N2752" s="60"/>
      <c r="O2752" s="60"/>
      <c r="P2752" s="60">
        <v>-50563.38</v>
      </c>
      <c r="Q2752" s="60"/>
      <c r="R2752" s="60">
        <v>-28172.15</v>
      </c>
      <c r="S2752" s="60"/>
      <c r="T2752" s="60"/>
      <c r="U2752" s="58">
        <f t="shared" si="42"/>
        <v>-112657.29000000001</v>
      </c>
    </row>
    <row r="2753" spans="1:21">
      <c r="A2753" s="59">
        <v>2201</v>
      </c>
      <c r="B2753" s="59" t="s">
        <v>87</v>
      </c>
      <c r="C2753" s="59">
        <v>2201</v>
      </c>
      <c r="D2753" s="59" t="s">
        <v>87</v>
      </c>
      <c r="E2753" s="59" t="s">
        <v>1525</v>
      </c>
      <c r="F2753" s="59" t="s">
        <v>1526</v>
      </c>
      <c r="G2753" s="59">
        <v>9421000</v>
      </c>
      <c r="H2753" s="59" t="s">
        <v>1500</v>
      </c>
      <c r="I2753" s="60"/>
      <c r="J2753" s="60">
        <v>-12434.88</v>
      </c>
      <c r="K2753" s="60">
        <v>12434.88</v>
      </c>
      <c r="L2753" s="60">
        <v>-8963.67</v>
      </c>
      <c r="M2753" s="60">
        <v>1254.1300000000001</v>
      </c>
      <c r="N2753" s="60"/>
      <c r="O2753" s="60">
        <v>7709.52</v>
      </c>
      <c r="P2753" s="60">
        <v>-70.680000000000007</v>
      </c>
      <c r="Q2753" s="60">
        <v>59.21</v>
      </c>
      <c r="R2753" s="60">
        <v>-12852.34</v>
      </c>
      <c r="S2753" s="60">
        <v>12863.84</v>
      </c>
      <c r="T2753" s="60"/>
      <c r="U2753" s="58">
        <f t="shared" si="42"/>
        <v>1.0000000000218279E-2</v>
      </c>
    </row>
    <row r="2754" spans="1:21">
      <c r="A2754" s="59">
        <v>2201</v>
      </c>
      <c r="B2754" s="59" t="s">
        <v>87</v>
      </c>
      <c r="C2754" s="59">
        <v>2201</v>
      </c>
      <c r="D2754" s="59" t="s">
        <v>87</v>
      </c>
      <c r="E2754" s="59" t="s">
        <v>1527</v>
      </c>
      <c r="F2754" s="59" t="s">
        <v>1528</v>
      </c>
      <c r="G2754" s="59">
        <v>9415000</v>
      </c>
      <c r="H2754" s="59" t="s">
        <v>1529</v>
      </c>
      <c r="I2754" s="60">
        <v>-62790.79</v>
      </c>
      <c r="J2754" s="60">
        <v>-62741.22</v>
      </c>
      <c r="K2754" s="60">
        <v>-59948.31</v>
      </c>
      <c r="L2754" s="60">
        <v>-62681.55</v>
      </c>
      <c r="M2754" s="60">
        <v>-62257.86</v>
      </c>
      <c r="N2754" s="60">
        <v>-61956.52</v>
      </c>
      <c r="O2754" s="60">
        <v>-62477.17</v>
      </c>
      <c r="P2754" s="60">
        <v>-61168.26</v>
      </c>
      <c r="Q2754" s="60">
        <v>-61735.56</v>
      </c>
      <c r="R2754" s="60">
        <v>-62373.26</v>
      </c>
      <c r="S2754" s="60">
        <v>-62082.13</v>
      </c>
      <c r="T2754" s="60">
        <v>-61551.74</v>
      </c>
      <c r="U2754" s="58">
        <f t="shared" si="42"/>
        <v>-743764.37</v>
      </c>
    </row>
    <row r="2755" spans="1:21">
      <c r="A2755" s="59">
        <v>2201</v>
      </c>
      <c r="B2755" s="59" t="s">
        <v>87</v>
      </c>
      <c r="C2755" s="59">
        <v>2201</v>
      </c>
      <c r="D2755" s="59" t="s">
        <v>87</v>
      </c>
      <c r="E2755" s="59" t="s">
        <v>1530</v>
      </c>
      <c r="F2755" s="59" t="s">
        <v>1531</v>
      </c>
      <c r="G2755" s="59">
        <v>9415000</v>
      </c>
      <c r="H2755" s="59" t="s">
        <v>1529</v>
      </c>
      <c r="I2755" s="60">
        <v>-4304.41</v>
      </c>
      <c r="J2755" s="60">
        <v>-10579.41</v>
      </c>
      <c r="K2755" s="60">
        <v>-4304.41</v>
      </c>
      <c r="L2755" s="60">
        <v>-4304.41</v>
      </c>
      <c r="M2755" s="60">
        <v>-814304.41</v>
      </c>
      <c r="N2755" s="60">
        <v>-4304.41</v>
      </c>
      <c r="O2755" s="60">
        <v>-4304.41</v>
      </c>
      <c r="P2755" s="60">
        <v>-4304.41</v>
      </c>
      <c r="Q2755" s="60">
        <v>-6304.41</v>
      </c>
      <c r="R2755" s="60">
        <v>-11269.41</v>
      </c>
      <c r="S2755" s="60">
        <v>-4469.41</v>
      </c>
      <c r="T2755" s="60">
        <v>-4469.41</v>
      </c>
      <c r="U2755" s="58">
        <f t="shared" ref="U2755:U2818" si="43">SUM(I2755:T2755)</f>
        <v>-877222.92000000027</v>
      </c>
    </row>
    <row r="2756" spans="1:21">
      <c r="A2756" s="59">
        <v>2201</v>
      </c>
      <c r="B2756" s="59" t="s">
        <v>87</v>
      </c>
      <c r="C2756" s="59">
        <v>2201</v>
      </c>
      <c r="D2756" s="59" t="s">
        <v>87</v>
      </c>
      <c r="E2756" s="59" t="s">
        <v>1532</v>
      </c>
      <c r="F2756" s="59" t="s">
        <v>1533</v>
      </c>
      <c r="G2756" s="59">
        <v>9415000</v>
      </c>
      <c r="H2756" s="59" t="s">
        <v>1529</v>
      </c>
      <c r="I2756" s="60">
        <v>-427353.46</v>
      </c>
      <c r="J2756" s="60">
        <v>-433707.85</v>
      </c>
      <c r="K2756" s="60">
        <v>-424588.84</v>
      </c>
      <c r="L2756" s="60">
        <v>-422433.46</v>
      </c>
      <c r="M2756" s="60">
        <v>-475877.33</v>
      </c>
      <c r="N2756" s="60">
        <v>-425705.93</v>
      </c>
      <c r="O2756" s="60">
        <v>-426526.83</v>
      </c>
      <c r="P2756" s="60">
        <v>-514241.07</v>
      </c>
      <c r="Q2756" s="60">
        <v>-427249.15</v>
      </c>
      <c r="R2756" s="60">
        <v>-426432.2</v>
      </c>
      <c r="S2756" s="60">
        <v>-423353.78</v>
      </c>
      <c r="T2756" s="60">
        <v>-469831.65</v>
      </c>
      <c r="U2756" s="58">
        <f t="shared" si="43"/>
        <v>-5297301.5500000007</v>
      </c>
    </row>
    <row r="2757" spans="1:21">
      <c r="A2757" s="59">
        <v>2201</v>
      </c>
      <c r="B2757" s="59" t="s">
        <v>87</v>
      </c>
      <c r="C2757" s="59">
        <v>2201</v>
      </c>
      <c r="D2757" s="59" t="s">
        <v>87</v>
      </c>
      <c r="E2757" s="59" t="s">
        <v>1534</v>
      </c>
      <c r="F2757" s="59" t="s">
        <v>1535</v>
      </c>
      <c r="G2757" s="59">
        <v>9184100</v>
      </c>
      <c r="H2757" s="59" t="s">
        <v>93</v>
      </c>
      <c r="I2757" s="60">
        <v>-1183746.83</v>
      </c>
      <c r="J2757" s="60">
        <v>-1480871.43</v>
      </c>
      <c r="K2757" s="60">
        <v>-2189098.5299999998</v>
      </c>
      <c r="L2757" s="60">
        <v>-1490412.47</v>
      </c>
      <c r="M2757" s="60">
        <v>-1679106.32</v>
      </c>
      <c r="N2757" s="60">
        <v>-2149054.9500000002</v>
      </c>
      <c r="O2757" s="60">
        <v>-1471607.09</v>
      </c>
      <c r="P2757" s="60">
        <v>-1014722.13</v>
      </c>
      <c r="Q2757" s="60">
        <v>-1632686.46</v>
      </c>
      <c r="R2757" s="60">
        <v>-1665857.06</v>
      </c>
      <c r="S2757" s="60">
        <v>-2552613.54</v>
      </c>
      <c r="T2757" s="60">
        <v>-1369999.46</v>
      </c>
      <c r="U2757" s="58">
        <f t="shared" si="43"/>
        <v>-19879776.270000003</v>
      </c>
    </row>
    <row r="2758" spans="1:21">
      <c r="A2758" s="59">
        <v>2201</v>
      </c>
      <c r="B2758" s="59" t="s">
        <v>87</v>
      </c>
      <c r="C2758" s="59">
        <v>2201</v>
      </c>
      <c r="D2758" s="59" t="s">
        <v>87</v>
      </c>
      <c r="E2758" s="59" t="s">
        <v>1534</v>
      </c>
      <c r="F2758" s="59" t="s">
        <v>1535</v>
      </c>
      <c r="G2758" s="59">
        <v>9581000</v>
      </c>
      <c r="H2758" s="59" t="s">
        <v>1048</v>
      </c>
      <c r="I2758" s="60"/>
      <c r="J2758" s="60"/>
      <c r="K2758" s="60"/>
      <c r="L2758" s="60"/>
      <c r="M2758" s="60">
        <v>-287.75</v>
      </c>
      <c r="N2758" s="60"/>
      <c r="O2758" s="60">
        <v>-335.2</v>
      </c>
      <c r="P2758" s="60"/>
      <c r="Q2758" s="60"/>
      <c r="R2758" s="60">
        <v>-250.47</v>
      </c>
      <c r="S2758" s="60">
        <v>-567.76</v>
      </c>
      <c r="T2758" s="60">
        <v>417.94</v>
      </c>
      <c r="U2758" s="58">
        <f t="shared" si="43"/>
        <v>-1023.24</v>
      </c>
    </row>
    <row r="2759" spans="1:21">
      <c r="A2759" s="59">
        <v>2201</v>
      </c>
      <c r="B2759" s="59" t="s">
        <v>87</v>
      </c>
      <c r="C2759" s="59">
        <v>2201</v>
      </c>
      <c r="D2759" s="59" t="s">
        <v>87</v>
      </c>
      <c r="E2759" s="59" t="s">
        <v>1534</v>
      </c>
      <c r="F2759" s="59" t="s">
        <v>1535</v>
      </c>
      <c r="G2759" s="59">
        <v>9586000</v>
      </c>
      <c r="H2759" s="59" t="s">
        <v>1053</v>
      </c>
      <c r="I2759" s="60"/>
      <c r="J2759" s="60"/>
      <c r="K2759" s="60">
        <v>-262.11</v>
      </c>
      <c r="L2759" s="60"/>
      <c r="M2759" s="60">
        <v>-2071.54</v>
      </c>
      <c r="N2759" s="60"/>
      <c r="O2759" s="60">
        <v>-2738.35</v>
      </c>
      <c r="P2759" s="60">
        <v>-639.77</v>
      </c>
      <c r="Q2759" s="60">
        <v>-718.89</v>
      </c>
      <c r="R2759" s="60">
        <v>-3530.02</v>
      </c>
      <c r="S2759" s="60">
        <v>-1788.41</v>
      </c>
      <c r="T2759" s="60">
        <v>-1326.04</v>
      </c>
      <c r="U2759" s="58">
        <f t="shared" si="43"/>
        <v>-13075.130000000001</v>
      </c>
    </row>
    <row r="2760" spans="1:21">
      <c r="A2760" s="59">
        <v>2201</v>
      </c>
      <c r="B2760" s="59" t="s">
        <v>87</v>
      </c>
      <c r="C2760" s="59">
        <v>2201</v>
      </c>
      <c r="D2760" s="59" t="s">
        <v>87</v>
      </c>
      <c r="E2760" s="59" t="s">
        <v>1534</v>
      </c>
      <c r="F2760" s="59" t="s">
        <v>1535</v>
      </c>
      <c r="G2760" s="59">
        <v>9587000</v>
      </c>
      <c r="H2760" s="59" t="s">
        <v>1054</v>
      </c>
      <c r="I2760" s="60"/>
      <c r="J2760" s="60"/>
      <c r="K2760" s="60"/>
      <c r="L2760" s="60"/>
      <c r="M2760" s="60"/>
      <c r="N2760" s="60"/>
      <c r="O2760" s="60"/>
      <c r="P2760" s="60">
        <v>-565.54</v>
      </c>
      <c r="Q2760" s="60"/>
      <c r="R2760" s="60"/>
      <c r="S2760" s="60"/>
      <c r="T2760" s="60"/>
      <c r="U2760" s="58">
        <f t="shared" si="43"/>
        <v>-565.54</v>
      </c>
    </row>
    <row r="2761" spans="1:21">
      <c r="A2761" s="59">
        <v>2201</v>
      </c>
      <c r="B2761" s="59" t="s">
        <v>87</v>
      </c>
      <c r="C2761" s="59">
        <v>2201</v>
      </c>
      <c r="D2761" s="59" t="s">
        <v>87</v>
      </c>
      <c r="E2761" s="59" t="s">
        <v>1534</v>
      </c>
      <c r="F2761" s="59" t="s">
        <v>1535</v>
      </c>
      <c r="G2761" s="59">
        <v>9591000</v>
      </c>
      <c r="H2761" s="59" t="s">
        <v>1056</v>
      </c>
      <c r="I2761" s="60">
        <v>-249.24</v>
      </c>
      <c r="J2761" s="60"/>
      <c r="K2761" s="60">
        <v>-2905.09</v>
      </c>
      <c r="L2761" s="60">
        <v>-823.82</v>
      </c>
      <c r="M2761" s="60">
        <v>-1803.73</v>
      </c>
      <c r="N2761" s="60">
        <v>-804.11</v>
      </c>
      <c r="O2761" s="60">
        <v>-358.55</v>
      </c>
      <c r="P2761" s="60">
        <v>-5738.56</v>
      </c>
      <c r="Q2761" s="60">
        <v>-5280.08</v>
      </c>
      <c r="R2761" s="60">
        <v>-1284.08</v>
      </c>
      <c r="S2761" s="60">
        <v>-900.31</v>
      </c>
      <c r="T2761" s="60">
        <v>-631.74</v>
      </c>
      <c r="U2761" s="58">
        <f t="shared" si="43"/>
        <v>-20779.310000000005</v>
      </c>
    </row>
    <row r="2762" spans="1:21">
      <c r="A2762" s="59">
        <v>2201</v>
      </c>
      <c r="B2762" s="59" t="s">
        <v>87</v>
      </c>
      <c r="C2762" s="59">
        <v>2201</v>
      </c>
      <c r="D2762" s="59" t="s">
        <v>87</v>
      </c>
      <c r="E2762" s="59" t="s">
        <v>1534</v>
      </c>
      <c r="F2762" s="59" t="s">
        <v>1535</v>
      </c>
      <c r="G2762" s="59">
        <v>9593000</v>
      </c>
      <c r="H2762" s="59" t="s">
        <v>1058</v>
      </c>
      <c r="I2762" s="60"/>
      <c r="J2762" s="60"/>
      <c r="K2762" s="60"/>
      <c r="L2762" s="60"/>
      <c r="M2762" s="60"/>
      <c r="N2762" s="60">
        <v>-1166</v>
      </c>
      <c r="O2762" s="60">
        <v>-698.37</v>
      </c>
      <c r="P2762" s="60">
        <v>-2470.4499999999998</v>
      </c>
      <c r="Q2762" s="60">
        <v>-41.03</v>
      </c>
      <c r="R2762" s="60"/>
      <c r="S2762" s="60"/>
      <c r="T2762" s="60"/>
      <c r="U2762" s="58">
        <f t="shared" si="43"/>
        <v>-4375.8499999999995</v>
      </c>
    </row>
    <row r="2763" spans="1:21">
      <c r="A2763" s="59">
        <v>2201</v>
      </c>
      <c r="B2763" s="59" t="s">
        <v>87</v>
      </c>
      <c r="C2763" s="59">
        <v>2201</v>
      </c>
      <c r="D2763" s="59" t="s">
        <v>87</v>
      </c>
      <c r="E2763" s="59" t="s">
        <v>1534</v>
      </c>
      <c r="F2763" s="59" t="s">
        <v>1535</v>
      </c>
      <c r="G2763" s="59">
        <v>9594000</v>
      </c>
      <c r="H2763" s="59" t="s">
        <v>1059</v>
      </c>
      <c r="I2763" s="60"/>
      <c r="J2763" s="60"/>
      <c r="K2763" s="60"/>
      <c r="L2763" s="60">
        <v>-411.29</v>
      </c>
      <c r="M2763" s="60"/>
      <c r="N2763" s="60"/>
      <c r="O2763" s="60"/>
      <c r="P2763" s="60"/>
      <c r="Q2763" s="60"/>
      <c r="R2763" s="60"/>
      <c r="S2763" s="60"/>
      <c r="T2763" s="60"/>
      <c r="U2763" s="58">
        <f t="shared" si="43"/>
        <v>-411.29</v>
      </c>
    </row>
    <row r="2764" spans="1:21">
      <c r="A2764" s="59">
        <v>2201</v>
      </c>
      <c r="B2764" s="59" t="s">
        <v>87</v>
      </c>
      <c r="C2764" s="59">
        <v>2201</v>
      </c>
      <c r="D2764" s="59" t="s">
        <v>87</v>
      </c>
      <c r="E2764" s="59" t="s">
        <v>1534</v>
      </c>
      <c r="F2764" s="59" t="s">
        <v>1535</v>
      </c>
      <c r="G2764" s="59">
        <v>9596000</v>
      </c>
      <c r="H2764" s="59" t="s">
        <v>1061</v>
      </c>
      <c r="I2764" s="60"/>
      <c r="J2764" s="60"/>
      <c r="K2764" s="60">
        <v>-484</v>
      </c>
      <c r="L2764" s="60"/>
      <c r="M2764" s="60"/>
      <c r="N2764" s="60"/>
      <c r="O2764" s="60"/>
      <c r="P2764" s="60"/>
      <c r="Q2764" s="60"/>
      <c r="R2764" s="60"/>
      <c r="S2764" s="60"/>
      <c r="T2764" s="60">
        <v>-663.99</v>
      </c>
      <c r="U2764" s="58">
        <f t="shared" si="43"/>
        <v>-1147.99</v>
      </c>
    </row>
    <row r="2765" spans="1:21">
      <c r="A2765" s="59">
        <v>2201</v>
      </c>
      <c r="B2765" s="59" t="s">
        <v>87</v>
      </c>
      <c r="C2765" s="59">
        <v>2201</v>
      </c>
      <c r="D2765" s="59" t="s">
        <v>87</v>
      </c>
      <c r="E2765" s="59" t="s">
        <v>1536</v>
      </c>
      <c r="F2765" s="59" t="s">
        <v>1537</v>
      </c>
      <c r="G2765" s="59">
        <v>9184100</v>
      </c>
      <c r="H2765" s="59" t="s">
        <v>93</v>
      </c>
      <c r="I2765" s="60">
        <v>187947.38</v>
      </c>
      <c r="J2765" s="60">
        <v>418978.08</v>
      </c>
      <c r="K2765" s="60">
        <v>1054039.93</v>
      </c>
      <c r="L2765" s="60">
        <v>228886.41</v>
      </c>
      <c r="M2765" s="60">
        <v>302501.33</v>
      </c>
      <c r="N2765" s="60">
        <v>638095.74</v>
      </c>
      <c r="O2765" s="60">
        <v>-200675.55</v>
      </c>
      <c r="P2765" s="60">
        <v>-806894.51</v>
      </c>
      <c r="Q2765" s="60">
        <v>-319633.34999999998</v>
      </c>
      <c r="R2765" s="60">
        <v>-413880.5</v>
      </c>
      <c r="S2765" s="60">
        <v>360534.59</v>
      </c>
      <c r="T2765" s="60">
        <v>-489009.68</v>
      </c>
      <c r="U2765" s="58">
        <f t="shared" si="43"/>
        <v>960889.87000000058</v>
      </c>
    </row>
    <row r="2766" spans="1:21">
      <c r="A2766" s="59">
        <v>2201</v>
      </c>
      <c r="B2766" s="59" t="s">
        <v>87</v>
      </c>
      <c r="C2766" s="59">
        <v>2201</v>
      </c>
      <c r="D2766" s="59" t="s">
        <v>87</v>
      </c>
      <c r="E2766" s="59" t="s">
        <v>1538</v>
      </c>
      <c r="F2766" s="59" t="s">
        <v>1539</v>
      </c>
      <c r="G2766" s="59">
        <v>9428100</v>
      </c>
      <c r="H2766" s="59" t="s">
        <v>1540</v>
      </c>
      <c r="I2766" s="60">
        <v>39394.699999999997</v>
      </c>
      <c r="J2766" s="60">
        <v>39394.699999999997</v>
      </c>
      <c r="K2766" s="60">
        <v>39394.699999999997</v>
      </c>
      <c r="L2766" s="60">
        <v>39394.699999999997</v>
      </c>
      <c r="M2766" s="60">
        <v>39394.699999999997</v>
      </c>
      <c r="N2766" s="60">
        <v>39394.699999999997</v>
      </c>
      <c r="O2766" s="60">
        <v>39394.699999999997</v>
      </c>
      <c r="P2766" s="60">
        <v>39394.699999999997</v>
      </c>
      <c r="Q2766" s="60">
        <v>39394.699999999997</v>
      </c>
      <c r="R2766" s="60">
        <v>31846.57</v>
      </c>
      <c r="S2766" s="60">
        <v>31846.57</v>
      </c>
      <c r="T2766" s="60">
        <v>31846.57</v>
      </c>
      <c r="U2766" s="58">
        <f t="shared" si="43"/>
        <v>450092.01000000007</v>
      </c>
    </row>
    <row r="2767" spans="1:21">
      <c r="A2767" s="59">
        <v>2201</v>
      </c>
      <c r="B2767" s="59" t="s">
        <v>87</v>
      </c>
      <c r="C2767" s="59">
        <v>2201</v>
      </c>
      <c r="D2767" s="59" t="s">
        <v>87</v>
      </c>
      <c r="E2767" s="59" t="s">
        <v>1541</v>
      </c>
      <c r="F2767" s="59" t="s">
        <v>1542</v>
      </c>
      <c r="G2767" s="59">
        <v>9426500</v>
      </c>
      <c r="H2767" s="59" t="s">
        <v>1016</v>
      </c>
      <c r="I2767" s="60">
        <v>32036.19</v>
      </c>
      <c r="J2767" s="60"/>
      <c r="K2767" s="60">
        <v>13883.87</v>
      </c>
      <c r="L2767" s="60">
        <v>20518.150000000001</v>
      </c>
      <c r="M2767" s="60"/>
      <c r="N2767" s="60">
        <v>3703.51</v>
      </c>
      <c r="O2767" s="60">
        <v>48528.56</v>
      </c>
      <c r="P2767" s="60">
        <v>-3668.32</v>
      </c>
      <c r="Q2767" s="60">
        <v>18960.2</v>
      </c>
      <c r="R2767" s="60"/>
      <c r="S2767" s="60">
        <v>2489.0500000000002</v>
      </c>
      <c r="T2767" s="60">
        <v>44109.31</v>
      </c>
      <c r="U2767" s="58">
        <f t="shared" si="43"/>
        <v>180560.51999999996</v>
      </c>
    </row>
    <row r="2768" spans="1:21">
      <c r="A2768" s="59">
        <v>2201</v>
      </c>
      <c r="B2768" s="59" t="s">
        <v>87</v>
      </c>
      <c r="C2768" s="59">
        <v>2201</v>
      </c>
      <c r="D2768" s="59" t="s">
        <v>87</v>
      </c>
      <c r="E2768" s="59" t="s">
        <v>1543</v>
      </c>
      <c r="F2768" s="59" t="s">
        <v>1544</v>
      </c>
      <c r="G2768" s="59">
        <v>9426500</v>
      </c>
      <c r="H2768" s="59" t="s">
        <v>1016</v>
      </c>
      <c r="I2768" s="60">
        <v>2910.65</v>
      </c>
      <c r="J2768" s="60">
        <v>-9358</v>
      </c>
      <c r="K2768" s="60">
        <v>23351.82</v>
      </c>
      <c r="L2768" s="60">
        <v>-23384.02</v>
      </c>
      <c r="M2768" s="60">
        <v>-2210.77</v>
      </c>
      <c r="N2768" s="60">
        <v>40359.919999999998</v>
      </c>
      <c r="O2768" s="60">
        <v>-21340.959999999999</v>
      </c>
      <c r="P2768" s="60">
        <v>-5079.21</v>
      </c>
      <c r="Q2768" s="60">
        <v>-10105.07</v>
      </c>
      <c r="R2768" s="60">
        <v>-1623.91</v>
      </c>
      <c r="S2768" s="60">
        <v>9545.94</v>
      </c>
      <c r="T2768" s="60">
        <v>21043.93</v>
      </c>
      <c r="U2768" s="58">
        <f t="shared" si="43"/>
        <v>24110.32</v>
      </c>
    </row>
    <row r="2769" spans="1:21">
      <c r="A2769" s="59">
        <v>2201</v>
      </c>
      <c r="B2769" s="59" t="s">
        <v>87</v>
      </c>
      <c r="C2769" s="59">
        <v>2201</v>
      </c>
      <c r="D2769" s="59" t="s">
        <v>87</v>
      </c>
      <c r="E2769" s="59" t="s">
        <v>1545</v>
      </c>
      <c r="F2769" s="59" t="s">
        <v>1546</v>
      </c>
      <c r="G2769" s="59">
        <v>9416000</v>
      </c>
      <c r="H2769" s="59" t="s">
        <v>1015</v>
      </c>
      <c r="I2769" s="60"/>
      <c r="J2769" s="60">
        <v>25.27</v>
      </c>
      <c r="K2769" s="60"/>
      <c r="L2769" s="60">
        <v>-2.33</v>
      </c>
      <c r="M2769" s="60">
        <v>42</v>
      </c>
      <c r="N2769" s="60"/>
      <c r="O2769" s="60">
        <v>95.76</v>
      </c>
      <c r="P2769" s="60"/>
      <c r="Q2769" s="60">
        <v>-95.76</v>
      </c>
      <c r="R2769" s="60"/>
      <c r="S2769" s="60">
        <v>84</v>
      </c>
      <c r="T2769" s="60">
        <v>35</v>
      </c>
      <c r="U2769" s="58">
        <f t="shared" si="43"/>
        <v>183.94</v>
      </c>
    </row>
    <row r="2770" spans="1:21">
      <c r="A2770" s="59">
        <v>2201</v>
      </c>
      <c r="B2770" s="59" t="s">
        <v>87</v>
      </c>
      <c r="C2770" s="59">
        <v>2201</v>
      </c>
      <c r="D2770" s="59" t="s">
        <v>87</v>
      </c>
      <c r="E2770" s="59" t="s">
        <v>1547</v>
      </c>
      <c r="F2770" s="59" t="s">
        <v>1548</v>
      </c>
      <c r="G2770" s="59">
        <v>9416000</v>
      </c>
      <c r="H2770" s="59" t="s">
        <v>1015</v>
      </c>
      <c r="I2770" s="60">
        <v>2682</v>
      </c>
      <c r="J2770" s="60">
        <v>1565.37</v>
      </c>
      <c r="K2770" s="60">
        <v>3577.84</v>
      </c>
      <c r="L2770" s="60">
        <v>1799.72</v>
      </c>
      <c r="M2770" s="60">
        <v>2114.29</v>
      </c>
      <c r="N2770" s="60">
        <v>2149.67</v>
      </c>
      <c r="O2770" s="60">
        <v>2136.29</v>
      </c>
      <c r="P2770" s="60">
        <v>3237.93</v>
      </c>
      <c r="Q2770" s="60">
        <v>2260.17</v>
      </c>
      <c r="R2770" s="60">
        <v>2700.04</v>
      </c>
      <c r="S2770" s="60">
        <v>1990.29</v>
      </c>
      <c r="T2770" s="60">
        <v>2845.99</v>
      </c>
      <c r="U2770" s="58">
        <f t="shared" si="43"/>
        <v>29059.599999999999</v>
      </c>
    </row>
    <row r="2771" spans="1:21">
      <c r="A2771" s="59">
        <v>2201</v>
      </c>
      <c r="B2771" s="59" t="s">
        <v>87</v>
      </c>
      <c r="C2771" s="59">
        <v>2201</v>
      </c>
      <c r="D2771" s="59" t="s">
        <v>87</v>
      </c>
      <c r="E2771" s="59" t="s">
        <v>1549</v>
      </c>
      <c r="F2771" s="59" t="s">
        <v>1550</v>
      </c>
      <c r="G2771" s="59">
        <v>9432000</v>
      </c>
      <c r="H2771" s="59" t="s">
        <v>1551</v>
      </c>
      <c r="I2771" s="60">
        <v>-324591.24</v>
      </c>
      <c r="J2771" s="60">
        <v>-346051.99</v>
      </c>
      <c r="K2771" s="60">
        <v>-370927.38</v>
      </c>
      <c r="L2771" s="60">
        <v>-411377.17</v>
      </c>
      <c r="M2771" s="60">
        <v>-449138.58</v>
      </c>
      <c r="N2771" s="60">
        <v>-492707.55</v>
      </c>
      <c r="O2771" s="60">
        <v>-545254.56999999995</v>
      </c>
      <c r="P2771" s="60">
        <v>-594568.30000000005</v>
      </c>
      <c r="Q2771" s="60">
        <v>-636239.31999999995</v>
      </c>
      <c r="R2771" s="60">
        <v>-678262.65</v>
      </c>
      <c r="S2771" s="60">
        <v>-713914.38</v>
      </c>
      <c r="T2771" s="60">
        <v>-606023.59</v>
      </c>
      <c r="U2771" s="58">
        <f t="shared" si="43"/>
        <v>-6169056.7199999997</v>
      </c>
    </row>
    <row r="2772" spans="1:21">
      <c r="A2772" s="59">
        <v>2201</v>
      </c>
      <c r="B2772" s="59" t="s">
        <v>87</v>
      </c>
      <c r="C2772" s="59">
        <v>2201</v>
      </c>
      <c r="D2772" s="59" t="s">
        <v>87</v>
      </c>
      <c r="E2772" s="59" t="s">
        <v>1552</v>
      </c>
      <c r="F2772" s="59" t="s">
        <v>1553</v>
      </c>
      <c r="G2772" s="59">
        <v>9184100</v>
      </c>
      <c r="H2772" s="59" t="s">
        <v>93</v>
      </c>
      <c r="I2772" s="60">
        <v>324591.24</v>
      </c>
      <c r="J2772" s="60">
        <v>346051.99</v>
      </c>
      <c r="K2772" s="60">
        <v>370927.38</v>
      </c>
      <c r="L2772" s="60">
        <v>411377.17</v>
      </c>
      <c r="M2772" s="60">
        <v>449138.58</v>
      </c>
      <c r="N2772" s="60">
        <v>492707.55</v>
      </c>
      <c r="O2772" s="60">
        <v>545254.56999999995</v>
      </c>
      <c r="P2772" s="60">
        <v>594568.30000000005</v>
      </c>
      <c r="Q2772" s="60">
        <v>636239.31999999995</v>
      </c>
      <c r="R2772" s="60">
        <v>678262.65</v>
      </c>
      <c r="S2772" s="60">
        <v>713914.38</v>
      </c>
      <c r="T2772" s="60">
        <v>606023.59</v>
      </c>
      <c r="U2772" s="58">
        <f t="shared" si="43"/>
        <v>6169056.7199999997</v>
      </c>
    </row>
    <row r="2773" spans="1:21">
      <c r="A2773" s="59">
        <v>2201</v>
      </c>
      <c r="B2773" s="59" t="s">
        <v>87</v>
      </c>
      <c r="C2773" s="59">
        <v>2201</v>
      </c>
      <c r="D2773" s="59" t="s">
        <v>87</v>
      </c>
      <c r="E2773" s="59" t="s">
        <v>1554</v>
      </c>
      <c r="F2773" s="59" t="s">
        <v>1555</v>
      </c>
      <c r="G2773" s="59">
        <v>9431000</v>
      </c>
      <c r="H2773" s="59" t="s">
        <v>1376</v>
      </c>
      <c r="I2773" s="60">
        <v>233801.41</v>
      </c>
      <c r="J2773" s="60">
        <v>236263.5</v>
      </c>
      <c r="K2773" s="60">
        <v>238666.07</v>
      </c>
      <c r="L2773" s="60">
        <v>240091.95</v>
      </c>
      <c r="M2773" s="60">
        <v>242605.99</v>
      </c>
      <c r="N2773" s="60">
        <v>244473.9</v>
      </c>
      <c r="O2773" s="60">
        <v>246083.77</v>
      </c>
      <c r="P2773" s="60">
        <v>248306.57</v>
      </c>
      <c r="Q2773" s="60">
        <v>238321.43</v>
      </c>
      <c r="R2773" s="60">
        <v>238770.04</v>
      </c>
      <c r="S2773" s="60">
        <v>241064.81</v>
      </c>
      <c r="T2773" s="60">
        <v>170147.69</v>
      </c>
      <c r="U2773" s="58">
        <f t="shared" si="43"/>
        <v>2818597.13</v>
      </c>
    </row>
    <row r="2774" spans="1:21">
      <c r="A2774" s="59">
        <v>2201</v>
      </c>
      <c r="B2774" s="59" t="s">
        <v>87</v>
      </c>
      <c r="C2774" s="59">
        <v>2201</v>
      </c>
      <c r="D2774" s="59" t="s">
        <v>87</v>
      </c>
      <c r="E2774" s="59" t="s">
        <v>1556</v>
      </c>
      <c r="F2774" s="59" t="s">
        <v>1557</v>
      </c>
      <c r="G2774" s="59">
        <v>9431000</v>
      </c>
      <c r="H2774" s="59" t="s">
        <v>1376</v>
      </c>
      <c r="I2774" s="60">
        <v>4227.92</v>
      </c>
      <c r="J2774" s="60">
        <v>4213.1899999999996</v>
      </c>
      <c r="K2774" s="60">
        <v>5647.49</v>
      </c>
      <c r="L2774" s="60">
        <v>5588.92</v>
      </c>
      <c r="M2774" s="60">
        <v>5532.37</v>
      </c>
      <c r="N2774" s="60">
        <v>5475</v>
      </c>
      <c r="O2774" s="60">
        <v>5417.56</v>
      </c>
      <c r="P2774" s="60">
        <v>5360.03</v>
      </c>
      <c r="Q2774" s="60">
        <v>5302.42</v>
      </c>
      <c r="R2774" s="60">
        <v>5244.73</v>
      </c>
      <c r="S2774" s="60">
        <v>5186.96</v>
      </c>
      <c r="T2774" s="60">
        <v>5129.1099999999997</v>
      </c>
      <c r="U2774" s="58">
        <f t="shared" si="43"/>
        <v>62325.69999999999</v>
      </c>
    </row>
    <row r="2775" spans="1:21">
      <c r="A2775" s="59">
        <v>2201</v>
      </c>
      <c r="B2775" s="59" t="s">
        <v>87</v>
      </c>
      <c r="C2775" s="59">
        <v>2201</v>
      </c>
      <c r="D2775" s="59" t="s">
        <v>87</v>
      </c>
      <c r="E2775" s="59" t="s">
        <v>1558</v>
      </c>
      <c r="F2775" s="59" t="s">
        <v>1559</v>
      </c>
      <c r="G2775" s="59">
        <v>9431000</v>
      </c>
      <c r="H2775" s="59" t="s">
        <v>1376</v>
      </c>
      <c r="I2775" s="60">
        <v>58762.37</v>
      </c>
      <c r="J2775" s="60">
        <v>59971.29</v>
      </c>
      <c r="K2775" s="60">
        <v>58762.37</v>
      </c>
      <c r="L2775" s="60">
        <v>98014.59</v>
      </c>
      <c r="M2775" s="60">
        <v>58762.37</v>
      </c>
      <c r="N2775" s="60">
        <v>58762.37</v>
      </c>
      <c r="O2775" s="60">
        <v>58762.37</v>
      </c>
      <c r="P2775" s="60">
        <v>58762.37</v>
      </c>
      <c r="Q2775" s="60">
        <v>58762.37</v>
      </c>
      <c r="R2775" s="60">
        <v>58762.37</v>
      </c>
      <c r="S2775" s="60">
        <v>58762.37</v>
      </c>
      <c r="T2775" s="60">
        <v>58762.37</v>
      </c>
      <c r="U2775" s="58">
        <f t="shared" si="43"/>
        <v>745609.58</v>
      </c>
    </row>
    <row r="2776" spans="1:21">
      <c r="A2776" s="59">
        <v>2201</v>
      </c>
      <c r="B2776" s="59" t="s">
        <v>87</v>
      </c>
      <c r="C2776" s="59">
        <v>2201</v>
      </c>
      <c r="D2776" s="59" t="s">
        <v>87</v>
      </c>
      <c r="E2776" s="59" t="s">
        <v>1560</v>
      </c>
      <c r="F2776" s="59" t="s">
        <v>1561</v>
      </c>
      <c r="G2776" s="59">
        <v>9431000</v>
      </c>
      <c r="H2776" s="59" t="s">
        <v>1376</v>
      </c>
      <c r="I2776" s="60">
        <v>4671339.76</v>
      </c>
      <c r="J2776" s="60">
        <v>4389129.47</v>
      </c>
      <c r="K2776" s="60">
        <v>5295698.1399999997</v>
      </c>
      <c r="L2776" s="60">
        <v>5559250.3899999997</v>
      </c>
      <c r="M2776" s="60">
        <v>5818536.6799999997</v>
      </c>
      <c r="N2776" s="60">
        <v>5656394.1100000003</v>
      </c>
      <c r="O2776" s="60">
        <v>6177493.8300000001</v>
      </c>
      <c r="P2776" s="60">
        <v>5959694.29</v>
      </c>
      <c r="Q2776" s="60">
        <v>5601532</v>
      </c>
      <c r="R2776" s="60">
        <v>5891578.7800000003</v>
      </c>
      <c r="S2776" s="60">
        <v>5516071.2699999996</v>
      </c>
      <c r="T2776" s="60">
        <v>5088233.5999999996</v>
      </c>
      <c r="U2776" s="58">
        <f t="shared" si="43"/>
        <v>65624952.32</v>
      </c>
    </row>
    <row r="2777" spans="1:21">
      <c r="A2777" s="59">
        <v>2201</v>
      </c>
      <c r="B2777" s="59" t="s">
        <v>87</v>
      </c>
      <c r="C2777" s="59">
        <v>2201</v>
      </c>
      <c r="D2777" s="59" t="s">
        <v>87</v>
      </c>
      <c r="E2777" s="59" t="s">
        <v>1562</v>
      </c>
      <c r="F2777" s="59" t="s">
        <v>1563</v>
      </c>
      <c r="G2777" s="59">
        <v>9431000</v>
      </c>
      <c r="H2777" s="59" t="s">
        <v>1376</v>
      </c>
      <c r="I2777" s="60"/>
      <c r="J2777" s="60"/>
      <c r="K2777" s="60"/>
      <c r="L2777" s="60"/>
      <c r="M2777" s="60"/>
      <c r="N2777" s="60"/>
      <c r="O2777" s="60"/>
      <c r="P2777" s="60"/>
      <c r="Q2777" s="60">
        <v>5.69</v>
      </c>
      <c r="R2777" s="60"/>
      <c r="S2777" s="60"/>
      <c r="T2777" s="60">
        <v>19.13</v>
      </c>
      <c r="U2777" s="58">
        <f t="shared" si="43"/>
        <v>24.82</v>
      </c>
    </row>
    <row r="2778" spans="1:21">
      <c r="A2778" s="59">
        <v>2201</v>
      </c>
      <c r="B2778" s="59" t="s">
        <v>87</v>
      </c>
      <c r="C2778" s="59">
        <v>2201</v>
      </c>
      <c r="D2778" s="59" t="s">
        <v>87</v>
      </c>
      <c r="E2778" s="59" t="s">
        <v>1564</v>
      </c>
      <c r="F2778" s="59" t="s">
        <v>1565</v>
      </c>
      <c r="G2778" s="59">
        <v>9427000</v>
      </c>
      <c r="H2778" s="59" t="s">
        <v>1566</v>
      </c>
      <c r="I2778" s="60">
        <v>13353125</v>
      </c>
      <c r="J2778" s="60">
        <v>13353125</v>
      </c>
      <c r="K2778" s="60">
        <v>13353125</v>
      </c>
      <c r="L2778" s="60">
        <v>13353125</v>
      </c>
      <c r="M2778" s="60">
        <v>13353125</v>
      </c>
      <c r="N2778" s="60">
        <v>13353125</v>
      </c>
      <c r="O2778" s="60">
        <v>13353125</v>
      </c>
      <c r="P2778" s="60">
        <v>13353125</v>
      </c>
      <c r="Q2778" s="60">
        <v>13353125</v>
      </c>
      <c r="R2778" s="60">
        <v>13353125</v>
      </c>
      <c r="S2778" s="60">
        <v>13353125</v>
      </c>
      <c r="T2778" s="60">
        <v>13353125</v>
      </c>
      <c r="U2778" s="58">
        <f t="shared" si="43"/>
        <v>160237500</v>
      </c>
    </row>
    <row r="2779" spans="1:21">
      <c r="A2779" s="59">
        <v>2201</v>
      </c>
      <c r="B2779" s="59" t="s">
        <v>87</v>
      </c>
      <c r="C2779" s="59">
        <v>2201</v>
      </c>
      <c r="D2779" s="59" t="s">
        <v>87</v>
      </c>
      <c r="E2779" s="59" t="s">
        <v>1567</v>
      </c>
      <c r="F2779" s="59" t="s">
        <v>1568</v>
      </c>
      <c r="G2779" s="59">
        <v>9428000</v>
      </c>
      <c r="H2779" s="59" t="s">
        <v>1569</v>
      </c>
      <c r="I2779" s="60">
        <v>51905.03</v>
      </c>
      <c r="J2779" s="60">
        <v>51905.03</v>
      </c>
      <c r="K2779" s="60">
        <v>51905.03</v>
      </c>
      <c r="L2779" s="60">
        <v>51905.03</v>
      </c>
      <c r="M2779" s="60">
        <v>51905.03</v>
      </c>
      <c r="N2779" s="60">
        <v>51905.03</v>
      </c>
      <c r="O2779" s="60">
        <v>51905.03</v>
      </c>
      <c r="P2779" s="60">
        <v>51905.03</v>
      </c>
      <c r="Q2779" s="60">
        <v>51905.03</v>
      </c>
      <c r="R2779" s="60">
        <v>51905.03</v>
      </c>
      <c r="S2779" s="60">
        <v>51905.03</v>
      </c>
      <c r="T2779" s="60">
        <v>51905.03</v>
      </c>
      <c r="U2779" s="58">
        <f t="shared" si="43"/>
        <v>622860.3600000001</v>
      </c>
    </row>
    <row r="2780" spans="1:21">
      <c r="A2780" s="59">
        <v>2201</v>
      </c>
      <c r="B2780" s="59" t="s">
        <v>87</v>
      </c>
      <c r="C2780" s="59">
        <v>2201</v>
      </c>
      <c r="D2780" s="59" t="s">
        <v>87</v>
      </c>
      <c r="E2780" s="59" t="s">
        <v>1570</v>
      </c>
      <c r="F2780" s="59" t="s">
        <v>1571</v>
      </c>
      <c r="G2780" s="59">
        <v>9428000</v>
      </c>
      <c r="H2780" s="59" t="s">
        <v>1569</v>
      </c>
      <c r="I2780" s="60">
        <v>249822.52</v>
      </c>
      <c r="J2780" s="60">
        <v>197775.1</v>
      </c>
      <c r="K2780" s="60">
        <v>197775.1</v>
      </c>
      <c r="L2780" s="60">
        <v>197775.1</v>
      </c>
      <c r="M2780" s="60">
        <v>197775.1</v>
      </c>
      <c r="N2780" s="60">
        <v>197775.1</v>
      </c>
      <c r="O2780" s="60">
        <v>197775.1</v>
      </c>
      <c r="P2780" s="60">
        <v>197775.1</v>
      </c>
      <c r="Q2780" s="60">
        <v>197775.1</v>
      </c>
      <c r="R2780" s="60">
        <v>197775.1</v>
      </c>
      <c r="S2780" s="60">
        <v>197775.1</v>
      </c>
      <c r="T2780" s="60">
        <v>197775.1</v>
      </c>
      <c r="U2780" s="58">
        <f t="shared" si="43"/>
        <v>2425348.6200000006</v>
      </c>
    </row>
    <row r="2781" spans="1:21">
      <c r="A2781" s="59">
        <v>2201</v>
      </c>
      <c r="B2781" s="59" t="s">
        <v>87</v>
      </c>
      <c r="C2781" s="59">
        <v>2201</v>
      </c>
      <c r="D2781" s="59" t="s">
        <v>87</v>
      </c>
      <c r="E2781" s="59" t="s">
        <v>1572</v>
      </c>
      <c r="F2781" s="59" t="s">
        <v>1573</v>
      </c>
      <c r="G2781" s="59">
        <v>9431000</v>
      </c>
      <c r="H2781" s="59" t="s">
        <v>1376</v>
      </c>
      <c r="I2781" s="60">
        <v>2577</v>
      </c>
      <c r="J2781" s="60"/>
      <c r="K2781" s="60"/>
      <c r="L2781" s="60"/>
      <c r="M2781" s="60"/>
      <c r="N2781" s="60"/>
      <c r="O2781" s="60"/>
      <c r="P2781" s="60"/>
      <c r="Q2781" s="60"/>
      <c r="R2781" s="60"/>
      <c r="S2781" s="60"/>
      <c r="T2781" s="60"/>
      <c r="U2781" s="58">
        <f t="shared" si="43"/>
        <v>2577</v>
      </c>
    </row>
    <row r="2782" spans="1:21">
      <c r="A2782" s="59">
        <v>2201</v>
      </c>
      <c r="B2782" s="59" t="s">
        <v>87</v>
      </c>
      <c r="C2782" s="59">
        <v>2201</v>
      </c>
      <c r="D2782" s="59" t="s">
        <v>87</v>
      </c>
      <c r="E2782" s="59" t="s">
        <v>1574</v>
      </c>
      <c r="F2782" s="59" t="s">
        <v>1575</v>
      </c>
      <c r="G2782" s="59">
        <v>9431000</v>
      </c>
      <c r="H2782" s="59" t="s">
        <v>1376</v>
      </c>
      <c r="I2782" s="60">
        <v>18920</v>
      </c>
      <c r="J2782" s="60">
        <v>19784</v>
      </c>
      <c r="K2782" s="60">
        <v>19298</v>
      </c>
      <c r="L2782" s="60">
        <v>18896</v>
      </c>
      <c r="M2782" s="60">
        <v>13566</v>
      </c>
      <c r="N2782" s="60">
        <v>19841</v>
      </c>
      <c r="O2782" s="60">
        <v>23436</v>
      </c>
      <c r="P2782" s="60">
        <v>27797</v>
      </c>
      <c r="Q2782" s="60">
        <v>32725</v>
      </c>
      <c r="R2782" s="60">
        <v>37523</v>
      </c>
      <c r="S2782" s="60">
        <v>39095</v>
      </c>
      <c r="T2782" s="60">
        <v>37763</v>
      </c>
      <c r="U2782" s="58">
        <f t="shared" si="43"/>
        <v>308644</v>
      </c>
    </row>
    <row r="2783" spans="1:21">
      <c r="A2783" s="59">
        <v>2201</v>
      </c>
      <c r="B2783" s="59" t="s">
        <v>87</v>
      </c>
      <c r="C2783" s="59">
        <v>2201</v>
      </c>
      <c r="D2783" s="59" t="s">
        <v>87</v>
      </c>
      <c r="E2783" s="59" t="s">
        <v>1576</v>
      </c>
      <c r="F2783" s="59" t="s">
        <v>1577</v>
      </c>
      <c r="G2783" s="59">
        <v>9431000</v>
      </c>
      <c r="H2783" s="59" t="s">
        <v>1376</v>
      </c>
      <c r="I2783" s="60">
        <v>36669</v>
      </c>
      <c r="J2783" s="60">
        <v>33341</v>
      </c>
      <c r="K2783" s="60">
        <v>35545</v>
      </c>
      <c r="L2783" s="60">
        <v>34370</v>
      </c>
      <c r="M2783" s="60">
        <v>34804</v>
      </c>
      <c r="N2783" s="60">
        <v>34939</v>
      </c>
      <c r="O2783" s="60">
        <v>32210</v>
      </c>
      <c r="P2783" s="60">
        <v>35683</v>
      </c>
      <c r="Q2783" s="60">
        <v>35594</v>
      </c>
      <c r="R2783" s="60">
        <v>36540</v>
      </c>
      <c r="S2783" s="60">
        <v>38201</v>
      </c>
      <c r="T2783" s="60">
        <v>43621</v>
      </c>
      <c r="U2783" s="58">
        <f t="shared" si="43"/>
        <v>431517</v>
      </c>
    </row>
    <row r="2784" spans="1:21">
      <c r="A2784" s="59">
        <v>2201</v>
      </c>
      <c r="B2784" s="59" t="s">
        <v>87</v>
      </c>
      <c r="C2784" s="59">
        <v>2201</v>
      </c>
      <c r="D2784" s="59" t="s">
        <v>87</v>
      </c>
      <c r="E2784" s="59" t="s">
        <v>1578</v>
      </c>
      <c r="F2784" s="59" t="s">
        <v>1579</v>
      </c>
      <c r="G2784" s="59">
        <v>9431000</v>
      </c>
      <c r="H2784" s="59" t="s">
        <v>1376</v>
      </c>
      <c r="I2784" s="60">
        <v>43185</v>
      </c>
      <c r="J2784" s="60">
        <v>37886</v>
      </c>
      <c r="K2784" s="60">
        <v>36586</v>
      </c>
      <c r="L2784" s="60">
        <v>30710</v>
      </c>
      <c r="M2784" s="60">
        <v>28711</v>
      </c>
      <c r="N2784" s="60">
        <v>26043</v>
      </c>
      <c r="O2784" s="60">
        <v>24450</v>
      </c>
      <c r="P2784" s="60">
        <v>23126</v>
      </c>
      <c r="Q2784" s="60">
        <v>23120</v>
      </c>
      <c r="R2784" s="60">
        <v>21448</v>
      </c>
      <c r="S2784" s="60">
        <v>10648</v>
      </c>
      <c r="T2784" s="60">
        <v>50</v>
      </c>
      <c r="U2784" s="58">
        <f t="shared" si="43"/>
        <v>305963</v>
      </c>
    </row>
    <row r="2785" spans="1:21">
      <c r="A2785" s="59">
        <v>2201</v>
      </c>
      <c r="B2785" s="59" t="s">
        <v>87</v>
      </c>
      <c r="C2785" s="59">
        <v>2201</v>
      </c>
      <c r="D2785" s="59" t="s">
        <v>87</v>
      </c>
      <c r="E2785" s="59" t="s">
        <v>1580</v>
      </c>
      <c r="F2785" s="59" t="s">
        <v>1581</v>
      </c>
      <c r="G2785" s="59">
        <v>9431000</v>
      </c>
      <c r="H2785" s="59" t="s">
        <v>1376</v>
      </c>
      <c r="I2785" s="60">
        <v>7848.89</v>
      </c>
      <c r="J2785" s="60">
        <v>8286.15</v>
      </c>
      <c r="K2785" s="60">
        <v>8985.1</v>
      </c>
      <c r="L2785" s="60">
        <v>10791.81</v>
      </c>
      <c r="M2785" s="60">
        <v>12545.22</v>
      </c>
      <c r="N2785" s="60">
        <v>12941.72</v>
      </c>
      <c r="O2785" s="60">
        <v>13913</v>
      </c>
      <c r="P2785" s="60">
        <v>16343.28</v>
      </c>
      <c r="Q2785" s="60">
        <v>18630.919999999998</v>
      </c>
      <c r="R2785" s="60">
        <v>19662.490000000002</v>
      </c>
      <c r="S2785" s="60">
        <v>19274.14</v>
      </c>
      <c r="T2785" s="60">
        <v>18937.5</v>
      </c>
      <c r="U2785" s="58">
        <f t="shared" si="43"/>
        <v>168160.22</v>
      </c>
    </row>
    <row r="2786" spans="1:21">
      <c r="A2786" s="59">
        <v>2201</v>
      </c>
      <c r="B2786" s="59" t="s">
        <v>87</v>
      </c>
      <c r="C2786" s="59">
        <v>2201</v>
      </c>
      <c r="D2786" s="59" t="s">
        <v>87</v>
      </c>
      <c r="E2786" s="59" t="s">
        <v>1582</v>
      </c>
      <c r="F2786" s="59" t="s">
        <v>1583</v>
      </c>
      <c r="G2786" s="59">
        <v>9431000</v>
      </c>
      <c r="H2786" s="59" t="s">
        <v>1376</v>
      </c>
      <c r="I2786" s="60"/>
      <c r="J2786" s="60">
        <v>1877789.11</v>
      </c>
      <c r="K2786" s="60">
        <v>925197.33</v>
      </c>
      <c r="L2786" s="60">
        <v>882256.38</v>
      </c>
      <c r="M2786" s="60">
        <v>922131.16</v>
      </c>
      <c r="N2786" s="60">
        <v>904954.38</v>
      </c>
      <c r="O2786" s="60">
        <v>939161.28</v>
      </c>
      <c r="P2786" s="60">
        <v>943770.59</v>
      </c>
      <c r="Q2786" s="60">
        <v>917915.38</v>
      </c>
      <c r="R2786" s="60">
        <v>950436.88</v>
      </c>
      <c r="S2786" s="60">
        <v>918723</v>
      </c>
      <c r="T2786" s="60">
        <v>584875.41</v>
      </c>
      <c r="U2786" s="58">
        <f t="shared" si="43"/>
        <v>10767210.9</v>
      </c>
    </row>
    <row r="2787" spans="1:21">
      <c r="A2787" s="59">
        <v>2201</v>
      </c>
      <c r="B2787" s="59" t="s">
        <v>87</v>
      </c>
      <c r="C2787" s="59">
        <v>2201</v>
      </c>
      <c r="D2787" s="59" t="s">
        <v>87</v>
      </c>
      <c r="E2787" s="59" t="s">
        <v>1584</v>
      </c>
      <c r="F2787" s="59" t="s">
        <v>1585</v>
      </c>
      <c r="G2787" s="59">
        <v>9431000</v>
      </c>
      <c r="H2787" s="59" t="s">
        <v>1376</v>
      </c>
      <c r="I2787" s="60">
        <v>9.76</v>
      </c>
      <c r="J2787" s="60">
        <v>2.0099999999999998</v>
      </c>
      <c r="K2787" s="60">
        <v>3.65</v>
      </c>
      <c r="L2787" s="60">
        <v>4.0599999999999996</v>
      </c>
      <c r="M2787" s="60">
        <v>4.7300000000000004</v>
      </c>
      <c r="N2787" s="60">
        <v>7.2</v>
      </c>
      <c r="O2787" s="60"/>
      <c r="P2787" s="60">
        <v>13529.85</v>
      </c>
      <c r="Q2787" s="60">
        <v>11.21</v>
      </c>
      <c r="R2787" s="60">
        <v>11.07</v>
      </c>
      <c r="S2787" s="60">
        <v>12.74</v>
      </c>
      <c r="T2787" s="60">
        <v>213472.36</v>
      </c>
      <c r="U2787" s="58">
        <f t="shared" si="43"/>
        <v>227068.63999999998</v>
      </c>
    </row>
    <row r="2788" spans="1:21">
      <c r="A2788" s="59">
        <v>2201</v>
      </c>
      <c r="B2788" s="59" t="s">
        <v>87</v>
      </c>
      <c r="C2788" s="59">
        <v>2201</v>
      </c>
      <c r="D2788" s="59" t="s">
        <v>87</v>
      </c>
      <c r="E2788" s="59" t="s">
        <v>1586</v>
      </c>
      <c r="F2788" s="59" t="s">
        <v>1587</v>
      </c>
      <c r="G2788" s="59">
        <v>9184100</v>
      </c>
      <c r="H2788" s="59" t="s">
        <v>93</v>
      </c>
      <c r="I2788" s="60">
        <v>-324591.24</v>
      </c>
      <c r="J2788" s="60">
        <v>-346051.99</v>
      </c>
      <c r="K2788" s="60">
        <v>-370927.38</v>
      </c>
      <c r="L2788" s="60">
        <v>-411377.17</v>
      </c>
      <c r="M2788" s="60">
        <v>-449138.58</v>
      </c>
      <c r="N2788" s="60">
        <v>-492707.55</v>
      </c>
      <c r="O2788" s="60">
        <v>-545254.56999999995</v>
      </c>
      <c r="P2788" s="60">
        <v>-594568.30000000005</v>
      </c>
      <c r="Q2788" s="60">
        <v>-636239.31999999995</v>
      </c>
      <c r="R2788" s="60">
        <v>-678262.65</v>
      </c>
      <c r="S2788" s="60">
        <v>-713914.38</v>
      </c>
      <c r="T2788" s="60">
        <v>-606023.59</v>
      </c>
      <c r="U2788" s="58">
        <f t="shared" si="43"/>
        <v>-6169056.7199999997</v>
      </c>
    </row>
    <row r="2789" spans="1:21">
      <c r="A2789" s="59">
        <v>2201</v>
      </c>
      <c r="B2789" s="59" t="s">
        <v>87</v>
      </c>
      <c r="C2789" s="59">
        <v>2201</v>
      </c>
      <c r="D2789" s="59" t="s">
        <v>87</v>
      </c>
      <c r="E2789" s="59" t="s">
        <v>1588</v>
      </c>
      <c r="F2789" s="59" t="s">
        <v>1589</v>
      </c>
      <c r="G2789" s="59">
        <v>9409200</v>
      </c>
      <c r="H2789" s="59" t="s">
        <v>1590</v>
      </c>
      <c r="I2789" s="60">
        <v>97097.56</v>
      </c>
      <c r="J2789" s="60">
        <v>104352.74</v>
      </c>
      <c r="K2789" s="60">
        <v>120325</v>
      </c>
      <c r="L2789" s="60">
        <v>105385.06</v>
      </c>
      <c r="M2789" s="60">
        <v>81035.98</v>
      </c>
      <c r="N2789" s="60">
        <v>138440.53</v>
      </c>
      <c r="O2789" s="60">
        <v>89366.51</v>
      </c>
      <c r="P2789" s="60">
        <v>-124702.27</v>
      </c>
      <c r="Q2789" s="60">
        <v>317159.88</v>
      </c>
      <c r="R2789" s="60">
        <v>14886.07</v>
      </c>
      <c r="S2789" s="60">
        <v>75858.31</v>
      </c>
      <c r="T2789" s="60">
        <v>11467407.630000001</v>
      </c>
      <c r="U2789" s="58">
        <f t="shared" si="43"/>
        <v>12486613</v>
      </c>
    </row>
    <row r="2790" spans="1:21">
      <c r="A2790" s="59">
        <v>2201</v>
      </c>
      <c r="B2790" s="59" t="s">
        <v>87</v>
      </c>
      <c r="C2790" s="59">
        <v>2201</v>
      </c>
      <c r="D2790" s="59" t="s">
        <v>87</v>
      </c>
      <c r="E2790" s="59" t="s">
        <v>1591</v>
      </c>
      <c r="F2790" s="59" t="s">
        <v>1592</v>
      </c>
      <c r="G2790" s="59">
        <v>9409100</v>
      </c>
      <c r="H2790" s="59" t="s">
        <v>1593</v>
      </c>
      <c r="I2790" s="60">
        <v>3638479.34</v>
      </c>
      <c r="J2790" s="60">
        <v>3498348.08</v>
      </c>
      <c r="K2790" s="60">
        <v>-6066855.7599999998</v>
      </c>
      <c r="L2790" s="60">
        <v>9135241.1899999995</v>
      </c>
      <c r="M2790" s="60">
        <v>13975390.439999999</v>
      </c>
      <c r="N2790" s="60">
        <v>7788770.3300000001</v>
      </c>
      <c r="O2790" s="60">
        <v>19324235.100000001</v>
      </c>
      <c r="P2790" s="60">
        <v>12646186.4</v>
      </c>
      <c r="Q2790" s="60">
        <v>4429694.1100000003</v>
      </c>
      <c r="R2790" s="60">
        <v>12464416.15</v>
      </c>
      <c r="S2790" s="60">
        <v>4574084.13</v>
      </c>
      <c r="T2790" s="60">
        <v>-13680525.390000001</v>
      </c>
      <c r="U2790" s="58">
        <f t="shared" si="43"/>
        <v>71727464.120000005</v>
      </c>
    </row>
    <row r="2791" spans="1:21">
      <c r="A2791" s="59">
        <v>2201</v>
      </c>
      <c r="B2791" s="59" t="s">
        <v>87</v>
      </c>
      <c r="C2791" s="59">
        <v>2201</v>
      </c>
      <c r="D2791" s="59" t="s">
        <v>87</v>
      </c>
      <c r="E2791" s="59" t="s">
        <v>1594</v>
      </c>
      <c r="F2791" s="59" t="s">
        <v>1595</v>
      </c>
      <c r="G2791" s="59">
        <v>9409200</v>
      </c>
      <c r="H2791" s="59" t="s">
        <v>1590</v>
      </c>
      <c r="I2791" s="60">
        <v>26910.38</v>
      </c>
      <c r="J2791" s="60">
        <v>28921.15</v>
      </c>
      <c r="K2791" s="60">
        <v>33347.82</v>
      </c>
      <c r="L2791" s="60">
        <v>29207.24</v>
      </c>
      <c r="M2791" s="60">
        <v>22458.95</v>
      </c>
      <c r="N2791" s="60">
        <v>38368.51</v>
      </c>
      <c r="O2791" s="60">
        <v>24767.74</v>
      </c>
      <c r="P2791" s="60">
        <v>-34560.97</v>
      </c>
      <c r="Q2791" s="60">
        <v>87900.19</v>
      </c>
      <c r="R2791" s="60">
        <v>4125.6400000000003</v>
      </c>
      <c r="S2791" s="60">
        <v>21023.97</v>
      </c>
      <c r="T2791" s="60">
        <v>3178167.9</v>
      </c>
      <c r="U2791" s="58">
        <f t="shared" si="43"/>
        <v>3460638.52</v>
      </c>
    </row>
    <row r="2792" spans="1:21">
      <c r="A2792" s="59">
        <v>2201</v>
      </c>
      <c r="B2792" s="59" t="s">
        <v>87</v>
      </c>
      <c r="C2792" s="59">
        <v>2201</v>
      </c>
      <c r="D2792" s="59" t="s">
        <v>87</v>
      </c>
      <c r="E2792" s="59" t="s">
        <v>1596</v>
      </c>
      <c r="F2792" s="59" t="s">
        <v>1597</v>
      </c>
      <c r="G2792" s="59">
        <v>9409100</v>
      </c>
      <c r="H2792" s="59" t="s">
        <v>1593</v>
      </c>
      <c r="I2792" s="60">
        <v>667037.87</v>
      </c>
      <c r="J2792" s="60">
        <v>628198.34</v>
      </c>
      <c r="K2792" s="60">
        <v>-1384207.87</v>
      </c>
      <c r="L2792" s="60">
        <v>2190452.63</v>
      </c>
      <c r="M2792" s="60">
        <v>3531889.81</v>
      </c>
      <c r="N2792" s="60">
        <v>3123078.01</v>
      </c>
      <c r="O2792" s="60">
        <v>5014315.5</v>
      </c>
      <c r="P2792" s="60">
        <v>3163508.35</v>
      </c>
      <c r="Q2792" s="60">
        <v>2717307.16</v>
      </c>
      <c r="R2792" s="60">
        <v>3113131.11</v>
      </c>
      <c r="S2792" s="60">
        <v>1406328.9</v>
      </c>
      <c r="T2792" s="60">
        <v>-2820350.29</v>
      </c>
      <c r="U2792" s="58">
        <f t="shared" si="43"/>
        <v>21350689.52</v>
      </c>
    </row>
    <row r="2793" spans="1:21">
      <c r="A2793" s="59">
        <v>2201</v>
      </c>
      <c r="B2793" s="59" t="s">
        <v>87</v>
      </c>
      <c r="C2793" s="59">
        <v>2201</v>
      </c>
      <c r="D2793" s="59" t="s">
        <v>87</v>
      </c>
      <c r="E2793" s="59" t="s">
        <v>1598</v>
      </c>
      <c r="F2793" s="59" t="s">
        <v>1599</v>
      </c>
      <c r="G2793" s="59">
        <v>9410100</v>
      </c>
      <c r="H2793" s="59" t="s">
        <v>1600</v>
      </c>
      <c r="I2793" s="60">
        <v>9452513.6199999992</v>
      </c>
      <c r="J2793" s="60">
        <v>8733332.6999999993</v>
      </c>
      <c r="K2793" s="60">
        <v>22837625.449999999</v>
      </c>
      <c r="L2793" s="60">
        <v>10544489.91</v>
      </c>
      <c r="M2793" s="60">
        <v>9286822.4299999997</v>
      </c>
      <c r="N2793" s="60">
        <v>21047433.98</v>
      </c>
      <c r="O2793" s="60">
        <v>9968492.1600000001</v>
      </c>
      <c r="P2793" s="60">
        <v>17076858.329999998</v>
      </c>
      <c r="Q2793" s="60">
        <v>24672239.109999999</v>
      </c>
      <c r="R2793" s="60">
        <v>10109117.75</v>
      </c>
      <c r="S2793" s="60">
        <v>69969905.269999996</v>
      </c>
      <c r="T2793" s="60">
        <v>23882427.82</v>
      </c>
      <c r="U2793" s="58">
        <f t="shared" si="43"/>
        <v>237581258.52999997</v>
      </c>
    </row>
    <row r="2794" spans="1:21">
      <c r="A2794" s="59">
        <v>2201</v>
      </c>
      <c r="B2794" s="59" t="s">
        <v>87</v>
      </c>
      <c r="C2794" s="59">
        <v>2201</v>
      </c>
      <c r="D2794" s="59" t="s">
        <v>87</v>
      </c>
      <c r="E2794" s="59" t="s">
        <v>1601</v>
      </c>
      <c r="F2794" s="59" t="s">
        <v>1602</v>
      </c>
      <c r="G2794" s="59">
        <v>9410200</v>
      </c>
      <c r="H2794" s="59" t="s">
        <v>1603</v>
      </c>
      <c r="I2794" s="60">
        <v>33.619999999999997</v>
      </c>
      <c r="J2794" s="60">
        <v>4576.5</v>
      </c>
      <c r="K2794" s="60">
        <v>413.34</v>
      </c>
      <c r="L2794" s="60">
        <v>6793.01</v>
      </c>
      <c r="M2794" s="60">
        <v>200.9</v>
      </c>
      <c r="N2794" s="60">
        <v>466.16</v>
      </c>
      <c r="O2794" s="60">
        <v>2862.61</v>
      </c>
      <c r="P2794" s="60">
        <v>1081.47</v>
      </c>
      <c r="Q2794" s="60">
        <v>2109.63</v>
      </c>
      <c r="R2794" s="60">
        <v>3040.02</v>
      </c>
      <c r="S2794" s="60">
        <v>2809.7</v>
      </c>
      <c r="T2794" s="60">
        <v>243.06</v>
      </c>
      <c r="U2794" s="58">
        <f t="shared" si="43"/>
        <v>24630.020000000004</v>
      </c>
    </row>
    <row r="2795" spans="1:21">
      <c r="A2795" s="59">
        <v>2201</v>
      </c>
      <c r="B2795" s="59" t="s">
        <v>87</v>
      </c>
      <c r="C2795" s="59">
        <v>2201</v>
      </c>
      <c r="D2795" s="59" t="s">
        <v>87</v>
      </c>
      <c r="E2795" s="59" t="s">
        <v>1604</v>
      </c>
      <c r="F2795" s="59" t="s">
        <v>1605</v>
      </c>
      <c r="G2795" s="59">
        <v>9411100</v>
      </c>
      <c r="H2795" s="59" t="s">
        <v>1606</v>
      </c>
      <c r="I2795" s="60">
        <v>-8551293.1799999997</v>
      </c>
      <c r="J2795" s="60">
        <v>-10585041.539999999</v>
      </c>
      <c r="K2795" s="60">
        <v>-12778218.960000001</v>
      </c>
      <c r="L2795" s="60">
        <v>-15272910.98</v>
      </c>
      <c r="M2795" s="60">
        <v>-16682462.02</v>
      </c>
      <c r="N2795" s="60">
        <v>-23107474.920000002</v>
      </c>
      <c r="O2795" s="60">
        <v>-18981563</v>
      </c>
      <c r="P2795" s="60">
        <v>-17764151.34</v>
      </c>
      <c r="Q2795" s="60">
        <v>-28487582.280000001</v>
      </c>
      <c r="R2795" s="60">
        <v>-16956462.890000001</v>
      </c>
      <c r="S2795" s="60">
        <v>-75368572.5</v>
      </c>
      <c r="T2795" s="60">
        <v>-15638243.560000001</v>
      </c>
      <c r="U2795" s="58">
        <f t="shared" si="43"/>
        <v>-260173977.17000002</v>
      </c>
    </row>
    <row r="2796" spans="1:21">
      <c r="A2796" s="59">
        <v>2201</v>
      </c>
      <c r="B2796" s="59" t="s">
        <v>87</v>
      </c>
      <c r="C2796" s="59">
        <v>2201</v>
      </c>
      <c r="D2796" s="59" t="s">
        <v>87</v>
      </c>
      <c r="E2796" s="59" t="s">
        <v>1607</v>
      </c>
      <c r="F2796" s="59" t="s">
        <v>1608</v>
      </c>
      <c r="G2796" s="59">
        <v>9411200</v>
      </c>
      <c r="H2796" s="59" t="s">
        <v>1609</v>
      </c>
      <c r="I2796" s="60">
        <v>-611.24</v>
      </c>
      <c r="J2796" s="60">
        <v>-251.71</v>
      </c>
      <c r="K2796" s="60">
        <v>-7515.2</v>
      </c>
      <c r="L2796" s="60">
        <v>-373.62</v>
      </c>
      <c r="M2796" s="60">
        <v>-11.05</v>
      </c>
      <c r="N2796" s="60">
        <v>-8475.59</v>
      </c>
      <c r="O2796" s="60">
        <v>-157.44</v>
      </c>
      <c r="P2796" s="60">
        <v>-59.48</v>
      </c>
      <c r="Q2796" s="60">
        <v>-116.03</v>
      </c>
      <c r="R2796" s="60">
        <v>-167.2</v>
      </c>
      <c r="S2796" s="60">
        <v>-4846.3599999999997</v>
      </c>
      <c r="T2796" s="60">
        <v>-4419.22</v>
      </c>
      <c r="U2796" s="58">
        <f t="shared" si="43"/>
        <v>-27004.14</v>
      </c>
    </row>
    <row r="2797" spans="1:21">
      <c r="A2797" s="59">
        <v>2201</v>
      </c>
      <c r="B2797" s="59" t="s">
        <v>87</v>
      </c>
      <c r="C2797" s="59">
        <v>2201</v>
      </c>
      <c r="D2797" s="59" t="s">
        <v>87</v>
      </c>
      <c r="E2797" s="59" t="s">
        <v>1610</v>
      </c>
      <c r="F2797" s="59" t="s">
        <v>1611</v>
      </c>
      <c r="G2797" s="59">
        <v>9410100</v>
      </c>
      <c r="H2797" s="59" t="s">
        <v>1600</v>
      </c>
      <c r="I2797" s="60">
        <v>85181.23</v>
      </c>
      <c r="J2797" s="60">
        <v>79112.160000000003</v>
      </c>
      <c r="K2797" s="60">
        <v>84199.27</v>
      </c>
      <c r="L2797" s="60">
        <v>82830.92</v>
      </c>
      <c r="M2797" s="60">
        <v>82830.91</v>
      </c>
      <c r="N2797" s="60">
        <v>128847.78</v>
      </c>
      <c r="O2797" s="60">
        <v>90500.4</v>
      </c>
      <c r="P2797" s="60">
        <v>91398.7</v>
      </c>
      <c r="Q2797" s="60">
        <v>92836.03</v>
      </c>
      <c r="R2797" s="60">
        <v>90859.72</v>
      </c>
      <c r="S2797" s="60">
        <v>1226486.8</v>
      </c>
      <c r="T2797" s="60">
        <v>167629.07999999999</v>
      </c>
      <c r="U2797" s="58">
        <f t="shared" si="43"/>
        <v>2302713</v>
      </c>
    </row>
    <row r="2798" spans="1:21">
      <c r="A2798" s="59">
        <v>2201</v>
      </c>
      <c r="B2798" s="59" t="s">
        <v>87</v>
      </c>
      <c r="C2798" s="59">
        <v>2201</v>
      </c>
      <c r="D2798" s="59" t="s">
        <v>87</v>
      </c>
      <c r="E2798" s="59" t="s">
        <v>1612</v>
      </c>
      <c r="F2798" s="59" t="s">
        <v>1613</v>
      </c>
      <c r="G2798" s="59">
        <v>9411100</v>
      </c>
      <c r="H2798" s="59" t="s">
        <v>1606</v>
      </c>
      <c r="I2798" s="60">
        <v>-4684.97</v>
      </c>
      <c r="J2798" s="60">
        <v>-4351.17</v>
      </c>
      <c r="K2798" s="60">
        <v>-4630.96</v>
      </c>
      <c r="L2798" s="60">
        <v>-4555.7</v>
      </c>
      <c r="M2798" s="60">
        <v>-4555.7</v>
      </c>
      <c r="N2798" s="60">
        <v>-7086.63</v>
      </c>
      <c r="O2798" s="60">
        <v>-4977.5200000000004</v>
      </c>
      <c r="P2798" s="60">
        <v>-5026.93</v>
      </c>
      <c r="Q2798" s="60">
        <v>-5105.9799999999996</v>
      </c>
      <c r="R2798" s="60">
        <v>-4997.28</v>
      </c>
      <c r="S2798" s="60">
        <v>-67456.78</v>
      </c>
      <c r="T2798" s="60">
        <v>-9219.6</v>
      </c>
      <c r="U2798" s="58">
        <f t="shared" si="43"/>
        <v>-126649.22</v>
      </c>
    </row>
    <row r="2799" spans="1:21">
      <c r="A2799" s="59">
        <v>2201</v>
      </c>
      <c r="B2799" s="59" t="s">
        <v>87</v>
      </c>
      <c r="C2799" s="59">
        <v>2201</v>
      </c>
      <c r="D2799" s="59" t="s">
        <v>87</v>
      </c>
      <c r="E2799" s="59" t="s">
        <v>1614</v>
      </c>
      <c r="F2799" s="59" t="s">
        <v>1615</v>
      </c>
      <c r="G2799" s="59">
        <v>9410100</v>
      </c>
      <c r="H2799" s="59" t="s">
        <v>1600</v>
      </c>
      <c r="I2799" s="60">
        <v>2977208.66</v>
      </c>
      <c r="J2799" s="60">
        <v>2702215.37</v>
      </c>
      <c r="K2799" s="60">
        <v>5117553.17</v>
      </c>
      <c r="L2799" s="60">
        <v>3145898.31</v>
      </c>
      <c r="M2799" s="60">
        <v>2798979.72</v>
      </c>
      <c r="N2799" s="60">
        <v>4581443.7699999996</v>
      </c>
      <c r="O2799" s="60">
        <v>2939421.88</v>
      </c>
      <c r="P2799" s="60">
        <v>4822158.75</v>
      </c>
      <c r="Q2799" s="60">
        <v>4920682.1900000004</v>
      </c>
      <c r="R2799" s="60">
        <v>3002581.87</v>
      </c>
      <c r="S2799" s="60">
        <v>22936816.84</v>
      </c>
      <c r="T2799" s="60">
        <v>4123711.74</v>
      </c>
      <c r="U2799" s="58">
        <f t="shared" si="43"/>
        <v>64068672.270000003</v>
      </c>
    </row>
    <row r="2800" spans="1:21">
      <c r="A2800" s="59">
        <v>2201</v>
      </c>
      <c r="B2800" s="59" t="s">
        <v>87</v>
      </c>
      <c r="C2800" s="59">
        <v>2201</v>
      </c>
      <c r="D2800" s="59" t="s">
        <v>87</v>
      </c>
      <c r="E2800" s="59" t="s">
        <v>1616</v>
      </c>
      <c r="F2800" s="59" t="s">
        <v>1617</v>
      </c>
      <c r="G2800" s="59">
        <v>9410200</v>
      </c>
      <c r="H2800" s="59" t="s">
        <v>1603</v>
      </c>
      <c r="I2800" s="60"/>
      <c r="J2800" s="60">
        <v>1198.6099999999999</v>
      </c>
      <c r="K2800" s="60"/>
      <c r="L2800" s="60">
        <v>1779.12</v>
      </c>
      <c r="M2800" s="60">
        <v>52.62</v>
      </c>
      <c r="N2800" s="60"/>
      <c r="O2800" s="60">
        <v>749.73</v>
      </c>
      <c r="P2800" s="60">
        <v>283.25</v>
      </c>
      <c r="Q2800" s="60">
        <v>552.52</v>
      </c>
      <c r="R2800" s="60">
        <v>796.19</v>
      </c>
      <c r="S2800" s="60">
        <v>668.08</v>
      </c>
      <c r="T2800" s="60"/>
      <c r="U2800" s="58">
        <f t="shared" si="43"/>
        <v>6080.119999999999</v>
      </c>
    </row>
    <row r="2801" spans="1:21">
      <c r="A2801" s="59">
        <v>2201</v>
      </c>
      <c r="B2801" s="59" t="s">
        <v>87</v>
      </c>
      <c r="C2801" s="59">
        <v>2201</v>
      </c>
      <c r="D2801" s="59" t="s">
        <v>87</v>
      </c>
      <c r="E2801" s="59" t="s">
        <v>1618</v>
      </c>
      <c r="F2801" s="59" t="s">
        <v>1619</v>
      </c>
      <c r="G2801" s="59">
        <v>9411100</v>
      </c>
      <c r="H2801" s="59" t="s">
        <v>1606</v>
      </c>
      <c r="I2801" s="60">
        <v>-1627007.34</v>
      </c>
      <c r="J2801" s="60">
        <v>-2104207.62</v>
      </c>
      <c r="K2801" s="60">
        <v>-2100327.83</v>
      </c>
      <c r="L2801" s="60">
        <v>-3219842.18</v>
      </c>
      <c r="M2801" s="60">
        <v>-3542961.05</v>
      </c>
      <c r="N2801" s="60">
        <v>-4498917.46</v>
      </c>
      <c r="O2801" s="60">
        <v>-4202182.09</v>
      </c>
      <c r="P2801" s="60">
        <v>-3816946.13</v>
      </c>
      <c r="Q2801" s="60">
        <v>-4890610.58</v>
      </c>
      <c r="R2801" s="60">
        <v>-3779308.65</v>
      </c>
      <c r="S2801" s="60">
        <v>-23248355.100000001</v>
      </c>
      <c r="T2801" s="60">
        <v>-3048908.05</v>
      </c>
      <c r="U2801" s="58">
        <f t="shared" si="43"/>
        <v>-60079574.079999998</v>
      </c>
    </row>
    <row r="2802" spans="1:21">
      <c r="A2802" s="59">
        <v>2201</v>
      </c>
      <c r="B2802" s="59" t="s">
        <v>87</v>
      </c>
      <c r="C2802" s="59">
        <v>2201</v>
      </c>
      <c r="D2802" s="59" t="s">
        <v>87</v>
      </c>
      <c r="E2802" s="59" t="s">
        <v>1620</v>
      </c>
      <c r="F2802" s="59" t="s">
        <v>1621</v>
      </c>
      <c r="G2802" s="59">
        <v>9411200</v>
      </c>
      <c r="H2802" s="59" t="s">
        <v>1609</v>
      </c>
      <c r="I2802" s="60">
        <v>-160.09</v>
      </c>
      <c r="J2802" s="60"/>
      <c r="K2802" s="60">
        <v>-1968.27</v>
      </c>
      <c r="L2802" s="60"/>
      <c r="M2802" s="60"/>
      <c r="N2802" s="60">
        <v>-2219.8000000000002</v>
      </c>
      <c r="O2802" s="60"/>
      <c r="P2802" s="60"/>
      <c r="Q2802" s="60"/>
      <c r="R2802" s="60"/>
      <c r="S2802" s="60">
        <v>-1232.54</v>
      </c>
      <c r="T2802" s="60">
        <v>-1157.4100000000001</v>
      </c>
      <c r="U2802" s="58">
        <f t="shared" si="43"/>
        <v>-6738.11</v>
      </c>
    </row>
    <row r="2803" spans="1:21">
      <c r="A2803" s="59">
        <v>2201</v>
      </c>
      <c r="B2803" s="59" t="s">
        <v>87</v>
      </c>
      <c r="C2803" s="59">
        <v>2201</v>
      </c>
      <c r="D2803" s="59" t="s">
        <v>87</v>
      </c>
      <c r="E2803" s="59" t="s">
        <v>1622</v>
      </c>
      <c r="F2803" s="59" t="s">
        <v>1623</v>
      </c>
      <c r="G2803" s="59">
        <v>9410100</v>
      </c>
      <c r="H2803" s="59" t="s">
        <v>1600</v>
      </c>
      <c r="I2803" s="60">
        <v>25349.279999999999</v>
      </c>
      <c r="J2803" s="60">
        <v>23759.759999999998</v>
      </c>
      <c r="K2803" s="60">
        <v>25092.1</v>
      </c>
      <c r="L2803" s="60">
        <v>24733.72</v>
      </c>
      <c r="M2803" s="60">
        <v>24733.72</v>
      </c>
      <c r="N2803" s="60">
        <v>36785.760000000002</v>
      </c>
      <c r="O2803" s="60">
        <v>26742.39</v>
      </c>
      <c r="P2803" s="60">
        <v>26977.67</v>
      </c>
      <c r="Q2803" s="60">
        <v>27354.11</v>
      </c>
      <c r="R2803" s="60">
        <v>26836.5</v>
      </c>
      <c r="S2803" s="60">
        <v>324262.64</v>
      </c>
      <c r="T2803" s="60">
        <v>46942.77</v>
      </c>
      <c r="U2803" s="58">
        <f t="shared" si="43"/>
        <v>639570.41999999993</v>
      </c>
    </row>
    <row r="2804" spans="1:21">
      <c r="A2804" s="59">
        <v>2201</v>
      </c>
      <c r="B2804" s="59" t="s">
        <v>87</v>
      </c>
      <c r="C2804" s="59">
        <v>2201</v>
      </c>
      <c r="D2804" s="59" t="s">
        <v>87</v>
      </c>
      <c r="E2804" s="59" t="s">
        <v>1624</v>
      </c>
      <c r="F2804" s="59" t="s">
        <v>1625</v>
      </c>
      <c r="G2804" s="59">
        <v>9411400</v>
      </c>
      <c r="H2804" s="59" t="s">
        <v>1626</v>
      </c>
      <c r="I2804" s="60">
        <v>-544862.68999999994</v>
      </c>
      <c r="J2804" s="60">
        <v>-544862.73</v>
      </c>
      <c r="K2804" s="60">
        <v>536963.93000000005</v>
      </c>
      <c r="L2804" s="60">
        <v>-901269.22</v>
      </c>
      <c r="M2804" s="60">
        <v>-676594.14</v>
      </c>
      <c r="N2804" s="60">
        <v>-640470.56000000006</v>
      </c>
      <c r="O2804" s="60">
        <v>-669759.11</v>
      </c>
      <c r="P2804" s="60">
        <v>-666928.86</v>
      </c>
      <c r="Q2804" s="60">
        <v>-669287.86</v>
      </c>
      <c r="R2804" s="60">
        <v>-669287.79</v>
      </c>
      <c r="S2804" s="60">
        <v>-273435.86</v>
      </c>
      <c r="T2804" s="60">
        <v>-345077.55</v>
      </c>
      <c r="U2804" s="58">
        <f t="shared" si="43"/>
        <v>-6064872.4400000004</v>
      </c>
    </row>
    <row r="2805" spans="1:21">
      <c r="A2805" s="59">
        <v>2201</v>
      </c>
      <c r="B2805" s="59" t="s">
        <v>87</v>
      </c>
      <c r="C2805" s="59">
        <v>2201</v>
      </c>
      <c r="D2805" s="59" t="s">
        <v>87</v>
      </c>
      <c r="E2805" s="59" t="s">
        <v>1627</v>
      </c>
      <c r="F2805" s="59" t="s">
        <v>1628</v>
      </c>
      <c r="G2805" s="59">
        <v>9411500</v>
      </c>
      <c r="H2805" s="59" t="s">
        <v>1629</v>
      </c>
      <c r="I2805" s="60">
        <v>-1.44</v>
      </c>
      <c r="J2805" s="60">
        <v>-1.44</v>
      </c>
      <c r="K2805" s="60">
        <v>-1.45</v>
      </c>
      <c r="L2805" s="60">
        <v>-1.44</v>
      </c>
      <c r="M2805" s="60">
        <v>-1.44</v>
      </c>
      <c r="N2805" s="60">
        <v>-1.44</v>
      </c>
      <c r="O2805" s="60">
        <v>-1.44</v>
      </c>
      <c r="P2805" s="60">
        <v>-1.44</v>
      </c>
      <c r="Q2805" s="60">
        <v>-1.45</v>
      </c>
      <c r="R2805" s="60">
        <v>-1.44</v>
      </c>
      <c r="S2805" s="60">
        <v>-1.44</v>
      </c>
      <c r="T2805" s="60">
        <v>-1.44</v>
      </c>
      <c r="U2805" s="58">
        <f t="shared" si="43"/>
        <v>-17.299999999999997</v>
      </c>
    </row>
    <row r="2806" spans="1:21">
      <c r="A2806" s="59">
        <v>2201</v>
      </c>
      <c r="B2806" s="59" t="s">
        <v>87</v>
      </c>
      <c r="C2806" s="59">
        <v>2201</v>
      </c>
      <c r="D2806" s="59" t="s">
        <v>87</v>
      </c>
      <c r="E2806" s="59" t="s">
        <v>1630</v>
      </c>
      <c r="F2806" s="59" t="s">
        <v>1631</v>
      </c>
      <c r="G2806" s="59">
        <v>9999996</v>
      </c>
      <c r="H2806" s="59" t="s">
        <v>117</v>
      </c>
      <c r="I2806" s="60">
        <v>-2218575.2200000002</v>
      </c>
      <c r="J2806" s="60">
        <v>-2142385.38</v>
      </c>
      <c r="K2806" s="60">
        <v>-2095478.12</v>
      </c>
      <c r="L2806" s="60">
        <v>-2042307.96</v>
      </c>
      <c r="M2806" s="60">
        <v>-2524488.56</v>
      </c>
      <c r="N2806" s="60">
        <v>-2524411.87</v>
      </c>
      <c r="O2806" s="60">
        <v>-3100032.84</v>
      </c>
      <c r="P2806" s="60">
        <v>-3138920.44</v>
      </c>
      <c r="Q2806" s="60">
        <v>-2389926.2000000002</v>
      </c>
      <c r="R2806" s="60">
        <v>-3299879.77</v>
      </c>
      <c r="S2806" s="60">
        <v>-2415447.11</v>
      </c>
      <c r="T2806" s="60">
        <v>-4794685.26</v>
      </c>
      <c r="U2806" s="58">
        <f t="shared" si="43"/>
        <v>-32686538.729999997</v>
      </c>
    </row>
    <row r="2807" spans="1:21">
      <c r="A2807" s="59">
        <v>2201</v>
      </c>
      <c r="B2807" s="59" t="s">
        <v>87</v>
      </c>
      <c r="C2807" s="59">
        <v>2201</v>
      </c>
      <c r="D2807" s="59" t="s">
        <v>87</v>
      </c>
      <c r="E2807" s="59" t="s">
        <v>1632</v>
      </c>
      <c r="F2807" s="59" t="s">
        <v>1633</v>
      </c>
      <c r="G2807" s="59">
        <v>9999996</v>
      </c>
      <c r="H2807" s="59" t="s">
        <v>117</v>
      </c>
      <c r="I2807" s="60"/>
      <c r="J2807" s="60"/>
      <c r="K2807" s="60">
        <v>1838.08</v>
      </c>
      <c r="L2807" s="60"/>
      <c r="M2807" s="60"/>
      <c r="N2807" s="60"/>
      <c r="O2807" s="60"/>
      <c r="P2807" s="60"/>
      <c r="Q2807" s="60"/>
      <c r="R2807" s="60"/>
      <c r="S2807" s="60"/>
      <c r="T2807" s="60"/>
      <c r="U2807" s="58">
        <f t="shared" si="43"/>
        <v>1838.08</v>
      </c>
    </row>
    <row r="2808" spans="1:21">
      <c r="A2808" s="59">
        <v>2201</v>
      </c>
      <c r="B2808" s="59" t="s">
        <v>87</v>
      </c>
      <c r="C2808" s="59">
        <v>2201</v>
      </c>
      <c r="D2808" s="59" t="s">
        <v>87</v>
      </c>
      <c r="E2808" s="59" t="s">
        <v>1634</v>
      </c>
      <c r="F2808" s="59" t="s">
        <v>1635</v>
      </c>
      <c r="G2808" s="59">
        <v>9999996</v>
      </c>
      <c r="H2808" s="59" t="s">
        <v>117</v>
      </c>
      <c r="I2808" s="60">
        <v>-71632.87</v>
      </c>
      <c r="J2808" s="60">
        <v>-63157.55</v>
      </c>
      <c r="K2808" s="60">
        <v>-71168.820000000007</v>
      </c>
      <c r="L2808" s="60">
        <v>-64609.54</v>
      </c>
      <c r="M2808" s="60">
        <v>-76196.61</v>
      </c>
      <c r="N2808" s="60">
        <v>-71683.179999999993</v>
      </c>
      <c r="O2808" s="60">
        <v>-60436.49</v>
      </c>
      <c r="P2808" s="60">
        <v>-64539.8</v>
      </c>
      <c r="Q2808" s="60">
        <v>-58484.91</v>
      </c>
      <c r="R2808" s="60">
        <v>-54883.88</v>
      </c>
      <c r="S2808" s="60">
        <v>-54015.41</v>
      </c>
      <c r="T2808" s="60">
        <v>-55646.58</v>
      </c>
      <c r="U2808" s="58">
        <f t="shared" si="43"/>
        <v>-766455.64</v>
      </c>
    </row>
    <row r="2809" spans="1:21">
      <c r="A2809" s="59">
        <v>2201</v>
      </c>
      <c r="B2809" s="59" t="s">
        <v>87</v>
      </c>
      <c r="C2809" s="59">
        <v>2201</v>
      </c>
      <c r="D2809" s="59" t="s">
        <v>87</v>
      </c>
      <c r="E2809" s="59" t="s">
        <v>1636</v>
      </c>
      <c r="F2809" s="59" t="s">
        <v>1637</v>
      </c>
      <c r="G2809" s="59">
        <v>9416000</v>
      </c>
      <c r="H2809" s="59" t="s">
        <v>1015</v>
      </c>
      <c r="I2809" s="60"/>
      <c r="J2809" s="60"/>
      <c r="K2809" s="60"/>
      <c r="L2809" s="60"/>
      <c r="M2809" s="60"/>
      <c r="N2809" s="60"/>
      <c r="O2809" s="60"/>
      <c r="P2809" s="60">
        <v>26405.25</v>
      </c>
      <c r="Q2809" s="60"/>
      <c r="R2809" s="60"/>
      <c r="S2809" s="60"/>
      <c r="T2809" s="60">
        <v>13500.03</v>
      </c>
      <c r="U2809" s="58">
        <f t="shared" si="43"/>
        <v>39905.279999999999</v>
      </c>
    </row>
    <row r="2810" spans="1:21">
      <c r="A2810" s="59">
        <v>2201</v>
      </c>
      <c r="B2810" s="59" t="s">
        <v>87</v>
      </c>
      <c r="C2810" s="59">
        <v>2201</v>
      </c>
      <c r="D2810" s="59" t="s">
        <v>87</v>
      </c>
      <c r="E2810" s="59" t="s">
        <v>1636</v>
      </c>
      <c r="F2810" s="59" t="s">
        <v>1637</v>
      </c>
      <c r="G2810" s="59">
        <v>9930200</v>
      </c>
      <c r="H2810" s="59" t="s">
        <v>1069</v>
      </c>
      <c r="I2810" s="60"/>
      <c r="J2810" s="60">
        <v>1045.72</v>
      </c>
      <c r="K2810" s="60"/>
      <c r="L2810" s="60"/>
      <c r="M2810" s="60">
        <v>15318.21</v>
      </c>
      <c r="N2810" s="60"/>
      <c r="O2810" s="60"/>
      <c r="P2810" s="60"/>
      <c r="Q2810" s="60"/>
      <c r="R2810" s="60"/>
      <c r="S2810" s="60"/>
      <c r="T2810" s="60"/>
      <c r="U2810" s="58">
        <f t="shared" si="43"/>
        <v>16363.929999999998</v>
      </c>
    </row>
    <row r="2811" spans="1:21">
      <c r="A2811" s="59">
        <v>2201</v>
      </c>
      <c r="B2811" s="59" t="s">
        <v>87</v>
      </c>
      <c r="C2811" s="59">
        <v>2201</v>
      </c>
      <c r="D2811" s="59" t="s">
        <v>87</v>
      </c>
      <c r="E2811" s="59" t="s">
        <v>1638</v>
      </c>
      <c r="F2811" s="59" t="s">
        <v>1639</v>
      </c>
      <c r="G2811" s="59">
        <v>9922000</v>
      </c>
      <c r="H2811" s="59" t="s">
        <v>1403</v>
      </c>
      <c r="I2811" s="60">
        <v>-531115.53</v>
      </c>
      <c r="J2811" s="60">
        <v>-477470.98</v>
      </c>
      <c r="K2811" s="60">
        <v>-417149.95</v>
      </c>
      <c r="L2811" s="60">
        <v>-469495.78</v>
      </c>
      <c r="M2811" s="60">
        <v>-530628.80000000005</v>
      </c>
      <c r="N2811" s="60">
        <v>-737752.06</v>
      </c>
      <c r="O2811" s="60">
        <v>-501107.59</v>
      </c>
      <c r="P2811" s="60">
        <v>-446370.11</v>
      </c>
      <c r="Q2811" s="60">
        <v>-658037.06999999995</v>
      </c>
      <c r="R2811" s="60">
        <v>-518340.04</v>
      </c>
      <c r="S2811" s="60">
        <v>-543758.56999999995</v>
      </c>
      <c r="T2811" s="60">
        <v>-546090.74</v>
      </c>
      <c r="U2811" s="58">
        <f t="shared" si="43"/>
        <v>-6377317.2200000007</v>
      </c>
    </row>
    <row r="2812" spans="1:21">
      <c r="A2812" s="59">
        <v>2201</v>
      </c>
      <c r="B2812" s="59" t="s">
        <v>87</v>
      </c>
      <c r="C2812" s="59">
        <v>2201</v>
      </c>
      <c r="D2812" s="59" t="s">
        <v>87</v>
      </c>
      <c r="E2812" s="59" t="s">
        <v>1640</v>
      </c>
      <c r="F2812" s="59" t="s">
        <v>1641</v>
      </c>
      <c r="G2812" s="59">
        <v>9922000</v>
      </c>
      <c r="H2812" s="59" t="s">
        <v>1403</v>
      </c>
      <c r="I2812" s="60">
        <v>-1011492.02</v>
      </c>
      <c r="J2812" s="60">
        <v>-978769.81</v>
      </c>
      <c r="K2812" s="60">
        <v>-1019450.51</v>
      </c>
      <c r="L2812" s="60">
        <v>-1051740.8899999999</v>
      </c>
      <c r="M2812" s="60">
        <v>-905271.35</v>
      </c>
      <c r="N2812" s="60">
        <v>-1064674.07</v>
      </c>
      <c r="O2812" s="60">
        <v>-1073491.1499999999</v>
      </c>
      <c r="P2812" s="60">
        <v>-1055782.81</v>
      </c>
      <c r="Q2812" s="60">
        <v>-1143781.42</v>
      </c>
      <c r="R2812" s="60">
        <v>-923452.89</v>
      </c>
      <c r="S2812" s="60">
        <v>-895973.36</v>
      </c>
      <c r="T2812" s="60">
        <v>-917857.92</v>
      </c>
      <c r="U2812" s="58">
        <f t="shared" si="43"/>
        <v>-12041738.199999999</v>
      </c>
    </row>
    <row r="2813" spans="1:21">
      <c r="A2813" s="59">
        <v>2201</v>
      </c>
      <c r="B2813" s="59" t="s">
        <v>87</v>
      </c>
      <c r="C2813" s="59">
        <v>2201</v>
      </c>
      <c r="D2813" s="59" t="s">
        <v>87</v>
      </c>
      <c r="E2813" s="59" t="s">
        <v>1642</v>
      </c>
      <c r="F2813" s="59" t="s">
        <v>1643</v>
      </c>
      <c r="G2813" s="59">
        <v>9922000</v>
      </c>
      <c r="H2813" s="59" t="s">
        <v>1403</v>
      </c>
      <c r="I2813" s="60">
        <v>-29638.83</v>
      </c>
      <c r="J2813" s="60">
        <v>-29638.83</v>
      </c>
      <c r="K2813" s="60">
        <v>-29638.83</v>
      </c>
      <c r="L2813" s="60">
        <v>-29638.83</v>
      </c>
      <c r="M2813" s="60">
        <v>-29638.83</v>
      </c>
      <c r="N2813" s="60">
        <v>-29638.83</v>
      </c>
      <c r="O2813" s="60">
        <v>-29638.83</v>
      </c>
      <c r="P2813" s="60">
        <v>-29638.83</v>
      </c>
      <c r="Q2813" s="60">
        <v>-29638.83</v>
      </c>
      <c r="R2813" s="60">
        <v>-29638.83</v>
      </c>
      <c r="S2813" s="60">
        <v>-29638.83</v>
      </c>
      <c r="T2813" s="60">
        <v>-29638.83</v>
      </c>
      <c r="U2813" s="58">
        <f t="shared" si="43"/>
        <v>-355665.96000000014</v>
      </c>
    </row>
    <row r="2814" spans="1:21">
      <c r="A2814" s="59">
        <v>2201</v>
      </c>
      <c r="B2814" s="59" t="s">
        <v>87</v>
      </c>
      <c r="C2814" s="59">
        <v>2201</v>
      </c>
      <c r="D2814" s="59" t="s">
        <v>87</v>
      </c>
      <c r="E2814" s="59" t="s">
        <v>1644</v>
      </c>
      <c r="F2814" s="59" t="s">
        <v>1645</v>
      </c>
      <c r="G2814" s="59">
        <v>9922000</v>
      </c>
      <c r="H2814" s="59" t="s">
        <v>1403</v>
      </c>
      <c r="I2814" s="60">
        <v>-27510.16</v>
      </c>
      <c r="J2814" s="60">
        <v>-27510.16</v>
      </c>
      <c r="K2814" s="60">
        <v>-27510.16</v>
      </c>
      <c r="L2814" s="60">
        <v>-27510.16</v>
      </c>
      <c r="M2814" s="60">
        <v>-27510.16</v>
      </c>
      <c r="N2814" s="60">
        <v>-27510.16</v>
      </c>
      <c r="O2814" s="60">
        <v>-27510.16</v>
      </c>
      <c r="P2814" s="60">
        <v>-27510.16</v>
      </c>
      <c r="Q2814" s="60">
        <v>-27510.16</v>
      </c>
      <c r="R2814" s="60">
        <v>-27510.16</v>
      </c>
      <c r="S2814" s="60">
        <v>-27510.16</v>
      </c>
      <c r="T2814" s="60">
        <v>-27510.16</v>
      </c>
      <c r="U2814" s="58">
        <f t="shared" si="43"/>
        <v>-330121.91999999993</v>
      </c>
    </row>
    <row r="2815" spans="1:21">
      <c r="A2815" s="59">
        <v>2201</v>
      </c>
      <c r="B2815" s="59" t="s">
        <v>87</v>
      </c>
      <c r="C2815" s="59">
        <v>2201</v>
      </c>
      <c r="D2815" s="59" t="s">
        <v>87</v>
      </c>
      <c r="E2815" s="59" t="s">
        <v>1646</v>
      </c>
      <c r="F2815" s="59" t="s">
        <v>1647</v>
      </c>
      <c r="G2815" s="59">
        <v>9922000</v>
      </c>
      <c r="H2815" s="59" t="s">
        <v>1403</v>
      </c>
      <c r="I2815" s="60">
        <v>-152706.39000000001</v>
      </c>
      <c r="J2815" s="60">
        <v>-1224.1600000000001</v>
      </c>
      <c r="K2815" s="60">
        <v>-80111.509999999995</v>
      </c>
      <c r="L2815" s="60">
        <v>-112504.38</v>
      </c>
      <c r="M2815" s="60">
        <v>-98206.09</v>
      </c>
      <c r="N2815" s="60">
        <v>-97162.85</v>
      </c>
      <c r="O2815" s="60">
        <v>-80248.22</v>
      </c>
      <c r="P2815" s="60">
        <v>-90560.94</v>
      </c>
      <c r="Q2815" s="60">
        <v>-88608.08</v>
      </c>
      <c r="R2815" s="60">
        <v>-84354.94</v>
      </c>
      <c r="S2815" s="60">
        <v>-100432.98</v>
      </c>
      <c r="T2815" s="60">
        <v>-109159.65</v>
      </c>
      <c r="U2815" s="58">
        <f t="shared" si="43"/>
        <v>-1095280.19</v>
      </c>
    </row>
    <row r="2816" spans="1:21">
      <c r="A2816" s="59">
        <v>2201</v>
      </c>
      <c r="B2816" s="59" t="s">
        <v>87</v>
      </c>
      <c r="C2816" s="59">
        <v>2201</v>
      </c>
      <c r="D2816" s="59" t="s">
        <v>87</v>
      </c>
      <c r="E2816" s="59" t="s">
        <v>1648</v>
      </c>
      <c r="F2816" s="59" t="s">
        <v>1649</v>
      </c>
      <c r="G2816" s="59">
        <v>9922000</v>
      </c>
      <c r="H2816" s="59" t="s">
        <v>1403</v>
      </c>
      <c r="I2816" s="60">
        <v>-34781.629999999997</v>
      </c>
      <c r="J2816" s="60">
        <v>-29744.1</v>
      </c>
      <c r="K2816" s="60">
        <v>-36303.68</v>
      </c>
      <c r="L2816" s="60">
        <v>-30019.96</v>
      </c>
      <c r="M2816" s="60">
        <v>-24893.31</v>
      </c>
      <c r="N2816" s="60">
        <v>-33202.21</v>
      </c>
      <c r="O2816" s="60">
        <v>-36686.959999999999</v>
      </c>
      <c r="P2816" s="60">
        <v>-35599.54</v>
      </c>
      <c r="Q2816" s="60">
        <v>-33352.589999999997</v>
      </c>
      <c r="R2816" s="60">
        <v>-39974.9</v>
      </c>
      <c r="S2816" s="60">
        <v>-34296.959999999999</v>
      </c>
      <c r="T2816" s="60">
        <v>-33414.019999999997</v>
      </c>
      <c r="U2816" s="58">
        <f t="shared" si="43"/>
        <v>-402269.86000000004</v>
      </c>
    </row>
    <row r="2817" spans="1:21">
      <c r="A2817" s="59">
        <v>2201</v>
      </c>
      <c r="B2817" s="59" t="s">
        <v>87</v>
      </c>
      <c r="C2817" s="59">
        <v>2201</v>
      </c>
      <c r="D2817" s="59" t="s">
        <v>87</v>
      </c>
      <c r="E2817" s="59" t="s">
        <v>1650</v>
      </c>
      <c r="F2817" s="59" t="s">
        <v>1651</v>
      </c>
      <c r="G2817" s="59">
        <v>9922000</v>
      </c>
      <c r="H2817" s="59" t="s">
        <v>1403</v>
      </c>
      <c r="I2817" s="60">
        <v>-35035.06</v>
      </c>
      <c r="J2817" s="60">
        <v>-60058.62</v>
      </c>
      <c r="K2817" s="60">
        <v>-48570.26</v>
      </c>
      <c r="L2817" s="60">
        <v>-45134.62</v>
      </c>
      <c r="M2817" s="60">
        <v>-49669.69</v>
      </c>
      <c r="N2817" s="60">
        <v>-55283.14</v>
      </c>
      <c r="O2817" s="60">
        <v>-46166.45</v>
      </c>
      <c r="P2817" s="60">
        <v>-50863.3</v>
      </c>
      <c r="Q2817" s="60">
        <v>-46455.7</v>
      </c>
      <c r="R2817" s="60">
        <v>-51686.58</v>
      </c>
      <c r="S2817" s="60">
        <v>-38796.65</v>
      </c>
      <c r="T2817" s="60">
        <v>-46973.4</v>
      </c>
      <c r="U2817" s="58">
        <f t="shared" si="43"/>
        <v>-574693.47000000009</v>
      </c>
    </row>
    <row r="2818" spans="1:21">
      <c r="A2818" s="59">
        <v>2201</v>
      </c>
      <c r="B2818" s="59" t="s">
        <v>87</v>
      </c>
      <c r="C2818" s="59">
        <v>2201</v>
      </c>
      <c r="D2818" s="59" t="s">
        <v>87</v>
      </c>
      <c r="E2818" s="59" t="s">
        <v>1652</v>
      </c>
      <c r="F2818" s="59" t="s">
        <v>1653</v>
      </c>
      <c r="G2818" s="59">
        <v>9922000</v>
      </c>
      <c r="H2818" s="59" t="s">
        <v>1403</v>
      </c>
      <c r="I2818" s="60">
        <v>-3716.45</v>
      </c>
      <c r="J2818" s="60">
        <v>-3000.1</v>
      </c>
      <c r="K2818" s="60">
        <v>-2698.04</v>
      </c>
      <c r="L2818" s="60">
        <v>-3289.38</v>
      </c>
      <c r="M2818" s="60">
        <v>-3757.81</v>
      </c>
      <c r="N2818" s="60">
        <v>-3682.56</v>
      </c>
      <c r="O2818" s="60">
        <v>-3657.29</v>
      </c>
      <c r="P2818" s="60">
        <v>-3793.83</v>
      </c>
      <c r="Q2818" s="60">
        <v>-3499.06</v>
      </c>
      <c r="R2818" s="60">
        <v>-3586.39</v>
      </c>
      <c r="S2818" s="60">
        <v>-3615.43</v>
      </c>
      <c r="T2818" s="60">
        <v>-4273.8900000000003</v>
      </c>
      <c r="U2818" s="58">
        <f t="shared" si="43"/>
        <v>-42570.23000000001</v>
      </c>
    </row>
    <row r="2819" spans="1:21">
      <c r="A2819" s="59">
        <v>2201</v>
      </c>
      <c r="B2819" s="59" t="s">
        <v>87</v>
      </c>
      <c r="C2819" s="59">
        <v>2201</v>
      </c>
      <c r="D2819" s="59" t="s">
        <v>87</v>
      </c>
      <c r="E2819" s="59" t="s">
        <v>1654</v>
      </c>
      <c r="F2819" s="59" t="s">
        <v>1655</v>
      </c>
      <c r="G2819" s="59">
        <v>9922000</v>
      </c>
      <c r="H2819" s="59" t="s">
        <v>1403</v>
      </c>
      <c r="I2819" s="60">
        <v>-22153.16</v>
      </c>
      <c r="J2819" s="60">
        <v>-11509.99</v>
      </c>
      <c r="K2819" s="60">
        <v>-12011.59</v>
      </c>
      <c r="L2819" s="60">
        <v>-10959.58</v>
      </c>
      <c r="M2819" s="60">
        <v>-30291.759999999998</v>
      </c>
      <c r="N2819" s="60">
        <v>-14288.07</v>
      </c>
      <c r="O2819" s="60">
        <v>-11328.81</v>
      </c>
      <c r="P2819" s="60">
        <v>-13129.64</v>
      </c>
      <c r="Q2819" s="60">
        <v>-12852.1</v>
      </c>
      <c r="R2819" s="60">
        <v>-14228.27</v>
      </c>
      <c r="S2819" s="60">
        <v>-10188.39</v>
      </c>
      <c r="T2819" s="60">
        <v>-9776.4599999999991</v>
      </c>
      <c r="U2819" s="58">
        <f t="shared" ref="U2819:U2882" si="44">SUM(I2819:T2819)</f>
        <v>-172717.81999999998</v>
      </c>
    </row>
    <row r="2820" spans="1:21">
      <c r="A2820" s="59">
        <v>2201</v>
      </c>
      <c r="B2820" s="59" t="s">
        <v>87</v>
      </c>
      <c r="C2820" s="59">
        <v>2201</v>
      </c>
      <c r="D2820" s="59" t="s">
        <v>87</v>
      </c>
      <c r="E2820" s="59" t="s">
        <v>1656</v>
      </c>
      <c r="F2820" s="59" t="s">
        <v>1657</v>
      </c>
      <c r="G2820" s="59">
        <v>9922000</v>
      </c>
      <c r="H2820" s="59" t="s">
        <v>1403</v>
      </c>
      <c r="I2820" s="60">
        <v>-69782.5</v>
      </c>
      <c r="J2820" s="60">
        <v>-65649.240000000005</v>
      </c>
      <c r="K2820" s="60">
        <v>-75564.009999999995</v>
      </c>
      <c r="L2820" s="60">
        <v>-63574.29</v>
      </c>
      <c r="M2820" s="60">
        <v>-71534.399999999994</v>
      </c>
      <c r="N2820" s="60">
        <v>-68468.03</v>
      </c>
      <c r="O2820" s="60">
        <v>-62725.69</v>
      </c>
      <c r="P2820" s="60">
        <v>-70725.62</v>
      </c>
      <c r="Q2820" s="60">
        <v>-63800.3</v>
      </c>
      <c r="R2820" s="60">
        <v>-69270.09</v>
      </c>
      <c r="S2820" s="60">
        <v>-67197.039999999994</v>
      </c>
      <c r="T2820" s="60">
        <v>-65495.54</v>
      </c>
      <c r="U2820" s="58">
        <f t="shared" si="44"/>
        <v>-813786.75000000012</v>
      </c>
    </row>
    <row r="2821" spans="1:21">
      <c r="A2821" s="59">
        <v>2201</v>
      </c>
      <c r="B2821" s="59" t="s">
        <v>87</v>
      </c>
      <c r="C2821" s="59">
        <v>2201</v>
      </c>
      <c r="D2821" s="59" t="s">
        <v>87</v>
      </c>
      <c r="E2821" s="59" t="s">
        <v>1658</v>
      </c>
      <c r="F2821" s="59" t="s">
        <v>1659</v>
      </c>
      <c r="G2821" s="59">
        <v>9922000</v>
      </c>
      <c r="H2821" s="59" t="s">
        <v>1403</v>
      </c>
      <c r="I2821" s="60">
        <v>-57442.69</v>
      </c>
      <c r="J2821" s="60">
        <v>-49791.17</v>
      </c>
      <c r="K2821" s="60">
        <v>-55782.27</v>
      </c>
      <c r="L2821" s="60">
        <v>-49637.36</v>
      </c>
      <c r="M2821" s="60">
        <v>-84391.13</v>
      </c>
      <c r="N2821" s="60">
        <v>-54453.57</v>
      </c>
      <c r="O2821" s="60">
        <v>-51610.58</v>
      </c>
      <c r="P2821" s="60">
        <v>-54902</v>
      </c>
      <c r="Q2821" s="60">
        <v>-50858.92</v>
      </c>
      <c r="R2821" s="60">
        <v>-53036.43</v>
      </c>
      <c r="S2821" s="60">
        <v>-53012.6</v>
      </c>
      <c r="T2821" s="60">
        <v>-52151.68</v>
      </c>
      <c r="U2821" s="58">
        <f t="shared" si="44"/>
        <v>-667070.4</v>
      </c>
    </row>
    <row r="2822" spans="1:21">
      <c r="A2822" s="59">
        <v>2201</v>
      </c>
      <c r="B2822" s="59" t="s">
        <v>87</v>
      </c>
      <c r="C2822" s="59">
        <v>2201</v>
      </c>
      <c r="D2822" s="59" t="s">
        <v>87</v>
      </c>
      <c r="E2822" s="59" t="s">
        <v>1660</v>
      </c>
      <c r="F2822" s="59" t="s">
        <v>1661</v>
      </c>
      <c r="G2822" s="59">
        <v>9438000</v>
      </c>
      <c r="H2822" s="59" t="s">
        <v>1662</v>
      </c>
      <c r="I2822" s="60"/>
      <c r="J2822" s="60">
        <v>91260244</v>
      </c>
      <c r="K2822" s="60"/>
      <c r="L2822" s="60"/>
      <c r="M2822" s="60">
        <v>79391914</v>
      </c>
      <c r="N2822" s="60"/>
      <c r="O2822" s="60"/>
      <c r="P2822" s="60">
        <v>131529532</v>
      </c>
      <c r="Q2822" s="60"/>
      <c r="R2822" s="60"/>
      <c r="S2822" s="60">
        <v>169965146</v>
      </c>
      <c r="T2822" s="60"/>
      <c r="U2822" s="58">
        <f t="shared" si="44"/>
        <v>472146836</v>
      </c>
    </row>
    <row r="2823" spans="1:21">
      <c r="A2823" s="59">
        <v>2201</v>
      </c>
      <c r="B2823" s="59" t="s">
        <v>87</v>
      </c>
      <c r="C2823" s="59">
        <v>2201</v>
      </c>
      <c r="D2823" s="59" t="s">
        <v>87</v>
      </c>
      <c r="E2823" s="59" t="s">
        <v>1663</v>
      </c>
      <c r="F2823" s="59" t="s">
        <v>1664</v>
      </c>
      <c r="G2823" s="59">
        <v>9433000</v>
      </c>
      <c r="H2823" s="59" t="s">
        <v>1665</v>
      </c>
      <c r="I2823" s="60">
        <v>32228058.27</v>
      </c>
      <c r="J2823" s="60">
        <v>-69546603.930000007</v>
      </c>
      <c r="K2823" s="60">
        <v>25450216.030000001</v>
      </c>
      <c r="L2823" s="60">
        <v>34854262.670000002</v>
      </c>
      <c r="M2823" s="60">
        <v>-35438967.630000003</v>
      </c>
      <c r="N2823" s="60">
        <v>52722323.030000001</v>
      </c>
      <c r="O2823" s="60">
        <v>57217625.990000002</v>
      </c>
      <c r="P2823" s="60">
        <v>-69525828.25</v>
      </c>
      <c r="Q2823" s="60">
        <v>50743816.369999997</v>
      </c>
      <c r="R2823" s="60">
        <v>37455559.289999999</v>
      </c>
      <c r="S2823" s="60">
        <v>-143999983.72999999</v>
      </c>
      <c r="T2823" s="60">
        <v>21205891.399999999</v>
      </c>
      <c r="U2823" s="58">
        <f t="shared" si="44"/>
        <v>-6633630.490000017</v>
      </c>
    </row>
    <row r="2824" spans="1:21">
      <c r="A2824" s="59">
        <v>2201</v>
      </c>
      <c r="B2824" s="59" t="s">
        <v>87</v>
      </c>
      <c r="C2824" s="59">
        <v>2201</v>
      </c>
      <c r="D2824" s="59" t="s">
        <v>87</v>
      </c>
      <c r="E2824" s="59" t="s">
        <v>114</v>
      </c>
      <c r="F2824" s="59" t="s">
        <v>114</v>
      </c>
      <c r="G2824" s="59">
        <v>9184100</v>
      </c>
      <c r="H2824" s="59" t="s">
        <v>93</v>
      </c>
      <c r="I2824" s="60">
        <v>1.55</v>
      </c>
      <c r="J2824" s="60">
        <v>1.42</v>
      </c>
      <c r="K2824" s="60">
        <v>0.86</v>
      </c>
      <c r="L2824" s="60">
        <v>1.02</v>
      </c>
      <c r="M2824" s="60">
        <v>2.13</v>
      </c>
      <c r="N2824" s="60">
        <v>1.88</v>
      </c>
      <c r="O2824" s="60">
        <v>1.6</v>
      </c>
      <c r="P2824" s="60">
        <v>1.1399999999999999</v>
      </c>
      <c r="Q2824" s="60">
        <v>1.1499999999999999</v>
      </c>
      <c r="R2824" s="60">
        <v>0.83</v>
      </c>
      <c r="S2824" s="60">
        <v>0.97</v>
      </c>
      <c r="T2824" s="60">
        <v>2.2000000000000002</v>
      </c>
      <c r="U2824" s="58">
        <f t="shared" si="44"/>
        <v>16.75</v>
      </c>
    </row>
    <row r="2825" spans="1:21">
      <c r="A2825" s="59">
        <v>2201</v>
      </c>
      <c r="B2825" s="59" t="s">
        <v>87</v>
      </c>
      <c r="C2825" s="59">
        <v>2201</v>
      </c>
      <c r="D2825" s="59" t="s">
        <v>87</v>
      </c>
      <c r="E2825" s="59" t="s">
        <v>114</v>
      </c>
      <c r="F2825" s="59" t="s">
        <v>114</v>
      </c>
      <c r="G2825" s="59">
        <v>9416000</v>
      </c>
      <c r="H2825" s="59" t="s">
        <v>1015</v>
      </c>
      <c r="I2825" s="60">
        <v>0.01</v>
      </c>
      <c r="J2825" s="60">
        <v>0</v>
      </c>
      <c r="K2825" s="60">
        <v>0.01</v>
      </c>
      <c r="L2825" s="60">
        <v>0.01</v>
      </c>
      <c r="M2825" s="60">
        <v>0.01</v>
      </c>
      <c r="N2825" s="60">
        <v>0.03</v>
      </c>
      <c r="O2825" s="60">
        <v>0</v>
      </c>
      <c r="P2825" s="60">
        <v>0.02</v>
      </c>
      <c r="Q2825" s="60">
        <v>0</v>
      </c>
      <c r="R2825" s="60">
        <v>0</v>
      </c>
      <c r="S2825" s="60">
        <v>0.01</v>
      </c>
      <c r="T2825" s="60">
        <v>0</v>
      </c>
      <c r="U2825" s="58">
        <f t="shared" si="44"/>
        <v>0.1</v>
      </c>
    </row>
    <row r="2826" spans="1:21">
      <c r="A2826" s="59">
        <v>2201</v>
      </c>
      <c r="B2826" s="59" t="s">
        <v>87</v>
      </c>
      <c r="C2826" s="59">
        <v>2201</v>
      </c>
      <c r="D2826" s="59" t="s">
        <v>87</v>
      </c>
      <c r="E2826" s="59" t="s">
        <v>114</v>
      </c>
      <c r="F2826" s="59" t="s">
        <v>114</v>
      </c>
      <c r="G2826" s="59">
        <v>9426500</v>
      </c>
      <c r="H2826" s="59" t="s">
        <v>1016</v>
      </c>
      <c r="I2826" s="60"/>
      <c r="J2826" s="60"/>
      <c r="K2826" s="60"/>
      <c r="L2826" s="60">
        <v>0</v>
      </c>
      <c r="M2826" s="60"/>
      <c r="N2826" s="60"/>
      <c r="O2826" s="60"/>
      <c r="P2826" s="60"/>
      <c r="Q2826" s="60"/>
      <c r="R2826" s="60"/>
      <c r="S2826" s="60"/>
      <c r="T2826" s="60"/>
      <c r="U2826" s="58">
        <f t="shared" si="44"/>
        <v>0</v>
      </c>
    </row>
    <row r="2827" spans="1:21">
      <c r="A2827" s="59">
        <v>2201</v>
      </c>
      <c r="B2827" s="59" t="s">
        <v>87</v>
      </c>
      <c r="C2827" s="59">
        <v>2201</v>
      </c>
      <c r="D2827" s="59" t="s">
        <v>87</v>
      </c>
      <c r="E2827" s="59" t="s">
        <v>114</v>
      </c>
      <c r="F2827" s="59" t="s">
        <v>114</v>
      </c>
      <c r="G2827" s="59">
        <v>9500000</v>
      </c>
      <c r="H2827" s="59" t="s">
        <v>1017</v>
      </c>
      <c r="I2827" s="60">
        <v>0.19</v>
      </c>
      <c r="J2827" s="60">
        <v>0.06</v>
      </c>
      <c r="K2827" s="60">
        <v>0.05</v>
      </c>
      <c r="L2827" s="60">
        <v>7.0000000000000007E-2</v>
      </c>
      <c r="M2827" s="60">
        <v>0.04</v>
      </c>
      <c r="N2827" s="60">
        <v>0.05</v>
      </c>
      <c r="O2827" s="60">
        <v>7.0000000000000007E-2</v>
      </c>
      <c r="P2827" s="60">
        <v>0.18</v>
      </c>
      <c r="Q2827" s="60">
        <v>0.14000000000000001</v>
      </c>
      <c r="R2827" s="60">
        <v>0.13</v>
      </c>
      <c r="S2827" s="60">
        <v>0.11</v>
      </c>
      <c r="T2827" s="60">
        <v>0.12</v>
      </c>
      <c r="U2827" s="58">
        <f t="shared" si="44"/>
        <v>1.21</v>
      </c>
    </row>
    <row r="2828" spans="1:21">
      <c r="A2828" s="59">
        <v>2201</v>
      </c>
      <c r="B2828" s="59" t="s">
        <v>87</v>
      </c>
      <c r="C2828" s="59">
        <v>2201</v>
      </c>
      <c r="D2828" s="59" t="s">
        <v>87</v>
      </c>
      <c r="E2828" s="59" t="s">
        <v>114</v>
      </c>
      <c r="F2828" s="59" t="s">
        <v>114</v>
      </c>
      <c r="G2828" s="59">
        <v>9501000</v>
      </c>
      <c r="H2828" s="59" t="s">
        <v>1018</v>
      </c>
      <c r="I2828" s="60">
        <v>0.01</v>
      </c>
      <c r="J2828" s="60">
        <v>0.01</v>
      </c>
      <c r="K2828" s="60">
        <v>0</v>
      </c>
      <c r="L2828" s="60">
        <v>0</v>
      </c>
      <c r="M2828" s="60">
        <v>0</v>
      </c>
      <c r="N2828" s="60">
        <v>0</v>
      </c>
      <c r="O2828" s="60">
        <v>0</v>
      </c>
      <c r="P2828" s="60">
        <v>0</v>
      </c>
      <c r="Q2828" s="60">
        <v>0</v>
      </c>
      <c r="R2828" s="60">
        <v>0</v>
      </c>
      <c r="S2828" s="60">
        <v>0</v>
      </c>
      <c r="T2828" s="60">
        <v>0</v>
      </c>
      <c r="U2828" s="58">
        <f t="shared" si="44"/>
        <v>0.02</v>
      </c>
    </row>
    <row r="2829" spans="1:21">
      <c r="A2829" s="59">
        <v>2201</v>
      </c>
      <c r="B2829" s="59" t="s">
        <v>87</v>
      </c>
      <c r="C2829" s="59">
        <v>2201</v>
      </c>
      <c r="D2829" s="59" t="s">
        <v>87</v>
      </c>
      <c r="E2829" s="59" t="s">
        <v>114</v>
      </c>
      <c r="F2829" s="59" t="s">
        <v>114</v>
      </c>
      <c r="G2829" s="59">
        <v>9502000</v>
      </c>
      <c r="H2829" s="59" t="s">
        <v>1019</v>
      </c>
      <c r="I2829" s="60">
        <v>0.01</v>
      </c>
      <c r="J2829" s="60">
        <v>0.12</v>
      </c>
      <c r="K2829" s="60"/>
      <c r="L2829" s="60">
        <v>0.09</v>
      </c>
      <c r="M2829" s="60">
        <v>0.1</v>
      </c>
      <c r="N2829" s="60"/>
      <c r="O2829" s="60">
        <v>0</v>
      </c>
      <c r="P2829" s="60">
        <v>0.03</v>
      </c>
      <c r="Q2829" s="60">
        <v>0</v>
      </c>
      <c r="R2829" s="60">
        <v>0</v>
      </c>
      <c r="S2829" s="60">
        <v>0.1</v>
      </c>
      <c r="T2829" s="60"/>
      <c r="U2829" s="58">
        <f t="shared" si="44"/>
        <v>0.44999999999999996</v>
      </c>
    </row>
    <row r="2830" spans="1:21">
      <c r="A2830" s="59">
        <v>2201</v>
      </c>
      <c r="B2830" s="59" t="s">
        <v>87</v>
      </c>
      <c r="C2830" s="59">
        <v>2201</v>
      </c>
      <c r="D2830" s="59" t="s">
        <v>87</v>
      </c>
      <c r="E2830" s="59" t="s">
        <v>114</v>
      </c>
      <c r="F2830" s="59" t="s">
        <v>114</v>
      </c>
      <c r="G2830" s="59">
        <v>9505000</v>
      </c>
      <c r="H2830" s="59" t="s">
        <v>1020</v>
      </c>
      <c r="I2830" s="60"/>
      <c r="J2830" s="60">
        <v>0.06</v>
      </c>
      <c r="K2830" s="60"/>
      <c r="L2830" s="60">
        <v>0.04</v>
      </c>
      <c r="M2830" s="60">
        <v>0.06</v>
      </c>
      <c r="N2830" s="60"/>
      <c r="O2830" s="60"/>
      <c r="P2830" s="60">
        <v>0.01</v>
      </c>
      <c r="Q2830" s="60"/>
      <c r="R2830" s="60">
        <v>0</v>
      </c>
      <c r="S2830" s="60">
        <v>0.06</v>
      </c>
      <c r="T2830" s="60"/>
      <c r="U2830" s="58">
        <f t="shared" si="44"/>
        <v>0.23</v>
      </c>
    </row>
    <row r="2831" spans="1:21">
      <c r="A2831" s="59">
        <v>2201</v>
      </c>
      <c r="B2831" s="59" t="s">
        <v>87</v>
      </c>
      <c r="C2831" s="59">
        <v>2201</v>
      </c>
      <c r="D2831" s="59" t="s">
        <v>87</v>
      </c>
      <c r="E2831" s="59" t="s">
        <v>114</v>
      </c>
      <c r="F2831" s="59" t="s">
        <v>114</v>
      </c>
      <c r="G2831" s="59">
        <v>9506000</v>
      </c>
      <c r="H2831" s="59" t="s">
        <v>1021</v>
      </c>
      <c r="I2831" s="60">
        <v>0</v>
      </c>
      <c r="J2831" s="60">
        <v>0</v>
      </c>
      <c r="K2831" s="60">
        <v>0.03</v>
      </c>
      <c r="L2831" s="60">
        <v>0.04</v>
      </c>
      <c r="M2831" s="60">
        <v>0</v>
      </c>
      <c r="N2831" s="60">
        <v>0.01</v>
      </c>
      <c r="O2831" s="60">
        <v>0.01</v>
      </c>
      <c r="P2831" s="60">
        <v>0</v>
      </c>
      <c r="Q2831" s="60">
        <v>0.01</v>
      </c>
      <c r="R2831" s="60">
        <v>0.04</v>
      </c>
      <c r="S2831" s="60">
        <v>0</v>
      </c>
      <c r="T2831" s="60">
        <v>0.05</v>
      </c>
      <c r="U2831" s="58">
        <f t="shared" si="44"/>
        <v>0.19</v>
      </c>
    </row>
    <row r="2832" spans="1:21">
      <c r="A2832" s="59">
        <v>2201</v>
      </c>
      <c r="B2832" s="59" t="s">
        <v>87</v>
      </c>
      <c r="C2832" s="59">
        <v>2201</v>
      </c>
      <c r="D2832" s="59" t="s">
        <v>87</v>
      </c>
      <c r="E2832" s="59" t="s">
        <v>114</v>
      </c>
      <c r="F2832" s="59" t="s">
        <v>114</v>
      </c>
      <c r="G2832" s="59">
        <v>9510000</v>
      </c>
      <c r="H2832" s="59" t="s">
        <v>1022</v>
      </c>
      <c r="I2832" s="60"/>
      <c r="J2832" s="60"/>
      <c r="K2832" s="60"/>
      <c r="L2832" s="60"/>
      <c r="M2832" s="60"/>
      <c r="N2832" s="60"/>
      <c r="O2832" s="60">
        <v>0</v>
      </c>
      <c r="P2832" s="60">
        <v>0</v>
      </c>
      <c r="Q2832" s="60"/>
      <c r="R2832" s="60"/>
      <c r="S2832" s="60"/>
      <c r="T2832" s="60"/>
      <c r="U2832" s="58">
        <f t="shared" si="44"/>
        <v>0</v>
      </c>
    </row>
    <row r="2833" spans="1:21">
      <c r="A2833" s="59">
        <v>2201</v>
      </c>
      <c r="B2833" s="59" t="s">
        <v>87</v>
      </c>
      <c r="C2833" s="59">
        <v>2201</v>
      </c>
      <c r="D2833" s="59" t="s">
        <v>87</v>
      </c>
      <c r="E2833" s="59" t="s">
        <v>114</v>
      </c>
      <c r="F2833" s="59" t="s">
        <v>114</v>
      </c>
      <c r="G2833" s="59">
        <v>9511000</v>
      </c>
      <c r="H2833" s="59" t="s">
        <v>1023</v>
      </c>
      <c r="I2833" s="60">
        <v>0.03</v>
      </c>
      <c r="J2833" s="60">
        <v>0</v>
      </c>
      <c r="K2833" s="60">
        <v>0</v>
      </c>
      <c r="L2833" s="60">
        <v>0.01</v>
      </c>
      <c r="M2833" s="60">
        <v>0.01</v>
      </c>
      <c r="N2833" s="60">
        <v>0.02</v>
      </c>
      <c r="O2833" s="60">
        <v>0</v>
      </c>
      <c r="P2833" s="60">
        <v>0.01</v>
      </c>
      <c r="Q2833" s="60">
        <v>0.01</v>
      </c>
      <c r="R2833" s="60">
        <v>0.01</v>
      </c>
      <c r="S2833" s="60">
        <v>0.01</v>
      </c>
      <c r="T2833" s="60">
        <v>0.02</v>
      </c>
      <c r="U2833" s="58">
        <f t="shared" si="44"/>
        <v>0.12999999999999998</v>
      </c>
    </row>
    <row r="2834" spans="1:21">
      <c r="A2834" s="59">
        <v>2201</v>
      </c>
      <c r="B2834" s="59" t="s">
        <v>87</v>
      </c>
      <c r="C2834" s="59">
        <v>2201</v>
      </c>
      <c r="D2834" s="59" t="s">
        <v>87</v>
      </c>
      <c r="E2834" s="59" t="s">
        <v>114</v>
      </c>
      <c r="F2834" s="59" t="s">
        <v>114</v>
      </c>
      <c r="G2834" s="59">
        <v>9512000</v>
      </c>
      <c r="H2834" s="59" t="s">
        <v>1024</v>
      </c>
      <c r="I2834" s="60">
        <v>0.18</v>
      </c>
      <c r="J2834" s="60">
        <v>7.0000000000000007E-2</v>
      </c>
      <c r="K2834" s="60">
        <v>0.06</v>
      </c>
      <c r="L2834" s="60">
        <v>0.09</v>
      </c>
      <c r="M2834" s="60">
        <v>0.22</v>
      </c>
      <c r="N2834" s="60">
        <v>0.18</v>
      </c>
      <c r="O2834" s="60">
        <v>0.1</v>
      </c>
      <c r="P2834" s="60">
        <v>0.17</v>
      </c>
      <c r="Q2834" s="60">
        <v>0.12</v>
      </c>
      <c r="R2834" s="60">
        <v>0.14000000000000001</v>
      </c>
      <c r="S2834" s="60">
        <v>0.21</v>
      </c>
      <c r="T2834" s="60">
        <v>0.18</v>
      </c>
      <c r="U2834" s="58">
        <f t="shared" si="44"/>
        <v>1.72</v>
      </c>
    </row>
    <row r="2835" spans="1:21">
      <c r="A2835" s="59">
        <v>2201</v>
      </c>
      <c r="B2835" s="59" t="s">
        <v>87</v>
      </c>
      <c r="C2835" s="59">
        <v>2201</v>
      </c>
      <c r="D2835" s="59" t="s">
        <v>87</v>
      </c>
      <c r="E2835" s="59" t="s">
        <v>114</v>
      </c>
      <c r="F2835" s="59" t="s">
        <v>114</v>
      </c>
      <c r="G2835" s="59">
        <v>9513000</v>
      </c>
      <c r="H2835" s="59" t="s">
        <v>1025</v>
      </c>
      <c r="I2835" s="60">
        <v>0.06</v>
      </c>
      <c r="J2835" s="60">
        <v>0</v>
      </c>
      <c r="K2835" s="60">
        <v>0.05</v>
      </c>
      <c r="L2835" s="60">
        <v>0.01</v>
      </c>
      <c r="M2835" s="60">
        <v>0.04</v>
      </c>
      <c r="N2835" s="60">
        <v>0.01</v>
      </c>
      <c r="O2835" s="60">
        <v>0</v>
      </c>
      <c r="P2835" s="60">
        <v>0.02</v>
      </c>
      <c r="Q2835" s="60">
        <v>0.01</v>
      </c>
      <c r="R2835" s="60">
        <v>0</v>
      </c>
      <c r="S2835" s="60">
        <v>0.01</v>
      </c>
      <c r="T2835" s="60">
        <v>0.04</v>
      </c>
      <c r="U2835" s="58">
        <f t="shared" si="44"/>
        <v>0.25</v>
      </c>
    </row>
    <row r="2836" spans="1:21">
      <c r="A2836" s="59">
        <v>2201</v>
      </c>
      <c r="B2836" s="59" t="s">
        <v>87</v>
      </c>
      <c r="C2836" s="59">
        <v>2201</v>
      </c>
      <c r="D2836" s="59" t="s">
        <v>87</v>
      </c>
      <c r="E2836" s="59" t="s">
        <v>114</v>
      </c>
      <c r="F2836" s="59" t="s">
        <v>114</v>
      </c>
      <c r="G2836" s="59">
        <v>9514000</v>
      </c>
      <c r="H2836" s="59" t="s">
        <v>1026</v>
      </c>
      <c r="I2836" s="60">
        <v>0.03</v>
      </c>
      <c r="J2836" s="60">
        <v>0.02</v>
      </c>
      <c r="K2836" s="60">
        <v>0</v>
      </c>
      <c r="L2836" s="60">
        <v>0</v>
      </c>
      <c r="M2836" s="60">
        <v>0.01</v>
      </c>
      <c r="N2836" s="60">
        <v>0.02</v>
      </c>
      <c r="O2836" s="60">
        <v>0.02</v>
      </c>
      <c r="P2836" s="60">
        <v>0.04</v>
      </c>
      <c r="Q2836" s="60">
        <v>0.03</v>
      </c>
      <c r="R2836" s="60">
        <v>0.01</v>
      </c>
      <c r="S2836" s="60">
        <v>0.02</v>
      </c>
      <c r="T2836" s="60">
        <v>0.01</v>
      </c>
      <c r="U2836" s="58">
        <f t="shared" si="44"/>
        <v>0.21000000000000002</v>
      </c>
    </row>
    <row r="2837" spans="1:21">
      <c r="A2837" s="59">
        <v>2201</v>
      </c>
      <c r="B2837" s="59" t="s">
        <v>87</v>
      </c>
      <c r="C2837" s="59">
        <v>2201</v>
      </c>
      <c r="D2837" s="59" t="s">
        <v>87</v>
      </c>
      <c r="E2837" s="59" t="s">
        <v>114</v>
      </c>
      <c r="F2837" s="59" t="s">
        <v>114</v>
      </c>
      <c r="G2837" s="59">
        <v>9546000</v>
      </c>
      <c r="H2837" s="59" t="s">
        <v>1027</v>
      </c>
      <c r="I2837" s="60"/>
      <c r="J2837" s="60"/>
      <c r="K2837" s="60"/>
      <c r="L2837" s="60"/>
      <c r="M2837" s="60"/>
      <c r="N2837" s="60"/>
      <c r="O2837" s="60"/>
      <c r="P2837" s="60">
        <v>0.01</v>
      </c>
      <c r="Q2837" s="60"/>
      <c r="R2837" s="60"/>
      <c r="S2837" s="60">
        <v>0</v>
      </c>
      <c r="T2837" s="60">
        <v>0</v>
      </c>
      <c r="U2837" s="58">
        <f t="shared" si="44"/>
        <v>0.01</v>
      </c>
    </row>
    <row r="2838" spans="1:21">
      <c r="A2838" s="59">
        <v>2201</v>
      </c>
      <c r="B2838" s="59" t="s">
        <v>87</v>
      </c>
      <c r="C2838" s="59">
        <v>2201</v>
      </c>
      <c r="D2838" s="59" t="s">
        <v>87</v>
      </c>
      <c r="E2838" s="59" t="s">
        <v>114</v>
      </c>
      <c r="F2838" s="59" t="s">
        <v>114</v>
      </c>
      <c r="G2838" s="59">
        <v>9547000</v>
      </c>
      <c r="H2838" s="59" t="s">
        <v>1028</v>
      </c>
      <c r="I2838" s="60"/>
      <c r="J2838" s="60"/>
      <c r="K2838" s="60"/>
      <c r="L2838" s="60">
        <v>0</v>
      </c>
      <c r="M2838" s="60"/>
      <c r="N2838" s="60"/>
      <c r="O2838" s="60"/>
      <c r="P2838" s="60"/>
      <c r="Q2838" s="60"/>
      <c r="R2838" s="60">
        <v>0</v>
      </c>
      <c r="S2838" s="60"/>
      <c r="T2838" s="60"/>
      <c r="U2838" s="58">
        <f t="shared" si="44"/>
        <v>0</v>
      </c>
    </row>
    <row r="2839" spans="1:21">
      <c r="A2839" s="59">
        <v>2201</v>
      </c>
      <c r="B2839" s="59" t="s">
        <v>87</v>
      </c>
      <c r="C2839" s="59">
        <v>2201</v>
      </c>
      <c r="D2839" s="59" t="s">
        <v>87</v>
      </c>
      <c r="E2839" s="59" t="s">
        <v>114</v>
      </c>
      <c r="F2839" s="59" t="s">
        <v>114</v>
      </c>
      <c r="G2839" s="59">
        <v>9548000</v>
      </c>
      <c r="H2839" s="59" t="s">
        <v>1029</v>
      </c>
      <c r="I2839" s="60">
        <v>0.04</v>
      </c>
      <c r="J2839" s="60">
        <v>0</v>
      </c>
      <c r="K2839" s="60">
        <v>0.65</v>
      </c>
      <c r="L2839" s="60">
        <v>0.19</v>
      </c>
      <c r="M2839" s="60">
        <v>0</v>
      </c>
      <c r="N2839" s="60">
        <v>0.19</v>
      </c>
      <c r="O2839" s="60">
        <v>0.4</v>
      </c>
      <c r="P2839" s="60">
        <v>0.3</v>
      </c>
      <c r="Q2839" s="60">
        <v>0.13</v>
      </c>
      <c r="R2839" s="60">
        <v>0.37</v>
      </c>
      <c r="S2839" s="60">
        <v>0.01</v>
      </c>
      <c r="T2839" s="60">
        <v>0.05</v>
      </c>
      <c r="U2839" s="58">
        <f t="shared" si="44"/>
        <v>2.33</v>
      </c>
    </row>
    <row r="2840" spans="1:21">
      <c r="A2840" s="59">
        <v>2201</v>
      </c>
      <c r="B2840" s="59" t="s">
        <v>87</v>
      </c>
      <c r="C2840" s="59">
        <v>2201</v>
      </c>
      <c r="D2840" s="59" t="s">
        <v>87</v>
      </c>
      <c r="E2840" s="59" t="s">
        <v>114</v>
      </c>
      <c r="F2840" s="59" t="s">
        <v>114</v>
      </c>
      <c r="G2840" s="59">
        <v>9549000</v>
      </c>
      <c r="H2840" s="59" t="s">
        <v>1030</v>
      </c>
      <c r="I2840" s="60">
        <v>0.01</v>
      </c>
      <c r="J2840" s="60">
        <v>0.05</v>
      </c>
      <c r="K2840" s="60">
        <v>0.09</v>
      </c>
      <c r="L2840" s="60">
        <v>7.0000000000000007E-2</v>
      </c>
      <c r="M2840" s="60">
        <v>0</v>
      </c>
      <c r="N2840" s="60">
        <v>7.0000000000000007E-2</v>
      </c>
      <c r="O2840" s="60">
        <v>0.04</v>
      </c>
      <c r="P2840" s="60">
        <v>0.01</v>
      </c>
      <c r="Q2840" s="60">
        <v>0.02</v>
      </c>
      <c r="R2840" s="60">
        <v>0.09</v>
      </c>
      <c r="S2840" s="60">
        <v>0.01</v>
      </c>
      <c r="T2840" s="60">
        <v>0.11</v>
      </c>
      <c r="U2840" s="58">
        <f t="shared" si="44"/>
        <v>0.57000000000000006</v>
      </c>
    </row>
    <row r="2841" spans="1:21">
      <c r="A2841" s="59">
        <v>2201</v>
      </c>
      <c r="B2841" s="59" t="s">
        <v>87</v>
      </c>
      <c r="C2841" s="59">
        <v>2201</v>
      </c>
      <c r="D2841" s="59" t="s">
        <v>87</v>
      </c>
      <c r="E2841" s="59" t="s">
        <v>114</v>
      </c>
      <c r="F2841" s="59" t="s">
        <v>114</v>
      </c>
      <c r="G2841" s="59">
        <v>9552000</v>
      </c>
      <c r="H2841" s="59" t="s">
        <v>1031</v>
      </c>
      <c r="I2841" s="60">
        <v>0</v>
      </c>
      <c r="J2841" s="60">
        <v>0</v>
      </c>
      <c r="K2841" s="60">
        <v>0.03</v>
      </c>
      <c r="L2841" s="60">
        <v>0</v>
      </c>
      <c r="M2841" s="60">
        <v>0</v>
      </c>
      <c r="N2841" s="60">
        <v>0</v>
      </c>
      <c r="O2841" s="60">
        <v>0.01</v>
      </c>
      <c r="P2841" s="60">
        <v>0.02</v>
      </c>
      <c r="Q2841" s="60">
        <v>0</v>
      </c>
      <c r="R2841" s="60">
        <v>0</v>
      </c>
      <c r="S2841" s="60">
        <v>0</v>
      </c>
      <c r="T2841" s="60">
        <v>0</v>
      </c>
      <c r="U2841" s="58">
        <f t="shared" si="44"/>
        <v>0.06</v>
      </c>
    </row>
    <row r="2842" spans="1:21">
      <c r="A2842" s="59">
        <v>2201</v>
      </c>
      <c r="B2842" s="59" t="s">
        <v>87</v>
      </c>
      <c r="C2842" s="59">
        <v>2201</v>
      </c>
      <c r="D2842" s="59" t="s">
        <v>87</v>
      </c>
      <c r="E2842" s="59" t="s">
        <v>114</v>
      </c>
      <c r="F2842" s="59" t="s">
        <v>114</v>
      </c>
      <c r="G2842" s="59">
        <v>9553000</v>
      </c>
      <c r="H2842" s="59" t="s">
        <v>1032</v>
      </c>
      <c r="I2842" s="60">
        <v>0.05</v>
      </c>
      <c r="J2842" s="60">
        <v>0</v>
      </c>
      <c r="K2842" s="60">
        <v>0.11</v>
      </c>
      <c r="L2842" s="60">
        <v>0.01</v>
      </c>
      <c r="M2842" s="60">
        <v>0.01</v>
      </c>
      <c r="N2842" s="60">
        <v>0.06</v>
      </c>
      <c r="O2842" s="60">
        <v>0.04</v>
      </c>
      <c r="P2842" s="60">
        <v>0.09</v>
      </c>
      <c r="Q2842" s="60">
        <v>0.02</v>
      </c>
      <c r="R2842" s="60">
        <v>0.06</v>
      </c>
      <c r="S2842" s="60">
        <v>0.02</v>
      </c>
      <c r="T2842" s="60">
        <v>0.25</v>
      </c>
      <c r="U2842" s="58">
        <f t="shared" si="44"/>
        <v>0.72</v>
      </c>
    </row>
    <row r="2843" spans="1:21">
      <c r="A2843" s="59">
        <v>2201</v>
      </c>
      <c r="B2843" s="59" t="s">
        <v>87</v>
      </c>
      <c r="C2843" s="59">
        <v>2201</v>
      </c>
      <c r="D2843" s="59" t="s">
        <v>87</v>
      </c>
      <c r="E2843" s="59" t="s">
        <v>114</v>
      </c>
      <c r="F2843" s="59" t="s">
        <v>114</v>
      </c>
      <c r="G2843" s="59">
        <v>9554000</v>
      </c>
      <c r="H2843" s="59" t="s">
        <v>1033</v>
      </c>
      <c r="I2843" s="60">
        <v>0</v>
      </c>
      <c r="J2843" s="60">
        <v>0</v>
      </c>
      <c r="K2843" s="60">
        <v>0</v>
      </c>
      <c r="L2843" s="60">
        <v>0</v>
      </c>
      <c r="M2843" s="60">
        <v>0</v>
      </c>
      <c r="N2843" s="60">
        <v>0</v>
      </c>
      <c r="O2843" s="60">
        <v>0.01</v>
      </c>
      <c r="P2843" s="60">
        <v>0</v>
      </c>
      <c r="Q2843" s="60">
        <v>0</v>
      </c>
      <c r="R2843" s="60">
        <v>0.01</v>
      </c>
      <c r="S2843" s="60">
        <v>0</v>
      </c>
      <c r="T2843" s="60"/>
      <c r="U2843" s="58">
        <f t="shared" si="44"/>
        <v>0.02</v>
      </c>
    </row>
    <row r="2844" spans="1:21">
      <c r="A2844" s="59">
        <v>2201</v>
      </c>
      <c r="B2844" s="59" t="s">
        <v>87</v>
      </c>
      <c r="C2844" s="59">
        <v>2201</v>
      </c>
      <c r="D2844" s="59" t="s">
        <v>87</v>
      </c>
      <c r="E2844" s="59" t="s">
        <v>114</v>
      </c>
      <c r="F2844" s="59" t="s">
        <v>114</v>
      </c>
      <c r="G2844" s="59">
        <v>9556000</v>
      </c>
      <c r="H2844" s="59" t="s">
        <v>1034</v>
      </c>
      <c r="I2844" s="60"/>
      <c r="J2844" s="60">
        <v>0.01</v>
      </c>
      <c r="K2844" s="60"/>
      <c r="L2844" s="60">
        <v>0.01</v>
      </c>
      <c r="M2844" s="60"/>
      <c r="N2844" s="60">
        <v>0</v>
      </c>
      <c r="O2844" s="60">
        <v>0.02</v>
      </c>
      <c r="P2844" s="60"/>
      <c r="Q2844" s="60">
        <v>0.01</v>
      </c>
      <c r="R2844" s="60"/>
      <c r="S2844" s="60">
        <v>0.01</v>
      </c>
      <c r="T2844" s="60">
        <v>0.03</v>
      </c>
      <c r="U2844" s="58">
        <f t="shared" si="44"/>
        <v>0.09</v>
      </c>
    </row>
    <row r="2845" spans="1:21">
      <c r="A2845" s="59">
        <v>2201</v>
      </c>
      <c r="B2845" s="59" t="s">
        <v>87</v>
      </c>
      <c r="C2845" s="59">
        <v>2201</v>
      </c>
      <c r="D2845" s="59" t="s">
        <v>87</v>
      </c>
      <c r="E2845" s="59" t="s">
        <v>114</v>
      </c>
      <c r="F2845" s="59" t="s">
        <v>114</v>
      </c>
      <c r="G2845" s="59">
        <v>9560000</v>
      </c>
      <c r="H2845" s="59" t="s">
        <v>1035</v>
      </c>
      <c r="I2845" s="60">
        <v>0</v>
      </c>
      <c r="J2845" s="60">
        <v>0</v>
      </c>
      <c r="K2845" s="60">
        <v>0</v>
      </c>
      <c r="L2845" s="60">
        <v>0.03</v>
      </c>
      <c r="M2845" s="60">
        <v>0</v>
      </c>
      <c r="N2845" s="60">
        <v>0.01</v>
      </c>
      <c r="O2845" s="60">
        <v>0.05</v>
      </c>
      <c r="P2845" s="60">
        <v>0</v>
      </c>
      <c r="Q2845" s="60">
        <v>0</v>
      </c>
      <c r="R2845" s="60">
        <v>0.01</v>
      </c>
      <c r="S2845" s="60">
        <v>0.01</v>
      </c>
      <c r="T2845" s="60">
        <v>0.05</v>
      </c>
      <c r="U2845" s="58">
        <f t="shared" si="44"/>
        <v>0.15999999999999998</v>
      </c>
    </row>
    <row r="2846" spans="1:21">
      <c r="A2846" s="59">
        <v>2201</v>
      </c>
      <c r="B2846" s="59" t="s">
        <v>87</v>
      </c>
      <c r="C2846" s="59">
        <v>2201</v>
      </c>
      <c r="D2846" s="59" t="s">
        <v>87</v>
      </c>
      <c r="E2846" s="59" t="s">
        <v>114</v>
      </c>
      <c r="F2846" s="59" t="s">
        <v>114</v>
      </c>
      <c r="G2846" s="59">
        <v>9561100</v>
      </c>
      <c r="H2846" s="59" t="s">
        <v>1036</v>
      </c>
      <c r="I2846" s="60"/>
      <c r="J2846" s="60">
        <v>0</v>
      </c>
      <c r="K2846" s="60"/>
      <c r="L2846" s="60">
        <v>0</v>
      </c>
      <c r="M2846" s="60"/>
      <c r="N2846" s="60">
        <v>0</v>
      </c>
      <c r="O2846" s="60">
        <v>0</v>
      </c>
      <c r="P2846" s="60"/>
      <c r="Q2846" s="60">
        <v>0</v>
      </c>
      <c r="R2846" s="60"/>
      <c r="S2846" s="60">
        <v>0</v>
      </c>
      <c r="T2846" s="60">
        <v>0</v>
      </c>
      <c r="U2846" s="58">
        <f t="shared" si="44"/>
        <v>0</v>
      </c>
    </row>
    <row r="2847" spans="1:21">
      <c r="A2847" s="59">
        <v>2201</v>
      </c>
      <c r="B2847" s="59" t="s">
        <v>87</v>
      </c>
      <c r="C2847" s="59">
        <v>2201</v>
      </c>
      <c r="D2847" s="59" t="s">
        <v>87</v>
      </c>
      <c r="E2847" s="59" t="s">
        <v>114</v>
      </c>
      <c r="F2847" s="59" t="s">
        <v>114</v>
      </c>
      <c r="G2847" s="59">
        <v>9561200</v>
      </c>
      <c r="H2847" s="59" t="s">
        <v>1037</v>
      </c>
      <c r="I2847" s="60">
        <v>0</v>
      </c>
      <c r="J2847" s="60">
        <v>0.03</v>
      </c>
      <c r="K2847" s="60"/>
      <c r="L2847" s="60">
        <v>0.01</v>
      </c>
      <c r="M2847" s="60"/>
      <c r="N2847" s="60">
        <v>0.01</v>
      </c>
      <c r="O2847" s="60">
        <v>0.03</v>
      </c>
      <c r="P2847" s="60"/>
      <c r="Q2847" s="60">
        <v>0.04</v>
      </c>
      <c r="R2847" s="60">
        <v>0.01</v>
      </c>
      <c r="S2847" s="60">
        <v>0.02</v>
      </c>
      <c r="T2847" s="60">
        <v>0.06</v>
      </c>
      <c r="U2847" s="58">
        <f t="shared" si="44"/>
        <v>0.21</v>
      </c>
    </row>
    <row r="2848" spans="1:21">
      <c r="A2848" s="59">
        <v>2201</v>
      </c>
      <c r="B2848" s="59" t="s">
        <v>87</v>
      </c>
      <c r="C2848" s="59">
        <v>2201</v>
      </c>
      <c r="D2848" s="59" t="s">
        <v>87</v>
      </c>
      <c r="E2848" s="59" t="s">
        <v>114</v>
      </c>
      <c r="F2848" s="59" t="s">
        <v>114</v>
      </c>
      <c r="G2848" s="59">
        <v>9561300</v>
      </c>
      <c r="H2848" s="59" t="s">
        <v>1038</v>
      </c>
      <c r="I2848" s="60"/>
      <c r="J2848" s="60">
        <v>0.03</v>
      </c>
      <c r="K2848" s="60"/>
      <c r="L2848" s="60">
        <v>0.03</v>
      </c>
      <c r="M2848" s="60"/>
      <c r="N2848" s="60">
        <v>0</v>
      </c>
      <c r="O2848" s="60">
        <v>0.05</v>
      </c>
      <c r="P2848" s="60"/>
      <c r="Q2848" s="60">
        <v>0.01</v>
      </c>
      <c r="R2848" s="60">
        <v>0.01</v>
      </c>
      <c r="S2848" s="60">
        <v>0.01</v>
      </c>
      <c r="T2848" s="60">
        <v>0.05</v>
      </c>
      <c r="U2848" s="58">
        <f t="shared" si="44"/>
        <v>0.19</v>
      </c>
    </row>
    <row r="2849" spans="1:21">
      <c r="A2849" s="59">
        <v>2201</v>
      </c>
      <c r="B2849" s="59" t="s">
        <v>87</v>
      </c>
      <c r="C2849" s="59">
        <v>2201</v>
      </c>
      <c r="D2849" s="59" t="s">
        <v>87</v>
      </c>
      <c r="E2849" s="59" t="s">
        <v>114</v>
      </c>
      <c r="F2849" s="59" t="s">
        <v>114</v>
      </c>
      <c r="G2849" s="59">
        <v>9562000</v>
      </c>
      <c r="H2849" s="59" t="s">
        <v>1039</v>
      </c>
      <c r="I2849" s="60">
        <v>7.0000000000000007E-2</v>
      </c>
      <c r="J2849" s="60">
        <v>0</v>
      </c>
      <c r="K2849" s="60">
        <v>0.03</v>
      </c>
      <c r="L2849" s="60">
        <v>0.02</v>
      </c>
      <c r="M2849" s="60"/>
      <c r="N2849" s="60">
        <v>0</v>
      </c>
      <c r="O2849" s="60">
        <v>0.01</v>
      </c>
      <c r="P2849" s="60">
        <v>0.01</v>
      </c>
      <c r="Q2849" s="60">
        <v>0</v>
      </c>
      <c r="R2849" s="60">
        <v>0</v>
      </c>
      <c r="S2849" s="60">
        <v>0</v>
      </c>
      <c r="T2849" s="60">
        <v>0.03</v>
      </c>
      <c r="U2849" s="58">
        <f t="shared" si="44"/>
        <v>0.17</v>
      </c>
    </row>
    <row r="2850" spans="1:21">
      <c r="A2850" s="59">
        <v>2201</v>
      </c>
      <c r="B2850" s="59" t="s">
        <v>87</v>
      </c>
      <c r="C2850" s="59">
        <v>2201</v>
      </c>
      <c r="D2850" s="59" t="s">
        <v>87</v>
      </c>
      <c r="E2850" s="59" t="s">
        <v>114</v>
      </c>
      <c r="F2850" s="59" t="s">
        <v>114</v>
      </c>
      <c r="G2850" s="59">
        <v>9563000</v>
      </c>
      <c r="H2850" s="59" t="s">
        <v>1040</v>
      </c>
      <c r="I2850" s="60">
        <v>0</v>
      </c>
      <c r="J2850" s="60"/>
      <c r="K2850" s="60"/>
      <c r="L2850" s="60">
        <v>0</v>
      </c>
      <c r="M2850" s="60">
        <v>0.01</v>
      </c>
      <c r="N2850" s="60">
        <v>0</v>
      </c>
      <c r="O2850" s="60"/>
      <c r="P2850" s="60"/>
      <c r="Q2850" s="60">
        <v>0</v>
      </c>
      <c r="R2850" s="60">
        <v>0</v>
      </c>
      <c r="S2850" s="60">
        <v>0</v>
      </c>
      <c r="T2850" s="60">
        <v>0</v>
      </c>
      <c r="U2850" s="58">
        <f t="shared" si="44"/>
        <v>0.01</v>
      </c>
    </row>
    <row r="2851" spans="1:21">
      <c r="A2851" s="59">
        <v>2201</v>
      </c>
      <c r="B2851" s="59" t="s">
        <v>87</v>
      </c>
      <c r="C2851" s="59">
        <v>2201</v>
      </c>
      <c r="D2851" s="59" t="s">
        <v>87</v>
      </c>
      <c r="E2851" s="59" t="s">
        <v>114</v>
      </c>
      <c r="F2851" s="59" t="s">
        <v>114</v>
      </c>
      <c r="G2851" s="59">
        <v>9566000</v>
      </c>
      <c r="H2851" s="59" t="s">
        <v>1041</v>
      </c>
      <c r="I2851" s="60">
        <v>0</v>
      </c>
      <c r="J2851" s="60">
        <v>0</v>
      </c>
      <c r="K2851" s="60">
        <v>0.02</v>
      </c>
      <c r="L2851" s="60">
        <v>0</v>
      </c>
      <c r="M2851" s="60">
        <v>0.06</v>
      </c>
      <c r="N2851" s="60">
        <v>0.02</v>
      </c>
      <c r="O2851" s="60">
        <v>0.02</v>
      </c>
      <c r="P2851" s="60">
        <v>0.01</v>
      </c>
      <c r="Q2851" s="60">
        <v>0.01</v>
      </c>
      <c r="R2851" s="60">
        <v>0.01</v>
      </c>
      <c r="S2851" s="60">
        <v>0.01</v>
      </c>
      <c r="T2851" s="60">
        <v>0.01</v>
      </c>
      <c r="U2851" s="58">
        <f t="shared" si="44"/>
        <v>0.17000000000000004</v>
      </c>
    </row>
    <row r="2852" spans="1:21">
      <c r="A2852" s="59">
        <v>2201</v>
      </c>
      <c r="B2852" s="59" t="s">
        <v>87</v>
      </c>
      <c r="C2852" s="59">
        <v>2201</v>
      </c>
      <c r="D2852" s="59" t="s">
        <v>87</v>
      </c>
      <c r="E2852" s="59" t="s">
        <v>114</v>
      </c>
      <c r="F2852" s="59" t="s">
        <v>114</v>
      </c>
      <c r="G2852" s="59">
        <v>9569000</v>
      </c>
      <c r="H2852" s="59" t="s">
        <v>1042</v>
      </c>
      <c r="I2852" s="60">
        <v>0</v>
      </c>
      <c r="J2852" s="60"/>
      <c r="K2852" s="60"/>
      <c r="L2852" s="60"/>
      <c r="M2852" s="60"/>
      <c r="N2852" s="60"/>
      <c r="O2852" s="60"/>
      <c r="P2852" s="60"/>
      <c r="Q2852" s="60"/>
      <c r="R2852" s="60"/>
      <c r="S2852" s="60"/>
      <c r="T2852" s="60"/>
      <c r="U2852" s="58">
        <f t="shared" si="44"/>
        <v>0</v>
      </c>
    </row>
    <row r="2853" spans="1:21">
      <c r="A2853" s="59">
        <v>2201</v>
      </c>
      <c r="B2853" s="59" t="s">
        <v>87</v>
      </c>
      <c r="C2853" s="59">
        <v>2201</v>
      </c>
      <c r="D2853" s="59" t="s">
        <v>87</v>
      </c>
      <c r="E2853" s="59" t="s">
        <v>114</v>
      </c>
      <c r="F2853" s="59" t="s">
        <v>114</v>
      </c>
      <c r="G2853" s="59">
        <v>9569200</v>
      </c>
      <c r="H2853" s="59" t="s">
        <v>1043</v>
      </c>
      <c r="I2853" s="60"/>
      <c r="J2853" s="60">
        <v>0.01</v>
      </c>
      <c r="K2853" s="60">
        <v>0.01</v>
      </c>
      <c r="L2853" s="60">
        <v>0</v>
      </c>
      <c r="M2853" s="60">
        <v>0.01</v>
      </c>
      <c r="N2853" s="60"/>
      <c r="O2853" s="60"/>
      <c r="P2853" s="60">
        <v>0</v>
      </c>
      <c r="Q2853" s="60">
        <v>0</v>
      </c>
      <c r="R2853" s="60">
        <v>0.03</v>
      </c>
      <c r="S2853" s="60">
        <v>0</v>
      </c>
      <c r="T2853" s="60">
        <v>0</v>
      </c>
      <c r="U2853" s="58">
        <f t="shared" si="44"/>
        <v>0.06</v>
      </c>
    </row>
    <row r="2854" spans="1:21">
      <c r="A2854" s="59">
        <v>2201</v>
      </c>
      <c r="B2854" s="59" t="s">
        <v>87</v>
      </c>
      <c r="C2854" s="59">
        <v>2201</v>
      </c>
      <c r="D2854" s="59" t="s">
        <v>87</v>
      </c>
      <c r="E2854" s="59" t="s">
        <v>114</v>
      </c>
      <c r="F2854" s="59" t="s">
        <v>114</v>
      </c>
      <c r="G2854" s="59">
        <v>9569300</v>
      </c>
      <c r="H2854" s="59" t="s">
        <v>1044</v>
      </c>
      <c r="I2854" s="60">
        <v>0.02</v>
      </c>
      <c r="J2854" s="60">
        <v>0.01</v>
      </c>
      <c r="K2854" s="60"/>
      <c r="L2854" s="60"/>
      <c r="M2854" s="60"/>
      <c r="N2854" s="60">
        <v>0</v>
      </c>
      <c r="O2854" s="60"/>
      <c r="P2854" s="60"/>
      <c r="Q2854" s="60"/>
      <c r="R2854" s="60"/>
      <c r="S2854" s="60"/>
      <c r="T2854" s="60">
        <v>0</v>
      </c>
      <c r="U2854" s="58">
        <f t="shared" si="44"/>
        <v>0.03</v>
      </c>
    </row>
    <row r="2855" spans="1:21">
      <c r="A2855" s="59">
        <v>2201</v>
      </c>
      <c r="B2855" s="59" t="s">
        <v>87</v>
      </c>
      <c r="C2855" s="59">
        <v>2201</v>
      </c>
      <c r="D2855" s="59" t="s">
        <v>87</v>
      </c>
      <c r="E2855" s="59" t="s">
        <v>114</v>
      </c>
      <c r="F2855" s="59" t="s">
        <v>114</v>
      </c>
      <c r="G2855" s="59">
        <v>9570000</v>
      </c>
      <c r="H2855" s="59" t="s">
        <v>1045</v>
      </c>
      <c r="I2855" s="60">
        <v>0.01</v>
      </c>
      <c r="J2855" s="60">
        <v>0.01</v>
      </c>
      <c r="K2855" s="60">
        <v>0</v>
      </c>
      <c r="L2855" s="60">
        <v>0</v>
      </c>
      <c r="M2855" s="60"/>
      <c r="N2855" s="60">
        <v>0.01</v>
      </c>
      <c r="O2855" s="60">
        <v>0</v>
      </c>
      <c r="P2855" s="60">
        <v>0</v>
      </c>
      <c r="Q2855" s="60">
        <v>0</v>
      </c>
      <c r="R2855" s="60">
        <v>0</v>
      </c>
      <c r="S2855" s="60"/>
      <c r="T2855" s="60">
        <v>0.01</v>
      </c>
      <c r="U2855" s="58">
        <f t="shared" si="44"/>
        <v>0.04</v>
      </c>
    </row>
    <row r="2856" spans="1:21">
      <c r="A2856" s="59">
        <v>2201</v>
      </c>
      <c r="B2856" s="59" t="s">
        <v>87</v>
      </c>
      <c r="C2856" s="59">
        <v>2201</v>
      </c>
      <c r="D2856" s="59" t="s">
        <v>87</v>
      </c>
      <c r="E2856" s="59" t="s">
        <v>114</v>
      </c>
      <c r="F2856" s="59" t="s">
        <v>114</v>
      </c>
      <c r="G2856" s="59">
        <v>9571000</v>
      </c>
      <c r="H2856" s="59" t="s">
        <v>1046</v>
      </c>
      <c r="I2856" s="60">
        <v>0.01</v>
      </c>
      <c r="J2856" s="60">
        <v>0.02</v>
      </c>
      <c r="K2856" s="60">
        <v>0</v>
      </c>
      <c r="L2856" s="60">
        <v>0.01</v>
      </c>
      <c r="M2856" s="60">
        <v>0.02</v>
      </c>
      <c r="N2856" s="60">
        <v>0</v>
      </c>
      <c r="O2856" s="60">
        <v>0</v>
      </c>
      <c r="P2856" s="60">
        <v>0</v>
      </c>
      <c r="Q2856" s="60">
        <v>0</v>
      </c>
      <c r="R2856" s="60">
        <v>0.01</v>
      </c>
      <c r="S2856" s="60">
        <v>0</v>
      </c>
      <c r="T2856" s="60">
        <v>0.03</v>
      </c>
      <c r="U2856" s="58">
        <f t="shared" si="44"/>
        <v>9.9999999999999992E-2</v>
      </c>
    </row>
    <row r="2857" spans="1:21">
      <c r="A2857" s="59">
        <v>2201</v>
      </c>
      <c r="B2857" s="59" t="s">
        <v>87</v>
      </c>
      <c r="C2857" s="59">
        <v>2201</v>
      </c>
      <c r="D2857" s="59" t="s">
        <v>87</v>
      </c>
      <c r="E2857" s="59" t="s">
        <v>114</v>
      </c>
      <c r="F2857" s="59" t="s">
        <v>114</v>
      </c>
      <c r="G2857" s="59">
        <v>9580000</v>
      </c>
      <c r="H2857" s="59" t="s">
        <v>1047</v>
      </c>
      <c r="I2857" s="60">
        <v>0</v>
      </c>
      <c r="J2857" s="60">
        <v>0.01</v>
      </c>
      <c r="K2857" s="60">
        <v>0.01</v>
      </c>
      <c r="L2857" s="60">
        <v>0.02</v>
      </c>
      <c r="M2857" s="60">
        <v>0.01</v>
      </c>
      <c r="N2857" s="60">
        <v>0.02</v>
      </c>
      <c r="O2857" s="60">
        <v>0.02</v>
      </c>
      <c r="P2857" s="60">
        <v>0.01</v>
      </c>
      <c r="Q2857" s="60">
        <v>0.01</v>
      </c>
      <c r="R2857" s="60">
        <v>0</v>
      </c>
      <c r="S2857" s="60">
        <v>0</v>
      </c>
      <c r="T2857" s="60">
        <v>0</v>
      </c>
      <c r="U2857" s="58">
        <f t="shared" si="44"/>
        <v>0.11</v>
      </c>
    </row>
    <row r="2858" spans="1:21">
      <c r="A2858" s="59">
        <v>2201</v>
      </c>
      <c r="B2858" s="59" t="s">
        <v>87</v>
      </c>
      <c r="C2858" s="59">
        <v>2201</v>
      </c>
      <c r="D2858" s="59" t="s">
        <v>87</v>
      </c>
      <c r="E2858" s="59" t="s">
        <v>114</v>
      </c>
      <c r="F2858" s="59" t="s">
        <v>114</v>
      </c>
      <c r="G2858" s="59">
        <v>9581000</v>
      </c>
      <c r="H2858" s="59" t="s">
        <v>1048</v>
      </c>
      <c r="I2858" s="60">
        <v>0.01</v>
      </c>
      <c r="J2858" s="60">
        <v>0</v>
      </c>
      <c r="K2858" s="60">
        <v>0</v>
      </c>
      <c r="L2858" s="60">
        <v>0.02</v>
      </c>
      <c r="M2858" s="60">
        <v>0</v>
      </c>
      <c r="N2858" s="60">
        <v>0.01</v>
      </c>
      <c r="O2858" s="60">
        <v>0.01</v>
      </c>
      <c r="P2858" s="60">
        <v>0.01</v>
      </c>
      <c r="Q2858" s="60">
        <v>0</v>
      </c>
      <c r="R2858" s="60">
        <v>0</v>
      </c>
      <c r="S2858" s="60">
        <v>0.01</v>
      </c>
      <c r="T2858" s="60">
        <v>0.02</v>
      </c>
      <c r="U2858" s="58">
        <f t="shared" si="44"/>
        <v>9.0000000000000011E-2</v>
      </c>
    </row>
    <row r="2859" spans="1:21">
      <c r="A2859" s="59">
        <v>2201</v>
      </c>
      <c r="B2859" s="59" t="s">
        <v>87</v>
      </c>
      <c r="C2859" s="59">
        <v>2201</v>
      </c>
      <c r="D2859" s="59" t="s">
        <v>87</v>
      </c>
      <c r="E2859" s="59" t="s">
        <v>114</v>
      </c>
      <c r="F2859" s="59" t="s">
        <v>114</v>
      </c>
      <c r="G2859" s="59">
        <v>9582000</v>
      </c>
      <c r="H2859" s="59" t="s">
        <v>1049</v>
      </c>
      <c r="I2859" s="60">
        <v>0.01</v>
      </c>
      <c r="J2859" s="60">
        <v>0.03</v>
      </c>
      <c r="K2859" s="60">
        <v>0.02</v>
      </c>
      <c r="L2859" s="60">
        <v>0.05</v>
      </c>
      <c r="M2859" s="60">
        <v>0</v>
      </c>
      <c r="N2859" s="60">
        <v>0.01</v>
      </c>
      <c r="O2859" s="60">
        <v>0</v>
      </c>
      <c r="P2859" s="60">
        <v>0</v>
      </c>
      <c r="Q2859" s="60">
        <v>0.01</v>
      </c>
      <c r="R2859" s="60">
        <v>0</v>
      </c>
      <c r="S2859" s="60">
        <v>0</v>
      </c>
      <c r="T2859" s="60">
        <v>0.04</v>
      </c>
      <c r="U2859" s="58">
        <f t="shared" si="44"/>
        <v>0.17</v>
      </c>
    </row>
    <row r="2860" spans="1:21">
      <c r="A2860" s="59">
        <v>2201</v>
      </c>
      <c r="B2860" s="59" t="s">
        <v>87</v>
      </c>
      <c r="C2860" s="59">
        <v>2201</v>
      </c>
      <c r="D2860" s="59" t="s">
        <v>87</v>
      </c>
      <c r="E2860" s="59" t="s">
        <v>114</v>
      </c>
      <c r="F2860" s="59" t="s">
        <v>114</v>
      </c>
      <c r="G2860" s="59">
        <v>9583000</v>
      </c>
      <c r="H2860" s="59" t="s">
        <v>1050</v>
      </c>
      <c r="I2860" s="60">
        <v>7.0000000000000007E-2</v>
      </c>
      <c r="J2860" s="60">
        <v>0.04</v>
      </c>
      <c r="K2860" s="60">
        <v>7.0000000000000007E-2</v>
      </c>
      <c r="L2860" s="60">
        <v>0.14000000000000001</v>
      </c>
      <c r="M2860" s="60">
        <v>7.0000000000000007E-2</v>
      </c>
      <c r="N2860" s="60">
        <v>0.08</v>
      </c>
      <c r="O2860" s="60">
        <v>0.06</v>
      </c>
      <c r="P2860" s="60">
        <v>0.11</v>
      </c>
      <c r="Q2860" s="60">
        <v>0.49</v>
      </c>
      <c r="R2860" s="60">
        <v>0.09</v>
      </c>
      <c r="S2860" s="60">
        <v>0.09</v>
      </c>
      <c r="T2860" s="60">
        <v>0.1</v>
      </c>
      <c r="U2860" s="58">
        <f t="shared" si="44"/>
        <v>1.4100000000000001</v>
      </c>
    </row>
    <row r="2861" spans="1:21">
      <c r="A2861" s="59">
        <v>2201</v>
      </c>
      <c r="B2861" s="59" t="s">
        <v>87</v>
      </c>
      <c r="C2861" s="59">
        <v>2201</v>
      </c>
      <c r="D2861" s="59" t="s">
        <v>87</v>
      </c>
      <c r="E2861" s="59" t="s">
        <v>114</v>
      </c>
      <c r="F2861" s="59" t="s">
        <v>114</v>
      </c>
      <c r="G2861" s="59">
        <v>9584000</v>
      </c>
      <c r="H2861" s="59" t="s">
        <v>1051</v>
      </c>
      <c r="I2861" s="60"/>
      <c r="J2861" s="60">
        <v>0.05</v>
      </c>
      <c r="K2861" s="60"/>
      <c r="L2861" s="60">
        <v>0.01</v>
      </c>
      <c r="M2861" s="60"/>
      <c r="N2861" s="60">
        <v>0.01</v>
      </c>
      <c r="O2861" s="60"/>
      <c r="P2861" s="60"/>
      <c r="Q2861" s="60">
        <v>0.04</v>
      </c>
      <c r="R2861" s="60">
        <v>0.02</v>
      </c>
      <c r="S2861" s="60">
        <v>0.04</v>
      </c>
      <c r="T2861" s="60">
        <v>7.0000000000000007E-2</v>
      </c>
      <c r="U2861" s="58">
        <f t="shared" si="44"/>
        <v>0.24000000000000002</v>
      </c>
    </row>
    <row r="2862" spans="1:21">
      <c r="A2862" s="59">
        <v>2201</v>
      </c>
      <c r="B2862" s="59" t="s">
        <v>87</v>
      </c>
      <c r="C2862" s="59">
        <v>2201</v>
      </c>
      <c r="D2862" s="59" t="s">
        <v>87</v>
      </c>
      <c r="E2862" s="59" t="s">
        <v>114</v>
      </c>
      <c r="F2862" s="59" t="s">
        <v>114</v>
      </c>
      <c r="G2862" s="59">
        <v>9585000</v>
      </c>
      <c r="H2862" s="59" t="s">
        <v>1052</v>
      </c>
      <c r="I2862" s="60">
        <v>0.05</v>
      </c>
      <c r="J2862" s="60">
        <v>0.02</v>
      </c>
      <c r="K2862" s="60">
        <v>0</v>
      </c>
      <c r="L2862" s="60">
        <v>0</v>
      </c>
      <c r="M2862" s="60">
        <v>0.01</v>
      </c>
      <c r="N2862" s="60">
        <v>0</v>
      </c>
      <c r="O2862" s="60">
        <v>0</v>
      </c>
      <c r="P2862" s="60">
        <v>0.05</v>
      </c>
      <c r="Q2862" s="60">
        <v>0.04</v>
      </c>
      <c r="R2862" s="60">
        <v>0</v>
      </c>
      <c r="S2862" s="60">
        <v>0</v>
      </c>
      <c r="T2862" s="60">
        <v>0</v>
      </c>
      <c r="U2862" s="58">
        <f t="shared" si="44"/>
        <v>0.17</v>
      </c>
    </row>
    <row r="2863" spans="1:21">
      <c r="A2863" s="59">
        <v>2201</v>
      </c>
      <c r="B2863" s="59" t="s">
        <v>87</v>
      </c>
      <c r="C2863" s="59">
        <v>2201</v>
      </c>
      <c r="D2863" s="59" t="s">
        <v>87</v>
      </c>
      <c r="E2863" s="59" t="s">
        <v>114</v>
      </c>
      <c r="F2863" s="59" t="s">
        <v>114</v>
      </c>
      <c r="G2863" s="59">
        <v>9586000</v>
      </c>
      <c r="H2863" s="59" t="s">
        <v>1053</v>
      </c>
      <c r="I2863" s="60">
        <v>0.06</v>
      </c>
      <c r="J2863" s="60">
        <v>0.02</v>
      </c>
      <c r="K2863" s="60">
        <v>7.0000000000000007E-2</v>
      </c>
      <c r="L2863" s="60">
        <v>0.01</v>
      </c>
      <c r="M2863" s="60">
        <v>0.01</v>
      </c>
      <c r="N2863" s="60">
        <v>0.01</v>
      </c>
      <c r="O2863" s="60">
        <v>0.01</v>
      </c>
      <c r="P2863" s="60">
        <v>0.03</v>
      </c>
      <c r="Q2863" s="60">
        <v>0.03</v>
      </c>
      <c r="R2863" s="60">
        <v>7.0000000000000007E-2</v>
      </c>
      <c r="S2863" s="60">
        <v>0.01</v>
      </c>
      <c r="T2863" s="60">
        <v>0.02</v>
      </c>
      <c r="U2863" s="58">
        <f t="shared" si="44"/>
        <v>0.35000000000000009</v>
      </c>
    </row>
    <row r="2864" spans="1:21">
      <c r="A2864" s="59">
        <v>2201</v>
      </c>
      <c r="B2864" s="59" t="s">
        <v>87</v>
      </c>
      <c r="C2864" s="59">
        <v>2201</v>
      </c>
      <c r="D2864" s="59" t="s">
        <v>87</v>
      </c>
      <c r="E2864" s="59" t="s">
        <v>114</v>
      </c>
      <c r="F2864" s="59" t="s">
        <v>114</v>
      </c>
      <c r="G2864" s="59">
        <v>9587000</v>
      </c>
      <c r="H2864" s="59" t="s">
        <v>1054</v>
      </c>
      <c r="I2864" s="60">
        <v>0</v>
      </c>
      <c r="J2864" s="60">
        <v>0</v>
      </c>
      <c r="K2864" s="60">
        <v>0</v>
      </c>
      <c r="L2864" s="60">
        <v>0</v>
      </c>
      <c r="M2864" s="60">
        <v>0</v>
      </c>
      <c r="N2864" s="60">
        <v>0.02</v>
      </c>
      <c r="O2864" s="60">
        <v>0.02</v>
      </c>
      <c r="P2864" s="60">
        <v>0</v>
      </c>
      <c r="Q2864" s="60"/>
      <c r="R2864" s="60">
        <v>0</v>
      </c>
      <c r="S2864" s="60">
        <v>0</v>
      </c>
      <c r="T2864" s="60">
        <v>0</v>
      </c>
      <c r="U2864" s="58">
        <f t="shared" si="44"/>
        <v>0.04</v>
      </c>
    </row>
    <row r="2865" spans="1:21">
      <c r="A2865" s="59">
        <v>2201</v>
      </c>
      <c r="B2865" s="59" t="s">
        <v>87</v>
      </c>
      <c r="C2865" s="59">
        <v>2201</v>
      </c>
      <c r="D2865" s="59" t="s">
        <v>87</v>
      </c>
      <c r="E2865" s="59" t="s">
        <v>114</v>
      </c>
      <c r="F2865" s="59" t="s">
        <v>114</v>
      </c>
      <c r="G2865" s="59">
        <v>9588000</v>
      </c>
      <c r="H2865" s="59" t="s">
        <v>1055</v>
      </c>
      <c r="I2865" s="60">
        <v>0.14000000000000001</v>
      </c>
      <c r="J2865" s="60">
        <v>0.1</v>
      </c>
      <c r="K2865" s="60">
        <v>0.14000000000000001</v>
      </c>
      <c r="L2865" s="60">
        <v>7.0000000000000007E-2</v>
      </c>
      <c r="M2865" s="60">
        <v>0.09</v>
      </c>
      <c r="N2865" s="60">
        <v>0.09</v>
      </c>
      <c r="O2865" s="60">
        <v>7.0000000000000007E-2</v>
      </c>
      <c r="P2865" s="60">
        <v>0.28000000000000003</v>
      </c>
      <c r="Q2865" s="60">
        <v>0.46</v>
      </c>
      <c r="R2865" s="60">
        <v>0.15</v>
      </c>
      <c r="S2865" s="60">
        <v>0.18</v>
      </c>
      <c r="T2865" s="60">
        <v>0.16</v>
      </c>
      <c r="U2865" s="58">
        <f t="shared" si="44"/>
        <v>1.9299999999999997</v>
      </c>
    </row>
    <row r="2866" spans="1:21">
      <c r="A2866" s="59">
        <v>2201</v>
      </c>
      <c r="B2866" s="59" t="s">
        <v>87</v>
      </c>
      <c r="C2866" s="59">
        <v>2201</v>
      </c>
      <c r="D2866" s="59" t="s">
        <v>87</v>
      </c>
      <c r="E2866" s="59" t="s">
        <v>114</v>
      </c>
      <c r="F2866" s="59" t="s">
        <v>114</v>
      </c>
      <c r="G2866" s="59">
        <v>9591000</v>
      </c>
      <c r="H2866" s="59" t="s">
        <v>1056</v>
      </c>
      <c r="I2866" s="60">
        <v>0</v>
      </c>
      <c r="J2866" s="60">
        <v>0</v>
      </c>
      <c r="K2866" s="60">
        <v>0</v>
      </c>
      <c r="L2866" s="60">
        <v>0</v>
      </c>
      <c r="M2866" s="60">
        <v>0</v>
      </c>
      <c r="N2866" s="60">
        <v>0</v>
      </c>
      <c r="O2866" s="60">
        <v>0</v>
      </c>
      <c r="P2866" s="60">
        <v>0</v>
      </c>
      <c r="Q2866" s="60">
        <v>0</v>
      </c>
      <c r="R2866" s="60">
        <v>0</v>
      </c>
      <c r="S2866" s="60">
        <v>0</v>
      </c>
      <c r="T2866" s="60">
        <v>0</v>
      </c>
      <c r="U2866" s="58">
        <f t="shared" si="44"/>
        <v>0</v>
      </c>
    </row>
    <row r="2867" spans="1:21">
      <c r="A2867" s="59">
        <v>2201</v>
      </c>
      <c r="B2867" s="59" t="s">
        <v>87</v>
      </c>
      <c r="C2867" s="59">
        <v>2201</v>
      </c>
      <c r="D2867" s="59" t="s">
        <v>87</v>
      </c>
      <c r="E2867" s="59" t="s">
        <v>114</v>
      </c>
      <c r="F2867" s="59" t="s">
        <v>114</v>
      </c>
      <c r="G2867" s="59">
        <v>9592000</v>
      </c>
      <c r="H2867" s="59" t="s">
        <v>1057</v>
      </c>
      <c r="I2867" s="60">
        <v>0.06</v>
      </c>
      <c r="J2867" s="60">
        <v>0.05</v>
      </c>
      <c r="K2867" s="60">
        <v>0</v>
      </c>
      <c r="L2867" s="60">
        <v>0</v>
      </c>
      <c r="M2867" s="60"/>
      <c r="N2867" s="60">
        <v>0.17</v>
      </c>
      <c r="O2867" s="60">
        <v>0</v>
      </c>
      <c r="P2867" s="60">
        <v>0.02</v>
      </c>
      <c r="Q2867" s="60">
        <v>0</v>
      </c>
      <c r="R2867" s="60">
        <v>0</v>
      </c>
      <c r="S2867" s="60">
        <v>0</v>
      </c>
      <c r="T2867" s="60">
        <v>0.06</v>
      </c>
      <c r="U2867" s="58">
        <f t="shared" si="44"/>
        <v>0.36000000000000004</v>
      </c>
    </row>
    <row r="2868" spans="1:21">
      <c r="A2868" s="59">
        <v>2201</v>
      </c>
      <c r="B2868" s="59" t="s">
        <v>87</v>
      </c>
      <c r="C2868" s="59">
        <v>2201</v>
      </c>
      <c r="D2868" s="59" t="s">
        <v>87</v>
      </c>
      <c r="E2868" s="59" t="s">
        <v>114</v>
      </c>
      <c r="F2868" s="59" t="s">
        <v>114</v>
      </c>
      <c r="G2868" s="59">
        <v>9593000</v>
      </c>
      <c r="H2868" s="59" t="s">
        <v>1058</v>
      </c>
      <c r="I2868" s="60">
        <v>0.12</v>
      </c>
      <c r="J2868" s="60">
        <v>0.09</v>
      </c>
      <c r="K2868" s="60">
        <v>0.13</v>
      </c>
      <c r="L2868" s="60">
        <v>0.09</v>
      </c>
      <c r="M2868" s="60">
        <v>0.09</v>
      </c>
      <c r="N2868" s="60">
        <v>0.09</v>
      </c>
      <c r="O2868" s="60">
        <v>0.03</v>
      </c>
      <c r="P2868" s="60">
        <v>0.31</v>
      </c>
      <c r="Q2868" s="60">
        <v>0.54</v>
      </c>
      <c r="R2868" s="60">
        <v>0.1</v>
      </c>
      <c r="S2868" s="60">
        <v>0.1</v>
      </c>
      <c r="T2868" s="60">
        <v>0.13</v>
      </c>
      <c r="U2868" s="58">
        <f t="shared" si="44"/>
        <v>1.8200000000000003</v>
      </c>
    </row>
    <row r="2869" spans="1:21">
      <c r="A2869" s="59">
        <v>2201</v>
      </c>
      <c r="B2869" s="59" t="s">
        <v>87</v>
      </c>
      <c r="C2869" s="59">
        <v>2201</v>
      </c>
      <c r="D2869" s="59" t="s">
        <v>87</v>
      </c>
      <c r="E2869" s="59" t="s">
        <v>114</v>
      </c>
      <c r="F2869" s="59" t="s">
        <v>114</v>
      </c>
      <c r="G2869" s="59">
        <v>9594000</v>
      </c>
      <c r="H2869" s="59" t="s">
        <v>1059</v>
      </c>
      <c r="I2869" s="60">
        <v>0.01</v>
      </c>
      <c r="J2869" s="60">
        <v>0.01</v>
      </c>
      <c r="K2869" s="60">
        <v>0.03</v>
      </c>
      <c r="L2869" s="60">
        <v>0.03</v>
      </c>
      <c r="M2869" s="60">
        <v>0</v>
      </c>
      <c r="N2869" s="60">
        <v>0</v>
      </c>
      <c r="O2869" s="60">
        <v>0.01</v>
      </c>
      <c r="P2869" s="60">
        <v>7.0000000000000007E-2</v>
      </c>
      <c r="Q2869" s="60">
        <v>0.18</v>
      </c>
      <c r="R2869" s="60">
        <v>0.04</v>
      </c>
      <c r="S2869" s="60">
        <v>0.05</v>
      </c>
      <c r="T2869" s="60">
        <v>0.05</v>
      </c>
      <c r="U2869" s="58">
        <f t="shared" si="44"/>
        <v>0.47999999999999993</v>
      </c>
    </row>
    <row r="2870" spans="1:21">
      <c r="A2870" s="59">
        <v>2201</v>
      </c>
      <c r="B2870" s="59" t="s">
        <v>87</v>
      </c>
      <c r="C2870" s="59">
        <v>2201</v>
      </c>
      <c r="D2870" s="59" t="s">
        <v>87</v>
      </c>
      <c r="E2870" s="59" t="s">
        <v>114</v>
      </c>
      <c r="F2870" s="59" t="s">
        <v>114</v>
      </c>
      <c r="G2870" s="59">
        <v>9595000</v>
      </c>
      <c r="H2870" s="59" t="s">
        <v>1060</v>
      </c>
      <c r="I2870" s="60">
        <v>0.01</v>
      </c>
      <c r="J2870" s="60"/>
      <c r="K2870" s="60">
        <v>0</v>
      </c>
      <c r="L2870" s="60">
        <v>0</v>
      </c>
      <c r="M2870" s="60">
        <v>0</v>
      </c>
      <c r="N2870" s="60">
        <v>0.01</v>
      </c>
      <c r="O2870" s="60">
        <v>0</v>
      </c>
      <c r="P2870" s="60">
        <v>0</v>
      </c>
      <c r="Q2870" s="60">
        <v>0.02</v>
      </c>
      <c r="R2870" s="60">
        <v>0.01</v>
      </c>
      <c r="S2870" s="60"/>
      <c r="T2870" s="60">
        <v>0</v>
      </c>
      <c r="U2870" s="58">
        <f t="shared" si="44"/>
        <v>0.05</v>
      </c>
    </row>
    <row r="2871" spans="1:21">
      <c r="A2871" s="59">
        <v>2201</v>
      </c>
      <c r="B2871" s="59" t="s">
        <v>87</v>
      </c>
      <c r="C2871" s="59">
        <v>2201</v>
      </c>
      <c r="D2871" s="59" t="s">
        <v>87</v>
      </c>
      <c r="E2871" s="59" t="s">
        <v>114</v>
      </c>
      <c r="F2871" s="59" t="s">
        <v>114</v>
      </c>
      <c r="G2871" s="59">
        <v>9596000</v>
      </c>
      <c r="H2871" s="59" t="s">
        <v>1061</v>
      </c>
      <c r="I2871" s="60">
        <v>0</v>
      </c>
      <c r="J2871" s="60">
        <v>0</v>
      </c>
      <c r="K2871" s="60"/>
      <c r="L2871" s="60">
        <v>0</v>
      </c>
      <c r="M2871" s="60">
        <v>0</v>
      </c>
      <c r="N2871" s="60">
        <v>0</v>
      </c>
      <c r="O2871" s="60">
        <v>0</v>
      </c>
      <c r="P2871" s="60">
        <v>0</v>
      </c>
      <c r="Q2871" s="60">
        <v>0</v>
      </c>
      <c r="R2871" s="60"/>
      <c r="S2871" s="60">
        <v>0</v>
      </c>
      <c r="T2871" s="60">
        <v>0</v>
      </c>
      <c r="U2871" s="58">
        <f t="shared" si="44"/>
        <v>0</v>
      </c>
    </row>
    <row r="2872" spans="1:21">
      <c r="A2872" s="59">
        <v>2201</v>
      </c>
      <c r="B2872" s="59" t="s">
        <v>87</v>
      </c>
      <c r="C2872" s="59">
        <v>2201</v>
      </c>
      <c r="D2872" s="59" t="s">
        <v>87</v>
      </c>
      <c r="E2872" s="59" t="s">
        <v>114</v>
      </c>
      <c r="F2872" s="59" t="s">
        <v>114</v>
      </c>
      <c r="G2872" s="59">
        <v>9597000</v>
      </c>
      <c r="H2872" s="59" t="s">
        <v>1062</v>
      </c>
      <c r="I2872" s="60">
        <v>0</v>
      </c>
      <c r="J2872" s="60"/>
      <c r="K2872" s="60">
        <v>0.01</v>
      </c>
      <c r="L2872" s="60"/>
      <c r="M2872" s="60"/>
      <c r="N2872" s="60">
        <v>0</v>
      </c>
      <c r="O2872" s="60"/>
      <c r="P2872" s="60">
        <v>0</v>
      </c>
      <c r="Q2872" s="60"/>
      <c r="R2872" s="60">
        <v>0.01</v>
      </c>
      <c r="S2872" s="60"/>
      <c r="T2872" s="60"/>
      <c r="U2872" s="58">
        <f t="shared" si="44"/>
        <v>0.02</v>
      </c>
    </row>
    <row r="2873" spans="1:21">
      <c r="A2873" s="59">
        <v>2201</v>
      </c>
      <c r="B2873" s="59" t="s">
        <v>87</v>
      </c>
      <c r="C2873" s="59">
        <v>2201</v>
      </c>
      <c r="D2873" s="59" t="s">
        <v>87</v>
      </c>
      <c r="E2873" s="59" t="s">
        <v>114</v>
      </c>
      <c r="F2873" s="59" t="s">
        <v>114</v>
      </c>
      <c r="G2873" s="59">
        <v>9901000</v>
      </c>
      <c r="H2873" s="59" t="s">
        <v>1063</v>
      </c>
      <c r="I2873" s="60"/>
      <c r="J2873" s="60"/>
      <c r="K2873" s="60">
        <v>0</v>
      </c>
      <c r="L2873" s="60"/>
      <c r="M2873" s="60"/>
      <c r="N2873" s="60">
        <v>0</v>
      </c>
      <c r="O2873" s="60"/>
      <c r="P2873" s="60">
        <v>0</v>
      </c>
      <c r="Q2873" s="60"/>
      <c r="R2873" s="60"/>
      <c r="S2873" s="60"/>
      <c r="T2873" s="60"/>
      <c r="U2873" s="58">
        <f t="shared" si="44"/>
        <v>0</v>
      </c>
    </row>
    <row r="2874" spans="1:21">
      <c r="A2874" s="59">
        <v>2201</v>
      </c>
      <c r="B2874" s="59" t="s">
        <v>87</v>
      </c>
      <c r="C2874" s="59">
        <v>2201</v>
      </c>
      <c r="D2874" s="59" t="s">
        <v>87</v>
      </c>
      <c r="E2874" s="59" t="s">
        <v>114</v>
      </c>
      <c r="F2874" s="59" t="s">
        <v>114</v>
      </c>
      <c r="G2874" s="59">
        <v>9902000</v>
      </c>
      <c r="H2874" s="59" t="s">
        <v>1064</v>
      </c>
      <c r="I2874" s="60">
        <v>0</v>
      </c>
      <c r="J2874" s="60"/>
      <c r="K2874" s="60">
        <v>0</v>
      </c>
      <c r="L2874" s="60"/>
      <c r="M2874" s="60"/>
      <c r="N2874" s="60"/>
      <c r="O2874" s="60"/>
      <c r="P2874" s="60">
        <v>0</v>
      </c>
      <c r="Q2874" s="60">
        <v>0</v>
      </c>
      <c r="R2874" s="60">
        <v>0.01</v>
      </c>
      <c r="S2874" s="60">
        <v>0</v>
      </c>
      <c r="T2874" s="60"/>
      <c r="U2874" s="58">
        <f t="shared" si="44"/>
        <v>0.01</v>
      </c>
    </row>
    <row r="2875" spans="1:21">
      <c r="A2875" s="59">
        <v>2201</v>
      </c>
      <c r="B2875" s="59" t="s">
        <v>87</v>
      </c>
      <c r="C2875" s="59">
        <v>2201</v>
      </c>
      <c r="D2875" s="59" t="s">
        <v>87</v>
      </c>
      <c r="E2875" s="59" t="s">
        <v>114</v>
      </c>
      <c r="F2875" s="59" t="s">
        <v>114</v>
      </c>
      <c r="G2875" s="59">
        <v>9903000</v>
      </c>
      <c r="H2875" s="59" t="s">
        <v>1065</v>
      </c>
      <c r="I2875" s="60">
        <v>0.18</v>
      </c>
      <c r="J2875" s="60">
        <v>0.43</v>
      </c>
      <c r="K2875" s="60">
        <v>0.24</v>
      </c>
      <c r="L2875" s="60">
        <v>0.32</v>
      </c>
      <c r="M2875" s="60">
        <v>0.2</v>
      </c>
      <c r="N2875" s="60">
        <v>0.19</v>
      </c>
      <c r="O2875" s="60">
        <v>0.28000000000000003</v>
      </c>
      <c r="P2875" s="60">
        <v>0.24</v>
      </c>
      <c r="Q2875" s="60">
        <v>0.2</v>
      </c>
      <c r="R2875" s="60">
        <v>0.19</v>
      </c>
      <c r="S2875" s="60">
        <v>0.08</v>
      </c>
      <c r="T2875" s="60">
        <v>0.16</v>
      </c>
      <c r="U2875" s="58">
        <f t="shared" si="44"/>
        <v>2.7100000000000004</v>
      </c>
    </row>
    <row r="2876" spans="1:21">
      <c r="A2876" s="59">
        <v>2201</v>
      </c>
      <c r="B2876" s="59" t="s">
        <v>87</v>
      </c>
      <c r="C2876" s="59">
        <v>2201</v>
      </c>
      <c r="D2876" s="59" t="s">
        <v>87</v>
      </c>
      <c r="E2876" s="59" t="s">
        <v>114</v>
      </c>
      <c r="F2876" s="59" t="s">
        <v>114</v>
      </c>
      <c r="G2876" s="59">
        <v>9908000</v>
      </c>
      <c r="H2876" s="59" t="s">
        <v>1066</v>
      </c>
      <c r="I2876" s="60">
        <v>0.22</v>
      </c>
      <c r="J2876" s="60">
        <v>0.02</v>
      </c>
      <c r="K2876" s="60">
        <v>0.09</v>
      </c>
      <c r="L2876" s="60">
        <v>0.09</v>
      </c>
      <c r="M2876" s="60">
        <v>0.06</v>
      </c>
      <c r="N2876" s="60">
        <v>0.02</v>
      </c>
      <c r="O2876" s="60">
        <v>0.08</v>
      </c>
      <c r="P2876" s="60">
        <v>0.02</v>
      </c>
      <c r="Q2876" s="60">
        <v>0.06</v>
      </c>
      <c r="R2876" s="60">
        <v>0.06</v>
      </c>
      <c r="S2876" s="60">
        <v>0</v>
      </c>
      <c r="T2876" s="60">
        <v>0.09</v>
      </c>
      <c r="U2876" s="58">
        <f t="shared" si="44"/>
        <v>0.80999999999999994</v>
      </c>
    </row>
    <row r="2877" spans="1:21">
      <c r="A2877" s="59">
        <v>2201</v>
      </c>
      <c r="B2877" s="59" t="s">
        <v>87</v>
      </c>
      <c r="C2877" s="59">
        <v>2201</v>
      </c>
      <c r="D2877" s="59" t="s">
        <v>87</v>
      </c>
      <c r="E2877" s="59" t="s">
        <v>114</v>
      </c>
      <c r="F2877" s="59" t="s">
        <v>114</v>
      </c>
      <c r="G2877" s="59">
        <v>9909000</v>
      </c>
      <c r="H2877" s="59" t="s">
        <v>1067</v>
      </c>
      <c r="I2877" s="60"/>
      <c r="J2877" s="60"/>
      <c r="K2877" s="60"/>
      <c r="L2877" s="60"/>
      <c r="M2877" s="60"/>
      <c r="N2877" s="60"/>
      <c r="O2877" s="60"/>
      <c r="P2877" s="60">
        <v>0</v>
      </c>
      <c r="Q2877" s="60"/>
      <c r="R2877" s="60"/>
      <c r="S2877" s="60"/>
      <c r="T2877" s="60"/>
      <c r="U2877" s="58">
        <f t="shared" si="44"/>
        <v>0</v>
      </c>
    </row>
    <row r="2878" spans="1:21">
      <c r="A2878" s="59">
        <v>2201</v>
      </c>
      <c r="B2878" s="59" t="s">
        <v>87</v>
      </c>
      <c r="C2878" s="59">
        <v>2201</v>
      </c>
      <c r="D2878" s="59" t="s">
        <v>87</v>
      </c>
      <c r="E2878" s="59" t="s">
        <v>114</v>
      </c>
      <c r="F2878" s="59" t="s">
        <v>114</v>
      </c>
      <c r="G2878" s="59">
        <v>9920000</v>
      </c>
      <c r="H2878" s="59" t="s">
        <v>1068</v>
      </c>
      <c r="I2878" s="60">
        <v>-3.46</v>
      </c>
      <c r="J2878" s="60">
        <v>-2.99</v>
      </c>
      <c r="K2878" s="60">
        <v>-3.06</v>
      </c>
      <c r="L2878" s="60">
        <v>-2.82</v>
      </c>
      <c r="M2878" s="60">
        <v>-3.41</v>
      </c>
      <c r="N2878" s="60">
        <v>-3.42</v>
      </c>
      <c r="O2878" s="60">
        <v>914.81</v>
      </c>
      <c r="P2878" s="60">
        <v>-3.32</v>
      </c>
      <c r="Q2878" s="60">
        <v>-3.95</v>
      </c>
      <c r="R2878" s="60">
        <v>-2.68</v>
      </c>
      <c r="S2878" s="60">
        <v>-2.2200000000000002</v>
      </c>
      <c r="T2878" s="60">
        <v>-4.3499999999999996</v>
      </c>
      <c r="U2878" s="58">
        <f t="shared" si="44"/>
        <v>879.12999999999988</v>
      </c>
    </row>
    <row r="2879" spans="1:21">
      <c r="A2879" s="59">
        <v>2201</v>
      </c>
      <c r="B2879" s="59" t="s">
        <v>87</v>
      </c>
      <c r="C2879" s="59">
        <v>2201</v>
      </c>
      <c r="D2879" s="59" t="s">
        <v>87</v>
      </c>
      <c r="E2879" s="59" t="s">
        <v>114</v>
      </c>
      <c r="F2879" s="59" t="s">
        <v>114</v>
      </c>
      <c r="G2879" s="59">
        <v>9921000</v>
      </c>
      <c r="H2879" s="59" t="s">
        <v>1137</v>
      </c>
      <c r="I2879" s="60">
        <v>0</v>
      </c>
      <c r="J2879" s="60">
        <v>0</v>
      </c>
      <c r="K2879" s="60">
        <v>0</v>
      </c>
      <c r="L2879" s="60">
        <v>0</v>
      </c>
      <c r="M2879" s="60"/>
      <c r="N2879" s="60">
        <v>0</v>
      </c>
      <c r="O2879" s="60"/>
      <c r="P2879" s="60"/>
      <c r="Q2879" s="60"/>
      <c r="R2879" s="60">
        <v>0</v>
      </c>
      <c r="S2879" s="60"/>
      <c r="T2879" s="60">
        <v>0</v>
      </c>
      <c r="U2879" s="58">
        <f t="shared" si="44"/>
        <v>0</v>
      </c>
    </row>
    <row r="2880" spans="1:21">
      <c r="A2880" s="59">
        <v>2201</v>
      </c>
      <c r="B2880" s="59" t="s">
        <v>87</v>
      </c>
      <c r="C2880" s="59">
        <v>2201</v>
      </c>
      <c r="D2880" s="59" t="s">
        <v>87</v>
      </c>
      <c r="E2880" s="59" t="s">
        <v>114</v>
      </c>
      <c r="F2880" s="59" t="s">
        <v>114</v>
      </c>
      <c r="G2880" s="59">
        <v>9930200</v>
      </c>
      <c r="H2880" s="59" t="s">
        <v>1069</v>
      </c>
      <c r="I2880" s="60">
        <v>0</v>
      </c>
      <c r="J2880" s="60">
        <v>0</v>
      </c>
      <c r="K2880" s="60">
        <v>0.01</v>
      </c>
      <c r="L2880" s="60">
        <v>0</v>
      </c>
      <c r="M2880" s="60">
        <v>0</v>
      </c>
      <c r="N2880" s="60">
        <v>0</v>
      </c>
      <c r="O2880" s="60">
        <v>0</v>
      </c>
      <c r="P2880" s="60">
        <v>0</v>
      </c>
      <c r="Q2880" s="60">
        <v>0</v>
      </c>
      <c r="R2880" s="60">
        <v>0.01</v>
      </c>
      <c r="S2880" s="60">
        <v>0</v>
      </c>
      <c r="T2880" s="60">
        <v>0.03</v>
      </c>
      <c r="U2880" s="58">
        <f t="shared" si="44"/>
        <v>0.05</v>
      </c>
    </row>
    <row r="2881" spans="1:21">
      <c r="A2881" s="59">
        <v>2201</v>
      </c>
      <c r="B2881" s="59" t="s">
        <v>87</v>
      </c>
      <c r="C2881" s="59">
        <v>2201</v>
      </c>
      <c r="D2881" s="59" t="s">
        <v>87</v>
      </c>
      <c r="E2881" s="59" t="s">
        <v>114</v>
      </c>
      <c r="F2881" s="59" t="s">
        <v>114</v>
      </c>
      <c r="G2881" s="59">
        <v>9935000</v>
      </c>
      <c r="H2881" s="59" t="s">
        <v>1070</v>
      </c>
      <c r="I2881" s="60"/>
      <c r="J2881" s="60">
        <v>0.05</v>
      </c>
      <c r="K2881" s="60">
        <v>0.04</v>
      </c>
      <c r="L2881" s="60">
        <v>0.01</v>
      </c>
      <c r="M2881" s="60">
        <v>0.06</v>
      </c>
      <c r="N2881" s="60">
        <v>0</v>
      </c>
      <c r="O2881" s="60">
        <v>0.01</v>
      </c>
      <c r="P2881" s="60">
        <v>0</v>
      </c>
      <c r="Q2881" s="60">
        <v>0.02</v>
      </c>
      <c r="R2881" s="60"/>
      <c r="S2881" s="60">
        <v>0.02</v>
      </c>
      <c r="T2881" s="60">
        <v>0.02</v>
      </c>
      <c r="U2881" s="58">
        <f t="shared" si="44"/>
        <v>0.22999999999999995</v>
      </c>
    </row>
    <row r="2882" spans="1:21">
      <c r="A2882" s="59">
        <v>2201</v>
      </c>
      <c r="B2882" s="59" t="s">
        <v>87</v>
      </c>
      <c r="C2882" s="59">
        <v>2201</v>
      </c>
      <c r="D2882" s="59" t="s">
        <v>87</v>
      </c>
      <c r="E2882" s="59" t="s">
        <v>1666</v>
      </c>
      <c r="F2882" s="59" t="s">
        <v>1666</v>
      </c>
      <c r="G2882" s="59">
        <v>9184100</v>
      </c>
      <c r="H2882" s="59" t="s">
        <v>93</v>
      </c>
      <c r="I2882" s="60">
        <v>658323.84</v>
      </c>
      <c r="J2882" s="60">
        <v>484496.4</v>
      </c>
      <c r="K2882" s="60">
        <v>423798.36</v>
      </c>
      <c r="L2882" s="60">
        <v>564228.65</v>
      </c>
      <c r="M2882" s="60">
        <v>816840.71</v>
      </c>
      <c r="N2882" s="60">
        <v>449418.49</v>
      </c>
      <c r="O2882" s="60">
        <v>613145.21</v>
      </c>
      <c r="P2882" s="60">
        <v>830140.86</v>
      </c>
      <c r="Q2882" s="60">
        <v>597369.51</v>
      </c>
      <c r="R2882" s="60">
        <v>728599.76</v>
      </c>
      <c r="S2882" s="60">
        <v>478861.96</v>
      </c>
      <c r="T2882" s="60">
        <v>1538420.68</v>
      </c>
      <c r="U2882" s="58">
        <f t="shared" si="44"/>
        <v>8183644.4299999997</v>
      </c>
    </row>
    <row r="2883" spans="1:21">
      <c r="A2883" s="59">
        <v>2201</v>
      </c>
      <c r="B2883" s="59" t="s">
        <v>87</v>
      </c>
      <c r="C2883" s="59">
        <v>2201</v>
      </c>
      <c r="D2883" s="59" t="s">
        <v>87</v>
      </c>
      <c r="E2883" s="59" t="s">
        <v>1666</v>
      </c>
      <c r="F2883" s="59" t="s">
        <v>1666</v>
      </c>
      <c r="G2883" s="59">
        <v>9416000</v>
      </c>
      <c r="H2883" s="59" t="s">
        <v>1015</v>
      </c>
      <c r="I2883" s="60"/>
      <c r="J2883" s="60"/>
      <c r="K2883" s="60"/>
      <c r="L2883" s="60"/>
      <c r="M2883" s="60"/>
      <c r="N2883" s="60"/>
      <c r="O2883" s="60"/>
      <c r="P2883" s="60"/>
      <c r="Q2883" s="60"/>
      <c r="R2883" s="60">
        <v>3599.58</v>
      </c>
      <c r="S2883" s="60">
        <v>2507.88</v>
      </c>
      <c r="T2883" s="60">
        <v>7748.43</v>
      </c>
      <c r="U2883" s="58">
        <f t="shared" ref="U2883:U2946" si="45">SUM(I2883:T2883)</f>
        <v>13855.89</v>
      </c>
    </row>
    <row r="2884" spans="1:21">
      <c r="A2884" s="59">
        <v>2201</v>
      </c>
      <c r="B2884" s="59" t="s">
        <v>87</v>
      </c>
      <c r="C2884" s="59">
        <v>2201</v>
      </c>
      <c r="D2884" s="59" t="s">
        <v>87</v>
      </c>
      <c r="E2884" s="59" t="s">
        <v>1666</v>
      </c>
      <c r="F2884" s="59" t="s">
        <v>1666</v>
      </c>
      <c r="G2884" s="59">
        <v>9926000</v>
      </c>
      <c r="H2884" s="59" t="s">
        <v>1103</v>
      </c>
      <c r="I2884" s="60">
        <v>-757192.1</v>
      </c>
      <c r="J2884" s="60">
        <v>-552357.31999999995</v>
      </c>
      <c r="K2884" s="60">
        <v>-481767.6</v>
      </c>
      <c r="L2884" s="60">
        <v>-640142.93999999994</v>
      </c>
      <c r="M2884" s="60">
        <v>-923010.85</v>
      </c>
      <c r="N2884" s="60">
        <v>-507015.3</v>
      </c>
      <c r="O2884" s="60">
        <v>-684746.89</v>
      </c>
      <c r="P2884" s="60">
        <v>-923006.33</v>
      </c>
      <c r="Q2884" s="60">
        <v>-672121.45</v>
      </c>
      <c r="R2884" s="60">
        <v>-806464.4</v>
      </c>
      <c r="S2884" s="60">
        <v>-529455.80000000005</v>
      </c>
      <c r="T2884" s="60">
        <v>-1694044.43</v>
      </c>
      <c r="U2884" s="58">
        <f t="shared" si="45"/>
        <v>-9171325.4100000001</v>
      </c>
    </row>
    <row r="2885" spans="1:21">
      <c r="A2885" s="59">
        <v>2201</v>
      </c>
      <c r="B2885" s="59" t="s">
        <v>87</v>
      </c>
      <c r="C2885" s="59">
        <v>2201</v>
      </c>
      <c r="D2885" s="59" t="s">
        <v>87</v>
      </c>
      <c r="E2885" s="59" t="s">
        <v>115</v>
      </c>
      <c r="F2885" s="59" t="s">
        <v>115</v>
      </c>
      <c r="G2885" s="59">
        <v>9184100</v>
      </c>
      <c r="H2885" s="59" t="s">
        <v>93</v>
      </c>
      <c r="I2885" s="60">
        <v>-93152.87</v>
      </c>
      <c r="J2885" s="60">
        <v>32627.86</v>
      </c>
      <c r="K2885" s="60">
        <v>120668.8</v>
      </c>
      <c r="L2885" s="60">
        <v>59025.07</v>
      </c>
      <c r="M2885" s="60">
        <v>128201.67</v>
      </c>
      <c r="N2885" s="60"/>
      <c r="O2885" s="60">
        <v>89570.06</v>
      </c>
      <c r="P2885" s="60">
        <v>145913.49</v>
      </c>
      <c r="Q2885" s="60">
        <v>91986.65</v>
      </c>
      <c r="R2885" s="60">
        <v>135510.94</v>
      </c>
      <c r="S2885" s="60"/>
      <c r="T2885" s="60">
        <v>163720.26999999999</v>
      </c>
      <c r="U2885" s="58">
        <f t="shared" si="45"/>
        <v>874071.94</v>
      </c>
    </row>
    <row r="2886" spans="1:21">
      <c r="A2886" s="59">
        <v>2201</v>
      </c>
      <c r="B2886" s="59" t="s">
        <v>87</v>
      </c>
      <c r="C2886" s="59">
        <v>2201</v>
      </c>
      <c r="D2886" s="59" t="s">
        <v>87</v>
      </c>
      <c r="E2886" s="59" t="s">
        <v>115</v>
      </c>
      <c r="F2886" s="59" t="s">
        <v>115</v>
      </c>
      <c r="G2886" s="59">
        <v>9408100</v>
      </c>
      <c r="H2886" s="59" t="s">
        <v>1426</v>
      </c>
      <c r="I2886" s="60">
        <v>86544.26</v>
      </c>
      <c r="J2886" s="60">
        <v>-37369.11</v>
      </c>
      <c r="K2886" s="60">
        <v>-137888.89000000001</v>
      </c>
      <c r="L2886" s="60">
        <v>-67276</v>
      </c>
      <c r="M2886" s="60">
        <v>-145511.65</v>
      </c>
      <c r="N2886" s="60"/>
      <c r="O2886" s="60">
        <v>-100474.13</v>
      </c>
      <c r="P2886" s="60">
        <v>-162969.16</v>
      </c>
      <c r="Q2886" s="60">
        <v>-103997.86</v>
      </c>
      <c r="R2886" s="60">
        <v>-149992.85999999999</v>
      </c>
      <c r="S2886" s="60"/>
      <c r="T2886" s="60">
        <v>-180281.86</v>
      </c>
      <c r="U2886" s="58">
        <f t="shared" si="45"/>
        <v>-999217.26</v>
      </c>
    </row>
    <row r="2887" spans="1:21">
      <c r="A2887" s="59">
        <v>2201</v>
      </c>
      <c r="B2887" s="59" t="s">
        <v>87</v>
      </c>
      <c r="C2887" s="59">
        <v>2201</v>
      </c>
      <c r="D2887" s="59" t="s">
        <v>87</v>
      </c>
      <c r="E2887" s="59" t="s">
        <v>115</v>
      </c>
      <c r="F2887" s="59" t="s">
        <v>115</v>
      </c>
      <c r="G2887" s="59">
        <v>9416000</v>
      </c>
      <c r="H2887" s="59" t="s">
        <v>1015</v>
      </c>
      <c r="I2887" s="60">
        <v>234.96</v>
      </c>
      <c r="J2887" s="60">
        <v>171.23</v>
      </c>
      <c r="K2887" s="60">
        <v>714.42</v>
      </c>
      <c r="L2887" s="60">
        <v>309.35000000000002</v>
      </c>
      <c r="M2887" s="60">
        <v>646.78</v>
      </c>
      <c r="N2887" s="60"/>
      <c r="O2887" s="60">
        <v>444.24</v>
      </c>
      <c r="P2887" s="60">
        <v>732.79</v>
      </c>
      <c r="Q2887" s="60">
        <v>500.46</v>
      </c>
      <c r="R2887" s="60">
        <v>669.48</v>
      </c>
      <c r="S2887" s="60"/>
      <c r="T2887" s="60">
        <v>824.59</v>
      </c>
      <c r="U2887" s="58">
        <f t="shared" si="45"/>
        <v>5248.2999999999993</v>
      </c>
    </row>
    <row r="2888" spans="1:21">
      <c r="A2888" s="59">
        <v>2201</v>
      </c>
      <c r="B2888" s="59" t="s">
        <v>87</v>
      </c>
      <c r="C2888" s="59">
        <v>2201</v>
      </c>
      <c r="D2888" s="59" t="s">
        <v>87</v>
      </c>
      <c r="E2888" s="59" t="s">
        <v>1667</v>
      </c>
      <c r="F2888" s="59" t="s">
        <v>1667</v>
      </c>
      <c r="G2888" s="59">
        <v>9184100</v>
      </c>
      <c r="H2888" s="59" t="s">
        <v>93</v>
      </c>
      <c r="I2888" s="60">
        <v>2534.9</v>
      </c>
      <c r="J2888" s="60">
        <v>1352.54</v>
      </c>
      <c r="K2888" s="60">
        <v>20793.23</v>
      </c>
      <c r="L2888" s="60">
        <v>10878.02</v>
      </c>
      <c r="M2888" s="60">
        <v>-130.56</v>
      </c>
      <c r="N2888" s="60">
        <v>645.58000000000004</v>
      </c>
      <c r="O2888" s="60">
        <v>1067.21</v>
      </c>
      <c r="P2888" s="60">
        <v>11912.6</v>
      </c>
      <c r="Q2888" s="60">
        <v>3475.48</v>
      </c>
      <c r="R2888" s="60">
        <v>-7498.61</v>
      </c>
      <c r="S2888" s="60">
        <v>-142.09</v>
      </c>
      <c r="T2888" s="60">
        <v>5986.14</v>
      </c>
      <c r="U2888" s="58">
        <f t="shared" si="45"/>
        <v>50874.44000000001</v>
      </c>
    </row>
    <row r="2889" spans="1:21">
      <c r="A2889" s="59">
        <v>2201</v>
      </c>
      <c r="B2889" s="59" t="s">
        <v>87</v>
      </c>
      <c r="C2889" s="59">
        <v>2201</v>
      </c>
      <c r="D2889" s="59" t="s">
        <v>87</v>
      </c>
      <c r="E2889" s="59" t="s">
        <v>1667</v>
      </c>
      <c r="F2889" s="59" t="s">
        <v>1667</v>
      </c>
      <c r="G2889" s="59">
        <v>9416000</v>
      </c>
      <c r="H2889" s="59" t="s">
        <v>1015</v>
      </c>
      <c r="I2889" s="60"/>
      <c r="J2889" s="60"/>
      <c r="K2889" s="60"/>
      <c r="L2889" s="60"/>
      <c r="M2889" s="60"/>
      <c r="N2889" s="60"/>
      <c r="O2889" s="60"/>
      <c r="P2889" s="60"/>
      <c r="Q2889" s="60"/>
      <c r="R2889" s="60">
        <v>42.94</v>
      </c>
      <c r="S2889" s="60">
        <v>23.68</v>
      </c>
      <c r="T2889" s="60">
        <v>37.53</v>
      </c>
      <c r="U2889" s="58">
        <f t="shared" si="45"/>
        <v>104.15</v>
      </c>
    </row>
    <row r="2890" spans="1:21">
      <c r="A2890" s="59">
        <v>2201</v>
      </c>
      <c r="B2890" s="59" t="s">
        <v>87</v>
      </c>
      <c r="C2890" s="59">
        <v>2201</v>
      </c>
      <c r="D2890" s="59" t="s">
        <v>87</v>
      </c>
      <c r="E2890" s="59" t="s">
        <v>1667</v>
      </c>
      <c r="F2890" s="59" t="s">
        <v>1667</v>
      </c>
      <c r="G2890" s="59">
        <v>9926000</v>
      </c>
      <c r="H2890" s="59" t="s">
        <v>1103</v>
      </c>
      <c r="I2890" s="60">
        <v>-2859.43</v>
      </c>
      <c r="J2890" s="60">
        <v>837.91</v>
      </c>
      <c r="K2890" s="60">
        <v>-14615.36</v>
      </c>
      <c r="L2890" s="60">
        <v>-12686.79</v>
      </c>
      <c r="M2890" s="60">
        <v>-512.01</v>
      </c>
      <c r="N2890" s="60">
        <v>-728.28</v>
      </c>
      <c r="O2890" s="60">
        <v>-1062.42</v>
      </c>
      <c r="P2890" s="60">
        <v>-13089.23</v>
      </c>
      <c r="Q2890" s="60">
        <v>0.22</v>
      </c>
      <c r="R2890" s="60">
        <v>6649.12</v>
      </c>
      <c r="S2890" s="60">
        <v>-157.26</v>
      </c>
      <c r="T2890" s="60">
        <v>-18687.34</v>
      </c>
      <c r="U2890" s="58">
        <f t="shared" si="45"/>
        <v>-56910.869999999995</v>
      </c>
    </row>
    <row r="2891" spans="1:21">
      <c r="A2891" s="59">
        <v>2201</v>
      </c>
      <c r="B2891" s="59" t="s">
        <v>87</v>
      </c>
      <c r="C2891" s="59">
        <v>2201</v>
      </c>
      <c r="D2891" s="59" t="s">
        <v>87</v>
      </c>
      <c r="E2891" s="59" t="s">
        <v>1668</v>
      </c>
      <c r="F2891" s="59" t="s">
        <v>1668</v>
      </c>
      <c r="G2891" s="59">
        <v>9184100</v>
      </c>
      <c r="H2891" s="59" t="s">
        <v>93</v>
      </c>
      <c r="I2891" s="60">
        <v>699.22</v>
      </c>
      <c r="J2891" s="60">
        <v>373.08</v>
      </c>
      <c r="K2891" s="60">
        <v>5736.06</v>
      </c>
      <c r="L2891" s="60">
        <v>3000.76</v>
      </c>
      <c r="M2891" s="60">
        <v>-36.06</v>
      </c>
      <c r="N2891" s="60">
        <v>142.08000000000001</v>
      </c>
      <c r="O2891" s="60">
        <v>294.35000000000002</v>
      </c>
      <c r="P2891" s="60">
        <v>3286.39</v>
      </c>
      <c r="Q2891" s="60">
        <v>958.74</v>
      </c>
      <c r="R2891" s="60">
        <v>-2068.5300000000002</v>
      </c>
      <c r="S2891" s="60">
        <v>-195.08</v>
      </c>
      <c r="T2891" s="60">
        <v>1651.15</v>
      </c>
      <c r="U2891" s="58">
        <f t="shared" si="45"/>
        <v>13842.16</v>
      </c>
    </row>
    <row r="2892" spans="1:21">
      <c r="A2892" s="59">
        <v>2201</v>
      </c>
      <c r="B2892" s="59" t="s">
        <v>87</v>
      </c>
      <c r="C2892" s="59">
        <v>2201</v>
      </c>
      <c r="D2892" s="59" t="s">
        <v>87</v>
      </c>
      <c r="E2892" s="59" t="s">
        <v>1668</v>
      </c>
      <c r="F2892" s="59" t="s">
        <v>1668</v>
      </c>
      <c r="G2892" s="59">
        <v>9408100</v>
      </c>
      <c r="H2892" s="59" t="s">
        <v>1426</v>
      </c>
      <c r="I2892" s="60">
        <v>-793.6</v>
      </c>
      <c r="J2892" s="60">
        <v>225.24</v>
      </c>
      <c r="K2892" s="60">
        <v>-4117.54</v>
      </c>
      <c r="L2892" s="60">
        <v>-3523.7</v>
      </c>
      <c r="M2892" s="60">
        <v>-148.09</v>
      </c>
      <c r="N2892" s="60">
        <v>-161</v>
      </c>
      <c r="O2892" s="60">
        <v>-295.20999999999998</v>
      </c>
      <c r="P2892" s="60">
        <v>-3628.68</v>
      </c>
      <c r="Q2892" s="60">
        <v>-6.57</v>
      </c>
      <c r="R2892" s="60">
        <v>1834.17</v>
      </c>
      <c r="S2892" s="60">
        <v>129</v>
      </c>
      <c r="T2892" s="60">
        <v>-5155</v>
      </c>
      <c r="U2892" s="58">
        <f t="shared" si="45"/>
        <v>-15640.979999999998</v>
      </c>
    </row>
    <row r="2893" spans="1:21">
      <c r="A2893" s="59">
        <v>2201</v>
      </c>
      <c r="B2893" s="59" t="s">
        <v>87</v>
      </c>
      <c r="C2893" s="59">
        <v>2201</v>
      </c>
      <c r="D2893" s="59" t="s">
        <v>87</v>
      </c>
      <c r="E2893" s="59" t="s">
        <v>1668</v>
      </c>
      <c r="F2893" s="59" t="s">
        <v>1668</v>
      </c>
      <c r="G2893" s="59">
        <v>9416000</v>
      </c>
      <c r="H2893" s="59" t="s">
        <v>1015</v>
      </c>
      <c r="I2893" s="60">
        <v>4.8099999999999996</v>
      </c>
      <c r="J2893" s="60">
        <v>5.96</v>
      </c>
      <c r="K2893" s="60">
        <v>85.65</v>
      </c>
      <c r="L2893" s="60">
        <v>23.98</v>
      </c>
      <c r="M2893" s="60">
        <v>6.88</v>
      </c>
      <c r="N2893" s="60">
        <v>0.7</v>
      </c>
      <c r="O2893" s="60">
        <v>2.13</v>
      </c>
      <c r="P2893" s="60">
        <v>17.72</v>
      </c>
      <c r="Q2893" s="60">
        <v>6.66</v>
      </c>
      <c r="R2893" s="60">
        <v>11.84</v>
      </c>
      <c r="S2893" s="60">
        <v>5.72</v>
      </c>
      <c r="T2893" s="60">
        <v>10.35</v>
      </c>
      <c r="U2893" s="58">
        <f t="shared" si="45"/>
        <v>182.4</v>
      </c>
    </row>
    <row r="2894" spans="1:21">
      <c r="A2894" s="59">
        <v>2201</v>
      </c>
      <c r="B2894" s="59" t="s">
        <v>87</v>
      </c>
      <c r="C2894" s="59">
        <v>2201</v>
      </c>
      <c r="D2894" s="59" t="s">
        <v>87</v>
      </c>
      <c r="E2894" s="59" t="s">
        <v>1669</v>
      </c>
      <c r="F2894" s="59" t="s">
        <v>1669</v>
      </c>
      <c r="G2894" s="59">
        <v>9184100</v>
      </c>
      <c r="H2894" s="59" t="s">
        <v>93</v>
      </c>
      <c r="I2894" s="60">
        <v>23439.98</v>
      </c>
      <c r="J2894" s="60">
        <v>26126.54</v>
      </c>
      <c r="K2894" s="60">
        <v>14420.09</v>
      </c>
      <c r="L2894" s="60">
        <v>82272.42</v>
      </c>
      <c r="M2894" s="60">
        <v>34574.28</v>
      </c>
      <c r="N2894" s="60">
        <v>13526.47</v>
      </c>
      <c r="O2894" s="60">
        <v>5491.51</v>
      </c>
      <c r="P2894" s="60">
        <v>89641.49</v>
      </c>
      <c r="Q2894" s="60">
        <v>11116.3</v>
      </c>
      <c r="R2894" s="60">
        <v>12155.52</v>
      </c>
      <c r="S2894" s="60">
        <v>26820.29</v>
      </c>
      <c r="T2894" s="60">
        <v>50547.62</v>
      </c>
      <c r="U2894" s="58">
        <f t="shared" si="45"/>
        <v>390132.51</v>
      </c>
    </row>
    <row r="2895" spans="1:21">
      <c r="A2895" s="59">
        <v>2201</v>
      </c>
      <c r="B2895" s="59" t="s">
        <v>87</v>
      </c>
      <c r="C2895" s="59">
        <v>2201</v>
      </c>
      <c r="D2895" s="59" t="s">
        <v>87</v>
      </c>
      <c r="E2895" s="59" t="s">
        <v>1669</v>
      </c>
      <c r="F2895" s="59" t="s">
        <v>1669</v>
      </c>
      <c r="G2895" s="59">
        <v>9416000</v>
      </c>
      <c r="H2895" s="59" t="s">
        <v>1015</v>
      </c>
      <c r="I2895" s="60"/>
      <c r="J2895" s="60"/>
      <c r="K2895" s="60"/>
      <c r="L2895" s="60">
        <v>41.65</v>
      </c>
      <c r="M2895" s="60">
        <v>1.37</v>
      </c>
      <c r="N2895" s="60">
        <v>0.03</v>
      </c>
      <c r="O2895" s="60"/>
      <c r="P2895" s="60">
        <v>2.06</v>
      </c>
      <c r="Q2895" s="60"/>
      <c r="R2895" s="60"/>
      <c r="S2895" s="60"/>
      <c r="T2895" s="60">
        <v>75.930000000000007</v>
      </c>
      <c r="U2895" s="58">
        <f t="shared" si="45"/>
        <v>121.04</v>
      </c>
    </row>
    <row r="2896" spans="1:21">
      <c r="A2896" s="59">
        <v>2201</v>
      </c>
      <c r="B2896" s="59" t="s">
        <v>87</v>
      </c>
      <c r="C2896" s="59">
        <v>2201</v>
      </c>
      <c r="D2896" s="59" t="s">
        <v>87</v>
      </c>
      <c r="E2896" s="59" t="s">
        <v>1669</v>
      </c>
      <c r="F2896" s="59" t="s">
        <v>1669</v>
      </c>
      <c r="G2896" s="59">
        <v>9500000</v>
      </c>
      <c r="H2896" s="59" t="s">
        <v>1017</v>
      </c>
      <c r="I2896" s="60"/>
      <c r="J2896" s="60"/>
      <c r="K2896" s="60">
        <v>22885.86</v>
      </c>
      <c r="L2896" s="60">
        <v>-1366.82</v>
      </c>
      <c r="M2896" s="60">
        <v>8.59</v>
      </c>
      <c r="N2896" s="60">
        <v>1633.35</v>
      </c>
      <c r="O2896" s="60">
        <v>602.98</v>
      </c>
      <c r="P2896" s="60">
        <v>489.18</v>
      </c>
      <c r="Q2896" s="60">
        <v>1299.18</v>
      </c>
      <c r="R2896" s="60">
        <v>814.3</v>
      </c>
      <c r="S2896" s="60"/>
      <c r="T2896" s="60">
        <v>75.63</v>
      </c>
      <c r="U2896" s="58">
        <f t="shared" si="45"/>
        <v>26442.25</v>
      </c>
    </row>
    <row r="2897" spans="1:21">
      <c r="A2897" s="59">
        <v>2201</v>
      </c>
      <c r="B2897" s="59" t="s">
        <v>87</v>
      </c>
      <c r="C2897" s="59">
        <v>2201</v>
      </c>
      <c r="D2897" s="59" t="s">
        <v>87</v>
      </c>
      <c r="E2897" s="59" t="s">
        <v>1669</v>
      </c>
      <c r="F2897" s="59" t="s">
        <v>1669</v>
      </c>
      <c r="G2897" s="59">
        <v>9501000</v>
      </c>
      <c r="H2897" s="59" t="s">
        <v>1018</v>
      </c>
      <c r="I2897" s="60"/>
      <c r="J2897" s="60">
        <v>0.25</v>
      </c>
      <c r="K2897" s="60"/>
      <c r="L2897" s="60"/>
      <c r="M2897" s="60"/>
      <c r="N2897" s="60"/>
      <c r="O2897" s="60"/>
      <c r="P2897" s="60"/>
      <c r="Q2897" s="60"/>
      <c r="R2897" s="60"/>
      <c r="S2897" s="60"/>
      <c r="T2897" s="60"/>
      <c r="U2897" s="58">
        <f t="shared" si="45"/>
        <v>0.25</v>
      </c>
    </row>
    <row r="2898" spans="1:21">
      <c r="A2898" s="59">
        <v>2201</v>
      </c>
      <c r="B2898" s="59" t="s">
        <v>87</v>
      </c>
      <c r="C2898" s="59">
        <v>2201</v>
      </c>
      <c r="D2898" s="59" t="s">
        <v>87</v>
      </c>
      <c r="E2898" s="59" t="s">
        <v>1669</v>
      </c>
      <c r="F2898" s="59" t="s">
        <v>1669</v>
      </c>
      <c r="G2898" s="59">
        <v>9502000</v>
      </c>
      <c r="H2898" s="59" t="s">
        <v>1019</v>
      </c>
      <c r="I2898" s="60"/>
      <c r="J2898" s="60"/>
      <c r="K2898" s="60"/>
      <c r="L2898" s="60"/>
      <c r="M2898" s="60"/>
      <c r="N2898" s="60"/>
      <c r="O2898" s="60"/>
      <c r="P2898" s="60"/>
      <c r="Q2898" s="60"/>
      <c r="R2898" s="60">
        <v>25.58</v>
      </c>
      <c r="S2898" s="60"/>
      <c r="T2898" s="60"/>
      <c r="U2898" s="58">
        <f t="shared" si="45"/>
        <v>25.58</v>
      </c>
    </row>
    <row r="2899" spans="1:21">
      <c r="A2899" s="59">
        <v>2201</v>
      </c>
      <c r="B2899" s="59" t="s">
        <v>87</v>
      </c>
      <c r="C2899" s="59">
        <v>2201</v>
      </c>
      <c r="D2899" s="59" t="s">
        <v>87</v>
      </c>
      <c r="E2899" s="59" t="s">
        <v>1669</v>
      </c>
      <c r="F2899" s="59" t="s">
        <v>1669</v>
      </c>
      <c r="G2899" s="59">
        <v>9505000</v>
      </c>
      <c r="H2899" s="59" t="s">
        <v>1020</v>
      </c>
      <c r="I2899" s="60"/>
      <c r="J2899" s="60"/>
      <c r="K2899" s="60"/>
      <c r="L2899" s="60"/>
      <c r="M2899" s="60"/>
      <c r="N2899" s="60"/>
      <c r="O2899" s="60"/>
      <c r="P2899" s="60"/>
      <c r="Q2899" s="60"/>
      <c r="R2899" s="60">
        <v>38.72</v>
      </c>
      <c r="S2899" s="60"/>
      <c r="T2899" s="60"/>
      <c r="U2899" s="58">
        <f t="shared" si="45"/>
        <v>38.72</v>
      </c>
    </row>
    <row r="2900" spans="1:21">
      <c r="A2900" s="59">
        <v>2201</v>
      </c>
      <c r="B2900" s="59" t="s">
        <v>87</v>
      </c>
      <c r="C2900" s="59">
        <v>2201</v>
      </c>
      <c r="D2900" s="59" t="s">
        <v>87</v>
      </c>
      <c r="E2900" s="59" t="s">
        <v>1669</v>
      </c>
      <c r="F2900" s="59" t="s">
        <v>1669</v>
      </c>
      <c r="G2900" s="59">
        <v>9506000</v>
      </c>
      <c r="H2900" s="59" t="s">
        <v>1021</v>
      </c>
      <c r="I2900" s="60"/>
      <c r="J2900" s="60">
        <v>6.93</v>
      </c>
      <c r="K2900" s="60"/>
      <c r="L2900" s="60"/>
      <c r="M2900" s="60"/>
      <c r="N2900" s="60"/>
      <c r="O2900" s="60"/>
      <c r="P2900" s="60"/>
      <c r="Q2900" s="60"/>
      <c r="R2900" s="60"/>
      <c r="S2900" s="60"/>
      <c r="T2900" s="60"/>
      <c r="U2900" s="58">
        <f t="shared" si="45"/>
        <v>6.93</v>
      </c>
    </row>
    <row r="2901" spans="1:21">
      <c r="A2901" s="59">
        <v>2201</v>
      </c>
      <c r="B2901" s="59" t="s">
        <v>87</v>
      </c>
      <c r="C2901" s="59">
        <v>2201</v>
      </c>
      <c r="D2901" s="59" t="s">
        <v>87</v>
      </c>
      <c r="E2901" s="59" t="s">
        <v>1669</v>
      </c>
      <c r="F2901" s="59" t="s">
        <v>1669</v>
      </c>
      <c r="G2901" s="59">
        <v>9511000</v>
      </c>
      <c r="H2901" s="59" t="s">
        <v>1023</v>
      </c>
      <c r="I2901" s="60"/>
      <c r="J2901" s="60"/>
      <c r="K2901" s="60">
        <v>88.38</v>
      </c>
      <c r="L2901" s="60"/>
      <c r="M2901" s="60"/>
      <c r="N2901" s="60"/>
      <c r="O2901" s="60"/>
      <c r="P2901" s="60"/>
      <c r="Q2901" s="60"/>
      <c r="R2901" s="60"/>
      <c r="S2901" s="60"/>
      <c r="T2901" s="60"/>
      <c r="U2901" s="58">
        <f t="shared" si="45"/>
        <v>88.38</v>
      </c>
    </row>
    <row r="2902" spans="1:21">
      <c r="A2902" s="59">
        <v>2201</v>
      </c>
      <c r="B2902" s="59" t="s">
        <v>87</v>
      </c>
      <c r="C2902" s="59">
        <v>2201</v>
      </c>
      <c r="D2902" s="59" t="s">
        <v>87</v>
      </c>
      <c r="E2902" s="59" t="s">
        <v>1669</v>
      </c>
      <c r="F2902" s="59" t="s">
        <v>1669</v>
      </c>
      <c r="G2902" s="59">
        <v>9512000</v>
      </c>
      <c r="H2902" s="59" t="s">
        <v>1024</v>
      </c>
      <c r="I2902" s="60"/>
      <c r="J2902" s="60">
        <v>202.9</v>
      </c>
      <c r="K2902" s="60">
        <v>-15972.77</v>
      </c>
      <c r="L2902" s="60">
        <v>-12222.29</v>
      </c>
      <c r="M2902" s="60">
        <v>-2034.72</v>
      </c>
      <c r="N2902" s="60"/>
      <c r="O2902" s="60">
        <v>-898.93</v>
      </c>
      <c r="P2902" s="60">
        <v>95.21</v>
      </c>
      <c r="Q2902" s="60">
        <v>16.47</v>
      </c>
      <c r="R2902" s="60">
        <v>61.74</v>
      </c>
      <c r="S2902" s="60">
        <v>-2782.28</v>
      </c>
      <c r="T2902" s="60">
        <v>134.1</v>
      </c>
      <c r="U2902" s="58">
        <f t="shared" si="45"/>
        <v>-33400.570000000007</v>
      </c>
    </row>
    <row r="2903" spans="1:21">
      <c r="A2903" s="59">
        <v>2201</v>
      </c>
      <c r="B2903" s="59" t="s">
        <v>87</v>
      </c>
      <c r="C2903" s="59">
        <v>2201</v>
      </c>
      <c r="D2903" s="59" t="s">
        <v>87</v>
      </c>
      <c r="E2903" s="59" t="s">
        <v>1669</v>
      </c>
      <c r="F2903" s="59" t="s">
        <v>1669</v>
      </c>
      <c r="G2903" s="59">
        <v>9513000</v>
      </c>
      <c r="H2903" s="59" t="s">
        <v>1025</v>
      </c>
      <c r="I2903" s="60"/>
      <c r="J2903" s="60"/>
      <c r="K2903" s="60">
        <v>-10381.92</v>
      </c>
      <c r="L2903" s="60"/>
      <c r="M2903" s="60">
        <v>2.73</v>
      </c>
      <c r="N2903" s="60"/>
      <c r="O2903" s="60">
        <v>20.11</v>
      </c>
      <c r="P2903" s="60"/>
      <c r="Q2903" s="60">
        <v>19.07</v>
      </c>
      <c r="R2903" s="60"/>
      <c r="S2903" s="60">
        <v>19.559999999999999</v>
      </c>
      <c r="T2903" s="60"/>
      <c r="U2903" s="58">
        <f t="shared" si="45"/>
        <v>-10320.450000000001</v>
      </c>
    </row>
    <row r="2904" spans="1:21">
      <c r="A2904" s="59">
        <v>2201</v>
      </c>
      <c r="B2904" s="59" t="s">
        <v>87</v>
      </c>
      <c r="C2904" s="59">
        <v>2201</v>
      </c>
      <c r="D2904" s="59" t="s">
        <v>87</v>
      </c>
      <c r="E2904" s="59" t="s">
        <v>1669</v>
      </c>
      <c r="F2904" s="59" t="s">
        <v>1669</v>
      </c>
      <c r="G2904" s="59">
        <v>9514000</v>
      </c>
      <c r="H2904" s="59" t="s">
        <v>1026</v>
      </c>
      <c r="I2904" s="60"/>
      <c r="J2904" s="60"/>
      <c r="K2904" s="60">
        <v>118.44</v>
      </c>
      <c r="L2904" s="60"/>
      <c r="M2904" s="60"/>
      <c r="N2904" s="60"/>
      <c r="O2904" s="60"/>
      <c r="P2904" s="60"/>
      <c r="Q2904" s="60"/>
      <c r="R2904" s="60">
        <v>0.55000000000000004</v>
      </c>
      <c r="S2904" s="60"/>
      <c r="T2904" s="60"/>
      <c r="U2904" s="58">
        <f t="shared" si="45"/>
        <v>118.99</v>
      </c>
    </row>
    <row r="2905" spans="1:21">
      <c r="A2905" s="59">
        <v>2201</v>
      </c>
      <c r="B2905" s="59" t="s">
        <v>87</v>
      </c>
      <c r="C2905" s="59">
        <v>2201</v>
      </c>
      <c r="D2905" s="59" t="s">
        <v>87</v>
      </c>
      <c r="E2905" s="59" t="s">
        <v>1669</v>
      </c>
      <c r="F2905" s="59" t="s">
        <v>1669</v>
      </c>
      <c r="G2905" s="59">
        <v>9546000</v>
      </c>
      <c r="H2905" s="59" t="s">
        <v>1027</v>
      </c>
      <c r="I2905" s="60"/>
      <c r="J2905" s="60"/>
      <c r="K2905" s="60"/>
      <c r="L2905" s="60"/>
      <c r="M2905" s="60"/>
      <c r="N2905" s="60"/>
      <c r="O2905" s="60"/>
      <c r="P2905" s="60"/>
      <c r="Q2905" s="60"/>
      <c r="R2905" s="60"/>
      <c r="S2905" s="60"/>
      <c r="T2905" s="60">
        <v>54.34</v>
      </c>
      <c r="U2905" s="58">
        <f t="shared" si="45"/>
        <v>54.34</v>
      </c>
    </row>
    <row r="2906" spans="1:21">
      <c r="A2906" s="59">
        <v>2201</v>
      </c>
      <c r="B2906" s="59" t="s">
        <v>87</v>
      </c>
      <c r="C2906" s="59">
        <v>2201</v>
      </c>
      <c r="D2906" s="59" t="s">
        <v>87</v>
      </c>
      <c r="E2906" s="59" t="s">
        <v>1669</v>
      </c>
      <c r="F2906" s="59" t="s">
        <v>1669</v>
      </c>
      <c r="G2906" s="59">
        <v>9548000</v>
      </c>
      <c r="H2906" s="59" t="s">
        <v>1029</v>
      </c>
      <c r="I2906" s="60"/>
      <c r="J2906" s="60">
        <v>1.76</v>
      </c>
      <c r="K2906" s="60">
        <v>6937.39</v>
      </c>
      <c r="L2906" s="60"/>
      <c r="M2906" s="60"/>
      <c r="N2906" s="60">
        <v>4817.76</v>
      </c>
      <c r="O2906" s="60">
        <v>1202.3699999999999</v>
      </c>
      <c r="P2906" s="60"/>
      <c r="Q2906" s="60">
        <v>101.03</v>
      </c>
      <c r="R2906" s="60">
        <v>7360.09</v>
      </c>
      <c r="S2906" s="60"/>
      <c r="T2906" s="60">
        <v>3221.41</v>
      </c>
      <c r="U2906" s="58">
        <f t="shared" si="45"/>
        <v>23641.81</v>
      </c>
    </row>
    <row r="2907" spans="1:21">
      <c r="A2907" s="59">
        <v>2201</v>
      </c>
      <c r="B2907" s="59" t="s">
        <v>87</v>
      </c>
      <c r="C2907" s="59">
        <v>2201</v>
      </c>
      <c r="D2907" s="59" t="s">
        <v>87</v>
      </c>
      <c r="E2907" s="59" t="s">
        <v>1669</v>
      </c>
      <c r="F2907" s="59" t="s">
        <v>1669</v>
      </c>
      <c r="G2907" s="59">
        <v>9549000</v>
      </c>
      <c r="H2907" s="59" t="s">
        <v>1030</v>
      </c>
      <c r="I2907" s="60"/>
      <c r="J2907" s="60">
        <v>9.2799999999999994</v>
      </c>
      <c r="K2907" s="60">
        <v>306.25</v>
      </c>
      <c r="L2907" s="60"/>
      <c r="M2907" s="60"/>
      <c r="N2907" s="60">
        <v>395.26</v>
      </c>
      <c r="O2907" s="60">
        <v>97.87</v>
      </c>
      <c r="P2907" s="60"/>
      <c r="Q2907" s="60"/>
      <c r="R2907" s="60">
        <v>445.71</v>
      </c>
      <c r="S2907" s="60"/>
      <c r="T2907" s="60">
        <v>46.72</v>
      </c>
      <c r="U2907" s="58">
        <f t="shared" si="45"/>
        <v>1301.0899999999999</v>
      </c>
    </row>
    <row r="2908" spans="1:21">
      <c r="A2908" s="59">
        <v>2201</v>
      </c>
      <c r="B2908" s="59" t="s">
        <v>87</v>
      </c>
      <c r="C2908" s="59">
        <v>2201</v>
      </c>
      <c r="D2908" s="59" t="s">
        <v>87</v>
      </c>
      <c r="E2908" s="59" t="s">
        <v>1669</v>
      </c>
      <c r="F2908" s="59" t="s">
        <v>1669</v>
      </c>
      <c r="G2908" s="59">
        <v>9552000</v>
      </c>
      <c r="H2908" s="59" t="s">
        <v>1031</v>
      </c>
      <c r="I2908" s="60"/>
      <c r="J2908" s="60"/>
      <c r="K2908" s="60">
        <v>7.11</v>
      </c>
      <c r="L2908" s="60"/>
      <c r="M2908" s="60">
        <v>0.19</v>
      </c>
      <c r="N2908" s="60"/>
      <c r="O2908" s="60"/>
      <c r="P2908" s="60"/>
      <c r="Q2908" s="60"/>
      <c r="R2908" s="60"/>
      <c r="S2908" s="60">
        <v>3.69</v>
      </c>
      <c r="T2908" s="60">
        <v>283.39999999999998</v>
      </c>
      <c r="U2908" s="58">
        <f t="shared" si="45"/>
        <v>294.39</v>
      </c>
    </row>
    <row r="2909" spans="1:21">
      <c r="A2909" s="59">
        <v>2201</v>
      </c>
      <c r="B2909" s="59" t="s">
        <v>87</v>
      </c>
      <c r="C2909" s="59">
        <v>2201</v>
      </c>
      <c r="D2909" s="59" t="s">
        <v>87</v>
      </c>
      <c r="E2909" s="59" t="s">
        <v>1669</v>
      </c>
      <c r="F2909" s="59" t="s">
        <v>1669</v>
      </c>
      <c r="G2909" s="59">
        <v>9553000</v>
      </c>
      <c r="H2909" s="59" t="s">
        <v>1032</v>
      </c>
      <c r="I2909" s="60">
        <v>103.29</v>
      </c>
      <c r="J2909" s="60">
        <v>0.05</v>
      </c>
      <c r="K2909" s="60">
        <v>1586.66</v>
      </c>
      <c r="L2909" s="60">
        <v>-501.43</v>
      </c>
      <c r="M2909" s="60">
        <v>14.65</v>
      </c>
      <c r="N2909" s="60"/>
      <c r="O2909" s="60">
        <v>1.6</v>
      </c>
      <c r="P2909" s="60"/>
      <c r="Q2909" s="60">
        <v>57</v>
      </c>
      <c r="R2909" s="60"/>
      <c r="S2909" s="60">
        <v>115.27</v>
      </c>
      <c r="T2909" s="60">
        <v>1253.69</v>
      </c>
      <c r="U2909" s="58">
        <f t="shared" si="45"/>
        <v>2630.7799999999997</v>
      </c>
    </row>
    <row r="2910" spans="1:21">
      <c r="A2910" s="59">
        <v>2201</v>
      </c>
      <c r="B2910" s="59" t="s">
        <v>87</v>
      </c>
      <c r="C2910" s="59">
        <v>2201</v>
      </c>
      <c r="D2910" s="59" t="s">
        <v>87</v>
      </c>
      <c r="E2910" s="59" t="s">
        <v>1669</v>
      </c>
      <c r="F2910" s="59" t="s">
        <v>1669</v>
      </c>
      <c r="G2910" s="59">
        <v>9556000</v>
      </c>
      <c r="H2910" s="59" t="s">
        <v>1034</v>
      </c>
      <c r="I2910" s="60"/>
      <c r="J2910" s="60"/>
      <c r="K2910" s="60">
        <v>2298.21</v>
      </c>
      <c r="L2910" s="60">
        <v>792.13</v>
      </c>
      <c r="M2910" s="60">
        <v>416.28</v>
      </c>
      <c r="N2910" s="60"/>
      <c r="O2910" s="60"/>
      <c r="P2910" s="60">
        <v>489.48</v>
      </c>
      <c r="Q2910" s="60">
        <v>923.65</v>
      </c>
      <c r="R2910" s="60"/>
      <c r="S2910" s="60"/>
      <c r="T2910" s="60">
        <v>15.87</v>
      </c>
      <c r="U2910" s="58">
        <f t="shared" si="45"/>
        <v>4935.62</v>
      </c>
    </row>
    <row r="2911" spans="1:21">
      <c r="A2911" s="59">
        <v>2201</v>
      </c>
      <c r="B2911" s="59" t="s">
        <v>87</v>
      </c>
      <c r="C2911" s="59">
        <v>2201</v>
      </c>
      <c r="D2911" s="59" t="s">
        <v>87</v>
      </c>
      <c r="E2911" s="59" t="s">
        <v>1669</v>
      </c>
      <c r="F2911" s="59" t="s">
        <v>1669</v>
      </c>
      <c r="G2911" s="59">
        <v>9560000</v>
      </c>
      <c r="H2911" s="59" t="s">
        <v>1035</v>
      </c>
      <c r="I2911" s="60">
        <v>1.78</v>
      </c>
      <c r="J2911" s="60">
        <v>-4967.33</v>
      </c>
      <c r="K2911" s="60">
        <v>-101538.99</v>
      </c>
      <c r="L2911" s="60">
        <v>1019.76</v>
      </c>
      <c r="M2911" s="60">
        <v>134.09</v>
      </c>
      <c r="N2911" s="60">
        <v>134.56</v>
      </c>
      <c r="O2911" s="60">
        <v>0.71</v>
      </c>
      <c r="P2911" s="60">
        <v>117.61</v>
      </c>
      <c r="Q2911" s="60">
        <v>260.13</v>
      </c>
      <c r="R2911" s="60">
        <v>5421.92</v>
      </c>
      <c r="S2911" s="60">
        <v>-2186.87</v>
      </c>
      <c r="T2911" s="60">
        <v>-29116.49</v>
      </c>
      <c r="U2911" s="58">
        <f t="shared" si="45"/>
        <v>-130719.12000000001</v>
      </c>
    </row>
    <row r="2912" spans="1:21">
      <c r="A2912" s="59">
        <v>2201</v>
      </c>
      <c r="B2912" s="59" t="s">
        <v>87</v>
      </c>
      <c r="C2912" s="59">
        <v>2201</v>
      </c>
      <c r="D2912" s="59" t="s">
        <v>87</v>
      </c>
      <c r="E2912" s="59" t="s">
        <v>1669</v>
      </c>
      <c r="F2912" s="59" t="s">
        <v>1669</v>
      </c>
      <c r="G2912" s="59">
        <v>9561100</v>
      </c>
      <c r="H2912" s="59" t="s">
        <v>1036</v>
      </c>
      <c r="I2912" s="60"/>
      <c r="J2912" s="60"/>
      <c r="K2912" s="60">
        <v>316.55</v>
      </c>
      <c r="L2912" s="60">
        <v>101.83</v>
      </c>
      <c r="M2912" s="60">
        <v>53.75</v>
      </c>
      <c r="N2912" s="60"/>
      <c r="O2912" s="60"/>
      <c r="P2912" s="60">
        <v>61.78</v>
      </c>
      <c r="Q2912" s="60">
        <v>117.06</v>
      </c>
      <c r="R2912" s="60"/>
      <c r="S2912" s="60"/>
      <c r="T2912" s="60">
        <v>2.48</v>
      </c>
      <c r="U2912" s="58">
        <f t="shared" si="45"/>
        <v>653.45000000000005</v>
      </c>
    </row>
    <row r="2913" spans="1:21">
      <c r="A2913" s="59">
        <v>2201</v>
      </c>
      <c r="B2913" s="59" t="s">
        <v>87</v>
      </c>
      <c r="C2913" s="59">
        <v>2201</v>
      </c>
      <c r="D2913" s="59" t="s">
        <v>87</v>
      </c>
      <c r="E2913" s="59" t="s">
        <v>1669</v>
      </c>
      <c r="F2913" s="59" t="s">
        <v>1669</v>
      </c>
      <c r="G2913" s="59">
        <v>9561200</v>
      </c>
      <c r="H2913" s="59" t="s">
        <v>1037</v>
      </c>
      <c r="I2913" s="60"/>
      <c r="J2913" s="60"/>
      <c r="K2913" s="60">
        <v>-6797.1</v>
      </c>
      <c r="L2913" s="60">
        <v>-2530.21</v>
      </c>
      <c r="M2913" s="60">
        <v>-1301.1500000000001</v>
      </c>
      <c r="N2913" s="60">
        <v>-4081.09</v>
      </c>
      <c r="O2913" s="60"/>
      <c r="P2913" s="60">
        <v>-1453.69</v>
      </c>
      <c r="Q2913" s="60">
        <v>-2786.48</v>
      </c>
      <c r="R2913" s="60"/>
      <c r="S2913" s="60">
        <v>-1400.56</v>
      </c>
      <c r="T2913" s="60">
        <v>-47.11</v>
      </c>
      <c r="U2913" s="58">
        <f t="shared" si="45"/>
        <v>-20397.390000000003</v>
      </c>
    </row>
    <row r="2914" spans="1:21">
      <c r="A2914" s="59">
        <v>2201</v>
      </c>
      <c r="B2914" s="59" t="s">
        <v>87</v>
      </c>
      <c r="C2914" s="59">
        <v>2201</v>
      </c>
      <c r="D2914" s="59" t="s">
        <v>87</v>
      </c>
      <c r="E2914" s="59" t="s">
        <v>1669</v>
      </c>
      <c r="F2914" s="59" t="s">
        <v>1669</v>
      </c>
      <c r="G2914" s="59">
        <v>9561300</v>
      </c>
      <c r="H2914" s="59" t="s">
        <v>1038</v>
      </c>
      <c r="I2914" s="60"/>
      <c r="J2914" s="60"/>
      <c r="K2914" s="60">
        <v>2781.28</v>
      </c>
      <c r="L2914" s="60">
        <v>983.62</v>
      </c>
      <c r="M2914" s="60">
        <v>514.47</v>
      </c>
      <c r="N2914" s="60"/>
      <c r="O2914" s="60"/>
      <c r="P2914" s="60">
        <v>601.39</v>
      </c>
      <c r="Q2914" s="60">
        <v>1061.28</v>
      </c>
      <c r="R2914" s="60"/>
      <c r="S2914" s="60"/>
      <c r="T2914" s="60">
        <v>18.739999999999998</v>
      </c>
      <c r="U2914" s="58">
        <f t="shared" si="45"/>
        <v>5960.78</v>
      </c>
    </row>
    <row r="2915" spans="1:21">
      <c r="A2915" s="59">
        <v>2201</v>
      </c>
      <c r="B2915" s="59" t="s">
        <v>87</v>
      </c>
      <c r="C2915" s="59">
        <v>2201</v>
      </c>
      <c r="D2915" s="59" t="s">
        <v>87</v>
      </c>
      <c r="E2915" s="59" t="s">
        <v>1669</v>
      </c>
      <c r="F2915" s="59" t="s">
        <v>1669</v>
      </c>
      <c r="G2915" s="59">
        <v>9562000</v>
      </c>
      <c r="H2915" s="59" t="s">
        <v>1039</v>
      </c>
      <c r="I2915" s="60">
        <v>90.02</v>
      </c>
      <c r="J2915" s="60">
        <v>52.98</v>
      </c>
      <c r="K2915" s="60">
        <v>3312.72</v>
      </c>
      <c r="L2915" s="60">
        <v>-6062.24</v>
      </c>
      <c r="M2915" s="60">
        <v>11.66</v>
      </c>
      <c r="N2915" s="60"/>
      <c r="O2915" s="60">
        <v>12.8</v>
      </c>
      <c r="P2915" s="60">
        <v>103.64</v>
      </c>
      <c r="Q2915" s="60"/>
      <c r="R2915" s="60">
        <v>2703.77</v>
      </c>
      <c r="S2915" s="60">
        <v>-300.94</v>
      </c>
      <c r="T2915" s="60">
        <v>24.15</v>
      </c>
      <c r="U2915" s="58">
        <f t="shared" si="45"/>
        <v>-51.44000000000009</v>
      </c>
    </row>
    <row r="2916" spans="1:21">
      <c r="A2916" s="59">
        <v>2201</v>
      </c>
      <c r="B2916" s="59" t="s">
        <v>87</v>
      </c>
      <c r="C2916" s="59">
        <v>2201</v>
      </c>
      <c r="D2916" s="59" t="s">
        <v>87</v>
      </c>
      <c r="E2916" s="59" t="s">
        <v>1669</v>
      </c>
      <c r="F2916" s="59" t="s">
        <v>1669</v>
      </c>
      <c r="G2916" s="59">
        <v>9563000</v>
      </c>
      <c r="H2916" s="59" t="s">
        <v>1040</v>
      </c>
      <c r="I2916" s="60"/>
      <c r="J2916" s="60">
        <v>48.01</v>
      </c>
      <c r="K2916" s="60"/>
      <c r="L2916" s="60">
        <v>245.76</v>
      </c>
      <c r="M2916" s="60"/>
      <c r="N2916" s="60"/>
      <c r="O2916" s="60"/>
      <c r="P2916" s="60">
        <v>9.92</v>
      </c>
      <c r="Q2916" s="60">
        <v>86.83</v>
      </c>
      <c r="R2916" s="60"/>
      <c r="S2916" s="60"/>
      <c r="T2916" s="60">
        <v>24.15</v>
      </c>
      <c r="U2916" s="58">
        <f t="shared" si="45"/>
        <v>414.66999999999996</v>
      </c>
    </row>
    <row r="2917" spans="1:21">
      <c r="A2917" s="59">
        <v>2201</v>
      </c>
      <c r="B2917" s="59" t="s">
        <v>87</v>
      </c>
      <c r="C2917" s="59">
        <v>2201</v>
      </c>
      <c r="D2917" s="59" t="s">
        <v>87</v>
      </c>
      <c r="E2917" s="59" t="s">
        <v>1669</v>
      </c>
      <c r="F2917" s="59" t="s">
        <v>1669</v>
      </c>
      <c r="G2917" s="59">
        <v>9566000</v>
      </c>
      <c r="H2917" s="59" t="s">
        <v>1041</v>
      </c>
      <c r="I2917" s="60"/>
      <c r="J2917" s="60">
        <v>273.39999999999998</v>
      </c>
      <c r="K2917" s="60">
        <v>16127.22</v>
      </c>
      <c r="L2917" s="60">
        <v>377.8</v>
      </c>
      <c r="M2917" s="60">
        <v>693.22</v>
      </c>
      <c r="N2917" s="60">
        <v>607.24</v>
      </c>
      <c r="O2917" s="60">
        <v>24.41</v>
      </c>
      <c r="P2917" s="60">
        <v>-5178.26</v>
      </c>
      <c r="Q2917" s="60">
        <v>154.59</v>
      </c>
      <c r="R2917" s="60">
        <v>2567.62</v>
      </c>
      <c r="S2917" s="60">
        <v>221.61</v>
      </c>
      <c r="T2917" s="60">
        <v>3150.99</v>
      </c>
      <c r="U2917" s="58">
        <f t="shared" si="45"/>
        <v>19019.840000000004</v>
      </c>
    </row>
    <row r="2918" spans="1:21">
      <c r="A2918" s="59">
        <v>2201</v>
      </c>
      <c r="B2918" s="59" t="s">
        <v>87</v>
      </c>
      <c r="C2918" s="59">
        <v>2201</v>
      </c>
      <c r="D2918" s="59" t="s">
        <v>87</v>
      </c>
      <c r="E2918" s="59" t="s">
        <v>1669</v>
      </c>
      <c r="F2918" s="59" t="s">
        <v>1669</v>
      </c>
      <c r="G2918" s="59">
        <v>9569000</v>
      </c>
      <c r="H2918" s="59" t="s">
        <v>1042</v>
      </c>
      <c r="I2918" s="60">
        <v>0.6</v>
      </c>
      <c r="J2918" s="60"/>
      <c r="K2918" s="60"/>
      <c r="L2918" s="60"/>
      <c r="M2918" s="60"/>
      <c r="N2918" s="60"/>
      <c r="O2918" s="60"/>
      <c r="P2918" s="60"/>
      <c r="Q2918" s="60"/>
      <c r="R2918" s="60"/>
      <c r="S2918" s="60"/>
      <c r="T2918" s="60"/>
      <c r="U2918" s="58">
        <f t="shared" si="45"/>
        <v>0.6</v>
      </c>
    </row>
    <row r="2919" spans="1:21">
      <c r="A2919" s="59">
        <v>2201</v>
      </c>
      <c r="B2919" s="59" t="s">
        <v>87</v>
      </c>
      <c r="C2919" s="59">
        <v>2201</v>
      </c>
      <c r="D2919" s="59" t="s">
        <v>87</v>
      </c>
      <c r="E2919" s="59" t="s">
        <v>1669</v>
      </c>
      <c r="F2919" s="59" t="s">
        <v>1669</v>
      </c>
      <c r="G2919" s="59">
        <v>9569200</v>
      </c>
      <c r="H2919" s="59" t="s">
        <v>1043</v>
      </c>
      <c r="I2919" s="60"/>
      <c r="J2919" s="60"/>
      <c r="K2919" s="60"/>
      <c r="L2919" s="60"/>
      <c r="M2919" s="60"/>
      <c r="N2919" s="60"/>
      <c r="O2919" s="60"/>
      <c r="P2919" s="60"/>
      <c r="Q2919" s="60"/>
      <c r="R2919" s="60"/>
      <c r="S2919" s="60">
        <v>1.31</v>
      </c>
      <c r="T2919" s="60"/>
      <c r="U2919" s="58">
        <f t="shared" si="45"/>
        <v>1.31</v>
      </c>
    </row>
    <row r="2920" spans="1:21">
      <c r="A2920" s="59">
        <v>2201</v>
      </c>
      <c r="B2920" s="59" t="s">
        <v>87</v>
      </c>
      <c r="C2920" s="59">
        <v>2201</v>
      </c>
      <c r="D2920" s="59" t="s">
        <v>87</v>
      </c>
      <c r="E2920" s="59" t="s">
        <v>1669</v>
      </c>
      <c r="F2920" s="59" t="s">
        <v>1669</v>
      </c>
      <c r="G2920" s="59">
        <v>9569300</v>
      </c>
      <c r="H2920" s="59" t="s">
        <v>1044</v>
      </c>
      <c r="I2920" s="60">
        <v>107.77</v>
      </c>
      <c r="J2920" s="60"/>
      <c r="K2920" s="60"/>
      <c r="L2920" s="60"/>
      <c r="M2920" s="60">
        <v>4.25</v>
      </c>
      <c r="N2920" s="60"/>
      <c r="O2920" s="60">
        <v>5.71</v>
      </c>
      <c r="P2920" s="60"/>
      <c r="Q2920" s="60"/>
      <c r="R2920" s="60"/>
      <c r="S2920" s="60">
        <v>35.35</v>
      </c>
      <c r="T2920" s="60">
        <v>1.72</v>
      </c>
      <c r="U2920" s="58">
        <f t="shared" si="45"/>
        <v>154.79999999999998</v>
      </c>
    </row>
    <row r="2921" spans="1:21">
      <c r="A2921" s="59">
        <v>2201</v>
      </c>
      <c r="B2921" s="59" t="s">
        <v>87</v>
      </c>
      <c r="C2921" s="59">
        <v>2201</v>
      </c>
      <c r="D2921" s="59" t="s">
        <v>87</v>
      </c>
      <c r="E2921" s="59" t="s">
        <v>1669</v>
      </c>
      <c r="F2921" s="59" t="s">
        <v>1669</v>
      </c>
      <c r="G2921" s="59">
        <v>9570000</v>
      </c>
      <c r="H2921" s="59" t="s">
        <v>1045</v>
      </c>
      <c r="I2921" s="60">
        <v>66.08</v>
      </c>
      <c r="J2921" s="60"/>
      <c r="K2921" s="60"/>
      <c r="L2921" s="60">
        <v>1.32</v>
      </c>
      <c r="M2921" s="60">
        <v>16.559999999999999</v>
      </c>
      <c r="N2921" s="60"/>
      <c r="O2921" s="60">
        <v>8.77</v>
      </c>
      <c r="P2921" s="60">
        <v>3.5</v>
      </c>
      <c r="Q2921" s="60"/>
      <c r="R2921" s="60"/>
      <c r="S2921" s="60">
        <v>212.5</v>
      </c>
      <c r="T2921" s="60"/>
      <c r="U2921" s="58">
        <f t="shared" si="45"/>
        <v>308.73</v>
      </c>
    </row>
    <row r="2922" spans="1:21">
      <c r="A2922" s="59">
        <v>2201</v>
      </c>
      <c r="B2922" s="59" t="s">
        <v>87</v>
      </c>
      <c r="C2922" s="59">
        <v>2201</v>
      </c>
      <c r="D2922" s="59" t="s">
        <v>87</v>
      </c>
      <c r="E2922" s="59" t="s">
        <v>1669</v>
      </c>
      <c r="F2922" s="59" t="s">
        <v>1669</v>
      </c>
      <c r="G2922" s="59">
        <v>9571000</v>
      </c>
      <c r="H2922" s="59" t="s">
        <v>1046</v>
      </c>
      <c r="I2922" s="60">
        <v>1.81</v>
      </c>
      <c r="J2922" s="60">
        <v>159.25</v>
      </c>
      <c r="K2922" s="60">
        <v>-362.2</v>
      </c>
      <c r="L2922" s="60">
        <v>385.55</v>
      </c>
      <c r="M2922" s="60">
        <v>199.81</v>
      </c>
      <c r="N2922" s="60"/>
      <c r="O2922" s="60">
        <v>28.33</v>
      </c>
      <c r="P2922" s="60">
        <v>14.12</v>
      </c>
      <c r="Q2922" s="60">
        <v>6.78</v>
      </c>
      <c r="R2922" s="60">
        <v>58.52</v>
      </c>
      <c r="S2922" s="60">
        <v>63.26</v>
      </c>
      <c r="T2922" s="60">
        <v>63.17</v>
      </c>
      <c r="U2922" s="58">
        <f t="shared" si="45"/>
        <v>618.4</v>
      </c>
    </row>
    <row r="2923" spans="1:21">
      <c r="A2923" s="59">
        <v>2201</v>
      </c>
      <c r="B2923" s="59" t="s">
        <v>87</v>
      </c>
      <c r="C2923" s="59">
        <v>2201</v>
      </c>
      <c r="D2923" s="59" t="s">
        <v>87</v>
      </c>
      <c r="E2923" s="59" t="s">
        <v>1669</v>
      </c>
      <c r="F2923" s="59" t="s">
        <v>1669</v>
      </c>
      <c r="G2923" s="59">
        <v>9580000</v>
      </c>
      <c r="H2923" s="59" t="s">
        <v>1047</v>
      </c>
      <c r="I2923" s="60"/>
      <c r="J2923" s="60">
        <v>18.46</v>
      </c>
      <c r="K2923" s="60">
        <v>68557.91</v>
      </c>
      <c r="L2923" s="60">
        <v>-135191.29</v>
      </c>
      <c r="M2923" s="60">
        <v>-2980.17</v>
      </c>
      <c r="N2923" s="60">
        <v>-7226.5</v>
      </c>
      <c r="O2923" s="60">
        <v>-4024.14</v>
      </c>
      <c r="P2923" s="60">
        <v>-8517.4599999999991</v>
      </c>
      <c r="Q2923" s="60">
        <v>71.03</v>
      </c>
      <c r="R2923" s="60">
        <v>6.76</v>
      </c>
      <c r="S2923" s="60">
        <v>-27849.47</v>
      </c>
      <c r="T2923" s="60">
        <v>-3983.37</v>
      </c>
      <c r="U2923" s="58">
        <f t="shared" si="45"/>
        <v>-121118.24</v>
      </c>
    </row>
    <row r="2924" spans="1:21">
      <c r="A2924" s="59">
        <v>2201</v>
      </c>
      <c r="B2924" s="59" t="s">
        <v>87</v>
      </c>
      <c r="C2924" s="59">
        <v>2201</v>
      </c>
      <c r="D2924" s="59" t="s">
        <v>87</v>
      </c>
      <c r="E2924" s="59" t="s">
        <v>1669</v>
      </c>
      <c r="F2924" s="59" t="s">
        <v>1669</v>
      </c>
      <c r="G2924" s="59">
        <v>9581000</v>
      </c>
      <c r="H2924" s="59" t="s">
        <v>1048</v>
      </c>
      <c r="I2924" s="60"/>
      <c r="J2924" s="60">
        <v>1.69</v>
      </c>
      <c r="K2924" s="60">
        <v>319</v>
      </c>
      <c r="L2924" s="60">
        <v>31.56</v>
      </c>
      <c r="M2924" s="60">
        <v>4.49</v>
      </c>
      <c r="N2924" s="60"/>
      <c r="O2924" s="60">
        <v>1.05</v>
      </c>
      <c r="P2924" s="60">
        <v>31.8</v>
      </c>
      <c r="Q2924" s="60"/>
      <c r="R2924" s="60"/>
      <c r="S2924" s="60"/>
      <c r="T2924" s="60"/>
      <c r="U2924" s="58">
        <f t="shared" si="45"/>
        <v>389.59000000000003</v>
      </c>
    </row>
    <row r="2925" spans="1:21">
      <c r="A2925" s="59">
        <v>2201</v>
      </c>
      <c r="B2925" s="59" t="s">
        <v>87</v>
      </c>
      <c r="C2925" s="59">
        <v>2201</v>
      </c>
      <c r="D2925" s="59" t="s">
        <v>87</v>
      </c>
      <c r="E2925" s="59" t="s">
        <v>1669</v>
      </c>
      <c r="F2925" s="59" t="s">
        <v>1669</v>
      </c>
      <c r="G2925" s="59">
        <v>9582000</v>
      </c>
      <c r="H2925" s="59" t="s">
        <v>1049</v>
      </c>
      <c r="I2925" s="60">
        <v>320.44</v>
      </c>
      <c r="J2925" s="60">
        <v>1.79</v>
      </c>
      <c r="K2925" s="60">
        <v>4230.38</v>
      </c>
      <c r="L2925" s="60">
        <v>31.55</v>
      </c>
      <c r="M2925" s="60">
        <v>-342.65</v>
      </c>
      <c r="N2925" s="60"/>
      <c r="O2925" s="60">
        <v>4.8099999999999996</v>
      </c>
      <c r="P2925" s="60">
        <v>-1056.54</v>
      </c>
      <c r="Q2925" s="60"/>
      <c r="R2925" s="60"/>
      <c r="S2925" s="60">
        <v>1103.69</v>
      </c>
      <c r="T2925" s="60"/>
      <c r="U2925" s="58">
        <f t="shared" si="45"/>
        <v>4293.4700000000012</v>
      </c>
    </row>
    <row r="2926" spans="1:21">
      <c r="A2926" s="59">
        <v>2201</v>
      </c>
      <c r="B2926" s="59" t="s">
        <v>87</v>
      </c>
      <c r="C2926" s="59">
        <v>2201</v>
      </c>
      <c r="D2926" s="59" t="s">
        <v>87</v>
      </c>
      <c r="E2926" s="59" t="s">
        <v>1669</v>
      </c>
      <c r="F2926" s="59" t="s">
        <v>1669</v>
      </c>
      <c r="G2926" s="59">
        <v>9583000</v>
      </c>
      <c r="H2926" s="59" t="s">
        <v>1050</v>
      </c>
      <c r="I2926" s="60">
        <v>1629.94</v>
      </c>
      <c r="J2926" s="60">
        <v>-1475.88</v>
      </c>
      <c r="K2926" s="60">
        <v>-15326.34</v>
      </c>
      <c r="L2926" s="60">
        <v>19078.28</v>
      </c>
      <c r="M2926" s="60">
        <v>-5539.74</v>
      </c>
      <c r="N2926" s="60">
        <v>-9233.34</v>
      </c>
      <c r="O2926" s="60">
        <v>91.94</v>
      </c>
      <c r="P2926" s="60">
        <v>-12256.72</v>
      </c>
      <c r="Q2926" s="60">
        <v>319.24</v>
      </c>
      <c r="R2926" s="60">
        <v>347.67</v>
      </c>
      <c r="S2926" s="60">
        <v>3197.57</v>
      </c>
      <c r="T2926" s="60">
        <v>480.04</v>
      </c>
      <c r="U2926" s="58">
        <f t="shared" si="45"/>
        <v>-18687.34</v>
      </c>
    </row>
    <row r="2927" spans="1:21">
      <c r="A2927" s="59">
        <v>2201</v>
      </c>
      <c r="B2927" s="59" t="s">
        <v>87</v>
      </c>
      <c r="C2927" s="59">
        <v>2201</v>
      </c>
      <c r="D2927" s="59" t="s">
        <v>87</v>
      </c>
      <c r="E2927" s="59" t="s">
        <v>1669</v>
      </c>
      <c r="F2927" s="59" t="s">
        <v>1669</v>
      </c>
      <c r="G2927" s="59">
        <v>9585000</v>
      </c>
      <c r="H2927" s="59" t="s">
        <v>1052</v>
      </c>
      <c r="I2927" s="60"/>
      <c r="J2927" s="60">
        <v>-12242.66</v>
      </c>
      <c r="K2927" s="60">
        <v>528.30999999999995</v>
      </c>
      <c r="L2927" s="60">
        <v>116.58</v>
      </c>
      <c r="M2927" s="60">
        <v>1060.4100000000001</v>
      </c>
      <c r="N2927" s="60"/>
      <c r="O2927" s="60">
        <v>-4262.83</v>
      </c>
      <c r="P2927" s="60">
        <v>-32728.06</v>
      </c>
      <c r="Q2927" s="60">
        <v>1132.51</v>
      </c>
      <c r="R2927" s="60">
        <v>22.69</v>
      </c>
      <c r="S2927" s="60"/>
      <c r="T2927" s="60">
        <v>-7864.69</v>
      </c>
      <c r="U2927" s="58">
        <f t="shared" si="45"/>
        <v>-54237.74</v>
      </c>
    </row>
    <row r="2928" spans="1:21">
      <c r="A2928" s="59">
        <v>2201</v>
      </c>
      <c r="B2928" s="59" t="s">
        <v>87</v>
      </c>
      <c r="C2928" s="59">
        <v>2201</v>
      </c>
      <c r="D2928" s="59" t="s">
        <v>87</v>
      </c>
      <c r="E2928" s="59" t="s">
        <v>1669</v>
      </c>
      <c r="F2928" s="59" t="s">
        <v>1669</v>
      </c>
      <c r="G2928" s="59">
        <v>9586000</v>
      </c>
      <c r="H2928" s="59" t="s">
        <v>1053</v>
      </c>
      <c r="I2928" s="60">
        <v>393.5</v>
      </c>
      <c r="J2928" s="60"/>
      <c r="K2928" s="60">
        <v>2463.46</v>
      </c>
      <c r="L2928" s="60">
        <v>338.46</v>
      </c>
      <c r="M2928" s="60">
        <v>76.67</v>
      </c>
      <c r="N2928" s="60">
        <v>150.9</v>
      </c>
      <c r="O2928" s="60">
        <v>108.58</v>
      </c>
      <c r="P2928" s="60">
        <v>255.93</v>
      </c>
      <c r="Q2928" s="60">
        <v>-35.6</v>
      </c>
      <c r="R2928" s="60">
        <v>8.7799999999999994</v>
      </c>
      <c r="S2928" s="60">
        <v>0.82</v>
      </c>
      <c r="T2928" s="60"/>
      <c r="U2928" s="58">
        <f t="shared" si="45"/>
        <v>3761.5000000000005</v>
      </c>
    </row>
    <row r="2929" spans="1:21">
      <c r="A2929" s="59">
        <v>2201</v>
      </c>
      <c r="B2929" s="59" t="s">
        <v>87</v>
      </c>
      <c r="C2929" s="59">
        <v>2201</v>
      </c>
      <c r="D2929" s="59" t="s">
        <v>87</v>
      </c>
      <c r="E2929" s="59" t="s">
        <v>1669</v>
      </c>
      <c r="F2929" s="59" t="s">
        <v>1669</v>
      </c>
      <c r="G2929" s="59">
        <v>9587000</v>
      </c>
      <c r="H2929" s="59" t="s">
        <v>1054</v>
      </c>
      <c r="I2929" s="60"/>
      <c r="J2929" s="60"/>
      <c r="K2929" s="60">
        <v>-12197.65</v>
      </c>
      <c r="L2929" s="60">
        <v>15.17</v>
      </c>
      <c r="M2929" s="60"/>
      <c r="N2929" s="60"/>
      <c r="O2929" s="60"/>
      <c r="P2929" s="60"/>
      <c r="Q2929" s="60"/>
      <c r="R2929" s="60"/>
      <c r="S2929" s="60"/>
      <c r="T2929" s="60"/>
      <c r="U2929" s="58">
        <f t="shared" si="45"/>
        <v>-12182.48</v>
      </c>
    </row>
    <row r="2930" spans="1:21">
      <c r="A2930" s="59">
        <v>2201</v>
      </c>
      <c r="B2930" s="59" t="s">
        <v>87</v>
      </c>
      <c r="C2930" s="59">
        <v>2201</v>
      </c>
      <c r="D2930" s="59" t="s">
        <v>87</v>
      </c>
      <c r="E2930" s="59" t="s">
        <v>1669</v>
      </c>
      <c r="F2930" s="59" t="s">
        <v>1669</v>
      </c>
      <c r="G2930" s="59">
        <v>9588000</v>
      </c>
      <c r="H2930" s="59" t="s">
        <v>1055</v>
      </c>
      <c r="I2930" s="60"/>
      <c r="J2930" s="60">
        <v>16.02</v>
      </c>
      <c r="K2930" s="60">
        <v>4873.4399999999996</v>
      </c>
      <c r="L2930" s="60">
        <v>-12786.3</v>
      </c>
      <c r="M2930" s="60">
        <v>803.22</v>
      </c>
      <c r="N2930" s="60"/>
      <c r="O2930" s="60">
        <v>177.71</v>
      </c>
      <c r="P2930" s="60">
        <v>-6692.78</v>
      </c>
      <c r="Q2930" s="60">
        <v>-81.400000000000006</v>
      </c>
      <c r="R2930" s="60">
        <v>-2230.91</v>
      </c>
      <c r="S2930" s="60">
        <v>531.30999999999995</v>
      </c>
      <c r="T2930" s="60">
        <v>-206.27</v>
      </c>
      <c r="U2930" s="58">
        <f t="shared" si="45"/>
        <v>-15595.96</v>
      </c>
    </row>
    <row r="2931" spans="1:21">
      <c r="A2931" s="59">
        <v>2201</v>
      </c>
      <c r="B2931" s="59" t="s">
        <v>87</v>
      </c>
      <c r="C2931" s="59">
        <v>2201</v>
      </c>
      <c r="D2931" s="59" t="s">
        <v>87</v>
      </c>
      <c r="E2931" s="59" t="s">
        <v>1669</v>
      </c>
      <c r="F2931" s="59" t="s">
        <v>1669</v>
      </c>
      <c r="G2931" s="59">
        <v>9591000</v>
      </c>
      <c r="H2931" s="59" t="s">
        <v>1056</v>
      </c>
      <c r="I2931" s="60"/>
      <c r="J2931" s="60">
        <v>2.54</v>
      </c>
      <c r="K2931" s="60">
        <v>235.26</v>
      </c>
      <c r="L2931" s="60">
        <v>8796.86</v>
      </c>
      <c r="M2931" s="60">
        <v>0.72</v>
      </c>
      <c r="N2931" s="60">
        <v>3.84</v>
      </c>
      <c r="O2931" s="60"/>
      <c r="P2931" s="60">
        <v>7.97</v>
      </c>
      <c r="Q2931" s="60"/>
      <c r="R2931" s="60"/>
      <c r="S2931" s="60"/>
      <c r="T2931" s="60"/>
      <c r="U2931" s="58">
        <f t="shared" si="45"/>
        <v>9047.1899999999987</v>
      </c>
    </row>
    <row r="2932" spans="1:21">
      <c r="A2932" s="59">
        <v>2201</v>
      </c>
      <c r="B2932" s="59" t="s">
        <v>87</v>
      </c>
      <c r="C2932" s="59">
        <v>2201</v>
      </c>
      <c r="D2932" s="59" t="s">
        <v>87</v>
      </c>
      <c r="E2932" s="59" t="s">
        <v>1669</v>
      </c>
      <c r="F2932" s="59" t="s">
        <v>1669</v>
      </c>
      <c r="G2932" s="59">
        <v>9592000</v>
      </c>
      <c r="H2932" s="59" t="s">
        <v>1057</v>
      </c>
      <c r="I2932" s="60">
        <v>245.3</v>
      </c>
      <c r="J2932" s="60"/>
      <c r="K2932" s="60">
        <v>10.1</v>
      </c>
      <c r="L2932" s="60">
        <v>1.44</v>
      </c>
      <c r="M2932" s="60">
        <v>49.08</v>
      </c>
      <c r="N2932" s="60"/>
      <c r="O2932" s="60">
        <v>63.68</v>
      </c>
      <c r="P2932" s="60">
        <v>4.6100000000000003</v>
      </c>
      <c r="Q2932" s="60">
        <v>15.98</v>
      </c>
      <c r="R2932" s="60"/>
      <c r="S2932" s="60">
        <v>615.66</v>
      </c>
      <c r="T2932" s="60"/>
      <c r="U2932" s="58">
        <f t="shared" si="45"/>
        <v>1005.85</v>
      </c>
    </row>
    <row r="2933" spans="1:21">
      <c r="A2933" s="59">
        <v>2201</v>
      </c>
      <c r="B2933" s="59" t="s">
        <v>87</v>
      </c>
      <c r="C2933" s="59">
        <v>2201</v>
      </c>
      <c r="D2933" s="59" t="s">
        <v>87</v>
      </c>
      <c r="E2933" s="59" t="s">
        <v>1669</v>
      </c>
      <c r="F2933" s="59" t="s">
        <v>1669</v>
      </c>
      <c r="G2933" s="59">
        <v>9593000</v>
      </c>
      <c r="H2933" s="59" t="s">
        <v>1058</v>
      </c>
      <c r="I2933" s="60">
        <v>-25723.35</v>
      </c>
      <c r="J2933" s="60">
        <v>1884.01</v>
      </c>
      <c r="K2933" s="60">
        <v>-1598.21</v>
      </c>
      <c r="L2933" s="60">
        <v>336.39</v>
      </c>
      <c r="M2933" s="60">
        <v>-18652.439999999999</v>
      </c>
      <c r="N2933" s="60">
        <v>282.48</v>
      </c>
      <c r="O2933" s="60">
        <v>-1130.6199999999999</v>
      </c>
      <c r="P2933" s="60">
        <v>26129.78</v>
      </c>
      <c r="Q2933" s="60">
        <v>-1373.5</v>
      </c>
      <c r="R2933" s="60">
        <v>-4151.41</v>
      </c>
      <c r="S2933" s="60">
        <v>1290.6099999999999</v>
      </c>
      <c r="T2933" s="60">
        <v>-10236.67</v>
      </c>
      <c r="U2933" s="58">
        <f t="shared" si="45"/>
        <v>-32942.93</v>
      </c>
    </row>
    <row r="2934" spans="1:21">
      <c r="A2934" s="59">
        <v>2201</v>
      </c>
      <c r="B2934" s="59" t="s">
        <v>87</v>
      </c>
      <c r="C2934" s="59">
        <v>2201</v>
      </c>
      <c r="D2934" s="59" t="s">
        <v>87</v>
      </c>
      <c r="E2934" s="59" t="s">
        <v>1669</v>
      </c>
      <c r="F2934" s="59" t="s">
        <v>1669</v>
      </c>
      <c r="G2934" s="59">
        <v>9594000</v>
      </c>
      <c r="H2934" s="59" t="s">
        <v>1059</v>
      </c>
      <c r="I2934" s="60">
        <v>0.44</v>
      </c>
      <c r="J2934" s="60">
        <v>1.08</v>
      </c>
      <c r="K2934" s="60">
        <v>-26.23</v>
      </c>
      <c r="L2934" s="60">
        <v>1065.3399999999999</v>
      </c>
      <c r="M2934" s="60">
        <v>425.76</v>
      </c>
      <c r="N2934" s="60"/>
      <c r="O2934" s="60">
        <v>-8.9700000000000006</v>
      </c>
      <c r="P2934" s="60">
        <v>2357.4899999999998</v>
      </c>
      <c r="Q2934" s="60">
        <v>16.88</v>
      </c>
      <c r="R2934" s="60">
        <v>-3176.24</v>
      </c>
      <c r="S2934" s="60">
        <v>134.32</v>
      </c>
      <c r="T2934" s="60">
        <v>36.6</v>
      </c>
      <c r="U2934" s="58">
        <f t="shared" si="45"/>
        <v>826.47000000000014</v>
      </c>
    </row>
    <row r="2935" spans="1:21">
      <c r="A2935" s="59">
        <v>2201</v>
      </c>
      <c r="B2935" s="59" t="s">
        <v>87</v>
      </c>
      <c r="C2935" s="59">
        <v>2201</v>
      </c>
      <c r="D2935" s="59" t="s">
        <v>87</v>
      </c>
      <c r="E2935" s="59" t="s">
        <v>1669</v>
      </c>
      <c r="F2935" s="59" t="s">
        <v>1669</v>
      </c>
      <c r="G2935" s="59">
        <v>9596000</v>
      </c>
      <c r="H2935" s="59" t="s">
        <v>1061</v>
      </c>
      <c r="I2935" s="60"/>
      <c r="J2935" s="60">
        <v>31.79</v>
      </c>
      <c r="K2935" s="60"/>
      <c r="L2935" s="60">
        <v>0.15</v>
      </c>
      <c r="M2935" s="60"/>
      <c r="N2935" s="60"/>
      <c r="O2935" s="60"/>
      <c r="P2935" s="60">
        <v>201.23</v>
      </c>
      <c r="Q2935" s="60">
        <v>4.03</v>
      </c>
      <c r="R2935" s="60"/>
      <c r="S2935" s="60"/>
      <c r="T2935" s="60"/>
      <c r="U2935" s="58">
        <f t="shared" si="45"/>
        <v>237.2</v>
      </c>
    </row>
    <row r="2936" spans="1:21">
      <c r="A2936" s="59">
        <v>2201</v>
      </c>
      <c r="B2936" s="59" t="s">
        <v>87</v>
      </c>
      <c r="C2936" s="59">
        <v>2201</v>
      </c>
      <c r="D2936" s="59" t="s">
        <v>87</v>
      </c>
      <c r="E2936" s="59" t="s">
        <v>1669</v>
      </c>
      <c r="F2936" s="59" t="s">
        <v>1669</v>
      </c>
      <c r="G2936" s="59">
        <v>9901000</v>
      </c>
      <c r="H2936" s="59" t="s">
        <v>1063</v>
      </c>
      <c r="I2936" s="60"/>
      <c r="J2936" s="60"/>
      <c r="K2936" s="60">
        <v>216.84</v>
      </c>
      <c r="L2936" s="60">
        <v>0.23</v>
      </c>
      <c r="M2936" s="60"/>
      <c r="N2936" s="60">
        <v>0.02</v>
      </c>
      <c r="O2936" s="60"/>
      <c r="P2936" s="60"/>
      <c r="Q2936" s="60"/>
      <c r="R2936" s="60"/>
      <c r="S2936" s="60"/>
      <c r="T2936" s="60"/>
      <c r="U2936" s="58">
        <f t="shared" si="45"/>
        <v>217.09</v>
      </c>
    </row>
    <row r="2937" spans="1:21">
      <c r="A2937" s="59">
        <v>2201</v>
      </c>
      <c r="B2937" s="59" t="s">
        <v>87</v>
      </c>
      <c r="C2937" s="59">
        <v>2201</v>
      </c>
      <c r="D2937" s="59" t="s">
        <v>87</v>
      </c>
      <c r="E2937" s="59" t="s">
        <v>1669</v>
      </c>
      <c r="F2937" s="59" t="s">
        <v>1669</v>
      </c>
      <c r="G2937" s="59">
        <v>9902000</v>
      </c>
      <c r="H2937" s="59" t="s">
        <v>1064</v>
      </c>
      <c r="I2937" s="60">
        <v>38.49</v>
      </c>
      <c r="J2937" s="60"/>
      <c r="K2937" s="60"/>
      <c r="L2937" s="60"/>
      <c r="M2937" s="60"/>
      <c r="N2937" s="60"/>
      <c r="O2937" s="60"/>
      <c r="P2937" s="60">
        <v>0</v>
      </c>
      <c r="Q2937" s="60"/>
      <c r="R2937" s="60"/>
      <c r="S2937" s="60"/>
      <c r="T2937" s="60"/>
      <c r="U2937" s="58">
        <f t="shared" si="45"/>
        <v>38.49</v>
      </c>
    </row>
    <row r="2938" spans="1:21">
      <c r="A2938" s="59">
        <v>2201</v>
      </c>
      <c r="B2938" s="59" t="s">
        <v>87</v>
      </c>
      <c r="C2938" s="59">
        <v>2201</v>
      </c>
      <c r="D2938" s="59" t="s">
        <v>87</v>
      </c>
      <c r="E2938" s="59" t="s">
        <v>1669</v>
      </c>
      <c r="F2938" s="59" t="s">
        <v>1669</v>
      </c>
      <c r="G2938" s="59">
        <v>9903000</v>
      </c>
      <c r="H2938" s="59" t="s">
        <v>1065</v>
      </c>
      <c r="I2938" s="60">
        <v>-3118.45</v>
      </c>
      <c r="J2938" s="60">
        <v>7152.69</v>
      </c>
      <c r="K2938" s="60">
        <v>9628.7000000000007</v>
      </c>
      <c r="L2938" s="60">
        <v>-571.92999999999995</v>
      </c>
      <c r="M2938" s="60">
        <v>5208.7</v>
      </c>
      <c r="N2938" s="60">
        <v>466.95</v>
      </c>
      <c r="O2938" s="60">
        <v>669.42</v>
      </c>
      <c r="P2938" s="60">
        <v>2563.54</v>
      </c>
      <c r="Q2938" s="60">
        <v>-1582.53</v>
      </c>
      <c r="R2938" s="60">
        <v>348.42</v>
      </c>
      <c r="S2938" s="60">
        <v>413.9</v>
      </c>
      <c r="T2938" s="60">
        <v>-11241.82</v>
      </c>
      <c r="U2938" s="58">
        <f t="shared" si="45"/>
        <v>9937.59</v>
      </c>
    </row>
    <row r="2939" spans="1:21">
      <c r="A2939" s="59">
        <v>2201</v>
      </c>
      <c r="B2939" s="59" t="s">
        <v>87</v>
      </c>
      <c r="C2939" s="59">
        <v>2201</v>
      </c>
      <c r="D2939" s="59" t="s">
        <v>87</v>
      </c>
      <c r="E2939" s="59" t="s">
        <v>1669</v>
      </c>
      <c r="F2939" s="59" t="s">
        <v>1669</v>
      </c>
      <c r="G2939" s="59">
        <v>9908000</v>
      </c>
      <c r="H2939" s="59" t="s">
        <v>1066</v>
      </c>
      <c r="I2939" s="60">
        <v>118.95</v>
      </c>
      <c r="J2939" s="60">
        <v>2170.73</v>
      </c>
      <c r="K2939" s="60">
        <v>2732.04</v>
      </c>
      <c r="L2939" s="60">
        <v>1598.66</v>
      </c>
      <c r="M2939" s="60">
        <v>161.19999999999999</v>
      </c>
      <c r="N2939" s="60">
        <v>33.950000000000003</v>
      </c>
      <c r="O2939" s="60"/>
      <c r="P2939" s="60">
        <v>11.23</v>
      </c>
      <c r="Q2939" s="60">
        <v>-51.89</v>
      </c>
      <c r="R2939" s="60"/>
      <c r="S2939" s="60"/>
      <c r="T2939" s="60">
        <v>0.76</v>
      </c>
      <c r="U2939" s="58">
        <f t="shared" si="45"/>
        <v>6775.6299999999983</v>
      </c>
    </row>
    <row r="2940" spans="1:21">
      <c r="A2940" s="59">
        <v>2201</v>
      </c>
      <c r="B2940" s="59" t="s">
        <v>87</v>
      </c>
      <c r="C2940" s="59">
        <v>2201</v>
      </c>
      <c r="D2940" s="59" t="s">
        <v>87</v>
      </c>
      <c r="E2940" s="59" t="s">
        <v>1669</v>
      </c>
      <c r="F2940" s="59" t="s">
        <v>1669</v>
      </c>
      <c r="G2940" s="59">
        <v>9909000</v>
      </c>
      <c r="H2940" s="59" t="s">
        <v>1067</v>
      </c>
      <c r="I2940" s="60"/>
      <c r="J2940" s="60"/>
      <c r="K2940" s="60"/>
      <c r="L2940" s="60"/>
      <c r="M2940" s="60"/>
      <c r="N2940" s="60"/>
      <c r="O2940" s="60"/>
      <c r="P2940" s="60"/>
      <c r="Q2940" s="60">
        <v>-540.22</v>
      </c>
      <c r="R2940" s="60"/>
      <c r="S2940" s="60"/>
      <c r="T2940" s="60"/>
      <c r="U2940" s="58">
        <f t="shared" si="45"/>
        <v>-540.22</v>
      </c>
    </row>
    <row r="2941" spans="1:21">
      <c r="A2941" s="59">
        <v>2201</v>
      </c>
      <c r="B2941" s="59" t="s">
        <v>87</v>
      </c>
      <c r="C2941" s="59">
        <v>2201</v>
      </c>
      <c r="D2941" s="59" t="s">
        <v>87</v>
      </c>
      <c r="E2941" s="59" t="s">
        <v>1669</v>
      </c>
      <c r="F2941" s="59" t="s">
        <v>1669</v>
      </c>
      <c r="G2941" s="59">
        <v>9920000</v>
      </c>
      <c r="H2941" s="59" t="s">
        <v>1068</v>
      </c>
      <c r="I2941" s="60">
        <v>0</v>
      </c>
      <c r="J2941" s="60">
        <v>-4401.07</v>
      </c>
      <c r="K2941" s="60">
        <v>23170</v>
      </c>
      <c r="L2941" s="60">
        <v>66065.13</v>
      </c>
      <c r="M2941" s="60">
        <v>-20113.740000000002</v>
      </c>
      <c r="N2941" s="60">
        <v>-1911.66</v>
      </c>
      <c r="O2941" s="60">
        <v>-8584.82</v>
      </c>
      <c r="P2941" s="60">
        <v>-52989.29</v>
      </c>
      <c r="Q2941" s="60">
        <v>-18850.29</v>
      </c>
      <c r="R2941" s="60">
        <v>-21798.16</v>
      </c>
      <c r="S2941" s="60">
        <v>210.87</v>
      </c>
      <c r="T2941" s="60">
        <v>-38909.19</v>
      </c>
      <c r="U2941" s="58">
        <f t="shared" si="45"/>
        <v>-78112.22</v>
      </c>
    </row>
    <row r="2942" spans="1:21">
      <c r="A2942" s="59">
        <v>2201</v>
      </c>
      <c r="B2942" s="59" t="s">
        <v>87</v>
      </c>
      <c r="C2942" s="59">
        <v>2201</v>
      </c>
      <c r="D2942" s="59" t="s">
        <v>87</v>
      </c>
      <c r="E2942" s="59" t="s">
        <v>1669</v>
      </c>
      <c r="F2942" s="59" t="s">
        <v>1669</v>
      </c>
      <c r="G2942" s="59">
        <v>9921000</v>
      </c>
      <c r="H2942" s="59" t="s">
        <v>1137</v>
      </c>
      <c r="I2942" s="60"/>
      <c r="J2942" s="60">
        <v>0.74</v>
      </c>
      <c r="K2942" s="60"/>
      <c r="L2942" s="60"/>
      <c r="M2942" s="60"/>
      <c r="N2942" s="60"/>
      <c r="O2942" s="60"/>
      <c r="P2942" s="60"/>
      <c r="Q2942" s="60"/>
      <c r="R2942" s="60"/>
      <c r="S2942" s="60"/>
      <c r="T2942" s="60"/>
      <c r="U2942" s="58">
        <f t="shared" si="45"/>
        <v>0.74</v>
      </c>
    </row>
    <row r="2943" spans="1:21">
      <c r="A2943" s="59">
        <v>2201</v>
      </c>
      <c r="B2943" s="59" t="s">
        <v>87</v>
      </c>
      <c r="C2943" s="59">
        <v>2201</v>
      </c>
      <c r="D2943" s="59" t="s">
        <v>87</v>
      </c>
      <c r="E2943" s="59" t="s">
        <v>1669</v>
      </c>
      <c r="F2943" s="59" t="s">
        <v>1669</v>
      </c>
      <c r="G2943" s="59">
        <v>9930200</v>
      </c>
      <c r="H2943" s="59" t="s">
        <v>1069</v>
      </c>
      <c r="I2943" s="60"/>
      <c r="J2943" s="60">
        <v>3.23</v>
      </c>
      <c r="K2943" s="60"/>
      <c r="L2943" s="60">
        <v>-4798.8599999999997</v>
      </c>
      <c r="M2943" s="60"/>
      <c r="N2943" s="60">
        <v>-12.18</v>
      </c>
      <c r="O2943" s="60">
        <v>5.23</v>
      </c>
      <c r="P2943" s="60"/>
      <c r="Q2943" s="60">
        <v>0.78</v>
      </c>
      <c r="R2943" s="60"/>
      <c r="S2943" s="60"/>
      <c r="T2943" s="60"/>
      <c r="U2943" s="58">
        <f t="shared" si="45"/>
        <v>-4801.8000000000011</v>
      </c>
    </row>
    <row r="2944" spans="1:21">
      <c r="A2944" s="59">
        <v>2201</v>
      </c>
      <c r="B2944" s="59" t="s">
        <v>87</v>
      </c>
      <c r="C2944" s="59">
        <v>2201</v>
      </c>
      <c r="D2944" s="59" t="s">
        <v>87</v>
      </c>
      <c r="E2944" s="59" t="s">
        <v>1669</v>
      </c>
      <c r="F2944" s="59" t="s">
        <v>1669</v>
      </c>
      <c r="G2944" s="59">
        <v>9935000</v>
      </c>
      <c r="H2944" s="59" t="s">
        <v>1070</v>
      </c>
      <c r="I2944" s="60"/>
      <c r="J2944" s="60"/>
      <c r="K2944" s="60"/>
      <c r="L2944" s="60"/>
      <c r="M2944" s="60">
        <v>97.95</v>
      </c>
      <c r="N2944" s="60"/>
      <c r="O2944" s="60">
        <v>7</v>
      </c>
      <c r="P2944" s="60"/>
      <c r="Q2944" s="60"/>
      <c r="R2944" s="60"/>
      <c r="S2944" s="60"/>
      <c r="T2944" s="60"/>
      <c r="U2944" s="58">
        <f t="shared" si="45"/>
        <v>104.95</v>
      </c>
    </row>
    <row r="2945" spans="1:21">
      <c r="A2945" s="59">
        <v>2201</v>
      </c>
      <c r="B2945" s="59" t="s">
        <v>87</v>
      </c>
      <c r="C2945" s="59">
        <v>2201</v>
      </c>
      <c r="D2945" s="59" t="s">
        <v>87</v>
      </c>
      <c r="E2945" s="59" t="s">
        <v>1670</v>
      </c>
      <c r="F2945" s="59" t="s">
        <v>1670</v>
      </c>
      <c r="G2945" s="59">
        <v>9184100</v>
      </c>
      <c r="H2945" s="59" t="s">
        <v>93</v>
      </c>
      <c r="I2945" s="60"/>
      <c r="J2945" s="60"/>
      <c r="K2945" s="60">
        <v>-1690.11</v>
      </c>
      <c r="L2945" s="60">
        <v>-1811.04</v>
      </c>
      <c r="M2945" s="60">
        <v>422.71</v>
      </c>
      <c r="N2945" s="60"/>
      <c r="O2945" s="60">
        <v>-301.99</v>
      </c>
      <c r="P2945" s="60">
        <v>407.47</v>
      </c>
      <c r="Q2945" s="60"/>
      <c r="R2945" s="60">
        <v>-277.26</v>
      </c>
      <c r="S2945" s="60">
        <v>-96.35</v>
      </c>
      <c r="T2945" s="60"/>
      <c r="U2945" s="58">
        <f t="shared" si="45"/>
        <v>-3346.5699999999993</v>
      </c>
    </row>
    <row r="2946" spans="1:21">
      <c r="A2946" s="59">
        <v>2201</v>
      </c>
      <c r="B2946" s="59" t="s">
        <v>87</v>
      </c>
      <c r="C2946" s="59">
        <v>2201</v>
      </c>
      <c r="D2946" s="59" t="s">
        <v>87</v>
      </c>
      <c r="E2946" s="59" t="s">
        <v>1670</v>
      </c>
      <c r="F2946" s="59" t="s">
        <v>1670</v>
      </c>
      <c r="G2946" s="59">
        <v>9500000</v>
      </c>
      <c r="H2946" s="59" t="s">
        <v>1017</v>
      </c>
      <c r="I2946" s="60"/>
      <c r="J2946" s="60"/>
      <c r="K2946" s="60">
        <v>948.47</v>
      </c>
      <c r="L2946" s="60"/>
      <c r="M2946" s="60"/>
      <c r="N2946" s="60"/>
      <c r="O2946" s="60"/>
      <c r="P2946" s="60"/>
      <c r="Q2946" s="60"/>
      <c r="R2946" s="60"/>
      <c r="S2946" s="60"/>
      <c r="T2946" s="60"/>
      <c r="U2946" s="58">
        <f t="shared" si="45"/>
        <v>948.47</v>
      </c>
    </row>
    <row r="2947" spans="1:21">
      <c r="A2947" s="59">
        <v>2201</v>
      </c>
      <c r="B2947" s="59" t="s">
        <v>87</v>
      </c>
      <c r="C2947" s="59">
        <v>2201</v>
      </c>
      <c r="D2947" s="59" t="s">
        <v>87</v>
      </c>
      <c r="E2947" s="59" t="s">
        <v>1670</v>
      </c>
      <c r="F2947" s="59" t="s">
        <v>1670</v>
      </c>
      <c r="G2947" s="59">
        <v>9502000</v>
      </c>
      <c r="H2947" s="59" t="s">
        <v>1019</v>
      </c>
      <c r="I2947" s="60"/>
      <c r="J2947" s="60"/>
      <c r="K2947" s="60"/>
      <c r="L2947" s="60"/>
      <c r="M2947" s="60"/>
      <c r="N2947" s="60"/>
      <c r="O2947" s="60"/>
      <c r="P2947" s="60"/>
      <c r="Q2947" s="60"/>
      <c r="R2947" s="60">
        <v>-9.75</v>
      </c>
      <c r="S2947" s="60"/>
      <c r="T2947" s="60"/>
      <c r="U2947" s="58">
        <f t="shared" ref="U2947:U3010" si="46">SUM(I2947:T2947)</f>
        <v>-9.75</v>
      </c>
    </row>
    <row r="2948" spans="1:21">
      <c r="A2948" s="59">
        <v>2201</v>
      </c>
      <c r="B2948" s="59" t="s">
        <v>87</v>
      </c>
      <c r="C2948" s="59">
        <v>2201</v>
      </c>
      <c r="D2948" s="59" t="s">
        <v>87</v>
      </c>
      <c r="E2948" s="59" t="s">
        <v>1670</v>
      </c>
      <c r="F2948" s="59" t="s">
        <v>1670</v>
      </c>
      <c r="G2948" s="59">
        <v>9505000</v>
      </c>
      <c r="H2948" s="59" t="s">
        <v>1020</v>
      </c>
      <c r="I2948" s="60"/>
      <c r="J2948" s="60"/>
      <c r="K2948" s="60"/>
      <c r="L2948" s="60"/>
      <c r="M2948" s="60"/>
      <c r="N2948" s="60"/>
      <c r="O2948" s="60"/>
      <c r="P2948" s="60"/>
      <c r="Q2948" s="60"/>
      <c r="R2948" s="60">
        <v>-14.75</v>
      </c>
      <c r="S2948" s="60"/>
      <c r="T2948" s="60"/>
      <c r="U2948" s="58">
        <f t="shared" si="46"/>
        <v>-14.75</v>
      </c>
    </row>
    <row r="2949" spans="1:21">
      <c r="A2949" s="59">
        <v>2201</v>
      </c>
      <c r="B2949" s="59" t="s">
        <v>87</v>
      </c>
      <c r="C2949" s="59">
        <v>2201</v>
      </c>
      <c r="D2949" s="59" t="s">
        <v>87</v>
      </c>
      <c r="E2949" s="59" t="s">
        <v>1670</v>
      </c>
      <c r="F2949" s="59" t="s">
        <v>1670</v>
      </c>
      <c r="G2949" s="59">
        <v>9512000</v>
      </c>
      <c r="H2949" s="59" t="s">
        <v>1024</v>
      </c>
      <c r="I2949" s="60"/>
      <c r="J2949" s="60"/>
      <c r="K2949" s="60">
        <v>-346.02</v>
      </c>
      <c r="L2949" s="60">
        <v>-6965.45</v>
      </c>
      <c r="M2949" s="60"/>
      <c r="N2949" s="60"/>
      <c r="O2949" s="60"/>
      <c r="P2949" s="60"/>
      <c r="Q2949" s="60"/>
      <c r="R2949" s="60"/>
      <c r="S2949" s="60"/>
      <c r="T2949" s="60"/>
      <c r="U2949" s="58">
        <f t="shared" si="46"/>
        <v>-7311.4699999999993</v>
      </c>
    </row>
    <row r="2950" spans="1:21">
      <c r="A2950" s="59">
        <v>2201</v>
      </c>
      <c r="B2950" s="59" t="s">
        <v>87</v>
      </c>
      <c r="C2950" s="59">
        <v>2201</v>
      </c>
      <c r="D2950" s="59" t="s">
        <v>87</v>
      </c>
      <c r="E2950" s="59" t="s">
        <v>1670</v>
      </c>
      <c r="F2950" s="59" t="s">
        <v>1670</v>
      </c>
      <c r="G2950" s="59">
        <v>9513000</v>
      </c>
      <c r="H2950" s="59" t="s">
        <v>1025</v>
      </c>
      <c r="I2950" s="60"/>
      <c r="J2950" s="60"/>
      <c r="K2950" s="60"/>
      <c r="L2950" s="60"/>
      <c r="M2950" s="60">
        <v>1.54</v>
      </c>
      <c r="N2950" s="60"/>
      <c r="O2950" s="60">
        <v>1.99</v>
      </c>
      <c r="P2950" s="60"/>
      <c r="Q2950" s="60"/>
      <c r="R2950" s="60"/>
      <c r="S2950" s="60">
        <v>4.0199999999999996</v>
      </c>
      <c r="T2950" s="60"/>
      <c r="U2950" s="58">
        <f t="shared" si="46"/>
        <v>7.55</v>
      </c>
    </row>
    <row r="2951" spans="1:21">
      <c r="A2951" s="59">
        <v>2201</v>
      </c>
      <c r="B2951" s="59" t="s">
        <v>87</v>
      </c>
      <c r="C2951" s="59">
        <v>2201</v>
      </c>
      <c r="D2951" s="59" t="s">
        <v>87</v>
      </c>
      <c r="E2951" s="59" t="s">
        <v>1670</v>
      </c>
      <c r="F2951" s="59" t="s">
        <v>1670</v>
      </c>
      <c r="G2951" s="59">
        <v>9514000</v>
      </c>
      <c r="H2951" s="59" t="s">
        <v>1026</v>
      </c>
      <c r="I2951" s="60"/>
      <c r="J2951" s="60"/>
      <c r="K2951" s="60"/>
      <c r="L2951" s="60"/>
      <c r="M2951" s="60"/>
      <c r="N2951" s="60"/>
      <c r="O2951" s="60"/>
      <c r="P2951" s="60"/>
      <c r="Q2951" s="60"/>
      <c r="R2951" s="60">
        <v>-0.21</v>
      </c>
      <c r="S2951" s="60"/>
      <c r="T2951" s="60"/>
      <c r="U2951" s="58">
        <f t="shared" si="46"/>
        <v>-0.21</v>
      </c>
    </row>
    <row r="2952" spans="1:21">
      <c r="A2952" s="59">
        <v>2201</v>
      </c>
      <c r="B2952" s="59" t="s">
        <v>87</v>
      </c>
      <c r="C2952" s="59">
        <v>2201</v>
      </c>
      <c r="D2952" s="59" t="s">
        <v>87</v>
      </c>
      <c r="E2952" s="59" t="s">
        <v>1670</v>
      </c>
      <c r="F2952" s="59" t="s">
        <v>1670</v>
      </c>
      <c r="G2952" s="59">
        <v>9548000</v>
      </c>
      <c r="H2952" s="59" t="s">
        <v>1029</v>
      </c>
      <c r="I2952" s="60"/>
      <c r="J2952" s="60"/>
      <c r="K2952" s="60">
        <v>-93.05</v>
      </c>
      <c r="L2952" s="60"/>
      <c r="M2952" s="60"/>
      <c r="N2952" s="60"/>
      <c r="O2952" s="60"/>
      <c r="P2952" s="60"/>
      <c r="Q2952" s="60"/>
      <c r="R2952" s="60"/>
      <c r="S2952" s="60"/>
      <c r="T2952" s="60"/>
      <c r="U2952" s="58">
        <f t="shared" si="46"/>
        <v>-93.05</v>
      </c>
    </row>
    <row r="2953" spans="1:21">
      <c r="A2953" s="59">
        <v>2201</v>
      </c>
      <c r="B2953" s="59" t="s">
        <v>87</v>
      </c>
      <c r="C2953" s="59">
        <v>2201</v>
      </c>
      <c r="D2953" s="59" t="s">
        <v>87</v>
      </c>
      <c r="E2953" s="59" t="s">
        <v>1670</v>
      </c>
      <c r="F2953" s="59" t="s">
        <v>1670</v>
      </c>
      <c r="G2953" s="59">
        <v>9549000</v>
      </c>
      <c r="H2953" s="59" t="s">
        <v>1030</v>
      </c>
      <c r="I2953" s="60"/>
      <c r="J2953" s="60"/>
      <c r="K2953" s="60">
        <v>-0.01</v>
      </c>
      <c r="L2953" s="60"/>
      <c r="M2953" s="60"/>
      <c r="N2953" s="60"/>
      <c r="O2953" s="60"/>
      <c r="P2953" s="60"/>
      <c r="Q2953" s="60"/>
      <c r="R2953" s="60"/>
      <c r="S2953" s="60"/>
      <c r="T2953" s="60"/>
      <c r="U2953" s="58">
        <f t="shared" si="46"/>
        <v>-0.01</v>
      </c>
    </row>
    <row r="2954" spans="1:21">
      <c r="A2954" s="59">
        <v>2201</v>
      </c>
      <c r="B2954" s="59" t="s">
        <v>87</v>
      </c>
      <c r="C2954" s="59">
        <v>2201</v>
      </c>
      <c r="D2954" s="59" t="s">
        <v>87</v>
      </c>
      <c r="E2954" s="59" t="s">
        <v>1670</v>
      </c>
      <c r="F2954" s="59" t="s">
        <v>1670</v>
      </c>
      <c r="G2954" s="59">
        <v>9552000</v>
      </c>
      <c r="H2954" s="59" t="s">
        <v>1031</v>
      </c>
      <c r="I2954" s="60"/>
      <c r="J2954" s="60"/>
      <c r="K2954" s="60"/>
      <c r="L2954" s="60"/>
      <c r="M2954" s="60">
        <v>0.11</v>
      </c>
      <c r="N2954" s="60"/>
      <c r="O2954" s="60"/>
      <c r="P2954" s="60"/>
      <c r="Q2954" s="60"/>
      <c r="R2954" s="60"/>
      <c r="S2954" s="60">
        <v>0.76</v>
      </c>
      <c r="T2954" s="60"/>
      <c r="U2954" s="58">
        <f t="shared" si="46"/>
        <v>0.87</v>
      </c>
    </row>
    <row r="2955" spans="1:21">
      <c r="A2955" s="59">
        <v>2201</v>
      </c>
      <c r="B2955" s="59" t="s">
        <v>87</v>
      </c>
      <c r="C2955" s="59">
        <v>2201</v>
      </c>
      <c r="D2955" s="59" t="s">
        <v>87</v>
      </c>
      <c r="E2955" s="59" t="s">
        <v>1670</v>
      </c>
      <c r="F2955" s="59" t="s">
        <v>1670</v>
      </c>
      <c r="G2955" s="59">
        <v>9553000</v>
      </c>
      <c r="H2955" s="59" t="s">
        <v>1032</v>
      </c>
      <c r="I2955" s="60"/>
      <c r="J2955" s="60"/>
      <c r="K2955" s="60"/>
      <c r="L2955" s="60"/>
      <c r="M2955" s="60">
        <v>8.23</v>
      </c>
      <c r="N2955" s="60"/>
      <c r="O2955" s="60">
        <v>0.87</v>
      </c>
      <c r="P2955" s="60"/>
      <c r="Q2955" s="60"/>
      <c r="R2955" s="60"/>
      <c r="S2955" s="60">
        <v>19.72</v>
      </c>
      <c r="T2955" s="60"/>
      <c r="U2955" s="58">
        <f t="shared" si="46"/>
        <v>28.82</v>
      </c>
    </row>
    <row r="2956" spans="1:21">
      <c r="A2956" s="59">
        <v>2201</v>
      </c>
      <c r="B2956" s="59" t="s">
        <v>87</v>
      </c>
      <c r="C2956" s="59">
        <v>2201</v>
      </c>
      <c r="D2956" s="59" t="s">
        <v>87</v>
      </c>
      <c r="E2956" s="59" t="s">
        <v>1670</v>
      </c>
      <c r="F2956" s="59" t="s">
        <v>1670</v>
      </c>
      <c r="G2956" s="59">
        <v>9560000</v>
      </c>
      <c r="H2956" s="59" t="s">
        <v>1035</v>
      </c>
      <c r="I2956" s="60"/>
      <c r="J2956" s="60"/>
      <c r="K2956" s="60">
        <v>0</v>
      </c>
      <c r="L2956" s="60"/>
      <c r="M2956" s="60">
        <v>0.69</v>
      </c>
      <c r="N2956" s="60"/>
      <c r="O2956" s="60">
        <v>0.39</v>
      </c>
      <c r="P2956" s="60"/>
      <c r="Q2956" s="60"/>
      <c r="R2956" s="60"/>
      <c r="S2956" s="60">
        <v>-125.06</v>
      </c>
      <c r="T2956" s="60"/>
      <c r="U2956" s="58">
        <f t="shared" si="46"/>
        <v>-123.98</v>
      </c>
    </row>
    <row r="2957" spans="1:21">
      <c r="A2957" s="59">
        <v>2201</v>
      </c>
      <c r="B2957" s="59" t="s">
        <v>87</v>
      </c>
      <c r="C2957" s="59">
        <v>2201</v>
      </c>
      <c r="D2957" s="59" t="s">
        <v>87</v>
      </c>
      <c r="E2957" s="59" t="s">
        <v>1670</v>
      </c>
      <c r="F2957" s="59" t="s">
        <v>1670</v>
      </c>
      <c r="G2957" s="59">
        <v>9562000</v>
      </c>
      <c r="H2957" s="59" t="s">
        <v>1039</v>
      </c>
      <c r="I2957" s="60"/>
      <c r="J2957" s="60"/>
      <c r="K2957" s="60"/>
      <c r="L2957" s="60"/>
      <c r="M2957" s="60">
        <v>5.93</v>
      </c>
      <c r="N2957" s="60"/>
      <c r="O2957" s="60">
        <v>6.94</v>
      </c>
      <c r="P2957" s="60">
        <v>40.76</v>
      </c>
      <c r="Q2957" s="60"/>
      <c r="R2957" s="60"/>
      <c r="S2957" s="60">
        <v>27.19</v>
      </c>
      <c r="T2957" s="60"/>
      <c r="U2957" s="58">
        <f t="shared" si="46"/>
        <v>80.819999999999993</v>
      </c>
    </row>
    <row r="2958" spans="1:21">
      <c r="A2958" s="59">
        <v>2201</v>
      </c>
      <c r="B2958" s="59" t="s">
        <v>87</v>
      </c>
      <c r="C2958" s="59">
        <v>2201</v>
      </c>
      <c r="D2958" s="59" t="s">
        <v>87</v>
      </c>
      <c r="E2958" s="59" t="s">
        <v>1670</v>
      </c>
      <c r="F2958" s="59" t="s">
        <v>1670</v>
      </c>
      <c r="G2958" s="59">
        <v>9566000</v>
      </c>
      <c r="H2958" s="59" t="s">
        <v>1041</v>
      </c>
      <c r="I2958" s="60"/>
      <c r="J2958" s="60"/>
      <c r="K2958" s="60">
        <v>-0.04</v>
      </c>
      <c r="L2958" s="60"/>
      <c r="M2958" s="60">
        <v>9.1199999999999992</v>
      </c>
      <c r="N2958" s="60"/>
      <c r="O2958" s="60">
        <v>0.59</v>
      </c>
      <c r="P2958" s="60"/>
      <c r="Q2958" s="60"/>
      <c r="R2958" s="60"/>
      <c r="S2958" s="60"/>
      <c r="T2958" s="60"/>
      <c r="U2958" s="58">
        <f t="shared" si="46"/>
        <v>9.67</v>
      </c>
    </row>
    <row r="2959" spans="1:21">
      <c r="A2959" s="59">
        <v>2201</v>
      </c>
      <c r="B2959" s="59" t="s">
        <v>87</v>
      </c>
      <c r="C2959" s="59">
        <v>2201</v>
      </c>
      <c r="D2959" s="59" t="s">
        <v>87</v>
      </c>
      <c r="E2959" s="59" t="s">
        <v>1670</v>
      </c>
      <c r="F2959" s="59" t="s">
        <v>1670</v>
      </c>
      <c r="G2959" s="59">
        <v>9569300</v>
      </c>
      <c r="H2959" s="59" t="s">
        <v>1044</v>
      </c>
      <c r="I2959" s="60"/>
      <c r="J2959" s="60"/>
      <c r="K2959" s="60"/>
      <c r="L2959" s="60"/>
      <c r="M2959" s="60">
        <v>2.39</v>
      </c>
      <c r="N2959" s="60"/>
      <c r="O2959" s="60">
        <v>3.11</v>
      </c>
      <c r="P2959" s="60"/>
      <c r="Q2959" s="60"/>
      <c r="R2959" s="60"/>
      <c r="S2959" s="60">
        <v>7.26</v>
      </c>
      <c r="T2959" s="60"/>
      <c r="U2959" s="58">
        <f t="shared" si="46"/>
        <v>12.76</v>
      </c>
    </row>
    <row r="2960" spans="1:21">
      <c r="A2960" s="59">
        <v>2201</v>
      </c>
      <c r="B2960" s="59" t="s">
        <v>87</v>
      </c>
      <c r="C2960" s="59">
        <v>2201</v>
      </c>
      <c r="D2960" s="59" t="s">
        <v>87</v>
      </c>
      <c r="E2960" s="59" t="s">
        <v>1670</v>
      </c>
      <c r="F2960" s="59" t="s">
        <v>1670</v>
      </c>
      <c r="G2960" s="59">
        <v>9570000</v>
      </c>
      <c r="H2960" s="59" t="s">
        <v>1045</v>
      </c>
      <c r="I2960" s="60"/>
      <c r="J2960" s="60"/>
      <c r="K2960" s="60"/>
      <c r="L2960" s="60"/>
      <c r="M2960" s="60">
        <v>6.73</v>
      </c>
      <c r="N2960" s="60"/>
      <c r="O2960" s="60">
        <v>4.76</v>
      </c>
      <c r="P2960" s="60"/>
      <c r="Q2960" s="60"/>
      <c r="R2960" s="60"/>
      <c r="S2960" s="60">
        <v>32.78</v>
      </c>
      <c r="T2960" s="60"/>
      <c r="U2960" s="58">
        <f t="shared" si="46"/>
        <v>44.27</v>
      </c>
    </row>
    <row r="2961" spans="1:21">
      <c r="A2961" s="59">
        <v>2201</v>
      </c>
      <c r="B2961" s="59" t="s">
        <v>87</v>
      </c>
      <c r="C2961" s="59">
        <v>2201</v>
      </c>
      <c r="D2961" s="59" t="s">
        <v>87</v>
      </c>
      <c r="E2961" s="59" t="s">
        <v>1670</v>
      </c>
      <c r="F2961" s="59" t="s">
        <v>1670</v>
      </c>
      <c r="G2961" s="59">
        <v>9571000</v>
      </c>
      <c r="H2961" s="59" t="s">
        <v>1046</v>
      </c>
      <c r="I2961" s="60"/>
      <c r="J2961" s="60"/>
      <c r="K2961" s="60"/>
      <c r="L2961" s="60"/>
      <c r="M2961" s="60">
        <v>4.7</v>
      </c>
      <c r="N2961" s="60"/>
      <c r="O2961" s="60">
        <v>0.56000000000000005</v>
      </c>
      <c r="P2961" s="60"/>
      <c r="Q2961" s="60"/>
      <c r="R2961" s="60"/>
      <c r="S2961" s="60">
        <v>1.08</v>
      </c>
      <c r="T2961" s="60"/>
      <c r="U2961" s="58">
        <f t="shared" si="46"/>
        <v>6.34</v>
      </c>
    </row>
    <row r="2962" spans="1:21">
      <c r="A2962" s="59">
        <v>2201</v>
      </c>
      <c r="B2962" s="59" t="s">
        <v>87</v>
      </c>
      <c r="C2962" s="59">
        <v>2201</v>
      </c>
      <c r="D2962" s="59" t="s">
        <v>87</v>
      </c>
      <c r="E2962" s="59" t="s">
        <v>1670</v>
      </c>
      <c r="F2962" s="59" t="s">
        <v>1670</v>
      </c>
      <c r="G2962" s="59">
        <v>9580000</v>
      </c>
      <c r="H2962" s="59" t="s">
        <v>1047</v>
      </c>
      <c r="I2962" s="60"/>
      <c r="J2962" s="60"/>
      <c r="K2962" s="60">
        <v>-54.98</v>
      </c>
      <c r="L2962" s="60">
        <v>278.07</v>
      </c>
      <c r="M2962" s="60">
        <v>-1274.97</v>
      </c>
      <c r="N2962" s="60"/>
      <c r="O2962" s="60">
        <v>22.87</v>
      </c>
      <c r="P2962" s="60">
        <v>-4169.2299999999996</v>
      </c>
      <c r="Q2962" s="60"/>
      <c r="R2962" s="60"/>
      <c r="S2962" s="60">
        <v>6.63</v>
      </c>
      <c r="T2962" s="60"/>
      <c r="U2962" s="58">
        <f t="shared" si="46"/>
        <v>-5191.6099999999997</v>
      </c>
    </row>
    <row r="2963" spans="1:21">
      <c r="A2963" s="59">
        <v>2201</v>
      </c>
      <c r="B2963" s="59" t="s">
        <v>87</v>
      </c>
      <c r="C2963" s="59">
        <v>2201</v>
      </c>
      <c r="D2963" s="59" t="s">
        <v>87</v>
      </c>
      <c r="E2963" s="59" t="s">
        <v>1670</v>
      </c>
      <c r="F2963" s="59" t="s">
        <v>1670</v>
      </c>
      <c r="G2963" s="59">
        <v>9581000</v>
      </c>
      <c r="H2963" s="59" t="s">
        <v>1048</v>
      </c>
      <c r="I2963" s="60"/>
      <c r="J2963" s="60"/>
      <c r="K2963" s="60">
        <v>-23.2</v>
      </c>
      <c r="L2963" s="60">
        <v>383.96</v>
      </c>
      <c r="M2963" s="60">
        <v>1.55</v>
      </c>
      <c r="N2963" s="60"/>
      <c r="O2963" s="60">
        <v>43.65</v>
      </c>
      <c r="P2963" s="60">
        <v>85.6</v>
      </c>
      <c r="Q2963" s="60"/>
      <c r="R2963" s="60"/>
      <c r="S2963" s="60"/>
      <c r="T2963" s="60"/>
      <c r="U2963" s="58">
        <f t="shared" si="46"/>
        <v>491.55999999999995</v>
      </c>
    </row>
    <row r="2964" spans="1:21">
      <c r="A2964" s="59">
        <v>2201</v>
      </c>
      <c r="B2964" s="59" t="s">
        <v>87</v>
      </c>
      <c r="C2964" s="59">
        <v>2201</v>
      </c>
      <c r="D2964" s="59" t="s">
        <v>87</v>
      </c>
      <c r="E2964" s="59" t="s">
        <v>1670</v>
      </c>
      <c r="F2964" s="59" t="s">
        <v>1670</v>
      </c>
      <c r="G2964" s="59">
        <v>9582000</v>
      </c>
      <c r="H2964" s="59" t="s">
        <v>1049</v>
      </c>
      <c r="I2964" s="60"/>
      <c r="J2964" s="60"/>
      <c r="K2964" s="60">
        <v>-0.05</v>
      </c>
      <c r="L2964" s="60">
        <v>21.49</v>
      </c>
      <c r="M2964" s="60">
        <v>3.65</v>
      </c>
      <c r="N2964" s="60"/>
      <c r="O2964" s="60">
        <v>3.48</v>
      </c>
      <c r="P2964" s="60">
        <v>0.12</v>
      </c>
      <c r="Q2964" s="60"/>
      <c r="R2964" s="60"/>
      <c r="S2964" s="60">
        <v>28.37</v>
      </c>
      <c r="T2964" s="60"/>
      <c r="U2964" s="58">
        <f t="shared" si="46"/>
        <v>57.06</v>
      </c>
    </row>
    <row r="2965" spans="1:21">
      <c r="A2965" s="59">
        <v>2201</v>
      </c>
      <c r="B2965" s="59" t="s">
        <v>87</v>
      </c>
      <c r="C2965" s="59">
        <v>2201</v>
      </c>
      <c r="D2965" s="59" t="s">
        <v>87</v>
      </c>
      <c r="E2965" s="59" t="s">
        <v>1670</v>
      </c>
      <c r="F2965" s="59" t="s">
        <v>1670</v>
      </c>
      <c r="G2965" s="59">
        <v>9583000</v>
      </c>
      <c r="H2965" s="59" t="s">
        <v>1050</v>
      </c>
      <c r="I2965" s="60"/>
      <c r="J2965" s="60"/>
      <c r="K2965" s="60">
        <v>1424.12</v>
      </c>
      <c r="L2965" s="60">
        <v>284.49</v>
      </c>
      <c r="M2965" s="60">
        <v>71.62</v>
      </c>
      <c r="N2965" s="60"/>
      <c r="O2965" s="60">
        <v>37.35</v>
      </c>
      <c r="P2965" s="60">
        <v>313.64999999999998</v>
      </c>
      <c r="Q2965" s="60"/>
      <c r="R2965" s="60">
        <v>-68.94</v>
      </c>
      <c r="S2965" s="60"/>
      <c r="T2965" s="60"/>
      <c r="U2965" s="58">
        <f t="shared" si="46"/>
        <v>2062.29</v>
      </c>
    </row>
    <row r="2966" spans="1:21">
      <c r="A2966" s="59">
        <v>2201</v>
      </c>
      <c r="B2966" s="59" t="s">
        <v>87</v>
      </c>
      <c r="C2966" s="59">
        <v>2201</v>
      </c>
      <c r="D2966" s="59" t="s">
        <v>87</v>
      </c>
      <c r="E2966" s="59" t="s">
        <v>1670</v>
      </c>
      <c r="F2966" s="59" t="s">
        <v>1670</v>
      </c>
      <c r="G2966" s="59">
        <v>9585000</v>
      </c>
      <c r="H2966" s="59" t="s">
        <v>1052</v>
      </c>
      <c r="I2966" s="60"/>
      <c r="J2966" s="60"/>
      <c r="K2966" s="60"/>
      <c r="L2966" s="60"/>
      <c r="M2966" s="60">
        <v>6.02</v>
      </c>
      <c r="N2966" s="60"/>
      <c r="O2966" s="60"/>
      <c r="P2966" s="60">
        <v>35.29</v>
      </c>
      <c r="Q2966" s="60"/>
      <c r="R2966" s="60">
        <v>-8.65</v>
      </c>
      <c r="S2966" s="60"/>
      <c r="T2966" s="60"/>
      <c r="U2966" s="58">
        <f t="shared" si="46"/>
        <v>32.660000000000004</v>
      </c>
    </row>
    <row r="2967" spans="1:21">
      <c r="A2967" s="59">
        <v>2201</v>
      </c>
      <c r="B2967" s="59" t="s">
        <v>87</v>
      </c>
      <c r="C2967" s="59">
        <v>2201</v>
      </c>
      <c r="D2967" s="59" t="s">
        <v>87</v>
      </c>
      <c r="E2967" s="59" t="s">
        <v>1670</v>
      </c>
      <c r="F2967" s="59" t="s">
        <v>1670</v>
      </c>
      <c r="G2967" s="59">
        <v>9586000</v>
      </c>
      <c r="H2967" s="59" t="s">
        <v>1053</v>
      </c>
      <c r="I2967" s="60"/>
      <c r="J2967" s="60"/>
      <c r="K2967" s="60">
        <v>-51.42</v>
      </c>
      <c r="L2967" s="60">
        <v>171.15</v>
      </c>
      <c r="M2967" s="60">
        <v>28.17</v>
      </c>
      <c r="N2967" s="60"/>
      <c r="O2967" s="60">
        <v>28.55</v>
      </c>
      <c r="P2967" s="60">
        <v>-75.72</v>
      </c>
      <c r="Q2967" s="60"/>
      <c r="R2967" s="60">
        <v>-17.23</v>
      </c>
      <c r="S2967" s="60">
        <v>0.17</v>
      </c>
      <c r="T2967" s="60"/>
      <c r="U2967" s="58">
        <f t="shared" si="46"/>
        <v>83.670000000000016</v>
      </c>
    </row>
    <row r="2968" spans="1:21">
      <c r="A2968" s="59">
        <v>2201</v>
      </c>
      <c r="B2968" s="59" t="s">
        <v>87</v>
      </c>
      <c r="C2968" s="59">
        <v>2201</v>
      </c>
      <c r="D2968" s="59" t="s">
        <v>87</v>
      </c>
      <c r="E2968" s="59" t="s">
        <v>1670</v>
      </c>
      <c r="F2968" s="59" t="s">
        <v>1670</v>
      </c>
      <c r="G2968" s="59">
        <v>9587000</v>
      </c>
      <c r="H2968" s="59" t="s">
        <v>1054</v>
      </c>
      <c r="I2968" s="60"/>
      <c r="J2968" s="60"/>
      <c r="K2968" s="60">
        <v>-0.09</v>
      </c>
      <c r="L2968" s="60">
        <v>17.79</v>
      </c>
      <c r="M2968" s="60"/>
      <c r="N2968" s="60"/>
      <c r="O2968" s="60">
        <v>0.65</v>
      </c>
      <c r="P2968" s="60">
        <v>5.05</v>
      </c>
      <c r="Q2968" s="60"/>
      <c r="R2968" s="60"/>
      <c r="S2968" s="60"/>
      <c r="T2968" s="60"/>
      <c r="U2968" s="58">
        <f t="shared" si="46"/>
        <v>23.4</v>
      </c>
    </row>
    <row r="2969" spans="1:21">
      <c r="A2969" s="59">
        <v>2201</v>
      </c>
      <c r="B2969" s="59" t="s">
        <v>87</v>
      </c>
      <c r="C2969" s="59">
        <v>2201</v>
      </c>
      <c r="D2969" s="59" t="s">
        <v>87</v>
      </c>
      <c r="E2969" s="59" t="s">
        <v>1670</v>
      </c>
      <c r="F2969" s="59" t="s">
        <v>1670</v>
      </c>
      <c r="G2969" s="59">
        <v>9588000</v>
      </c>
      <c r="H2969" s="59" t="s">
        <v>1055</v>
      </c>
      <c r="I2969" s="60"/>
      <c r="J2969" s="60"/>
      <c r="K2969" s="60">
        <v>-6.42</v>
      </c>
      <c r="L2969" s="60">
        <v>-6823.47</v>
      </c>
      <c r="M2969" s="60">
        <v>195.13</v>
      </c>
      <c r="N2969" s="60"/>
      <c r="O2969" s="60">
        <v>5.87</v>
      </c>
      <c r="P2969" s="60">
        <v>389.52</v>
      </c>
      <c r="Q2969" s="60"/>
      <c r="R2969" s="60">
        <v>1044.8699999999999</v>
      </c>
      <c r="S2969" s="60"/>
      <c r="T2969" s="60"/>
      <c r="U2969" s="58">
        <f t="shared" si="46"/>
        <v>-5194.5000000000009</v>
      </c>
    </row>
    <row r="2970" spans="1:21">
      <c r="A2970" s="59">
        <v>2201</v>
      </c>
      <c r="B2970" s="59" t="s">
        <v>87</v>
      </c>
      <c r="C2970" s="59">
        <v>2201</v>
      </c>
      <c r="D2970" s="59" t="s">
        <v>87</v>
      </c>
      <c r="E2970" s="59" t="s">
        <v>1670</v>
      </c>
      <c r="F2970" s="59" t="s">
        <v>1670</v>
      </c>
      <c r="G2970" s="59">
        <v>9591000</v>
      </c>
      <c r="H2970" s="59" t="s">
        <v>1056</v>
      </c>
      <c r="I2970" s="60"/>
      <c r="J2970" s="60"/>
      <c r="K2970" s="60">
        <v>-11.83</v>
      </c>
      <c r="L2970" s="60">
        <v>75.900000000000006</v>
      </c>
      <c r="M2970" s="60"/>
      <c r="N2970" s="60"/>
      <c r="O2970" s="60">
        <v>2.6</v>
      </c>
      <c r="P2970" s="60">
        <v>26.26</v>
      </c>
      <c r="Q2970" s="60"/>
      <c r="R2970" s="60"/>
      <c r="S2970" s="60"/>
      <c r="T2970" s="60"/>
      <c r="U2970" s="58">
        <f t="shared" si="46"/>
        <v>92.93</v>
      </c>
    </row>
    <row r="2971" spans="1:21">
      <c r="A2971" s="59">
        <v>2201</v>
      </c>
      <c r="B2971" s="59" t="s">
        <v>87</v>
      </c>
      <c r="C2971" s="59">
        <v>2201</v>
      </c>
      <c r="D2971" s="59" t="s">
        <v>87</v>
      </c>
      <c r="E2971" s="59" t="s">
        <v>1670</v>
      </c>
      <c r="F2971" s="59" t="s">
        <v>1670</v>
      </c>
      <c r="G2971" s="59">
        <v>9592000</v>
      </c>
      <c r="H2971" s="59" t="s">
        <v>1057</v>
      </c>
      <c r="I2971" s="60"/>
      <c r="J2971" s="60"/>
      <c r="K2971" s="60"/>
      <c r="L2971" s="60"/>
      <c r="M2971" s="60">
        <v>26.17</v>
      </c>
      <c r="N2971" s="60"/>
      <c r="O2971" s="60">
        <v>34.549999999999997</v>
      </c>
      <c r="P2971" s="60"/>
      <c r="Q2971" s="60"/>
      <c r="R2971" s="60"/>
      <c r="S2971" s="60">
        <v>91.51</v>
      </c>
      <c r="T2971" s="60"/>
      <c r="U2971" s="58">
        <f t="shared" si="46"/>
        <v>152.23000000000002</v>
      </c>
    </row>
    <row r="2972" spans="1:21">
      <c r="A2972" s="59">
        <v>2201</v>
      </c>
      <c r="B2972" s="59" t="s">
        <v>87</v>
      </c>
      <c r="C2972" s="59">
        <v>2201</v>
      </c>
      <c r="D2972" s="59" t="s">
        <v>87</v>
      </c>
      <c r="E2972" s="59" t="s">
        <v>1670</v>
      </c>
      <c r="F2972" s="59" t="s">
        <v>1670</v>
      </c>
      <c r="G2972" s="59">
        <v>9593000</v>
      </c>
      <c r="H2972" s="59" t="s">
        <v>1058</v>
      </c>
      <c r="I2972" s="60"/>
      <c r="J2972" s="60"/>
      <c r="K2972" s="60">
        <v>-96.27</v>
      </c>
      <c r="L2972" s="60">
        <v>188.21</v>
      </c>
      <c r="M2972" s="60">
        <v>-96.23</v>
      </c>
      <c r="N2972" s="60"/>
      <c r="O2972" s="60">
        <v>53.32</v>
      </c>
      <c r="P2972" s="60">
        <v>1583.28</v>
      </c>
      <c r="Q2972" s="60"/>
      <c r="R2972" s="60">
        <v>-335.79</v>
      </c>
      <c r="S2972" s="60">
        <v>0</v>
      </c>
      <c r="T2972" s="60"/>
      <c r="U2972" s="58">
        <f t="shared" si="46"/>
        <v>1296.52</v>
      </c>
    </row>
    <row r="2973" spans="1:21">
      <c r="A2973" s="59">
        <v>2201</v>
      </c>
      <c r="B2973" s="59" t="s">
        <v>87</v>
      </c>
      <c r="C2973" s="59">
        <v>2201</v>
      </c>
      <c r="D2973" s="59" t="s">
        <v>87</v>
      </c>
      <c r="E2973" s="59" t="s">
        <v>1670</v>
      </c>
      <c r="F2973" s="59" t="s">
        <v>1670</v>
      </c>
      <c r="G2973" s="59">
        <v>9594000</v>
      </c>
      <c r="H2973" s="59" t="s">
        <v>1059</v>
      </c>
      <c r="I2973" s="60"/>
      <c r="J2973" s="60"/>
      <c r="K2973" s="60">
        <v>0.86</v>
      </c>
      <c r="L2973" s="60">
        <v>389.67</v>
      </c>
      <c r="M2973" s="60">
        <v>275.39</v>
      </c>
      <c r="N2973" s="60"/>
      <c r="O2973" s="60">
        <v>46.94</v>
      </c>
      <c r="P2973" s="60">
        <v>1345</v>
      </c>
      <c r="Q2973" s="60"/>
      <c r="R2973" s="60">
        <v>-312.29000000000002</v>
      </c>
      <c r="S2973" s="60">
        <v>1.74</v>
      </c>
      <c r="T2973" s="60"/>
      <c r="U2973" s="58">
        <f t="shared" si="46"/>
        <v>1747.3100000000002</v>
      </c>
    </row>
    <row r="2974" spans="1:21">
      <c r="A2974" s="59">
        <v>2201</v>
      </c>
      <c r="B2974" s="59" t="s">
        <v>87</v>
      </c>
      <c r="C2974" s="59">
        <v>2201</v>
      </c>
      <c r="D2974" s="59" t="s">
        <v>87</v>
      </c>
      <c r="E2974" s="59" t="s">
        <v>1670</v>
      </c>
      <c r="F2974" s="59" t="s">
        <v>1670</v>
      </c>
      <c r="G2974" s="59">
        <v>9596000</v>
      </c>
      <c r="H2974" s="59" t="s">
        <v>1061</v>
      </c>
      <c r="I2974" s="60"/>
      <c r="J2974" s="60"/>
      <c r="K2974" s="60"/>
      <c r="L2974" s="60"/>
      <c r="M2974" s="60"/>
      <c r="N2974" s="60"/>
      <c r="O2974" s="60">
        <v>2.95</v>
      </c>
      <c r="P2974" s="60">
        <v>7.9</v>
      </c>
      <c r="Q2974" s="60"/>
      <c r="R2974" s="60"/>
      <c r="S2974" s="60"/>
      <c r="T2974" s="60"/>
      <c r="U2974" s="58">
        <f t="shared" si="46"/>
        <v>10.850000000000001</v>
      </c>
    </row>
    <row r="2975" spans="1:21">
      <c r="A2975" s="59">
        <v>2201</v>
      </c>
      <c r="B2975" s="59" t="s">
        <v>87</v>
      </c>
      <c r="C2975" s="59">
        <v>2201</v>
      </c>
      <c r="D2975" s="59" t="s">
        <v>87</v>
      </c>
      <c r="E2975" s="59" t="s">
        <v>1670</v>
      </c>
      <c r="F2975" s="59" t="s">
        <v>1670</v>
      </c>
      <c r="G2975" s="59">
        <v>9597000</v>
      </c>
      <c r="H2975" s="59" t="s">
        <v>1062</v>
      </c>
      <c r="I2975" s="60"/>
      <c r="J2975" s="60"/>
      <c r="K2975" s="60"/>
      <c r="L2975" s="60"/>
      <c r="M2975" s="60"/>
      <c r="N2975" s="60"/>
      <c r="O2975" s="60"/>
      <c r="P2975" s="60">
        <v>0.86</v>
      </c>
      <c r="Q2975" s="60"/>
      <c r="R2975" s="60"/>
      <c r="S2975" s="60"/>
      <c r="T2975" s="60"/>
      <c r="U2975" s="58">
        <f t="shared" si="46"/>
        <v>0.86</v>
      </c>
    </row>
    <row r="2976" spans="1:21">
      <c r="A2976" s="59">
        <v>2201</v>
      </c>
      <c r="B2976" s="59" t="s">
        <v>87</v>
      </c>
      <c r="C2976" s="59">
        <v>2201</v>
      </c>
      <c r="D2976" s="59" t="s">
        <v>87</v>
      </c>
      <c r="E2976" s="59" t="s">
        <v>1670</v>
      </c>
      <c r="F2976" s="59" t="s">
        <v>1670</v>
      </c>
      <c r="G2976" s="59">
        <v>9903000</v>
      </c>
      <c r="H2976" s="59" t="s">
        <v>1065</v>
      </c>
      <c r="I2976" s="60"/>
      <c r="J2976" s="60"/>
      <c r="K2976" s="60"/>
      <c r="L2976" s="60"/>
      <c r="M2976" s="60">
        <v>1.98</v>
      </c>
      <c r="N2976" s="60"/>
      <c r="O2976" s="60"/>
      <c r="P2976" s="60">
        <v>4.1900000000000004</v>
      </c>
      <c r="Q2976" s="60"/>
      <c r="R2976" s="60"/>
      <c r="S2976" s="60"/>
      <c r="T2976" s="60"/>
      <c r="U2976" s="58">
        <f t="shared" si="46"/>
        <v>6.17</v>
      </c>
    </row>
    <row r="2977" spans="1:21">
      <c r="A2977" s="59">
        <v>2201</v>
      </c>
      <c r="B2977" s="59" t="s">
        <v>87</v>
      </c>
      <c r="C2977" s="59">
        <v>2201</v>
      </c>
      <c r="D2977" s="59" t="s">
        <v>87</v>
      </c>
      <c r="E2977" s="59" t="s">
        <v>1670</v>
      </c>
      <c r="F2977" s="59" t="s">
        <v>1670</v>
      </c>
      <c r="G2977" s="59">
        <v>9920000</v>
      </c>
      <c r="H2977" s="59" t="s">
        <v>1068</v>
      </c>
      <c r="I2977" s="60"/>
      <c r="J2977" s="60"/>
      <c r="K2977" s="60">
        <v>0.04</v>
      </c>
      <c r="L2977" s="60">
        <v>13789.23</v>
      </c>
      <c r="M2977" s="60">
        <v>292.85000000000002</v>
      </c>
      <c r="N2977" s="60"/>
      <c r="O2977" s="60">
        <v>0</v>
      </c>
      <c r="P2977" s="60">
        <v>0</v>
      </c>
      <c r="Q2977" s="60">
        <v>-795.21</v>
      </c>
      <c r="R2977" s="60"/>
      <c r="S2977" s="60">
        <v>0</v>
      </c>
      <c r="T2977" s="60"/>
      <c r="U2977" s="58">
        <f t="shared" si="46"/>
        <v>13286.91</v>
      </c>
    </row>
    <row r="2978" spans="1:21">
      <c r="A2978" s="59">
        <v>2201</v>
      </c>
      <c r="B2978" s="59" t="s">
        <v>87</v>
      </c>
      <c r="C2978" s="59">
        <v>2201</v>
      </c>
      <c r="D2978" s="59" t="s">
        <v>87</v>
      </c>
      <c r="E2978" s="59" t="s">
        <v>1670</v>
      </c>
      <c r="F2978" s="59" t="s">
        <v>1670</v>
      </c>
      <c r="G2978" s="59">
        <v>9935000</v>
      </c>
      <c r="H2978" s="59" t="s">
        <v>1070</v>
      </c>
      <c r="I2978" s="60"/>
      <c r="J2978" s="60"/>
      <c r="K2978" s="60"/>
      <c r="L2978" s="60"/>
      <c r="M2978" s="60">
        <v>6.52</v>
      </c>
      <c r="N2978" s="60"/>
      <c r="O2978" s="60"/>
      <c r="P2978" s="60"/>
      <c r="Q2978" s="60"/>
      <c r="R2978" s="60"/>
      <c r="S2978" s="60"/>
      <c r="T2978" s="60"/>
      <c r="U2978" s="58">
        <f t="shared" si="46"/>
        <v>6.52</v>
      </c>
    </row>
    <row r="2979" spans="1:21">
      <c r="A2979" s="59">
        <v>2201</v>
      </c>
      <c r="B2979" s="59" t="s">
        <v>87</v>
      </c>
      <c r="C2979" s="59">
        <v>2201</v>
      </c>
      <c r="D2979" s="59" t="s">
        <v>87</v>
      </c>
      <c r="E2979" s="59" t="s">
        <v>1671</v>
      </c>
      <c r="F2979" s="59" t="s">
        <v>1671</v>
      </c>
      <c r="G2979" s="59">
        <v>9184100</v>
      </c>
      <c r="H2979" s="59" t="s">
        <v>93</v>
      </c>
      <c r="I2979" s="60">
        <v>3680.99</v>
      </c>
      <c r="J2979" s="60">
        <v>1893.19</v>
      </c>
      <c r="K2979" s="60">
        <v>4643.08</v>
      </c>
      <c r="L2979" s="60">
        <v>5257.59</v>
      </c>
      <c r="M2979" s="60">
        <v>1592.27</v>
      </c>
      <c r="N2979" s="60">
        <v>3923.24</v>
      </c>
      <c r="O2979" s="60">
        <v>4477.49</v>
      </c>
      <c r="P2979" s="60">
        <v>4349.83</v>
      </c>
      <c r="Q2979" s="60">
        <v>3209.25</v>
      </c>
      <c r="R2979" s="60">
        <v>5881.72</v>
      </c>
      <c r="S2979" s="60">
        <v>10105.24</v>
      </c>
      <c r="T2979" s="60">
        <v>3097.94</v>
      </c>
      <c r="U2979" s="58">
        <f t="shared" si="46"/>
        <v>52111.83</v>
      </c>
    </row>
    <row r="2980" spans="1:21">
      <c r="A2980" s="59">
        <v>2201</v>
      </c>
      <c r="B2980" s="59" t="s">
        <v>87</v>
      </c>
      <c r="C2980" s="59">
        <v>2201</v>
      </c>
      <c r="D2980" s="59" t="s">
        <v>87</v>
      </c>
      <c r="E2980" s="59" t="s">
        <v>1671</v>
      </c>
      <c r="F2980" s="59" t="s">
        <v>1671</v>
      </c>
      <c r="G2980" s="59">
        <v>9922000</v>
      </c>
      <c r="H2980" s="59" t="s">
        <v>1403</v>
      </c>
      <c r="I2980" s="60">
        <v>-3680.99</v>
      </c>
      <c r="J2980" s="60">
        <v>-1893.19</v>
      </c>
      <c r="K2980" s="60">
        <v>-4643.08</v>
      </c>
      <c r="L2980" s="60">
        <v>-5257.59</v>
      </c>
      <c r="M2980" s="60">
        <v>-1592.27</v>
      </c>
      <c r="N2980" s="60">
        <v>-3923.24</v>
      </c>
      <c r="O2980" s="60">
        <v>-4477.49</v>
      </c>
      <c r="P2980" s="60">
        <v>-4349.83</v>
      </c>
      <c r="Q2980" s="60">
        <v>-3209.25</v>
      </c>
      <c r="R2980" s="60">
        <v>-5881.72</v>
      </c>
      <c r="S2980" s="60">
        <v>-10105.24</v>
      </c>
      <c r="T2980" s="60">
        <v>-3097.94</v>
      </c>
      <c r="U2980" s="58">
        <f t="shared" si="46"/>
        <v>-52111.83</v>
      </c>
    </row>
    <row r="2981" spans="1:21">
      <c r="A2981" s="59">
        <v>2201</v>
      </c>
      <c r="B2981" s="59" t="s">
        <v>87</v>
      </c>
      <c r="C2981" s="59">
        <v>2201</v>
      </c>
      <c r="D2981" s="59" t="s">
        <v>87</v>
      </c>
      <c r="E2981" s="59" t="s">
        <v>1672</v>
      </c>
      <c r="F2981" s="59" t="s">
        <v>1672</v>
      </c>
      <c r="G2981" s="59">
        <v>9184100</v>
      </c>
      <c r="H2981" s="59" t="s">
        <v>93</v>
      </c>
      <c r="I2981" s="60">
        <v>-1055.55</v>
      </c>
      <c r="J2981" s="60">
        <v>2905.83</v>
      </c>
      <c r="K2981" s="60">
        <v>-9110.2199999999993</v>
      </c>
      <c r="L2981" s="60">
        <v>-32.26</v>
      </c>
      <c r="M2981" s="60">
        <v>8643.2000000000007</v>
      </c>
      <c r="N2981" s="60">
        <v>-6475.54</v>
      </c>
      <c r="O2981" s="60">
        <v>13586.8</v>
      </c>
      <c r="P2981" s="60">
        <v>-2142.9499999999998</v>
      </c>
      <c r="Q2981" s="60">
        <v>18.13</v>
      </c>
      <c r="R2981" s="60">
        <v>101.76</v>
      </c>
      <c r="S2981" s="60">
        <v>1808.63</v>
      </c>
      <c r="T2981" s="60">
        <v>-549.82000000000005</v>
      </c>
      <c r="U2981" s="58">
        <f t="shared" si="46"/>
        <v>7698.010000000002</v>
      </c>
    </row>
    <row r="2982" spans="1:21">
      <c r="A2982" s="59">
        <v>2201</v>
      </c>
      <c r="B2982" s="59" t="s">
        <v>87</v>
      </c>
      <c r="C2982" s="59">
        <v>2201</v>
      </c>
      <c r="D2982" s="59" t="s">
        <v>87</v>
      </c>
      <c r="E2982" s="59" t="s">
        <v>1672</v>
      </c>
      <c r="F2982" s="59" t="s">
        <v>1672</v>
      </c>
      <c r="G2982" s="59">
        <v>9512000</v>
      </c>
      <c r="H2982" s="59" t="s">
        <v>1024</v>
      </c>
      <c r="I2982" s="60"/>
      <c r="J2982" s="60"/>
      <c r="K2982" s="60"/>
      <c r="L2982" s="60"/>
      <c r="M2982" s="60"/>
      <c r="N2982" s="60">
        <v>775.94</v>
      </c>
      <c r="O2982" s="60"/>
      <c r="P2982" s="60"/>
      <c r="Q2982" s="60"/>
      <c r="R2982" s="60"/>
      <c r="S2982" s="60"/>
      <c r="T2982" s="60"/>
      <c r="U2982" s="58">
        <f t="shared" si="46"/>
        <v>775.94</v>
      </c>
    </row>
    <row r="2983" spans="1:21">
      <c r="A2983" s="59">
        <v>2201</v>
      </c>
      <c r="B2983" s="59" t="s">
        <v>87</v>
      </c>
      <c r="C2983" s="59">
        <v>2201</v>
      </c>
      <c r="D2983" s="59" t="s">
        <v>87</v>
      </c>
      <c r="E2983" s="59" t="s">
        <v>1672</v>
      </c>
      <c r="F2983" s="59" t="s">
        <v>1672</v>
      </c>
      <c r="G2983" s="59">
        <v>9554000</v>
      </c>
      <c r="H2983" s="59" t="s">
        <v>1033</v>
      </c>
      <c r="I2983" s="60"/>
      <c r="J2983" s="60"/>
      <c r="K2983" s="60"/>
      <c r="L2983" s="60"/>
      <c r="M2983" s="60"/>
      <c r="N2983" s="60">
        <v>-775.94</v>
      </c>
      <c r="O2983" s="60"/>
      <c r="P2983" s="60"/>
      <c r="Q2983" s="60"/>
      <c r="R2983" s="60"/>
      <c r="S2983" s="60"/>
      <c r="T2983" s="60"/>
      <c r="U2983" s="58">
        <f t="shared" si="46"/>
        <v>-775.94</v>
      </c>
    </row>
    <row r="2984" spans="1:21">
      <c r="A2984" s="59">
        <v>2201</v>
      </c>
      <c r="B2984" s="59" t="s">
        <v>87</v>
      </c>
      <c r="C2984" s="59">
        <v>2201</v>
      </c>
      <c r="D2984" s="59" t="s">
        <v>87</v>
      </c>
      <c r="E2984" s="59" t="s">
        <v>1672</v>
      </c>
      <c r="F2984" s="59" t="s">
        <v>1672</v>
      </c>
      <c r="G2984" s="59">
        <v>9571000</v>
      </c>
      <c r="H2984" s="59" t="s">
        <v>1046</v>
      </c>
      <c r="I2984" s="60">
        <v>1055.55</v>
      </c>
      <c r="J2984" s="60">
        <v>-2906.07</v>
      </c>
      <c r="K2984" s="60">
        <v>9169.09</v>
      </c>
      <c r="L2984" s="60">
        <v>32.64</v>
      </c>
      <c r="M2984" s="60">
        <v>-76</v>
      </c>
      <c r="N2984" s="60">
        <v>447.89</v>
      </c>
      <c r="O2984" s="60">
        <v>611.24</v>
      </c>
      <c r="P2984" s="60">
        <v>2145.65</v>
      </c>
      <c r="Q2984" s="60">
        <v>-0.32</v>
      </c>
      <c r="R2984" s="60">
        <v>-105.14</v>
      </c>
      <c r="S2984" s="60">
        <v>-1788.85</v>
      </c>
      <c r="T2984" s="60">
        <v>671.9</v>
      </c>
      <c r="U2984" s="58">
        <f t="shared" si="46"/>
        <v>9257.58</v>
      </c>
    </row>
    <row r="2985" spans="1:21">
      <c r="A2985" s="59">
        <v>2201</v>
      </c>
      <c r="B2985" s="59" t="s">
        <v>87</v>
      </c>
      <c r="C2985" s="59">
        <v>2201</v>
      </c>
      <c r="D2985" s="59" t="s">
        <v>87</v>
      </c>
      <c r="E2985" s="59" t="s">
        <v>1672</v>
      </c>
      <c r="F2985" s="59" t="s">
        <v>1672</v>
      </c>
      <c r="G2985" s="59">
        <v>9586000</v>
      </c>
      <c r="H2985" s="59" t="s">
        <v>1053</v>
      </c>
      <c r="I2985" s="60"/>
      <c r="J2985" s="60"/>
      <c r="K2985" s="60">
        <v>-58.33</v>
      </c>
      <c r="L2985" s="60"/>
      <c r="M2985" s="60"/>
      <c r="N2985" s="60"/>
      <c r="O2985" s="60">
        <v>-258.88</v>
      </c>
      <c r="P2985" s="60"/>
      <c r="Q2985" s="60"/>
      <c r="R2985" s="60"/>
      <c r="S2985" s="60"/>
      <c r="T2985" s="60"/>
      <c r="U2985" s="58">
        <f t="shared" si="46"/>
        <v>-317.20999999999998</v>
      </c>
    </row>
    <row r="2986" spans="1:21">
      <c r="A2986" s="59">
        <v>2201</v>
      </c>
      <c r="B2986" s="59" t="s">
        <v>87</v>
      </c>
      <c r="C2986" s="59">
        <v>2201</v>
      </c>
      <c r="D2986" s="59" t="s">
        <v>87</v>
      </c>
      <c r="E2986" s="59" t="s">
        <v>1672</v>
      </c>
      <c r="F2986" s="59" t="s">
        <v>1672</v>
      </c>
      <c r="G2986" s="59">
        <v>9593000</v>
      </c>
      <c r="H2986" s="59" t="s">
        <v>1058</v>
      </c>
      <c r="I2986" s="60"/>
      <c r="J2986" s="60">
        <v>0.24</v>
      </c>
      <c r="K2986" s="60">
        <v>-0.54</v>
      </c>
      <c r="L2986" s="60">
        <v>-0.38</v>
      </c>
      <c r="M2986" s="60">
        <v>1.85</v>
      </c>
      <c r="N2986" s="60">
        <v>-16.64</v>
      </c>
      <c r="O2986" s="60">
        <v>-6528.26</v>
      </c>
      <c r="P2986" s="60">
        <v>-2.7</v>
      </c>
      <c r="Q2986" s="60">
        <v>-17.809999999999999</v>
      </c>
      <c r="R2986" s="60">
        <v>3.38</v>
      </c>
      <c r="S2986" s="60">
        <v>-19.78</v>
      </c>
      <c r="T2986" s="60">
        <v>-122.08</v>
      </c>
      <c r="U2986" s="58">
        <f t="shared" si="46"/>
        <v>-6702.72</v>
      </c>
    </row>
    <row r="2987" spans="1:21">
      <c r="A2987" s="59">
        <v>2201</v>
      </c>
      <c r="B2987" s="59" t="s">
        <v>87</v>
      </c>
      <c r="C2987" s="59">
        <v>2201</v>
      </c>
      <c r="D2987" s="59" t="s">
        <v>87</v>
      </c>
      <c r="E2987" s="59" t="s">
        <v>1672</v>
      </c>
      <c r="F2987" s="59" t="s">
        <v>1672</v>
      </c>
      <c r="G2987" s="59">
        <v>9594000</v>
      </c>
      <c r="H2987" s="59" t="s">
        <v>1059</v>
      </c>
      <c r="I2987" s="60"/>
      <c r="J2987" s="60"/>
      <c r="K2987" s="60"/>
      <c r="L2987" s="60"/>
      <c r="M2987" s="60">
        <v>-8569.0499999999993</v>
      </c>
      <c r="N2987" s="60">
        <v>6044.29</v>
      </c>
      <c r="O2987" s="60">
        <v>-7410.9</v>
      </c>
      <c r="P2987" s="60"/>
      <c r="Q2987" s="60"/>
      <c r="R2987" s="60"/>
      <c r="S2987" s="60"/>
      <c r="T2987" s="60"/>
      <c r="U2987" s="58">
        <f t="shared" si="46"/>
        <v>-9935.66</v>
      </c>
    </row>
    <row r="2988" spans="1:21">
      <c r="A2988" s="59">
        <v>2201</v>
      </c>
      <c r="B2988" s="59" t="s">
        <v>87</v>
      </c>
      <c r="C2988" s="59">
        <v>2201</v>
      </c>
      <c r="D2988" s="59" t="s">
        <v>87</v>
      </c>
      <c r="E2988" s="59" t="s">
        <v>1673</v>
      </c>
      <c r="F2988" s="59" t="s">
        <v>1673</v>
      </c>
      <c r="G2988" s="59">
        <v>9184100</v>
      </c>
      <c r="H2988" s="59" t="s">
        <v>93</v>
      </c>
      <c r="I2988" s="60">
        <v>-813.34</v>
      </c>
      <c r="J2988" s="60">
        <v>0</v>
      </c>
      <c r="K2988" s="60">
        <v>-1397.52</v>
      </c>
      <c r="L2988" s="60">
        <v>-0.01</v>
      </c>
      <c r="M2988" s="60">
        <v>548.4</v>
      </c>
      <c r="N2988" s="60">
        <v>-646.14</v>
      </c>
      <c r="O2988" s="60">
        <v>670.07</v>
      </c>
      <c r="P2988" s="60">
        <v>18.02</v>
      </c>
      <c r="Q2988" s="60">
        <v>0.03</v>
      </c>
      <c r="R2988" s="60">
        <v>57.53</v>
      </c>
      <c r="S2988" s="60">
        <v>878.85</v>
      </c>
      <c r="T2988" s="60">
        <v>-477.37</v>
      </c>
      <c r="U2988" s="58">
        <f t="shared" si="46"/>
        <v>-1161.48</v>
      </c>
    </row>
    <row r="2989" spans="1:21">
      <c r="A2989" s="59">
        <v>2201</v>
      </c>
      <c r="B2989" s="59" t="s">
        <v>87</v>
      </c>
      <c r="C2989" s="59">
        <v>2201</v>
      </c>
      <c r="D2989" s="59" t="s">
        <v>87</v>
      </c>
      <c r="E2989" s="59" t="s">
        <v>1673</v>
      </c>
      <c r="F2989" s="59" t="s">
        <v>1673</v>
      </c>
      <c r="G2989" s="59">
        <v>9571000</v>
      </c>
      <c r="H2989" s="59" t="s">
        <v>1046</v>
      </c>
      <c r="I2989" s="60">
        <v>488.9</v>
      </c>
      <c r="J2989" s="60">
        <v>0</v>
      </c>
      <c r="K2989" s="60">
        <v>1397.53</v>
      </c>
      <c r="L2989" s="60">
        <v>0.01</v>
      </c>
      <c r="M2989" s="60">
        <v>10.94</v>
      </c>
      <c r="N2989" s="60">
        <v>89.22</v>
      </c>
      <c r="O2989" s="60">
        <v>-1.71</v>
      </c>
      <c r="P2989" s="60">
        <v>-17.239999999999998</v>
      </c>
      <c r="Q2989" s="60">
        <v>-0.03</v>
      </c>
      <c r="R2989" s="60">
        <v>-57.62</v>
      </c>
      <c r="S2989" s="60">
        <v>-878.83</v>
      </c>
      <c r="T2989" s="60">
        <v>477.37</v>
      </c>
      <c r="U2989" s="58">
        <f t="shared" si="46"/>
        <v>1508.54</v>
      </c>
    </row>
    <row r="2990" spans="1:21">
      <c r="A2990" s="59">
        <v>2201</v>
      </c>
      <c r="B2990" s="59" t="s">
        <v>87</v>
      </c>
      <c r="C2990" s="59">
        <v>2201</v>
      </c>
      <c r="D2990" s="59" t="s">
        <v>87</v>
      </c>
      <c r="E2990" s="59" t="s">
        <v>1673</v>
      </c>
      <c r="F2990" s="59" t="s">
        <v>1673</v>
      </c>
      <c r="G2990" s="59">
        <v>9593000</v>
      </c>
      <c r="H2990" s="59" t="s">
        <v>1058</v>
      </c>
      <c r="I2990" s="60">
        <v>324.44</v>
      </c>
      <c r="J2990" s="60"/>
      <c r="K2990" s="60">
        <v>-0.01</v>
      </c>
      <c r="L2990" s="60"/>
      <c r="M2990" s="60"/>
      <c r="N2990" s="60"/>
      <c r="O2990" s="60">
        <v>-154.75</v>
      </c>
      <c r="P2990" s="60">
        <v>-0.78</v>
      </c>
      <c r="Q2990" s="60"/>
      <c r="R2990" s="60">
        <v>0.09</v>
      </c>
      <c r="S2990" s="60">
        <v>-0.02</v>
      </c>
      <c r="T2990" s="60">
        <v>0</v>
      </c>
      <c r="U2990" s="58">
        <f t="shared" si="46"/>
        <v>168.97</v>
      </c>
    </row>
    <row r="2991" spans="1:21">
      <c r="A2991" s="59">
        <v>2201</v>
      </c>
      <c r="B2991" s="59" t="s">
        <v>87</v>
      </c>
      <c r="C2991" s="59">
        <v>2201</v>
      </c>
      <c r="D2991" s="59" t="s">
        <v>87</v>
      </c>
      <c r="E2991" s="59" t="s">
        <v>1673</v>
      </c>
      <c r="F2991" s="59" t="s">
        <v>1673</v>
      </c>
      <c r="G2991" s="59">
        <v>9594000</v>
      </c>
      <c r="H2991" s="59" t="s">
        <v>1059</v>
      </c>
      <c r="I2991" s="60"/>
      <c r="J2991" s="60"/>
      <c r="K2991" s="60"/>
      <c r="L2991" s="60"/>
      <c r="M2991" s="60">
        <v>-559.34</v>
      </c>
      <c r="N2991" s="60">
        <v>556.91999999999996</v>
      </c>
      <c r="O2991" s="60">
        <v>-513.61</v>
      </c>
      <c r="P2991" s="60"/>
      <c r="Q2991" s="60"/>
      <c r="R2991" s="60"/>
      <c r="S2991" s="60"/>
      <c r="T2991" s="60"/>
      <c r="U2991" s="58">
        <f t="shared" si="46"/>
        <v>-516.03000000000009</v>
      </c>
    </row>
    <row r="2992" spans="1:21">
      <c r="A2992" s="59">
        <v>2201</v>
      </c>
      <c r="B2992" s="59" t="s">
        <v>87</v>
      </c>
      <c r="C2992" s="59">
        <v>2201</v>
      </c>
      <c r="D2992" s="59" t="s">
        <v>87</v>
      </c>
      <c r="E2992" s="59" t="s">
        <v>1674</v>
      </c>
      <c r="F2992" s="59" t="s">
        <v>1674</v>
      </c>
      <c r="G2992" s="59">
        <v>9184100</v>
      </c>
      <c r="H2992" s="59" t="s">
        <v>93</v>
      </c>
      <c r="I2992" s="60">
        <v>-58.09</v>
      </c>
      <c r="J2992" s="60">
        <v>0</v>
      </c>
      <c r="K2992" s="60">
        <v>0</v>
      </c>
      <c r="L2992" s="60">
        <v>-6.53</v>
      </c>
      <c r="M2992" s="60">
        <v>-76.37</v>
      </c>
      <c r="N2992" s="60">
        <v>-0.3</v>
      </c>
      <c r="O2992" s="60">
        <v>-5.55</v>
      </c>
      <c r="P2992" s="60">
        <v>-23.37</v>
      </c>
      <c r="Q2992" s="60">
        <v>-64.31</v>
      </c>
      <c r="R2992" s="60">
        <v>1.56</v>
      </c>
      <c r="S2992" s="60">
        <v>40.17</v>
      </c>
      <c r="T2992" s="60">
        <v>-3.74</v>
      </c>
      <c r="U2992" s="58">
        <f t="shared" si="46"/>
        <v>-196.53000000000003</v>
      </c>
    </row>
    <row r="2993" spans="1:21">
      <c r="A2993" s="59">
        <v>2201</v>
      </c>
      <c r="B2993" s="59" t="s">
        <v>87</v>
      </c>
      <c r="C2993" s="59">
        <v>2201</v>
      </c>
      <c r="D2993" s="59" t="s">
        <v>87</v>
      </c>
      <c r="E2993" s="59" t="s">
        <v>1674</v>
      </c>
      <c r="F2993" s="59" t="s">
        <v>1674</v>
      </c>
      <c r="G2993" s="59">
        <v>9571000</v>
      </c>
      <c r="H2993" s="59" t="s">
        <v>1046</v>
      </c>
      <c r="I2993" s="60">
        <v>17.59</v>
      </c>
      <c r="J2993" s="60"/>
      <c r="K2993" s="60"/>
      <c r="L2993" s="60">
        <v>12.42</v>
      </c>
      <c r="M2993" s="60">
        <v>76.37</v>
      </c>
      <c r="N2993" s="60">
        <v>0.3</v>
      </c>
      <c r="O2993" s="60">
        <v>5.55</v>
      </c>
      <c r="P2993" s="60">
        <v>23.37</v>
      </c>
      <c r="Q2993" s="60">
        <v>64.31</v>
      </c>
      <c r="R2993" s="60">
        <v>-1.56</v>
      </c>
      <c r="S2993" s="60">
        <v>-40.17</v>
      </c>
      <c r="T2993" s="60">
        <v>3.74</v>
      </c>
      <c r="U2993" s="58">
        <f t="shared" si="46"/>
        <v>161.92000000000002</v>
      </c>
    </row>
    <row r="2994" spans="1:21">
      <c r="A2994" s="59">
        <v>2201</v>
      </c>
      <c r="B2994" s="59" t="s">
        <v>87</v>
      </c>
      <c r="C2994" s="59">
        <v>2201</v>
      </c>
      <c r="D2994" s="59" t="s">
        <v>87</v>
      </c>
      <c r="E2994" s="59" t="s">
        <v>1674</v>
      </c>
      <c r="F2994" s="59" t="s">
        <v>1674</v>
      </c>
      <c r="G2994" s="59">
        <v>9593000</v>
      </c>
      <c r="H2994" s="59" t="s">
        <v>1058</v>
      </c>
      <c r="I2994" s="60">
        <v>40.5</v>
      </c>
      <c r="J2994" s="60"/>
      <c r="K2994" s="60"/>
      <c r="L2994" s="60">
        <v>-5.89</v>
      </c>
      <c r="M2994" s="60"/>
      <c r="N2994" s="60"/>
      <c r="O2994" s="60"/>
      <c r="P2994" s="60"/>
      <c r="Q2994" s="60"/>
      <c r="R2994" s="60"/>
      <c r="S2994" s="60"/>
      <c r="T2994" s="60"/>
      <c r="U2994" s="58">
        <f t="shared" si="46"/>
        <v>34.61</v>
      </c>
    </row>
    <row r="2995" spans="1:21">
      <c r="A2995" s="59">
        <v>2201</v>
      </c>
      <c r="B2995" s="59" t="s">
        <v>87</v>
      </c>
      <c r="C2995" s="59">
        <v>2201</v>
      </c>
      <c r="D2995" s="59" t="s">
        <v>87</v>
      </c>
      <c r="E2995" s="59" t="s">
        <v>1675</v>
      </c>
      <c r="F2995" s="59" t="s">
        <v>1675</v>
      </c>
      <c r="G2995" s="59">
        <v>9184100</v>
      </c>
      <c r="H2995" s="59" t="s">
        <v>93</v>
      </c>
      <c r="I2995" s="60">
        <v>-79.91</v>
      </c>
      <c r="J2995" s="60"/>
      <c r="K2995" s="60">
        <v>-573.92999999999995</v>
      </c>
      <c r="L2995" s="60"/>
      <c r="M2995" s="60">
        <v>0</v>
      </c>
      <c r="N2995" s="60">
        <v>0</v>
      </c>
      <c r="O2995" s="60">
        <v>0</v>
      </c>
      <c r="P2995" s="60">
        <v>0</v>
      </c>
      <c r="Q2995" s="60">
        <v>0</v>
      </c>
      <c r="R2995" s="60"/>
      <c r="S2995" s="60">
        <v>0</v>
      </c>
      <c r="T2995" s="60"/>
      <c r="U2995" s="58">
        <f t="shared" si="46"/>
        <v>-653.83999999999992</v>
      </c>
    </row>
    <row r="2996" spans="1:21">
      <c r="A2996" s="59">
        <v>2201</v>
      </c>
      <c r="B2996" s="59" t="s">
        <v>87</v>
      </c>
      <c r="C2996" s="59">
        <v>2201</v>
      </c>
      <c r="D2996" s="59" t="s">
        <v>87</v>
      </c>
      <c r="E2996" s="59" t="s">
        <v>1675</v>
      </c>
      <c r="F2996" s="59" t="s">
        <v>1675</v>
      </c>
      <c r="G2996" s="59">
        <v>9571000</v>
      </c>
      <c r="H2996" s="59" t="s">
        <v>1046</v>
      </c>
      <c r="I2996" s="60">
        <v>79.91</v>
      </c>
      <c r="J2996" s="60"/>
      <c r="K2996" s="60">
        <v>573.92999999999995</v>
      </c>
      <c r="L2996" s="60"/>
      <c r="M2996" s="60"/>
      <c r="N2996" s="60"/>
      <c r="O2996" s="60"/>
      <c r="P2996" s="60"/>
      <c r="Q2996" s="60"/>
      <c r="R2996" s="60"/>
      <c r="S2996" s="60"/>
      <c r="T2996" s="60"/>
      <c r="U2996" s="58">
        <f t="shared" si="46"/>
        <v>653.83999999999992</v>
      </c>
    </row>
    <row r="2997" spans="1:21">
      <c r="A2997" s="59">
        <v>2201</v>
      </c>
      <c r="B2997" s="59" t="s">
        <v>87</v>
      </c>
      <c r="C2997" s="59">
        <v>2201</v>
      </c>
      <c r="D2997" s="59" t="s">
        <v>87</v>
      </c>
      <c r="E2997" s="59" t="s">
        <v>1676</v>
      </c>
      <c r="F2997" s="59" t="s">
        <v>1676</v>
      </c>
      <c r="G2997" s="59">
        <v>9184100</v>
      </c>
      <c r="H2997" s="59" t="s">
        <v>93</v>
      </c>
      <c r="I2997" s="60"/>
      <c r="J2997" s="60">
        <v>0</v>
      </c>
      <c r="K2997" s="60"/>
      <c r="L2997" s="60"/>
      <c r="M2997" s="60"/>
      <c r="N2997" s="60">
        <v>-24.98</v>
      </c>
      <c r="O2997" s="60">
        <v>48.6</v>
      </c>
      <c r="P2997" s="60"/>
      <c r="Q2997" s="60"/>
      <c r="R2997" s="60"/>
      <c r="S2997" s="60">
        <v>0</v>
      </c>
      <c r="T2997" s="60"/>
      <c r="U2997" s="58">
        <f t="shared" si="46"/>
        <v>23.62</v>
      </c>
    </row>
    <row r="2998" spans="1:21">
      <c r="A2998" s="59">
        <v>2201</v>
      </c>
      <c r="B2998" s="59" t="s">
        <v>87</v>
      </c>
      <c r="C2998" s="59">
        <v>2201</v>
      </c>
      <c r="D2998" s="59" t="s">
        <v>87</v>
      </c>
      <c r="E2998" s="59" t="s">
        <v>1676</v>
      </c>
      <c r="F2998" s="59" t="s">
        <v>1676</v>
      </c>
      <c r="G2998" s="59">
        <v>9594000</v>
      </c>
      <c r="H2998" s="59" t="s">
        <v>1059</v>
      </c>
      <c r="I2998" s="60"/>
      <c r="J2998" s="60"/>
      <c r="K2998" s="60"/>
      <c r="L2998" s="60"/>
      <c r="M2998" s="60"/>
      <c r="N2998" s="60">
        <v>24.98</v>
      </c>
      <c r="O2998" s="60">
        <v>-48.6</v>
      </c>
      <c r="P2998" s="60"/>
      <c r="Q2998" s="60"/>
      <c r="R2998" s="60"/>
      <c r="S2998" s="60"/>
      <c r="T2998" s="60"/>
      <c r="U2998" s="58">
        <f t="shared" si="46"/>
        <v>-23.62</v>
      </c>
    </row>
    <row r="2999" spans="1:21">
      <c r="A2999" s="59">
        <v>2201</v>
      </c>
      <c r="B2999" s="59" t="s">
        <v>87</v>
      </c>
      <c r="C2999" s="59">
        <v>2201</v>
      </c>
      <c r="D2999" s="59" t="s">
        <v>87</v>
      </c>
      <c r="E2999" s="59" t="s">
        <v>1677</v>
      </c>
      <c r="F2999" s="59" t="s">
        <v>1677</v>
      </c>
      <c r="G2999" s="59">
        <v>9184100</v>
      </c>
      <c r="H2999" s="59" t="s">
        <v>93</v>
      </c>
      <c r="I2999" s="60"/>
      <c r="J2999" s="60">
        <v>0</v>
      </c>
      <c r="K2999" s="60"/>
      <c r="L2999" s="60"/>
      <c r="M2999" s="60"/>
      <c r="N2999" s="60"/>
      <c r="O2999" s="60"/>
      <c r="P2999" s="60"/>
      <c r="Q2999" s="60"/>
      <c r="R2999" s="60"/>
      <c r="S2999" s="60"/>
      <c r="T2999" s="60"/>
      <c r="U2999" s="58">
        <f t="shared" si="46"/>
        <v>0</v>
      </c>
    </row>
    <row r="3000" spans="1:21">
      <c r="A3000" s="59">
        <v>2201</v>
      </c>
      <c r="B3000" s="59" t="s">
        <v>87</v>
      </c>
      <c r="C3000" s="59">
        <v>2201</v>
      </c>
      <c r="D3000" s="59" t="s">
        <v>87</v>
      </c>
      <c r="E3000" s="59" t="s">
        <v>1678</v>
      </c>
      <c r="F3000" s="59" t="s">
        <v>1678</v>
      </c>
      <c r="G3000" s="59">
        <v>9184100</v>
      </c>
      <c r="H3000" s="59" t="s">
        <v>93</v>
      </c>
      <c r="I3000" s="60"/>
      <c r="J3000" s="60">
        <v>0</v>
      </c>
      <c r="K3000" s="60">
        <v>11139.98</v>
      </c>
      <c r="L3000" s="60">
        <v>-1379.17</v>
      </c>
      <c r="M3000" s="60">
        <v>0</v>
      </c>
      <c r="N3000" s="60">
        <v>0</v>
      </c>
      <c r="O3000" s="60">
        <v>360.35</v>
      </c>
      <c r="P3000" s="60">
        <v>0</v>
      </c>
      <c r="Q3000" s="60"/>
      <c r="R3000" s="60">
        <v>0</v>
      </c>
      <c r="S3000" s="60">
        <v>2703.44</v>
      </c>
      <c r="T3000" s="60"/>
      <c r="U3000" s="58">
        <f t="shared" si="46"/>
        <v>12824.6</v>
      </c>
    </row>
    <row r="3001" spans="1:21">
      <c r="A3001" s="59">
        <v>2201</v>
      </c>
      <c r="B3001" s="59" t="s">
        <v>87</v>
      </c>
      <c r="C3001" s="59">
        <v>2201</v>
      </c>
      <c r="D3001" s="59" t="s">
        <v>87</v>
      </c>
      <c r="E3001" s="59" t="s">
        <v>1678</v>
      </c>
      <c r="F3001" s="59" t="s">
        <v>1678</v>
      </c>
      <c r="G3001" s="59">
        <v>9571000</v>
      </c>
      <c r="H3001" s="59" t="s">
        <v>1046</v>
      </c>
      <c r="I3001" s="60"/>
      <c r="J3001" s="60"/>
      <c r="K3001" s="60">
        <v>-11139.98</v>
      </c>
      <c r="L3001" s="60">
        <v>1379.17</v>
      </c>
      <c r="M3001" s="60"/>
      <c r="N3001" s="60"/>
      <c r="O3001" s="60"/>
      <c r="P3001" s="60"/>
      <c r="Q3001" s="60"/>
      <c r="R3001" s="60"/>
      <c r="S3001" s="60">
        <v>-2703.44</v>
      </c>
      <c r="T3001" s="60"/>
      <c r="U3001" s="58">
        <f t="shared" si="46"/>
        <v>-12464.25</v>
      </c>
    </row>
    <row r="3002" spans="1:21">
      <c r="A3002" s="59">
        <v>2201</v>
      </c>
      <c r="B3002" s="59" t="s">
        <v>87</v>
      </c>
      <c r="C3002" s="59">
        <v>2201</v>
      </c>
      <c r="D3002" s="59" t="s">
        <v>87</v>
      </c>
      <c r="E3002" s="59" t="s">
        <v>1678</v>
      </c>
      <c r="F3002" s="59" t="s">
        <v>1678</v>
      </c>
      <c r="G3002" s="59">
        <v>9594000</v>
      </c>
      <c r="H3002" s="59" t="s">
        <v>1059</v>
      </c>
      <c r="I3002" s="60"/>
      <c r="J3002" s="60"/>
      <c r="K3002" s="60"/>
      <c r="L3002" s="60"/>
      <c r="M3002" s="60"/>
      <c r="N3002" s="60"/>
      <c r="O3002" s="60">
        <v>-360.35</v>
      </c>
      <c r="P3002" s="60"/>
      <c r="Q3002" s="60"/>
      <c r="R3002" s="60"/>
      <c r="S3002" s="60"/>
      <c r="T3002" s="60"/>
      <c r="U3002" s="58">
        <f t="shared" si="46"/>
        <v>-360.35</v>
      </c>
    </row>
    <row r="3003" spans="1:21">
      <c r="A3003" s="59">
        <v>2201</v>
      </c>
      <c r="B3003" s="59" t="s">
        <v>87</v>
      </c>
      <c r="C3003" s="59">
        <v>2201</v>
      </c>
      <c r="D3003" s="59" t="s">
        <v>87</v>
      </c>
      <c r="E3003" s="59" t="s">
        <v>1679</v>
      </c>
      <c r="F3003" s="59" t="s">
        <v>1679</v>
      </c>
      <c r="G3003" s="59">
        <v>9184100</v>
      </c>
      <c r="H3003" s="59" t="s">
        <v>93</v>
      </c>
      <c r="I3003" s="60">
        <v>-39.11</v>
      </c>
      <c r="J3003" s="60">
        <v>842.62</v>
      </c>
      <c r="K3003" s="60">
        <v>16.87</v>
      </c>
      <c r="L3003" s="60">
        <v>-9.33</v>
      </c>
      <c r="M3003" s="60">
        <v>2665.59</v>
      </c>
      <c r="N3003" s="60">
        <v>-2065.77</v>
      </c>
      <c r="O3003" s="60">
        <v>4312.95</v>
      </c>
      <c r="P3003" s="60">
        <v>-616.9</v>
      </c>
      <c r="Q3003" s="60">
        <v>5.21</v>
      </c>
      <c r="R3003" s="60">
        <v>46.15</v>
      </c>
      <c r="S3003" s="60">
        <v>810.71</v>
      </c>
      <c r="T3003" s="60">
        <v>28.06</v>
      </c>
      <c r="U3003" s="58">
        <f t="shared" si="46"/>
        <v>5997.05</v>
      </c>
    </row>
    <row r="3004" spans="1:21">
      <c r="A3004" s="59">
        <v>2201</v>
      </c>
      <c r="B3004" s="59" t="s">
        <v>87</v>
      </c>
      <c r="C3004" s="59">
        <v>2201</v>
      </c>
      <c r="D3004" s="59" t="s">
        <v>87</v>
      </c>
      <c r="E3004" s="59" t="s">
        <v>1679</v>
      </c>
      <c r="F3004" s="59" t="s">
        <v>1679</v>
      </c>
      <c r="G3004" s="59">
        <v>9926000</v>
      </c>
      <c r="H3004" s="59" t="s">
        <v>1103</v>
      </c>
      <c r="I3004" s="60">
        <v>39.11</v>
      </c>
      <c r="J3004" s="60">
        <v>-842.62</v>
      </c>
      <c r="K3004" s="60">
        <v>-16.87</v>
      </c>
      <c r="L3004" s="60">
        <v>9.33</v>
      </c>
      <c r="M3004" s="60">
        <v>-2665.59</v>
      </c>
      <c r="N3004" s="60">
        <v>2065.77</v>
      </c>
      <c r="O3004" s="60">
        <v>-4312.95</v>
      </c>
      <c r="P3004" s="60">
        <v>616.9</v>
      </c>
      <c r="Q3004" s="60">
        <v>-5.21</v>
      </c>
      <c r="R3004" s="60">
        <v>-46.15</v>
      </c>
      <c r="S3004" s="60">
        <v>-810.71</v>
      </c>
      <c r="T3004" s="60">
        <v>-28.06</v>
      </c>
      <c r="U3004" s="58">
        <f t="shared" si="46"/>
        <v>-5997.05</v>
      </c>
    </row>
    <row r="3005" spans="1:21">
      <c r="A3005" s="59">
        <v>2201</v>
      </c>
      <c r="B3005" s="59" t="s">
        <v>87</v>
      </c>
      <c r="C3005" s="59">
        <v>2201</v>
      </c>
      <c r="D3005" s="59" t="s">
        <v>87</v>
      </c>
      <c r="E3005" s="59" t="s">
        <v>1680</v>
      </c>
      <c r="F3005" s="59" t="s">
        <v>1680</v>
      </c>
      <c r="G3005" s="59">
        <v>9184100</v>
      </c>
      <c r="H3005" s="59" t="s">
        <v>93</v>
      </c>
      <c r="I3005" s="60"/>
      <c r="J3005" s="60"/>
      <c r="K3005" s="60"/>
      <c r="L3005" s="60">
        <v>0</v>
      </c>
      <c r="M3005" s="60">
        <v>0</v>
      </c>
      <c r="N3005" s="60">
        <v>0</v>
      </c>
      <c r="O3005" s="60"/>
      <c r="P3005" s="60"/>
      <c r="Q3005" s="60"/>
      <c r="R3005" s="60"/>
      <c r="S3005" s="60">
        <v>54.55</v>
      </c>
      <c r="T3005" s="60"/>
      <c r="U3005" s="58">
        <f t="shared" si="46"/>
        <v>54.55</v>
      </c>
    </row>
    <row r="3006" spans="1:21">
      <c r="A3006" s="59">
        <v>2201</v>
      </c>
      <c r="B3006" s="59" t="s">
        <v>87</v>
      </c>
      <c r="C3006" s="59">
        <v>2201</v>
      </c>
      <c r="D3006" s="59" t="s">
        <v>87</v>
      </c>
      <c r="E3006" s="59" t="s">
        <v>1680</v>
      </c>
      <c r="F3006" s="59" t="s">
        <v>1680</v>
      </c>
      <c r="G3006" s="59">
        <v>9571000</v>
      </c>
      <c r="H3006" s="59" t="s">
        <v>1046</v>
      </c>
      <c r="I3006" s="60"/>
      <c r="J3006" s="60"/>
      <c r="K3006" s="60"/>
      <c r="L3006" s="60"/>
      <c r="M3006" s="60"/>
      <c r="N3006" s="60"/>
      <c r="O3006" s="60"/>
      <c r="P3006" s="60"/>
      <c r="Q3006" s="60"/>
      <c r="R3006" s="60"/>
      <c r="S3006" s="60">
        <v>-54.55</v>
      </c>
      <c r="T3006" s="60"/>
      <c r="U3006" s="58">
        <f t="shared" si="46"/>
        <v>-54.55</v>
      </c>
    </row>
    <row r="3007" spans="1:21">
      <c r="A3007" s="59">
        <v>2201</v>
      </c>
      <c r="B3007" s="59" t="s">
        <v>87</v>
      </c>
      <c r="C3007" s="59">
        <v>2201</v>
      </c>
      <c r="D3007" s="59" t="s">
        <v>87</v>
      </c>
      <c r="E3007" s="59" t="s">
        <v>1681</v>
      </c>
      <c r="F3007" s="59" t="s">
        <v>1681</v>
      </c>
      <c r="G3007" s="59">
        <v>9184100</v>
      </c>
      <c r="H3007" s="59" t="s">
        <v>93</v>
      </c>
      <c r="I3007" s="60"/>
      <c r="J3007" s="60"/>
      <c r="K3007" s="60"/>
      <c r="L3007" s="60"/>
      <c r="M3007" s="60"/>
      <c r="N3007" s="60"/>
      <c r="O3007" s="60">
        <v>104.5</v>
      </c>
      <c r="P3007" s="60"/>
      <c r="Q3007" s="60"/>
      <c r="R3007" s="60"/>
      <c r="S3007" s="60"/>
      <c r="T3007" s="60"/>
      <c r="U3007" s="58">
        <f t="shared" si="46"/>
        <v>104.5</v>
      </c>
    </row>
    <row r="3008" spans="1:21">
      <c r="A3008" s="59">
        <v>2201</v>
      </c>
      <c r="B3008" s="59" t="s">
        <v>87</v>
      </c>
      <c r="C3008" s="59">
        <v>2201</v>
      </c>
      <c r="D3008" s="59" t="s">
        <v>87</v>
      </c>
      <c r="E3008" s="59" t="s">
        <v>1681</v>
      </c>
      <c r="F3008" s="59" t="s">
        <v>1681</v>
      </c>
      <c r="G3008" s="59">
        <v>9926000</v>
      </c>
      <c r="H3008" s="59" t="s">
        <v>1103</v>
      </c>
      <c r="I3008" s="60"/>
      <c r="J3008" s="60"/>
      <c r="K3008" s="60"/>
      <c r="L3008" s="60"/>
      <c r="M3008" s="60"/>
      <c r="N3008" s="60"/>
      <c r="O3008" s="60">
        <v>-104.5</v>
      </c>
      <c r="P3008" s="60"/>
      <c r="Q3008" s="60"/>
      <c r="R3008" s="60"/>
      <c r="S3008" s="60"/>
      <c r="T3008" s="60"/>
      <c r="U3008" s="58">
        <f t="shared" si="46"/>
        <v>-104.5</v>
      </c>
    </row>
    <row r="3009" spans="1:21">
      <c r="A3009" s="59">
        <v>2201</v>
      </c>
      <c r="B3009" s="59" t="s">
        <v>87</v>
      </c>
      <c r="C3009" s="59">
        <v>2201</v>
      </c>
      <c r="D3009" s="59" t="s">
        <v>87</v>
      </c>
      <c r="E3009" s="59" t="s">
        <v>1682</v>
      </c>
      <c r="F3009" s="59" t="s">
        <v>1682</v>
      </c>
      <c r="G3009" s="59">
        <v>9184100</v>
      </c>
      <c r="H3009" s="59" t="s">
        <v>93</v>
      </c>
      <c r="I3009" s="60">
        <v>0</v>
      </c>
      <c r="J3009" s="60">
        <v>0</v>
      </c>
      <c r="K3009" s="60">
        <v>0</v>
      </c>
      <c r="L3009" s="60">
        <v>0</v>
      </c>
      <c r="M3009" s="60">
        <v>0</v>
      </c>
      <c r="N3009" s="60">
        <v>0</v>
      </c>
      <c r="O3009" s="60"/>
      <c r="P3009" s="60">
        <v>0</v>
      </c>
      <c r="Q3009" s="60">
        <v>0</v>
      </c>
      <c r="R3009" s="60">
        <v>0</v>
      </c>
      <c r="S3009" s="60"/>
      <c r="T3009" s="60"/>
      <c r="U3009" s="58">
        <f t="shared" si="46"/>
        <v>0</v>
      </c>
    </row>
    <row r="3010" spans="1:21">
      <c r="A3010" s="59">
        <v>2201</v>
      </c>
      <c r="B3010" s="59" t="s">
        <v>87</v>
      </c>
      <c r="C3010" s="59">
        <v>2201</v>
      </c>
      <c r="D3010" s="59" t="s">
        <v>87</v>
      </c>
      <c r="E3010" s="59" t="s">
        <v>1683</v>
      </c>
      <c r="F3010" s="59" t="s">
        <v>1683</v>
      </c>
      <c r="G3010" s="59">
        <v>9184100</v>
      </c>
      <c r="H3010" s="59" t="s">
        <v>93</v>
      </c>
      <c r="I3010" s="60">
        <v>0</v>
      </c>
      <c r="J3010" s="60">
        <v>0</v>
      </c>
      <c r="K3010" s="60">
        <v>0</v>
      </c>
      <c r="L3010" s="60">
        <v>0</v>
      </c>
      <c r="M3010" s="60">
        <v>0</v>
      </c>
      <c r="N3010" s="60">
        <v>0</v>
      </c>
      <c r="O3010" s="60">
        <v>0</v>
      </c>
      <c r="P3010" s="60"/>
      <c r="Q3010" s="60"/>
      <c r="R3010" s="60">
        <v>0</v>
      </c>
      <c r="S3010" s="60">
        <v>-68.17</v>
      </c>
      <c r="T3010" s="60">
        <v>0</v>
      </c>
      <c r="U3010" s="58">
        <f t="shared" si="46"/>
        <v>-68.17</v>
      </c>
    </row>
    <row r="3011" spans="1:21">
      <c r="A3011" s="59">
        <v>2201</v>
      </c>
      <c r="B3011" s="59" t="s">
        <v>87</v>
      </c>
      <c r="C3011" s="59">
        <v>2201</v>
      </c>
      <c r="D3011" s="59" t="s">
        <v>87</v>
      </c>
      <c r="E3011" s="59" t="s">
        <v>1683</v>
      </c>
      <c r="F3011" s="59" t="s">
        <v>1683</v>
      </c>
      <c r="G3011" s="59">
        <v>9571000</v>
      </c>
      <c r="H3011" s="59" t="s">
        <v>1046</v>
      </c>
      <c r="I3011" s="60"/>
      <c r="J3011" s="60"/>
      <c r="K3011" s="60"/>
      <c r="L3011" s="60"/>
      <c r="M3011" s="60"/>
      <c r="N3011" s="60"/>
      <c r="O3011" s="60"/>
      <c r="P3011" s="60"/>
      <c r="Q3011" s="60"/>
      <c r="R3011" s="60"/>
      <c r="S3011" s="60">
        <v>68.17</v>
      </c>
      <c r="T3011" s="60"/>
      <c r="U3011" s="58">
        <f t="shared" ref="U3011:U3074" si="47">SUM(I3011:T3011)</f>
        <v>68.17</v>
      </c>
    </row>
    <row r="3012" spans="1:21">
      <c r="A3012" s="59">
        <v>2201</v>
      </c>
      <c r="B3012" s="59" t="s">
        <v>87</v>
      </c>
      <c r="C3012" s="59">
        <v>2201</v>
      </c>
      <c r="D3012" s="59" t="s">
        <v>87</v>
      </c>
      <c r="E3012" s="59" t="s">
        <v>1684</v>
      </c>
      <c r="F3012" s="59" t="s">
        <v>1684</v>
      </c>
      <c r="G3012" s="59">
        <v>9184100</v>
      </c>
      <c r="H3012" s="59" t="s">
        <v>93</v>
      </c>
      <c r="I3012" s="60"/>
      <c r="J3012" s="60">
        <v>0</v>
      </c>
      <c r="K3012" s="60">
        <v>0</v>
      </c>
      <c r="L3012" s="60">
        <v>0</v>
      </c>
      <c r="M3012" s="60">
        <v>0</v>
      </c>
      <c r="N3012" s="60"/>
      <c r="O3012" s="60"/>
      <c r="P3012" s="60"/>
      <c r="Q3012" s="60"/>
      <c r="R3012" s="60">
        <v>0</v>
      </c>
      <c r="S3012" s="60"/>
      <c r="T3012" s="60"/>
      <c r="U3012" s="58">
        <f t="shared" si="47"/>
        <v>0</v>
      </c>
    </row>
    <row r="3013" spans="1:21">
      <c r="A3013" s="59">
        <v>2201</v>
      </c>
      <c r="B3013" s="59" t="s">
        <v>87</v>
      </c>
      <c r="C3013" s="59">
        <v>2201</v>
      </c>
      <c r="D3013" s="59" t="s">
        <v>87</v>
      </c>
      <c r="E3013" s="59" t="s">
        <v>1685</v>
      </c>
      <c r="F3013" s="59" t="s">
        <v>1685</v>
      </c>
      <c r="G3013" s="59">
        <v>9184100</v>
      </c>
      <c r="H3013" s="59" t="s">
        <v>93</v>
      </c>
      <c r="I3013" s="60"/>
      <c r="J3013" s="60">
        <v>0</v>
      </c>
      <c r="K3013" s="60"/>
      <c r="L3013" s="60"/>
      <c r="M3013" s="60"/>
      <c r="N3013" s="60"/>
      <c r="O3013" s="60"/>
      <c r="P3013" s="60"/>
      <c r="Q3013" s="60"/>
      <c r="R3013" s="60"/>
      <c r="S3013" s="60"/>
      <c r="T3013" s="60"/>
      <c r="U3013" s="58">
        <f t="shared" si="47"/>
        <v>0</v>
      </c>
    </row>
    <row r="3014" spans="1:21">
      <c r="A3014" s="59">
        <v>2201</v>
      </c>
      <c r="B3014" s="59" t="s">
        <v>87</v>
      </c>
      <c r="C3014" s="59">
        <v>2201</v>
      </c>
      <c r="D3014" s="59" t="s">
        <v>87</v>
      </c>
      <c r="E3014" s="59" t="s">
        <v>1686</v>
      </c>
      <c r="F3014" s="59" t="s">
        <v>1686</v>
      </c>
      <c r="G3014" s="59">
        <v>9184100</v>
      </c>
      <c r="H3014" s="59" t="s">
        <v>93</v>
      </c>
      <c r="I3014" s="60"/>
      <c r="J3014" s="60">
        <v>0</v>
      </c>
      <c r="K3014" s="60">
        <v>0</v>
      </c>
      <c r="L3014" s="60">
        <v>0</v>
      </c>
      <c r="M3014" s="60"/>
      <c r="N3014" s="60"/>
      <c r="O3014" s="60"/>
      <c r="P3014" s="60"/>
      <c r="Q3014" s="60"/>
      <c r="R3014" s="60"/>
      <c r="S3014" s="60"/>
      <c r="T3014" s="60"/>
      <c r="U3014" s="58">
        <f t="shared" si="47"/>
        <v>0</v>
      </c>
    </row>
    <row r="3015" spans="1:21">
      <c r="A3015" s="59">
        <v>2201</v>
      </c>
      <c r="B3015" s="59" t="s">
        <v>87</v>
      </c>
      <c r="C3015" s="59">
        <v>2201</v>
      </c>
      <c r="D3015" s="59" t="s">
        <v>87</v>
      </c>
      <c r="E3015" s="59" t="s">
        <v>1687</v>
      </c>
      <c r="F3015" s="59" t="s">
        <v>1687</v>
      </c>
      <c r="G3015" s="59">
        <v>9184100</v>
      </c>
      <c r="H3015" s="59" t="s">
        <v>93</v>
      </c>
      <c r="I3015" s="60"/>
      <c r="J3015" s="60"/>
      <c r="K3015" s="60"/>
      <c r="L3015" s="60">
        <v>0</v>
      </c>
      <c r="M3015" s="60"/>
      <c r="N3015" s="60"/>
      <c r="O3015" s="60"/>
      <c r="P3015" s="60"/>
      <c r="Q3015" s="60"/>
      <c r="R3015" s="60"/>
      <c r="S3015" s="60">
        <v>-4.46</v>
      </c>
      <c r="T3015" s="60"/>
      <c r="U3015" s="58">
        <f t="shared" si="47"/>
        <v>-4.46</v>
      </c>
    </row>
    <row r="3016" spans="1:21">
      <c r="A3016" s="59">
        <v>2201</v>
      </c>
      <c r="B3016" s="59" t="s">
        <v>87</v>
      </c>
      <c r="C3016" s="59">
        <v>2201</v>
      </c>
      <c r="D3016" s="59" t="s">
        <v>87</v>
      </c>
      <c r="E3016" s="59" t="s">
        <v>1687</v>
      </c>
      <c r="F3016" s="59" t="s">
        <v>1687</v>
      </c>
      <c r="G3016" s="59">
        <v>9593000</v>
      </c>
      <c r="H3016" s="59" t="s">
        <v>1058</v>
      </c>
      <c r="I3016" s="60"/>
      <c r="J3016" s="60"/>
      <c r="K3016" s="60"/>
      <c r="L3016" s="60"/>
      <c r="M3016" s="60"/>
      <c r="N3016" s="60"/>
      <c r="O3016" s="60"/>
      <c r="P3016" s="60"/>
      <c r="Q3016" s="60"/>
      <c r="R3016" s="60"/>
      <c r="S3016" s="60">
        <v>4.46</v>
      </c>
      <c r="T3016" s="60"/>
      <c r="U3016" s="58">
        <f t="shared" si="47"/>
        <v>4.46</v>
      </c>
    </row>
    <row r="3017" spans="1:21">
      <c r="A3017" s="59">
        <v>2201</v>
      </c>
      <c r="B3017" s="59" t="s">
        <v>87</v>
      </c>
      <c r="C3017" s="59">
        <v>2201</v>
      </c>
      <c r="D3017" s="59" t="s">
        <v>87</v>
      </c>
      <c r="E3017" s="59" t="s">
        <v>1688</v>
      </c>
      <c r="F3017" s="59" t="s">
        <v>1688</v>
      </c>
      <c r="G3017" s="59">
        <v>9184100</v>
      </c>
      <c r="H3017" s="59" t="s">
        <v>93</v>
      </c>
      <c r="I3017" s="60">
        <v>0</v>
      </c>
      <c r="J3017" s="60">
        <v>-2256.0300000000002</v>
      </c>
      <c r="K3017" s="60">
        <v>-0.53</v>
      </c>
      <c r="L3017" s="60">
        <v>11.64</v>
      </c>
      <c r="M3017" s="60">
        <v>-132.6</v>
      </c>
      <c r="N3017" s="60">
        <v>-1390.42</v>
      </c>
      <c r="O3017" s="60">
        <v>31.21</v>
      </c>
      <c r="P3017" s="60">
        <v>-4893.57</v>
      </c>
      <c r="Q3017" s="60">
        <v>-884.64</v>
      </c>
      <c r="R3017" s="60">
        <v>-950.03</v>
      </c>
      <c r="S3017" s="60">
        <v>-1882.16</v>
      </c>
      <c r="T3017" s="60">
        <v>2100.06</v>
      </c>
      <c r="U3017" s="58">
        <f t="shared" si="47"/>
        <v>-10247.07</v>
      </c>
    </row>
    <row r="3018" spans="1:21">
      <c r="A3018" s="59">
        <v>2201</v>
      </c>
      <c r="B3018" s="59" t="s">
        <v>87</v>
      </c>
      <c r="C3018" s="59">
        <v>2201</v>
      </c>
      <c r="D3018" s="59" t="s">
        <v>87</v>
      </c>
      <c r="E3018" s="59" t="s">
        <v>1688</v>
      </c>
      <c r="F3018" s="59" t="s">
        <v>1688</v>
      </c>
      <c r="G3018" s="59">
        <v>9571000</v>
      </c>
      <c r="H3018" s="59" t="s">
        <v>1046</v>
      </c>
      <c r="I3018" s="60"/>
      <c r="J3018" s="60">
        <v>2255</v>
      </c>
      <c r="K3018" s="60"/>
      <c r="L3018" s="60">
        <v>-8.67</v>
      </c>
      <c r="M3018" s="60">
        <v>145.16</v>
      </c>
      <c r="N3018" s="60">
        <v>1398.36</v>
      </c>
      <c r="O3018" s="60">
        <v>-0.72</v>
      </c>
      <c r="P3018" s="60">
        <v>4947.43</v>
      </c>
      <c r="Q3018" s="60">
        <v>927.18</v>
      </c>
      <c r="R3018" s="60">
        <v>965.32</v>
      </c>
      <c r="S3018" s="60">
        <v>1070.69</v>
      </c>
      <c r="T3018" s="60">
        <v>537.08000000000004</v>
      </c>
      <c r="U3018" s="58">
        <f t="shared" si="47"/>
        <v>12236.83</v>
      </c>
    </row>
    <row r="3019" spans="1:21">
      <c r="A3019" s="59">
        <v>2201</v>
      </c>
      <c r="B3019" s="59" t="s">
        <v>87</v>
      </c>
      <c r="C3019" s="59">
        <v>2201</v>
      </c>
      <c r="D3019" s="59" t="s">
        <v>87</v>
      </c>
      <c r="E3019" s="59" t="s">
        <v>1688</v>
      </c>
      <c r="F3019" s="59" t="s">
        <v>1688</v>
      </c>
      <c r="G3019" s="59">
        <v>9593000</v>
      </c>
      <c r="H3019" s="59" t="s">
        <v>1058</v>
      </c>
      <c r="I3019" s="60"/>
      <c r="J3019" s="60">
        <v>1.03</v>
      </c>
      <c r="K3019" s="60">
        <v>0.53</v>
      </c>
      <c r="L3019" s="60">
        <v>-2.97</v>
      </c>
      <c r="M3019" s="60">
        <v>-12.56</v>
      </c>
      <c r="N3019" s="60">
        <v>-7.94</v>
      </c>
      <c r="O3019" s="60">
        <v>-30.49</v>
      </c>
      <c r="P3019" s="60">
        <v>-53.86</v>
      </c>
      <c r="Q3019" s="60">
        <v>-42.54</v>
      </c>
      <c r="R3019" s="60">
        <v>-15.29</v>
      </c>
      <c r="S3019" s="60">
        <v>811.47</v>
      </c>
      <c r="T3019" s="60">
        <v>-2637.14</v>
      </c>
      <c r="U3019" s="58">
        <f t="shared" si="47"/>
        <v>-1989.7599999999998</v>
      </c>
    </row>
    <row r="3020" spans="1:21">
      <c r="A3020" s="59">
        <v>2201</v>
      </c>
      <c r="B3020" s="59" t="s">
        <v>87</v>
      </c>
      <c r="C3020" s="59">
        <v>2201</v>
      </c>
      <c r="D3020" s="59" t="s">
        <v>87</v>
      </c>
      <c r="E3020" s="59" t="s">
        <v>1689</v>
      </c>
      <c r="F3020" s="59" t="s">
        <v>1689</v>
      </c>
      <c r="G3020" s="59">
        <v>9184100</v>
      </c>
      <c r="H3020" s="59" t="s">
        <v>93</v>
      </c>
      <c r="I3020" s="60"/>
      <c r="J3020" s="60">
        <v>0</v>
      </c>
      <c r="K3020" s="60"/>
      <c r="L3020" s="60"/>
      <c r="M3020" s="60"/>
      <c r="N3020" s="60"/>
      <c r="O3020" s="60"/>
      <c r="P3020" s="60"/>
      <c r="Q3020" s="60"/>
      <c r="R3020" s="60"/>
      <c r="S3020" s="60"/>
      <c r="T3020" s="60">
        <v>0</v>
      </c>
      <c r="U3020" s="58">
        <f t="shared" si="47"/>
        <v>0</v>
      </c>
    </row>
    <row r="3021" spans="1:21">
      <c r="A3021" s="59">
        <v>2201</v>
      </c>
      <c r="B3021" s="59" t="s">
        <v>87</v>
      </c>
      <c r="C3021" s="59">
        <v>2201</v>
      </c>
      <c r="D3021" s="59" t="s">
        <v>87</v>
      </c>
      <c r="E3021" s="59" t="s">
        <v>1690</v>
      </c>
      <c r="F3021" s="59" t="s">
        <v>1690</v>
      </c>
      <c r="G3021" s="59">
        <v>9184100</v>
      </c>
      <c r="H3021" s="59" t="s">
        <v>93</v>
      </c>
      <c r="I3021" s="60">
        <v>0</v>
      </c>
      <c r="J3021" s="60">
        <v>0</v>
      </c>
      <c r="K3021" s="60">
        <v>0</v>
      </c>
      <c r="L3021" s="60">
        <v>0</v>
      </c>
      <c r="M3021" s="60">
        <v>0</v>
      </c>
      <c r="N3021" s="60"/>
      <c r="O3021" s="60"/>
      <c r="P3021" s="60"/>
      <c r="Q3021" s="60">
        <v>0</v>
      </c>
      <c r="R3021" s="60"/>
      <c r="S3021" s="60"/>
      <c r="T3021" s="60"/>
      <c r="U3021" s="58">
        <f t="shared" si="47"/>
        <v>0</v>
      </c>
    </row>
    <row r="3022" spans="1:21">
      <c r="A3022" s="59">
        <v>2201</v>
      </c>
      <c r="B3022" s="59" t="s">
        <v>87</v>
      </c>
      <c r="C3022" s="59">
        <v>2201</v>
      </c>
      <c r="D3022" s="59" t="s">
        <v>87</v>
      </c>
      <c r="E3022" s="59" t="s">
        <v>1691</v>
      </c>
      <c r="F3022" s="59" t="s">
        <v>1691</v>
      </c>
      <c r="G3022" s="59">
        <v>9184100</v>
      </c>
      <c r="H3022" s="59" t="s">
        <v>93</v>
      </c>
      <c r="I3022" s="60"/>
      <c r="J3022" s="60">
        <v>0</v>
      </c>
      <c r="K3022" s="60"/>
      <c r="L3022" s="60"/>
      <c r="M3022" s="60"/>
      <c r="N3022" s="60"/>
      <c r="O3022" s="60"/>
      <c r="P3022" s="60"/>
      <c r="Q3022" s="60"/>
      <c r="R3022" s="60"/>
      <c r="S3022" s="60"/>
      <c r="T3022" s="60"/>
      <c r="U3022" s="58">
        <f t="shared" si="47"/>
        <v>0</v>
      </c>
    </row>
    <row r="3023" spans="1:21">
      <c r="A3023" s="59">
        <v>2201</v>
      </c>
      <c r="B3023" s="59" t="s">
        <v>87</v>
      </c>
      <c r="C3023" s="59">
        <v>2201</v>
      </c>
      <c r="D3023" s="59" t="s">
        <v>87</v>
      </c>
      <c r="E3023" s="59" t="s">
        <v>1691</v>
      </c>
      <c r="F3023" s="59" t="s">
        <v>1691</v>
      </c>
      <c r="G3023" s="59">
        <v>9920000</v>
      </c>
      <c r="H3023" s="59" t="s">
        <v>1068</v>
      </c>
      <c r="I3023" s="60"/>
      <c r="J3023" s="60"/>
      <c r="K3023" s="60"/>
      <c r="L3023" s="60"/>
      <c r="M3023" s="60"/>
      <c r="N3023" s="60">
        <v>0</v>
      </c>
      <c r="O3023" s="60"/>
      <c r="P3023" s="60"/>
      <c r="Q3023" s="60"/>
      <c r="R3023" s="60"/>
      <c r="S3023" s="60"/>
      <c r="T3023" s="60"/>
      <c r="U3023" s="58">
        <f t="shared" si="47"/>
        <v>0</v>
      </c>
    </row>
    <row r="3024" spans="1:21">
      <c r="A3024" s="59">
        <v>2201</v>
      </c>
      <c r="B3024" s="59" t="s">
        <v>87</v>
      </c>
      <c r="C3024" s="59">
        <v>2201</v>
      </c>
      <c r="D3024" s="59" t="s">
        <v>87</v>
      </c>
      <c r="E3024" s="59" t="s">
        <v>1692</v>
      </c>
      <c r="F3024" s="59" t="s">
        <v>1692</v>
      </c>
      <c r="G3024" s="59">
        <v>9184100</v>
      </c>
      <c r="H3024" s="59" t="s">
        <v>93</v>
      </c>
      <c r="I3024" s="60">
        <v>-1227.52</v>
      </c>
      <c r="J3024" s="60">
        <v>-3729.19</v>
      </c>
      <c r="K3024" s="60">
        <v>-4242.03</v>
      </c>
      <c r="L3024" s="60">
        <v>122.21</v>
      </c>
      <c r="M3024" s="60">
        <v>-3308.56</v>
      </c>
      <c r="N3024" s="60">
        <v>-3898.78</v>
      </c>
      <c r="O3024" s="60">
        <v>-4025.04</v>
      </c>
      <c r="P3024" s="60">
        <v>1663.21</v>
      </c>
      <c r="Q3024" s="60">
        <v>905.93</v>
      </c>
      <c r="R3024" s="60">
        <v>-2101.17</v>
      </c>
      <c r="S3024" s="60">
        <v>-1551.01</v>
      </c>
      <c r="T3024" s="60">
        <v>-10071.950000000001</v>
      </c>
      <c r="U3024" s="58">
        <f t="shared" si="47"/>
        <v>-31463.9</v>
      </c>
    </row>
    <row r="3025" spans="1:21">
      <c r="A3025" s="59">
        <v>2201</v>
      </c>
      <c r="B3025" s="59" t="s">
        <v>87</v>
      </c>
      <c r="C3025" s="59">
        <v>2201</v>
      </c>
      <c r="D3025" s="59" t="s">
        <v>87</v>
      </c>
      <c r="E3025" s="59" t="s">
        <v>1692</v>
      </c>
      <c r="F3025" s="59" t="s">
        <v>1692</v>
      </c>
      <c r="G3025" s="59">
        <v>9548000</v>
      </c>
      <c r="H3025" s="59" t="s">
        <v>1029</v>
      </c>
      <c r="I3025" s="60"/>
      <c r="J3025" s="60"/>
      <c r="K3025" s="60"/>
      <c r="L3025" s="60"/>
      <c r="M3025" s="60"/>
      <c r="N3025" s="60"/>
      <c r="O3025" s="60"/>
      <c r="P3025" s="60"/>
      <c r="Q3025" s="60"/>
      <c r="R3025" s="60"/>
      <c r="S3025" s="60"/>
      <c r="T3025" s="60">
        <v>-4478.2</v>
      </c>
      <c r="U3025" s="58">
        <f t="shared" si="47"/>
        <v>-4478.2</v>
      </c>
    </row>
    <row r="3026" spans="1:21">
      <c r="A3026" s="59">
        <v>2201</v>
      </c>
      <c r="B3026" s="59" t="s">
        <v>87</v>
      </c>
      <c r="C3026" s="59">
        <v>2201</v>
      </c>
      <c r="D3026" s="59" t="s">
        <v>87</v>
      </c>
      <c r="E3026" s="59" t="s">
        <v>1692</v>
      </c>
      <c r="F3026" s="59" t="s">
        <v>1692</v>
      </c>
      <c r="G3026" s="59">
        <v>9553000</v>
      </c>
      <c r="H3026" s="59" t="s">
        <v>1032</v>
      </c>
      <c r="I3026" s="60"/>
      <c r="J3026" s="60"/>
      <c r="K3026" s="60"/>
      <c r="L3026" s="60"/>
      <c r="M3026" s="60"/>
      <c r="N3026" s="60"/>
      <c r="O3026" s="60"/>
      <c r="P3026" s="60"/>
      <c r="Q3026" s="60"/>
      <c r="R3026" s="60"/>
      <c r="S3026" s="60"/>
      <c r="T3026" s="60">
        <v>4478.2</v>
      </c>
      <c r="U3026" s="58">
        <f t="shared" si="47"/>
        <v>4478.2</v>
      </c>
    </row>
    <row r="3027" spans="1:21">
      <c r="A3027" s="59">
        <v>2201</v>
      </c>
      <c r="B3027" s="59" t="s">
        <v>87</v>
      </c>
      <c r="C3027" s="59">
        <v>2201</v>
      </c>
      <c r="D3027" s="59" t="s">
        <v>87</v>
      </c>
      <c r="E3027" s="59" t="s">
        <v>1692</v>
      </c>
      <c r="F3027" s="59" t="s">
        <v>1692</v>
      </c>
      <c r="G3027" s="59">
        <v>9571000</v>
      </c>
      <c r="H3027" s="59" t="s">
        <v>1046</v>
      </c>
      <c r="I3027" s="60">
        <v>1227.53</v>
      </c>
      <c r="J3027" s="60">
        <v>4594.13</v>
      </c>
      <c r="K3027" s="60">
        <v>4477.16</v>
      </c>
      <c r="L3027" s="60">
        <v>-147.59</v>
      </c>
      <c r="M3027" s="60">
        <v>963.55</v>
      </c>
      <c r="N3027" s="60">
        <v>-2958.8</v>
      </c>
      <c r="O3027" s="60">
        <v>-92.97</v>
      </c>
      <c r="P3027" s="60">
        <v>-649.22</v>
      </c>
      <c r="Q3027" s="60">
        <v>-0.49</v>
      </c>
      <c r="R3027" s="60">
        <v>-5111.3</v>
      </c>
      <c r="S3027" s="60">
        <v>1336.47</v>
      </c>
      <c r="T3027" s="60">
        <v>9236.76</v>
      </c>
      <c r="U3027" s="58">
        <f t="shared" si="47"/>
        <v>12875.23</v>
      </c>
    </row>
    <row r="3028" spans="1:21">
      <c r="A3028" s="59">
        <v>2201</v>
      </c>
      <c r="B3028" s="59" t="s">
        <v>87</v>
      </c>
      <c r="C3028" s="59">
        <v>2201</v>
      </c>
      <c r="D3028" s="59" t="s">
        <v>87</v>
      </c>
      <c r="E3028" s="59" t="s">
        <v>1692</v>
      </c>
      <c r="F3028" s="59" t="s">
        <v>1692</v>
      </c>
      <c r="G3028" s="59">
        <v>9586000</v>
      </c>
      <c r="H3028" s="59" t="s">
        <v>1053</v>
      </c>
      <c r="I3028" s="60"/>
      <c r="J3028" s="60"/>
      <c r="K3028" s="60"/>
      <c r="L3028" s="60"/>
      <c r="M3028" s="60"/>
      <c r="N3028" s="60"/>
      <c r="O3028" s="60">
        <v>-26.03</v>
      </c>
      <c r="P3028" s="60"/>
      <c r="Q3028" s="60"/>
      <c r="R3028" s="60"/>
      <c r="S3028" s="60"/>
      <c r="T3028" s="60"/>
      <c r="U3028" s="58">
        <f t="shared" si="47"/>
        <v>-26.03</v>
      </c>
    </row>
    <row r="3029" spans="1:21">
      <c r="A3029" s="59">
        <v>2201</v>
      </c>
      <c r="B3029" s="59" t="s">
        <v>87</v>
      </c>
      <c r="C3029" s="59">
        <v>2201</v>
      </c>
      <c r="D3029" s="59" t="s">
        <v>87</v>
      </c>
      <c r="E3029" s="59" t="s">
        <v>1692</v>
      </c>
      <c r="F3029" s="59" t="s">
        <v>1692</v>
      </c>
      <c r="G3029" s="59">
        <v>9593000</v>
      </c>
      <c r="H3029" s="59" t="s">
        <v>1058</v>
      </c>
      <c r="I3029" s="60">
        <v>-0.01</v>
      </c>
      <c r="J3029" s="60">
        <v>-864.94</v>
      </c>
      <c r="K3029" s="60">
        <v>-235.13</v>
      </c>
      <c r="L3029" s="60">
        <v>25.38</v>
      </c>
      <c r="M3029" s="60">
        <v>-272.24</v>
      </c>
      <c r="N3029" s="60">
        <v>1220.73</v>
      </c>
      <c r="O3029" s="60">
        <v>2194.62</v>
      </c>
      <c r="P3029" s="60">
        <v>-1013.99</v>
      </c>
      <c r="Q3029" s="60">
        <v>-603.94000000000005</v>
      </c>
      <c r="R3029" s="60">
        <v>7748.66</v>
      </c>
      <c r="S3029" s="60">
        <v>214.54</v>
      </c>
      <c r="T3029" s="60">
        <v>835.19</v>
      </c>
      <c r="U3029" s="58">
        <f t="shared" si="47"/>
        <v>9248.8700000000008</v>
      </c>
    </row>
    <row r="3030" spans="1:21">
      <c r="A3030" s="59">
        <v>2201</v>
      </c>
      <c r="B3030" s="59" t="s">
        <v>87</v>
      </c>
      <c r="C3030" s="59">
        <v>2201</v>
      </c>
      <c r="D3030" s="59" t="s">
        <v>87</v>
      </c>
      <c r="E3030" s="59" t="s">
        <v>1692</v>
      </c>
      <c r="F3030" s="59" t="s">
        <v>1692</v>
      </c>
      <c r="G3030" s="59">
        <v>9594000</v>
      </c>
      <c r="H3030" s="59" t="s">
        <v>1059</v>
      </c>
      <c r="I3030" s="60"/>
      <c r="J3030" s="60"/>
      <c r="K3030" s="60"/>
      <c r="L3030" s="60"/>
      <c r="M3030" s="60">
        <v>2617.25</v>
      </c>
      <c r="N3030" s="60">
        <v>5636.85</v>
      </c>
      <c r="O3030" s="60">
        <v>1949.42</v>
      </c>
      <c r="P3030" s="60"/>
      <c r="Q3030" s="60"/>
      <c r="R3030" s="60"/>
      <c r="S3030" s="60"/>
      <c r="T3030" s="60"/>
      <c r="U3030" s="58">
        <f t="shared" si="47"/>
        <v>10203.52</v>
      </c>
    </row>
    <row r="3031" spans="1:21">
      <c r="A3031" s="59">
        <v>2201</v>
      </c>
      <c r="B3031" s="59" t="s">
        <v>87</v>
      </c>
      <c r="C3031" s="59">
        <v>2201</v>
      </c>
      <c r="D3031" s="59" t="s">
        <v>87</v>
      </c>
      <c r="E3031" s="59" t="s">
        <v>1692</v>
      </c>
      <c r="F3031" s="59" t="s">
        <v>1692</v>
      </c>
      <c r="G3031" s="59">
        <v>9596000</v>
      </c>
      <c r="H3031" s="59" t="s">
        <v>1061</v>
      </c>
      <c r="I3031" s="60"/>
      <c r="J3031" s="60"/>
      <c r="K3031" s="60"/>
      <c r="L3031" s="60"/>
      <c r="M3031" s="60"/>
      <c r="N3031" s="60"/>
      <c r="O3031" s="60"/>
      <c r="P3031" s="60"/>
      <c r="Q3031" s="60">
        <v>-301.5</v>
      </c>
      <c r="R3031" s="60">
        <v>-536.19000000000005</v>
      </c>
      <c r="S3031" s="60"/>
      <c r="T3031" s="60"/>
      <c r="U3031" s="58">
        <f t="shared" si="47"/>
        <v>-837.69</v>
      </c>
    </row>
    <row r="3032" spans="1:21">
      <c r="A3032" s="59">
        <v>2201</v>
      </c>
      <c r="B3032" s="59" t="s">
        <v>87</v>
      </c>
      <c r="C3032" s="59">
        <v>2201</v>
      </c>
      <c r="D3032" s="59" t="s">
        <v>87</v>
      </c>
      <c r="E3032" s="59" t="s">
        <v>1692</v>
      </c>
      <c r="F3032" s="59" t="s">
        <v>1692</v>
      </c>
      <c r="G3032" s="59">
        <v>9920000</v>
      </c>
      <c r="H3032" s="59" t="s">
        <v>1068</v>
      </c>
      <c r="I3032" s="60"/>
      <c r="J3032" s="60"/>
      <c r="K3032" s="60"/>
      <c r="L3032" s="60"/>
      <c r="M3032" s="60"/>
      <c r="N3032" s="60">
        <v>0</v>
      </c>
      <c r="O3032" s="60"/>
      <c r="P3032" s="60"/>
      <c r="Q3032" s="60"/>
      <c r="R3032" s="60"/>
      <c r="S3032" s="60"/>
      <c r="T3032" s="60"/>
      <c r="U3032" s="58">
        <f t="shared" si="47"/>
        <v>0</v>
      </c>
    </row>
    <row r="3033" spans="1:21">
      <c r="A3033" s="59">
        <v>2201</v>
      </c>
      <c r="B3033" s="59" t="s">
        <v>87</v>
      </c>
      <c r="C3033" s="59">
        <v>2201</v>
      </c>
      <c r="D3033" s="59" t="s">
        <v>87</v>
      </c>
      <c r="E3033" s="59" t="s">
        <v>1693</v>
      </c>
      <c r="F3033" s="59" t="s">
        <v>1693</v>
      </c>
      <c r="G3033" s="59">
        <v>9184100</v>
      </c>
      <c r="H3033" s="59" t="s">
        <v>93</v>
      </c>
      <c r="I3033" s="60">
        <v>-45.73</v>
      </c>
      <c r="J3033" s="60">
        <v>0</v>
      </c>
      <c r="K3033" s="60">
        <v>265.41000000000003</v>
      </c>
      <c r="L3033" s="60">
        <v>-113.22</v>
      </c>
      <c r="M3033" s="60">
        <v>0</v>
      </c>
      <c r="N3033" s="60">
        <v>48.39</v>
      </c>
      <c r="O3033" s="60">
        <v>-47.26</v>
      </c>
      <c r="P3033" s="60">
        <v>-334018.83</v>
      </c>
      <c r="Q3033" s="60">
        <v>0</v>
      </c>
      <c r="R3033" s="60">
        <v>0</v>
      </c>
      <c r="S3033" s="60">
        <v>-2847.28</v>
      </c>
      <c r="T3033" s="60">
        <v>0</v>
      </c>
      <c r="U3033" s="58">
        <f t="shared" si="47"/>
        <v>-336758.52</v>
      </c>
    </row>
    <row r="3034" spans="1:21">
      <c r="A3034" s="59">
        <v>2201</v>
      </c>
      <c r="B3034" s="59" t="s">
        <v>87</v>
      </c>
      <c r="C3034" s="59">
        <v>2201</v>
      </c>
      <c r="D3034" s="59" t="s">
        <v>87</v>
      </c>
      <c r="E3034" s="59" t="s">
        <v>1693</v>
      </c>
      <c r="F3034" s="59" t="s">
        <v>1693</v>
      </c>
      <c r="G3034" s="59">
        <v>9571000</v>
      </c>
      <c r="H3034" s="59" t="s">
        <v>1046</v>
      </c>
      <c r="I3034" s="60">
        <v>45.73</v>
      </c>
      <c r="J3034" s="60"/>
      <c r="K3034" s="60"/>
      <c r="L3034" s="60">
        <v>113.22</v>
      </c>
      <c r="M3034" s="60"/>
      <c r="N3034" s="60">
        <v>-48.39</v>
      </c>
      <c r="O3034" s="60"/>
      <c r="P3034" s="60">
        <v>334018.83</v>
      </c>
      <c r="Q3034" s="60"/>
      <c r="R3034" s="60"/>
      <c r="S3034" s="60">
        <v>2845.48</v>
      </c>
      <c r="T3034" s="60"/>
      <c r="U3034" s="58">
        <f t="shared" si="47"/>
        <v>336974.87</v>
      </c>
    </row>
    <row r="3035" spans="1:21">
      <c r="A3035" s="59">
        <v>2201</v>
      </c>
      <c r="B3035" s="59" t="s">
        <v>87</v>
      </c>
      <c r="C3035" s="59">
        <v>2201</v>
      </c>
      <c r="D3035" s="59" t="s">
        <v>87</v>
      </c>
      <c r="E3035" s="59" t="s">
        <v>1693</v>
      </c>
      <c r="F3035" s="59" t="s">
        <v>1693</v>
      </c>
      <c r="G3035" s="59">
        <v>9586000</v>
      </c>
      <c r="H3035" s="59" t="s">
        <v>1053</v>
      </c>
      <c r="I3035" s="60"/>
      <c r="J3035" s="60"/>
      <c r="K3035" s="60"/>
      <c r="L3035" s="60"/>
      <c r="M3035" s="60"/>
      <c r="N3035" s="60"/>
      <c r="O3035" s="60">
        <v>74.989999999999995</v>
      </c>
      <c r="P3035" s="60"/>
      <c r="Q3035" s="60"/>
      <c r="R3035" s="60"/>
      <c r="S3035" s="60"/>
      <c r="T3035" s="60"/>
      <c r="U3035" s="58">
        <f t="shared" si="47"/>
        <v>74.989999999999995</v>
      </c>
    </row>
    <row r="3036" spans="1:21">
      <c r="A3036" s="59">
        <v>2201</v>
      </c>
      <c r="B3036" s="59" t="s">
        <v>87</v>
      </c>
      <c r="C3036" s="59">
        <v>2201</v>
      </c>
      <c r="D3036" s="59" t="s">
        <v>87</v>
      </c>
      <c r="E3036" s="59" t="s">
        <v>1693</v>
      </c>
      <c r="F3036" s="59" t="s">
        <v>1693</v>
      </c>
      <c r="G3036" s="59">
        <v>9593000</v>
      </c>
      <c r="H3036" s="59" t="s">
        <v>1058</v>
      </c>
      <c r="I3036" s="60"/>
      <c r="J3036" s="60"/>
      <c r="K3036" s="60">
        <v>-265.41000000000003</v>
      </c>
      <c r="L3036" s="60"/>
      <c r="M3036" s="60"/>
      <c r="N3036" s="60"/>
      <c r="O3036" s="60">
        <v>-27.73</v>
      </c>
      <c r="P3036" s="60"/>
      <c r="Q3036" s="60"/>
      <c r="R3036" s="60"/>
      <c r="S3036" s="60">
        <v>1.8</v>
      </c>
      <c r="T3036" s="60"/>
      <c r="U3036" s="58">
        <f t="shared" si="47"/>
        <v>-291.34000000000003</v>
      </c>
    </row>
    <row r="3037" spans="1:21">
      <c r="A3037" s="59">
        <v>2201</v>
      </c>
      <c r="B3037" s="59" t="s">
        <v>87</v>
      </c>
      <c r="C3037" s="59">
        <v>2201</v>
      </c>
      <c r="D3037" s="59" t="s">
        <v>87</v>
      </c>
      <c r="E3037" s="59" t="s">
        <v>1694</v>
      </c>
      <c r="F3037" s="59" t="s">
        <v>1694</v>
      </c>
      <c r="G3037" s="59">
        <v>9184100</v>
      </c>
      <c r="H3037" s="59" t="s">
        <v>93</v>
      </c>
      <c r="I3037" s="60"/>
      <c r="J3037" s="60"/>
      <c r="K3037" s="60">
        <v>0</v>
      </c>
      <c r="L3037" s="60"/>
      <c r="M3037" s="60"/>
      <c r="N3037" s="60"/>
      <c r="O3037" s="60"/>
      <c r="P3037" s="60"/>
      <c r="Q3037" s="60"/>
      <c r="R3037" s="60">
        <v>0</v>
      </c>
      <c r="S3037" s="60"/>
      <c r="T3037" s="60"/>
      <c r="U3037" s="58">
        <f t="shared" si="47"/>
        <v>0</v>
      </c>
    </row>
    <row r="3038" spans="1:21">
      <c r="A3038" s="59">
        <v>2201</v>
      </c>
      <c r="B3038" s="59" t="s">
        <v>87</v>
      </c>
      <c r="C3038" s="59">
        <v>2201</v>
      </c>
      <c r="D3038" s="59" t="s">
        <v>87</v>
      </c>
      <c r="E3038" s="59" t="s">
        <v>1695</v>
      </c>
      <c r="F3038" s="59" t="s">
        <v>1695</v>
      </c>
      <c r="G3038" s="59">
        <v>9184100</v>
      </c>
      <c r="H3038" s="59" t="s">
        <v>93</v>
      </c>
      <c r="I3038" s="60"/>
      <c r="J3038" s="60">
        <v>0</v>
      </c>
      <c r="K3038" s="60"/>
      <c r="L3038" s="60"/>
      <c r="M3038" s="60"/>
      <c r="N3038" s="60"/>
      <c r="O3038" s="60"/>
      <c r="P3038" s="60"/>
      <c r="Q3038" s="60"/>
      <c r="R3038" s="60"/>
      <c r="S3038" s="60"/>
      <c r="T3038" s="60"/>
      <c r="U3038" s="58">
        <f t="shared" si="47"/>
        <v>0</v>
      </c>
    </row>
    <row r="3039" spans="1:21">
      <c r="A3039" s="59">
        <v>2201</v>
      </c>
      <c r="B3039" s="59" t="s">
        <v>87</v>
      </c>
      <c r="C3039" s="59">
        <v>2201</v>
      </c>
      <c r="D3039" s="59" t="s">
        <v>87</v>
      </c>
      <c r="E3039" s="59" t="s">
        <v>1696</v>
      </c>
      <c r="F3039" s="59" t="s">
        <v>1696</v>
      </c>
      <c r="G3039" s="59">
        <v>9920000</v>
      </c>
      <c r="H3039" s="59" t="s">
        <v>1068</v>
      </c>
      <c r="I3039" s="60"/>
      <c r="J3039" s="60"/>
      <c r="K3039" s="60"/>
      <c r="L3039" s="60"/>
      <c r="M3039" s="60"/>
      <c r="N3039" s="60"/>
      <c r="O3039" s="60">
        <v>0</v>
      </c>
      <c r="P3039" s="60"/>
      <c r="Q3039" s="60"/>
      <c r="R3039" s="60"/>
      <c r="S3039" s="60"/>
      <c r="T3039" s="60"/>
      <c r="U3039" s="58">
        <f t="shared" si="47"/>
        <v>0</v>
      </c>
    </row>
    <row r="3040" spans="1:21">
      <c r="A3040" s="59">
        <v>2201</v>
      </c>
      <c r="B3040" s="59" t="s">
        <v>87</v>
      </c>
      <c r="C3040" s="59">
        <v>2201</v>
      </c>
      <c r="D3040" s="59" t="s">
        <v>87</v>
      </c>
      <c r="E3040" s="59" t="s">
        <v>1697</v>
      </c>
      <c r="F3040" s="59" t="s">
        <v>1697</v>
      </c>
      <c r="G3040" s="59">
        <v>9184100</v>
      </c>
      <c r="H3040" s="59" t="s">
        <v>93</v>
      </c>
      <c r="I3040" s="60">
        <v>0</v>
      </c>
      <c r="J3040" s="60">
        <v>0</v>
      </c>
      <c r="K3040" s="60">
        <v>3800.32</v>
      </c>
      <c r="L3040" s="60">
        <v>-113.95</v>
      </c>
      <c r="M3040" s="60">
        <v>0</v>
      </c>
      <c r="N3040" s="60">
        <v>0</v>
      </c>
      <c r="O3040" s="60">
        <v>0</v>
      </c>
      <c r="P3040" s="60">
        <v>0</v>
      </c>
      <c r="Q3040" s="60">
        <v>0</v>
      </c>
      <c r="R3040" s="60">
        <v>0</v>
      </c>
      <c r="S3040" s="60">
        <v>7084.76</v>
      </c>
      <c r="T3040" s="60">
        <v>0</v>
      </c>
      <c r="U3040" s="58">
        <f t="shared" si="47"/>
        <v>10771.130000000001</v>
      </c>
    </row>
    <row r="3041" spans="1:21">
      <c r="A3041" s="59">
        <v>2201</v>
      </c>
      <c r="B3041" s="59" t="s">
        <v>87</v>
      </c>
      <c r="C3041" s="59">
        <v>2201</v>
      </c>
      <c r="D3041" s="59" t="s">
        <v>87</v>
      </c>
      <c r="E3041" s="59" t="s">
        <v>1697</v>
      </c>
      <c r="F3041" s="59" t="s">
        <v>1697</v>
      </c>
      <c r="G3041" s="59">
        <v>9571000</v>
      </c>
      <c r="H3041" s="59" t="s">
        <v>1046</v>
      </c>
      <c r="I3041" s="60"/>
      <c r="J3041" s="60"/>
      <c r="K3041" s="60">
        <v>-3800.32</v>
      </c>
      <c r="L3041" s="60">
        <v>113.95</v>
      </c>
      <c r="M3041" s="60"/>
      <c r="N3041" s="60"/>
      <c r="O3041" s="60"/>
      <c r="P3041" s="60"/>
      <c r="Q3041" s="60"/>
      <c r="R3041" s="60"/>
      <c r="S3041" s="60">
        <v>-7084.76</v>
      </c>
      <c r="T3041" s="60"/>
      <c r="U3041" s="58">
        <f t="shared" si="47"/>
        <v>-10771.130000000001</v>
      </c>
    </row>
    <row r="3042" spans="1:21">
      <c r="A3042" s="59">
        <v>2201</v>
      </c>
      <c r="B3042" s="59" t="s">
        <v>87</v>
      </c>
      <c r="C3042" s="59">
        <v>2201</v>
      </c>
      <c r="D3042" s="59" t="s">
        <v>87</v>
      </c>
      <c r="E3042" s="59" t="s">
        <v>1698</v>
      </c>
      <c r="F3042" s="59" t="s">
        <v>1698</v>
      </c>
      <c r="G3042" s="59">
        <v>9184100</v>
      </c>
      <c r="H3042" s="59" t="s">
        <v>93</v>
      </c>
      <c r="I3042" s="60">
        <v>0</v>
      </c>
      <c r="J3042" s="60"/>
      <c r="K3042" s="60">
        <v>0</v>
      </c>
      <c r="L3042" s="60"/>
      <c r="M3042" s="60">
        <v>-2371.5</v>
      </c>
      <c r="N3042" s="60">
        <v>0</v>
      </c>
      <c r="O3042" s="60">
        <v>-553.39</v>
      </c>
      <c r="P3042" s="60"/>
      <c r="Q3042" s="60"/>
      <c r="R3042" s="60">
        <v>0</v>
      </c>
      <c r="S3042" s="60">
        <v>-18328.87</v>
      </c>
      <c r="T3042" s="60">
        <v>0</v>
      </c>
      <c r="U3042" s="58">
        <f t="shared" si="47"/>
        <v>-21253.759999999998</v>
      </c>
    </row>
    <row r="3043" spans="1:21">
      <c r="A3043" s="59">
        <v>2201</v>
      </c>
      <c r="B3043" s="59" t="s">
        <v>87</v>
      </c>
      <c r="C3043" s="59">
        <v>2201</v>
      </c>
      <c r="D3043" s="59" t="s">
        <v>87</v>
      </c>
      <c r="E3043" s="59" t="s">
        <v>1698</v>
      </c>
      <c r="F3043" s="59" t="s">
        <v>1698</v>
      </c>
      <c r="G3043" s="59">
        <v>9511000</v>
      </c>
      <c r="H3043" s="59" t="s">
        <v>1023</v>
      </c>
      <c r="I3043" s="60"/>
      <c r="J3043" s="60"/>
      <c r="K3043" s="60"/>
      <c r="L3043" s="60"/>
      <c r="M3043" s="60"/>
      <c r="N3043" s="60"/>
      <c r="O3043" s="60"/>
      <c r="P3043" s="60"/>
      <c r="Q3043" s="60"/>
      <c r="R3043" s="60"/>
      <c r="S3043" s="60">
        <v>18328.87</v>
      </c>
      <c r="T3043" s="60"/>
      <c r="U3043" s="58">
        <f t="shared" si="47"/>
        <v>18328.87</v>
      </c>
    </row>
    <row r="3044" spans="1:21">
      <c r="A3044" s="59">
        <v>2201</v>
      </c>
      <c r="B3044" s="59" t="s">
        <v>87</v>
      </c>
      <c r="C3044" s="59">
        <v>2201</v>
      </c>
      <c r="D3044" s="59" t="s">
        <v>87</v>
      </c>
      <c r="E3044" s="59" t="s">
        <v>1698</v>
      </c>
      <c r="F3044" s="59" t="s">
        <v>1698</v>
      </c>
      <c r="G3044" s="59">
        <v>9593000</v>
      </c>
      <c r="H3044" s="59" t="s">
        <v>1058</v>
      </c>
      <c r="I3044" s="60"/>
      <c r="J3044" s="60"/>
      <c r="K3044" s="60"/>
      <c r="L3044" s="60"/>
      <c r="M3044" s="60"/>
      <c r="N3044" s="60"/>
      <c r="O3044" s="60">
        <v>553.39</v>
      </c>
      <c r="P3044" s="60"/>
      <c r="Q3044" s="60"/>
      <c r="R3044" s="60"/>
      <c r="S3044" s="60"/>
      <c r="T3044" s="60"/>
      <c r="U3044" s="58">
        <f t="shared" si="47"/>
        <v>553.39</v>
      </c>
    </row>
    <row r="3045" spans="1:21">
      <c r="A3045" s="59">
        <v>2201</v>
      </c>
      <c r="B3045" s="59" t="s">
        <v>87</v>
      </c>
      <c r="C3045" s="59">
        <v>2201</v>
      </c>
      <c r="D3045" s="59" t="s">
        <v>87</v>
      </c>
      <c r="E3045" s="59" t="s">
        <v>1698</v>
      </c>
      <c r="F3045" s="59" t="s">
        <v>1698</v>
      </c>
      <c r="G3045" s="59">
        <v>9594000</v>
      </c>
      <c r="H3045" s="59" t="s">
        <v>1059</v>
      </c>
      <c r="I3045" s="60"/>
      <c r="J3045" s="60"/>
      <c r="K3045" s="60"/>
      <c r="L3045" s="60"/>
      <c r="M3045" s="60">
        <v>2371.5</v>
      </c>
      <c r="N3045" s="60"/>
      <c r="O3045" s="60"/>
      <c r="P3045" s="60"/>
      <c r="Q3045" s="60"/>
      <c r="R3045" s="60"/>
      <c r="S3045" s="60"/>
      <c r="T3045" s="60"/>
      <c r="U3045" s="58">
        <f t="shared" si="47"/>
        <v>2371.5</v>
      </c>
    </row>
    <row r="3046" spans="1:21">
      <c r="A3046" s="59">
        <v>2201</v>
      </c>
      <c r="B3046" s="59" t="s">
        <v>87</v>
      </c>
      <c r="C3046" s="59">
        <v>2201</v>
      </c>
      <c r="D3046" s="59" t="s">
        <v>87</v>
      </c>
      <c r="E3046" s="59" t="s">
        <v>1699</v>
      </c>
      <c r="F3046" s="59" t="s">
        <v>1699</v>
      </c>
      <c r="G3046" s="59">
        <v>9184100</v>
      </c>
      <c r="H3046" s="59" t="s">
        <v>93</v>
      </c>
      <c r="I3046" s="60">
        <v>-209.2</v>
      </c>
      <c r="J3046" s="60">
        <v>-334.33</v>
      </c>
      <c r="K3046" s="60">
        <v>-463.32</v>
      </c>
      <c r="L3046" s="60">
        <v>-18.22</v>
      </c>
      <c r="M3046" s="60">
        <v>-444.96</v>
      </c>
      <c r="N3046" s="60">
        <v>-74</v>
      </c>
      <c r="O3046" s="60">
        <v>-100.31</v>
      </c>
      <c r="P3046" s="60">
        <v>-30.6</v>
      </c>
      <c r="Q3046" s="60">
        <v>-77.63</v>
      </c>
      <c r="R3046" s="60">
        <v>-21.55</v>
      </c>
      <c r="S3046" s="60">
        <v>-141.85</v>
      </c>
      <c r="T3046" s="60">
        <v>-129.66</v>
      </c>
      <c r="U3046" s="58">
        <f t="shared" si="47"/>
        <v>-2045.6299999999997</v>
      </c>
    </row>
    <row r="3047" spans="1:21">
      <c r="A3047" s="59">
        <v>2201</v>
      </c>
      <c r="B3047" s="59" t="s">
        <v>87</v>
      </c>
      <c r="C3047" s="59">
        <v>2201</v>
      </c>
      <c r="D3047" s="59" t="s">
        <v>87</v>
      </c>
      <c r="E3047" s="59" t="s">
        <v>1699</v>
      </c>
      <c r="F3047" s="59" t="s">
        <v>1699</v>
      </c>
      <c r="G3047" s="59">
        <v>9571000</v>
      </c>
      <c r="H3047" s="59" t="s">
        <v>1046</v>
      </c>
      <c r="I3047" s="60">
        <v>183.7</v>
      </c>
      <c r="J3047" s="60">
        <v>334.33</v>
      </c>
      <c r="K3047" s="60">
        <v>464.93</v>
      </c>
      <c r="L3047" s="60">
        <v>17.829999999999998</v>
      </c>
      <c r="M3047" s="60">
        <v>444.96</v>
      </c>
      <c r="N3047" s="60">
        <v>74</v>
      </c>
      <c r="O3047" s="60">
        <v>174.38</v>
      </c>
      <c r="P3047" s="60">
        <v>30.73</v>
      </c>
      <c r="Q3047" s="60">
        <v>79.7</v>
      </c>
      <c r="R3047" s="60">
        <v>21.51</v>
      </c>
      <c r="S3047" s="60">
        <v>141.82</v>
      </c>
      <c r="T3047" s="60">
        <v>129.65</v>
      </c>
      <c r="U3047" s="58">
        <f t="shared" si="47"/>
        <v>2097.54</v>
      </c>
    </row>
    <row r="3048" spans="1:21">
      <c r="A3048" s="59">
        <v>2201</v>
      </c>
      <c r="B3048" s="59" t="s">
        <v>87</v>
      </c>
      <c r="C3048" s="59">
        <v>2201</v>
      </c>
      <c r="D3048" s="59" t="s">
        <v>87</v>
      </c>
      <c r="E3048" s="59" t="s">
        <v>1699</v>
      </c>
      <c r="F3048" s="59" t="s">
        <v>1699</v>
      </c>
      <c r="G3048" s="59">
        <v>9586000</v>
      </c>
      <c r="H3048" s="59" t="s">
        <v>1053</v>
      </c>
      <c r="I3048" s="60"/>
      <c r="J3048" s="60"/>
      <c r="K3048" s="60">
        <v>-6.79</v>
      </c>
      <c r="L3048" s="60"/>
      <c r="M3048" s="60"/>
      <c r="N3048" s="60"/>
      <c r="O3048" s="60"/>
      <c r="P3048" s="60"/>
      <c r="Q3048" s="60"/>
      <c r="R3048" s="60"/>
      <c r="S3048" s="60"/>
      <c r="T3048" s="60"/>
      <c r="U3048" s="58">
        <f t="shared" si="47"/>
        <v>-6.79</v>
      </c>
    </row>
    <row r="3049" spans="1:21">
      <c r="A3049" s="59">
        <v>2201</v>
      </c>
      <c r="B3049" s="59" t="s">
        <v>87</v>
      </c>
      <c r="C3049" s="59">
        <v>2201</v>
      </c>
      <c r="D3049" s="59" t="s">
        <v>87</v>
      </c>
      <c r="E3049" s="59" t="s">
        <v>1699</v>
      </c>
      <c r="F3049" s="59" t="s">
        <v>1699</v>
      </c>
      <c r="G3049" s="59">
        <v>9593000</v>
      </c>
      <c r="H3049" s="59" t="s">
        <v>1058</v>
      </c>
      <c r="I3049" s="60">
        <v>25.5</v>
      </c>
      <c r="J3049" s="60"/>
      <c r="K3049" s="60">
        <v>5.18</v>
      </c>
      <c r="L3049" s="60">
        <v>0.39</v>
      </c>
      <c r="M3049" s="60"/>
      <c r="N3049" s="60"/>
      <c r="O3049" s="60">
        <v>-66.319999999999993</v>
      </c>
      <c r="P3049" s="60">
        <v>-0.13</v>
      </c>
      <c r="Q3049" s="60">
        <v>-2.0699999999999998</v>
      </c>
      <c r="R3049" s="60">
        <v>0.04</v>
      </c>
      <c r="S3049" s="60">
        <v>0.03</v>
      </c>
      <c r="T3049" s="60">
        <v>0.01</v>
      </c>
      <c r="U3049" s="58">
        <f t="shared" si="47"/>
        <v>-37.369999999999997</v>
      </c>
    </row>
    <row r="3050" spans="1:21">
      <c r="A3050" s="59">
        <v>2201</v>
      </c>
      <c r="B3050" s="59" t="s">
        <v>87</v>
      </c>
      <c r="C3050" s="59">
        <v>2201</v>
      </c>
      <c r="D3050" s="59" t="s">
        <v>87</v>
      </c>
      <c r="E3050" s="59" t="s">
        <v>1699</v>
      </c>
      <c r="F3050" s="59" t="s">
        <v>1699</v>
      </c>
      <c r="G3050" s="59">
        <v>9594000</v>
      </c>
      <c r="H3050" s="59" t="s">
        <v>1059</v>
      </c>
      <c r="I3050" s="60"/>
      <c r="J3050" s="60"/>
      <c r="K3050" s="60"/>
      <c r="L3050" s="60"/>
      <c r="M3050" s="60"/>
      <c r="N3050" s="60"/>
      <c r="O3050" s="60">
        <v>-7.75</v>
      </c>
      <c r="P3050" s="60"/>
      <c r="Q3050" s="60"/>
      <c r="R3050" s="60"/>
      <c r="S3050" s="60"/>
      <c r="T3050" s="60"/>
      <c r="U3050" s="58">
        <f t="shared" si="47"/>
        <v>-7.75</v>
      </c>
    </row>
    <row r="3051" spans="1:21">
      <c r="A3051" s="59">
        <v>2201</v>
      </c>
      <c r="B3051" s="59" t="s">
        <v>87</v>
      </c>
      <c r="C3051" s="59">
        <v>2201</v>
      </c>
      <c r="D3051" s="59" t="s">
        <v>87</v>
      </c>
      <c r="E3051" s="59" t="s">
        <v>1700</v>
      </c>
      <c r="F3051" s="59" t="s">
        <v>1700</v>
      </c>
      <c r="G3051" s="59">
        <v>9184100</v>
      </c>
      <c r="H3051" s="59" t="s">
        <v>93</v>
      </c>
      <c r="I3051" s="60">
        <v>0</v>
      </c>
      <c r="J3051" s="60">
        <v>0</v>
      </c>
      <c r="K3051" s="60">
        <v>-26.09</v>
      </c>
      <c r="L3051" s="60">
        <v>0</v>
      </c>
      <c r="M3051" s="60">
        <v>-1016.83</v>
      </c>
      <c r="N3051" s="60">
        <v>0.5</v>
      </c>
      <c r="O3051" s="60">
        <v>-32622.6</v>
      </c>
      <c r="P3051" s="60">
        <v>0</v>
      </c>
      <c r="Q3051" s="60">
        <v>-16.329999999999998</v>
      </c>
      <c r="R3051" s="60">
        <v>-234.1</v>
      </c>
      <c r="S3051" s="60">
        <v>-34.01</v>
      </c>
      <c r="T3051" s="60">
        <v>0</v>
      </c>
      <c r="U3051" s="58">
        <f t="shared" si="47"/>
        <v>-33949.46</v>
      </c>
    </row>
    <row r="3052" spans="1:21">
      <c r="A3052" s="59">
        <v>2201</v>
      </c>
      <c r="B3052" s="59" t="s">
        <v>87</v>
      </c>
      <c r="C3052" s="59">
        <v>2201</v>
      </c>
      <c r="D3052" s="59" t="s">
        <v>87</v>
      </c>
      <c r="E3052" s="59" t="s">
        <v>1700</v>
      </c>
      <c r="F3052" s="59" t="s">
        <v>1700</v>
      </c>
      <c r="G3052" s="59">
        <v>9571000</v>
      </c>
      <c r="H3052" s="59" t="s">
        <v>1046</v>
      </c>
      <c r="I3052" s="60"/>
      <c r="J3052" s="60"/>
      <c r="K3052" s="60"/>
      <c r="L3052" s="60"/>
      <c r="M3052" s="60"/>
      <c r="N3052" s="60"/>
      <c r="O3052" s="60"/>
      <c r="P3052" s="60"/>
      <c r="Q3052" s="60"/>
      <c r="R3052" s="60">
        <v>265.73</v>
      </c>
      <c r="S3052" s="60">
        <v>34.01</v>
      </c>
      <c r="T3052" s="60"/>
      <c r="U3052" s="58">
        <f t="shared" si="47"/>
        <v>299.74</v>
      </c>
    </row>
    <row r="3053" spans="1:21">
      <c r="A3053" s="59">
        <v>2201</v>
      </c>
      <c r="B3053" s="59" t="s">
        <v>87</v>
      </c>
      <c r="C3053" s="59">
        <v>2201</v>
      </c>
      <c r="D3053" s="59" t="s">
        <v>87</v>
      </c>
      <c r="E3053" s="59" t="s">
        <v>1700</v>
      </c>
      <c r="F3053" s="59" t="s">
        <v>1700</v>
      </c>
      <c r="G3053" s="59">
        <v>9586000</v>
      </c>
      <c r="H3053" s="59" t="s">
        <v>1053</v>
      </c>
      <c r="I3053" s="60"/>
      <c r="J3053" s="60"/>
      <c r="K3053" s="60"/>
      <c r="L3053" s="60"/>
      <c r="M3053" s="60"/>
      <c r="N3053" s="60"/>
      <c r="O3053" s="60">
        <v>617.01</v>
      </c>
      <c r="P3053" s="60"/>
      <c r="Q3053" s="60"/>
      <c r="R3053" s="60"/>
      <c r="S3053" s="60"/>
      <c r="T3053" s="60"/>
      <c r="U3053" s="58">
        <f t="shared" si="47"/>
        <v>617.01</v>
      </c>
    </row>
    <row r="3054" spans="1:21">
      <c r="A3054" s="59">
        <v>2201</v>
      </c>
      <c r="B3054" s="59" t="s">
        <v>87</v>
      </c>
      <c r="C3054" s="59">
        <v>2201</v>
      </c>
      <c r="D3054" s="59" t="s">
        <v>87</v>
      </c>
      <c r="E3054" s="59" t="s">
        <v>1700</v>
      </c>
      <c r="F3054" s="59" t="s">
        <v>1700</v>
      </c>
      <c r="G3054" s="59">
        <v>9593000</v>
      </c>
      <c r="H3054" s="59" t="s">
        <v>1058</v>
      </c>
      <c r="I3054" s="60"/>
      <c r="J3054" s="60"/>
      <c r="K3054" s="60">
        <v>26.09</v>
      </c>
      <c r="L3054" s="60"/>
      <c r="M3054" s="60"/>
      <c r="N3054" s="60">
        <v>-0.5</v>
      </c>
      <c r="O3054" s="60">
        <v>14912.35</v>
      </c>
      <c r="P3054" s="60"/>
      <c r="Q3054" s="60">
        <v>-2.87</v>
      </c>
      <c r="R3054" s="60"/>
      <c r="S3054" s="60"/>
      <c r="T3054" s="60"/>
      <c r="U3054" s="58">
        <f t="shared" si="47"/>
        <v>14935.07</v>
      </c>
    </row>
    <row r="3055" spans="1:21">
      <c r="A3055" s="59">
        <v>2201</v>
      </c>
      <c r="B3055" s="59" t="s">
        <v>87</v>
      </c>
      <c r="C3055" s="59">
        <v>2201</v>
      </c>
      <c r="D3055" s="59" t="s">
        <v>87</v>
      </c>
      <c r="E3055" s="59" t="s">
        <v>1700</v>
      </c>
      <c r="F3055" s="59" t="s">
        <v>1700</v>
      </c>
      <c r="G3055" s="59">
        <v>9594000</v>
      </c>
      <c r="H3055" s="59" t="s">
        <v>1059</v>
      </c>
      <c r="I3055" s="60"/>
      <c r="J3055" s="60"/>
      <c r="K3055" s="60"/>
      <c r="L3055" s="60"/>
      <c r="M3055" s="60">
        <v>1016.83</v>
      </c>
      <c r="N3055" s="60"/>
      <c r="O3055" s="60">
        <v>17093.240000000002</v>
      </c>
      <c r="P3055" s="60"/>
      <c r="Q3055" s="60"/>
      <c r="R3055" s="60"/>
      <c r="S3055" s="60"/>
      <c r="T3055" s="60"/>
      <c r="U3055" s="58">
        <f t="shared" si="47"/>
        <v>18110.070000000003</v>
      </c>
    </row>
    <row r="3056" spans="1:21">
      <c r="A3056" s="59">
        <v>2201</v>
      </c>
      <c r="B3056" s="59" t="s">
        <v>87</v>
      </c>
      <c r="C3056" s="59">
        <v>2201</v>
      </c>
      <c r="D3056" s="59" t="s">
        <v>87</v>
      </c>
      <c r="E3056" s="59" t="s">
        <v>1700</v>
      </c>
      <c r="F3056" s="59" t="s">
        <v>1700</v>
      </c>
      <c r="G3056" s="59">
        <v>9596000</v>
      </c>
      <c r="H3056" s="59" t="s">
        <v>1061</v>
      </c>
      <c r="I3056" s="60"/>
      <c r="J3056" s="60"/>
      <c r="K3056" s="60"/>
      <c r="L3056" s="60"/>
      <c r="M3056" s="60"/>
      <c r="N3056" s="60"/>
      <c r="O3056" s="60"/>
      <c r="P3056" s="60"/>
      <c r="Q3056" s="60">
        <v>19.2</v>
      </c>
      <c r="R3056" s="60">
        <v>-31.63</v>
      </c>
      <c r="S3056" s="60"/>
      <c r="T3056" s="60"/>
      <c r="U3056" s="58">
        <f t="shared" si="47"/>
        <v>-12.43</v>
      </c>
    </row>
    <row r="3057" spans="1:21">
      <c r="A3057" s="59">
        <v>2201</v>
      </c>
      <c r="B3057" s="59" t="s">
        <v>87</v>
      </c>
      <c r="C3057" s="59">
        <v>2201</v>
      </c>
      <c r="D3057" s="59" t="s">
        <v>87</v>
      </c>
      <c r="E3057" s="59" t="s">
        <v>1701</v>
      </c>
      <c r="F3057" s="59" t="s">
        <v>1701</v>
      </c>
      <c r="G3057" s="59">
        <v>9184100</v>
      </c>
      <c r="H3057" s="59" t="s">
        <v>93</v>
      </c>
      <c r="I3057" s="60">
        <v>0</v>
      </c>
      <c r="J3057" s="60">
        <v>818.28</v>
      </c>
      <c r="K3057" s="60">
        <v>-653.62</v>
      </c>
      <c r="L3057" s="60">
        <v>11.48</v>
      </c>
      <c r="M3057" s="60">
        <v>-19277.060000000001</v>
      </c>
      <c r="N3057" s="60">
        <v>12.31</v>
      </c>
      <c r="O3057" s="60">
        <v>-11876.16</v>
      </c>
      <c r="P3057" s="60">
        <v>0</v>
      </c>
      <c r="Q3057" s="60">
        <v>90.72</v>
      </c>
      <c r="R3057" s="60">
        <v>-2797.51</v>
      </c>
      <c r="S3057" s="60">
        <v>-1954.57</v>
      </c>
      <c r="T3057" s="60">
        <v>0</v>
      </c>
      <c r="U3057" s="58">
        <f t="shared" si="47"/>
        <v>-35626.129999999997</v>
      </c>
    </row>
    <row r="3058" spans="1:21">
      <c r="A3058" s="59">
        <v>2201</v>
      </c>
      <c r="B3058" s="59" t="s">
        <v>87</v>
      </c>
      <c r="C3058" s="59">
        <v>2201</v>
      </c>
      <c r="D3058" s="59" t="s">
        <v>87</v>
      </c>
      <c r="E3058" s="59" t="s">
        <v>1701</v>
      </c>
      <c r="F3058" s="59" t="s">
        <v>1701</v>
      </c>
      <c r="G3058" s="59">
        <v>9512000</v>
      </c>
      <c r="H3058" s="59" t="s">
        <v>1024</v>
      </c>
      <c r="I3058" s="60"/>
      <c r="J3058" s="60"/>
      <c r="K3058" s="60"/>
      <c r="L3058" s="60"/>
      <c r="M3058" s="60"/>
      <c r="N3058" s="60">
        <v>581</v>
      </c>
      <c r="O3058" s="60"/>
      <c r="P3058" s="60"/>
      <c r="Q3058" s="60"/>
      <c r="R3058" s="60"/>
      <c r="S3058" s="60"/>
      <c r="T3058" s="60"/>
      <c r="U3058" s="58">
        <f t="shared" si="47"/>
        <v>581</v>
      </c>
    </row>
    <row r="3059" spans="1:21">
      <c r="A3059" s="59">
        <v>2201</v>
      </c>
      <c r="B3059" s="59" t="s">
        <v>87</v>
      </c>
      <c r="C3059" s="59">
        <v>2201</v>
      </c>
      <c r="D3059" s="59" t="s">
        <v>87</v>
      </c>
      <c r="E3059" s="59" t="s">
        <v>1701</v>
      </c>
      <c r="F3059" s="59" t="s">
        <v>1701</v>
      </c>
      <c r="G3059" s="59">
        <v>9554000</v>
      </c>
      <c r="H3059" s="59" t="s">
        <v>1033</v>
      </c>
      <c r="I3059" s="60"/>
      <c r="J3059" s="60"/>
      <c r="K3059" s="60"/>
      <c r="L3059" s="60"/>
      <c r="M3059" s="60"/>
      <c r="N3059" s="60">
        <v>-581</v>
      </c>
      <c r="O3059" s="60"/>
      <c r="P3059" s="60"/>
      <c r="Q3059" s="60"/>
      <c r="R3059" s="60"/>
      <c r="S3059" s="60"/>
      <c r="T3059" s="60"/>
      <c r="U3059" s="58">
        <f t="shared" si="47"/>
        <v>-581</v>
      </c>
    </row>
    <row r="3060" spans="1:21">
      <c r="A3060" s="59">
        <v>2201</v>
      </c>
      <c r="B3060" s="59" t="s">
        <v>87</v>
      </c>
      <c r="C3060" s="59">
        <v>2201</v>
      </c>
      <c r="D3060" s="59" t="s">
        <v>87</v>
      </c>
      <c r="E3060" s="59" t="s">
        <v>1701</v>
      </c>
      <c r="F3060" s="59" t="s">
        <v>1701</v>
      </c>
      <c r="G3060" s="59">
        <v>9571000</v>
      </c>
      <c r="H3060" s="59" t="s">
        <v>1046</v>
      </c>
      <c r="I3060" s="60"/>
      <c r="J3060" s="60"/>
      <c r="K3060" s="60"/>
      <c r="L3060" s="60"/>
      <c r="M3060" s="60"/>
      <c r="N3060" s="60"/>
      <c r="O3060" s="60"/>
      <c r="P3060" s="60"/>
      <c r="Q3060" s="60"/>
      <c r="R3060" s="60">
        <v>2891.33</v>
      </c>
      <c r="S3060" s="60">
        <v>1809.75</v>
      </c>
      <c r="T3060" s="60"/>
      <c r="U3060" s="58">
        <f t="shared" si="47"/>
        <v>4701.08</v>
      </c>
    </row>
    <row r="3061" spans="1:21">
      <c r="A3061" s="59">
        <v>2201</v>
      </c>
      <c r="B3061" s="59" t="s">
        <v>87</v>
      </c>
      <c r="C3061" s="59">
        <v>2201</v>
      </c>
      <c r="D3061" s="59" t="s">
        <v>87</v>
      </c>
      <c r="E3061" s="59" t="s">
        <v>1701</v>
      </c>
      <c r="F3061" s="59" t="s">
        <v>1701</v>
      </c>
      <c r="G3061" s="59">
        <v>9586000</v>
      </c>
      <c r="H3061" s="59" t="s">
        <v>1053</v>
      </c>
      <c r="I3061" s="60"/>
      <c r="J3061" s="60"/>
      <c r="K3061" s="60"/>
      <c r="L3061" s="60"/>
      <c r="M3061" s="60"/>
      <c r="N3061" s="60"/>
      <c r="O3061" s="60">
        <v>216.7</v>
      </c>
      <c r="P3061" s="60"/>
      <c r="Q3061" s="60"/>
      <c r="R3061" s="60"/>
      <c r="S3061" s="60"/>
      <c r="T3061" s="60"/>
      <c r="U3061" s="58">
        <f t="shared" si="47"/>
        <v>216.7</v>
      </c>
    </row>
    <row r="3062" spans="1:21">
      <c r="A3062" s="59">
        <v>2201</v>
      </c>
      <c r="B3062" s="59" t="s">
        <v>87</v>
      </c>
      <c r="C3062" s="59">
        <v>2201</v>
      </c>
      <c r="D3062" s="59" t="s">
        <v>87</v>
      </c>
      <c r="E3062" s="59" t="s">
        <v>1701</v>
      </c>
      <c r="F3062" s="59" t="s">
        <v>1701</v>
      </c>
      <c r="G3062" s="59">
        <v>9593000</v>
      </c>
      <c r="H3062" s="59" t="s">
        <v>1058</v>
      </c>
      <c r="I3062" s="60"/>
      <c r="J3062" s="60">
        <v>-818.28</v>
      </c>
      <c r="K3062" s="60">
        <v>653.62</v>
      </c>
      <c r="L3062" s="60">
        <v>-11.48</v>
      </c>
      <c r="M3062" s="60">
        <v>-6.2</v>
      </c>
      <c r="N3062" s="60">
        <v>-12.31</v>
      </c>
      <c r="O3062" s="60">
        <v>5656.15</v>
      </c>
      <c r="P3062" s="60"/>
      <c r="Q3062" s="60">
        <v>15.94</v>
      </c>
      <c r="R3062" s="60">
        <v>52.16</v>
      </c>
      <c r="S3062" s="60">
        <v>144.82</v>
      </c>
      <c r="T3062" s="60"/>
      <c r="U3062" s="58">
        <f t="shared" si="47"/>
        <v>5674.4199999999992</v>
      </c>
    </row>
    <row r="3063" spans="1:21">
      <c r="A3063" s="59">
        <v>2201</v>
      </c>
      <c r="B3063" s="59" t="s">
        <v>87</v>
      </c>
      <c r="C3063" s="59">
        <v>2201</v>
      </c>
      <c r="D3063" s="59" t="s">
        <v>87</v>
      </c>
      <c r="E3063" s="59" t="s">
        <v>1701</v>
      </c>
      <c r="F3063" s="59" t="s">
        <v>1701</v>
      </c>
      <c r="G3063" s="59">
        <v>9594000</v>
      </c>
      <c r="H3063" s="59" t="s">
        <v>1059</v>
      </c>
      <c r="I3063" s="60"/>
      <c r="J3063" s="60"/>
      <c r="K3063" s="60"/>
      <c r="L3063" s="60"/>
      <c r="M3063" s="60">
        <v>19283.259999999998</v>
      </c>
      <c r="N3063" s="60"/>
      <c r="O3063" s="60">
        <v>6003.31</v>
      </c>
      <c r="P3063" s="60"/>
      <c r="Q3063" s="60"/>
      <c r="R3063" s="60"/>
      <c r="S3063" s="60"/>
      <c r="T3063" s="60"/>
      <c r="U3063" s="58">
        <f t="shared" si="47"/>
        <v>25286.57</v>
      </c>
    </row>
    <row r="3064" spans="1:21">
      <c r="A3064" s="59">
        <v>2201</v>
      </c>
      <c r="B3064" s="59" t="s">
        <v>87</v>
      </c>
      <c r="C3064" s="59">
        <v>2201</v>
      </c>
      <c r="D3064" s="59" t="s">
        <v>87</v>
      </c>
      <c r="E3064" s="59" t="s">
        <v>1701</v>
      </c>
      <c r="F3064" s="59" t="s">
        <v>1701</v>
      </c>
      <c r="G3064" s="59">
        <v>9596000</v>
      </c>
      <c r="H3064" s="59" t="s">
        <v>1061</v>
      </c>
      <c r="I3064" s="60"/>
      <c r="J3064" s="60"/>
      <c r="K3064" s="60"/>
      <c r="L3064" s="60"/>
      <c r="M3064" s="60"/>
      <c r="N3064" s="60"/>
      <c r="O3064" s="60"/>
      <c r="P3064" s="60"/>
      <c r="Q3064" s="60">
        <v>-106.66</v>
      </c>
      <c r="R3064" s="60">
        <v>-145.97999999999999</v>
      </c>
      <c r="S3064" s="60"/>
      <c r="T3064" s="60"/>
      <c r="U3064" s="58">
        <f t="shared" si="47"/>
        <v>-252.64</v>
      </c>
    </row>
    <row r="3065" spans="1:21">
      <c r="A3065" s="59">
        <v>2201</v>
      </c>
      <c r="B3065" s="59" t="s">
        <v>87</v>
      </c>
      <c r="C3065" s="59">
        <v>2201</v>
      </c>
      <c r="D3065" s="59" t="s">
        <v>87</v>
      </c>
      <c r="E3065" s="59" t="s">
        <v>1702</v>
      </c>
      <c r="F3065" s="59" t="s">
        <v>1702</v>
      </c>
      <c r="G3065" s="59">
        <v>9184100</v>
      </c>
      <c r="H3065" s="59" t="s">
        <v>93</v>
      </c>
      <c r="I3065" s="60"/>
      <c r="J3065" s="60"/>
      <c r="K3065" s="60">
        <v>0</v>
      </c>
      <c r="L3065" s="60"/>
      <c r="M3065" s="60">
        <v>0</v>
      </c>
      <c r="N3065" s="60"/>
      <c r="O3065" s="60">
        <v>0</v>
      </c>
      <c r="P3065" s="60"/>
      <c r="Q3065" s="60">
        <v>0</v>
      </c>
      <c r="R3065" s="60">
        <v>0</v>
      </c>
      <c r="S3065" s="60"/>
      <c r="T3065" s="60"/>
      <c r="U3065" s="58">
        <f t="shared" si="47"/>
        <v>0</v>
      </c>
    </row>
    <row r="3066" spans="1:21">
      <c r="A3066" s="59">
        <v>2201</v>
      </c>
      <c r="B3066" s="59" t="s">
        <v>87</v>
      </c>
      <c r="C3066" s="59">
        <v>2201</v>
      </c>
      <c r="D3066" s="59" t="s">
        <v>87</v>
      </c>
      <c r="E3066" s="59" t="s">
        <v>1703</v>
      </c>
      <c r="F3066" s="59" t="s">
        <v>1703</v>
      </c>
      <c r="G3066" s="59">
        <v>9184100</v>
      </c>
      <c r="H3066" s="59" t="s">
        <v>93</v>
      </c>
      <c r="I3066" s="60"/>
      <c r="J3066" s="60"/>
      <c r="K3066" s="60">
        <v>554.51</v>
      </c>
      <c r="L3066" s="60">
        <v>-80.78</v>
      </c>
      <c r="M3066" s="60">
        <v>0</v>
      </c>
      <c r="N3066" s="60">
        <v>17201.25</v>
      </c>
      <c r="O3066" s="60"/>
      <c r="P3066" s="60">
        <v>0</v>
      </c>
      <c r="Q3066" s="60"/>
      <c r="R3066" s="60">
        <v>0</v>
      </c>
      <c r="S3066" s="60">
        <v>118.25</v>
      </c>
      <c r="T3066" s="60">
        <v>0</v>
      </c>
      <c r="U3066" s="58">
        <f t="shared" si="47"/>
        <v>17793.23</v>
      </c>
    </row>
    <row r="3067" spans="1:21">
      <c r="A3067" s="59">
        <v>2201</v>
      </c>
      <c r="B3067" s="59" t="s">
        <v>87</v>
      </c>
      <c r="C3067" s="59">
        <v>2201</v>
      </c>
      <c r="D3067" s="59" t="s">
        <v>87</v>
      </c>
      <c r="E3067" s="59" t="s">
        <v>1703</v>
      </c>
      <c r="F3067" s="59" t="s">
        <v>1703</v>
      </c>
      <c r="G3067" s="59">
        <v>9571000</v>
      </c>
      <c r="H3067" s="59" t="s">
        <v>1046</v>
      </c>
      <c r="I3067" s="60"/>
      <c r="J3067" s="60"/>
      <c r="K3067" s="60">
        <v>-554.51</v>
      </c>
      <c r="L3067" s="60">
        <v>80.78</v>
      </c>
      <c r="M3067" s="60"/>
      <c r="N3067" s="60"/>
      <c r="O3067" s="60"/>
      <c r="P3067" s="60"/>
      <c r="Q3067" s="60"/>
      <c r="R3067" s="60"/>
      <c r="S3067" s="60">
        <v>-118.25</v>
      </c>
      <c r="T3067" s="60"/>
      <c r="U3067" s="58">
        <f t="shared" si="47"/>
        <v>-591.98</v>
      </c>
    </row>
    <row r="3068" spans="1:21">
      <c r="A3068" s="59">
        <v>2201</v>
      </c>
      <c r="B3068" s="59" t="s">
        <v>87</v>
      </c>
      <c r="C3068" s="59">
        <v>2201</v>
      </c>
      <c r="D3068" s="59" t="s">
        <v>87</v>
      </c>
      <c r="E3068" s="59" t="s">
        <v>1703</v>
      </c>
      <c r="F3068" s="59" t="s">
        <v>1703</v>
      </c>
      <c r="G3068" s="59">
        <v>9594000</v>
      </c>
      <c r="H3068" s="59" t="s">
        <v>1059</v>
      </c>
      <c r="I3068" s="60"/>
      <c r="J3068" s="60"/>
      <c r="K3068" s="60"/>
      <c r="L3068" s="60"/>
      <c r="M3068" s="60"/>
      <c r="N3068" s="60">
        <v>-17201.25</v>
      </c>
      <c r="O3068" s="60"/>
      <c r="P3068" s="60"/>
      <c r="Q3068" s="60"/>
      <c r="R3068" s="60"/>
      <c r="S3068" s="60"/>
      <c r="T3068" s="60"/>
      <c r="U3068" s="58">
        <f t="shared" si="47"/>
        <v>-17201.25</v>
      </c>
    </row>
    <row r="3069" spans="1:21">
      <c r="A3069" s="59">
        <v>2201</v>
      </c>
      <c r="B3069" s="59" t="s">
        <v>87</v>
      </c>
      <c r="C3069" s="59">
        <v>2201</v>
      </c>
      <c r="D3069" s="59" t="s">
        <v>87</v>
      </c>
      <c r="E3069" s="59" t="s">
        <v>1704</v>
      </c>
      <c r="F3069" s="59" t="s">
        <v>1704</v>
      </c>
      <c r="G3069" s="59">
        <v>9184100</v>
      </c>
      <c r="H3069" s="59" t="s">
        <v>93</v>
      </c>
      <c r="I3069" s="60">
        <v>-163.96</v>
      </c>
      <c r="J3069" s="60">
        <v>-367.06</v>
      </c>
      <c r="K3069" s="60">
        <v>-60.61</v>
      </c>
      <c r="L3069" s="60">
        <v>-26.3</v>
      </c>
      <c r="M3069" s="60">
        <v>2883.14</v>
      </c>
      <c r="N3069" s="60">
        <v>-266.06</v>
      </c>
      <c r="O3069" s="60">
        <v>6344.25</v>
      </c>
      <c r="P3069" s="60">
        <v>-217.33</v>
      </c>
      <c r="Q3069" s="60">
        <v>-41.3</v>
      </c>
      <c r="R3069" s="60">
        <v>-12.79</v>
      </c>
      <c r="S3069" s="60">
        <v>-9.64</v>
      </c>
      <c r="T3069" s="60">
        <v>-28.75</v>
      </c>
      <c r="U3069" s="58">
        <f t="shared" si="47"/>
        <v>8033.5899999999992</v>
      </c>
    </row>
    <row r="3070" spans="1:21">
      <c r="A3070" s="59">
        <v>2201</v>
      </c>
      <c r="B3070" s="59" t="s">
        <v>87</v>
      </c>
      <c r="C3070" s="59">
        <v>2201</v>
      </c>
      <c r="D3070" s="59" t="s">
        <v>87</v>
      </c>
      <c r="E3070" s="59" t="s">
        <v>1704</v>
      </c>
      <c r="F3070" s="59" t="s">
        <v>1704</v>
      </c>
      <c r="G3070" s="59">
        <v>9571000</v>
      </c>
      <c r="H3070" s="59" t="s">
        <v>1046</v>
      </c>
      <c r="I3070" s="60">
        <v>88.42</v>
      </c>
      <c r="J3070" s="60">
        <v>361.87</v>
      </c>
      <c r="K3070" s="60">
        <v>75.67</v>
      </c>
      <c r="L3070" s="60">
        <v>14.06</v>
      </c>
      <c r="M3070" s="60">
        <v>750.76</v>
      </c>
      <c r="N3070" s="60">
        <v>272.72000000000003</v>
      </c>
      <c r="O3070" s="60">
        <v>141.68</v>
      </c>
      <c r="P3070" s="60">
        <v>195.93</v>
      </c>
      <c r="Q3070" s="60">
        <v>49.49</v>
      </c>
      <c r="R3070" s="60">
        <v>9.6199999999999992</v>
      </c>
      <c r="S3070" s="60">
        <v>22.59</v>
      </c>
      <c r="T3070" s="60">
        <v>28.73</v>
      </c>
      <c r="U3070" s="58">
        <f t="shared" si="47"/>
        <v>2011.54</v>
      </c>
    </row>
    <row r="3071" spans="1:21">
      <c r="A3071" s="59">
        <v>2201</v>
      </c>
      <c r="B3071" s="59" t="s">
        <v>87</v>
      </c>
      <c r="C3071" s="59">
        <v>2201</v>
      </c>
      <c r="D3071" s="59" t="s">
        <v>87</v>
      </c>
      <c r="E3071" s="59" t="s">
        <v>1704</v>
      </c>
      <c r="F3071" s="59" t="s">
        <v>1704</v>
      </c>
      <c r="G3071" s="59">
        <v>9586000</v>
      </c>
      <c r="H3071" s="59" t="s">
        <v>1053</v>
      </c>
      <c r="I3071" s="60"/>
      <c r="J3071" s="60"/>
      <c r="K3071" s="60">
        <v>-24.98</v>
      </c>
      <c r="L3071" s="60"/>
      <c r="M3071" s="60"/>
      <c r="N3071" s="60"/>
      <c r="O3071" s="60">
        <v>-108.98</v>
      </c>
      <c r="P3071" s="60"/>
      <c r="Q3071" s="60"/>
      <c r="R3071" s="60"/>
      <c r="S3071" s="60"/>
      <c r="T3071" s="60"/>
      <c r="U3071" s="58">
        <f t="shared" si="47"/>
        <v>-133.96</v>
      </c>
    </row>
    <row r="3072" spans="1:21">
      <c r="A3072" s="59">
        <v>2201</v>
      </c>
      <c r="B3072" s="59" t="s">
        <v>87</v>
      </c>
      <c r="C3072" s="59">
        <v>2201</v>
      </c>
      <c r="D3072" s="59" t="s">
        <v>87</v>
      </c>
      <c r="E3072" s="59" t="s">
        <v>1704</v>
      </c>
      <c r="F3072" s="59" t="s">
        <v>1704</v>
      </c>
      <c r="G3072" s="59">
        <v>9593000</v>
      </c>
      <c r="H3072" s="59" t="s">
        <v>1058</v>
      </c>
      <c r="I3072" s="60">
        <v>75.540000000000006</v>
      </c>
      <c r="J3072" s="60">
        <v>5.19</v>
      </c>
      <c r="K3072" s="60">
        <v>9.92</v>
      </c>
      <c r="L3072" s="60">
        <v>12.24</v>
      </c>
      <c r="M3072" s="60">
        <v>0.34</v>
      </c>
      <c r="N3072" s="60">
        <v>-6.66</v>
      </c>
      <c r="O3072" s="60">
        <v>-2811.64</v>
      </c>
      <c r="P3072" s="60">
        <v>21.4</v>
      </c>
      <c r="Q3072" s="60">
        <v>-8.19</v>
      </c>
      <c r="R3072" s="60">
        <v>3.17</v>
      </c>
      <c r="S3072" s="60">
        <v>-12.95</v>
      </c>
      <c r="T3072" s="60">
        <v>0.02</v>
      </c>
      <c r="U3072" s="58">
        <f t="shared" si="47"/>
        <v>-2711.6199999999994</v>
      </c>
    </row>
    <row r="3073" spans="1:21">
      <c r="A3073" s="59">
        <v>2201</v>
      </c>
      <c r="B3073" s="59" t="s">
        <v>87</v>
      </c>
      <c r="C3073" s="59">
        <v>2201</v>
      </c>
      <c r="D3073" s="59" t="s">
        <v>87</v>
      </c>
      <c r="E3073" s="59" t="s">
        <v>1704</v>
      </c>
      <c r="F3073" s="59" t="s">
        <v>1704</v>
      </c>
      <c r="G3073" s="59">
        <v>9594000</v>
      </c>
      <c r="H3073" s="59" t="s">
        <v>1059</v>
      </c>
      <c r="I3073" s="60"/>
      <c r="J3073" s="60"/>
      <c r="K3073" s="60"/>
      <c r="L3073" s="60"/>
      <c r="M3073" s="60">
        <v>-3634.24</v>
      </c>
      <c r="N3073" s="60"/>
      <c r="O3073" s="60">
        <v>-3565.31</v>
      </c>
      <c r="P3073" s="60"/>
      <c r="Q3073" s="60"/>
      <c r="R3073" s="60"/>
      <c r="S3073" s="60"/>
      <c r="T3073" s="60"/>
      <c r="U3073" s="58">
        <f t="shared" si="47"/>
        <v>-7199.5499999999993</v>
      </c>
    </row>
    <row r="3074" spans="1:21">
      <c r="A3074" s="59">
        <v>2201</v>
      </c>
      <c r="B3074" s="59" t="s">
        <v>87</v>
      </c>
      <c r="C3074" s="59">
        <v>2201</v>
      </c>
      <c r="D3074" s="59" t="s">
        <v>87</v>
      </c>
      <c r="E3074" s="59" t="s">
        <v>1705</v>
      </c>
      <c r="F3074" s="59" t="s">
        <v>1705</v>
      </c>
      <c r="G3074" s="59">
        <v>9184100</v>
      </c>
      <c r="H3074" s="59" t="s">
        <v>93</v>
      </c>
      <c r="I3074" s="60"/>
      <c r="J3074" s="60"/>
      <c r="K3074" s="60">
        <v>68.510000000000005</v>
      </c>
      <c r="L3074" s="60">
        <v>-9.31</v>
      </c>
      <c r="M3074" s="60">
        <v>0</v>
      </c>
      <c r="N3074" s="60">
        <v>0</v>
      </c>
      <c r="O3074" s="60"/>
      <c r="P3074" s="60"/>
      <c r="Q3074" s="60"/>
      <c r="R3074" s="60"/>
      <c r="S3074" s="60">
        <v>17.57</v>
      </c>
      <c r="T3074" s="60"/>
      <c r="U3074" s="58">
        <f t="shared" si="47"/>
        <v>76.77000000000001</v>
      </c>
    </row>
    <row r="3075" spans="1:21">
      <c r="A3075" s="59">
        <v>2201</v>
      </c>
      <c r="B3075" s="59" t="s">
        <v>87</v>
      </c>
      <c r="C3075" s="59">
        <v>2201</v>
      </c>
      <c r="D3075" s="59" t="s">
        <v>87</v>
      </c>
      <c r="E3075" s="59" t="s">
        <v>1705</v>
      </c>
      <c r="F3075" s="59" t="s">
        <v>1705</v>
      </c>
      <c r="G3075" s="59">
        <v>9571000</v>
      </c>
      <c r="H3075" s="59" t="s">
        <v>1046</v>
      </c>
      <c r="I3075" s="60"/>
      <c r="J3075" s="60"/>
      <c r="K3075" s="60">
        <v>-68.510000000000005</v>
      </c>
      <c r="L3075" s="60">
        <v>9.31</v>
      </c>
      <c r="M3075" s="60"/>
      <c r="N3075" s="60"/>
      <c r="O3075" s="60"/>
      <c r="P3075" s="60"/>
      <c r="Q3075" s="60"/>
      <c r="R3075" s="60"/>
      <c r="S3075" s="60">
        <v>-17.57</v>
      </c>
      <c r="T3075" s="60"/>
      <c r="U3075" s="58">
        <f t="shared" ref="U3075:U3138" si="48">SUM(I3075:T3075)</f>
        <v>-76.77000000000001</v>
      </c>
    </row>
    <row r="3076" spans="1:21">
      <c r="A3076" s="59">
        <v>2201</v>
      </c>
      <c r="B3076" s="59" t="s">
        <v>87</v>
      </c>
      <c r="C3076" s="59">
        <v>2201</v>
      </c>
      <c r="D3076" s="59" t="s">
        <v>87</v>
      </c>
      <c r="E3076" s="59" t="s">
        <v>1706</v>
      </c>
      <c r="F3076" s="59" t="s">
        <v>1706</v>
      </c>
      <c r="G3076" s="59">
        <v>9184100</v>
      </c>
      <c r="H3076" s="59" t="s">
        <v>93</v>
      </c>
      <c r="I3076" s="60">
        <v>0</v>
      </c>
      <c r="J3076" s="60"/>
      <c r="K3076" s="60">
        <v>0</v>
      </c>
      <c r="L3076" s="60">
        <v>0</v>
      </c>
      <c r="M3076" s="60">
        <v>0</v>
      </c>
      <c r="N3076" s="60">
        <v>0</v>
      </c>
      <c r="O3076" s="60">
        <v>0</v>
      </c>
      <c r="P3076" s="60">
        <v>0</v>
      </c>
      <c r="Q3076" s="60">
        <v>0</v>
      </c>
      <c r="R3076" s="60">
        <v>0</v>
      </c>
      <c r="S3076" s="60">
        <v>0</v>
      </c>
      <c r="T3076" s="60"/>
      <c r="U3076" s="58">
        <f t="shared" si="48"/>
        <v>0</v>
      </c>
    </row>
    <row r="3077" spans="1:21">
      <c r="A3077" s="59">
        <v>2201</v>
      </c>
      <c r="B3077" s="59" t="s">
        <v>87</v>
      </c>
      <c r="C3077" s="59">
        <v>2201</v>
      </c>
      <c r="D3077" s="59" t="s">
        <v>87</v>
      </c>
      <c r="E3077" s="59" t="s">
        <v>1707</v>
      </c>
      <c r="F3077" s="59" t="s">
        <v>1707</v>
      </c>
      <c r="G3077" s="59">
        <v>9184100</v>
      </c>
      <c r="H3077" s="59" t="s">
        <v>93</v>
      </c>
      <c r="I3077" s="60"/>
      <c r="J3077" s="60"/>
      <c r="K3077" s="60"/>
      <c r="L3077" s="60"/>
      <c r="M3077" s="60"/>
      <c r="N3077" s="60">
        <v>0</v>
      </c>
      <c r="O3077" s="60"/>
      <c r="P3077" s="60"/>
      <c r="Q3077" s="60"/>
      <c r="R3077" s="60"/>
      <c r="S3077" s="60"/>
      <c r="T3077" s="60"/>
      <c r="U3077" s="58">
        <f t="shared" si="48"/>
        <v>0</v>
      </c>
    </row>
    <row r="3078" spans="1:21">
      <c r="A3078" s="59">
        <v>2201</v>
      </c>
      <c r="B3078" s="59" t="s">
        <v>87</v>
      </c>
      <c r="C3078" s="59">
        <v>2201</v>
      </c>
      <c r="D3078" s="59" t="s">
        <v>87</v>
      </c>
      <c r="E3078" s="59" t="s">
        <v>1708</v>
      </c>
      <c r="F3078" s="59" t="s">
        <v>1708</v>
      </c>
      <c r="G3078" s="59">
        <v>9184100</v>
      </c>
      <c r="H3078" s="59" t="s">
        <v>93</v>
      </c>
      <c r="I3078" s="60">
        <v>0</v>
      </c>
      <c r="J3078" s="60"/>
      <c r="K3078" s="60"/>
      <c r="L3078" s="60"/>
      <c r="M3078" s="60"/>
      <c r="N3078" s="60"/>
      <c r="O3078" s="60"/>
      <c r="P3078" s="60"/>
      <c r="Q3078" s="60"/>
      <c r="R3078" s="60">
        <v>0</v>
      </c>
      <c r="S3078" s="60"/>
      <c r="T3078" s="60"/>
      <c r="U3078" s="58">
        <f t="shared" si="48"/>
        <v>0</v>
      </c>
    </row>
    <row r="3079" spans="1:21">
      <c r="A3079" s="59">
        <v>2201</v>
      </c>
      <c r="B3079" s="59" t="s">
        <v>87</v>
      </c>
      <c r="C3079" s="59">
        <v>2201</v>
      </c>
      <c r="D3079" s="59" t="s">
        <v>87</v>
      </c>
      <c r="E3079" s="59" t="s">
        <v>1709</v>
      </c>
      <c r="F3079" s="59" t="s">
        <v>1709</v>
      </c>
      <c r="G3079" s="59">
        <v>9184100</v>
      </c>
      <c r="H3079" s="59" t="s">
        <v>93</v>
      </c>
      <c r="I3079" s="60"/>
      <c r="J3079" s="60"/>
      <c r="K3079" s="60">
        <v>0</v>
      </c>
      <c r="L3079" s="60"/>
      <c r="M3079" s="60"/>
      <c r="N3079" s="60"/>
      <c r="O3079" s="60"/>
      <c r="P3079" s="60"/>
      <c r="Q3079" s="60">
        <v>0</v>
      </c>
      <c r="R3079" s="60">
        <v>0</v>
      </c>
      <c r="S3079" s="60"/>
      <c r="T3079" s="60"/>
      <c r="U3079" s="58">
        <f t="shared" si="48"/>
        <v>0</v>
      </c>
    </row>
    <row r="3080" spans="1:21">
      <c r="A3080" s="59">
        <v>2201</v>
      </c>
      <c r="B3080" s="59" t="s">
        <v>87</v>
      </c>
      <c r="C3080" s="59">
        <v>2201</v>
      </c>
      <c r="D3080" s="59" t="s">
        <v>87</v>
      </c>
      <c r="E3080" s="59" t="s">
        <v>1710</v>
      </c>
      <c r="F3080" s="59" t="s">
        <v>1710</v>
      </c>
      <c r="G3080" s="59">
        <v>9184100</v>
      </c>
      <c r="H3080" s="59" t="s">
        <v>93</v>
      </c>
      <c r="I3080" s="60">
        <v>0</v>
      </c>
      <c r="J3080" s="60">
        <v>0</v>
      </c>
      <c r="K3080" s="60">
        <v>0</v>
      </c>
      <c r="L3080" s="60">
        <v>0</v>
      </c>
      <c r="M3080" s="60">
        <v>0</v>
      </c>
      <c r="N3080" s="60">
        <v>442.01</v>
      </c>
      <c r="O3080" s="60">
        <v>-903.85</v>
      </c>
      <c r="P3080" s="60">
        <v>-918.33</v>
      </c>
      <c r="Q3080" s="60">
        <v>-1784.89</v>
      </c>
      <c r="R3080" s="60">
        <v>-2161.48</v>
      </c>
      <c r="S3080" s="60">
        <v>0</v>
      </c>
      <c r="T3080" s="60">
        <v>-815.42</v>
      </c>
      <c r="U3080" s="58">
        <f t="shared" si="48"/>
        <v>-6141.9600000000009</v>
      </c>
    </row>
    <row r="3081" spans="1:21">
      <c r="A3081" s="59">
        <v>2201</v>
      </c>
      <c r="B3081" s="59" t="s">
        <v>87</v>
      </c>
      <c r="C3081" s="59">
        <v>2201</v>
      </c>
      <c r="D3081" s="59" t="s">
        <v>87</v>
      </c>
      <c r="E3081" s="59" t="s">
        <v>1710</v>
      </c>
      <c r="F3081" s="59" t="s">
        <v>1710</v>
      </c>
      <c r="G3081" s="59">
        <v>9586000</v>
      </c>
      <c r="H3081" s="59" t="s">
        <v>1053</v>
      </c>
      <c r="I3081" s="60"/>
      <c r="J3081" s="60"/>
      <c r="K3081" s="60"/>
      <c r="L3081" s="60"/>
      <c r="M3081" s="60"/>
      <c r="N3081" s="60"/>
      <c r="O3081" s="60">
        <v>289.44</v>
      </c>
      <c r="P3081" s="60"/>
      <c r="Q3081" s="60"/>
      <c r="R3081" s="60"/>
      <c r="S3081" s="60"/>
      <c r="T3081" s="60">
        <v>815.42</v>
      </c>
      <c r="U3081" s="58">
        <f t="shared" si="48"/>
        <v>1104.8599999999999</v>
      </c>
    </row>
    <row r="3082" spans="1:21">
      <c r="A3082" s="59">
        <v>2201</v>
      </c>
      <c r="B3082" s="59" t="s">
        <v>87</v>
      </c>
      <c r="C3082" s="59">
        <v>2201</v>
      </c>
      <c r="D3082" s="59" t="s">
        <v>87</v>
      </c>
      <c r="E3082" s="59" t="s">
        <v>1710</v>
      </c>
      <c r="F3082" s="59" t="s">
        <v>1710</v>
      </c>
      <c r="G3082" s="59">
        <v>9591000</v>
      </c>
      <c r="H3082" s="59" t="s">
        <v>1056</v>
      </c>
      <c r="I3082" s="60"/>
      <c r="J3082" s="60"/>
      <c r="K3082" s="60"/>
      <c r="L3082" s="60"/>
      <c r="M3082" s="60"/>
      <c r="N3082" s="60">
        <v>-509.16</v>
      </c>
      <c r="O3082" s="60"/>
      <c r="P3082" s="60">
        <v>-14.09</v>
      </c>
      <c r="Q3082" s="60"/>
      <c r="R3082" s="60"/>
      <c r="S3082" s="60"/>
      <c r="T3082" s="60"/>
      <c r="U3082" s="58">
        <f t="shared" si="48"/>
        <v>-523.25</v>
      </c>
    </row>
    <row r="3083" spans="1:21">
      <c r="A3083" s="59">
        <v>2201</v>
      </c>
      <c r="B3083" s="59" t="s">
        <v>87</v>
      </c>
      <c r="C3083" s="59">
        <v>2201</v>
      </c>
      <c r="D3083" s="59" t="s">
        <v>87</v>
      </c>
      <c r="E3083" s="59" t="s">
        <v>1710</v>
      </c>
      <c r="F3083" s="59" t="s">
        <v>1710</v>
      </c>
      <c r="G3083" s="59">
        <v>9593000</v>
      </c>
      <c r="H3083" s="59" t="s">
        <v>1058</v>
      </c>
      <c r="I3083" s="60"/>
      <c r="J3083" s="60"/>
      <c r="K3083" s="60"/>
      <c r="L3083" s="60"/>
      <c r="M3083" s="60"/>
      <c r="N3083" s="60">
        <v>67.150000000000006</v>
      </c>
      <c r="O3083" s="60">
        <v>609.73</v>
      </c>
      <c r="P3083" s="60">
        <v>2010.3</v>
      </c>
      <c r="Q3083" s="60">
        <v>6.22</v>
      </c>
      <c r="R3083" s="60"/>
      <c r="S3083" s="60"/>
      <c r="T3083" s="60"/>
      <c r="U3083" s="58">
        <f t="shared" si="48"/>
        <v>2693.3999999999996</v>
      </c>
    </row>
    <row r="3084" spans="1:21">
      <c r="A3084" s="59">
        <v>2201</v>
      </c>
      <c r="B3084" s="59" t="s">
        <v>87</v>
      </c>
      <c r="C3084" s="59">
        <v>2201</v>
      </c>
      <c r="D3084" s="59" t="s">
        <v>87</v>
      </c>
      <c r="E3084" s="59" t="s">
        <v>1710</v>
      </c>
      <c r="F3084" s="59" t="s">
        <v>1710</v>
      </c>
      <c r="G3084" s="59">
        <v>9594000</v>
      </c>
      <c r="H3084" s="59" t="s">
        <v>1059</v>
      </c>
      <c r="I3084" s="60"/>
      <c r="J3084" s="60"/>
      <c r="K3084" s="60"/>
      <c r="L3084" s="60"/>
      <c r="M3084" s="60"/>
      <c r="N3084" s="60"/>
      <c r="O3084" s="60">
        <v>4.68</v>
      </c>
      <c r="P3084" s="60">
        <v>-1077.8800000000001</v>
      </c>
      <c r="Q3084" s="60"/>
      <c r="R3084" s="60"/>
      <c r="S3084" s="60"/>
      <c r="T3084" s="60"/>
      <c r="U3084" s="58">
        <f t="shared" si="48"/>
        <v>-1073.2</v>
      </c>
    </row>
    <row r="3085" spans="1:21">
      <c r="A3085" s="59">
        <v>2201</v>
      </c>
      <c r="B3085" s="59" t="s">
        <v>87</v>
      </c>
      <c r="C3085" s="59">
        <v>2201</v>
      </c>
      <c r="D3085" s="59" t="s">
        <v>87</v>
      </c>
      <c r="E3085" s="59" t="s">
        <v>1710</v>
      </c>
      <c r="F3085" s="59" t="s">
        <v>1710</v>
      </c>
      <c r="G3085" s="59">
        <v>9596000</v>
      </c>
      <c r="H3085" s="59" t="s">
        <v>1061</v>
      </c>
      <c r="I3085" s="60"/>
      <c r="J3085" s="60"/>
      <c r="K3085" s="60"/>
      <c r="L3085" s="60"/>
      <c r="M3085" s="60"/>
      <c r="N3085" s="60"/>
      <c r="O3085" s="60"/>
      <c r="P3085" s="60"/>
      <c r="Q3085" s="60">
        <v>1778.67</v>
      </c>
      <c r="R3085" s="60">
        <v>2161.48</v>
      </c>
      <c r="S3085" s="60"/>
      <c r="T3085" s="60"/>
      <c r="U3085" s="58">
        <f t="shared" si="48"/>
        <v>3940.15</v>
      </c>
    </row>
    <row r="3086" spans="1:21">
      <c r="A3086" s="59">
        <v>2201</v>
      </c>
      <c r="B3086" s="59" t="s">
        <v>87</v>
      </c>
      <c r="C3086" s="59">
        <v>2201</v>
      </c>
      <c r="D3086" s="59" t="s">
        <v>87</v>
      </c>
      <c r="E3086" s="59" t="s">
        <v>1711</v>
      </c>
      <c r="F3086" s="59" t="s">
        <v>1711</v>
      </c>
      <c r="G3086" s="59">
        <v>9184100</v>
      </c>
      <c r="H3086" s="59" t="s">
        <v>93</v>
      </c>
      <c r="I3086" s="60"/>
      <c r="J3086" s="60"/>
      <c r="K3086" s="60"/>
      <c r="L3086" s="60">
        <v>0</v>
      </c>
      <c r="M3086" s="60"/>
      <c r="N3086" s="60"/>
      <c r="O3086" s="60"/>
      <c r="P3086" s="60">
        <v>0</v>
      </c>
      <c r="Q3086" s="60"/>
      <c r="R3086" s="60">
        <v>0</v>
      </c>
      <c r="S3086" s="60"/>
      <c r="T3086" s="60"/>
      <c r="U3086" s="58">
        <f t="shared" si="48"/>
        <v>0</v>
      </c>
    </row>
    <row r="3087" spans="1:21">
      <c r="A3087" s="59">
        <v>2201</v>
      </c>
      <c r="B3087" s="59" t="s">
        <v>87</v>
      </c>
      <c r="C3087" s="59">
        <v>2201</v>
      </c>
      <c r="D3087" s="59" t="s">
        <v>87</v>
      </c>
      <c r="E3087" s="59" t="s">
        <v>1712</v>
      </c>
      <c r="F3087" s="59" t="s">
        <v>1712</v>
      </c>
      <c r="G3087" s="59">
        <v>9184100</v>
      </c>
      <c r="H3087" s="59" t="s">
        <v>93</v>
      </c>
      <c r="I3087" s="60"/>
      <c r="J3087" s="60">
        <v>0</v>
      </c>
      <c r="K3087" s="60"/>
      <c r="L3087" s="60"/>
      <c r="M3087" s="60"/>
      <c r="N3087" s="60"/>
      <c r="O3087" s="60"/>
      <c r="P3087" s="60"/>
      <c r="Q3087" s="60"/>
      <c r="R3087" s="60"/>
      <c r="S3087" s="60"/>
      <c r="T3087" s="60"/>
      <c r="U3087" s="58">
        <f t="shared" si="48"/>
        <v>0</v>
      </c>
    </row>
    <row r="3088" spans="1:21">
      <c r="A3088" s="59">
        <v>2201</v>
      </c>
      <c r="B3088" s="59" t="s">
        <v>87</v>
      </c>
      <c r="C3088" s="59">
        <v>2201</v>
      </c>
      <c r="D3088" s="59" t="s">
        <v>87</v>
      </c>
      <c r="E3088" s="59" t="s">
        <v>1713</v>
      </c>
      <c r="F3088" s="59" t="s">
        <v>1713</v>
      </c>
      <c r="G3088" s="59">
        <v>9184100</v>
      </c>
      <c r="H3088" s="59" t="s">
        <v>93</v>
      </c>
      <c r="I3088" s="60">
        <v>0</v>
      </c>
      <c r="J3088" s="60">
        <v>0</v>
      </c>
      <c r="K3088" s="60">
        <v>0</v>
      </c>
      <c r="L3088" s="60">
        <v>3.83</v>
      </c>
      <c r="M3088" s="60">
        <v>-0.63</v>
      </c>
      <c r="N3088" s="60">
        <v>-0.57999999999999996</v>
      </c>
      <c r="O3088" s="60">
        <v>38.01</v>
      </c>
      <c r="P3088" s="60">
        <v>0</v>
      </c>
      <c r="Q3088" s="60">
        <v>0</v>
      </c>
      <c r="R3088" s="60">
        <v>0</v>
      </c>
      <c r="S3088" s="60">
        <v>-0.1</v>
      </c>
      <c r="T3088" s="60">
        <v>-386.77</v>
      </c>
      <c r="U3088" s="58">
        <f t="shared" si="48"/>
        <v>-346.24</v>
      </c>
    </row>
    <row r="3089" spans="1:21">
      <c r="A3089" s="59">
        <v>2201</v>
      </c>
      <c r="B3089" s="59" t="s">
        <v>87</v>
      </c>
      <c r="C3089" s="59">
        <v>2201</v>
      </c>
      <c r="D3089" s="59" t="s">
        <v>87</v>
      </c>
      <c r="E3089" s="59" t="s">
        <v>1713</v>
      </c>
      <c r="F3089" s="59" t="s">
        <v>1713</v>
      </c>
      <c r="G3089" s="59">
        <v>9548000</v>
      </c>
      <c r="H3089" s="59" t="s">
        <v>1029</v>
      </c>
      <c r="I3089" s="60"/>
      <c r="J3089" s="60"/>
      <c r="K3089" s="60"/>
      <c r="L3089" s="60"/>
      <c r="M3089" s="60"/>
      <c r="N3089" s="60"/>
      <c r="O3089" s="60"/>
      <c r="P3089" s="60"/>
      <c r="Q3089" s="60"/>
      <c r="R3089" s="60"/>
      <c r="S3089" s="60"/>
      <c r="T3089" s="60">
        <v>-10400</v>
      </c>
      <c r="U3089" s="58">
        <f t="shared" si="48"/>
        <v>-10400</v>
      </c>
    </row>
    <row r="3090" spans="1:21">
      <c r="A3090" s="59">
        <v>2201</v>
      </c>
      <c r="B3090" s="59" t="s">
        <v>87</v>
      </c>
      <c r="C3090" s="59">
        <v>2201</v>
      </c>
      <c r="D3090" s="59" t="s">
        <v>87</v>
      </c>
      <c r="E3090" s="59" t="s">
        <v>1713</v>
      </c>
      <c r="F3090" s="59" t="s">
        <v>1713</v>
      </c>
      <c r="G3090" s="59">
        <v>9553000</v>
      </c>
      <c r="H3090" s="59" t="s">
        <v>1032</v>
      </c>
      <c r="I3090" s="60"/>
      <c r="J3090" s="60"/>
      <c r="K3090" s="60"/>
      <c r="L3090" s="60"/>
      <c r="M3090" s="60"/>
      <c r="N3090" s="60"/>
      <c r="O3090" s="60"/>
      <c r="P3090" s="60"/>
      <c r="Q3090" s="60"/>
      <c r="R3090" s="60"/>
      <c r="S3090" s="60"/>
      <c r="T3090" s="60">
        <v>10400</v>
      </c>
      <c r="U3090" s="58">
        <f t="shared" si="48"/>
        <v>10400</v>
      </c>
    </row>
    <row r="3091" spans="1:21">
      <c r="A3091" s="59">
        <v>2201</v>
      </c>
      <c r="B3091" s="59" t="s">
        <v>87</v>
      </c>
      <c r="C3091" s="59">
        <v>2201</v>
      </c>
      <c r="D3091" s="59" t="s">
        <v>87</v>
      </c>
      <c r="E3091" s="59" t="s">
        <v>1713</v>
      </c>
      <c r="F3091" s="59" t="s">
        <v>1713</v>
      </c>
      <c r="G3091" s="59">
        <v>9571000</v>
      </c>
      <c r="H3091" s="59" t="s">
        <v>1046</v>
      </c>
      <c r="I3091" s="60"/>
      <c r="J3091" s="60"/>
      <c r="K3091" s="60"/>
      <c r="L3091" s="60">
        <v>-3.83</v>
      </c>
      <c r="M3091" s="60"/>
      <c r="N3091" s="60">
        <v>0.57999999999999996</v>
      </c>
      <c r="O3091" s="60"/>
      <c r="P3091" s="60"/>
      <c r="Q3091" s="60"/>
      <c r="R3091" s="60"/>
      <c r="S3091" s="60">
        <v>0.1</v>
      </c>
      <c r="T3091" s="60">
        <v>386.77</v>
      </c>
      <c r="U3091" s="58">
        <f t="shared" si="48"/>
        <v>383.62</v>
      </c>
    </row>
    <row r="3092" spans="1:21">
      <c r="A3092" s="59">
        <v>2201</v>
      </c>
      <c r="B3092" s="59" t="s">
        <v>87</v>
      </c>
      <c r="C3092" s="59">
        <v>2201</v>
      </c>
      <c r="D3092" s="59" t="s">
        <v>87</v>
      </c>
      <c r="E3092" s="59" t="s">
        <v>1713</v>
      </c>
      <c r="F3092" s="59" t="s">
        <v>1713</v>
      </c>
      <c r="G3092" s="59">
        <v>9593000</v>
      </c>
      <c r="H3092" s="59" t="s">
        <v>1058</v>
      </c>
      <c r="I3092" s="60"/>
      <c r="J3092" s="60"/>
      <c r="K3092" s="60"/>
      <c r="L3092" s="60"/>
      <c r="M3092" s="60">
        <v>0.63</v>
      </c>
      <c r="N3092" s="60"/>
      <c r="O3092" s="60">
        <v>-38.01</v>
      </c>
      <c r="P3092" s="60"/>
      <c r="Q3092" s="60"/>
      <c r="R3092" s="60"/>
      <c r="S3092" s="60"/>
      <c r="T3092" s="60"/>
      <c r="U3092" s="58">
        <f t="shared" si="48"/>
        <v>-37.379999999999995</v>
      </c>
    </row>
    <row r="3093" spans="1:21">
      <c r="A3093" s="59">
        <v>2201</v>
      </c>
      <c r="B3093" s="59" t="s">
        <v>87</v>
      </c>
      <c r="C3093" s="59">
        <v>2201</v>
      </c>
      <c r="D3093" s="59" t="s">
        <v>87</v>
      </c>
      <c r="E3093" s="59" t="s">
        <v>1714</v>
      </c>
      <c r="F3093" s="59" t="s">
        <v>1714</v>
      </c>
      <c r="G3093" s="59">
        <v>9184100</v>
      </c>
      <c r="H3093" s="59" t="s">
        <v>93</v>
      </c>
      <c r="I3093" s="60">
        <v>0</v>
      </c>
      <c r="J3093" s="60">
        <v>0</v>
      </c>
      <c r="K3093" s="60">
        <v>0</v>
      </c>
      <c r="L3093" s="60"/>
      <c r="M3093" s="60"/>
      <c r="N3093" s="60"/>
      <c r="O3093" s="60"/>
      <c r="P3093" s="60">
        <v>0</v>
      </c>
      <c r="Q3093" s="60">
        <v>0</v>
      </c>
      <c r="R3093" s="60">
        <v>0</v>
      </c>
      <c r="S3093" s="60"/>
      <c r="T3093" s="60"/>
      <c r="U3093" s="58">
        <f t="shared" si="48"/>
        <v>0</v>
      </c>
    </row>
    <row r="3094" spans="1:21">
      <c r="A3094" s="59">
        <v>2201</v>
      </c>
      <c r="B3094" s="59" t="s">
        <v>87</v>
      </c>
      <c r="C3094" s="59">
        <v>2201</v>
      </c>
      <c r="D3094" s="59" t="s">
        <v>87</v>
      </c>
      <c r="E3094" s="59" t="s">
        <v>1714</v>
      </c>
      <c r="F3094" s="59" t="s">
        <v>1714</v>
      </c>
      <c r="G3094" s="59">
        <v>9548000</v>
      </c>
      <c r="H3094" s="59" t="s">
        <v>1029</v>
      </c>
      <c r="I3094" s="60"/>
      <c r="J3094" s="60"/>
      <c r="K3094" s="60"/>
      <c r="L3094" s="60"/>
      <c r="M3094" s="60"/>
      <c r="N3094" s="60"/>
      <c r="O3094" s="60"/>
      <c r="P3094" s="60"/>
      <c r="Q3094" s="60"/>
      <c r="R3094" s="60"/>
      <c r="S3094" s="60"/>
      <c r="T3094" s="60">
        <v>-16.05</v>
      </c>
      <c r="U3094" s="58">
        <f t="shared" si="48"/>
        <v>-16.05</v>
      </c>
    </row>
    <row r="3095" spans="1:21">
      <c r="A3095" s="59">
        <v>2201</v>
      </c>
      <c r="B3095" s="59" t="s">
        <v>87</v>
      </c>
      <c r="C3095" s="59">
        <v>2201</v>
      </c>
      <c r="D3095" s="59" t="s">
        <v>87</v>
      </c>
      <c r="E3095" s="59" t="s">
        <v>1714</v>
      </c>
      <c r="F3095" s="59" t="s">
        <v>1714</v>
      </c>
      <c r="G3095" s="59">
        <v>9553000</v>
      </c>
      <c r="H3095" s="59" t="s">
        <v>1032</v>
      </c>
      <c r="I3095" s="60"/>
      <c r="J3095" s="60"/>
      <c r="K3095" s="60"/>
      <c r="L3095" s="60"/>
      <c r="M3095" s="60"/>
      <c r="N3095" s="60"/>
      <c r="O3095" s="60"/>
      <c r="P3095" s="60"/>
      <c r="Q3095" s="60"/>
      <c r="R3095" s="60"/>
      <c r="S3095" s="60"/>
      <c r="T3095" s="60">
        <v>16.05</v>
      </c>
      <c r="U3095" s="58">
        <f t="shared" si="48"/>
        <v>16.05</v>
      </c>
    </row>
    <row r="3096" spans="1:21">
      <c r="A3096" s="59">
        <v>2201</v>
      </c>
      <c r="B3096" s="59" t="s">
        <v>87</v>
      </c>
      <c r="C3096" s="59">
        <v>2201</v>
      </c>
      <c r="D3096" s="59" t="s">
        <v>87</v>
      </c>
      <c r="E3096" s="59" t="s">
        <v>1715</v>
      </c>
      <c r="F3096" s="59" t="s">
        <v>1715</v>
      </c>
      <c r="G3096" s="59">
        <v>9184100</v>
      </c>
      <c r="H3096" s="59" t="s">
        <v>93</v>
      </c>
      <c r="I3096" s="60">
        <v>-1259.93</v>
      </c>
      <c r="J3096" s="60">
        <v>-636.17999999999995</v>
      </c>
      <c r="K3096" s="60">
        <v>-3082.61</v>
      </c>
      <c r="L3096" s="60">
        <v>-732.5</v>
      </c>
      <c r="M3096" s="60">
        <v>2002.1</v>
      </c>
      <c r="N3096" s="60">
        <v>-671.83</v>
      </c>
      <c r="O3096" s="60">
        <v>6024.15</v>
      </c>
      <c r="P3096" s="60">
        <v>-1111.0899999999999</v>
      </c>
      <c r="Q3096" s="60">
        <v>-887.68</v>
      </c>
      <c r="R3096" s="60">
        <v>-486.78</v>
      </c>
      <c r="S3096" s="60">
        <v>-1054.3800000000001</v>
      </c>
      <c r="T3096" s="60">
        <v>-1128.3599999999999</v>
      </c>
      <c r="U3096" s="58">
        <f t="shared" si="48"/>
        <v>-3025.0900000000011</v>
      </c>
    </row>
    <row r="3097" spans="1:21">
      <c r="A3097" s="59">
        <v>2201</v>
      </c>
      <c r="B3097" s="59" t="s">
        <v>87</v>
      </c>
      <c r="C3097" s="59">
        <v>2201</v>
      </c>
      <c r="D3097" s="59" t="s">
        <v>87</v>
      </c>
      <c r="E3097" s="59" t="s">
        <v>1715</v>
      </c>
      <c r="F3097" s="59" t="s">
        <v>1715</v>
      </c>
      <c r="G3097" s="59">
        <v>9571000</v>
      </c>
      <c r="H3097" s="59" t="s">
        <v>1046</v>
      </c>
      <c r="I3097" s="60">
        <v>1176.23</v>
      </c>
      <c r="J3097" s="60">
        <v>629.49</v>
      </c>
      <c r="K3097" s="60">
        <v>3087.03</v>
      </c>
      <c r="L3097" s="60">
        <v>718.1</v>
      </c>
      <c r="M3097" s="60">
        <v>1853.43</v>
      </c>
      <c r="N3097" s="60">
        <v>679.27</v>
      </c>
      <c r="O3097" s="60">
        <v>1284.01</v>
      </c>
      <c r="P3097" s="60">
        <v>1087.03</v>
      </c>
      <c r="Q3097" s="60">
        <v>896.68</v>
      </c>
      <c r="R3097" s="60">
        <v>483.45</v>
      </c>
      <c r="S3097" s="60">
        <v>1068.31</v>
      </c>
      <c r="T3097" s="60">
        <v>1128.3399999999999</v>
      </c>
      <c r="U3097" s="58">
        <f t="shared" si="48"/>
        <v>14091.370000000003</v>
      </c>
    </row>
    <row r="3098" spans="1:21">
      <c r="A3098" s="59">
        <v>2201</v>
      </c>
      <c r="B3098" s="59" t="s">
        <v>87</v>
      </c>
      <c r="C3098" s="59">
        <v>2201</v>
      </c>
      <c r="D3098" s="59" t="s">
        <v>87</v>
      </c>
      <c r="E3098" s="59" t="s">
        <v>1715</v>
      </c>
      <c r="F3098" s="59" t="s">
        <v>1715</v>
      </c>
      <c r="G3098" s="59">
        <v>9586000</v>
      </c>
      <c r="H3098" s="59" t="s">
        <v>1053</v>
      </c>
      <c r="I3098" s="60"/>
      <c r="J3098" s="60"/>
      <c r="K3098" s="60">
        <v>-26.91</v>
      </c>
      <c r="L3098" s="60"/>
      <c r="M3098" s="60"/>
      <c r="N3098" s="60"/>
      <c r="O3098" s="60">
        <v>-122.79</v>
      </c>
      <c r="P3098" s="60"/>
      <c r="Q3098" s="60"/>
      <c r="R3098" s="60"/>
      <c r="S3098" s="60"/>
      <c r="T3098" s="60"/>
      <c r="U3098" s="58">
        <f t="shared" si="48"/>
        <v>-149.70000000000002</v>
      </c>
    </row>
    <row r="3099" spans="1:21">
      <c r="A3099" s="59">
        <v>2201</v>
      </c>
      <c r="B3099" s="59" t="s">
        <v>87</v>
      </c>
      <c r="C3099" s="59">
        <v>2201</v>
      </c>
      <c r="D3099" s="59" t="s">
        <v>87</v>
      </c>
      <c r="E3099" s="59" t="s">
        <v>1715</v>
      </c>
      <c r="F3099" s="59" t="s">
        <v>1715</v>
      </c>
      <c r="G3099" s="59">
        <v>9593000</v>
      </c>
      <c r="H3099" s="59" t="s">
        <v>1058</v>
      </c>
      <c r="I3099" s="60">
        <v>83.7</v>
      </c>
      <c r="J3099" s="60">
        <v>6.69</v>
      </c>
      <c r="K3099" s="60">
        <v>22.49</v>
      </c>
      <c r="L3099" s="60">
        <v>14.4</v>
      </c>
      <c r="M3099" s="60">
        <v>0.35</v>
      </c>
      <c r="N3099" s="60">
        <v>-7.44</v>
      </c>
      <c r="O3099" s="60">
        <v>-3168.21</v>
      </c>
      <c r="P3099" s="60">
        <v>24.06</v>
      </c>
      <c r="Q3099" s="60">
        <v>-9</v>
      </c>
      <c r="R3099" s="60">
        <v>3.33</v>
      </c>
      <c r="S3099" s="60">
        <v>-13.93</v>
      </c>
      <c r="T3099" s="60">
        <v>0.02</v>
      </c>
      <c r="U3099" s="58">
        <f t="shared" si="48"/>
        <v>-3043.54</v>
      </c>
    </row>
    <row r="3100" spans="1:21">
      <c r="A3100" s="59">
        <v>2201</v>
      </c>
      <c r="B3100" s="59" t="s">
        <v>87</v>
      </c>
      <c r="C3100" s="59">
        <v>2201</v>
      </c>
      <c r="D3100" s="59" t="s">
        <v>87</v>
      </c>
      <c r="E3100" s="59" t="s">
        <v>1715</v>
      </c>
      <c r="F3100" s="59" t="s">
        <v>1715</v>
      </c>
      <c r="G3100" s="59">
        <v>9594000</v>
      </c>
      <c r="H3100" s="59" t="s">
        <v>1059</v>
      </c>
      <c r="I3100" s="60"/>
      <c r="J3100" s="60"/>
      <c r="K3100" s="60"/>
      <c r="L3100" s="60"/>
      <c r="M3100" s="60">
        <v>-3855.88</v>
      </c>
      <c r="N3100" s="60"/>
      <c r="O3100" s="60">
        <v>-4017.16</v>
      </c>
      <c r="P3100" s="60"/>
      <c r="Q3100" s="60"/>
      <c r="R3100" s="60"/>
      <c r="S3100" s="60"/>
      <c r="T3100" s="60"/>
      <c r="U3100" s="58">
        <f t="shared" si="48"/>
        <v>-7873.04</v>
      </c>
    </row>
    <row r="3101" spans="1:21">
      <c r="A3101" s="59">
        <v>2201</v>
      </c>
      <c r="B3101" s="59" t="s">
        <v>87</v>
      </c>
      <c r="C3101" s="59">
        <v>2201</v>
      </c>
      <c r="D3101" s="59" t="s">
        <v>87</v>
      </c>
      <c r="E3101" s="59" t="s">
        <v>1716</v>
      </c>
      <c r="F3101" s="59" t="s">
        <v>1716</v>
      </c>
      <c r="G3101" s="59">
        <v>9512000</v>
      </c>
      <c r="H3101" s="59" t="s">
        <v>1024</v>
      </c>
      <c r="I3101" s="60"/>
      <c r="J3101" s="60"/>
      <c r="K3101" s="60"/>
      <c r="L3101" s="60"/>
      <c r="M3101" s="60"/>
      <c r="N3101" s="60">
        <v>100.38</v>
      </c>
      <c r="O3101" s="60"/>
      <c r="P3101" s="60"/>
      <c r="Q3101" s="60"/>
      <c r="R3101" s="60"/>
      <c r="S3101" s="60"/>
      <c r="T3101" s="60"/>
      <c r="U3101" s="58">
        <f t="shared" si="48"/>
        <v>100.38</v>
      </c>
    </row>
    <row r="3102" spans="1:21">
      <c r="A3102" s="59">
        <v>2201</v>
      </c>
      <c r="B3102" s="59" t="s">
        <v>87</v>
      </c>
      <c r="C3102" s="59">
        <v>2201</v>
      </c>
      <c r="D3102" s="59" t="s">
        <v>87</v>
      </c>
      <c r="E3102" s="59" t="s">
        <v>1716</v>
      </c>
      <c r="F3102" s="59" t="s">
        <v>1716</v>
      </c>
      <c r="G3102" s="59">
        <v>9554000</v>
      </c>
      <c r="H3102" s="59" t="s">
        <v>1033</v>
      </c>
      <c r="I3102" s="60"/>
      <c r="J3102" s="60"/>
      <c r="K3102" s="60"/>
      <c r="L3102" s="60"/>
      <c r="M3102" s="60"/>
      <c r="N3102" s="60">
        <v>-100.38</v>
      </c>
      <c r="O3102" s="60"/>
      <c r="P3102" s="60"/>
      <c r="Q3102" s="60"/>
      <c r="R3102" s="60"/>
      <c r="S3102" s="60"/>
      <c r="T3102" s="60"/>
      <c r="U3102" s="58">
        <f t="shared" si="48"/>
        <v>-100.38</v>
      </c>
    </row>
    <row r="3103" spans="1:21">
      <c r="A3103" s="59">
        <v>2201</v>
      </c>
      <c r="B3103" s="59" t="s">
        <v>87</v>
      </c>
      <c r="C3103" s="59">
        <v>2201</v>
      </c>
      <c r="D3103" s="59" t="s">
        <v>87</v>
      </c>
      <c r="E3103" s="59" t="s">
        <v>1717</v>
      </c>
      <c r="F3103" s="59" t="s">
        <v>1717</v>
      </c>
      <c r="G3103" s="59">
        <v>9184100</v>
      </c>
      <c r="H3103" s="59" t="s">
        <v>93</v>
      </c>
      <c r="I3103" s="60">
        <v>-3.24</v>
      </c>
      <c r="J3103" s="60">
        <v>143.22</v>
      </c>
      <c r="K3103" s="60">
        <v>-931.03</v>
      </c>
      <c r="L3103" s="60">
        <v>-198.15</v>
      </c>
      <c r="M3103" s="60">
        <v>-142.72999999999999</v>
      </c>
      <c r="N3103" s="60">
        <v>-7.65</v>
      </c>
      <c r="O3103" s="60">
        <v>460.47</v>
      </c>
      <c r="P3103" s="60">
        <v>-36.08</v>
      </c>
      <c r="Q3103" s="60">
        <v>-36.94</v>
      </c>
      <c r="R3103" s="60">
        <v>772.7</v>
      </c>
      <c r="S3103" s="60">
        <v>-453.69</v>
      </c>
      <c r="T3103" s="60">
        <v>-25.99</v>
      </c>
      <c r="U3103" s="58">
        <f t="shared" si="48"/>
        <v>-459.10999999999984</v>
      </c>
    </row>
    <row r="3104" spans="1:21">
      <c r="A3104" s="59">
        <v>2201</v>
      </c>
      <c r="B3104" s="59" t="s">
        <v>87</v>
      </c>
      <c r="C3104" s="59">
        <v>2201</v>
      </c>
      <c r="D3104" s="59" t="s">
        <v>87</v>
      </c>
      <c r="E3104" s="59" t="s">
        <v>1717</v>
      </c>
      <c r="F3104" s="59" t="s">
        <v>1717</v>
      </c>
      <c r="G3104" s="59">
        <v>9512000</v>
      </c>
      <c r="H3104" s="59" t="s">
        <v>1024</v>
      </c>
      <c r="I3104" s="60"/>
      <c r="J3104" s="60"/>
      <c r="K3104" s="60"/>
      <c r="L3104" s="60"/>
      <c r="M3104" s="60"/>
      <c r="N3104" s="60">
        <v>359.2</v>
      </c>
      <c r="O3104" s="60"/>
      <c r="P3104" s="60"/>
      <c r="Q3104" s="60"/>
      <c r="R3104" s="60"/>
      <c r="S3104" s="60"/>
      <c r="T3104" s="60"/>
      <c r="U3104" s="58">
        <f t="shared" si="48"/>
        <v>359.2</v>
      </c>
    </row>
    <row r="3105" spans="1:21">
      <c r="A3105" s="59">
        <v>2201</v>
      </c>
      <c r="B3105" s="59" t="s">
        <v>87</v>
      </c>
      <c r="C3105" s="59">
        <v>2201</v>
      </c>
      <c r="D3105" s="59" t="s">
        <v>87</v>
      </c>
      <c r="E3105" s="59" t="s">
        <v>1717</v>
      </c>
      <c r="F3105" s="59" t="s">
        <v>1717</v>
      </c>
      <c r="G3105" s="59">
        <v>9554000</v>
      </c>
      <c r="H3105" s="59" t="s">
        <v>1033</v>
      </c>
      <c r="I3105" s="60"/>
      <c r="J3105" s="60"/>
      <c r="K3105" s="60"/>
      <c r="L3105" s="60"/>
      <c r="M3105" s="60"/>
      <c r="N3105" s="60">
        <v>-359.2</v>
      </c>
      <c r="O3105" s="60"/>
      <c r="P3105" s="60"/>
      <c r="Q3105" s="60"/>
      <c r="R3105" s="60"/>
      <c r="S3105" s="60"/>
      <c r="T3105" s="60"/>
      <c r="U3105" s="58">
        <f t="shared" si="48"/>
        <v>-359.2</v>
      </c>
    </row>
    <row r="3106" spans="1:21">
      <c r="A3106" s="59">
        <v>2201</v>
      </c>
      <c r="B3106" s="59" t="s">
        <v>87</v>
      </c>
      <c r="C3106" s="59">
        <v>2201</v>
      </c>
      <c r="D3106" s="59" t="s">
        <v>87</v>
      </c>
      <c r="E3106" s="59" t="s">
        <v>1717</v>
      </c>
      <c r="F3106" s="59" t="s">
        <v>1717</v>
      </c>
      <c r="G3106" s="59">
        <v>9593000</v>
      </c>
      <c r="H3106" s="59" t="s">
        <v>1058</v>
      </c>
      <c r="I3106" s="60">
        <v>3.24</v>
      </c>
      <c r="J3106" s="60">
        <v>-143.22</v>
      </c>
      <c r="K3106" s="60">
        <v>931.03</v>
      </c>
      <c r="L3106" s="60">
        <v>198.15</v>
      </c>
      <c r="M3106" s="60">
        <v>142.72999999999999</v>
      </c>
      <c r="N3106" s="60">
        <v>7.65</v>
      </c>
      <c r="O3106" s="60">
        <v>-460.47</v>
      </c>
      <c r="P3106" s="60">
        <v>36.08</v>
      </c>
      <c r="Q3106" s="60">
        <v>36.94</v>
      </c>
      <c r="R3106" s="60">
        <v>-772.7</v>
      </c>
      <c r="S3106" s="60">
        <v>453.69</v>
      </c>
      <c r="T3106" s="60">
        <v>25.99</v>
      </c>
      <c r="U3106" s="58">
        <f t="shared" si="48"/>
        <v>459.10999999999984</v>
      </c>
    </row>
    <row r="3107" spans="1:21">
      <c r="A3107" s="59">
        <v>2201</v>
      </c>
      <c r="B3107" s="59" t="s">
        <v>87</v>
      </c>
      <c r="C3107" s="59">
        <v>2201</v>
      </c>
      <c r="D3107" s="59" t="s">
        <v>87</v>
      </c>
      <c r="E3107" s="59" t="s">
        <v>1718</v>
      </c>
      <c r="F3107" s="59" t="s">
        <v>1718</v>
      </c>
      <c r="G3107" s="59">
        <v>9512000</v>
      </c>
      <c r="H3107" s="59" t="s">
        <v>1024</v>
      </c>
      <c r="I3107" s="60"/>
      <c r="J3107" s="60"/>
      <c r="K3107" s="60"/>
      <c r="L3107" s="60"/>
      <c r="M3107" s="60"/>
      <c r="N3107" s="60">
        <v>14.14</v>
      </c>
      <c r="O3107" s="60"/>
      <c r="P3107" s="60"/>
      <c r="Q3107" s="60"/>
      <c r="R3107" s="60"/>
      <c r="S3107" s="60"/>
      <c r="T3107" s="60"/>
      <c r="U3107" s="58">
        <f t="shared" si="48"/>
        <v>14.14</v>
      </c>
    </row>
    <row r="3108" spans="1:21">
      <c r="A3108" s="59">
        <v>2201</v>
      </c>
      <c r="B3108" s="59" t="s">
        <v>87</v>
      </c>
      <c r="C3108" s="59">
        <v>2201</v>
      </c>
      <c r="D3108" s="59" t="s">
        <v>87</v>
      </c>
      <c r="E3108" s="59" t="s">
        <v>1718</v>
      </c>
      <c r="F3108" s="59" t="s">
        <v>1718</v>
      </c>
      <c r="G3108" s="59">
        <v>9554000</v>
      </c>
      <c r="H3108" s="59" t="s">
        <v>1033</v>
      </c>
      <c r="I3108" s="60"/>
      <c r="J3108" s="60"/>
      <c r="K3108" s="60"/>
      <c r="L3108" s="60"/>
      <c r="M3108" s="60"/>
      <c r="N3108" s="60">
        <v>-14.14</v>
      </c>
      <c r="O3108" s="60"/>
      <c r="P3108" s="60"/>
      <c r="Q3108" s="60"/>
      <c r="R3108" s="60"/>
      <c r="S3108" s="60"/>
      <c r="T3108" s="60"/>
      <c r="U3108" s="58">
        <f t="shared" si="48"/>
        <v>-14.14</v>
      </c>
    </row>
    <row r="3109" spans="1:21">
      <c r="A3109" s="59">
        <v>2201</v>
      </c>
      <c r="B3109" s="59" t="s">
        <v>87</v>
      </c>
      <c r="C3109" s="59">
        <v>2201</v>
      </c>
      <c r="D3109" s="59" t="s">
        <v>87</v>
      </c>
      <c r="E3109" s="59" t="s">
        <v>1719</v>
      </c>
      <c r="F3109" s="59" t="s">
        <v>1719</v>
      </c>
      <c r="G3109" s="59">
        <v>9184100</v>
      </c>
      <c r="H3109" s="59" t="s">
        <v>93</v>
      </c>
      <c r="I3109" s="60">
        <v>0</v>
      </c>
      <c r="J3109" s="60"/>
      <c r="K3109" s="60">
        <v>0</v>
      </c>
      <c r="L3109" s="60">
        <v>0</v>
      </c>
      <c r="M3109" s="60"/>
      <c r="N3109" s="60">
        <v>0</v>
      </c>
      <c r="O3109" s="60"/>
      <c r="P3109" s="60"/>
      <c r="Q3109" s="60"/>
      <c r="R3109" s="60">
        <v>0</v>
      </c>
      <c r="S3109" s="60"/>
      <c r="T3109" s="60"/>
      <c r="U3109" s="58">
        <f t="shared" si="48"/>
        <v>0</v>
      </c>
    </row>
    <row r="3110" spans="1:21">
      <c r="A3110" s="59">
        <v>2201</v>
      </c>
      <c r="B3110" s="59" t="s">
        <v>87</v>
      </c>
      <c r="C3110" s="59">
        <v>2201</v>
      </c>
      <c r="D3110" s="59" t="s">
        <v>87</v>
      </c>
      <c r="E3110" s="59" t="s">
        <v>1720</v>
      </c>
      <c r="F3110" s="59" t="s">
        <v>1720</v>
      </c>
      <c r="G3110" s="59">
        <v>9184100</v>
      </c>
      <c r="H3110" s="59" t="s">
        <v>93</v>
      </c>
      <c r="I3110" s="60">
        <v>-21.61</v>
      </c>
      <c r="J3110" s="60">
        <v>-9.6999999999999993</v>
      </c>
      <c r="K3110" s="60">
        <v>-37.83</v>
      </c>
      <c r="L3110" s="60">
        <v>-7.19</v>
      </c>
      <c r="M3110" s="60">
        <v>24.84</v>
      </c>
      <c r="N3110" s="60">
        <v>-7.06</v>
      </c>
      <c r="O3110" s="60">
        <v>63.72</v>
      </c>
      <c r="P3110" s="60">
        <v>-12.83</v>
      </c>
      <c r="Q3110" s="60">
        <v>-23.8</v>
      </c>
      <c r="R3110" s="60">
        <v>-9.3800000000000008</v>
      </c>
      <c r="S3110" s="60">
        <v>-1842.36</v>
      </c>
      <c r="T3110" s="60">
        <v>-16.21</v>
      </c>
      <c r="U3110" s="58">
        <f t="shared" si="48"/>
        <v>-1899.4099999999999</v>
      </c>
    </row>
    <row r="3111" spans="1:21">
      <c r="A3111" s="59">
        <v>2201</v>
      </c>
      <c r="B3111" s="59" t="s">
        <v>87</v>
      </c>
      <c r="C3111" s="59">
        <v>2201</v>
      </c>
      <c r="D3111" s="59" t="s">
        <v>87</v>
      </c>
      <c r="E3111" s="59" t="s">
        <v>1720</v>
      </c>
      <c r="F3111" s="59" t="s">
        <v>1720</v>
      </c>
      <c r="G3111" s="59">
        <v>9511000</v>
      </c>
      <c r="H3111" s="59" t="s">
        <v>1023</v>
      </c>
      <c r="I3111" s="60"/>
      <c r="J3111" s="60"/>
      <c r="K3111" s="60"/>
      <c r="L3111" s="60"/>
      <c r="M3111" s="60"/>
      <c r="N3111" s="60"/>
      <c r="O3111" s="60"/>
      <c r="P3111" s="60"/>
      <c r="Q3111" s="60"/>
      <c r="R3111" s="60"/>
      <c r="S3111" s="60">
        <v>1831.05</v>
      </c>
      <c r="T3111" s="60"/>
      <c r="U3111" s="58">
        <f t="shared" si="48"/>
        <v>1831.05</v>
      </c>
    </row>
    <row r="3112" spans="1:21">
      <c r="A3112" s="59">
        <v>2201</v>
      </c>
      <c r="B3112" s="59" t="s">
        <v>87</v>
      </c>
      <c r="C3112" s="59">
        <v>2201</v>
      </c>
      <c r="D3112" s="59" t="s">
        <v>87</v>
      </c>
      <c r="E3112" s="59" t="s">
        <v>1720</v>
      </c>
      <c r="F3112" s="59" t="s">
        <v>1720</v>
      </c>
      <c r="G3112" s="59">
        <v>9571000</v>
      </c>
      <c r="H3112" s="59" t="s">
        <v>1046</v>
      </c>
      <c r="I3112" s="60">
        <v>20.81</v>
      </c>
      <c r="J3112" s="60">
        <v>9.6300000000000008</v>
      </c>
      <c r="K3112" s="60">
        <v>37.68</v>
      </c>
      <c r="L3112" s="60">
        <v>7.05</v>
      </c>
      <c r="M3112" s="60">
        <v>13.84</v>
      </c>
      <c r="N3112" s="60">
        <v>7.13</v>
      </c>
      <c r="O3112" s="60">
        <v>11.78</v>
      </c>
      <c r="P3112" s="60">
        <v>12.64</v>
      </c>
      <c r="Q3112" s="60">
        <v>23.92</v>
      </c>
      <c r="R3112" s="60">
        <v>9.35</v>
      </c>
      <c r="S3112" s="60">
        <v>11.54</v>
      </c>
      <c r="T3112" s="60">
        <v>16.21</v>
      </c>
      <c r="U3112" s="58">
        <f t="shared" si="48"/>
        <v>181.58</v>
      </c>
    </row>
    <row r="3113" spans="1:21">
      <c r="A3113" s="59">
        <v>2201</v>
      </c>
      <c r="B3113" s="59" t="s">
        <v>87</v>
      </c>
      <c r="C3113" s="59">
        <v>2201</v>
      </c>
      <c r="D3113" s="59" t="s">
        <v>87</v>
      </c>
      <c r="E3113" s="59" t="s">
        <v>1720</v>
      </c>
      <c r="F3113" s="59" t="s">
        <v>1720</v>
      </c>
      <c r="G3113" s="59">
        <v>9586000</v>
      </c>
      <c r="H3113" s="59" t="s">
        <v>1053</v>
      </c>
      <c r="I3113" s="60"/>
      <c r="J3113" s="60"/>
      <c r="K3113" s="60">
        <v>-0.22</v>
      </c>
      <c r="L3113" s="60"/>
      <c r="M3113" s="60"/>
      <c r="N3113" s="60"/>
      <c r="O3113" s="60">
        <v>-1.27</v>
      </c>
      <c r="P3113" s="60"/>
      <c r="Q3113" s="60"/>
      <c r="R3113" s="60"/>
      <c r="S3113" s="60"/>
      <c r="T3113" s="60"/>
      <c r="U3113" s="58">
        <f t="shared" si="48"/>
        <v>-1.49</v>
      </c>
    </row>
    <row r="3114" spans="1:21">
      <c r="A3114" s="59">
        <v>2201</v>
      </c>
      <c r="B3114" s="59" t="s">
        <v>87</v>
      </c>
      <c r="C3114" s="59">
        <v>2201</v>
      </c>
      <c r="D3114" s="59" t="s">
        <v>87</v>
      </c>
      <c r="E3114" s="59" t="s">
        <v>1720</v>
      </c>
      <c r="F3114" s="59" t="s">
        <v>1720</v>
      </c>
      <c r="G3114" s="59">
        <v>9593000</v>
      </c>
      <c r="H3114" s="59" t="s">
        <v>1058</v>
      </c>
      <c r="I3114" s="60">
        <v>0.8</v>
      </c>
      <c r="J3114" s="60">
        <v>7.0000000000000007E-2</v>
      </c>
      <c r="K3114" s="60">
        <v>0.37</v>
      </c>
      <c r="L3114" s="60">
        <v>0.14000000000000001</v>
      </c>
      <c r="M3114" s="60">
        <v>0</v>
      </c>
      <c r="N3114" s="60">
        <v>-7.0000000000000007E-2</v>
      </c>
      <c r="O3114" s="60">
        <v>-32.72</v>
      </c>
      <c r="P3114" s="60">
        <v>0.19</v>
      </c>
      <c r="Q3114" s="60">
        <v>-0.12</v>
      </c>
      <c r="R3114" s="60">
        <v>0.03</v>
      </c>
      <c r="S3114" s="60">
        <v>-0.23</v>
      </c>
      <c r="T3114" s="60"/>
      <c r="U3114" s="58">
        <f t="shared" si="48"/>
        <v>-31.54</v>
      </c>
    </row>
    <row r="3115" spans="1:21">
      <c r="A3115" s="59">
        <v>2201</v>
      </c>
      <c r="B3115" s="59" t="s">
        <v>87</v>
      </c>
      <c r="C3115" s="59">
        <v>2201</v>
      </c>
      <c r="D3115" s="59" t="s">
        <v>87</v>
      </c>
      <c r="E3115" s="59" t="s">
        <v>1720</v>
      </c>
      <c r="F3115" s="59" t="s">
        <v>1720</v>
      </c>
      <c r="G3115" s="59">
        <v>9594000</v>
      </c>
      <c r="H3115" s="59" t="s">
        <v>1059</v>
      </c>
      <c r="I3115" s="60"/>
      <c r="J3115" s="60"/>
      <c r="K3115" s="60"/>
      <c r="L3115" s="60"/>
      <c r="M3115" s="60">
        <v>-38.68</v>
      </c>
      <c r="N3115" s="60"/>
      <c r="O3115" s="60">
        <v>-41.51</v>
      </c>
      <c r="P3115" s="60"/>
      <c r="Q3115" s="60"/>
      <c r="R3115" s="60"/>
      <c r="S3115" s="60"/>
      <c r="T3115" s="60"/>
      <c r="U3115" s="58">
        <f t="shared" si="48"/>
        <v>-80.19</v>
      </c>
    </row>
    <row r="3116" spans="1:21">
      <c r="A3116" s="59">
        <v>2201</v>
      </c>
      <c r="B3116" s="59" t="s">
        <v>87</v>
      </c>
      <c r="C3116" s="59">
        <v>2201</v>
      </c>
      <c r="D3116" s="59" t="s">
        <v>87</v>
      </c>
      <c r="E3116" s="59" t="s">
        <v>1721</v>
      </c>
      <c r="F3116" s="59" t="s">
        <v>1721</v>
      </c>
      <c r="G3116" s="59">
        <v>9184100</v>
      </c>
      <c r="H3116" s="59" t="s">
        <v>93</v>
      </c>
      <c r="I3116" s="60">
        <v>0</v>
      </c>
      <c r="J3116" s="60"/>
      <c r="K3116" s="60"/>
      <c r="L3116" s="60"/>
      <c r="M3116" s="60">
        <v>0</v>
      </c>
      <c r="N3116" s="60"/>
      <c r="O3116" s="60"/>
      <c r="P3116" s="60"/>
      <c r="Q3116" s="60">
        <v>0</v>
      </c>
      <c r="R3116" s="60"/>
      <c r="S3116" s="60"/>
      <c r="T3116" s="60"/>
      <c r="U3116" s="58">
        <f t="shared" si="48"/>
        <v>0</v>
      </c>
    </row>
    <row r="3117" spans="1:21">
      <c r="A3117" s="59">
        <v>2201</v>
      </c>
      <c r="B3117" s="59" t="s">
        <v>87</v>
      </c>
      <c r="C3117" s="59">
        <v>2201</v>
      </c>
      <c r="D3117" s="59" t="s">
        <v>87</v>
      </c>
      <c r="E3117" s="59" t="s">
        <v>1722</v>
      </c>
      <c r="F3117" s="59" t="s">
        <v>1722</v>
      </c>
      <c r="G3117" s="59">
        <v>9184100</v>
      </c>
      <c r="H3117" s="59" t="s">
        <v>93</v>
      </c>
      <c r="I3117" s="60">
        <v>0</v>
      </c>
      <c r="J3117" s="60">
        <v>0</v>
      </c>
      <c r="K3117" s="60">
        <v>2802.86</v>
      </c>
      <c r="L3117" s="60">
        <v>-356.92</v>
      </c>
      <c r="M3117" s="60">
        <v>0</v>
      </c>
      <c r="N3117" s="60">
        <v>0</v>
      </c>
      <c r="O3117" s="60">
        <v>0</v>
      </c>
      <c r="P3117" s="60">
        <v>0</v>
      </c>
      <c r="Q3117" s="60">
        <v>0</v>
      </c>
      <c r="R3117" s="60">
        <v>0</v>
      </c>
      <c r="S3117" s="60">
        <v>721.2</v>
      </c>
      <c r="T3117" s="60"/>
      <c r="U3117" s="58">
        <f t="shared" si="48"/>
        <v>3167.1400000000003</v>
      </c>
    </row>
    <row r="3118" spans="1:21">
      <c r="A3118" s="59">
        <v>2201</v>
      </c>
      <c r="B3118" s="59" t="s">
        <v>87</v>
      </c>
      <c r="C3118" s="59">
        <v>2201</v>
      </c>
      <c r="D3118" s="59" t="s">
        <v>87</v>
      </c>
      <c r="E3118" s="59" t="s">
        <v>1722</v>
      </c>
      <c r="F3118" s="59" t="s">
        <v>1722</v>
      </c>
      <c r="G3118" s="59">
        <v>9548000</v>
      </c>
      <c r="H3118" s="59" t="s">
        <v>1029</v>
      </c>
      <c r="I3118" s="60"/>
      <c r="J3118" s="60"/>
      <c r="K3118" s="60"/>
      <c r="L3118" s="60"/>
      <c r="M3118" s="60"/>
      <c r="N3118" s="60"/>
      <c r="O3118" s="60"/>
      <c r="P3118" s="60"/>
      <c r="Q3118" s="60"/>
      <c r="R3118" s="60"/>
      <c r="S3118" s="60"/>
      <c r="T3118" s="60">
        <v>-6000</v>
      </c>
      <c r="U3118" s="58">
        <f t="shared" si="48"/>
        <v>-6000</v>
      </c>
    </row>
    <row r="3119" spans="1:21">
      <c r="A3119" s="59">
        <v>2201</v>
      </c>
      <c r="B3119" s="59" t="s">
        <v>87</v>
      </c>
      <c r="C3119" s="59">
        <v>2201</v>
      </c>
      <c r="D3119" s="59" t="s">
        <v>87</v>
      </c>
      <c r="E3119" s="59" t="s">
        <v>1722</v>
      </c>
      <c r="F3119" s="59" t="s">
        <v>1722</v>
      </c>
      <c r="G3119" s="59">
        <v>9553000</v>
      </c>
      <c r="H3119" s="59" t="s">
        <v>1032</v>
      </c>
      <c r="I3119" s="60"/>
      <c r="J3119" s="60"/>
      <c r="K3119" s="60"/>
      <c r="L3119" s="60"/>
      <c r="M3119" s="60"/>
      <c r="N3119" s="60"/>
      <c r="O3119" s="60"/>
      <c r="P3119" s="60"/>
      <c r="Q3119" s="60"/>
      <c r="R3119" s="60"/>
      <c r="S3119" s="60"/>
      <c r="T3119" s="60">
        <v>6000</v>
      </c>
      <c r="U3119" s="58">
        <f t="shared" si="48"/>
        <v>6000</v>
      </c>
    </row>
    <row r="3120" spans="1:21">
      <c r="A3120" s="59">
        <v>2201</v>
      </c>
      <c r="B3120" s="59" t="s">
        <v>87</v>
      </c>
      <c r="C3120" s="59">
        <v>2201</v>
      </c>
      <c r="D3120" s="59" t="s">
        <v>87</v>
      </c>
      <c r="E3120" s="59" t="s">
        <v>1722</v>
      </c>
      <c r="F3120" s="59" t="s">
        <v>1722</v>
      </c>
      <c r="G3120" s="59">
        <v>9571000</v>
      </c>
      <c r="H3120" s="59" t="s">
        <v>1046</v>
      </c>
      <c r="I3120" s="60"/>
      <c r="J3120" s="60"/>
      <c r="K3120" s="60">
        <v>-2802.86</v>
      </c>
      <c r="L3120" s="60">
        <v>356.92</v>
      </c>
      <c r="M3120" s="60"/>
      <c r="N3120" s="60"/>
      <c r="O3120" s="60"/>
      <c r="P3120" s="60"/>
      <c r="Q3120" s="60"/>
      <c r="R3120" s="60"/>
      <c r="S3120" s="60">
        <v>-721.2</v>
      </c>
      <c r="T3120" s="60"/>
      <c r="U3120" s="58">
        <f t="shared" si="48"/>
        <v>-3167.1400000000003</v>
      </c>
    </row>
    <row r="3121" spans="1:21">
      <c r="A3121" s="59">
        <v>2201</v>
      </c>
      <c r="B3121" s="59" t="s">
        <v>87</v>
      </c>
      <c r="C3121" s="59">
        <v>2201</v>
      </c>
      <c r="D3121" s="59" t="s">
        <v>87</v>
      </c>
      <c r="E3121" s="59" t="s">
        <v>1723</v>
      </c>
      <c r="F3121" s="59" t="s">
        <v>1723</v>
      </c>
      <c r="G3121" s="59">
        <v>9184100</v>
      </c>
      <c r="H3121" s="59" t="s">
        <v>93</v>
      </c>
      <c r="I3121" s="60">
        <v>-10.81</v>
      </c>
      <c r="J3121" s="60">
        <v>232.5</v>
      </c>
      <c r="K3121" s="60">
        <v>4.63</v>
      </c>
      <c r="L3121" s="60">
        <v>-2.56</v>
      </c>
      <c r="M3121" s="60">
        <v>735.33</v>
      </c>
      <c r="N3121" s="60">
        <v>-569.88</v>
      </c>
      <c r="O3121" s="60">
        <v>1189.81</v>
      </c>
      <c r="P3121" s="60">
        <v>-170.16</v>
      </c>
      <c r="Q3121" s="60">
        <v>1.44</v>
      </c>
      <c r="R3121" s="60">
        <v>12.73</v>
      </c>
      <c r="S3121" s="60">
        <v>238.69</v>
      </c>
      <c r="T3121" s="60">
        <v>7.76</v>
      </c>
      <c r="U3121" s="58">
        <f t="shared" si="48"/>
        <v>1669.48</v>
      </c>
    </row>
    <row r="3122" spans="1:21">
      <c r="A3122" s="59">
        <v>2201</v>
      </c>
      <c r="B3122" s="59" t="s">
        <v>87</v>
      </c>
      <c r="C3122" s="59">
        <v>2201</v>
      </c>
      <c r="D3122" s="59" t="s">
        <v>87</v>
      </c>
      <c r="E3122" s="59" t="s">
        <v>1723</v>
      </c>
      <c r="F3122" s="59" t="s">
        <v>1723</v>
      </c>
      <c r="G3122" s="59">
        <v>9408100</v>
      </c>
      <c r="H3122" s="59" t="s">
        <v>1426</v>
      </c>
      <c r="I3122" s="60">
        <v>10.81</v>
      </c>
      <c r="J3122" s="60">
        <v>-232.5</v>
      </c>
      <c r="K3122" s="60">
        <v>-4.63</v>
      </c>
      <c r="L3122" s="60">
        <v>2.56</v>
      </c>
      <c r="M3122" s="60">
        <v>-735.33</v>
      </c>
      <c r="N3122" s="60">
        <v>569.88</v>
      </c>
      <c r="O3122" s="60">
        <v>-1189.81</v>
      </c>
      <c r="P3122" s="60">
        <v>170.16</v>
      </c>
      <c r="Q3122" s="60">
        <v>-1.44</v>
      </c>
      <c r="R3122" s="60">
        <v>-12.73</v>
      </c>
      <c r="S3122" s="60">
        <v>-238.69</v>
      </c>
      <c r="T3122" s="60">
        <v>-7.76</v>
      </c>
      <c r="U3122" s="58">
        <f t="shared" si="48"/>
        <v>-1669.48</v>
      </c>
    </row>
    <row r="3123" spans="1:21">
      <c r="A3123" s="59">
        <v>2201</v>
      </c>
      <c r="B3123" s="59" t="s">
        <v>87</v>
      </c>
      <c r="C3123" s="59">
        <v>2201</v>
      </c>
      <c r="D3123" s="59" t="s">
        <v>87</v>
      </c>
      <c r="E3123" s="59" t="s">
        <v>1724</v>
      </c>
      <c r="F3123" s="59" t="s">
        <v>1724</v>
      </c>
      <c r="G3123" s="59">
        <v>9184100</v>
      </c>
      <c r="H3123" s="59" t="s">
        <v>93</v>
      </c>
      <c r="I3123" s="60"/>
      <c r="J3123" s="60"/>
      <c r="K3123" s="60"/>
      <c r="L3123" s="60"/>
      <c r="M3123" s="60"/>
      <c r="N3123" s="60"/>
      <c r="O3123" s="60">
        <v>28.83</v>
      </c>
      <c r="P3123" s="60"/>
      <c r="Q3123" s="60"/>
      <c r="R3123" s="60"/>
      <c r="S3123" s="60"/>
      <c r="T3123" s="60"/>
      <c r="U3123" s="58">
        <f t="shared" si="48"/>
        <v>28.83</v>
      </c>
    </row>
    <row r="3124" spans="1:21">
      <c r="A3124" s="59">
        <v>2201</v>
      </c>
      <c r="B3124" s="59" t="s">
        <v>87</v>
      </c>
      <c r="C3124" s="59">
        <v>2201</v>
      </c>
      <c r="D3124" s="59" t="s">
        <v>87</v>
      </c>
      <c r="E3124" s="59" t="s">
        <v>1724</v>
      </c>
      <c r="F3124" s="59" t="s">
        <v>1724</v>
      </c>
      <c r="G3124" s="59">
        <v>9408100</v>
      </c>
      <c r="H3124" s="59" t="s">
        <v>1426</v>
      </c>
      <c r="I3124" s="60"/>
      <c r="J3124" s="60"/>
      <c r="K3124" s="60"/>
      <c r="L3124" s="60"/>
      <c r="M3124" s="60"/>
      <c r="N3124" s="60"/>
      <c r="O3124" s="60">
        <v>-28.83</v>
      </c>
      <c r="P3124" s="60"/>
      <c r="Q3124" s="60"/>
      <c r="R3124" s="60"/>
      <c r="S3124" s="60"/>
      <c r="T3124" s="60"/>
      <c r="U3124" s="58">
        <f t="shared" si="48"/>
        <v>-28.83</v>
      </c>
    </row>
    <row r="3125" spans="1:21">
      <c r="A3125" s="59">
        <v>2201</v>
      </c>
      <c r="B3125" s="59" t="s">
        <v>87</v>
      </c>
      <c r="C3125" s="59">
        <v>2201</v>
      </c>
      <c r="D3125" s="59" t="s">
        <v>87</v>
      </c>
      <c r="E3125" s="59" t="s">
        <v>1725</v>
      </c>
      <c r="F3125" s="59" t="s">
        <v>1725</v>
      </c>
      <c r="G3125" s="59">
        <v>9184100</v>
      </c>
      <c r="H3125" s="59" t="s">
        <v>93</v>
      </c>
      <c r="I3125" s="60"/>
      <c r="J3125" s="60"/>
      <c r="K3125" s="60">
        <v>-262.11</v>
      </c>
      <c r="L3125" s="60">
        <v>0</v>
      </c>
      <c r="M3125" s="60"/>
      <c r="N3125" s="60">
        <v>-156.81</v>
      </c>
      <c r="O3125" s="60">
        <v>-708.21</v>
      </c>
      <c r="P3125" s="60">
        <v>-2470.4499999999998</v>
      </c>
      <c r="Q3125" s="60">
        <v>-41.03</v>
      </c>
      <c r="R3125" s="60"/>
      <c r="S3125" s="60">
        <v>2265.06</v>
      </c>
      <c r="T3125" s="60">
        <v>0</v>
      </c>
      <c r="U3125" s="58">
        <f t="shared" si="48"/>
        <v>-1373.5500000000002</v>
      </c>
    </row>
    <row r="3126" spans="1:21">
      <c r="A3126" s="59">
        <v>2201</v>
      </c>
      <c r="B3126" s="59" t="s">
        <v>87</v>
      </c>
      <c r="C3126" s="59">
        <v>2201</v>
      </c>
      <c r="D3126" s="59" t="s">
        <v>87</v>
      </c>
      <c r="E3126" s="59" t="s">
        <v>1725</v>
      </c>
      <c r="F3126" s="59" t="s">
        <v>1725</v>
      </c>
      <c r="G3126" s="59">
        <v>9586000</v>
      </c>
      <c r="H3126" s="59" t="s">
        <v>1053</v>
      </c>
      <c r="I3126" s="60"/>
      <c r="J3126" s="60"/>
      <c r="K3126" s="60">
        <v>262.11</v>
      </c>
      <c r="L3126" s="60"/>
      <c r="M3126" s="60"/>
      <c r="N3126" s="60"/>
      <c r="O3126" s="60"/>
      <c r="P3126" s="60"/>
      <c r="Q3126" s="60"/>
      <c r="R3126" s="60"/>
      <c r="S3126" s="60">
        <v>-2265.06</v>
      </c>
      <c r="T3126" s="60"/>
      <c r="U3126" s="58">
        <f t="shared" si="48"/>
        <v>-2002.9499999999998</v>
      </c>
    </row>
    <row r="3127" spans="1:21">
      <c r="A3127" s="59">
        <v>2201</v>
      </c>
      <c r="B3127" s="59" t="s">
        <v>87</v>
      </c>
      <c r="C3127" s="59">
        <v>2201</v>
      </c>
      <c r="D3127" s="59" t="s">
        <v>87</v>
      </c>
      <c r="E3127" s="59" t="s">
        <v>1725</v>
      </c>
      <c r="F3127" s="59" t="s">
        <v>1725</v>
      </c>
      <c r="G3127" s="59">
        <v>9593000</v>
      </c>
      <c r="H3127" s="59" t="s">
        <v>1058</v>
      </c>
      <c r="I3127" s="60"/>
      <c r="J3127" s="60"/>
      <c r="K3127" s="60"/>
      <c r="L3127" s="60"/>
      <c r="M3127" s="60"/>
      <c r="N3127" s="60">
        <v>156.81</v>
      </c>
      <c r="O3127" s="60">
        <v>708.21</v>
      </c>
      <c r="P3127" s="60">
        <v>2470.4499999999998</v>
      </c>
      <c r="Q3127" s="60">
        <v>41.03</v>
      </c>
      <c r="R3127" s="60"/>
      <c r="S3127" s="60"/>
      <c r="T3127" s="60"/>
      <c r="U3127" s="58">
        <f t="shared" si="48"/>
        <v>3376.5</v>
      </c>
    </row>
    <row r="3128" spans="1:21">
      <c r="A3128" s="59">
        <v>2301</v>
      </c>
      <c r="B3128" s="59" t="s">
        <v>1726</v>
      </c>
      <c r="C3128" s="59">
        <v>2201</v>
      </c>
      <c r="D3128" s="59" t="s">
        <v>87</v>
      </c>
      <c r="E3128" s="59" t="s">
        <v>88</v>
      </c>
      <c r="F3128" s="59" t="s">
        <v>89</v>
      </c>
      <c r="G3128" s="59">
        <v>9999997</v>
      </c>
      <c r="H3128" s="59" t="s">
        <v>90</v>
      </c>
      <c r="I3128" s="60">
        <v>-162182.29999999999</v>
      </c>
      <c r="J3128" s="60">
        <v>-170378.37</v>
      </c>
      <c r="K3128" s="60">
        <v>-166198.9</v>
      </c>
      <c r="L3128" s="60">
        <v>-160790.49</v>
      </c>
      <c r="M3128" s="60">
        <v>-174279.71</v>
      </c>
      <c r="N3128" s="60">
        <v>-149144.78</v>
      </c>
      <c r="O3128" s="60">
        <v>-158565.97</v>
      </c>
      <c r="P3128" s="60">
        <v>-183674.35</v>
      </c>
      <c r="Q3128" s="60">
        <v>-205895.8</v>
      </c>
      <c r="R3128" s="60">
        <v>-160271.18</v>
      </c>
      <c r="S3128" s="60">
        <v>-143880.21</v>
      </c>
      <c r="T3128" s="60">
        <v>-129251.76</v>
      </c>
      <c r="U3128" s="58">
        <f t="shared" si="48"/>
        <v>-1964513.82</v>
      </c>
    </row>
    <row r="3129" spans="1:21">
      <c r="A3129" s="59">
        <v>2301</v>
      </c>
      <c r="B3129" s="59" t="s">
        <v>1726</v>
      </c>
      <c r="C3129" s="59">
        <v>2201</v>
      </c>
      <c r="D3129" s="59" t="s">
        <v>87</v>
      </c>
      <c r="E3129" s="59" t="s">
        <v>1013</v>
      </c>
      <c r="F3129" s="59" t="s">
        <v>1014</v>
      </c>
      <c r="G3129" s="59">
        <v>9184100</v>
      </c>
      <c r="H3129" s="59" t="s">
        <v>93</v>
      </c>
      <c r="I3129" s="60">
        <v>3161.79</v>
      </c>
      <c r="J3129" s="60">
        <v>3260.92</v>
      </c>
      <c r="K3129" s="60">
        <v>4345.75</v>
      </c>
      <c r="L3129" s="60">
        <v>3446.01</v>
      </c>
      <c r="M3129" s="60">
        <v>4609.88</v>
      </c>
      <c r="N3129" s="60">
        <v>2631.14</v>
      </c>
      <c r="O3129" s="60">
        <v>210.48</v>
      </c>
      <c r="P3129" s="60">
        <v>680.13</v>
      </c>
      <c r="Q3129" s="60">
        <v>897.65</v>
      </c>
      <c r="R3129" s="60">
        <v>2434.73</v>
      </c>
      <c r="S3129" s="60">
        <v>1097.31</v>
      </c>
      <c r="T3129" s="60">
        <v>923.24</v>
      </c>
      <c r="U3129" s="58">
        <f t="shared" si="48"/>
        <v>27699.030000000002</v>
      </c>
    </row>
    <row r="3130" spans="1:21">
      <c r="A3130" s="59">
        <v>2301</v>
      </c>
      <c r="B3130" s="59" t="s">
        <v>1726</v>
      </c>
      <c r="C3130" s="59">
        <v>2201</v>
      </c>
      <c r="D3130" s="59" t="s">
        <v>87</v>
      </c>
      <c r="E3130" s="59" t="s">
        <v>1013</v>
      </c>
      <c r="F3130" s="59" t="s">
        <v>1014</v>
      </c>
      <c r="G3130" s="59">
        <v>9552000</v>
      </c>
      <c r="H3130" s="59" t="s">
        <v>1031</v>
      </c>
      <c r="I3130" s="60">
        <v>431.54</v>
      </c>
      <c r="J3130" s="60">
        <v>616.51</v>
      </c>
      <c r="K3130" s="60">
        <v>678.49</v>
      </c>
      <c r="L3130" s="60">
        <v>490.79</v>
      </c>
      <c r="M3130" s="60">
        <v>537.12</v>
      </c>
      <c r="N3130" s="60">
        <v>549.15</v>
      </c>
      <c r="O3130" s="60">
        <v>443.99</v>
      </c>
      <c r="P3130" s="60">
        <v>620.29999999999995</v>
      </c>
      <c r="Q3130" s="60">
        <v>462.69</v>
      </c>
      <c r="R3130" s="60">
        <v>585.80999999999995</v>
      </c>
      <c r="S3130" s="60">
        <v>464.93</v>
      </c>
      <c r="T3130" s="60">
        <v>516.26</v>
      </c>
      <c r="U3130" s="58">
        <f t="shared" si="48"/>
        <v>6397.58</v>
      </c>
    </row>
    <row r="3131" spans="1:21">
      <c r="A3131" s="59">
        <v>2301</v>
      </c>
      <c r="B3131" s="59" t="s">
        <v>1726</v>
      </c>
      <c r="C3131" s="59">
        <v>2201</v>
      </c>
      <c r="D3131" s="59" t="s">
        <v>87</v>
      </c>
      <c r="E3131" s="59" t="s">
        <v>1013</v>
      </c>
      <c r="F3131" s="59" t="s">
        <v>1014</v>
      </c>
      <c r="G3131" s="59">
        <v>9553000</v>
      </c>
      <c r="H3131" s="59" t="s">
        <v>1032</v>
      </c>
      <c r="I3131" s="60">
        <v>1726.2</v>
      </c>
      <c r="J3131" s="60">
        <v>2466.08</v>
      </c>
      <c r="K3131" s="60">
        <v>2713.96</v>
      </c>
      <c r="L3131" s="60">
        <v>1963.16</v>
      </c>
      <c r="M3131" s="60">
        <v>2148.48</v>
      </c>
      <c r="N3131" s="60">
        <v>2196.6</v>
      </c>
      <c r="O3131" s="60">
        <v>1775.97</v>
      </c>
      <c r="P3131" s="60">
        <v>2481.19</v>
      </c>
      <c r="Q3131" s="60">
        <v>1850.77</v>
      </c>
      <c r="R3131" s="60">
        <v>2343.25</v>
      </c>
      <c r="S3131" s="60">
        <v>1859.73</v>
      </c>
      <c r="T3131" s="60">
        <v>2065</v>
      </c>
      <c r="U3131" s="58">
        <f t="shared" si="48"/>
        <v>25590.39</v>
      </c>
    </row>
    <row r="3132" spans="1:21">
      <c r="A3132" s="59">
        <v>2301</v>
      </c>
      <c r="B3132" s="59" t="s">
        <v>1726</v>
      </c>
      <c r="C3132" s="59">
        <v>2201</v>
      </c>
      <c r="D3132" s="59" t="s">
        <v>87</v>
      </c>
      <c r="E3132" s="59" t="s">
        <v>1013</v>
      </c>
      <c r="F3132" s="59" t="s">
        <v>1014</v>
      </c>
      <c r="G3132" s="59">
        <v>9593000</v>
      </c>
      <c r="H3132" s="59" t="s">
        <v>1058</v>
      </c>
      <c r="I3132" s="60">
        <v>20.02</v>
      </c>
      <c r="J3132" s="60">
        <v>19.260000000000002</v>
      </c>
      <c r="K3132" s="60">
        <v>27.2</v>
      </c>
      <c r="L3132" s="60">
        <v>26.5</v>
      </c>
      <c r="M3132" s="60">
        <v>20.86</v>
      </c>
      <c r="N3132" s="60">
        <v>11.93</v>
      </c>
      <c r="O3132" s="60"/>
      <c r="P3132" s="60"/>
      <c r="Q3132" s="60"/>
      <c r="R3132" s="60"/>
      <c r="S3132" s="60"/>
      <c r="T3132" s="60"/>
      <c r="U3132" s="58">
        <f t="shared" si="48"/>
        <v>125.77000000000001</v>
      </c>
    </row>
    <row r="3133" spans="1:21">
      <c r="A3133" s="59">
        <v>2301</v>
      </c>
      <c r="B3133" s="59" t="s">
        <v>1726</v>
      </c>
      <c r="C3133" s="59">
        <v>2201</v>
      </c>
      <c r="D3133" s="59" t="s">
        <v>87</v>
      </c>
      <c r="E3133" s="59" t="s">
        <v>1013</v>
      </c>
      <c r="F3133" s="59" t="s">
        <v>1014</v>
      </c>
      <c r="G3133" s="59">
        <v>9903000</v>
      </c>
      <c r="H3133" s="59" t="s">
        <v>1065</v>
      </c>
      <c r="I3133" s="60">
        <v>34497.629999999997</v>
      </c>
      <c r="J3133" s="60">
        <v>39637.86</v>
      </c>
      <c r="K3133" s="60">
        <v>40106.68</v>
      </c>
      <c r="L3133" s="60">
        <v>29012.45</v>
      </c>
      <c r="M3133" s="60">
        <v>45581.45</v>
      </c>
      <c r="N3133" s="60">
        <v>31232.46</v>
      </c>
      <c r="O3133" s="60">
        <v>38100.089999999997</v>
      </c>
      <c r="P3133" s="60">
        <v>40820.58</v>
      </c>
      <c r="Q3133" s="60">
        <v>34539.72</v>
      </c>
      <c r="R3133" s="60">
        <v>39473.78</v>
      </c>
      <c r="S3133" s="60">
        <v>29205.22</v>
      </c>
      <c r="T3133" s="60">
        <v>32817.25</v>
      </c>
      <c r="U3133" s="58">
        <f t="shared" si="48"/>
        <v>435025.17000000004</v>
      </c>
    </row>
    <row r="3134" spans="1:21">
      <c r="A3134" s="59">
        <v>2301</v>
      </c>
      <c r="B3134" s="59" t="s">
        <v>1726</v>
      </c>
      <c r="C3134" s="59">
        <v>2201</v>
      </c>
      <c r="D3134" s="59" t="s">
        <v>87</v>
      </c>
      <c r="E3134" s="59" t="s">
        <v>1013</v>
      </c>
      <c r="F3134" s="59" t="s">
        <v>1014</v>
      </c>
      <c r="G3134" s="59">
        <v>9908000</v>
      </c>
      <c r="H3134" s="59" t="s">
        <v>1066</v>
      </c>
      <c r="I3134" s="60"/>
      <c r="J3134" s="60"/>
      <c r="K3134" s="60">
        <v>718.47</v>
      </c>
      <c r="L3134" s="60">
        <v>334.41</v>
      </c>
      <c r="M3134" s="60"/>
      <c r="N3134" s="60"/>
      <c r="O3134" s="60"/>
      <c r="P3134" s="60"/>
      <c r="Q3134" s="60"/>
      <c r="R3134" s="60"/>
      <c r="S3134" s="60"/>
      <c r="T3134" s="60"/>
      <c r="U3134" s="58">
        <f t="shared" si="48"/>
        <v>1052.8800000000001</v>
      </c>
    </row>
    <row r="3135" spans="1:21">
      <c r="A3135" s="59">
        <v>2301</v>
      </c>
      <c r="B3135" s="59" t="s">
        <v>1726</v>
      </c>
      <c r="C3135" s="59">
        <v>2201</v>
      </c>
      <c r="D3135" s="59" t="s">
        <v>87</v>
      </c>
      <c r="E3135" s="59" t="s">
        <v>1013</v>
      </c>
      <c r="F3135" s="59" t="s">
        <v>1014</v>
      </c>
      <c r="G3135" s="59">
        <v>9920000</v>
      </c>
      <c r="H3135" s="59" t="s">
        <v>1068</v>
      </c>
      <c r="I3135" s="60">
        <v>1703.59</v>
      </c>
      <c r="J3135" s="60">
        <v>2050.12</v>
      </c>
      <c r="K3135" s="60">
        <v>2339.9</v>
      </c>
      <c r="L3135" s="60">
        <v>2385.7399999999998</v>
      </c>
      <c r="M3135" s="60">
        <v>4706.16</v>
      </c>
      <c r="N3135" s="60">
        <v>2123.36</v>
      </c>
      <c r="O3135" s="60">
        <v>1364.12</v>
      </c>
      <c r="P3135" s="60">
        <v>11908.95</v>
      </c>
      <c r="Q3135" s="60">
        <v>18220.63</v>
      </c>
      <c r="R3135" s="60">
        <v>11748.27</v>
      </c>
      <c r="S3135" s="60">
        <v>1029.27</v>
      </c>
      <c r="T3135" s="60">
        <v>1875.62</v>
      </c>
      <c r="U3135" s="58">
        <f t="shared" si="48"/>
        <v>61455.73000000001</v>
      </c>
    </row>
    <row r="3136" spans="1:21">
      <c r="A3136" s="59">
        <v>2301</v>
      </c>
      <c r="B3136" s="59" t="s">
        <v>1726</v>
      </c>
      <c r="C3136" s="59">
        <v>2201</v>
      </c>
      <c r="D3136" s="59" t="s">
        <v>87</v>
      </c>
      <c r="E3136" s="59" t="s">
        <v>1013</v>
      </c>
      <c r="F3136" s="59" t="s">
        <v>1014</v>
      </c>
      <c r="G3136" s="59">
        <v>9930200</v>
      </c>
      <c r="H3136" s="59" t="s">
        <v>1069</v>
      </c>
      <c r="I3136" s="60">
        <v>2988.54</v>
      </c>
      <c r="J3136" s="60">
        <v>3273.64</v>
      </c>
      <c r="K3136" s="60">
        <v>3820.26</v>
      </c>
      <c r="L3136" s="60">
        <v>2361.75</v>
      </c>
      <c r="M3136" s="60">
        <v>3625.77</v>
      </c>
      <c r="N3136" s="60">
        <v>2957.3</v>
      </c>
      <c r="O3136" s="60">
        <v>3001.54</v>
      </c>
      <c r="P3136" s="60">
        <v>3028.61</v>
      </c>
      <c r="Q3136" s="60">
        <v>2939.54</v>
      </c>
      <c r="R3136" s="60">
        <v>3699.23</v>
      </c>
      <c r="S3136" s="60">
        <v>2797.89</v>
      </c>
      <c r="T3136" s="60">
        <v>2947.91</v>
      </c>
      <c r="U3136" s="58">
        <f t="shared" si="48"/>
        <v>37441.98000000001</v>
      </c>
    </row>
    <row r="3137" spans="1:21">
      <c r="A3137" s="59">
        <v>2301</v>
      </c>
      <c r="B3137" s="59" t="s">
        <v>1726</v>
      </c>
      <c r="C3137" s="59">
        <v>2201</v>
      </c>
      <c r="D3137" s="59" t="s">
        <v>87</v>
      </c>
      <c r="E3137" s="59" t="s">
        <v>1073</v>
      </c>
      <c r="F3137" s="59" t="s">
        <v>1074</v>
      </c>
      <c r="G3137" s="59">
        <v>9920000</v>
      </c>
      <c r="H3137" s="59" t="s">
        <v>1068</v>
      </c>
      <c r="I3137" s="60"/>
      <c r="J3137" s="60"/>
      <c r="K3137" s="60"/>
      <c r="L3137" s="60"/>
      <c r="M3137" s="60"/>
      <c r="N3137" s="60"/>
      <c r="O3137" s="60"/>
      <c r="P3137" s="60"/>
      <c r="Q3137" s="60">
        <v>84.49</v>
      </c>
      <c r="R3137" s="60"/>
      <c r="S3137" s="60"/>
      <c r="T3137" s="60"/>
      <c r="U3137" s="58">
        <f t="shared" si="48"/>
        <v>84.49</v>
      </c>
    </row>
    <row r="3138" spans="1:21">
      <c r="A3138" s="59">
        <v>2301</v>
      </c>
      <c r="B3138" s="59" t="s">
        <v>1726</v>
      </c>
      <c r="C3138" s="59">
        <v>2201</v>
      </c>
      <c r="D3138" s="59" t="s">
        <v>87</v>
      </c>
      <c r="E3138" s="59" t="s">
        <v>91</v>
      </c>
      <c r="F3138" s="59" t="s">
        <v>92</v>
      </c>
      <c r="G3138" s="59">
        <v>9184100</v>
      </c>
      <c r="H3138" s="59" t="s">
        <v>93</v>
      </c>
      <c r="I3138" s="60">
        <v>687.35</v>
      </c>
      <c r="J3138" s="60">
        <v>3510.69</v>
      </c>
      <c r="K3138" s="60">
        <v>1873.17</v>
      </c>
      <c r="L3138" s="60">
        <v>1063.8499999999999</v>
      </c>
      <c r="M3138" s="60">
        <v>825</v>
      </c>
      <c r="N3138" s="60">
        <v>288.77999999999997</v>
      </c>
      <c r="O3138" s="60">
        <v>20.79</v>
      </c>
      <c r="P3138" s="60">
        <v>38.69</v>
      </c>
      <c r="Q3138" s="60">
        <v>122.76</v>
      </c>
      <c r="R3138" s="60">
        <v>16.75</v>
      </c>
      <c r="S3138" s="60">
        <v>510.05</v>
      </c>
      <c r="T3138" s="60">
        <v>117.28</v>
      </c>
      <c r="U3138" s="58">
        <f t="shared" si="48"/>
        <v>9075.1600000000017</v>
      </c>
    </row>
    <row r="3139" spans="1:21">
      <c r="A3139" s="59">
        <v>2301</v>
      </c>
      <c r="B3139" s="59" t="s">
        <v>1726</v>
      </c>
      <c r="C3139" s="59">
        <v>2201</v>
      </c>
      <c r="D3139" s="59" t="s">
        <v>87</v>
      </c>
      <c r="E3139" s="59" t="s">
        <v>91</v>
      </c>
      <c r="F3139" s="59" t="s">
        <v>92</v>
      </c>
      <c r="G3139" s="59">
        <v>9552000</v>
      </c>
      <c r="H3139" s="59" t="s">
        <v>1031</v>
      </c>
      <c r="I3139" s="60">
        <v>158.88999999999999</v>
      </c>
      <c r="J3139" s="60">
        <v>-9.6999999999999993</v>
      </c>
      <c r="K3139" s="60">
        <v>19.940000000000001</v>
      </c>
      <c r="L3139" s="60">
        <v>92.35</v>
      </c>
      <c r="M3139" s="60">
        <v>100.23</v>
      </c>
      <c r="N3139" s="60">
        <v>96.84</v>
      </c>
      <c r="O3139" s="60">
        <v>109.66</v>
      </c>
      <c r="P3139" s="60">
        <v>27.25</v>
      </c>
      <c r="Q3139" s="60">
        <v>127.87</v>
      </c>
      <c r="R3139" s="60">
        <v>8.06</v>
      </c>
      <c r="S3139" s="60">
        <v>108.61</v>
      </c>
      <c r="T3139" s="60">
        <v>37.58</v>
      </c>
      <c r="U3139" s="58">
        <f t="shared" ref="U3139:U3202" si="49">SUM(I3139:T3139)</f>
        <v>877.58</v>
      </c>
    </row>
    <row r="3140" spans="1:21">
      <c r="A3140" s="59">
        <v>2301</v>
      </c>
      <c r="B3140" s="59" t="s">
        <v>1726</v>
      </c>
      <c r="C3140" s="59">
        <v>2201</v>
      </c>
      <c r="D3140" s="59" t="s">
        <v>87</v>
      </c>
      <c r="E3140" s="59" t="s">
        <v>91</v>
      </c>
      <c r="F3140" s="59" t="s">
        <v>92</v>
      </c>
      <c r="G3140" s="59">
        <v>9553000</v>
      </c>
      <c r="H3140" s="59" t="s">
        <v>1032</v>
      </c>
      <c r="I3140" s="60">
        <v>635.59</v>
      </c>
      <c r="J3140" s="60">
        <v>-38.81</v>
      </c>
      <c r="K3140" s="60">
        <v>79.77</v>
      </c>
      <c r="L3140" s="60">
        <v>369.43</v>
      </c>
      <c r="M3140" s="60">
        <v>400.95</v>
      </c>
      <c r="N3140" s="60">
        <v>387.37</v>
      </c>
      <c r="O3140" s="60">
        <v>438.64</v>
      </c>
      <c r="P3140" s="60">
        <v>109.01</v>
      </c>
      <c r="Q3140" s="60">
        <v>511.48</v>
      </c>
      <c r="R3140" s="60">
        <v>32.21</v>
      </c>
      <c r="S3140" s="60">
        <v>434.46</v>
      </c>
      <c r="T3140" s="60">
        <v>150.35</v>
      </c>
      <c r="U3140" s="58">
        <f t="shared" si="49"/>
        <v>3510.4500000000003</v>
      </c>
    </row>
    <row r="3141" spans="1:21">
      <c r="A3141" s="59">
        <v>2301</v>
      </c>
      <c r="B3141" s="59" t="s">
        <v>1726</v>
      </c>
      <c r="C3141" s="59">
        <v>2201</v>
      </c>
      <c r="D3141" s="59" t="s">
        <v>87</v>
      </c>
      <c r="E3141" s="59" t="s">
        <v>91</v>
      </c>
      <c r="F3141" s="59" t="s">
        <v>92</v>
      </c>
      <c r="G3141" s="59">
        <v>9593000</v>
      </c>
      <c r="H3141" s="59" t="s">
        <v>1058</v>
      </c>
      <c r="I3141" s="60">
        <v>4.3499999999999996</v>
      </c>
      <c r="J3141" s="60">
        <v>20.74</v>
      </c>
      <c r="K3141" s="60">
        <v>12.2</v>
      </c>
      <c r="L3141" s="60">
        <v>8.08</v>
      </c>
      <c r="M3141" s="60">
        <v>4.12</v>
      </c>
      <c r="N3141" s="60">
        <v>1.0900000000000001</v>
      </c>
      <c r="O3141" s="60"/>
      <c r="P3141" s="60"/>
      <c r="Q3141" s="60"/>
      <c r="R3141" s="60"/>
      <c r="S3141" s="60"/>
      <c r="T3141" s="60"/>
      <c r="U3141" s="58">
        <f t="shared" si="49"/>
        <v>50.579999999999991</v>
      </c>
    </row>
    <row r="3142" spans="1:21">
      <c r="A3142" s="59">
        <v>2301</v>
      </c>
      <c r="B3142" s="59" t="s">
        <v>1726</v>
      </c>
      <c r="C3142" s="59">
        <v>2201</v>
      </c>
      <c r="D3142" s="59" t="s">
        <v>87</v>
      </c>
      <c r="E3142" s="59" t="s">
        <v>91</v>
      </c>
      <c r="F3142" s="59" t="s">
        <v>92</v>
      </c>
      <c r="G3142" s="59">
        <v>9903000</v>
      </c>
      <c r="H3142" s="59" t="s">
        <v>1065</v>
      </c>
      <c r="I3142" s="60">
        <v>9119.1200000000008</v>
      </c>
      <c r="J3142" s="60">
        <v>13.76</v>
      </c>
      <c r="K3142" s="60">
        <v>4595.68</v>
      </c>
      <c r="L3142" s="60">
        <v>10121.1</v>
      </c>
      <c r="M3142" s="60">
        <v>-297.92</v>
      </c>
      <c r="N3142" s="60">
        <v>12308.62</v>
      </c>
      <c r="O3142" s="60">
        <v>3428.99</v>
      </c>
      <c r="P3142" s="60">
        <v>4778.7700000000004</v>
      </c>
      <c r="Q3142" s="60">
        <v>7153.48</v>
      </c>
      <c r="R3142" s="60">
        <v>4142.97</v>
      </c>
      <c r="S3142" s="60">
        <v>14262.12</v>
      </c>
      <c r="T3142" s="60">
        <v>8816.9500000000007</v>
      </c>
      <c r="U3142" s="58">
        <f t="shared" si="49"/>
        <v>78443.64</v>
      </c>
    </row>
    <row r="3143" spans="1:21">
      <c r="A3143" s="59">
        <v>2301</v>
      </c>
      <c r="B3143" s="59" t="s">
        <v>1726</v>
      </c>
      <c r="C3143" s="59">
        <v>2201</v>
      </c>
      <c r="D3143" s="59" t="s">
        <v>87</v>
      </c>
      <c r="E3143" s="59" t="s">
        <v>91</v>
      </c>
      <c r="F3143" s="59" t="s">
        <v>92</v>
      </c>
      <c r="G3143" s="59">
        <v>9908000</v>
      </c>
      <c r="H3143" s="59" t="s">
        <v>1066</v>
      </c>
      <c r="I3143" s="60"/>
      <c r="J3143" s="60"/>
      <c r="K3143" s="60">
        <v>117.36</v>
      </c>
      <c r="L3143" s="60">
        <v>200.32</v>
      </c>
      <c r="M3143" s="60"/>
      <c r="N3143" s="60"/>
      <c r="O3143" s="60"/>
      <c r="P3143" s="60"/>
      <c r="Q3143" s="60"/>
      <c r="R3143" s="60"/>
      <c r="S3143" s="60"/>
      <c r="T3143" s="60"/>
      <c r="U3143" s="58">
        <f t="shared" si="49"/>
        <v>317.68</v>
      </c>
    </row>
    <row r="3144" spans="1:21">
      <c r="A3144" s="59">
        <v>2301</v>
      </c>
      <c r="B3144" s="59" t="s">
        <v>1726</v>
      </c>
      <c r="C3144" s="59">
        <v>2201</v>
      </c>
      <c r="D3144" s="59" t="s">
        <v>87</v>
      </c>
      <c r="E3144" s="59" t="s">
        <v>91</v>
      </c>
      <c r="F3144" s="59" t="s">
        <v>92</v>
      </c>
      <c r="G3144" s="59">
        <v>9920000</v>
      </c>
      <c r="H3144" s="59" t="s">
        <v>1068</v>
      </c>
      <c r="I3144" s="60">
        <v>370.34</v>
      </c>
      <c r="J3144" s="60">
        <v>2207.15</v>
      </c>
      <c r="K3144" s="60">
        <v>1049.73</v>
      </c>
      <c r="L3144" s="60">
        <v>665.71</v>
      </c>
      <c r="M3144" s="60">
        <v>619.79</v>
      </c>
      <c r="N3144" s="60">
        <v>195.43</v>
      </c>
      <c r="O3144" s="60">
        <v>239.89</v>
      </c>
      <c r="P3144" s="60">
        <v>271.69</v>
      </c>
      <c r="Q3144" s="60">
        <v>3306.45</v>
      </c>
      <c r="R3144" s="60">
        <v>363.87</v>
      </c>
      <c r="S3144" s="60">
        <v>500.57</v>
      </c>
      <c r="T3144" s="60">
        <v>563.45000000000005</v>
      </c>
      <c r="U3144" s="58">
        <f t="shared" si="49"/>
        <v>10354.070000000002</v>
      </c>
    </row>
    <row r="3145" spans="1:21">
      <c r="A3145" s="59">
        <v>2301</v>
      </c>
      <c r="B3145" s="59" t="s">
        <v>1726</v>
      </c>
      <c r="C3145" s="59">
        <v>2201</v>
      </c>
      <c r="D3145" s="59" t="s">
        <v>87</v>
      </c>
      <c r="E3145" s="59" t="s">
        <v>91</v>
      </c>
      <c r="F3145" s="59" t="s">
        <v>92</v>
      </c>
      <c r="G3145" s="59">
        <v>9930200</v>
      </c>
      <c r="H3145" s="59" t="s">
        <v>1069</v>
      </c>
      <c r="I3145" s="60">
        <v>647.45000000000005</v>
      </c>
      <c r="J3145" s="60">
        <v>-30.06</v>
      </c>
      <c r="K3145" s="60">
        <v>206.59</v>
      </c>
      <c r="L3145" s="60">
        <v>902.73</v>
      </c>
      <c r="M3145" s="60">
        <v>210.84</v>
      </c>
      <c r="N3145" s="60">
        <v>618.41999999999996</v>
      </c>
      <c r="O3145" s="60">
        <v>322.45999999999998</v>
      </c>
      <c r="P3145" s="60">
        <v>55.25</v>
      </c>
      <c r="Q3145" s="60">
        <v>781.45</v>
      </c>
      <c r="R3145" s="60">
        <v>-77.56</v>
      </c>
      <c r="S3145" s="60">
        <v>988.46</v>
      </c>
      <c r="T3145" s="60">
        <v>532.41</v>
      </c>
      <c r="U3145" s="58">
        <f t="shared" si="49"/>
        <v>5158.4400000000005</v>
      </c>
    </row>
    <row r="3146" spans="1:21">
      <c r="A3146" s="59">
        <v>2301</v>
      </c>
      <c r="B3146" s="59" t="s">
        <v>1726</v>
      </c>
      <c r="C3146" s="59">
        <v>2201</v>
      </c>
      <c r="D3146" s="59" t="s">
        <v>87</v>
      </c>
      <c r="E3146" s="59" t="s">
        <v>1075</v>
      </c>
      <c r="F3146" s="59" t="s">
        <v>1076</v>
      </c>
      <c r="G3146" s="59">
        <v>9184100</v>
      </c>
      <c r="H3146" s="59" t="s">
        <v>93</v>
      </c>
      <c r="I3146" s="60">
        <v>575.39</v>
      </c>
      <c r="J3146" s="60">
        <v>1178.04</v>
      </c>
      <c r="K3146" s="60">
        <v>1097.54</v>
      </c>
      <c r="L3146" s="60">
        <v>734.54</v>
      </c>
      <c r="M3146" s="60">
        <v>1045.92</v>
      </c>
      <c r="N3146" s="60">
        <v>527.51</v>
      </c>
      <c r="O3146" s="60">
        <v>4.8499999999999996</v>
      </c>
      <c r="P3146" s="60">
        <v>21.07</v>
      </c>
      <c r="Q3146" s="60">
        <v>4.0599999999999996</v>
      </c>
      <c r="R3146" s="60"/>
      <c r="S3146" s="60">
        <v>6.01</v>
      </c>
      <c r="T3146" s="60">
        <v>498.44</v>
      </c>
      <c r="U3146" s="58">
        <f t="shared" si="49"/>
        <v>5693.3700000000008</v>
      </c>
    </row>
    <row r="3147" spans="1:21">
      <c r="A3147" s="59">
        <v>2301</v>
      </c>
      <c r="B3147" s="59" t="s">
        <v>1726</v>
      </c>
      <c r="C3147" s="59">
        <v>2201</v>
      </c>
      <c r="D3147" s="59" t="s">
        <v>87</v>
      </c>
      <c r="E3147" s="59" t="s">
        <v>1075</v>
      </c>
      <c r="F3147" s="59" t="s">
        <v>1076</v>
      </c>
      <c r="G3147" s="59">
        <v>9552000</v>
      </c>
      <c r="H3147" s="59" t="s">
        <v>1031</v>
      </c>
      <c r="I3147" s="60">
        <v>796.26</v>
      </c>
      <c r="J3147" s="60">
        <v>1010.21</v>
      </c>
      <c r="K3147" s="60">
        <v>1074.49</v>
      </c>
      <c r="L3147" s="60">
        <v>1072.17</v>
      </c>
      <c r="M3147" s="60">
        <v>1117.58</v>
      </c>
      <c r="N3147" s="60">
        <v>1107.77</v>
      </c>
      <c r="O3147" s="60">
        <v>1026.52</v>
      </c>
      <c r="P3147" s="60">
        <v>1118.8900000000001</v>
      </c>
      <c r="Q3147" s="60">
        <v>940.4</v>
      </c>
      <c r="R3147" s="60">
        <v>1133.6500000000001</v>
      </c>
      <c r="S3147" s="60">
        <v>809.03</v>
      </c>
      <c r="T3147" s="60">
        <v>1000.39</v>
      </c>
      <c r="U3147" s="58">
        <f t="shared" si="49"/>
        <v>12207.359999999999</v>
      </c>
    </row>
    <row r="3148" spans="1:21">
      <c r="A3148" s="59">
        <v>2301</v>
      </c>
      <c r="B3148" s="59" t="s">
        <v>1726</v>
      </c>
      <c r="C3148" s="59">
        <v>2201</v>
      </c>
      <c r="D3148" s="59" t="s">
        <v>87</v>
      </c>
      <c r="E3148" s="59" t="s">
        <v>1075</v>
      </c>
      <c r="F3148" s="59" t="s">
        <v>1076</v>
      </c>
      <c r="G3148" s="59">
        <v>9553000</v>
      </c>
      <c r="H3148" s="59" t="s">
        <v>1032</v>
      </c>
      <c r="I3148" s="60">
        <v>3185.02</v>
      </c>
      <c r="J3148" s="60">
        <v>4040.87</v>
      </c>
      <c r="K3148" s="60">
        <v>4298</v>
      </c>
      <c r="L3148" s="60">
        <v>4288.66</v>
      </c>
      <c r="M3148" s="60">
        <v>4470.28</v>
      </c>
      <c r="N3148" s="60">
        <v>4431.09</v>
      </c>
      <c r="O3148" s="60">
        <v>4106.09</v>
      </c>
      <c r="P3148" s="60">
        <v>4475.55</v>
      </c>
      <c r="Q3148" s="60">
        <v>3761.65</v>
      </c>
      <c r="R3148" s="60">
        <v>4534.6099999999997</v>
      </c>
      <c r="S3148" s="60">
        <v>3236.15</v>
      </c>
      <c r="T3148" s="60">
        <v>4001.55</v>
      </c>
      <c r="U3148" s="58">
        <f t="shared" si="49"/>
        <v>48829.520000000004</v>
      </c>
    </row>
    <row r="3149" spans="1:21">
      <c r="A3149" s="59">
        <v>2301</v>
      </c>
      <c r="B3149" s="59" t="s">
        <v>1726</v>
      </c>
      <c r="C3149" s="59">
        <v>2201</v>
      </c>
      <c r="D3149" s="59" t="s">
        <v>87</v>
      </c>
      <c r="E3149" s="59" t="s">
        <v>1075</v>
      </c>
      <c r="F3149" s="59" t="s">
        <v>1076</v>
      </c>
      <c r="G3149" s="59">
        <v>9593000</v>
      </c>
      <c r="H3149" s="59" t="s">
        <v>1058</v>
      </c>
      <c r="I3149" s="60">
        <v>3.64</v>
      </c>
      <c r="J3149" s="60">
        <v>6.96</v>
      </c>
      <c r="K3149" s="60">
        <v>7.3</v>
      </c>
      <c r="L3149" s="60">
        <v>5.8</v>
      </c>
      <c r="M3149" s="60">
        <v>5.15</v>
      </c>
      <c r="N3149" s="60">
        <v>2.4300000000000002</v>
      </c>
      <c r="O3149" s="60"/>
      <c r="P3149" s="60"/>
      <c r="Q3149" s="60"/>
      <c r="R3149" s="60"/>
      <c r="S3149" s="60"/>
      <c r="T3149" s="60"/>
      <c r="U3149" s="58">
        <f t="shared" si="49"/>
        <v>31.28</v>
      </c>
    </row>
    <row r="3150" spans="1:21">
      <c r="A3150" s="59">
        <v>2301</v>
      </c>
      <c r="B3150" s="59" t="s">
        <v>1726</v>
      </c>
      <c r="C3150" s="59">
        <v>2201</v>
      </c>
      <c r="D3150" s="59" t="s">
        <v>87</v>
      </c>
      <c r="E3150" s="59" t="s">
        <v>1075</v>
      </c>
      <c r="F3150" s="59" t="s">
        <v>1076</v>
      </c>
      <c r="G3150" s="59">
        <v>9920000</v>
      </c>
      <c r="H3150" s="59" t="s">
        <v>1068</v>
      </c>
      <c r="I3150" s="60">
        <v>310.02</v>
      </c>
      <c r="J3150" s="60">
        <v>740.62</v>
      </c>
      <c r="K3150" s="60">
        <v>628.37</v>
      </c>
      <c r="L3150" s="60">
        <v>572.62</v>
      </c>
      <c r="M3150" s="60">
        <v>4610.28</v>
      </c>
      <c r="N3150" s="60">
        <v>453.17</v>
      </c>
      <c r="O3150" s="60">
        <v>368.38</v>
      </c>
      <c r="P3150" s="60">
        <v>4652</v>
      </c>
      <c r="Q3150" s="60">
        <v>3656.13</v>
      </c>
      <c r="R3150" s="60">
        <v>737.69</v>
      </c>
      <c r="S3150" s="60">
        <v>277.88</v>
      </c>
      <c r="T3150" s="60">
        <v>446.69</v>
      </c>
      <c r="U3150" s="58">
        <f t="shared" si="49"/>
        <v>17453.849999999999</v>
      </c>
    </row>
    <row r="3151" spans="1:21">
      <c r="A3151" s="59">
        <v>2301</v>
      </c>
      <c r="B3151" s="59" t="s">
        <v>1726</v>
      </c>
      <c r="C3151" s="59">
        <v>2201</v>
      </c>
      <c r="D3151" s="59" t="s">
        <v>87</v>
      </c>
      <c r="E3151" s="59" t="s">
        <v>1075</v>
      </c>
      <c r="F3151" s="59" t="s">
        <v>1076</v>
      </c>
      <c r="G3151" s="59">
        <v>9930200</v>
      </c>
      <c r="H3151" s="59" t="s">
        <v>1069</v>
      </c>
      <c r="I3151" s="60">
        <v>185.42</v>
      </c>
      <c r="J3151" s="60">
        <v>240.16</v>
      </c>
      <c r="K3151" s="60">
        <v>276.31</v>
      </c>
      <c r="L3151" s="60">
        <v>238.25</v>
      </c>
      <c r="M3151" s="60">
        <v>239.64</v>
      </c>
      <c r="N3151" s="60">
        <v>267.86</v>
      </c>
      <c r="O3151" s="60">
        <v>209.37</v>
      </c>
      <c r="P3151" s="60">
        <v>217.89</v>
      </c>
      <c r="Q3151" s="60">
        <v>217.98</v>
      </c>
      <c r="R3151" s="60">
        <v>249.98</v>
      </c>
      <c r="S3151" s="60">
        <v>170.68</v>
      </c>
      <c r="T3151" s="60">
        <v>203.24</v>
      </c>
      <c r="U3151" s="58">
        <f t="shared" si="49"/>
        <v>2716.7799999999997</v>
      </c>
    </row>
    <row r="3152" spans="1:21">
      <c r="A3152" s="59">
        <v>2301</v>
      </c>
      <c r="B3152" s="59" t="s">
        <v>1726</v>
      </c>
      <c r="C3152" s="59">
        <v>2201</v>
      </c>
      <c r="D3152" s="59" t="s">
        <v>87</v>
      </c>
      <c r="E3152" s="59" t="s">
        <v>1077</v>
      </c>
      <c r="F3152" s="59" t="s">
        <v>1078</v>
      </c>
      <c r="G3152" s="59">
        <v>9184100</v>
      </c>
      <c r="H3152" s="59" t="s">
        <v>93</v>
      </c>
      <c r="I3152" s="60">
        <v>95.7</v>
      </c>
      <c r="J3152" s="60">
        <v>78.86</v>
      </c>
      <c r="K3152" s="60">
        <v>42.19</v>
      </c>
      <c r="L3152" s="60">
        <v>254.73</v>
      </c>
      <c r="M3152" s="60">
        <v>105.51</v>
      </c>
      <c r="N3152" s="60">
        <v>-29.78</v>
      </c>
      <c r="O3152" s="60">
        <v>0.09</v>
      </c>
      <c r="P3152" s="60">
        <v>4.6900000000000004</v>
      </c>
      <c r="Q3152" s="60">
        <v>3.88</v>
      </c>
      <c r="R3152" s="60"/>
      <c r="S3152" s="60">
        <v>0.49</v>
      </c>
      <c r="T3152" s="60">
        <v>95.07</v>
      </c>
      <c r="U3152" s="58">
        <f t="shared" si="49"/>
        <v>651.43000000000006</v>
      </c>
    </row>
    <row r="3153" spans="1:21">
      <c r="A3153" s="59">
        <v>2301</v>
      </c>
      <c r="B3153" s="59" t="s">
        <v>1726</v>
      </c>
      <c r="C3153" s="59">
        <v>2201</v>
      </c>
      <c r="D3153" s="59" t="s">
        <v>87</v>
      </c>
      <c r="E3153" s="59" t="s">
        <v>1077</v>
      </c>
      <c r="F3153" s="59" t="s">
        <v>1078</v>
      </c>
      <c r="G3153" s="59">
        <v>9552000</v>
      </c>
      <c r="H3153" s="59" t="s">
        <v>1031</v>
      </c>
      <c r="I3153" s="60">
        <v>313.67</v>
      </c>
      <c r="J3153" s="60">
        <v>207.24</v>
      </c>
      <c r="K3153" s="60">
        <v>228</v>
      </c>
      <c r="L3153" s="60">
        <v>250.17</v>
      </c>
      <c r="M3153" s="60">
        <v>306.08999999999997</v>
      </c>
      <c r="N3153" s="60">
        <v>267.04000000000002</v>
      </c>
      <c r="O3153" s="60">
        <v>219.65</v>
      </c>
      <c r="P3153" s="60">
        <v>207.75</v>
      </c>
      <c r="Q3153" s="60">
        <v>313.58</v>
      </c>
      <c r="R3153" s="60">
        <v>249.68</v>
      </c>
      <c r="S3153" s="60">
        <v>214.97</v>
      </c>
      <c r="T3153" s="60">
        <v>200.31</v>
      </c>
      <c r="U3153" s="58">
        <f t="shared" si="49"/>
        <v>2978.1499999999996</v>
      </c>
    </row>
    <row r="3154" spans="1:21">
      <c r="A3154" s="59">
        <v>2301</v>
      </c>
      <c r="B3154" s="59" t="s">
        <v>1726</v>
      </c>
      <c r="C3154" s="59">
        <v>2201</v>
      </c>
      <c r="D3154" s="59" t="s">
        <v>87</v>
      </c>
      <c r="E3154" s="59" t="s">
        <v>1077</v>
      </c>
      <c r="F3154" s="59" t="s">
        <v>1078</v>
      </c>
      <c r="G3154" s="59">
        <v>9553000</v>
      </c>
      <c r="H3154" s="59" t="s">
        <v>1032</v>
      </c>
      <c r="I3154" s="60">
        <v>1254.68</v>
      </c>
      <c r="J3154" s="60">
        <v>828.98</v>
      </c>
      <c r="K3154" s="60">
        <v>911.98</v>
      </c>
      <c r="L3154" s="60">
        <v>1000.7</v>
      </c>
      <c r="M3154" s="60">
        <v>1224.3599999999999</v>
      </c>
      <c r="N3154" s="60">
        <v>1068.1300000000001</v>
      </c>
      <c r="O3154" s="60">
        <v>878.63</v>
      </c>
      <c r="P3154" s="60">
        <v>831</v>
      </c>
      <c r="Q3154" s="60">
        <v>1254.31</v>
      </c>
      <c r="R3154" s="60">
        <v>998.71</v>
      </c>
      <c r="S3154" s="60">
        <v>859.88</v>
      </c>
      <c r="T3154" s="60">
        <v>801.22</v>
      </c>
      <c r="U3154" s="58">
        <f t="shared" si="49"/>
        <v>11912.579999999998</v>
      </c>
    </row>
    <row r="3155" spans="1:21">
      <c r="A3155" s="59">
        <v>2301</v>
      </c>
      <c r="B3155" s="59" t="s">
        <v>1726</v>
      </c>
      <c r="C3155" s="59">
        <v>2201</v>
      </c>
      <c r="D3155" s="59" t="s">
        <v>87</v>
      </c>
      <c r="E3155" s="59" t="s">
        <v>1077</v>
      </c>
      <c r="F3155" s="59" t="s">
        <v>1078</v>
      </c>
      <c r="G3155" s="59">
        <v>9593000</v>
      </c>
      <c r="H3155" s="59" t="s">
        <v>1058</v>
      </c>
      <c r="I3155" s="60">
        <v>0.61</v>
      </c>
      <c r="J3155" s="60">
        <v>0.47</v>
      </c>
      <c r="K3155" s="60">
        <v>0.28000000000000003</v>
      </c>
      <c r="L3155" s="60">
        <v>2.0099999999999998</v>
      </c>
      <c r="M3155" s="60">
        <v>0.52</v>
      </c>
      <c r="N3155" s="60">
        <v>-0.14000000000000001</v>
      </c>
      <c r="O3155" s="60"/>
      <c r="P3155" s="60"/>
      <c r="Q3155" s="60"/>
      <c r="R3155" s="60"/>
      <c r="S3155" s="60"/>
      <c r="T3155" s="60"/>
      <c r="U3155" s="58">
        <f t="shared" si="49"/>
        <v>3.75</v>
      </c>
    </row>
    <row r="3156" spans="1:21">
      <c r="A3156" s="59">
        <v>2301</v>
      </c>
      <c r="B3156" s="59" t="s">
        <v>1726</v>
      </c>
      <c r="C3156" s="59">
        <v>2201</v>
      </c>
      <c r="D3156" s="59" t="s">
        <v>87</v>
      </c>
      <c r="E3156" s="59" t="s">
        <v>1077</v>
      </c>
      <c r="F3156" s="59" t="s">
        <v>1078</v>
      </c>
      <c r="G3156" s="59">
        <v>9920000</v>
      </c>
      <c r="H3156" s="59" t="s">
        <v>1068</v>
      </c>
      <c r="I3156" s="60">
        <v>51.57</v>
      </c>
      <c r="J3156" s="60">
        <v>49.58</v>
      </c>
      <c r="K3156" s="60">
        <v>24.17</v>
      </c>
      <c r="L3156" s="60">
        <v>196.65</v>
      </c>
      <c r="M3156" s="60">
        <v>536.38</v>
      </c>
      <c r="N3156" s="60">
        <v>-21.46</v>
      </c>
      <c r="O3156" s="60">
        <v>1.0900000000000001</v>
      </c>
      <c r="P3156" s="60">
        <v>727.16</v>
      </c>
      <c r="Q3156" s="60">
        <v>724.53</v>
      </c>
      <c r="R3156" s="60">
        <v>14.08</v>
      </c>
      <c r="S3156" s="60">
        <v>24.27</v>
      </c>
      <c r="T3156" s="60">
        <v>30.97</v>
      </c>
      <c r="U3156" s="58">
        <f t="shared" si="49"/>
        <v>2358.9899999999998</v>
      </c>
    </row>
    <row r="3157" spans="1:21">
      <c r="A3157" s="59">
        <v>2301</v>
      </c>
      <c r="B3157" s="59" t="s">
        <v>1726</v>
      </c>
      <c r="C3157" s="59">
        <v>2201</v>
      </c>
      <c r="D3157" s="59" t="s">
        <v>87</v>
      </c>
      <c r="E3157" s="59" t="s">
        <v>1077</v>
      </c>
      <c r="F3157" s="59" t="s">
        <v>1078</v>
      </c>
      <c r="G3157" s="59">
        <v>9930200</v>
      </c>
      <c r="H3157" s="59" t="s">
        <v>1069</v>
      </c>
      <c r="I3157" s="60">
        <v>12.25</v>
      </c>
      <c r="J3157" s="60">
        <v>13.5</v>
      </c>
      <c r="K3157" s="60">
        <v>15.03</v>
      </c>
      <c r="L3157" s="60">
        <v>8.82</v>
      </c>
      <c r="M3157" s="60">
        <v>5.28</v>
      </c>
      <c r="N3157" s="60">
        <v>3.38</v>
      </c>
      <c r="O3157" s="60">
        <v>14.99</v>
      </c>
      <c r="P3157" s="60">
        <v>22.17</v>
      </c>
      <c r="Q3157" s="60">
        <v>-12.39</v>
      </c>
      <c r="R3157" s="60">
        <v>28.26</v>
      </c>
      <c r="S3157" s="60">
        <v>5.66</v>
      </c>
      <c r="T3157" s="60">
        <v>4.37</v>
      </c>
      <c r="U3157" s="58">
        <f t="shared" si="49"/>
        <v>121.32000000000001</v>
      </c>
    </row>
    <row r="3158" spans="1:21">
      <c r="A3158" s="59">
        <v>2301</v>
      </c>
      <c r="B3158" s="59" t="s">
        <v>1726</v>
      </c>
      <c r="C3158" s="59">
        <v>2201</v>
      </c>
      <c r="D3158" s="59" t="s">
        <v>87</v>
      </c>
      <c r="E3158" s="59" t="s">
        <v>1079</v>
      </c>
      <c r="F3158" s="59" t="s">
        <v>1080</v>
      </c>
      <c r="G3158" s="59">
        <v>9184100</v>
      </c>
      <c r="H3158" s="59" t="s">
        <v>93</v>
      </c>
      <c r="I3158" s="60">
        <v>135.09</v>
      </c>
      <c r="J3158" s="60">
        <v>71.88</v>
      </c>
      <c r="K3158" s="60">
        <v>30.89</v>
      </c>
      <c r="L3158" s="60">
        <v>109.62</v>
      </c>
      <c r="M3158" s="60">
        <v>-43.57</v>
      </c>
      <c r="N3158" s="60">
        <v>42.72</v>
      </c>
      <c r="O3158" s="60">
        <v>1.27</v>
      </c>
      <c r="P3158" s="60">
        <v>5.88</v>
      </c>
      <c r="Q3158" s="60">
        <v>-5.6</v>
      </c>
      <c r="R3158" s="60"/>
      <c r="S3158" s="60">
        <v>1.0900000000000001</v>
      </c>
      <c r="T3158" s="60">
        <v>14.89</v>
      </c>
      <c r="U3158" s="58">
        <f t="shared" si="49"/>
        <v>364.15999999999991</v>
      </c>
    </row>
    <row r="3159" spans="1:21">
      <c r="A3159" s="59">
        <v>2301</v>
      </c>
      <c r="B3159" s="59" t="s">
        <v>1726</v>
      </c>
      <c r="C3159" s="59">
        <v>2201</v>
      </c>
      <c r="D3159" s="59" t="s">
        <v>87</v>
      </c>
      <c r="E3159" s="59" t="s">
        <v>1079</v>
      </c>
      <c r="F3159" s="59" t="s">
        <v>1080</v>
      </c>
      <c r="G3159" s="59">
        <v>9552000</v>
      </c>
      <c r="H3159" s="59" t="s">
        <v>1031</v>
      </c>
      <c r="I3159" s="60">
        <v>209.7</v>
      </c>
      <c r="J3159" s="60">
        <v>110.29</v>
      </c>
      <c r="K3159" s="60">
        <v>153.81</v>
      </c>
      <c r="L3159" s="60">
        <v>201.96</v>
      </c>
      <c r="M3159" s="60">
        <v>165.79</v>
      </c>
      <c r="N3159" s="60">
        <v>268.02999999999997</v>
      </c>
      <c r="O3159" s="60">
        <v>206.54</v>
      </c>
      <c r="P3159" s="60">
        <v>150.37</v>
      </c>
      <c r="Q3159" s="60">
        <v>226.67</v>
      </c>
      <c r="R3159" s="60">
        <v>16.41</v>
      </c>
      <c r="S3159" s="60">
        <v>315.91000000000003</v>
      </c>
      <c r="T3159" s="60">
        <v>61.23</v>
      </c>
      <c r="U3159" s="58">
        <f t="shared" si="49"/>
        <v>2086.71</v>
      </c>
    </row>
    <row r="3160" spans="1:21">
      <c r="A3160" s="59">
        <v>2301</v>
      </c>
      <c r="B3160" s="59" t="s">
        <v>1726</v>
      </c>
      <c r="C3160" s="59">
        <v>2201</v>
      </c>
      <c r="D3160" s="59" t="s">
        <v>87</v>
      </c>
      <c r="E3160" s="59" t="s">
        <v>1079</v>
      </c>
      <c r="F3160" s="59" t="s">
        <v>1080</v>
      </c>
      <c r="G3160" s="59">
        <v>9553000</v>
      </c>
      <c r="H3160" s="59" t="s">
        <v>1032</v>
      </c>
      <c r="I3160" s="60">
        <v>838.81</v>
      </c>
      <c r="J3160" s="60">
        <v>441.19</v>
      </c>
      <c r="K3160" s="60">
        <v>615.24</v>
      </c>
      <c r="L3160" s="60">
        <v>807.82</v>
      </c>
      <c r="M3160" s="60">
        <v>663.14</v>
      </c>
      <c r="N3160" s="60">
        <v>1072.1300000000001</v>
      </c>
      <c r="O3160" s="60">
        <v>826.16</v>
      </c>
      <c r="P3160" s="60">
        <v>601.49</v>
      </c>
      <c r="Q3160" s="60">
        <v>906.67</v>
      </c>
      <c r="R3160" s="60">
        <v>65.67</v>
      </c>
      <c r="S3160" s="60">
        <v>1263.6300000000001</v>
      </c>
      <c r="T3160" s="60">
        <v>244.92</v>
      </c>
      <c r="U3160" s="58">
        <f t="shared" si="49"/>
        <v>8346.869999999999</v>
      </c>
    </row>
    <row r="3161" spans="1:21">
      <c r="A3161" s="59">
        <v>2301</v>
      </c>
      <c r="B3161" s="59" t="s">
        <v>1726</v>
      </c>
      <c r="C3161" s="59">
        <v>2201</v>
      </c>
      <c r="D3161" s="59" t="s">
        <v>87</v>
      </c>
      <c r="E3161" s="59" t="s">
        <v>1079</v>
      </c>
      <c r="F3161" s="59" t="s">
        <v>1080</v>
      </c>
      <c r="G3161" s="59">
        <v>9593000</v>
      </c>
      <c r="H3161" s="59" t="s">
        <v>1058</v>
      </c>
      <c r="I3161" s="60">
        <v>0.86</v>
      </c>
      <c r="J3161" s="60">
        <v>0.42</v>
      </c>
      <c r="K3161" s="60">
        <v>0.21</v>
      </c>
      <c r="L3161" s="60">
        <v>0.87</v>
      </c>
      <c r="M3161" s="60">
        <v>-0.21</v>
      </c>
      <c r="N3161" s="60">
        <v>0.2</v>
      </c>
      <c r="O3161" s="60"/>
      <c r="P3161" s="60"/>
      <c r="Q3161" s="60"/>
      <c r="R3161" s="60"/>
      <c r="S3161" s="60"/>
      <c r="T3161" s="60"/>
      <c r="U3161" s="58">
        <f t="shared" si="49"/>
        <v>2.35</v>
      </c>
    </row>
    <row r="3162" spans="1:21">
      <c r="A3162" s="59">
        <v>2301</v>
      </c>
      <c r="B3162" s="59" t="s">
        <v>1726</v>
      </c>
      <c r="C3162" s="59">
        <v>2201</v>
      </c>
      <c r="D3162" s="59" t="s">
        <v>87</v>
      </c>
      <c r="E3162" s="59" t="s">
        <v>1079</v>
      </c>
      <c r="F3162" s="59" t="s">
        <v>1080</v>
      </c>
      <c r="G3162" s="59">
        <v>9920000</v>
      </c>
      <c r="H3162" s="59" t="s">
        <v>1068</v>
      </c>
      <c r="I3162" s="60">
        <v>72.790000000000006</v>
      </c>
      <c r="J3162" s="60">
        <v>45.19</v>
      </c>
      <c r="K3162" s="60">
        <v>17.690000000000001</v>
      </c>
      <c r="L3162" s="60">
        <v>99.84</v>
      </c>
      <c r="M3162" s="60">
        <v>-95.72</v>
      </c>
      <c r="N3162" s="60">
        <v>37.799999999999997</v>
      </c>
      <c r="O3162" s="60">
        <v>77.8</v>
      </c>
      <c r="P3162" s="60">
        <v>484.07</v>
      </c>
      <c r="Q3162" s="60">
        <v>931.88</v>
      </c>
      <c r="R3162" s="60">
        <v>26.42</v>
      </c>
      <c r="S3162" s="60">
        <v>24.76</v>
      </c>
      <c r="T3162" s="60">
        <v>23.83</v>
      </c>
      <c r="U3162" s="58">
        <f t="shared" si="49"/>
        <v>1746.3500000000001</v>
      </c>
    </row>
    <row r="3163" spans="1:21">
      <c r="A3163" s="59">
        <v>2301</v>
      </c>
      <c r="B3163" s="59" t="s">
        <v>1726</v>
      </c>
      <c r="C3163" s="59">
        <v>2201</v>
      </c>
      <c r="D3163" s="59" t="s">
        <v>87</v>
      </c>
      <c r="E3163" s="59" t="s">
        <v>1079</v>
      </c>
      <c r="F3163" s="59" t="s">
        <v>1080</v>
      </c>
      <c r="G3163" s="59">
        <v>9930200</v>
      </c>
      <c r="H3163" s="59" t="s">
        <v>1069</v>
      </c>
      <c r="I3163" s="60">
        <v>58.4</v>
      </c>
      <c r="J3163" s="60">
        <v>26.47</v>
      </c>
      <c r="K3163" s="60">
        <v>10.64</v>
      </c>
      <c r="L3163" s="60">
        <v>12.62</v>
      </c>
      <c r="M3163" s="60">
        <v>60.57</v>
      </c>
      <c r="N3163" s="60">
        <v>23.62</v>
      </c>
      <c r="O3163" s="60">
        <v>57.84</v>
      </c>
      <c r="P3163" s="60">
        <v>6.75</v>
      </c>
      <c r="Q3163" s="60">
        <v>46.48</v>
      </c>
      <c r="R3163" s="60">
        <v>8.51</v>
      </c>
      <c r="S3163" s="60">
        <v>81.319999999999993</v>
      </c>
      <c r="T3163" s="60">
        <v>51.97</v>
      </c>
      <c r="U3163" s="58">
        <f t="shared" si="49"/>
        <v>445.19000000000005</v>
      </c>
    </row>
    <row r="3164" spans="1:21">
      <c r="A3164" s="59">
        <v>2301</v>
      </c>
      <c r="B3164" s="59" t="s">
        <v>1726</v>
      </c>
      <c r="C3164" s="59">
        <v>2201</v>
      </c>
      <c r="D3164" s="59" t="s">
        <v>87</v>
      </c>
      <c r="E3164" s="59" t="s">
        <v>1081</v>
      </c>
      <c r="F3164" s="59" t="s">
        <v>1082</v>
      </c>
      <c r="G3164" s="59">
        <v>9184100</v>
      </c>
      <c r="H3164" s="59" t="s">
        <v>93</v>
      </c>
      <c r="I3164" s="60"/>
      <c r="J3164" s="60"/>
      <c r="K3164" s="60">
        <v>76.14</v>
      </c>
      <c r="L3164" s="60">
        <v>77.599999999999994</v>
      </c>
      <c r="M3164" s="60"/>
      <c r="N3164" s="60"/>
      <c r="O3164" s="60"/>
      <c r="P3164" s="60"/>
      <c r="Q3164" s="60">
        <v>28.63</v>
      </c>
      <c r="R3164" s="60"/>
      <c r="S3164" s="60">
        <v>352.23</v>
      </c>
      <c r="T3164" s="60"/>
      <c r="U3164" s="58">
        <f t="shared" si="49"/>
        <v>534.6</v>
      </c>
    </row>
    <row r="3165" spans="1:21">
      <c r="A3165" s="59">
        <v>2301</v>
      </c>
      <c r="B3165" s="59" t="s">
        <v>1726</v>
      </c>
      <c r="C3165" s="59">
        <v>2201</v>
      </c>
      <c r="D3165" s="59" t="s">
        <v>87</v>
      </c>
      <c r="E3165" s="59" t="s">
        <v>1081</v>
      </c>
      <c r="F3165" s="59" t="s">
        <v>1082</v>
      </c>
      <c r="G3165" s="59">
        <v>9903000</v>
      </c>
      <c r="H3165" s="59" t="s">
        <v>1065</v>
      </c>
      <c r="I3165" s="60">
        <v>31984.65</v>
      </c>
      <c r="J3165" s="60">
        <v>32983.769999999997</v>
      </c>
      <c r="K3165" s="60">
        <v>42587.35</v>
      </c>
      <c r="L3165" s="60">
        <v>30974.33</v>
      </c>
      <c r="M3165" s="60">
        <v>41640.019999999997</v>
      </c>
      <c r="N3165" s="60">
        <v>29596.53</v>
      </c>
      <c r="O3165" s="60">
        <v>32709.42</v>
      </c>
      <c r="P3165" s="60">
        <v>33229.85</v>
      </c>
      <c r="Q3165" s="60">
        <v>31999.29</v>
      </c>
      <c r="R3165" s="60">
        <v>36025.129999999997</v>
      </c>
      <c r="S3165" s="60">
        <v>30554.639999999999</v>
      </c>
      <c r="T3165" s="60">
        <v>30907.9</v>
      </c>
      <c r="U3165" s="58">
        <f t="shared" si="49"/>
        <v>405192.87999999995</v>
      </c>
    </row>
    <row r="3166" spans="1:21">
      <c r="A3166" s="59">
        <v>2301</v>
      </c>
      <c r="B3166" s="59" t="s">
        <v>1726</v>
      </c>
      <c r="C3166" s="59">
        <v>2201</v>
      </c>
      <c r="D3166" s="59" t="s">
        <v>87</v>
      </c>
      <c r="E3166" s="59" t="s">
        <v>1081</v>
      </c>
      <c r="F3166" s="59" t="s">
        <v>1082</v>
      </c>
      <c r="G3166" s="59">
        <v>9920000</v>
      </c>
      <c r="H3166" s="59" t="s">
        <v>1068</v>
      </c>
      <c r="I3166" s="60"/>
      <c r="J3166" s="60"/>
      <c r="K3166" s="60"/>
      <c r="L3166" s="60">
        <v>1011.04</v>
      </c>
      <c r="M3166" s="60">
        <v>31.65</v>
      </c>
      <c r="N3166" s="60"/>
      <c r="O3166" s="60"/>
      <c r="P3166" s="60"/>
      <c r="Q3166" s="60">
        <v>204.36</v>
      </c>
      <c r="R3166" s="60"/>
      <c r="S3166" s="60"/>
      <c r="T3166" s="60"/>
      <c r="U3166" s="58">
        <f t="shared" si="49"/>
        <v>1247.0500000000002</v>
      </c>
    </row>
    <row r="3167" spans="1:21">
      <c r="A3167" s="59">
        <v>2301</v>
      </c>
      <c r="B3167" s="59" t="s">
        <v>1726</v>
      </c>
      <c r="C3167" s="59">
        <v>2201</v>
      </c>
      <c r="D3167" s="59" t="s">
        <v>87</v>
      </c>
      <c r="E3167" s="59" t="s">
        <v>1083</v>
      </c>
      <c r="F3167" s="59" t="s">
        <v>1084</v>
      </c>
      <c r="G3167" s="59">
        <v>9184100</v>
      </c>
      <c r="H3167" s="59" t="s">
        <v>93</v>
      </c>
      <c r="I3167" s="60"/>
      <c r="J3167" s="60"/>
      <c r="K3167" s="60">
        <v>5.81</v>
      </c>
      <c r="L3167" s="60">
        <v>8.33</v>
      </c>
      <c r="M3167" s="60"/>
      <c r="N3167" s="60"/>
      <c r="O3167" s="60"/>
      <c r="P3167" s="60"/>
      <c r="Q3167" s="60">
        <v>1.51</v>
      </c>
      <c r="R3167" s="60"/>
      <c r="S3167" s="60">
        <v>29.51</v>
      </c>
      <c r="T3167" s="60"/>
      <c r="U3167" s="58">
        <f t="shared" si="49"/>
        <v>45.160000000000004</v>
      </c>
    </row>
    <row r="3168" spans="1:21">
      <c r="A3168" s="59">
        <v>2301</v>
      </c>
      <c r="B3168" s="59" t="s">
        <v>1726</v>
      </c>
      <c r="C3168" s="59">
        <v>2201</v>
      </c>
      <c r="D3168" s="59" t="s">
        <v>87</v>
      </c>
      <c r="E3168" s="59" t="s">
        <v>1083</v>
      </c>
      <c r="F3168" s="59" t="s">
        <v>1084</v>
      </c>
      <c r="G3168" s="59">
        <v>9903000</v>
      </c>
      <c r="H3168" s="59" t="s">
        <v>1065</v>
      </c>
      <c r="I3168" s="60">
        <v>4022.75</v>
      </c>
      <c r="J3168" s="60">
        <v>728.42</v>
      </c>
      <c r="K3168" s="60">
        <v>3248.24</v>
      </c>
      <c r="L3168" s="60">
        <v>3325.1</v>
      </c>
      <c r="M3168" s="60">
        <v>2481.89</v>
      </c>
      <c r="N3168" s="60">
        <v>1793.88</v>
      </c>
      <c r="O3168" s="60">
        <v>5769.44</v>
      </c>
      <c r="P3168" s="60">
        <v>1183.93</v>
      </c>
      <c r="Q3168" s="60">
        <v>1689.67</v>
      </c>
      <c r="R3168" s="60">
        <v>1925.36</v>
      </c>
      <c r="S3168" s="60">
        <v>2213.36</v>
      </c>
      <c r="T3168" s="60">
        <v>1087.04</v>
      </c>
      <c r="U3168" s="58">
        <f t="shared" si="49"/>
        <v>29469.08</v>
      </c>
    </row>
    <row r="3169" spans="1:21">
      <c r="A3169" s="59">
        <v>2301</v>
      </c>
      <c r="B3169" s="59" t="s">
        <v>1726</v>
      </c>
      <c r="C3169" s="59">
        <v>2201</v>
      </c>
      <c r="D3169" s="59" t="s">
        <v>87</v>
      </c>
      <c r="E3169" s="59" t="s">
        <v>1083</v>
      </c>
      <c r="F3169" s="59" t="s">
        <v>1084</v>
      </c>
      <c r="G3169" s="59">
        <v>9920000</v>
      </c>
      <c r="H3169" s="59" t="s">
        <v>1068</v>
      </c>
      <c r="I3169" s="60"/>
      <c r="J3169" s="60"/>
      <c r="K3169" s="60"/>
      <c r="L3169" s="60">
        <v>230.15</v>
      </c>
      <c r="M3169" s="60">
        <v>9.1</v>
      </c>
      <c r="N3169" s="60"/>
      <c r="O3169" s="60"/>
      <c r="P3169" s="60"/>
      <c r="Q3169" s="60">
        <v>43.43</v>
      </c>
      <c r="R3169" s="60"/>
      <c r="S3169" s="60"/>
      <c r="T3169" s="60"/>
      <c r="U3169" s="58">
        <f t="shared" si="49"/>
        <v>282.68</v>
      </c>
    </row>
    <row r="3170" spans="1:21">
      <c r="A3170" s="59">
        <v>2301</v>
      </c>
      <c r="B3170" s="59" t="s">
        <v>1726</v>
      </c>
      <c r="C3170" s="59">
        <v>2201</v>
      </c>
      <c r="D3170" s="59" t="s">
        <v>87</v>
      </c>
      <c r="E3170" s="59" t="s">
        <v>1085</v>
      </c>
      <c r="F3170" s="59" t="s">
        <v>1086</v>
      </c>
      <c r="G3170" s="59">
        <v>9184100</v>
      </c>
      <c r="H3170" s="59" t="s">
        <v>93</v>
      </c>
      <c r="I3170" s="60"/>
      <c r="J3170" s="60"/>
      <c r="K3170" s="60">
        <v>5.33</v>
      </c>
      <c r="L3170" s="60">
        <v>22.31</v>
      </c>
      <c r="M3170" s="60"/>
      <c r="N3170" s="60"/>
      <c r="O3170" s="60"/>
      <c r="P3170" s="60"/>
      <c r="Q3170" s="60">
        <v>7.85</v>
      </c>
      <c r="R3170" s="60"/>
      <c r="S3170" s="60">
        <v>113.81</v>
      </c>
      <c r="T3170" s="60"/>
      <c r="U3170" s="58">
        <f t="shared" si="49"/>
        <v>149.30000000000001</v>
      </c>
    </row>
    <row r="3171" spans="1:21">
      <c r="A3171" s="59">
        <v>2301</v>
      </c>
      <c r="B3171" s="59" t="s">
        <v>1726</v>
      </c>
      <c r="C3171" s="59">
        <v>2201</v>
      </c>
      <c r="D3171" s="59" t="s">
        <v>87</v>
      </c>
      <c r="E3171" s="59" t="s">
        <v>1085</v>
      </c>
      <c r="F3171" s="59" t="s">
        <v>1086</v>
      </c>
      <c r="G3171" s="59">
        <v>9903000</v>
      </c>
      <c r="H3171" s="59" t="s">
        <v>1065</v>
      </c>
      <c r="I3171" s="60">
        <v>17345.759999999998</v>
      </c>
      <c r="J3171" s="60">
        <v>13306.84</v>
      </c>
      <c r="K3171" s="60">
        <v>2980.87</v>
      </c>
      <c r="L3171" s="60">
        <v>8906.73</v>
      </c>
      <c r="M3171" s="60">
        <v>3706.76</v>
      </c>
      <c r="N3171" s="60">
        <v>11818.74</v>
      </c>
      <c r="O3171" s="60">
        <v>7705.74</v>
      </c>
      <c r="P3171" s="60">
        <v>8415.74</v>
      </c>
      <c r="Q3171" s="60">
        <v>8775.34</v>
      </c>
      <c r="R3171" s="60">
        <v>4135.42</v>
      </c>
      <c r="S3171" s="60">
        <v>9903.39</v>
      </c>
      <c r="T3171" s="60">
        <v>1467.52</v>
      </c>
      <c r="U3171" s="58">
        <f t="shared" si="49"/>
        <v>98468.85</v>
      </c>
    </row>
    <row r="3172" spans="1:21">
      <c r="A3172" s="59">
        <v>2301</v>
      </c>
      <c r="B3172" s="59" t="s">
        <v>1726</v>
      </c>
      <c r="C3172" s="59">
        <v>2201</v>
      </c>
      <c r="D3172" s="59" t="s">
        <v>87</v>
      </c>
      <c r="E3172" s="59" t="s">
        <v>1085</v>
      </c>
      <c r="F3172" s="59" t="s">
        <v>1086</v>
      </c>
      <c r="G3172" s="59">
        <v>9920000</v>
      </c>
      <c r="H3172" s="59" t="s">
        <v>1068</v>
      </c>
      <c r="I3172" s="60"/>
      <c r="J3172" s="60"/>
      <c r="K3172" s="60"/>
      <c r="L3172" s="60">
        <v>394.85</v>
      </c>
      <c r="M3172" s="60">
        <v>-1.24</v>
      </c>
      <c r="N3172" s="60"/>
      <c r="O3172" s="60"/>
      <c r="P3172" s="60"/>
      <c r="Q3172" s="60">
        <v>33.54</v>
      </c>
      <c r="R3172" s="60"/>
      <c r="S3172" s="60"/>
      <c r="T3172" s="60"/>
      <c r="U3172" s="58">
        <f t="shared" si="49"/>
        <v>427.15000000000003</v>
      </c>
    </row>
    <row r="3173" spans="1:21">
      <c r="A3173" s="59">
        <v>2301</v>
      </c>
      <c r="B3173" s="59" t="s">
        <v>1726</v>
      </c>
      <c r="C3173" s="59">
        <v>2201</v>
      </c>
      <c r="D3173" s="59" t="s">
        <v>87</v>
      </c>
      <c r="E3173" s="59" t="s">
        <v>1091</v>
      </c>
      <c r="F3173" s="59" t="s">
        <v>1092</v>
      </c>
      <c r="G3173" s="59">
        <v>9552000</v>
      </c>
      <c r="H3173" s="59" t="s">
        <v>1031</v>
      </c>
      <c r="I3173" s="60">
        <v>63.36</v>
      </c>
      <c r="J3173" s="60"/>
      <c r="K3173" s="60"/>
      <c r="L3173" s="60"/>
      <c r="M3173" s="60"/>
      <c r="N3173" s="60"/>
      <c r="O3173" s="60"/>
      <c r="P3173" s="60"/>
      <c r="Q3173" s="60"/>
      <c r="R3173" s="60"/>
      <c r="S3173" s="60"/>
      <c r="T3173" s="60"/>
      <c r="U3173" s="58">
        <f t="shared" si="49"/>
        <v>63.36</v>
      </c>
    </row>
    <row r="3174" spans="1:21">
      <c r="A3174" s="59">
        <v>2301</v>
      </c>
      <c r="B3174" s="59" t="s">
        <v>1726</v>
      </c>
      <c r="C3174" s="59">
        <v>2201</v>
      </c>
      <c r="D3174" s="59" t="s">
        <v>87</v>
      </c>
      <c r="E3174" s="59" t="s">
        <v>1091</v>
      </c>
      <c r="F3174" s="59" t="s">
        <v>1092</v>
      </c>
      <c r="G3174" s="59">
        <v>9553000</v>
      </c>
      <c r="H3174" s="59" t="s">
        <v>1032</v>
      </c>
      <c r="I3174" s="60">
        <v>253.42</v>
      </c>
      <c r="J3174" s="60"/>
      <c r="K3174" s="60"/>
      <c r="L3174" s="60"/>
      <c r="M3174" s="60"/>
      <c r="N3174" s="60"/>
      <c r="O3174" s="60"/>
      <c r="P3174" s="60"/>
      <c r="Q3174" s="60"/>
      <c r="R3174" s="60"/>
      <c r="S3174" s="60"/>
      <c r="T3174" s="60"/>
      <c r="U3174" s="58">
        <f t="shared" si="49"/>
        <v>253.42</v>
      </c>
    </row>
    <row r="3175" spans="1:21">
      <c r="A3175" s="59">
        <v>2301</v>
      </c>
      <c r="B3175" s="59" t="s">
        <v>1726</v>
      </c>
      <c r="C3175" s="59">
        <v>2201</v>
      </c>
      <c r="D3175" s="59" t="s">
        <v>87</v>
      </c>
      <c r="E3175" s="59" t="s">
        <v>1091</v>
      </c>
      <c r="F3175" s="59" t="s">
        <v>1092</v>
      </c>
      <c r="G3175" s="59">
        <v>9920000</v>
      </c>
      <c r="H3175" s="59" t="s">
        <v>1068</v>
      </c>
      <c r="I3175" s="60"/>
      <c r="J3175" s="60"/>
      <c r="K3175" s="60"/>
      <c r="L3175" s="60">
        <v>5.13</v>
      </c>
      <c r="M3175" s="60"/>
      <c r="N3175" s="60"/>
      <c r="O3175" s="60"/>
      <c r="P3175" s="60">
        <v>26.89</v>
      </c>
      <c r="Q3175" s="60"/>
      <c r="R3175" s="60"/>
      <c r="S3175" s="60"/>
      <c r="T3175" s="60"/>
      <c r="U3175" s="58">
        <f t="shared" si="49"/>
        <v>32.020000000000003</v>
      </c>
    </row>
    <row r="3176" spans="1:21">
      <c r="A3176" s="59">
        <v>2301</v>
      </c>
      <c r="B3176" s="59" t="s">
        <v>1726</v>
      </c>
      <c r="C3176" s="59">
        <v>2201</v>
      </c>
      <c r="D3176" s="59" t="s">
        <v>87</v>
      </c>
      <c r="E3176" s="59" t="s">
        <v>1091</v>
      </c>
      <c r="F3176" s="59" t="s">
        <v>1092</v>
      </c>
      <c r="G3176" s="59">
        <v>9930200</v>
      </c>
      <c r="H3176" s="59" t="s">
        <v>1069</v>
      </c>
      <c r="I3176" s="60"/>
      <c r="J3176" s="60">
        <v>34.14</v>
      </c>
      <c r="K3176" s="60">
        <v>24.04</v>
      </c>
      <c r="L3176" s="60">
        <v>24.17</v>
      </c>
      <c r="M3176" s="60">
        <v>25.15</v>
      </c>
      <c r="N3176" s="60">
        <v>40.11</v>
      </c>
      <c r="O3176" s="60">
        <v>24.52</v>
      </c>
      <c r="P3176" s="60">
        <v>19.55</v>
      </c>
      <c r="Q3176" s="60">
        <v>24.14</v>
      </c>
      <c r="R3176" s="60">
        <v>22.64</v>
      </c>
      <c r="S3176" s="60">
        <v>35.5</v>
      </c>
      <c r="T3176" s="60">
        <v>22.79</v>
      </c>
      <c r="U3176" s="58">
        <f t="shared" si="49"/>
        <v>296.75000000000006</v>
      </c>
    </row>
    <row r="3177" spans="1:21">
      <c r="A3177" s="59">
        <v>2301</v>
      </c>
      <c r="B3177" s="59" t="s">
        <v>1726</v>
      </c>
      <c r="C3177" s="59">
        <v>2201</v>
      </c>
      <c r="D3177" s="59" t="s">
        <v>87</v>
      </c>
      <c r="E3177" s="59" t="s">
        <v>94</v>
      </c>
      <c r="F3177" s="59" t="s">
        <v>95</v>
      </c>
      <c r="G3177" s="59">
        <v>9184100</v>
      </c>
      <c r="H3177" s="59" t="s">
        <v>93</v>
      </c>
      <c r="I3177" s="60">
        <v>2.99</v>
      </c>
      <c r="J3177" s="60">
        <v>6.09</v>
      </c>
      <c r="K3177" s="60">
        <v>5.6</v>
      </c>
      <c r="L3177" s="60">
        <v>11.15</v>
      </c>
      <c r="M3177" s="60">
        <v>4.75</v>
      </c>
      <c r="N3177" s="60">
        <v>5.48</v>
      </c>
      <c r="O3177" s="60">
        <v>0.44</v>
      </c>
      <c r="P3177" s="60">
        <v>0.45</v>
      </c>
      <c r="Q3177" s="60">
        <v>1.77</v>
      </c>
      <c r="R3177" s="60">
        <v>3.15</v>
      </c>
      <c r="S3177" s="60">
        <v>2.2200000000000002</v>
      </c>
      <c r="T3177" s="60">
        <v>1.9</v>
      </c>
      <c r="U3177" s="58">
        <f t="shared" si="49"/>
        <v>45.99</v>
      </c>
    </row>
    <row r="3178" spans="1:21">
      <c r="A3178" s="59">
        <v>2301</v>
      </c>
      <c r="B3178" s="59" t="s">
        <v>1726</v>
      </c>
      <c r="C3178" s="59">
        <v>2201</v>
      </c>
      <c r="D3178" s="59" t="s">
        <v>87</v>
      </c>
      <c r="E3178" s="59" t="s">
        <v>94</v>
      </c>
      <c r="F3178" s="59" t="s">
        <v>95</v>
      </c>
      <c r="G3178" s="59">
        <v>9926000</v>
      </c>
      <c r="H3178" s="59" t="s">
        <v>1103</v>
      </c>
      <c r="I3178" s="60">
        <v>72.63</v>
      </c>
      <c r="J3178" s="60">
        <v>79.08</v>
      </c>
      <c r="K3178" s="60">
        <v>85.17</v>
      </c>
      <c r="L3178" s="60">
        <v>200.62</v>
      </c>
      <c r="M3178" s="60">
        <v>84.86</v>
      </c>
      <c r="N3178" s="60">
        <v>167.01</v>
      </c>
      <c r="O3178" s="60">
        <v>195.46</v>
      </c>
      <c r="P3178" s="60">
        <v>72.17</v>
      </c>
      <c r="Q3178" s="60">
        <v>209.95</v>
      </c>
      <c r="R3178" s="60">
        <v>144.66999999999999</v>
      </c>
      <c r="S3178" s="60">
        <v>107.1</v>
      </c>
      <c r="T3178" s="60">
        <v>104.86</v>
      </c>
      <c r="U3178" s="58">
        <f t="shared" si="49"/>
        <v>1523.58</v>
      </c>
    </row>
    <row r="3179" spans="1:21">
      <c r="A3179" s="59">
        <v>2301</v>
      </c>
      <c r="B3179" s="59" t="s">
        <v>1726</v>
      </c>
      <c r="C3179" s="59">
        <v>2201</v>
      </c>
      <c r="D3179" s="59" t="s">
        <v>87</v>
      </c>
      <c r="E3179" s="59" t="s">
        <v>1104</v>
      </c>
      <c r="F3179" s="59" t="s">
        <v>1105</v>
      </c>
      <c r="G3179" s="59">
        <v>9184100</v>
      </c>
      <c r="H3179" s="59" t="s">
        <v>93</v>
      </c>
      <c r="I3179" s="60">
        <v>8.9600000000000009</v>
      </c>
      <c r="J3179" s="60">
        <v>4.53</v>
      </c>
      <c r="K3179" s="60"/>
      <c r="L3179" s="60">
        <v>2.52</v>
      </c>
      <c r="M3179" s="60">
        <v>15.43</v>
      </c>
      <c r="N3179" s="60">
        <v>3.1</v>
      </c>
      <c r="O3179" s="60">
        <v>0.11</v>
      </c>
      <c r="P3179" s="60">
        <v>0.59</v>
      </c>
      <c r="Q3179" s="60">
        <v>0.6</v>
      </c>
      <c r="R3179" s="60"/>
      <c r="S3179" s="60"/>
      <c r="T3179" s="60">
        <v>0.34</v>
      </c>
      <c r="U3179" s="58">
        <f t="shared" si="49"/>
        <v>36.180000000000007</v>
      </c>
    </row>
    <row r="3180" spans="1:21">
      <c r="A3180" s="59">
        <v>2301</v>
      </c>
      <c r="B3180" s="59" t="s">
        <v>1726</v>
      </c>
      <c r="C3180" s="59">
        <v>2201</v>
      </c>
      <c r="D3180" s="59" t="s">
        <v>87</v>
      </c>
      <c r="E3180" s="59" t="s">
        <v>1104</v>
      </c>
      <c r="F3180" s="59" t="s">
        <v>1105</v>
      </c>
      <c r="G3180" s="59">
        <v>9926000</v>
      </c>
      <c r="H3180" s="59" t="s">
        <v>1103</v>
      </c>
      <c r="I3180" s="60">
        <v>217.5</v>
      </c>
      <c r="J3180" s="60">
        <v>58.82</v>
      </c>
      <c r="K3180" s="60"/>
      <c r="L3180" s="60">
        <v>45.34</v>
      </c>
      <c r="M3180" s="60">
        <v>275.91000000000003</v>
      </c>
      <c r="N3180" s="60">
        <v>94.04</v>
      </c>
      <c r="O3180" s="60">
        <v>45.01</v>
      </c>
      <c r="P3180" s="60">
        <v>94.05</v>
      </c>
      <c r="Q3180" s="60">
        <v>70.760000000000005</v>
      </c>
      <c r="R3180" s="60"/>
      <c r="S3180" s="60"/>
      <c r="T3180" s="60">
        <v>19.09</v>
      </c>
      <c r="U3180" s="58">
        <f t="shared" si="49"/>
        <v>920.51999999999987</v>
      </c>
    </row>
    <row r="3181" spans="1:21">
      <c r="A3181" s="59">
        <v>2301</v>
      </c>
      <c r="B3181" s="59" t="s">
        <v>1726</v>
      </c>
      <c r="C3181" s="59">
        <v>2201</v>
      </c>
      <c r="D3181" s="59" t="s">
        <v>87</v>
      </c>
      <c r="E3181" s="59" t="s">
        <v>1106</v>
      </c>
      <c r="F3181" s="59" t="s">
        <v>1107</v>
      </c>
      <c r="G3181" s="59">
        <v>9184100</v>
      </c>
      <c r="H3181" s="59" t="s">
        <v>93</v>
      </c>
      <c r="I3181" s="60"/>
      <c r="J3181" s="60"/>
      <c r="K3181" s="60">
        <v>41.81</v>
      </c>
      <c r="L3181" s="60">
        <v>-13.05</v>
      </c>
      <c r="M3181" s="60">
        <v>11.97</v>
      </c>
      <c r="N3181" s="60">
        <v>6.25</v>
      </c>
      <c r="O3181" s="60">
        <v>0.9</v>
      </c>
      <c r="P3181" s="60">
        <v>1.31</v>
      </c>
      <c r="Q3181" s="60">
        <v>1.94</v>
      </c>
      <c r="R3181" s="60">
        <v>4.45</v>
      </c>
      <c r="S3181" s="60">
        <v>3.9</v>
      </c>
      <c r="T3181" s="60">
        <v>3.09</v>
      </c>
      <c r="U3181" s="58">
        <f t="shared" si="49"/>
        <v>62.570000000000007</v>
      </c>
    </row>
    <row r="3182" spans="1:21">
      <c r="A3182" s="59">
        <v>2301</v>
      </c>
      <c r="B3182" s="59" t="s">
        <v>1726</v>
      </c>
      <c r="C3182" s="59">
        <v>2201</v>
      </c>
      <c r="D3182" s="59" t="s">
        <v>87</v>
      </c>
      <c r="E3182" s="59" t="s">
        <v>1106</v>
      </c>
      <c r="F3182" s="59" t="s">
        <v>1107</v>
      </c>
      <c r="G3182" s="59">
        <v>9926000</v>
      </c>
      <c r="H3182" s="59" t="s">
        <v>1103</v>
      </c>
      <c r="I3182" s="60"/>
      <c r="J3182" s="60"/>
      <c r="K3182" s="60">
        <v>635.53</v>
      </c>
      <c r="L3182" s="60">
        <v>-234.51</v>
      </c>
      <c r="M3182" s="60">
        <v>214.26</v>
      </c>
      <c r="N3182" s="60">
        <v>189.69</v>
      </c>
      <c r="O3182" s="60">
        <v>393.11</v>
      </c>
      <c r="P3182" s="60">
        <v>210.84</v>
      </c>
      <c r="Q3182" s="60">
        <v>230.17</v>
      </c>
      <c r="R3182" s="60">
        <v>204.64</v>
      </c>
      <c r="S3182" s="60">
        <v>187.29</v>
      </c>
      <c r="T3182" s="60">
        <v>170.61</v>
      </c>
      <c r="U3182" s="58">
        <f t="shared" si="49"/>
        <v>2201.63</v>
      </c>
    </row>
    <row r="3183" spans="1:21">
      <c r="A3183" s="59">
        <v>2301</v>
      </c>
      <c r="B3183" s="59" t="s">
        <v>1726</v>
      </c>
      <c r="C3183" s="59">
        <v>2201</v>
      </c>
      <c r="D3183" s="59" t="s">
        <v>87</v>
      </c>
      <c r="E3183" s="59" t="s">
        <v>96</v>
      </c>
      <c r="F3183" s="59" t="s">
        <v>97</v>
      </c>
      <c r="G3183" s="59">
        <v>9184100</v>
      </c>
      <c r="H3183" s="59" t="s">
        <v>93</v>
      </c>
      <c r="I3183" s="60">
        <v>4.07</v>
      </c>
      <c r="J3183" s="60">
        <v>5.51</v>
      </c>
      <c r="K3183" s="60">
        <v>4.76</v>
      </c>
      <c r="L3183" s="60">
        <v>8.0500000000000007</v>
      </c>
      <c r="M3183" s="60">
        <v>3.96</v>
      </c>
      <c r="N3183" s="60">
        <v>4.4800000000000004</v>
      </c>
      <c r="O3183" s="60">
        <v>0.16</v>
      </c>
      <c r="P3183" s="60">
        <v>0.01</v>
      </c>
      <c r="Q3183" s="60">
        <v>0.71</v>
      </c>
      <c r="R3183" s="60">
        <v>3.02</v>
      </c>
      <c r="S3183" s="60">
        <v>1.37</v>
      </c>
      <c r="T3183" s="60">
        <v>1.02</v>
      </c>
      <c r="U3183" s="58">
        <f t="shared" si="49"/>
        <v>37.120000000000005</v>
      </c>
    </row>
    <row r="3184" spans="1:21">
      <c r="A3184" s="59">
        <v>2301</v>
      </c>
      <c r="B3184" s="59" t="s">
        <v>1726</v>
      </c>
      <c r="C3184" s="59">
        <v>2201</v>
      </c>
      <c r="D3184" s="59" t="s">
        <v>87</v>
      </c>
      <c r="E3184" s="59" t="s">
        <v>96</v>
      </c>
      <c r="F3184" s="59" t="s">
        <v>97</v>
      </c>
      <c r="G3184" s="59">
        <v>9926000</v>
      </c>
      <c r="H3184" s="59" t="s">
        <v>1103</v>
      </c>
      <c r="I3184" s="60">
        <v>98.66</v>
      </c>
      <c r="J3184" s="60">
        <v>71.44</v>
      </c>
      <c r="K3184" s="60">
        <v>72.36</v>
      </c>
      <c r="L3184" s="60">
        <v>144.69</v>
      </c>
      <c r="M3184" s="60">
        <v>70.72</v>
      </c>
      <c r="N3184" s="60">
        <v>135.58000000000001</v>
      </c>
      <c r="O3184" s="60">
        <v>67.58</v>
      </c>
      <c r="P3184" s="60">
        <v>1.96</v>
      </c>
      <c r="Q3184" s="60">
        <v>83.82</v>
      </c>
      <c r="R3184" s="60">
        <v>138.68</v>
      </c>
      <c r="S3184" s="60">
        <v>65.7</v>
      </c>
      <c r="T3184" s="60">
        <v>56.66</v>
      </c>
      <c r="U3184" s="58">
        <f t="shared" si="49"/>
        <v>1007.8500000000003</v>
      </c>
    </row>
    <row r="3185" spans="1:21">
      <c r="A3185" s="59">
        <v>2301</v>
      </c>
      <c r="B3185" s="59" t="s">
        <v>1726</v>
      </c>
      <c r="C3185" s="59">
        <v>2201</v>
      </c>
      <c r="D3185" s="59" t="s">
        <v>87</v>
      </c>
      <c r="E3185" s="59" t="s">
        <v>98</v>
      </c>
      <c r="F3185" s="59" t="s">
        <v>99</v>
      </c>
      <c r="G3185" s="59">
        <v>9184100</v>
      </c>
      <c r="H3185" s="59" t="s">
        <v>93</v>
      </c>
      <c r="I3185" s="60">
        <v>861.65</v>
      </c>
      <c r="J3185" s="60">
        <v>1039.5899999999999</v>
      </c>
      <c r="K3185" s="60">
        <v>1160.3699999999999</v>
      </c>
      <c r="L3185" s="60">
        <v>891.56</v>
      </c>
      <c r="M3185" s="60">
        <v>775.53</v>
      </c>
      <c r="N3185" s="60">
        <v>326.45</v>
      </c>
      <c r="O3185" s="60">
        <v>20.28</v>
      </c>
      <c r="P3185" s="60">
        <v>69.510000000000005</v>
      </c>
      <c r="Q3185" s="60">
        <v>138.76</v>
      </c>
      <c r="R3185" s="60">
        <v>276.02999999999997</v>
      </c>
      <c r="S3185" s="60">
        <v>221.54</v>
      </c>
      <c r="T3185" s="60">
        <v>228.24</v>
      </c>
      <c r="U3185" s="58">
        <f t="shared" si="49"/>
        <v>6009.5099999999993</v>
      </c>
    </row>
    <row r="3186" spans="1:21">
      <c r="A3186" s="59">
        <v>2301</v>
      </c>
      <c r="B3186" s="59" t="s">
        <v>1726</v>
      </c>
      <c r="C3186" s="59">
        <v>2201</v>
      </c>
      <c r="D3186" s="59" t="s">
        <v>87</v>
      </c>
      <c r="E3186" s="59" t="s">
        <v>98</v>
      </c>
      <c r="F3186" s="59" t="s">
        <v>99</v>
      </c>
      <c r="G3186" s="59">
        <v>9926000</v>
      </c>
      <c r="H3186" s="59" t="s">
        <v>1103</v>
      </c>
      <c r="I3186" s="60">
        <v>20912.45</v>
      </c>
      <c r="J3186" s="60">
        <v>13485.61</v>
      </c>
      <c r="K3186" s="60">
        <v>17634.25</v>
      </c>
      <c r="L3186" s="60">
        <v>16000.82</v>
      </c>
      <c r="M3186" s="60">
        <v>13864.88</v>
      </c>
      <c r="N3186" s="60">
        <v>9900.2999999999993</v>
      </c>
      <c r="O3186" s="60">
        <v>8842.7199999999993</v>
      </c>
      <c r="P3186" s="60">
        <v>11160.57</v>
      </c>
      <c r="Q3186" s="60">
        <v>16464.400000000001</v>
      </c>
      <c r="R3186" s="60">
        <v>12667.69</v>
      </c>
      <c r="S3186" s="60">
        <v>10671.4</v>
      </c>
      <c r="T3186" s="60">
        <v>12577.7</v>
      </c>
      <c r="U3186" s="58">
        <f t="shared" si="49"/>
        <v>164182.79</v>
      </c>
    </row>
    <row r="3187" spans="1:21">
      <c r="A3187" s="59">
        <v>2301</v>
      </c>
      <c r="B3187" s="59" t="s">
        <v>1726</v>
      </c>
      <c r="C3187" s="59">
        <v>2201</v>
      </c>
      <c r="D3187" s="59" t="s">
        <v>87</v>
      </c>
      <c r="E3187" s="59" t="s">
        <v>100</v>
      </c>
      <c r="F3187" s="59" t="s">
        <v>101</v>
      </c>
      <c r="G3187" s="59">
        <v>9184100</v>
      </c>
      <c r="H3187" s="59" t="s">
        <v>93</v>
      </c>
      <c r="I3187" s="60">
        <v>52.72</v>
      </c>
      <c r="J3187" s="60">
        <v>101.74</v>
      </c>
      <c r="K3187" s="60">
        <v>84.32</v>
      </c>
      <c r="L3187" s="60">
        <v>73.67</v>
      </c>
      <c r="M3187" s="60">
        <v>72.47</v>
      </c>
      <c r="N3187" s="60">
        <v>175.36</v>
      </c>
      <c r="O3187" s="60">
        <v>4.3899999999999997</v>
      </c>
      <c r="P3187" s="60">
        <v>12.31</v>
      </c>
      <c r="Q3187" s="60">
        <v>18.72</v>
      </c>
      <c r="R3187" s="60">
        <v>40.81</v>
      </c>
      <c r="S3187" s="60">
        <v>35.25</v>
      </c>
      <c r="T3187" s="60">
        <v>27.89</v>
      </c>
      <c r="U3187" s="58">
        <f t="shared" si="49"/>
        <v>699.65</v>
      </c>
    </row>
    <row r="3188" spans="1:21">
      <c r="A3188" s="59">
        <v>2301</v>
      </c>
      <c r="B3188" s="59" t="s">
        <v>1726</v>
      </c>
      <c r="C3188" s="59">
        <v>2201</v>
      </c>
      <c r="D3188" s="59" t="s">
        <v>87</v>
      </c>
      <c r="E3188" s="59" t="s">
        <v>100</v>
      </c>
      <c r="F3188" s="59" t="s">
        <v>101</v>
      </c>
      <c r="G3188" s="59">
        <v>9926000</v>
      </c>
      <c r="H3188" s="59" t="s">
        <v>1103</v>
      </c>
      <c r="I3188" s="60">
        <v>1279.19</v>
      </c>
      <c r="J3188" s="60">
        <v>1319.64</v>
      </c>
      <c r="K3188" s="60">
        <v>1281.08</v>
      </c>
      <c r="L3188" s="60">
        <v>1322.24</v>
      </c>
      <c r="M3188" s="60">
        <v>1295.7</v>
      </c>
      <c r="N3188" s="60">
        <v>5317.73</v>
      </c>
      <c r="O3188" s="60">
        <v>1916.88</v>
      </c>
      <c r="P3188" s="60">
        <v>1975.72</v>
      </c>
      <c r="Q3188" s="60">
        <v>2220.73</v>
      </c>
      <c r="R3188" s="60">
        <v>1872.64</v>
      </c>
      <c r="S3188" s="60">
        <v>1697.91</v>
      </c>
      <c r="T3188" s="60">
        <v>1536.74</v>
      </c>
      <c r="U3188" s="58">
        <f t="shared" si="49"/>
        <v>23036.2</v>
      </c>
    </row>
    <row r="3189" spans="1:21">
      <c r="A3189" s="59">
        <v>2301</v>
      </c>
      <c r="B3189" s="59" t="s">
        <v>1726</v>
      </c>
      <c r="C3189" s="59">
        <v>2201</v>
      </c>
      <c r="D3189" s="59" t="s">
        <v>87</v>
      </c>
      <c r="E3189" s="59" t="s">
        <v>102</v>
      </c>
      <c r="F3189" s="59" t="s">
        <v>103</v>
      </c>
      <c r="G3189" s="59">
        <v>9184100</v>
      </c>
      <c r="H3189" s="59" t="s">
        <v>93</v>
      </c>
      <c r="I3189" s="60">
        <v>69.44</v>
      </c>
      <c r="J3189" s="60">
        <v>134.01</v>
      </c>
      <c r="K3189" s="60">
        <v>111.06</v>
      </c>
      <c r="L3189" s="60">
        <v>97.05</v>
      </c>
      <c r="M3189" s="60">
        <v>95.49</v>
      </c>
      <c r="N3189" s="60">
        <v>54.01</v>
      </c>
      <c r="O3189" s="60">
        <v>3.74</v>
      </c>
      <c r="P3189" s="60">
        <v>10.47</v>
      </c>
      <c r="Q3189" s="60">
        <v>15.92</v>
      </c>
      <c r="R3189" s="60">
        <v>34.71</v>
      </c>
      <c r="S3189" s="60">
        <v>29.99</v>
      </c>
      <c r="T3189" s="60">
        <v>24.48</v>
      </c>
      <c r="U3189" s="58">
        <f t="shared" si="49"/>
        <v>680.37000000000012</v>
      </c>
    </row>
    <row r="3190" spans="1:21">
      <c r="A3190" s="59">
        <v>2301</v>
      </c>
      <c r="B3190" s="59" t="s">
        <v>1726</v>
      </c>
      <c r="C3190" s="59">
        <v>2201</v>
      </c>
      <c r="D3190" s="59" t="s">
        <v>87</v>
      </c>
      <c r="E3190" s="59" t="s">
        <v>102</v>
      </c>
      <c r="F3190" s="59" t="s">
        <v>103</v>
      </c>
      <c r="G3190" s="59">
        <v>9926000</v>
      </c>
      <c r="H3190" s="59" t="s">
        <v>1103</v>
      </c>
      <c r="I3190" s="60">
        <v>1685.2</v>
      </c>
      <c r="J3190" s="60">
        <v>1738.48</v>
      </c>
      <c r="K3190" s="60">
        <v>1687.7</v>
      </c>
      <c r="L3190" s="60">
        <v>1741.89</v>
      </c>
      <c r="M3190" s="60">
        <v>1706.96</v>
      </c>
      <c r="N3190" s="60">
        <v>1637.44</v>
      </c>
      <c r="O3190" s="60">
        <v>1630.89</v>
      </c>
      <c r="P3190" s="60">
        <v>1680.97</v>
      </c>
      <c r="Q3190" s="60">
        <v>1889.43</v>
      </c>
      <c r="R3190" s="60">
        <v>1593.27</v>
      </c>
      <c r="S3190" s="60">
        <v>1444.61</v>
      </c>
      <c r="T3190" s="60">
        <v>1349.2</v>
      </c>
      <c r="U3190" s="58">
        <f t="shared" si="49"/>
        <v>19786.04</v>
      </c>
    </row>
    <row r="3191" spans="1:21">
      <c r="A3191" s="59">
        <v>2301</v>
      </c>
      <c r="B3191" s="59" t="s">
        <v>1726</v>
      </c>
      <c r="C3191" s="59">
        <v>2201</v>
      </c>
      <c r="D3191" s="59" t="s">
        <v>87</v>
      </c>
      <c r="E3191" s="59" t="s">
        <v>1112</v>
      </c>
      <c r="F3191" s="59" t="s">
        <v>1113</v>
      </c>
      <c r="G3191" s="59">
        <v>9926000</v>
      </c>
      <c r="H3191" s="59" t="s">
        <v>1103</v>
      </c>
      <c r="I3191" s="60"/>
      <c r="J3191" s="60"/>
      <c r="K3191" s="60"/>
      <c r="L3191" s="60"/>
      <c r="M3191" s="60"/>
      <c r="N3191" s="60"/>
      <c r="O3191" s="60"/>
      <c r="P3191" s="60"/>
      <c r="Q3191" s="60"/>
      <c r="R3191" s="60"/>
      <c r="S3191" s="60"/>
      <c r="T3191" s="60">
        <v>130</v>
      </c>
      <c r="U3191" s="58">
        <f t="shared" si="49"/>
        <v>130</v>
      </c>
    </row>
    <row r="3192" spans="1:21">
      <c r="A3192" s="59">
        <v>2301</v>
      </c>
      <c r="B3192" s="59" t="s">
        <v>1726</v>
      </c>
      <c r="C3192" s="59">
        <v>2201</v>
      </c>
      <c r="D3192" s="59" t="s">
        <v>87</v>
      </c>
      <c r="E3192" s="59" t="s">
        <v>104</v>
      </c>
      <c r="F3192" s="59" t="s">
        <v>105</v>
      </c>
      <c r="G3192" s="59">
        <v>9184100</v>
      </c>
      <c r="H3192" s="59" t="s">
        <v>93</v>
      </c>
      <c r="I3192" s="60">
        <v>173.75</v>
      </c>
      <c r="J3192" s="60">
        <v>341.81</v>
      </c>
      <c r="K3192" s="60">
        <v>331.76</v>
      </c>
      <c r="L3192" s="60">
        <v>236.15</v>
      </c>
      <c r="M3192" s="60">
        <v>230.15</v>
      </c>
      <c r="N3192" s="60">
        <v>188.12</v>
      </c>
      <c r="O3192" s="60">
        <v>8.9700000000000006</v>
      </c>
      <c r="P3192" s="60">
        <v>25.7</v>
      </c>
      <c r="Q3192" s="60">
        <v>40.26</v>
      </c>
      <c r="R3192" s="60">
        <v>88.22</v>
      </c>
      <c r="S3192" s="60">
        <v>111.87</v>
      </c>
      <c r="T3192" s="60">
        <v>59.77</v>
      </c>
      <c r="U3192" s="58">
        <f t="shared" si="49"/>
        <v>1836.5300000000002</v>
      </c>
    </row>
    <row r="3193" spans="1:21">
      <c r="A3193" s="59">
        <v>2301</v>
      </c>
      <c r="B3193" s="59" t="s">
        <v>1726</v>
      </c>
      <c r="C3193" s="59">
        <v>2201</v>
      </c>
      <c r="D3193" s="59" t="s">
        <v>87</v>
      </c>
      <c r="E3193" s="59" t="s">
        <v>104</v>
      </c>
      <c r="F3193" s="59" t="s">
        <v>105</v>
      </c>
      <c r="G3193" s="59">
        <v>9926000</v>
      </c>
      <c r="H3193" s="59" t="s">
        <v>1103</v>
      </c>
      <c r="I3193" s="60">
        <v>4216.7</v>
      </c>
      <c r="J3193" s="60">
        <v>4433.83</v>
      </c>
      <c r="K3193" s="60">
        <v>5041.7299999999996</v>
      </c>
      <c r="L3193" s="60">
        <v>4238.13</v>
      </c>
      <c r="M3193" s="60">
        <v>4114.71</v>
      </c>
      <c r="N3193" s="60">
        <v>5704.86</v>
      </c>
      <c r="O3193" s="60">
        <v>3912.65</v>
      </c>
      <c r="P3193" s="60">
        <v>4126.07</v>
      </c>
      <c r="Q3193" s="60">
        <v>4777.25</v>
      </c>
      <c r="R3193" s="60">
        <v>4048.56</v>
      </c>
      <c r="S3193" s="60">
        <v>5389.07</v>
      </c>
      <c r="T3193" s="60">
        <v>3293.4</v>
      </c>
      <c r="U3193" s="58">
        <f t="shared" si="49"/>
        <v>53296.959999999999</v>
      </c>
    </row>
    <row r="3194" spans="1:21">
      <c r="A3194" s="59">
        <v>2301</v>
      </c>
      <c r="B3194" s="59" t="s">
        <v>1726</v>
      </c>
      <c r="C3194" s="59">
        <v>2201</v>
      </c>
      <c r="D3194" s="59" t="s">
        <v>87</v>
      </c>
      <c r="E3194" s="59" t="s">
        <v>106</v>
      </c>
      <c r="F3194" s="59" t="s">
        <v>107</v>
      </c>
      <c r="G3194" s="59">
        <v>9184100</v>
      </c>
      <c r="H3194" s="59" t="s">
        <v>93</v>
      </c>
      <c r="I3194" s="60"/>
      <c r="J3194" s="60"/>
      <c r="K3194" s="60">
        <v>-16.420000000000002</v>
      </c>
      <c r="L3194" s="60"/>
      <c r="M3194" s="60"/>
      <c r="N3194" s="60"/>
      <c r="O3194" s="60"/>
      <c r="P3194" s="60"/>
      <c r="Q3194" s="60"/>
      <c r="R3194" s="60"/>
      <c r="S3194" s="60"/>
      <c r="T3194" s="60"/>
      <c r="U3194" s="58">
        <f t="shared" si="49"/>
        <v>-16.420000000000002</v>
      </c>
    </row>
    <row r="3195" spans="1:21">
      <c r="A3195" s="59">
        <v>2301</v>
      </c>
      <c r="B3195" s="59" t="s">
        <v>1726</v>
      </c>
      <c r="C3195" s="59">
        <v>2201</v>
      </c>
      <c r="D3195" s="59" t="s">
        <v>87</v>
      </c>
      <c r="E3195" s="59" t="s">
        <v>106</v>
      </c>
      <c r="F3195" s="59" t="s">
        <v>107</v>
      </c>
      <c r="G3195" s="59">
        <v>9926000</v>
      </c>
      <c r="H3195" s="59" t="s">
        <v>1103</v>
      </c>
      <c r="I3195" s="60"/>
      <c r="J3195" s="60"/>
      <c r="K3195" s="60">
        <v>-249.83</v>
      </c>
      <c r="L3195" s="60"/>
      <c r="M3195" s="60"/>
      <c r="N3195" s="60"/>
      <c r="O3195" s="60"/>
      <c r="P3195" s="60"/>
      <c r="Q3195" s="60"/>
      <c r="R3195" s="60"/>
      <c r="S3195" s="60"/>
      <c r="T3195" s="60"/>
      <c r="U3195" s="58">
        <f t="shared" si="49"/>
        <v>-249.83</v>
      </c>
    </row>
    <row r="3196" spans="1:21">
      <c r="A3196" s="59">
        <v>2301</v>
      </c>
      <c r="B3196" s="59" t="s">
        <v>1726</v>
      </c>
      <c r="C3196" s="59">
        <v>2201</v>
      </c>
      <c r="D3196" s="59" t="s">
        <v>87</v>
      </c>
      <c r="E3196" s="59" t="s">
        <v>1116</v>
      </c>
      <c r="F3196" s="59" t="s">
        <v>1117</v>
      </c>
      <c r="G3196" s="59">
        <v>9184100</v>
      </c>
      <c r="H3196" s="59" t="s">
        <v>93</v>
      </c>
      <c r="I3196" s="60">
        <v>11.65</v>
      </c>
      <c r="J3196" s="60">
        <v>22.48</v>
      </c>
      <c r="K3196" s="60">
        <v>18.649999999999999</v>
      </c>
      <c r="L3196" s="60">
        <v>16.29</v>
      </c>
      <c r="M3196" s="60">
        <v>16</v>
      </c>
      <c r="N3196" s="60">
        <v>9.58</v>
      </c>
      <c r="O3196" s="60">
        <v>0.63</v>
      </c>
      <c r="P3196" s="60">
        <v>1.77</v>
      </c>
      <c r="Q3196" s="60">
        <v>2.7</v>
      </c>
      <c r="R3196" s="60">
        <v>5.88</v>
      </c>
      <c r="S3196" s="60">
        <v>5.08</v>
      </c>
      <c r="T3196" s="60">
        <v>4.0199999999999996</v>
      </c>
      <c r="U3196" s="58">
        <f t="shared" si="49"/>
        <v>114.72999999999998</v>
      </c>
    </row>
    <row r="3197" spans="1:21">
      <c r="A3197" s="59">
        <v>2301</v>
      </c>
      <c r="B3197" s="59" t="s">
        <v>1726</v>
      </c>
      <c r="C3197" s="59">
        <v>2201</v>
      </c>
      <c r="D3197" s="59" t="s">
        <v>87</v>
      </c>
      <c r="E3197" s="59" t="s">
        <v>1116</v>
      </c>
      <c r="F3197" s="59" t="s">
        <v>1117</v>
      </c>
      <c r="G3197" s="59">
        <v>9926000</v>
      </c>
      <c r="H3197" s="59" t="s">
        <v>1103</v>
      </c>
      <c r="I3197" s="60">
        <v>282.81</v>
      </c>
      <c r="J3197" s="60">
        <v>291.75</v>
      </c>
      <c r="K3197" s="60">
        <v>283.24</v>
      </c>
      <c r="L3197" s="60">
        <v>292.33999999999997</v>
      </c>
      <c r="M3197" s="60">
        <v>286.47000000000003</v>
      </c>
      <c r="N3197" s="60">
        <v>290.18</v>
      </c>
      <c r="O3197" s="60">
        <v>276.27</v>
      </c>
      <c r="P3197" s="60">
        <v>284.74</v>
      </c>
      <c r="Q3197" s="60">
        <v>320.05</v>
      </c>
      <c r="R3197" s="60">
        <v>269.88</v>
      </c>
      <c r="S3197" s="60">
        <v>244.71</v>
      </c>
      <c r="T3197" s="60">
        <v>221.47</v>
      </c>
      <c r="U3197" s="58">
        <f t="shared" si="49"/>
        <v>3343.9100000000003</v>
      </c>
    </row>
    <row r="3198" spans="1:21">
      <c r="A3198" s="59">
        <v>2301</v>
      </c>
      <c r="B3198" s="59" t="s">
        <v>1726</v>
      </c>
      <c r="C3198" s="59">
        <v>2201</v>
      </c>
      <c r="D3198" s="59" t="s">
        <v>87</v>
      </c>
      <c r="E3198" s="59" t="s">
        <v>1118</v>
      </c>
      <c r="F3198" s="59" t="s">
        <v>1119</v>
      </c>
      <c r="G3198" s="59">
        <v>9184100</v>
      </c>
      <c r="H3198" s="59" t="s">
        <v>93</v>
      </c>
      <c r="I3198" s="60">
        <v>21.78</v>
      </c>
      <c r="J3198" s="60">
        <v>42.05</v>
      </c>
      <c r="K3198" s="60">
        <v>34.86</v>
      </c>
      <c r="L3198" s="60">
        <v>30.45</v>
      </c>
      <c r="M3198" s="60">
        <v>29.95</v>
      </c>
      <c r="N3198" s="60">
        <v>16.88</v>
      </c>
      <c r="O3198" s="60">
        <v>1.18</v>
      </c>
      <c r="P3198" s="60">
        <v>3.28</v>
      </c>
      <c r="Q3198" s="60">
        <v>-41.88</v>
      </c>
      <c r="R3198" s="60">
        <v>32.659999999999997</v>
      </c>
      <c r="S3198" s="60">
        <v>28.22</v>
      </c>
      <c r="T3198" s="60">
        <v>-6.81</v>
      </c>
      <c r="U3198" s="58">
        <f t="shared" si="49"/>
        <v>192.61999999999998</v>
      </c>
    </row>
    <row r="3199" spans="1:21">
      <c r="A3199" s="59">
        <v>2301</v>
      </c>
      <c r="B3199" s="59" t="s">
        <v>1726</v>
      </c>
      <c r="C3199" s="59">
        <v>2201</v>
      </c>
      <c r="D3199" s="59" t="s">
        <v>87</v>
      </c>
      <c r="E3199" s="59" t="s">
        <v>1118</v>
      </c>
      <c r="F3199" s="59" t="s">
        <v>1119</v>
      </c>
      <c r="G3199" s="59">
        <v>9926000</v>
      </c>
      <c r="H3199" s="59" t="s">
        <v>1103</v>
      </c>
      <c r="I3199" s="60">
        <v>528.83000000000004</v>
      </c>
      <c r="J3199" s="60">
        <v>545.54</v>
      </c>
      <c r="K3199" s="60">
        <v>529.61</v>
      </c>
      <c r="L3199" s="60">
        <v>546.62</v>
      </c>
      <c r="M3199" s="60">
        <v>535.66</v>
      </c>
      <c r="N3199" s="60">
        <v>511.57</v>
      </c>
      <c r="O3199" s="60">
        <v>511.4</v>
      </c>
      <c r="P3199" s="60">
        <v>527.11</v>
      </c>
      <c r="Q3199" s="60">
        <v>-4968.8500000000004</v>
      </c>
      <c r="R3199" s="60">
        <v>1498.84</v>
      </c>
      <c r="S3199" s="60">
        <v>1358.99</v>
      </c>
      <c r="T3199" s="60">
        <v>-375.69</v>
      </c>
      <c r="U3199" s="58">
        <f t="shared" si="49"/>
        <v>1749.6299999999997</v>
      </c>
    </row>
    <row r="3200" spans="1:21">
      <c r="A3200" s="59">
        <v>2301</v>
      </c>
      <c r="B3200" s="59" t="s">
        <v>1726</v>
      </c>
      <c r="C3200" s="59">
        <v>2201</v>
      </c>
      <c r="D3200" s="59" t="s">
        <v>87</v>
      </c>
      <c r="E3200" s="59" t="s">
        <v>108</v>
      </c>
      <c r="F3200" s="59" t="s">
        <v>109</v>
      </c>
      <c r="G3200" s="59">
        <v>9184100</v>
      </c>
      <c r="H3200" s="59" t="s">
        <v>93</v>
      </c>
      <c r="I3200" s="60"/>
      <c r="J3200" s="60"/>
      <c r="K3200" s="60">
        <v>165.14</v>
      </c>
      <c r="L3200" s="60">
        <v>-27.67</v>
      </c>
      <c r="M3200" s="60">
        <v>26.37</v>
      </c>
      <c r="N3200" s="60">
        <v>26.42</v>
      </c>
      <c r="O3200" s="60">
        <v>2.44</v>
      </c>
      <c r="P3200" s="60">
        <v>2.89</v>
      </c>
      <c r="Q3200" s="60">
        <v>4.3499999999999996</v>
      </c>
      <c r="R3200" s="60">
        <v>9.82</v>
      </c>
      <c r="S3200" s="60">
        <v>8.56</v>
      </c>
      <c r="T3200" s="60">
        <v>10.43</v>
      </c>
      <c r="U3200" s="58">
        <f t="shared" si="49"/>
        <v>228.74999999999997</v>
      </c>
    </row>
    <row r="3201" spans="1:21">
      <c r="A3201" s="59">
        <v>2301</v>
      </c>
      <c r="B3201" s="59" t="s">
        <v>1726</v>
      </c>
      <c r="C3201" s="59">
        <v>2201</v>
      </c>
      <c r="D3201" s="59" t="s">
        <v>87</v>
      </c>
      <c r="E3201" s="59" t="s">
        <v>108</v>
      </c>
      <c r="F3201" s="59" t="s">
        <v>109</v>
      </c>
      <c r="G3201" s="59">
        <v>9926000</v>
      </c>
      <c r="H3201" s="59" t="s">
        <v>1103</v>
      </c>
      <c r="I3201" s="60"/>
      <c r="J3201" s="60"/>
      <c r="K3201" s="60">
        <v>2509.81</v>
      </c>
      <c r="L3201" s="60">
        <v>-496.63</v>
      </c>
      <c r="M3201" s="60">
        <v>471.37</v>
      </c>
      <c r="N3201" s="60">
        <v>801.42</v>
      </c>
      <c r="O3201" s="60">
        <v>1062.8</v>
      </c>
      <c r="P3201" s="60">
        <v>463.84</v>
      </c>
      <c r="Q3201" s="60">
        <v>516.30999999999995</v>
      </c>
      <c r="R3201" s="60">
        <v>450.81</v>
      </c>
      <c r="S3201" s="60">
        <v>412.49</v>
      </c>
      <c r="T3201" s="60">
        <v>574.65</v>
      </c>
      <c r="U3201" s="58">
        <f t="shared" si="49"/>
        <v>6766.87</v>
      </c>
    </row>
    <row r="3202" spans="1:21">
      <c r="A3202" s="59">
        <v>2301</v>
      </c>
      <c r="B3202" s="59" t="s">
        <v>1726</v>
      </c>
      <c r="C3202" s="59">
        <v>2201</v>
      </c>
      <c r="D3202" s="59" t="s">
        <v>87</v>
      </c>
      <c r="E3202" s="59" t="s">
        <v>110</v>
      </c>
      <c r="F3202" s="59" t="s">
        <v>111</v>
      </c>
      <c r="G3202" s="59">
        <v>9184100</v>
      </c>
      <c r="H3202" s="59" t="s">
        <v>93</v>
      </c>
      <c r="I3202" s="60">
        <v>6.93</v>
      </c>
      <c r="J3202" s="60">
        <v>13.4</v>
      </c>
      <c r="K3202" s="60">
        <v>11.1</v>
      </c>
      <c r="L3202" s="60">
        <v>9.7100000000000009</v>
      </c>
      <c r="M3202" s="60">
        <v>9.56</v>
      </c>
      <c r="N3202" s="60">
        <v>5.62</v>
      </c>
      <c r="O3202" s="60">
        <v>0.39</v>
      </c>
      <c r="P3202" s="60">
        <v>7.19</v>
      </c>
      <c r="Q3202" s="60">
        <v>1.55</v>
      </c>
      <c r="R3202" s="60">
        <v>3.38</v>
      </c>
      <c r="S3202" s="60">
        <v>2.91</v>
      </c>
      <c r="T3202" s="60">
        <v>2.2999999999999998</v>
      </c>
      <c r="U3202" s="58">
        <f t="shared" si="49"/>
        <v>74.039999999999992</v>
      </c>
    </row>
    <row r="3203" spans="1:21">
      <c r="A3203" s="59">
        <v>2301</v>
      </c>
      <c r="B3203" s="59" t="s">
        <v>1726</v>
      </c>
      <c r="C3203" s="59">
        <v>2201</v>
      </c>
      <c r="D3203" s="59" t="s">
        <v>87</v>
      </c>
      <c r="E3203" s="59" t="s">
        <v>110</v>
      </c>
      <c r="F3203" s="59" t="s">
        <v>111</v>
      </c>
      <c r="G3203" s="59">
        <v>9926000</v>
      </c>
      <c r="H3203" s="59" t="s">
        <v>1103</v>
      </c>
      <c r="I3203" s="60">
        <v>168.48</v>
      </c>
      <c r="J3203" s="60">
        <v>173.81</v>
      </c>
      <c r="K3203" s="60">
        <v>168.72</v>
      </c>
      <c r="L3203" s="60">
        <v>174.15</v>
      </c>
      <c r="M3203" s="60">
        <v>170.65</v>
      </c>
      <c r="N3203" s="60">
        <v>170.57</v>
      </c>
      <c r="O3203" s="60">
        <v>164.21</v>
      </c>
      <c r="P3203" s="60">
        <v>1154.81</v>
      </c>
      <c r="Q3203" s="60">
        <v>183.6</v>
      </c>
      <c r="R3203" s="60">
        <v>154.82</v>
      </c>
      <c r="S3203" s="60">
        <v>140.37</v>
      </c>
      <c r="T3203" s="60">
        <v>127.05</v>
      </c>
      <c r="U3203" s="58">
        <f t="shared" ref="U3203:U3266" si="50">SUM(I3203:T3203)</f>
        <v>2951.24</v>
      </c>
    </row>
    <row r="3204" spans="1:21">
      <c r="A3204" s="59">
        <v>2301</v>
      </c>
      <c r="B3204" s="59" t="s">
        <v>1726</v>
      </c>
      <c r="C3204" s="59">
        <v>2201</v>
      </c>
      <c r="D3204" s="59" t="s">
        <v>87</v>
      </c>
      <c r="E3204" s="59" t="s">
        <v>1122</v>
      </c>
      <c r="F3204" s="59" t="s">
        <v>1123</v>
      </c>
      <c r="G3204" s="59">
        <v>9184100</v>
      </c>
      <c r="H3204" s="59" t="s">
        <v>93</v>
      </c>
      <c r="I3204" s="60"/>
      <c r="J3204" s="60">
        <v>9.61</v>
      </c>
      <c r="K3204" s="60">
        <v>15.24</v>
      </c>
      <c r="L3204" s="60"/>
      <c r="M3204" s="60">
        <v>20.28</v>
      </c>
      <c r="N3204" s="60"/>
      <c r="O3204" s="60"/>
      <c r="P3204" s="60">
        <v>1.82</v>
      </c>
      <c r="Q3204" s="60"/>
      <c r="R3204" s="60"/>
      <c r="S3204" s="60">
        <v>5.53</v>
      </c>
      <c r="T3204" s="60"/>
      <c r="U3204" s="58">
        <f t="shared" si="50"/>
        <v>52.480000000000004</v>
      </c>
    </row>
    <row r="3205" spans="1:21">
      <c r="A3205" s="59">
        <v>2301</v>
      </c>
      <c r="B3205" s="59" t="s">
        <v>1726</v>
      </c>
      <c r="C3205" s="59">
        <v>2201</v>
      </c>
      <c r="D3205" s="59" t="s">
        <v>87</v>
      </c>
      <c r="E3205" s="59" t="s">
        <v>1122</v>
      </c>
      <c r="F3205" s="59" t="s">
        <v>1123</v>
      </c>
      <c r="G3205" s="59">
        <v>9926000</v>
      </c>
      <c r="H3205" s="59" t="s">
        <v>1103</v>
      </c>
      <c r="I3205" s="60"/>
      <c r="J3205" s="60">
        <v>124.51</v>
      </c>
      <c r="K3205" s="60">
        <v>231.63</v>
      </c>
      <c r="L3205" s="60"/>
      <c r="M3205" s="60">
        <v>362.62</v>
      </c>
      <c r="N3205" s="60"/>
      <c r="O3205" s="60"/>
      <c r="P3205" s="60">
        <v>292.29000000000002</v>
      </c>
      <c r="Q3205" s="60"/>
      <c r="R3205" s="60"/>
      <c r="S3205" s="60">
        <v>266.45999999999998</v>
      </c>
      <c r="T3205" s="60"/>
      <c r="U3205" s="58">
        <f t="shared" si="50"/>
        <v>1277.51</v>
      </c>
    </row>
    <row r="3206" spans="1:21">
      <c r="A3206" s="59">
        <v>2301</v>
      </c>
      <c r="B3206" s="59" t="s">
        <v>1726</v>
      </c>
      <c r="C3206" s="59">
        <v>2201</v>
      </c>
      <c r="D3206" s="59" t="s">
        <v>87</v>
      </c>
      <c r="E3206" s="59" t="s">
        <v>1124</v>
      </c>
      <c r="F3206" s="59" t="s">
        <v>1125</v>
      </c>
      <c r="G3206" s="59">
        <v>9184100</v>
      </c>
      <c r="H3206" s="59" t="s">
        <v>93</v>
      </c>
      <c r="I3206" s="60"/>
      <c r="J3206" s="60"/>
      <c r="K3206" s="60">
        <v>0.47</v>
      </c>
      <c r="L3206" s="60">
        <v>0.18</v>
      </c>
      <c r="M3206" s="60">
        <v>0.66</v>
      </c>
      <c r="N3206" s="60">
        <v>0.16</v>
      </c>
      <c r="O3206" s="60">
        <v>0.25</v>
      </c>
      <c r="P3206" s="60">
        <v>0.14000000000000001</v>
      </c>
      <c r="Q3206" s="60">
        <v>0.22</v>
      </c>
      <c r="R3206" s="60">
        <v>0.52</v>
      </c>
      <c r="S3206" s="60">
        <v>0.34</v>
      </c>
      <c r="T3206" s="60">
        <v>0.83</v>
      </c>
      <c r="U3206" s="58">
        <f t="shared" si="50"/>
        <v>3.77</v>
      </c>
    </row>
    <row r="3207" spans="1:21">
      <c r="A3207" s="59">
        <v>2301</v>
      </c>
      <c r="B3207" s="59" t="s">
        <v>1726</v>
      </c>
      <c r="C3207" s="59">
        <v>2201</v>
      </c>
      <c r="D3207" s="59" t="s">
        <v>87</v>
      </c>
      <c r="E3207" s="59" t="s">
        <v>1124</v>
      </c>
      <c r="F3207" s="59" t="s">
        <v>1125</v>
      </c>
      <c r="G3207" s="59">
        <v>9926000</v>
      </c>
      <c r="H3207" s="59" t="s">
        <v>1103</v>
      </c>
      <c r="I3207" s="60">
        <v>34.96</v>
      </c>
      <c r="J3207" s="60">
        <v>35.43</v>
      </c>
      <c r="K3207" s="60">
        <v>35.46</v>
      </c>
      <c r="L3207" s="60">
        <v>36.79</v>
      </c>
      <c r="M3207" s="60">
        <v>34.67</v>
      </c>
      <c r="N3207" s="60">
        <v>35.340000000000003</v>
      </c>
      <c r="O3207" s="60">
        <v>35.03</v>
      </c>
      <c r="P3207" s="60">
        <v>44.1</v>
      </c>
      <c r="Q3207" s="60">
        <v>47.32</v>
      </c>
      <c r="R3207" s="60">
        <v>35</v>
      </c>
      <c r="S3207" s="60">
        <v>34.92</v>
      </c>
      <c r="T3207" s="60">
        <v>34.909999999999997</v>
      </c>
      <c r="U3207" s="58">
        <f t="shared" si="50"/>
        <v>443.93000000000006</v>
      </c>
    </row>
    <row r="3208" spans="1:21">
      <c r="A3208" s="59">
        <v>2301</v>
      </c>
      <c r="B3208" s="59" t="s">
        <v>1726</v>
      </c>
      <c r="C3208" s="59">
        <v>2201</v>
      </c>
      <c r="D3208" s="59" t="s">
        <v>87</v>
      </c>
      <c r="E3208" s="59" t="s">
        <v>1141</v>
      </c>
      <c r="F3208" s="59" t="s">
        <v>1142</v>
      </c>
      <c r="G3208" s="59">
        <v>9184100</v>
      </c>
      <c r="H3208" s="59" t="s">
        <v>93</v>
      </c>
      <c r="I3208" s="60"/>
      <c r="J3208" s="60"/>
      <c r="K3208" s="60"/>
      <c r="L3208" s="60"/>
      <c r="M3208" s="60">
        <v>1.08</v>
      </c>
      <c r="N3208" s="60"/>
      <c r="O3208" s="60"/>
      <c r="P3208" s="60"/>
      <c r="Q3208" s="60"/>
      <c r="R3208" s="60"/>
      <c r="S3208" s="60"/>
      <c r="T3208" s="60"/>
      <c r="U3208" s="58">
        <f t="shared" si="50"/>
        <v>1.08</v>
      </c>
    </row>
    <row r="3209" spans="1:21">
      <c r="A3209" s="59">
        <v>2301</v>
      </c>
      <c r="B3209" s="59" t="s">
        <v>1726</v>
      </c>
      <c r="C3209" s="59">
        <v>2201</v>
      </c>
      <c r="D3209" s="59" t="s">
        <v>87</v>
      </c>
      <c r="E3209" s="59" t="s">
        <v>1141</v>
      </c>
      <c r="F3209" s="59" t="s">
        <v>1142</v>
      </c>
      <c r="G3209" s="59">
        <v>9552000</v>
      </c>
      <c r="H3209" s="59" t="s">
        <v>1031</v>
      </c>
      <c r="I3209" s="60"/>
      <c r="J3209" s="60"/>
      <c r="K3209" s="60"/>
      <c r="L3209" s="60"/>
      <c r="M3209" s="60">
        <v>0.37</v>
      </c>
      <c r="N3209" s="60"/>
      <c r="O3209" s="60"/>
      <c r="P3209" s="60"/>
      <c r="Q3209" s="60"/>
      <c r="R3209" s="60">
        <v>3.56</v>
      </c>
      <c r="S3209" s="60"/>
      <c r="T3209" s="60"/>
      <c r="U3209" s="58">
        <f t="shared" si="50"/>
        <v>3.93</v>
      </c>
    </row>
    <row r="3210" spans="1:21">
      <c r="A3210" s="59">
        <v>2301</v>
      </c>
      <c r="B3210" s="59" t="s">
        <v>1726</v>
      </c>
      <c r="C3210" s="59">
        <v>2201</v>
      </c>
      <c r="D3210" s="59" t="s">
        <v>87</v>
      </c>
      <c r="E3210" s="59" t="s">
        <v>1141</v>
      </c>
      <c r="F3210" s="59" t="s">
        <v>1142</v>
      </c>
      <c r="G3210" s="59">
        <v>9553000</v>
      </c>
      <c r="H3210" s="59" t="s">
        <v>1032</v>
      </c>
      <c r="I3210" s="60"/>
      <c r="J3210" s="60"/>
      <c r="K3210" s="60"/>
      <c r="L3210" s="60"/>
      <c r="M3210" s="60">
        <v>1.48</v>
      </c>
      <c r="N3210" s="60"/>
      <c r="O3210" s="60"/>
      <c r="P3210" s="60"/>
      <c r="Q3210" s="60"/>
      <c r="R3210" s="60">
        <v>14.24</v>
      </c>
      <c r="S3210" s="60"/>
      <c r="T3210" s="60"/>
      <c r="U3210" s="58">
        <f t="shared" si="50"/>
        <v>15.72</v>
      </c>
    </row>
    <row r="3211" spans="1:21">
      <c r="A3211" s="59">
        <v>2301</v>
      </c>
      <c r="B3211" s="59" t="s">
        <v>1726</v>
      </c>
      <c r="C3211" s="59">
        <v>2201</v>
      </c>
      <c r="D3211" s="59" t="s">
        <v>87</v>
      </c>
      <c r="E3211" s="59" t="s">
        <v>1141</v>
      </c>
      <c r="F3211" s="59" t="s">
        <v>1142</v>
      </c>
      <c r="G3211" s="59">
        <v>9593000</v>
      </c>
      <c r="H3211" s="59" t="s">
        <v>1058</v>
      </c>
      <c r="I3211" s="60"/>
      <c r="J3211" s="60"/>
      <c r="K3211" s="60"/>
      <c r="L3211" s="60"/>
      <c r="M3211" s="60">
        <v>0.01</v>
      </c>
      <c r="N3211" s="60"/>
      <c r="O3211" s="60"/>
      <c r="P3211" s="60"/>
      <c r="Q3211" s="60"/>
      <c r="R3211" s="60"/>
      <c r="S3211" s="60"/>
      <c r="T3211" s="60"/>
      <c r="U3211" s="58">
        <f t="shared" si="50"/>
        <v>0.01</v>
      </c>
    </row>
    <row r="3212" spans="1:21">
      <c r="A3212" s="59">
        <v>2301</v>
      </c>
      <c r="B3212" s="59" t="s">
        <v>1726</v>
      </c>
      <c r="C3212" s="59">
        <v>2201</v>
      </c>
      <c r="D3212" s="59" t="s">
        <v>87</v>
      </c>
      <c r="E3212" s="59" t="s">
        <v>1141</v>
      </c>
      <c r="F3212" s="59" t="s">
        <v>1142</v>
      </c>
      <c r="G3212" s="59">
        <v>9903000</v>
      </c>
      <c r="H3212" s="59" t="s">
        <v>1065</v>
      </c>
      <c r="I3212" s="60">
        <v>114.09</v>
      </c>
      <c r="J3212" s="60">
        <v>330.24</v>
      </c>
      <c r="K3212" s="60">
        <v>36.6</v>
      </c>
      <c r="L3212" s="60">
        <v>75.78</v>
      </c>
      <c r="M3212" s="60">
        <v>15.5</v>
      </c>
      <c r="N3212" s="60">
        <v>37.89</v>
      </c>
      <c r="O3212" s="60"/>
      <c r="P3212" s="60"/>
      <c r="Q3212" s="60"/>
      <c r="R3212" s="60">
        <v>392.49</v>
      </c>
      <c r="S3212" s="60">
        <v>236.73</v>
      </c>
      <c r="T3212" s="60">
        <v>199.66</v>
      </c>
      <c r="U3212" s="58">
        <f t="shared" si="50"/>
        <v>1438.98</v>
      </c>
    </row>
    <row r="3213" spans="1:21">
      <c r="A3213" s="59">
        <v>2301</v>
      </c>
      <c r="B3213" s="59" t="s">
        <v>1726</v>
      </c>
      <c r="C3213" s="59">
        <v>2201</v>
      </c>
      <c r="D3213" s="59" t="s">
        <v>87</v>
      </c>
      <c r="E3213" s="59" t="s">
        <v>1141</v>
      </c>
      <c r="F3213" s="59" t="s">
        <v>1142</v>
      </c>
      <c r="G3213" s="59">
        <v>9921000</v>
      </c>
      <c r="H3213" s="59" t="s">
        <v>1137</v>
      </c>
      <c r="I3213" s="60"/>
      <c r="J3213" s="60"/>
      <c r="K3213" s="60"/>
      <c r="L3213" s="60"/>
      <c r="M3213" s="60">
        <v>1.42</v>
      </c>
      <c r="N3213" s="60"/>
      <c r="O3213" s="60"/>
      <c r="P3213" s="60"/>
      <c r="Q3213" s="60"/>
      <c r="R3213" s="60"/>
      <c r="S3213" s="60"/>
      <c r="T3213" s="60"/>
      <c r="U3213" s="58">
        <f t="shared" si="50"/>
        <v>1.42</v>
      </c>
    </row>
    <row r="3214" spans="1:21">
      <c r="A3214" s="59">
        <v>2301</v>
      </c>
      <c r="B3214" s="59" t="s">
        <v>1726</v>
      </c>
      <c r="C3214" s="59">
        <v>2201</v>
      </c>
      <c r="D3214" s="59" t="s">
        <v>87</v>
      </c>
      <c r="E3214" s="59" t="s">
        <v>1141</v>
      </c>
      <c r="F3214" s="59" t="s">
        <v>1142</v>
      </c>
      <c r="G3214" s="59">
        <v>9930200</v>
      </c>
      <c r="H3214" s="59" t="s">
        <v>1069</v>
      </c>
      <c r="I3214" s="60"/>
      <c r="J3214" s="60"/>
      <c r="K3214" s="60"/>
      <c r="L3214" s="60"/>
      <c r="M3214" s="60">
        <v>0.69</v>
      </c>
      <c r="N3214" s="60"/>
      <c r="O3214" s="60"/>
      <c r="P3214" s="60"/>
      <c r="Q3214" s="60"/>
      <c r="R3214" s="60"/>
      <c r="S3214" s="60"/>
      <c r="T3214" s="60"/>
      <c r="U3214" s="58">
        <f t="shared" si="50"/>
        <v>0.69</v>
      </c>
    </row>
    <row r="3215" spans="1:21">
      <c r="A3215" s="59">
        <v>2301</v>
      </c>
      <c r="B3215" s="59" t="s">
        <v>1726</v>
      </c>
      <c r="C3215" s="59">
        <v>2201</v>
      </c>
      <c r="D3215" s="59" t="s">
        <v>87</v>
      </c>
      <c r="E3215" s="59" t="s">
        <v>1144</v>
      </c>
      <c r="F3215" s="59" t="s">
        <v>1145</v>
      </c>
      <c r="G3215" s="59">
        <v>9903000</v>
      </c>
      <c r="H3215" s="59" t="s">
        <v>1065</v>
      </c>
      <c r="I3215" s="60">
        <v>36.32</v>
      </c>
      <c r="J3215" s="60"/>
      <c r="K3215" s="60"/>
      <c r="L3215" s="60"/>
      <c r="M3215" s="60"/>
      <c r="N3215" s="60"/>
      <c r="O3215" s="60"/>
      <c r="P3215" s="60"/>
      <c r="Q3215" s="60"/>
      <c r="R3215" s="60">
        <v>87.12</v>
      </c>
      <c r="S3215" s="60"/>
      <c r="T3215" s="60"/>
      <c r="U3215" s="58">
        <f t="shared" si="50"/>
        <v>123.44</v>
      </c>
    </row>
    <row r="3216" spans="1:21">
      <c r="A3216" s="59">
        <v>2301</v>
      </c>
      <c r="B3216" s="59" t="s">
        <v>1726</v>
      </c>
      <c r="C3216" s="59">
        <v>2201</v>
      </c>
      <c r="D3216" s="59" t="s">
        <v>87</v>
      </c>
      <c r="E3216" s="59" t="s">
        <v>1146</v>
      </c>
      <c r="F3216" s="59" t="s">
        <v>1147</v>
      </c>
      <c r="G3216" s="59">
        <v>9903000</v>
      </c>
      <c r="H3216" s="59" t="s">
        <v>1065</v>
      </c>
      <c r="I3216" s="60">
        <v>142.94</v>
      </c>
      <c r="J3216" s="60"/>
      <c r="K3216" s="60">
        <v>159.15</v>
      </c>
      <c r="L3216" s="60">
        <v>611.15</v>
      </c>
      <c r="M3216" s="60"/>
      <c r="N3216" s="60"/>
      <c r="O3216" s="60"/>
      <c r="P3216" s="60"/>
      <c r="Q3216" s="60"/>
      <c r="R3216" s="60"/>
      <c r="S3216" s="60"/>
      <c r="T3216" s="60"/>
      <c r="U3216" s="58">
        <f t="shared" si="50"/>
        <v>913.24</v>
      </c>
    </row>
    <row r="3217" spans="1:21">
      <c r="A3217" s="59">
        <v>2301</v>
      </c>
      <c r="B3217" s="59" t="s">
        <v>1726</v>
      </c>
      <c r="C3217" s="59">
        <v>2201</v>
      </c>
      <c r="D3217" s="59" t="s">
        <v>87</v>
      </c>
      <c r="E3217" s="59" t="s">
        <v>1148</v>
      </c>
      <c r="F3217" s="59" t="s">
        <v>1149</v>
      </c>
      <c r="G3217" s="59">
        <v>9903000</v>
      </c>
      <c r="H3217" s="59" t="s">
        <v>1065</v>
      </c>
      <c r="I3217" s="60">
        <v>255.5</v>
      </c>
      <c r="J3217" s="60"/>
      <c r="K3217" s="60"/>
      <c r="L3217" s="60"/>
      <c r="M3217" s="60">
        <v>349.3</v>
      </c>
      <c r="N3217" s="60"/>
      <c r="O3217" s="60"/>
      <c r="P3217" s="60"/>
      <c r="Q3217" s="60"/>
      <c r="R3217" s="60"/>
      <c r="S3217" s="60"/>
      <c r="T3217" s="60">
        <v>31.5</v>
      </c>
      <c r="U3217" s="58">
        <f t="shared" si="50"/>
        <v>636.29999999999995</v>
      </c>
    </row>
    <row r="3218" spans="1:21">
      <c r="A3218" s="59">
        <v>2301</v>
      </c>
      <c r="B3218" s="59" t="s">
        <v>1726</v>
      </c>
      <c r="C3218" s="59">
        <v>2201</v>
      </c>
      <c r="D3218" s="59" t="s">
        <v>87</v>
      </c>
      <c r="E3218" s="59" t="s">
        <v>1150</v>
      </c>
      <c r="F3218" s="59" t="s">
        <v>1151</v>
      </c>
      <c r="G3218" s="59">
        <v>9184100</v>
      </c>
      <c r="H3218" s="59" t="s">
        <v>93</v>
      </c>
      <c r="I3218" s="60"/>
      <c r="J3218" s="60"/>
      <c r="K3218" s="60"/>
      <c r="L3218" s="60"/>
      <c r="M3218" s="60"/>
      <c r="N3218" s="60"/>
      <c r="O3218" s="60">
        <v>0</v>
      </c>
      <c r="P3218" s="60"/>
      <c r="Q3218" s="60"/>
      <c r="R3218" s="60"/>
      <c r="S3218" s="60"/>
      <c r="T3218" s="60"/>
      <c r="U3218" s="58">
        <f t="shared" si="50"/>
        <v>0</v>
      </c>
    </row>
    <row r="3219" spans="1:21">
      <c r="A3219" s="59">
        <v>2301</v>
      </c>
      <c r="B3219" s="59" t="s">
        <v>1726</v>
      </c>
      <c r="C3219" s="59">
        <v>2201</v>
      </c>
      <c r="D3219" s="59" t="s">
        <v>87</v>
      </c>
      <c r="E3219" s="59" t="s">
        <v>1150</v>
      </c>
      <c r="F3219" s="59" t="s">
        <v>1151</v>
      </c>
      <c r="G3219" s="59">
        <v>9552000</v>
      </c>
      <c r="H3219" s="59" t="s">
        <v>1031</v>
      </c>
      <c r="I3219" s="60"/>
      <c r="J3219" s="60"/>
      <c r="K3219" s="60"/>
      <c r="L3219" s="60"/>
      <c r="M3219" s="60"/>
      <c r="N3219" s="60"/>
      <c r="O3219" s="60">
        <v>0</v>
      </c>
      <c r="P3219" s="60"/>
      <c r="Q3219" s="60"/>
      <c r="R3219" s="60">
        <v>24</v>
      </c>
      <c r="S3219" s="60">
        <v>2.4</v>
      </c>
      <c r="T3219" s="60"/>
      <c r="U3219" s="58">
        <f t="shared" si="50"/>
        <v>26.4</v>
      </c>
    </row>
    <row r="3220" spans="1:21">
      <c r="A3220" s="59">
        <v>2301</v>
      </c>
      <c r="B3220" s="59" t="s">
        <v>1726</v>
      </c>
      <c r="C3220" s="59">
        <v>2201</v>
      </c>
      <c r="D3220" s="59" t="s">
        <v>87</v>
      </c>
      <c r="E3220" s="59" t="s">
        <v>1150</v>
      </c>
      <c r="F3220" s="59" t="s">
        <v>1151</v>
      </c>
      <c r="G3220" s="59">
        <v>9553000</v>
      </c>
      <c r="H3220" s="59" t="s">
        <v>1032</v>
      </c>
      <c r="I3220" s="60"/>
      <c r="J3220" s="60"/>
      <c r="K3220" s="60"/>
      <c r="L3220" s="60"/>
      <c r="M3220" s="60"/>
      <c r="N3220" s="60"/>
      <c r="O3220" s="60">
        <v>0.01</v>
      </c>
      <c r="P3220" s="60"/>
      <c r="Q3220" s="60"/>
      <c r="R3220" s="60">
        <v>96</v>
      </c>
      <c r="S3220" s="60">
        <v>9.6</v>
      </c>
      <c r="T3220" s="60"/>
      <c r="U3220" s="58">
        <f t="shared" si="50"/>
        <v>105.61</v>
      </c>
    </row>
    <row r="3221" spans="1:21">
      <c r="A3221" s="59">
        <v>2301</v>
      </c>
      <c r="B3221" s="59" t="s">
        <v>1726</v>
      </c>
      <c r="C3221" s="59">
        <v>2201</v>
      </c>
      <c r="D3221" s="59" t="s">
        <v>87</v>
      </c>
      <c r="E3221" s="59" t="s">
        <v>1150</v>
      </c>
      <c r="F3221" s="59" t="s">
        <v>1151</v>
      </c>
      <c r="G3221" s="59">
        <v>9903000</v>
      </c>
      <c r="H3221" s="59" t="s">
        <v>1065</v>
      </c>
      <c r="I3221" s="60">
        <v>35</v>
      </c>
      <c r="J3221" s="60">
        <v>1166.33</v>
      </c>
      <c r="K3221" s="60">
        <v>70</v>
      </c>
      <c r="L3221" s="60">
        <v>35</v>
      </c>
      <c r="M3221" s="60">
        <v>35</v>
      </c>
      <c r="N3221" s="60">
        <v>250.66</v>
      </c>
      <c r="O3221" s="60">
        <v>105.16</v>
      </c>
      <c r="P3221" s="60">
        <v>35</v>
      </c>
      <c r="Q3221" s="60">
        <v>105</v>
      </c>
      <c r="R3221" s="60">
        <v>733.17</v>
      </c>
      <c r="S3221" s="60">
        <v>105</v>
      </c>
      <c r="T3221" s="60">
        <v>362.44</v>
      </c>
      <c r="U3221" s="58">
        <f t="shared" si="50"/>
        <v>3037.76</v>
      </c>
    </row>
    <row r="3222" spans="1:21">
      <c r="A3222" s="59">
        <v>2301</v>
      </c>
      <c r="B3222" s="59" t="s">
        <v>1726</v>
      </c>
      <c r="C3222" s="59">
        <v>2201</v>
      </c>
      <c r="D3222" s="59" t="s">
        <v>87</v>
      </c>
      <c r="E3222" s="59" t="s">
        <v>1150</v>
      </c>
      <c r="F3222" s="59" t="s">
        <v>1151</v>
      </c>
      <c r="G3222" s="59">
        <v>9921000</v>
      </c>
      <c r="H3222" s="59" t="s">
        <v>1137</v>
      </c>
      <c r="I3222" s="60"/>
      <c r="J3222" s="60"/>
      <c r="K3222" s="60"/>
      <c r="L3222" s="60"/>
      <c r="M3222" s="60"/>
      <c r="N3222" s="60"/>
      <c r="O3222" s="60">
        <v>0</v>
      </c>
      <c r="P3222" s="60"/>
      <c r="Q3222" s="60"/>
      <c r="R3222" s="60"/>
      <c r="S3222" s="60"/>
      <c r="T3222" s="60"/>
      <c r="U3222" s="58">
        <f t="shared" si="50"/>
        <v>0</v>
      </c>
    </row>
    <row r="3223" spans="1:21">
      <c r="A3223" s="59">
        <v>2301</v>
      </c>
      <c r="B3223" s="59" t="s">
        <v>1726</v>
      </c>
      <c r="C3223" s="59">
        <v>2201</v>
      </c>
      <c r="D3223" s="59" t="s">
        <v>87</v>
      </c>
      <c r="E3223" s="59" t="s">
        <v>1150</v>
      </c>
      <c r="F3223" s="59" t="s">
        <v>1151</v>
      </c>
      <c r="G3223" s="59">
        <v>9930200</v>
      </c>
      <c r="H3223" s="59" t="s">
        <v>1069</v>
      </c>
      <c r="I3223" s="60"/>
      <c r="J3223" s="60"/>
      <c r="K3223" s="60"/>
      <c r="L3223" s="60"/>
      <c r="M3223" s="60"/>
      <c r="N3223" s="60"/>
      <c r="O3223" s="60">
        <v>0.01</v>
      </c>
      <c r="P3223" s="60"/>
      <c r="Q3223" s="60"/>
      <c r="R3223" s="60"/>
      <c r="S3223" s="60"/>
      <c r="T3223" s="60"/>
      <c r="U3223" s="58">
        <f t="shared" si="50"/>
        <v>0.01</v>
      </c>
    </row>
    <row r="3224" spans="1:21">
      <c r="A3224" s="59">
        <v>2301</v>
      </c>
      <c r="B3224" s="59" t="s">
        <v>1726</v>
      </c>
      <c r="C3224" s="59">
        <v>2201</v>
      </c>
      <c r="D3224" s="59" t="s">
        <v>87</v>
      </c>
      <c r="E3224" s="59" t="s">
        <v>1154</v>
      </c>
      <c r="F3224" s="59" t="s">
        <v>1155</v>
      </c>
      <c r="G3224" s="59">
        <v>9903000</v>
      </c>
      <c r="H3224" s="59" t="s">
        <v>1065</v>
      </c>
      <c r="I3224" s="60"/>
      <c r="J3224" s="60"/>
      <c r="K3224" s="60"/>
      <c r="L3224" s="60"/>
      <c r="M3224" s="60"/>
      <c r="N3224" s="60"/>
      <c r="O3224" s="60"/>
      <c r="P3224" s="60"/>
      <c r="Q3224" s="60"/>
      <c r="R3224" s="60">
        <v>7.06</v>
      </c>
      <c r="S3224" s="60"/>
      <c r="T3224" s="60">
        <v>1267.8800000000001</v>
      </c>
      <c r="U3224" s="58">
        <f t="shared" si="50"/>
        <v>1274.94</v>
      </c>
    </row>
    <row r="3225" spans="1:21">
      <c r="A3225" s="59">
        <v>2301</v>
      </c>
      <c r="B3225" s="59" t="s">
        <v>1726</v>
      </c>
      <c r="C3225" s="59">
        <v>2201</v>
      </c>
      <c r="D3225" s="59" t="s">
        <v>87</v>
      </c>
      <c r="E3225" s="59" t="s">
        <v>1177</v>
      </c>
      <c r="F3225" s="59" t="s">
        <v>1178</v>
      </c>
      <c r="G3225" s="59">
        <v>9903000</v>
      </c>
      <c r="H3225" s="59" t="s">
        <v>1065</v>
      </c>
      <c r="I3225" s="60">
        <v>53</v>
      </c>
      <c r="J3225" s="60"/>
      <c r="K3225" s="60"/>
      <c r="L3225" s="60"/>
      <c r="M3225" s="60"/>
      <c r="N3225" s="60"/>
      <c r="O3225" s="60"/>
      <c r="P3225" s="60"/>
      <c r="Q3225" s="60"/>
      <c r="R3225" s="60"/>
      <c r="S3225" s="60"/>
      <c r="T3225" s="60"/>
      <c r="U3225" s="58">
        <f t="shared" si="50"/>
        <v>53</v>
      </c>
    </row>
    <row r="3226" spans="1:21">
      <c r="A3226" s="59">
        <v>2301</v>
      </c>
      <c r="B3226" s="59" t="s">
        <v>1726</v>
      </c>
      <c r="C3226" s="59">
        <v>2201</v>
      </c>
      <c r="D3226" s="59" t="s">
        <v>87</v>
      </c>
      <c r="E3226" s="59" t="s">
        <v>1185</v>
      </c>
      <c r="F3226" s="59" t="s">
        <v>48</v>
      </c>
      <c r="G3226" s="59">
        <v>9903000</v>
      </c>
      <c r="H3226" s="59" t="s">
        <v>1065</v>
      </c>
      <c r="I3226" s="60"/>
      <c r="J3226" s="60"/>
      <c r="K3226" s="60"/>
      <c r="L3226" s="60"/>
      <c r="M3226" s="60"/>
      <c r="N3226" s="60"/>
      <c r="O3226" s="60"/>
      <c r="P3226" s="60"/>
      <c r="Q3226" s="60">
        <v>108.53</v>
      </c>
      <c r="R3226" s="60"/>
      <c r="S3226" s="60"/>
      <c r="T3226" s="60"/>
      <c r="U3226" s="58">
        <f t="shared" si="50"/>
        <v>108.53</v>
      </c>
    </row>
    <row r="3227" spans="1:21">
      <c r="A3227" s="59">
        <v>2301</v>
      </c>
      <c r="B3227" s="59" t="s">
        <v>1726</v>
      </c>
      <c r="C3227" s="59">
        <v>2201</v>
      </c>
      <c r="D3227" s="59" t="s">
        <v>87</v>
      </c>
      <c r="E3227" s="59" t="s">
        <v>1216</v>
      </c>
      <c r="F3227" s="59" t="s">
        <v>1217</v>
      </c>
      <c r="G3227" s="59">
        <v>9903000</v>
      </c>
      <c r="H3227" s="59" t="s">
        <v>1065</v>
      </c>
      <c r="I3227" s="60"/>
      <c r="J3227" s="60"/>
      <c r="K3227" s="60"/>
      <c r="L3227" s="60"/>
      <c r="M3227" s="60"/>
      <c r="N3227" s="60"/>
      <c r="O3227" s="60"/>
      <c r="P3227" s="60"/>
      <c r="Q3227" s="60"/>
      <c r="R3227" s="60">
        <v>0.08</v>
      </c>
      <c r="S3227" s="60">
        <v>293.73</v>
      </c>
      <c r="T3227" s="60">
        <v>310.07</v>
      </c>
      <c r="U3227" s="58">
        <f t="shared" si="50"/>
        <v>603.88</v>
      </c>
    </row>
    <row r="3228" spans="1:21">
      <c r="A3228" s="59">
        <v>2301</v>
      </c>
      <c r="B3228" s="59" t="s">
        <v>1726</v>
      </c>
      <c r="C3228" s="59">
        <v>2201</v>
      </c>
      <c r="D3228" s="59" t="s">
        <v>87</v>
      </c>
      <c r="E3228" s="59" t="s">
        <v>1229</v>
      </c>
      <c r="F3228" s="59" t="s">
        <v>1230</v>
      </c>
      <c r="G3228" s="59">
        <v>9552000</v>
      </c>
      <c r="H3228" s="59" t="s">
        <v>1031</v>
      </c>
      <c r="I3228" s="60"/>
      <c r="J3228" s="60"/>
      <c r="K3228" s="60"/>
      <c r="L3228" s="60"/>
      <c r="M3228" s="60"/>
      <c r="N3228" s="60"/>
      <c r="O3228" s="60"/>
      <c r="P3228" s="60"/>
      <c r="Q3228" s="60"/>
      <c r="R3228" s="60">
        <v>12</v>
      </c>
      <c r="S3228" s="60"/>
      <c r="T3228" s="60"/>
      <c r="U3228" s="58">
        <f t="shared" si="50"/>
        <v>12</v>
      </c>
    </row>
    <row r="3229" spans="1:21">
      <c r="A3229" s="59">
        <v>2301</v>
      </c>
      <c r="B3229" s="59" t="s">
        <v>1726</v>
      </c>
      <c r="C3229" s="59">
        <v>2201</v>
      </c>
      <c r="D3229" s="59" t="s">
        <v>87</v>
      </c>
      <c r="E3229" s="59" t="s">
        <v>1229</v>
      </c>
      <c r="F3229" s="59" t="s">
        <v>1230</v>
      </c>
      <c r="G3229" s="59">
        <v>9553000</v>
      </c>
      <c r="H3229" s="59" t="s">
        <v>1032</v>
      </c>
      <c r="I3229" s="60"/>
      <c r="J3229" s="60"/>
      <c r="K3229" s="60"/>
      <c r="L3229" s="60"/>
      <c r="M3229" s="60"/>
      <c r="N3229" s="60"/>
      <c r="O3229" s="60"/>
      <c r="P3229" s="60"/>
      <c r="Q3229" s="60"/>
      <c r="R3229" s="60">
        <v>48</v>
      </c>
      <c r="S3229" s="60"/>
      <c r="T3229" s="60"/>
      <c r="U3229" s="58">
        <f t="shared" si="50"/>
        <v>48</v>
      </c>
    </row>
    <row r="3230" spans="1:21">
      <c r="A3230" s="59">
        <v>2301</v>
      </c>
      <c r="B3230" s="59" t="s">
        <v>1726</v>
      </c>
      <c r="C3230" s="59">
        <v>2201</v>
      </c>
      <c r="D3230" s="59" t="s">
        <v>87</v>
      </c>
      <c r="E3230" s="59" t="s">
        <v>1229</v>
      </c>
      <c r="F3230" s="59" t="s">
        <v>1230</v>
      </c>
      <c r="G3230" s="59">
        <v>9903000</v>
      </c>
      <c r="H3230" s="59" t="s">
        <v>1065</v>
      </c>
      <c r="I3230" s="60"/>
      <c r="J3230" s="60">
        <v>104.75</v>
      </c>
      <c r="K3230" s="60"/>
      <c r="L3230" s="60"/>
      <c r="M3230" s="60"/>
      <c r="N3230" s="60">
        <v>81.66</v>
      </c>
      <c r="O3230" s="60"/>
      <c r="P3230" s="60"/>
      <c r="Q3230" s="60"/>
      <c r="R3230" s="60">
        <v>15.9</v>
      </c>
      <c r="S3230" s="60">
        <v>119.57</v>
      </c>
      <c r="T3230" s="60"/>
      <c r="U3230" s="58">
        <f t="shared" si="50"/>
        <v>321.88</v>
      </c>
    </row>
    <row r="3231" spans="1:21">
      <c r="A3231" s="59">
        <v>2301</v>
      </c>
      <c r="B3231" s="59" t="s">
        <v>1726</v>
      </c>
      <c r="C3231" s="59">
        <v>2201</v>
      </c>
      <c r="D3231" s="59" t="s">
        <v>87</v>
      </c>
      <c r="E3231" s="59" t="s">
        <v>1231</v>
      </c>
      <c r="F3231" s="59" t="s">
        <v>1232</v>
      </c>
      <c r="G3231" s="59">
        <v>9552000</v>
      </c>
      <c r="H3231" s="59" t="s">
        <v>1031</v>
      </c>
      <c r="I3231" s="60"/>
      <c r="J3231" s="60"/>
      <c r="K3231" s="60"/>
      <c r="L3231" s="60"/>
      <c r="M3231" s="60"/>
      <c r="N3231" s="60"/>
      <c r="O3231" s="60"/>
      <c r="P3231" s="60"/>
      <c r="Q3231" s="60"/>
      <c r="R3231" s="60">
        <v>0.4</v>
      </c>
      <c r="S3231" s="60"/>
      <c r="T3231" s="60"/>
      <c r="U3231" s="58">
        <f t="shared" si="50"/>
        <v>0.4</v>
      </c>
    </row>
    <row r="3232" spans="1:21">
      <c r="A3232" s="59">
        <v>2301</v>
      </c>
      <c r="B3232" s="59" t="s">
        <v>1726</v>
      </c>
      <c r="C3232" s="59">
        <v>2201</v>
      </c>
      <c r="D3232" s="59" t="s">
        <v>87</v>
      </c>
      <c r="E3232" s="59" t="s">
        <v>1231</v>
      </c>
      <c r="F3232" s="59" t="s">
        <v>1232</v>
      </c>
      <c r="G3232" s="59">
        <v>9553000</v>
      </c>
      <c r="H3232" s="59" t="s">
        <v>1032</v>
      </c>
      <c r="I3232" s="60"/>
      <c r="J3232" s="60"/>
      <c r="K3232" s="60"/>
      <c r="L3232" s="60"/>
      <c r="M3232" s="60"/>
      <c r="N3232" s="60"/>
      <c r="O3232" s="60"/>
      <c r="P3232" s="60"/>
      <c r="Q3232" s="60"/>
      <c r="R3232" s="60">
        <v>1.6</v>
      </c>
      <c r="S3232" s="60"/>
      <c r="T3232" s="60"/>
      <c r="U3232" s="58">
        <f t="shared" si="50"/>
        <v>1.6</v>
      </c>
    </row>
    <row r="3233" spans="1:21">
      <c r="A3233" s="59">
        <v>2301</v>
      </c>
      <c r="B3233" s="59" t="s">
        <v>1726</v>
      </c>
      <c r="C3233" s="59">
        <v>2201</v>
      </c>
      <c r="D3233" s="59" t="s">
        <v>87</v>
      </c>
      <c r="E3233" s="59" t="s">
        <v>1231</v>
      </c>
      <c r="F3233" s="59" t="s">
        <v>1232</v>
      </c>
      <c r="G3233" s="59">
        <v>9903000</v>
      </c>
      <c r="H3233" s="59" t="s">
        <v>1065</v>
      </c>
      <c r="I3233" s="60">
        <v>59.15</v>
      </c>
      <c r="J3233" s="60"/>
      <c r="K3233" s="60"/>
      <c r="L3233" s="60">
        <v>26.21</v>
      </c>
      <c r="M3233" s="60"/>
      <c r="N3233" s="60">
        <v>17.5</v>
      </c>
      <c r="O3233" s="60"/>
      <c r="P3233" s="60"/>
      <c r="Q3233" s="60"/>
      <c r="R3233" s="60">
        <v>22.46</v>
      </c>
      <c r="S3233" s="60"/>
      <c r="T3233" s="60">
        <v>39.159999999999997</v>
      </c>
      <c r="U3233" s="58">
        <f t="shared" si="50"/>
        <v>164.48</v>
      </c>
    </row>
    <row r="3234" spans="1:21">
      <c r="A3234" s="59">
        <v>2301</v>
      </c>
      <c r="B3234" s="59" t="s">
        <v>1726</v>
      </c>
      <c r="C3234" s="59">
        <v>2201</v>
      </c>
      <c r="D3234" s="59" t="s">
        <v>87</v>
      </c>
      <c r="E3234" s="59" t="s">
        <v>1234</v>
      </c>
      <c r="F3234" s="59" t="s">
        <v>1235</v>
      </c>
      <c r="G3234" s="59">
        <v>9903000</v>
      </c>
      <c r="H3234" s="59" t="s">
        <v>1065</v>
      </c>
      <c r="I3234" s="60"/>
      <c r="J3234" s="60"/>
      <c r="K3234" s="60"/>
      <c r="L3234" s="60"/>
      <c r="M3234" s="60"/>
      <c r="N3234" s="60"/>
      <c r="O3234" s="60">
        <v>1796.75</v>
      </c>
      <c r="P3234" s="60"/>
      <c r="Q3234" s="60"/>
      <c r="R3234" s="60"/>
      <c r="S3234" s="60"/>
      <c r="T3234" s="60"/>
      <c r="U3234" s="58">
        <f t="shared" si="50"/>
        <v>1796.75</v>
      </c>
    </row>
    <row r="3235" spans="1:21">
      <c r="A3235" s="59">
        <v>2301</v>
      </c>
      <c r="B3235" s="59" t="s">
        <v>1726</v>
      </c>
      <c r="C3235" s="59">
        <v>2201</v>
      </c>
      <c r="D3235" s="59" t="s">
        <v>87</v>
      </c>
      <c r="E3235" s="59" t="s">
        <v>1238</v>
      </c>
      <c r="F3235" s="59" t="s">
        <v>1239</v>
      </c>
      <c r="G3235" s="59">
        <v>9903000</v>
      </c>
      <c r="H3235" s="59" t="s">
        <v>1065</v>
      </c>
      <c r="I3235" s="60"/>
      <c r="J3235" s="60"/>
      <c r="K3235" s="60"/>
      <c r="L3235" s="60">
        <v>20.2</v>
      </c>
      <c r="M3235" s="60"/>
      <c r="N3235" s="60"/>
      <c r="O3235" s="60"/>
      <c r="P3235" s="60"/>
      <c r="Q3235" s="60"/>
      <c r="R3235" s="60"/>
      <c r="S3235" s="60">
        <v>78.64</v>
      </c>
      <c r="T3235" s="60"/>
      <c r="U3235" s="58">
        <f t="shared" si="50"/>
        <v>98.84</v>
      </c>
    </row>
    <row r="3236" spans="1:21">
      <c r="A3236" s="59">
        <v>2301</v>
      </c>
      <c r="B3236" s="59" t="s">
        <v>1726</v>
      </c>
      <c r="C3236" s="59">
        <v>2201</v>
      </c>
      <c r="D3236" s="59" t="s">
        <v>87</v>
      </c>
      <c r="E3236" s="59" t="s">
        <v>1256</v>
      </c>
      <c r="F3236" s="59" t="s">
        <v>1257</v>
      </c>
      <c r="G3236" s="59">
        <v>9903000</v>
      </c>
      <c r="H3236" s="59" t="s">
        <v>1065</v>
      </c>
      <c r="I3236" s="60"/>
      <c r="J3236" s="60">
        <v>1262.42</v>
      </c>
      <c r="K3236" s="60">
        <v>11.9</v>
      </c>
      <c r="L3236" s="60"/>
      <c r="M3236" s="60">
        <v>380.14</v>
      </c>
      <c r="N3236" s="60"/>
      <c r="O3236" s="60"/>
      <c r="P3236" s="60"/>
      <c r="Q3236" s="60">
        <v>26.21</v>
      </c>
      <c r="R3236" s="60"/>
      <c r="S3236" s="60"/>
      <c r="T3236" s="60">
        <v>97.35</v>
      </c>
      <c r="U3236" s="58">
        <f t="shared" si="50"/>
        <v>1778.02</v>
      </c>
    </row>
    <row r="3237" spans="1:21">
      <c r="A3237" s="59">
        <v>2301</v>
      </c>
      <c r="B3237" s="59" t="s">
        <v>1726</v>
      </c>
      <c r="C3237" s="59">
        <v>2201</v>
      </c>
      <c r="D3237" s="59" t="s">
        <v>87</v>
      </c>
      <c r="E3237" s="59" t="s">
        <v>1296</v>
      </c>
      <c r="F3237" s="59" t="s">
        <v>1297</v>
      </c>
      <c r="G3237" s="59">
        <v>9184100</v>
      </c>
      <c r="H3237" s="59" t="s">
        <v>93</v>
      </c>
      <c r="I3237" s="60">
        <v>7.64</v>
      </c>
      <c r="J3237" s="60">
        <v>14.75</v>
      </c>
      <c r="K3237" s="60">
        <v>12.21</v>
      </c>
      <c r="L3237" s="60">
        <v>10.68</v>
      </c>
      <c r="M3237" s="60">
        <v>10.5</v>
      </c>
      <c r="N3237" s="60">
        <v>6.53</v>
      </c>
      <c r="O3237" s="60">
        <v>0.44</v>
      </c>
      <c r="P3237" s="60">
        <v>1.36</v>
      </c>
      <c r="Q3237" s="60">
        <v>1.97</v>
      </c>
      <c r="R3237" s="60">
        <v>4.29</v>
      </c>
      <c r="S3237" s="60">
        <v>4.25</v>
      </c>
      <c r="T3237" s="60">
        <v>3.01</v>
      </c>
      <c r="U3237" s="58">
        <f t="shared" si="50"/>
        <v>77.63000000000001</v>
      </c>
    </row>
    <row r="3238" spans="1:21">
      <c r="A3238" s="59">
        <v>2301</v>
      </c>
      <c r="B3238" s="59" t="s">
        <v>1726</v>
      </c>
      <c r="C3238" s="59">
        <v>2201</v>
      </c>
      <c r="D3238" s="59" t="s">
        <v>87</v>
      </c>
      <c r="E3238" s="59" t="s">
        <v>1296</v>
      </c>
      <c r="F3238" s="59" t="s">
        <v>1297</v>
      </c>
      <c r="G3238" s="59">
        <v>9925000</v>
      </c>
      <c r="H3238" s="59" t="s">
        <v>1269</v>
      </c>
      <c r="I3238" s="60">
        <v>185.46</v>
      </c>
      <c r="J3238" s="60">
        <v>191.31</v>
      </c>
      <c r="K3238" s="60">
        <v>185.73</v>
      </c>
      <c r="L3238" s="60">
        <v>191.68</v>
      </c>
      <c r="M3238" s="60">
        <v>187.85</v>
      </c>
      <c r="N3238" s="60">
        <v>198.49</v>
      </c>
      <c r="O3238" s="60">
        <v>194.34</v>
      </c>
      <c r="P3238" s="60">
        <v>218.81</v>
      </c>
      <c r="Q3238" s="60">
        <v>233.64</v>
      </c>
      <c r="R3238" s="60">
        <v>197.03</v>
      </c>
      <c r="S3238" s="60">
        <v>204</v>
      </c>
      <c r="T3238" s="60">
        <v>165.5</v>
      </c>
      <c r="U3238" s="58">
        <f t="shared" si="50"/>
        <v>2353.84</v>
      </c>
    </row>
    <row r="3239" spans="1:21">
      <c r="A3239" s="59">
        <v>2301</v>
      </c>
      <c r="B3239" s="59" t="s">
        <v>1726</v>
      </c>
      <c r="C3239" s="59">
        <v>2201</v>
      </c>
      <c r="D3239" s="59" t="s">
        <v>87</v>
      </c>
      <c r="E3239" s="59" t="s">
        <v>1331</v>
      </c>
      <c r="F3239" s="59" t="s">
        <v>1332</v>
      </c>
      <c r="G3239" s="59">
        <v>9903000</v>
      </c>
      <c r="H3239" s="59" t="s">
        <v>1065</v>
      </c>
      <c r="I3239" s="60"/>
      <c r="J3239" s="60"/>
      <c r="K3239" s="60"/>
      <c r="L3239" s="60">
        <v>556.5</v>
      </c>
      <c r="M3239" s="60"/>
      <c r="N3239" s="60"/>
      <c r="O3239" s="60"/>
      <c r="P3239" s="60">
        <v>42</v>
      </c>
      <c r="Q3239" s="60"/>
      <c r="R3239" s="60"/>
      <c r="S3239" s="60"/>
      <c r="T3239" s="60"/>
      <c r="U3239" s="58">
        <f t="shared" si="50"/>
        <v>598.5</v>
      </c>
    </row>
    <row r="3240" spans="1:21">
      <c r="A3240" s="59">
        <v>2301</v>
      </c>
      <c r="B3240" s="59" t="s">
        <v>1726</v>
      </c>
      <c r="C3240" s="59">
        <v>2201</v>
      </c>
      <c r="D3240" s="59" t="s">
        <v>87</v>
      </c>
      <c r="E3240" s="59" t="s">
        <v>1331</v>
      </c>
      <c r="F3240" s="59" t="s">
        <v>1332</v>
      </c>
      <c r="G3240" s="59">
        <v>9921000</v>
      </c>
      <c r="H3240" s="59" t="s">
        <v>1137</v>
      </c>
      <c r="I3240" s="60"/>
      <c r="J3240" s="60"/>
      <c r="K3240" s="60"/>
      <c r="L3240" s="60"/>
      <c r="M3240" s="60">
        <v>0.32</v>
      </c>
      <c r="N3240" s="60"/>
      <c r="O3240" s="60"/>
      <c r="P3240" s="60"/>
      <c r="Q3240" s="60"/>
      <c r="R3240" s="60"/>
      <c r="S3240" s="60"/>
      <c r="T3240" s="60"/>
      <c r="U3240" s="58">
        <f t="shared" si="50"/>
        <v>0.32</v>
      </c>
    </row>
    <row r="3241" spans="1:21">
      <c r="A3241" s="59">
        <v>2301</v>
      </c>
      <c r="B3241" s="59" t="s">
        <v>1726</v>
      </c>
      <c r="C3241" s="59">
        <v>2201</v>
      </c>
      <c r="D3241" s="59" t="s">
        <v>87</v>
      </c>
      <c r="E3241" s="59" t="s">
        <v>1331</v>
      </c>
      <c r="F3241" s="59" t="s">
        <v>1332</v>
      </c>
      <c r="G3241" s="59">
        <v>9930200</v>
      </c>
      <c r="H3241" s="59" t="s">
        <v>1069</v>
      </c>
      <c r="I3241" s="60">
        <v>1.51</v>
      </c>
      <c r="J3241" s="60">
        <v>1.37</v>
      </c>
      <c r="K3241" s="60">
        <v>1.44</v>
      </c>
      <c r="L3241" s="60">
        <v>1.45</v>
      </c>
      <c r="M3241" s="60">
        <v>1.51</v>
      </c>
      <c r="N3241" s="60">
        <v>1.53</v>
      </c>
      <c r="O3241" s="60">
        <v>1.47</v>
      </c>
      <c r="P3241" s="60">
        <v>1.17</v>
      </c>
      <c r="Q3241" s="60">
        <v>1.45</v>
      </c>
      <c r="R3241" s="60">
        <v>1.36</v>
      </c>
      <c r="S3241" s="60">
        <v>1.42</v>
      </c>
      <c r="T3241" s="60">
        <v>1.37</v>
      </c>
      <c r="U3241" s="58">
        <f t="shared" si="50"/>
        <v>17.05</v>
      </c>
    </row>
    <row r="3242" spans="1:21">
      <c r="A3242" s="59">
        <v>2301</v>
      </c>
      <c r="B3242" s="59" t="s">
        <v>1726</v>
      </c>
      <c r="C3242" s="59">
        <v>2201</v>
      </c>
      <c r="D3242" s="59" t="s">
        <v>87</v>
      </c>
      <c r="E3242" s="59" t="s">
        <v>1337</v>
      </c>
      <c r="F3242" s="59" t="s">
        <v>1338</v>
      </c>
      <c r="G3242" s="59">
        <v>9903000</v>
      </c>
      <c r="H3242" s="59" t="s">
        <v>1065</v>
      </c>
      <c r="I3242" s="60"/>
      <c r="J3242" s="60"/>
      <c r="K3242" s="60"/>
      <c r="L3242" s="60"/>
      <c r="M3242" s="60"/>
      <c r="N3242" s="60"/>
      <c r="O3242" s="60"/>
      <c r="P3242" s="60"/>
      <c r="Q3242" s="60"/>
      <c r="R3242" s="60">
        <v>7.7</v>
      </c>
      <c r="S3242" s="60"/>
      <c r="T3242" s="60"/>
      <c r="U3242" s="58">
        <f t="shared" si="50"/>
        <v>7.7</v>
      </c>
    </row>
    <row r="3243" spans="1:21">
      <c r="A3243" s="59">
        <v>2301</v>
      </c>
      <c r="B3243" s="59" t="s">
        <v>1726</v>
      </c>
      <c r="C3243" s="59">
        <v>2201</v>
      </c>
      <c r="D3243" s="59" t="s">
        <v>87</v>
      </c>
      <c r="E3243" s="59" t="s">
        <v>1418</v>
      </c>
      <c r="F3243" s="59" t="s">
        <v>1419</v>
      </c>
      <c r="G3243" s="59">
        <v>9184100</v>
      </c>
      <c r="H3243" s="59" t="s">
        <v>93</v>
      </c>
      <c r="I3243" s="60"/>
      <c r="J3243" s="60"/>
      <c r="K3243" s="60"/>
      <c r="L3243" s="60"/>
      <c r="M3243" s="60"/>
      <c r="N3243" s="60"/>
      <c r="O3243" s="60"/>
      <c r="P3243" s="60"/>
      <c r="Q3243" s="60"/>
      <c r="R3243" s="60"/>
      <c r="S3243" s="60"/>
      <c r="T3243" s="60">
        <v>0.34</v>
      </c>
      <c r="U3243" s="58">
        <f t="shared" si="50"/>
        <v>0.34</v>
      </c>
    </row>
    <row r="3244" spans="1:21">
      <c r="A3244" s="59">
        <v>2301</v>
      </c>
      <c r="B3244" s="59" t="s">
        <v>1726</v>
      </c>
      <c r="C3244" s="59">
        <v>2201</v>
      </c>
      <c r="D3244" s="59" t="s">
        <v>87</v>
      </c>
      <c r="E3244" s="59" t="s">
        <v>1418</v>
      </c>
      <c r="F3244" s="59" t="s">
        <v>1419</v>
      </c>
      <c r="G3244" s="59">
        <v>9552000</v>
      </c>
      <c r="H3244" s="59" t="s">
        <v>1031</v>
      </c>
      <c r="I3244" s="60"/>
      <c r="J3244" s="60"/>
      <c r="K3244" s="60"/>
      <c r="L3244" s="60"/>
      <c r="M3244" s="60"/>
      <c r="N3244" s="60"/>
      <c r="O3244" s="60"/>
      <c r="P3244" s="60"/>
      <c r="Q3244" s="60"/>
      <c r="R3244" s="60"/>
      <c r="S3244" s="60"/>
      <c r="T3244" s="60">
        <v>0.38</v>
      </c>
      <c r="U3244" s="58">
        <f t="shared" si="50"/>
        <v>0.38</v>
      </c>
    </row>
    <row r="3245" spans="1:21">
      <c r="A3245" s="59">
        <v>2301</v>
      </c>
      <c r="B3245" s="59" t="s">
        <v>1726</v>
      </c>
      <c r="C3245" s="59">
        <v>2201</v>
      </c>
      <c r="D3245" s="59" t="s">
        <v>87</v>
      </c>
      <c r="E3245" s="59" t="s">
        <v>1418</v>
      </c>
      <c r="F3245" s="59" t="s">
        <v>1419</v>
      </c>
      <c r="G3245" s="59">
        <v>9553000</v>
      </c>
      <c r="H3245" s="59" t="s">
        <v>1032</v>
      </c>
      <c r="I3245" s="60"/>
      <c r="J3245" s="60"/>
      <c r="K3245" s="60"/>
      <c r="L3245" s="60"/>
      <c r="M3245" s="60"/>
      <c r="N3245" s="60"/>
      <c r="O3245" s="60"/>
      <c r="P3245" s="60"/>
      <c r="Q3245" s="60"/>
      <c r="R3245" s="60"/>
      <c r="S3245" s="60"/>
      <c r="T3245" s="60">
        <v>1.52</v>
      </c>
      <c r="U3245" s="58">
        <f t="shared" si="50"/>
        <v>1.52</v>
      </c>
    </row>
    <row r="3246" spans="1:21">
      <c r="A3246" s="59">
        <v>2301</v>
      </c>
      <c r="B3246" s="59" t="s">
        <v>1726</v>
      </c>
      <c r="C3246" s="59">
        <v>2201</v>
      </c>
      <c r="D3246" s="59" t="s">
        <v>87</v>
      </c>
      <c r="E3246" s="59" t="s">
        <v>1418</v>
      </c>
      <c r="F3246" s="59" t="s">
        <v>1419</v>
      </c>
      <c r="G3246" s="59">
        <v>9903000</v>
      </c>
      <c r="H3246" s="59" t="s">
        <v>1065</v>
      </c>
      <c r="I3246" s="60"/>
      <c r="J3246" s="60"/>
      <c r="K3246" s="60"/>
      <c r="L3246" s="60"/>
      <c r="M3246" s="60"/>
      <c r="N3246" s="60"/>
      <c r="O3246" s="60"/>
      <c r="P3246" s="60"/>
      <c r="Q3246" s="60"/>
      <c r="R3246" s="60"/>
      <c r="S3246" s="60"/>
      <c r="T3246" s="60">
        <v>15.75</v>
      </c>
      <c r="U3246" s="58">
        <f t="shared" si="50"/>
        <v>15.75</v>
      </c>
    </row>
    <row r="3247" spans="1:21">
      <c r="A3247" s="59">
        <v>2301</v>
      </c>
      <c r="B3247" s="59" t="s">
        <v>1726</v>
      </c>
      <c r="C3247" s="59">
        <v>2201</v>
      </c>
      <c r="D3247" s="59" t="s">
        <v>87</v>
      </c>
      <c r="E3247" s="59" t="s">
        <v>1418</v>
      </c>
      <c r="F3247" s="59" t="s">
        <v>1419</v>
      </c>
      <c r="G3247" s="59">
        <v>9930200</v>
      </c>
      <c r="H3247" s="59" t="s">
        <v>1069</v>
      </c>
      <c r="I3247" s="60"/>
      <c r="J3247" s="60"/>
      <c r="K3247" s="60"/>
      <c r="L3247" s="60"/>
      <c r="M3247" s="60"/>
      <c r="N3247" s="60"/>
      <c r="O3247" s="60"/>
      <c r="P3247" s="60"/>
      <c r="Q3247" s="60"/>
      <c r="R3247" s="60"/>
      <c r="S3247" s="60"/>
      <c r="T3247" s="60">
        <v>1.41</v>
      </c>
      <c r="U3247" s="58">
        <f t="shared" si="50"/>
        <v>1.41</v>
      </c>
    </row>
    <row r="3248" spans="1:21">
      <c r="A3248" s="59">
        <v>2301</v>
      </c>
      <c r="B3248" s="59" t="s">
        <v>1726</v>
      </c>
      <c r="C3248" s="59">
        <v>2201</v>
      </c>
      <c r="D3248" s="59" t="s">
        <v>87</v>
      </c>
      <c r="E3248" s="59" t="s">
        <v>112</v>
      </c>
      <c r="F3248" s="59" t="s">
        <v>113</v>
      </c>
      <c r="G3248" s="59">
        <v>9184100</v>
      </c>
      <c r="H3248" s="59" t="s">
        <v>93</v>
      </c>
      <c r="I3248" s="60">
        <v>351.39</v>
      </c>
      <c r="J3248" s="60">
        <v>627.22</v>
      </c>
      <c r="K3248" s="60">
        <v>474.05</v>
      </c>
      <c r="L3248" s="60">
        <v>422.46</v>
      </c>
      <c r="M3248" s="60">
        <v>414.97</v>
      </c>
      <c r="N3248" s="60">
        <v>276.72000000000003</v>
      </c>
      <c r="O3248" s="60">
        <v>15.8</v>
      </c>
      <c r="P3248" s="60">
        <v>46.51</v>
      </c>
      <c r="Q3248" s="60">
        <v>69.14</v>
      </c>
      <c r="R3248" s="60">
        <v>150.51</v>
      </c>
      <c r="S3248" s="60">
        <v>168.51</v>
      </c>
      <c r="T3248" s="60">
        <v>102.08</v>
      </c>
      <c r="U3248" s="58">
        <f t="shared" si="50"/>
        <v>3119.3600000000006</v>
      </c>
    </row>
    <row r="3249" spans="1:21">
      <c r="A3249" s="59">
        <v>2301</v>
      </c>
      <c r="B3249" s="59" t="s">
        <v>1726</v>
      </c>
      <c r="C3249" s="59">
        <v>2201</v>
      </c>
      <c r="D3249" s="59" t="s">
        <v>87</v>
      </c>
      <c r="E3249" s="59" t="s">
        <v>112</v>
      </c>
      <c r="F3249" s="59" t="s">
        <v>113</v>
      </c>
      <c r="G3249" s="59">
        <v>9408100</v>
      </c>
      <c r="H3249" s="59" t="s">
        <v>1426</v>
      </c>
      <c r="I3249" s="60">
        <v>8528.52</v>
      </c>
      <c r="J3249" s="60">
        <v>8136.48</v>
      </c>
      <c r="K3249" s="60">
        <v>7204.07</v>
      </c>
      <c r="L3249" s="60">
        <v>7581.79</v>
      </c>
      <c r="M3249" s="60">
        <v>7419.09</v>
      </c>
      <c r="N3249" s="60">
        <v>8392.33</v>
      </c>
      <c r="O3249" s="60">
        <v>6891.11</v>
      </c>
      <c r="P3249" s="60">
        <v>7467.68</v>
      </c>
      <c r="Q3249" s="60">
        <v>8203.3700000000008</v>
      </c>
      <c r="R3249" s="60">
        <v>6907.41</v>
      </c>
      <c r="S3249" s="60">
        <v>8117.12</v>
      </c>
      <c r="T3249" s="60">
        <v>5624.98</v>
      </c>
      <c r="U3249" s="58">
        <f t="shared" si="50"/>
        <v>90473.95</v>
      </c>
    </row>
    <row r="3250" spans="1:21">
      <c r="A3250" s="59">
        <v>2301</v>
      </c>
      <c r="B3250" s="59" t="s">
        <v>1726</v>
      </c>
      <c r="C3250" s="59">
        <v>2201</v>
      </c>
      <c r="D3250" s="59" t="s">
        <v>87</v>
      </c>
      <c r="E3250" s="59" t="s">
        <v>1478</v>
      </c>
      <c r="F3250" s="59" t="s">
        <v>1479</v>
      </c>
      <c r="G3250" s="59">
        <v>9184100</v>
      </c>
      <c r="H3250" s="59" t="s">
        <v>93</v>
      </c>
      <c r="I3250" s="60"/>
      <c r="J3250" s="60"/>
      <c r="K3250" s="60"/>
      <c r="L3250" s="60"/>
      <c r="M3250" s="60">
        <v>2.59</v>
      </c>
      <c r="N3250" s="60"/>
      <c r="O3250" s="60"/>
      <c r="P3250" s="60"/>
      <c r="Q3250" s="60"/>
      <c r="R3250" s="60"/>
      <c r="S3250" s="60"/>
      <c r="T3250" s="60"/>
      <c r="U3250" s="58">
        <f t="shared" si="50"/>
        <v>2.59</v>
      </c>
    </row>
    <row r="3251" spans="1:21">
      <c r="A3251" s="59">
        <v>2301</v>
      </c>
      <c r="B3251" s="59" t="s">
        <v>1726</v>
      </c>
      <c r="C3251" s="59">
        <v>2201</v>
      </c>
      <c r="D3251" s="59" t="s">
        <v>87</v>
      </c>
      <c r="E3251" s="59" t="s">
        <v>1478</v>
      </c>
      <c r="F3251" s="59" t="s">
        <v>1479</v>
      </c>
      <c r="G3251" s="59">
        <v>9408100</v>
      </c>
      <c r="H3251" s="59" t="s">
        <v>1426</v>
      </c>
      <c r="I3251" s="60"/>
      <c r="J3251" s="60"/>
      <c r="K3251" s="60"/>
      <c r="L3251" s="60"/>
      <c r="M3251" s="60">
        <v>46.29</v>
      </c>
      <c r="N3251" s="60"/>
      <c r="O3251" s="60"/>
      <c r="P3251" s="60"/>
      <c r="Q3251" s="60"/>
      <c r="R3251" s="60"/>
      <c r="S3251" s="60"/>
      <c r="T3251" s="60"/>
      <c r="U3251" s="58">
        <f t="shared" si="50"/>
        <v>46.29</v>
      </c>
    </row>
    <row r="3252" spans="1:21">
      <c r="A3252" s="59">
        <v>2301</v>
      </c>
      <c r="B3252" s="59" t="s">
        <v>1726</v>
      </c>
      <c r="C3252" s="59">
        <v>2201</v>
      </c>
      <c r="D3252" s="59" t="s">
        <v>87</v>
      </c>
      <c r="E3252" s="59" t="s">
        <v>114</v>
      </c>
      <c r="F3252" s="59" t="s">
        <v>114</v>
      </c>
      <c r="G3252" s="59">
        <v>9184100</v>
      </c>
      <c r="H3252" s="59" t="s">
        <v>93</v>
      </c>
      <c r="I3252" s="60"/>
      <c r="J3252" s="60">
        <v>0</v>
      </c>
      <c r="K3252" s="60">
        <v>0</v>
      </c>
      <c r="L3252" s="60"/>
      <c r="M3252" s="60">
        <v>0</v>
      </c>
      <c r="N3252" s="60"/>
      <c r="O3252" s="60"/>
      <c r="P3252" s="60"/>
      <c r="Q3252" s="60">
        <v>0</v>
      </c>
      <c r="R3252" s="60">
        <v>0</v>
      </c>
      <c r="S3252" s="60">
        <v>0</v>
      </c>
      <c r="T3252" s="60">
        <v>0</v>
      </c>
      <c r="U3252" s="58">
        <f t="shared" si="50"/>
        <v>0</v>
      </c>
    </row>
    <row r="3253" spans="1:21">
      <c r="A3253" s="59">
        <v>2301</v>
      </c>
      <c r="B3253" s="59" t="s">
        <v>1726</v>
      </c>
      <c r="C3253" s="59">
        <v>2201</v>
      </c>
      <c r="D3253" s="59" t="s">
        <v>87</v>
      </c>
      <c r="E3253" s="59" t="s">
        <v>114</v>
      </c>
      <c r="F3253" s="59" t="s">
        <v>114</v>
      </c>
      <c r="G3253" s="59">
        <v>9552000</v>
      </c>
      <c r="H3253" s="59" t="s">
        <v>1031</v>
      </c>
      <c r="I3253" s="60">
        <v>0</v>
      </c>
      <c r="J3253" s="60"/>
      <c r="K3253" s="60">
        <v>0</v>
      </c>
      <c r="L3253" s="60">
        <v>0</v>
      </c>
      <c r="M3253" s="60">
        <v>0</v>
      </c>
      <c r="N3253" s="60">
        <v>0</v>
      </c>
      <c r="O3253" s="60"/>
      <c r="P3253" s="60"/>
      <c r="Q3253" s="60"/>
      <c r="R3253" s="60"/>
      <c r="S3253" s="60">
        <v>0</v>
      </c>
      <c r="T3253" s="60"/>
      <c r="U3253" s="58">
        <f t="shared" si="50"/>
        <v>0</v>
      </c>
    </row>
    <row r="3254" spans="1:21">
      <c r="A3254" s="59">
        <v>2301</v>
      </c>
      <c r="B3254" s="59" t="s">
        <v>1726</v>
      </c>
      <c r="C3254" s="59">
        <v>2201</v>
      </c>
      <c r="D3254" s="59" t="s">
        <v>87</v>
      </c>
      <c r="E3254" s="59" t="s">
        <v>114</v>
      </c>
      <c r="F3254" s="59" t="s">
        <v>114</v>
      </c>
      <c r="G3254" s="59">
        <v>9553000</v>
      </c>
      <c r="H3254" s="59" t="s">
        <v>1032</v>
      </c>
      <c r="I3254" s="60">
        <v>0</v>
      </c>
      <c r="J3254" s="60"/>
      <c r="K3254" s="60">
        <v>0</v>
      </c>
      <c r="L3254" s="60">
        <v>0</v>
      </c>
      <c r="M3254" s="60">
        <v>0</v>
      </c>
      <c r="N3254" s="60">
        <v>0</v>
      </c>
      <c r="O3254" s="60"/>
      <c r="P3254" s="60"/>
      <c r="Q3254" s="60"/>
      <c r="R3254" s="60"/>
      <c r="S3254" s="60">
        <v>0</v>
      </c>
      <c r="T3254" s="60"/>
      <c r="U3254" s="58">
        <f t="shared" si="50"/>
        <v>0</v>
      </c>
    </row>
    <row r="3255" spans="1:21">
      <c r="A3255" s="59">
        <v>2301</v>
      </c>
      <c r="B3255" s="59" t="s">
        <v>1726</v>
      </c>
      <c r="C3255" s="59">
        <v>2201</v>
      </c>
      <c r="D3255" s="59" t="s">
        <v>87</v>
      </c>
      <c r="E3255" s="59" t="s">
        <v>114</v>
      </c>
      <c r="F3255" s="59" t="s">
        <v>114</v>
      </c>
      <c r="G3255" s="59">
        <v>9593000</v>
      </c>
      <c r="H3255" s="59" t="s">
        <v>1058</v>
      </c>
      <c r="I3255" s="60"/>
      <c r="J3255" s="60">
        <v>0</v>
      </c>
      <c r="K3255" s="60"/>
      <c r="L3255" s="60"/>
      <c r="M3255" s="60">
        <v>0</v>
      </c>
      <c r="N3255" s="60"/>
      <c r="O3255" s="60"/>
      <c r="P3255" s="60"/>
      <c r="Q3255" s="60"/>
      <c r="R3255" s="60"/>
      <c r="S3255" s="60"/>
      <c r="T3255" s="60"/>
      <c r="U3255" s="58">
        <f t="shared" si="50"/>
        <v>0</v>
      </c>
    </row>
    <row r="3256" spans="1:21">
      <c r="A3256" s="59">
        <v>2301</v>
      </c>
      <c r="B3256" s="59" t="s">
        <v>1726</v>
      </c>
      <c r="C3256" s="59">
        <v>2201</v>
      </c>
      <c r="D3256" s="59" t="s">
        <v>87</v>
      </c>
      <c r="E3256" s="59" t="s">
        <v>114</v>
      </c>
      <c r="F3256" s="59" t="s">
        <v>114</v>
      </c>
      <c r="G3256" s="59">
        <v>9903000</v>
      </c>
      <c r="H3256" s="59" t="s">
        <v>1065</v>
      </c>
      <c r="I3256" s="60">
        <v>0.03</v>
      </c>
      <c r="J3256" s="60"/>
      <c r="K3256" s="60">
        <v>0.02</v>
      </c>
      <c r="L3256" s="60"/>
      <c r="M3256" s="60"/>
      <c r="N3256" s="60"/>
      <c r="O3256" s="60"/>
      <c r="P3256" s="60">
        <v>0.04</v>
      </c>
      <c r="Q3256" s="60"/>
      <c r="R3256" s="60"/>
      <c r="S3256" s="60">
        <v>0.02</v>
      </c>
      <c r="T3256" s="60">
        <v>0.01</v>
      </c>
      <c r="U3256" s="58">
        <f t="shared" si="50"/>
        <v>0.12</v>
      </c>
    </row>
    <row r="3257" spans="1:21">
      <c r="A3257" s="59">
        <v>2301</v>
      </c>
      <c r="B3257" s="59" t="s">
        <v>1726</v>
      </c>
      <c r="C3257" s="59">
        <v>2201</v>
      </c>
      <c r="D3257" s="59" t="s">
        <v>87</v>
      </c>
      <c r="E3257" s="59" t="s">
        <v>114</v>
      </c>
      <c r="F3257" s="59" t="s">
        <v>114</v>
      </c>
      <c r="G3257" s="59">
        <v>9908000</v>
      </c>
      <c r="H3257" s="59" t="s">
        <v>1066</v>
      </c>
      <c r="I3257" s="60"/>
      <c r="J3257" s="60"/>
      <c r="K3257" s="60">
        <v>0</v>
      </c>
      <c r="L3257" s="60"/>
      <c r="M3257" s="60"/>
      <c r="N3257" s="60"/>
      <c r="O3257" s="60"/>
      <c r="P3257" s="60"/>
      <c r="Q3257" s="60"/>
      <c r="R3257" s="60"/>
      <c r="S3257" s="60"/>
      <c r="T3257" s="60"/>
      <c r="U3257" s="58">
        <f t="shared" si="50"/>
        <v>0</v>
      </c>
    </row>
    <row r="3258" spans="1:21">
      <c r="A3258" s="59">
        <v>2301</v>
      </c>
      <c r="B3258" s="59" t="s">
        <v>1726</v>
      </c>
      <c r="C3258" s="59">
        <v>2201</v>
      </c>
      <c r="D3258" s="59" t="s">
        <v>87</v>
      </c>
      <c r="E3258" s="59" t="s">
        <v>114</v>
      </c>
      <c r="F3258" s="59" t="s">
        <v>114</v>
      </c>
      <c r="G3258" s="59">
        <v>9920000</v>
      </c>
      <c r="H3258" s="59" t="s">
        <v>1068</v>
      </c>
      <c r="I3258" s="60"/>
      <c r="J3258" s="60">
        <v>0.06</v>
      </c>
      <c r="K3258" s="60"/>
      <c r="L3258" s="60"/>
      <c r="M3258" s="60">
        <v>0.01</v>
      </c>
      <c r="N3258" s="60"/>
      <c r="O3258" s="60">
        <v>0</v>
      </c>
      <c r="P3258" s="60">
        <v>0</v>
      </c>
      <c r="Q3258" s="60">
        <v>0.02</v>
      </c>
      <c r="R3258" s="60">
        <v>0.04</v>
      </c>
      <c r="S3258" s="60"/>
      <c r="T3258" s="60"/>
      <c r="U3258" s="58">
        <f t="shared" si="50"/>
        <v>0.13</v>
      </c>
    </row>
    <row r="3259" spans="1:21">
      <c r="A3259" s="59">
        <v>2301</v>
      </c>
      <c r="B3259" s="59" t="s">
        <v>1726</v>
      </c>
      <c r="C3259" s="59">
        <v>2201</v>
      </c>
      <c r="D3259" s="59" t="s">
        <v>87</v>
      </c>
      <c r="E3259" s="59" t="s">
        <v>114</v>
      </c>
      <c r="F3259" s="59" t="s">
        <v>114</v>
      </c>
      <c r="G3259" s="59">
        <v>9930200</v>
      </c>
      <c r="H3259" s="59" t="s">
        <v>1069</v>
      </c>
      <c r="I3259" s="60"/>
      <c r="J3259" s="60"/>
      <c r="K3259" s="60">
        <v>0</v>
      </c>
      <c r="L3259" s="60"/>
      <c r="M3259" s="60"/>
      <c r="N3259" s="60"/>
      <c r="O3259" s="60">
        <v>0</v>
      </c>
      <c r="P3259" s="60"/>
      <c r="Q3259" s="60"/>
      <c r="R3259" s="60"/>
      <c r="S3259" s="60">
        <v>0</v>
      </c>
      <c r="T3259" s="60"/>
      <c r="U3259" s="58">
        <f t="shared" si="50"/>
        <v>0</v>
      </c>
    </row>
    <row r="3260" spans="1:21">
      <c r="A3260" s="59">
        <v>2301</v>
      </c>
      <c r="B3260" s="59" t="s">
        <v>1726</v>
      </c>
      <c r="C3260" s="59">
        <v>2201</v>
      </c>
      <c r="D3260" s="59" t="s">
        <v>87</v>
      </c>
      <c r="E3260" s="59" t="s">
        <v>1666</v>
      </c>
      <c r="F3260" s="59" t="s">
        <v>1666</v>
      </c>
      <c r="G3260" s="59">
        <v>9184100</v>
      </c>
      <c r="H3260" s="59" t="s">
        <v>93</v>
      </c>
      <c r="I3260" s="60">
        <v>128.4</v>
      </c>
      <c r="J3260" s="60">
        <v>613.54999999999995</v>
      </c>
      <c r="K3260" s="60">
        <v>187.65</v>
      </c>
      <c r="L3260" s="60">
        <v>310.55</v>
      </c>
      <c r="M3260" s="60">
        <v>569.6</v>
      </c>
      <c r="N3260" s="60">
        <v>174.78</v>
      </c>
      <c r="O3260" s="60">
        <v>24.86</v>
      </c>
      <c r="P3260" s="60">
        <v>79</v>
      </c>
      <c r="Q3260" s="60">
        <v>119.9</v>
      </c>
      <c r="R3260" s="60">
        <v>204.61</v>
      </c>
      <c r="S3260" s="60">
        <v>149.94999999999999</v>
      </c>
      <c r="T3260" s="60">
        <v>106.54</v>
      </c>
      <c r="U3260" s="58">
        <f t="shared" si="50"/>
        <v>2669.39</v>
      </c>
    </row>
    <row r="3261" spans="1:21">
      <c r="A3261" s="59">
        <v>2301</v>
      </c>
      <c r="B3261" s="59" t="s">
        <v>1726</v>
      </c>
      <c r="C3261" s="59">
        <v>2201</v>
      </c>
      <c r="D3261" s="59" t="s">
        <v>87</v>
      </c>
      <c r="E3261" s="59" t="s">
        <v>1666</v>
      </c>
      <c r="F3261" s="59" t="s">
        <v>1666</v>
      </c>
      <c r="G3261" s="59">
        <v>9926000</v>
      </c>
      <c r="H3261" s="59" t="s">
        <v>1103</v>
      </c>
      <c r="I3261" s="60">
        <v>3116.37</v>
      </c>
      <c r="J3261" s="60">
        <v>7958.96</v>
      </c>
      <c r="K3261" s="60">
        <v>2851.63</v>
      </c>
      <c r="L3261" s="60">
        <v>5573.36</v>
      </c>
      <c r="M3261" s="60">
        <v>10183.5</v>
      </c>
      <c r="N3261" s="60">
        <v>5300.16</v>
      </c>
      <c r="O3261" s="60">
        <v>10843.68</v>
      </c>
      <c r="P3261" s="60">
        <v>12684.12</v>
      </c>
      <c r="Q3261" s="60">
        <v>14226.56</v>
      </c>
      <c r="R3261" s="60">
        <v>9390.0499999999993</v>
      </c>
      <c r="S3261" s="60">
        <v>7222.58</v>
      </c>
      <c r="T3261" s="60">
        <v>5871.07</v>
      </c>
      <c r="U3261" s="58">
        <f t="shared" si="50"/>
        <v>95222.040000000008</v>
      </c>
    </row>
    <row r="3262" spans="1:21">
      <c r="A3262" s="59">
        <v>2301</v>
      </c>
      <c r="B3262" s="59" t="s">
        <v>1726</v>
      </c>
      <c r="C3262" s="59">
        <v>2201</v>
      </c>
      <c r="D3262" s="59" t="s">
        <v>87</v>
      </c>
      <c r="E3262" s="59" t="s">
        <v>115</v>
      </c>
      <c r="F3262" s="59" t="s">
        <v>115</v>
      </c>
      <c r="G3262" s="59">
        <v>9184100</v>
      </c>
      <c r="H3262" s="59" t="s">
        <v>93</v>
      </c>
      <c r="I3262" s="60">
        <v>21.01</v>
      </c>
      <c r="J3262" s="60">
        <v>20.81</v>
      </c>
      <c r="K3262" s="60">
        <v>124.04</v>
      </c>
      <c r="L3262" s="60">
        <v>34.69</v>
      </c>
      <c r="M3262" s="60">
        <v>104.68</v>
      </c>
      <c r="N3262" s="60"/>
      <c r="O3262" s="60">
        <v>3.21</v>
      </c>
      <c r="P3262" s="60">
        <v>13.54</v>
      </c>
      <c r="Q3262" s="60">
        <v>15.63</v>
      </c>
      <c r="R3262" s="60">
        <v>45.64</v>
      </c>
      <c r="S3262" s="60"/>
      <c r="T3262" s="60">
        <v>26.63</v>
      </c>
      <c r="U3262" s="58">
        <f t="shared" si="50"/>
        <v>409.88</v>
      </c>
    </row>
    <row r="3263" spans="1:21">
      <c r="A3263" s="59">
        <v>2301</v>
      </c>
      <c r="B3263" s="59" t="s">
        <v>1726</v>
      </c>
      <c r="C3263" s="59">
        <v>2201</v>
      </c>
      <c r="D3263" s="59" t="s">
        <v>87</v>
      </c>
      <c r="E3263" s="59" t="s">
        <v>115</v>
      </c>
      <c r="F3263" s="59" t="s">
        <v>115</v>
      </c>
      <c r="G3263" s="59">
        <v>9408100</v>
      </c>
      <c r="H3263" s="59" t="s">
        <v>1426</v>
      </c>
      <c r="I3263" s="60">
        <v>509.91</v>
      </c>
      <c r="J3263" s="60">
        <v>269.8</v>
      </c>
      <c r="K3263" s="60">
        <v>1885.15</v>
      </c>
      <c r="L3263" s="60">
        <v>622.54</v>
      </c>
      <c r="M3263" s="60">
        <v>1871.35</v>
      </c>
      <c r="N3263" s="60"/>
      <c r="O3263" s="60">
        <v>1400.53</v>
      </c>
      <c r="P3263" s="60">
        <v>2173.16</v>
      </c>
      <c r="Q3263" s="60">
        <v>1853.95</v>
      </c>
      <c r="R3263" s="60">
        <v>2094.41</v>
      </c>
      <c r="S3263" s="60"/>
      <c r="T3263" s="60">
        <v>1467.82</v>
      </c>
      <c r="U3263" s="58">
        <f t="shared" si="50"/>
        <v>14148.619999999999</v>
      </c>
    </row>
    <row r="3264" spans="1:21">
      <c r="A3264" s="59">
        <v>2301</v>
      </c>
      <c r="B3264" s="59" t="s">
        <v>1726</v>
      </c>
      <c r="C3264" s="59">
        <v>2201</v>
      </c>
      <c r="D3264" s="59" t="s">
        <v>87</v>
      </c>
      <c r="E3264" s="59" t="s">
        <v>1667</v>
      </c>
      <c r="F3264" s="59" t="s">
        <v>1667</v>
      </c>
      <c r="G3264" s="59">
        <v>9184100</v>
      </c>
      <c r="H3264" s="59" t="s">
        <v>93</v>
      </c>
      <c r="I3264" s="60">
        <v>0.09</v>
      </c>
      <c r="J3264" s="60"/>
      <c r="K3264" s="60">
        <v>0.33</v>
      </c>
      <c r="L3264" s="60">
        <v>0.82</v>
      </c>
      <c r="M3264" s="60">
        <v>4.4400000000000004</v>
      </c>
      <c r="N3264" s="60">
        <v>0.52</v>
      </c>
      <c r="O3264" s="60">
        <v>0.04</v>
      </c>
      <c r="P3264" s="60">
        <v>0.01</v>
      </c>
      <c r="Q3264" s="60">
        <v>0.41</v>
      </c>
      <c r="R3264" s="60">
        <v>0.04</v>
      </c>
      <c r="S3264" s="60">
        <v>1.54</v>
      </c>
      <c r="T3264" s="60">
        <v>11.86</v>
      </c>
      <c r="U3264" s="58">
        <f t="shared" si="50"/>
        <v>20.100000000000001</v>
      </c>
    </row>
    <row r="3265" spans="1:21">
      <c r="A3265" s="59">
        <v>2301</v>
      </c>
      <c r="B3265" s="59" t="s">
        <v>1726</v>
      </c>
      <c r="C3265" s="59">
        <v>2201</v>
      </c>
      <c r="D3265" s="59" t="s">
        <v>87</v>
      </c>
      <c r="E3265" s="59" t="s">
        <v>1667</v>
      </c>
      <c r="F3265" s="59" t="s">
        <v>1667</v>
      </c>
      <c r="G3265" s="59">
        <v>9926000</v>
      </c>
      <c r="H3265" s="59" t="s">
        <v>1103</v>
      </c>
      <c r="I3265" s="60">
        <v>1.86</v>
      </c>
      <c r="J3265" s="60"/>
      <c r="K3265" s="60">
        <v>5.18</v>
      </c>
      <c r="L3265" s="60">
        <v>15.11</v>
      </c>
      <c r="M3265" s="60">
        <v>79.5</v>
      </c>
      <c r="N3265" s="60">
        <v>15.22</v>
      </c>
      <c r="O3265" s="60">
        <v>13.55</v>
      </c>
      <c r="P3265" s="60">
        <v>2.19</v>
      </c>
      <c r="Q3265" s="60">
        <v>48.54</v>
      </c>
      <c r="R3265" s="60">
        <v>1.69</v>
      </c>
      <c r="S3265" s="60">
        <v>74.19</v>
      </c>
      <c r="T3265" s="60">
        <v>653.96</v>
      </c>
      <c r="U3265" s="58">
        <f t="shared" si="50"/>
        <v>910.99</v>
      </c>
    </row>
    <row r="3266" spans="1:21">
      <c r="A3266" s="59">
        <v>2301</v>
      </c>
      <c r="B3266" s="59" t="s">
        <v>1726</v>
      </c>
      <c r="C3266" s="59">
        <v>2201</v>
      </c>
      <c r="D3266" s="59" t="s">
        <v>87</v>
      </c>
      <c r="E3266" s="59" t="s">
        <v>1668</v>
      </c>
      <c r="F3266" s="59" t="s">
        <v>1668</v>
      </c>
      <c r="G3266" s="59">
        <v>9184100</v>
      </c>
      <c r="H3266" s="59" t="s">
        <v>93</v>
      </c>
      <c r="I3266" s="60">
        <v>0.03</v>
      </c>
      <c r="J3266" s="60"/>
      <c r="K3266" s="60">
        <v>0.1</v>
      </c>
      <c r="L3266" s="60">
        <v>0.21</v>
      </c>
      <c r="M3266" s="60">
        <v>1.22</v>
      </c>
      <c r="N3266" s="60">
        <v>0.11</v>
      </c>
      <c r="O3266" s="60">
        <v>0</v>
      </c>
      <c r="P3266" s="60">
        <v>0</v>
      </c>
      <c r="Q3266" s="60">
        <v>0.12</v>
      </c>
      <c r="R3266" s="60">
        <v>0.01</v>
      </c>
      <c r="S3266" s="60">
        <v>0.35</v>
      </c>
      <c r="T3266" s="60">
        <v>3.27</v>
      </c>
      <c r="U3266" s="58">
        <f t="shared" si="50"/>
        <v>5.42</v>
      </c>
    </row>
    <row r="3267" spans="1:21">
      <c r="A3267" s="59">
        <v>2301</v>
      </c>
      <c r="B3267" s="59" t="s">
        <v>1726</v>
      </c>
      <c r="C3267" s="59">
        <v>2201</v>
      </c>
      <c r="D3267" s="59" t="s">
        <v>87</v>
      </c>
      <c r="E3267" s="59" t="s">
        <v>1668</v>
      </c>
      <c r="F3267" s="59" t="s">
        <v>1668</v>
      </c>
      <c r="G3267" s="59">
        <v>9408100</v>
      </c>
      <c r="H3267" s="59" t="s">
        <v>1426</v>
      </c>
      <c r="I3267" s="60">
        <v>0.51</v>
      </c>
      <c r="J3267" s="60"/>
      <c r="K3267" s="60">
        <v>1.43</v>
      </c>
      <c r="L3267" s="60">
        <v>4.17</v>
      </c>
      <c r="M3267" s="60">
        <v>21.94</v>
      </c>
      <c r="N3267" s="60">
        <v>3.34</v>
      </c>
      <c r="O3267" s="60">
        <v>3.74</v>
      </c>
      <c r="P3267" s="60">
        <v>0.6</v>
      </c>
      <c r="Q3267" s="60">
        <v>13.39</v>
      </c>
      <c r="R3267" s="60">
        <v>0.46</v>
      </c>
      <c r="S3267" s="60">
        <v>17.170000000000002</v>
      </c>
      <c r="T3267" s="60">
        <v>180.41</v>
      </c>
      <c r="U3267" s="58">
        <f t="shared" ref="U3267:U3321" si="51">SUM(I3267:T3267)</f>
        <v>247.16</v>
      </c>
    </row>
    <row r="3268" spans="1:21">
      <c r="A3268" s="59">
        <v>2301</v>
      </c>
      <c r="B3268" s="59" t="s">
        <v>1726</v>
      </c>
      <c r="C3268" s="59">
        <v>2201</v>
      </c>
      <c r="D3268" s="59" t="s">
        <v>87</v>
      </c>
      <c r="E3268" s="59" t="s">
        <v>1669</v>
      </c>
      <c r="F3268" s="59" t="s">
        <v>1669</v>
      </c>
      <c r="G3268" s="59">
        <v>9920000</v>
      </c>
      <c r="H3268" s="59" t="s">
        <v>1068</v>
      </c>
      <c r="I3268" s="60"/>
      <c r="J3268" s="60"/>
      <c r="K3268" s="60"/>
      <c r="L3268" s="60">
        <v>1.91</v>
      </c>
      <c r="M3268" s="60"/>
      <c r="N3268" s="60"/>
      <c r="O3268" s="60"/>
      <c r="P3268" s="60"/>
      <c r="Q3268" s="60"/>
      <c r="R3268" s="60"/>
      <c r="S3268" s="60"/>
      <c r="T3268" s="60"/>
      <c r="U3268" s="58">
        <f t="shared" si="51"/>
        <v>1.91</v>
      </c>
    </row>
    <row r="3269" spans="1:21">
      <c r="A3269" s="59">
        <v>2301</v>
      </c>
      <c r="B3269" s="59" t="s">
        <v>1726</v>
      </c>
      <c r="C3269" s="59">
        <v>2201</v>
      </c>
      <c r="D3269" s="59" t="s">
        <v>87</v>
      </c>
      <c r="E3269" s="59" t="s">
        <v>1669</v>
      </c>
      <c r="F3269" s="59" t="s">
        <v>1669</v>
      </c>
      <c r="G3269" s="59">
        <v>9930200</v>
      </c>
      <c r="H3269" s="59" t="s">
        <v>1069</v>
      </c>
      <c r="I3269" s="60"/>
      <c r="J3269" s="60"/>
      <c r="K3269" s="60">
        <v>7.97</v>
      </c>
      <c r="L3269" s="60"/>
      <c r="M3269" s="60"/>
      <c r="N3269" s="60"/>
      <c r="O3269" s="60">
        <v>228.17</v>
      </c>
      <c r="P3269" s="60"/>
      <c r="Q3269" s="60"/>
      <c r="R3269" s="60"/>
      <c r="S3269" s="60"/>
      <c r="T3269" s="60"/>
      <c r="U3269" s="58">
        <f t="shared" si="51"/>
        <v>236.14</v>
      </c>
    </row>
    <row r="3270" spans="1:21">
      <c r="A3270" s="59">
        <v>2301</v>
      </c>
      <c r="B3270" s="59" t="s">
        <v>1726</v>
      </c>
      <c r="C3270" s="59">
        <v>2201</v>
      </c>
      <c r="D3270" s="59" t="s">
        <v>87</v>
      </c>
      <c r="E3270" s="59" t="s">
        <v>1670</v>
      </c>
      <c r="F3270" s="59" t="s">
        <v>1670</v>
      </c>
      <c r="G3270" s="59">
        <v>9920000</v>
      </c>
      <c r="H3270" s="59" t="s">
        <v>1068</v>
      </c>
      <c r="I3270" s="60"/>
      <c r="J3270" s="60"/>
      <c r="K3270" s="60"/>
      <c r="L3270" s="60">
        <v>1.32</v>
      </c>
      <c r="M3270" s="60">
        <v>1.61</v>
      </c>
      <c r="N3270" s="60"/>
      <c r="O3270" s="60"/>
      <c r="P3270" s="60"/>
      <c r="Q3270" s="60">
        <v>118.89</v>
      </c>
      <c r="R3270" s="60"/>
      <c r="S3270" s="60"/>
      <c r="T3270" s="60"/>
      <c r="U3270" s="58">
        <f t="shared" si="51"/>
        <v>121.82000000000001</v>
      </c>
    </row>
    <row r="3271" spans="1:21">
      <c r="A3271" s="59">
        <v>2313</v>
      </c>
      <c r="B3271" s="59" t="s">
        <v>1727</v>
      </c>
      <c r="C3271" s="59">
        <v>2201</v>
      </c>
      <c r="D3271" s="59" t="s">
        <v>87</v>
      </c>
      <c r="E3271" s="59" t="s">
        <v>88</v>
      </c>
      <c r="F3271" s="59" t="s">
        <v>89</v>
      </c>
      <c r="G3271" s="59">
        <v>9999997</v>
      </c>
      <c r="H3271" s="59" t="s">
        <v>90</v>
      </c>
      <c r="I3271" s="60"/>
      <c r="J3271" s="60"/>
      <c r="K3271" s="60"/>
      <c r="L3271" s="60"/>
      <c r="M3271" s="60"/>
      <c r="N3271" s="60"/>
      <c r="O3271" s="60"/>
      <c r="P3271" s="60"/>
      <c r="Q3271" s="60">
        <v>-789.84</v>
      </c>
      <c r="R3271" s="60"/>
      <c r="S3271" s="60"/>
      <c r="T3271" s="60"/>
      <c r="U3271" s="58">
        <f t="shared" si="51"/>
        <v>-789.84</v>
      </c>
    </row>
    <row r="3272" spans="1:21">
      <c r="A3272" s="59">
        <v>2313</v>
      </c>
      <c r="B3272" s="59" t="s">
        <v>1727</v>
      </c>
      <c r="C3272" s="59">
        <v>2201</v>
      </c>
      <c r="D3272" s="59" t="s">
        <v>87</v>
      </c>
      <c r="E3272" s="59" t="s">
        <v>1013</v>
      </c>
      <c r="F3272" s="59" t="s">
        <v>1014</v>
      </c>
      <c r="G3272" s="59">
        <v>9184100</v>
      </c>
      <c r="H3272" s="59" t="s">
        <v>93</v>
      </c>
      <c r="I3272" s="60"/>
      <c r="J3272" s="60"/>
      <c r="K3272" s="60"/>
      <c r="L3272" s="60"/>
      <c r="M3272" s="60"/>
      <c r="N3272" s="60"/>
      <c r="O3272" s="60"/>
      <c r="P3272" s="60"/>
      <c r="Q3272" s="60">
        <v>465.12</v>
      </c>
      <c r="R3272" s="60"/>
      <c r="S3272" s="60"/>
      <c r="T3272" s="60"/>
      <c r="U3272" s="58">
        <f t="shared" si="51"/>
        <v>465.12</v>
      </c>
    </row>
    <row r="3273" spans="1:21">
      <c r="A3273" s="59">
        <v>2313</v>
      </c>
      <c r="B3273" s="59" t="s">
        <v>1727</v>
      </c>
      <c r="C3273" s="59">
        <v>2201</v>
      </c>
      <c r="D3273" s="59" t="s">
        <v>87</v>
      </c>
      <c r="E3273" s="59" t="s">
        <v>91</v>
      </c>
      <c r="F3273" s="59" t="s">
        <v>92</v>
      </c>
      <c r="G3273" s="59">
        <v>9184100</v>
      </c>
      <c r="H3273" s="59" t="s">
        <v>93</v>
      </c>
      <c r="I3273" s="60"/>
      <c r="J3273" s="60"/>
      <c r="K3273" s="60"/>
      <c r="L3273" s="60"/>
      <c r="M3273" s="60"/>
      <c r="N3273" s="60"/>
      <c r="O3273" s="60"/>
      <c r="P3273" s="60"/>
      <c r="Q3273" s="60">
        <v>72.36</v>
      </c>
      <c r="R3273" s="60"/>
      <c r="S3273" s="60"/>
      <c r="T3273" s="60"/>
      <c r="U3273" s="58">
        <f t="shared" si="51"/>
        <v>72.36</v>
      </c>
    </row>
    <row r="3274" spans="1:21">
      <c r="A3274" s="59">
        <v>2313</v>
      </c>
      <c r="B3274" s="59" t="s">
        <v>1727</v>
      </c>
      <c r="C3274" s="59">
        <v>2201</v>
      </c>
      <c r="D3274" s="59" t="s">
        <v>87</v>
      </c>
      <c r="E3274" s="59" t="s">
        <v>1075</v>
      </c>
      <c r="F3274" s="59" t="s">
        <v>1076</v>
      </c>
      <c r="G3274" s="59">
        <v>9184100</v>
      </c>
      <c r="H3274" s="59" t="s">
        <v>93</v>
      </c>
      <c r="I3274" s="60"/>
      <c r="J3274" s="60"/>
      <c r="K3274" s="60"/>
      <c r="L3274" s="60"/>
      <c r="M3274" s="60"/>
      <c r="N3274" s="60"/>
      <c r="O3274" s="60"/>
      <c r="P3274" s="60"/>
      <c r="Q3274" s="60">
        <v>33.409999999999997</v>
      </c>
      <c r="R3274" s="60"/>
      <c r="S3274" s="60"/>
      <c r="T3274" s="60"/>
      <c r="U3274" s="58">
        <f t="shared" si="51"/>
        <v>33.409999999999997</v>
      </c>
    </row>
    <row r="3275" spans="1:21">
      <c r="A3275" s="59">
        <v>2313</v>
      </c>
      <c r="B3275" s="59" t="s">
        <v>1727</v>
      </c>
      <c r="C3275" s="59">
        <v>2201</v>
      </c>
      <c r="D3275" s="59" t="s">
        <v>87</v>
      </c>
      <c r="E3275" s="59" t="s">
        <v>1079</v>
      </c>
      <c r="F3275" s="59" t="s">
        <v>1080</v>
      </c>
      <c r="G3275" s="59">
        <v>9184100</v>
      </c>
      <c r="H3275" s="59" t="s">
        <v>93</v>
      </c>
      <c r="I3275" s="60"/>
      <c r="J3275" s="60"/>
      <c r="K3275" s="60"/>
      <c r="L3275" s="60"/>
      <c r="M3275" s="60"/>
      <c r="N3275" s="60"/>
      <c r="O3275" s="60"/>
      <c r="P3275" s="60"/>
      <c r="Q3275" s="60">
        <v>5.49</v>
      </c>
      <c r="R3275" s="60"/>
      <c r="S3275" s="60"/>
      <c r="T3275" s="60"/>
      <c r="U3275" s="58">
        <f t="shared" si="51"/>
        <v>5.49</v>
      </c>
    </row>
    <row r="3276" spans="1:21">
      <c r="A3276" s="59">
        <v>2313</v>
      </c>
      <c r="B3276" s="59" t="s">
        <v>1727</v>
      </c>
      <c r="C3276" s="59">
        <v>2201</v>
      </c>
      <c r="D3276" s="59" t="s">
        <v>87</v>
      </c>
      <c r="E3276" s="59" t="s">
        <v>94</v>
      </c>
      <c r="F3276" s="59" t="s">
        <v>95</v>
      </c>
      <c r="G3276" s="59">
        <v>9184100</v>
      </c>
      <c r="H3276" s="59" t="s">
        <v>93</v>
      </c>
      <c r="I3276" s="60"/>
      <c r="J3276" s="60"/>
      <c r="K3276" s="60"/>
      <c r="L3276" s="60"/>
      <c r="M3276" s="60"/>
      <c r="N3276" s="60"/>
      <c r="O3276" s="60"/>
      <c r="P3276" s="60"/>
      <c r="Q3276" s="60">
        <v>0.51</v>
      </c>
      <c r="R3276" s="60"/>
      <c r="S3276" s="60"/>
      <c r="T3276" s="60"/>
      <c r="U3276" s="58">
        <f t="shared" si="51"/>
        <v>0.51</v>
      </c>
    </row>
    <row r="3277" spans="1:21">
      <c r="A3277" s="59">
        <v>2313</v>
      </c>
      <c r="B3277" s="59" t="s">
        <v>1727</v>
      </c>
      <c r="C3277" s="59">
        <v>2201</v>
      </c>
      <c r="D3277" s="59" t="s">
        <v>87</v>
      </c>
      <c r="E3277" s="59" t="s">
        <v>1106</v>
      </c>
      <c r="F3277" s="59" t="s">
        <v>1107</v>
      </c>
      <c r="G3277" s="59">
        <v>9184100</v>
      </c>
      <c r="H3277" s="59" t="s">
        <v>93</v>
      </c>
      <c r="I3277" s="60"/>
      <c r="J3277" s="60"/>
      <c r="K3277" s="60"/>
      <c r="L3277" s="60"/>
      <c r="M3277" s="60"/>
      <c r="N3277" s="60"/>
      <c r="O3277" s="60"/>
      <c r="P3277" s="60"/>
      <c r="Q3277" s="60">
        <v>1.87</v>
      </c>
      <c r="R3277" s="60"/>
      <c r="S3277" s="60"/>
      <c r="T3277" s="60"/>
      <c r="U3277" s="58">
        <f t="shared" si="51"/>
        <v>1.87</v>
      </c>
    </row>
    <row r="3278" spans="1:21">
      <c r="A3278" s="59">
        <v>2313</v>
      </c>
      <c r="B3278" s="59" t="s">
        <v>1727</v>
      </c>
      <c r="C3278" s="59">
        <v>2201</v>
      </c>
      <c r="D3278" s="59" t="s">
        <v>87</v>
      </c>
      <c r="E3278" s="59" t="s">
        <v>96</v>
      </c>
      <c r="F3278" s="59" t="s">
        <v>97</v>
      </c>
      <c r="G3278" s="59">
        <v>9184100</v>
      </c>
      <c r="H3278" s="59" t="s">
        <v>93</v>
      </c>
      <c r="I3278" s="60"/>
      <c r="J3278" s="60"/>
      <c r="K3278" s="60"/>
      <c r="L3278" s="60"/>
      <c r="M3278" s="60"/>
      <c r="N3278" s="60"/>
      <c r="O3278" s="60"/>
      <c r="P3278" s="60"/>
      <c r="Q3278" s="60">
        <v>0.28999999999999998</v>
      </c>
      <c r="R3278" s="60"/>
      <c r="S3278" s="60"/>
      <c r="T3278" s="60"/>
      <c r="U3278" s="58">
        <f t="shared" si="51"/>
        <v>0.28999999999999998</v>
      </c>
    </row>
    <row r="3279" spans="1:21">
      <c r="A3279" s="59">
        <v>2313</v>
      </c>
      <c r="B3279" s="59" t="s">
        <v>1727</v>
      </c>
      <c r="C3279" s="59">
        <v>2201</v>
      </c>
      <c r="D3279" s="59" t="s">
        <v>87</v>
      </c>
      <c r="E3279" s="59" t="s">
        <v>98</v>
      </c>
      <c r="F3279" s="59" t="s">
        <v>99</v>
      </c>
      <c r="G3279" s="59">
        <v>9184100</v>
      </c>
      <c r="H3279" s="59" t="s">
        <v>93</v>
      </c>
      <c r="I3279" s="60"/>
      <c r="J3279" s="60"/>
      <c r="K3279" s="60"/>
      <c r="L3279" s="60"/>
      <c r="M3279" s="60"/>
      <c r="N3279" s="60"/>
      <c r="O3279" s="60"/>
      <c r="P3279" s="60"/>
      <c r="Q3279" s="60">
        <v>125.83</v>
      </c>
      <c r="R3279" s="60"/>
      <c r="S3279" s="60"/>
      <c r="T3279" s="60"/>
      <c r="U3279" s="58">
        <f t="shared" si="51"/>
        <v>125.83</v>
      </c>
    </row>
    <row r="3280" spans="1:21">
      <c r="A3280" s="59">
        <v>2313</v>
      </c>
      <c r="B3280" s="59" t="s">
        <v>1727</v>
      </c>
      <c r="C3280" s="59">
        <v>2201</v>
      </c>
      <c r="D3280" s="59" t="s">
        <v>87</v>
      </c>
      <c r="E3280" s="59" t="s">
        <v>100</v>
      </c>
      <c r="F3280" s="59" t="s">
        <v>101</v>
      </c>
      <c r="G3280" s="59">
        <v>9184100</v>
      </c>
      <c r="H3280" s="59" t="s">
        <v>93</v>
      </c>
      <c r="I3280" s="60"/>
      <c r="J3280" s="60"/>
      <c r="K3280" s="60"/>
      <c r="L3280" s="60"/>
      <c r="M3280" s="60"/>
      <c r="N3280" s="60"/>
      <c r="O3280" s="60"/>
      <c r="P3280" s="60"/>
      <c r="Q3280" s="60">
        <v>9.09</v>
      </c>
      <c r="R3280" s="60"/>
      <c r="S3280" s="60"/>
      <c r="T3280" s="60"/>
      <c r="U3280" s="58">
        <f t="shared" si="51"/>
        <v>9.09</v>
      </c>
    </row>
    <row r="3281" spans="1:21">
      <c r="A3281" s="59">
        <v>2313</v>
      </c>
      <c r="B3281" s="59" t="s">
        <v>1727</v>
      </c>
      <c r="C3281" s="59">
        <v>2201</v>
      </c>
      <c r="D3281" s="59" t="s">
        <v>87</v>
      </c>
      <c r="E3281" s="59" t="s">
        <v>102</v>
      </c>
      <c r="F3281" s="59" t="s">
        <v>103</v>
      </c>
      <c r="G3281" s="59">
        <v>9184100</v>
      </c>
      <c r="H3281" s="59" t="s">
        <v>93</v>
      </c>
      <c r="I3281" s="60"/>
      <c r="J3281" s="60"/>
      <c r="K3281" s="60"/>
      <c r="L3281" s="60"/>
      <c r="M3281" s="60"/>
      <c r="N3281" s="60"/>
      <c r="O3281" s="60"/>
      <c r="P3281" s="60"/>
      <c r="Q3281" s="60">
        <v>5.79</v>
      </c>
      <c r="R3281" s="60"/>
      <c r="S3281" s="60"/>
      <c r="T3281" s="60"/>
      <c r="U3281" s="58">
        <f t="shared" si="51"/>
        <v>5.79</v>
      </c>
    </row>
    <row r="3282" spans="1:21">
      <c r="A3282" s="59">
        <v>2313</v>
      </c>
      <c r="B3282" s="59" t="s">
        <v>1727</v>
      </c>
      <c r="C3282" s="59">
        <v>2201</v>
      </c>
      <c r="D3282" s="59" t="s">
        <v>87</v>
      </c>
      <c r="E3282" s="59" t="s">
        <v>104</v>
      </c>
      <c r="F3282" s="59" t="s">
        <v>105</v>
      </c>
      <c r="G3282" s="59">
        <v>9184100</v>
      </c>
      <c r="H3282" s="59" t="s">
        <v>93</v>
      </c>
      <c r="I3282" s="60"/>
      <c r="J3282" s="60"/>
      <c r="K3282" s="60"/>
      <c r="L3282" s="60"/>
      <c r="M3282" s="60"/>
      <c r="N3282" s="60"/>
      <c r="O3282" s="60"/>
      <c r="P3282" s="60"/>
      <c r="Q3282" s="60">
        <v>18.8</v>
      </c>
      <c r="R3282" s="60"/>
      <c r="S3282" s="60"/>
      <c r="T3282" s="60"/>
      <c r="U3282" s="58">
        <f t="shared" si="51"/>
        <v>18.8</v>
      </c>
    </row>
    <row r="3283" spans="1:21">
      <c r="A3283" s="59">
        <v>2313</v>
      </c>
      <c r="B3283" s="59" t="s">
        <v>1727</v>
      </c>
      <c r="C3283" s="59">
        <v>2201</v>
      </c>
      <c r="D3283" s="59" t="s">
        <v>87</v>
      </c>
      <c r="E3283" s="59" t="s">
        <v>108</v>
      </c>
      <c r="F3283" s="59" t="s">
        <v>109</v>
      </c>
      <c r="G3283" s="59">
        <v>9184100</v>
      </c>
      <c r="H3283" s="59" t="s">
        <v>93</v>
      </c>
      <c r="I3283" s="60"/>
      <c r="J3283" s="60"/>
      <c r="K3283" s="60"/>
      <c r="L3283" s="60"/>
      <c r="M3283" s="60"/>
      <c r="N3283" s="60"/>
      <c r="O3283" s="60"/>
      <c r="P3283" s="60"/>
      <c r="Q3283" s="60">
        <v>4.08</v>
      </c>
      <c r="R3283" s="60"/>
      <c r="S3283" s="60"/>
      <c r="T3283" s="60"/>
      <c r="U3283" s="58">
        <f t="shared" si="51"/>
        <v>4.08</v>
      </c>
    </row>
    <row r="3284" spans="1:21">
      <c r="A3284" s="59">
        <v>2313</v>
      </c>
      <c r="B3284" s="59" t="s">
        <v>1727</v>
      </c>
      <c r="C3284" s="59">
        <v>2201</v>
      </c>
      <c r="D3284" s="59" t="s">
        <v>87</v>
      </c>
      <c r="E3284" s="59" t="s">
        <v>1124</v>
      </c>
      <c r="F3284" s="59" t="s">
        <v>1125</v>
      </c>
      <c r="G3284" s="59">
        <v>9184100</v>
      </c>
      <c r="H3284" s="59" t="s">
        <v>93</v>
      </c>
      <c r="I3284" s="60"/>
      <c r="J3284" s="60"/>
      <c r="K3284" s="60"/>
      <c r="L3284" s="60"/>
      <c r="M3284" s="60"/>
      <c r="N3284" s="60"/>
      <c r="O3284" s="60"/>
      <c r="P3284" s="60"/>
      <c r="Q3284" s="60">
        <v>0.15</v>
      </c>
      <c r="R3284" s="60"/>
      <c r="S3284" s="60"/>
      <c r="T3284" s="60"/>
      <c r="U3284" s="58">
        <f t="shared" si="51"/>
        <v>0.15</v>
      </c>
    </row>
    <row r="3285" spans="1:21">
      <c r="A3285" s="59">
        <v>2313</v>
      </c>
      <c r="B3285" s="59" t="s">
        <v>1727</v>
      </c>
      <c r="C3285" s="59">
        <v>2201</v>
      </c>
      <c r="D3285" s="59" t="s">
        <v>87</v>
      </c>
      <c r="E3285" s="59" t="s">
        <v>1296</v>
      </c>
      <c r="F3285" s="59" t="s">
        <v>1297</v>
      </c>
      <c r="G3285" s="59">
        <v>9184100</v>
      </c>
      <c r="H3285" s="59" t="s">
        <v>93</v>
      </c>
      <c r="I3285" s="60"/>
      <c r="J3285" s="60"/>
      <c r="K3285" s="60"/>
      <c r="L3285" s="60"/>
      <c r="M3285" s="60"/>
      <c r="N3285" s="60"/>
      <c r="O3285" s="60"/>
      <c r="P3285" s="60"/>
      <c r="Q3285" s="60">
        <v>0.93</v>
      </c>
      <c r="R3285" s="60"/>
      <c r="S3285" s="60"/>
      <c r="T3285" s="60"/>
      <c r="U3285" s="58">
        <f t="shared" si="51"/>
        <v>0.93</v>
      </c>
    </row>
    <row r="3286" spans="1:21">
      <c r="A3286" s="59">
        <v>2313</v>
      </c>
      <c r="B3286" s="59" t="s">
        <v>1727</v>
      </c>
      <c r="C3286" s="59">
        <v>2201</v>
      </c>
      <c r="D3286" s="59" t="s">
        <v>87</v>
      </c>
      <c r="E3286" s="59" t="s">
        <v>112</v>
      </c>
      <c r="F3286" s="59" t="s">
        <v>113</v>
      </c>
      <c r="G3286" s="59">
        <v>9184100</v>
      </c>
      <c r="H3286" s="59" t="s">
        <v>93</v>
      </c>
      <c r="I3286" s="60"/>
      <c r="J3286" s="60"/>
      <c r="K3286" s="60"/>
      <c r="L3286" s="60"/>
      <c r="M3286" s="60"/>
      <c r="N3286" s="60"/>
      <c r="O3286" s="60"/>
      <c r="P3286" s="60"/>
      <c r="Q3286" s="60">
        <v>46.12</v>
      </c>
      <c r="R3286" s="60"/>
      <c r="S3286" s="60"/>
      <c r="T3286" s="60"/>
      <c r="U3286" s="58">
        <f t="shared" si="51"/>
        <v>46.12</v>
      </c>
    </row>
    <row r="3287" spans="1:21">
      <c r="A3287" s="59">
        <v>2313</v>
      </c>
      <c r="B3287" s="59" t="s">
        <v>1727</v>
      </c>
      <c r="C3287" s="59">
        <v>2201</v>
      </c>
      <c r="D3287" s="59" t="s">
        <v>87</v>
      </c>
      <c r="E3287" s="59" t="s">
        <v>114</v>
      </c>
      <c r="F3287" s="59" t="s">
        <v>114</v>
      </c>
      <c r="G3287" s="59">
        <v>9184100</v>
      </c>
      <c r="H3287" s="59" t="s">
        <v>93</v>
      </c>
      <c r="I3287" s="60"/>
      <c r="J3287" s="60"/>
      <c r="K3287" s="60"/>
      <c r="L3287" s="60"/>
      <c r="M3287" s="60"/>
      <c r="N3287" s="60"/>
      <c r="O3287" s="60"/>
      <c r="P3287" s="60"/>
      <c r="Q3287" s="60">
        <v>0</v>
      </c>
      <c r="R3287" s="60"/>
      <c r="S3287" s="60"/>
      <c r="T3287" s="60"/>
      <c r="U3287" s="58">
        <f t="shared" si="51"/>
        <v>0</v>
      </c>
    </row>
    <row r="3288" spans="1:21">
      <c r="A3288" s="59">
        <v>2502</v>
      </c>
      <c r="B3288" s="59" t="s">
        <v>1728</v>
      </c>
      <c r="C3288" s="59">
        <v>2201</v>
      </c>
      <c r="D3288" s="59" t="s">
        <v>87</v>
      </c>
      <c r="E3288" s="59" t="s">
        <v>88</v>
      </c>
      <c r="F3288" s="59" t="s">
        <v>89</v>
      </c>
      <c r="G3288" s="59">
        <v>9999997</v>
      </c>
      <c r="H3288" s="59" t="s">
        <v>90</v>
      </c>
      <c r="I3288" s="60">
        <v>-469.19</v>
      </c>
      <c r="J3288" s="60">
        <v>-6477.46</v>
      </c>
      <c r="K3288" s="60"/>
      <c r="L3288" s="60"/>
      <c r="M3288" s="60">
        <v>-3537.22</v>
      </c>
      <c r="N3288" s="60">
        <v>-98.59</v>
      </c>
      <c r="O3288" s="60">
        <v>-176.7</v>
      </c>
      <c r="P3288" s="60">
        <v>-939.74</v>
      </c>
      <c r="Q3288" s="60">
        <v>-135.76</v>
      </c>
      <c r="R3288" s="60">
        <v>-6246.7</v>
      </c>
      <c r="S3288" s="60">
        <v>-204.23</v>
      </c>
      <c r="T3288" s="60"/>
      <c r="U3288" s="58">
        <f t="shared" si="51"/>
        <v>-18285.59</v>
      </c>
    </row>
    <row r="3289" spans="1:21">
      <c r="A3289" s="59">
        <v>2502</v>
      </c>
      <c r="B3289" s="59" t="s">
        <v>1728</v>
      </c>
      <c r="C3289" s="59">
        <v>2201</v>
      </c>
      <c r="D3289" s="59" t="s">
        <v>87</v>
      </c>
      <c r="E3289" s="59" t="s">
        <v>1013</v>
      </c>
      <c r="F3289" s="59" t="s">
        <v>1014</v>
      </c>
      <c r="G3289" s="59">
        <v>9184100</v>
      </c>
      <c r="H3289" s="59" t="s">
        <v>93</v>
      </c>
      <c r="I3289" s="60">
        <v>229.79</v>
      </c>
      <c r="J3289" s="60">
        <v>53.8</v>
      </c>
      <c r="K3289" s="60"/>
      <c r="L3289" s="60"/>
      <c r="M3289" s="60">
        <v>2491.44</v>
      </c>
      <c r="N3289" s="60">
        <v>62.29</v>
      </c>
      <c r="O3289" s="60">
        <v>122.22</v>
      </c>
      <c r="P3289" s="60">
        <v>601.03</v>
      </c>
      <c r="Q3289" s="60">
        <v>86.02</v>
      </c>
      <c r="R3289" s="60">
        <v>4089.04</v>
      </c>
      <c r="S3289" s="60">
        <v>118.81</v>
      </c>
      <c r="T3289" s="60"/>
      <c r="U3289" s="58">
        <f t="shared" si="51"/>
        <v>7854.44</v>
      </c>
    </row>
    <row r="3290" spans="1:21">
      <c r="A3290" s="59">
        <v>2502</v>
      </c>
      <c r="B3290" s="59" t="s">
        <v>1728</v>
      </c>
      <c r="C3290" s="59">
        <v>2201</v>
      </c>
      <c r="D3290" s="59" t="s">
        <v>87</v>
      </c>
      <c r="E3290" s="59" t="s">
        <v>91</v>
      </c>
      <c r="F3290" s="59" t="s">
        <v>92</v>
      </c>
      <c r="G3290" s="59">
        <v>9184100</v>
      </c>
      <c r="H3290" s="59" t="s">
        <v>93</v>
      </c>
      <c r="I3290" s="60">
        <v>117.53</v>
      </c>
      <c r="J3290" s="60">
        <v>19.28</v>
      </c>
      <c r="K3290" s="60"/>
      <c r="L3290" s="60"/>
      <c r="M3290" s="60">
        <v>128.94</v>
      </c>
      <c r="N3290" s="60">
        <v>10.75</v>
      </c>
      <c r="O3290" s="60">
        <v>8.25</v>
      </c>
      <c r="P3290" s="60">
        <v>95.09</v>
      </c>
      <c r="Q3290" s="60">
        <v>14.54</v>
      </c>
      <c r="R3290" s="60">
        <v>165.47</v>
      </c>
      <c r="S3290" s="60">
        <v>32.39</v>
      </c>
      <c r="T3290" s="60"/>
      <c r="U3290" s="58">
        <f t="shared" si="51"/>
        <v>592.24</v>
      </c>
    </row>
    <row r="3291" spans="1:21">
      <c r="A3291" s="59">
        <v>2502</v>
      </c>
      <c r="B3291" s="59" t="s">
        <v>1728</v>
      </c>
      <c r="C3291" s="59">
        <v>2201</v>
      </c>
      <c r="D3291" s="59" t="s">
        <v>87</v>
      </c>
      <c r="E3291" s="59" t="s">
        <v>1075</v>
      </c>
      <c r="F3291" s="59" t="s">
        <v>1076</v>
      </c>
      <c r="G3291" s="59">
        <v>9184100</v>
      </c>
      <c r="H3291" s="59" t="s">
        <v>93</v>
      </c>
      <c r="I3291" s="60"/>
      <c r="J3291" s="60"/>
      <c r="K3291" s="60"/>
      <c r="L3291" s="60"/>
      <c r="M3291" s="60"/>
      <c r="N3291" s="60"/>
      <c r="O3291" s="60"/>
      <c r="P3291" s="60"/>
      <c r="Q3291" s="60"/>
      <c r="R3291" s="60">
        <v>392.4</v>
      </c>
      <c r="S3291" s="60"/>
      <c r="T3291" s="60"/>
      <c r="U3291" s="58">
        <f t="shared" si="51"/>
        <v>392.4</v>
      </c>
    </row>
    <row r="3292" spans="1:21">
      <c r="A3292" s="59">
        <v>2502</v>
      </c>
      <c r="B3292" s="59" t="s">
        <v>1728</v>
      </c>
      <c r="C3292" s="59">
        <v>2201</v>
      </c>
      <c r="D3292" s="59" t="s">
        <v>87</v>
      </c>
      <c r="E3292" s="59" t="s">
        <v>1077</v>
      </c>
      <c r="F3292" s="59" t="s">
        <v>1078</v>
      </c>
      <c r="G3292" s="59">
        <v>9184100</v>
      </c>
      <c r="H3292" s="59" t="s">
        <v>93</v>
      </c>
      <c r="I3292" s="60"/>
      <c r="J3292" s="60"/>
      <c r="K3292" s="60"/>
      <c r="L3292" s="60"/>
      <c r="M3292" s="60"/>
      <c r="N3292" s="60"/>
      <c r="O3292" s="60"/>
      <c r="P3292" s="60"/>
      <c r="Q3292" s="60"/>
      <c r="R3292" s="60">
        <v>-2.5499999999999998</v>
      </c>
      <c r="S3292" s="60"/>
      <c r="T3292" s="60"/>
      <c r="U3292" s="58">
        <f t="shared" si="51"/>
        <v>-2.5499999999999998</v>
      </c>
    </row>
    <row r="3293" spans="1:21">
      <c r="A3293" s="59">
        <v>2502</v>
      </c>
      <c r="B3293" s="59" t="s">
        <v>1728</v>
      </c>
      <c r="C3293" s="59">
        <v>2201</v>
      </c>
      <c r="D3293" s="59" t="s">
        <v>87</v>
      </c>
      <c r="E3293" s="59" t="s">
        <v>1079</v>
      </c>
      <c r="F3293" s="59" t="s">
        <v>1080</v>
      </c>
      <c r="G3293" s="59">
        <v>9184100</v>
      </c>
      <c r="H3293" s="59" t="s">
        <v>93</v>
      </c>
      <c r="I3293" s="60"/>
      <c r="J3293" s="60"/>
      <c r="K3293" s="60"/>
      <c r="L3293" s="60"/>
      <c r="M3293" s="60"/>
      <c r="N3293" s="60"/>
      <c r="O3293" s="60"/>
      <c r="P3293" s="60"/>
      <c r="Q3293" s="60"/>
      <c r="R3293" s="60">
        <v>-26.04</v>
      </c>
      <c r="S3293" s="60"/>
      <c r="T3293" s="60"/>
      <c r="U3293" s="58">
        <f t="shared" si="51"/>
        <v>-26.04</v>
      </c>
    </row>
    <row r="3294" spans="1:21">
      <c r="A3294" s="59">
        <v>2502</v>
      </c>
      <c r="B3294" s="59" t="s">
        <v>1728</v>
      </c>
      <c r="C3294" s="59">
        <v>2201</v>
      </c>
      <c r="D3294" s="59" t="s">
        <v>87</v>
      </c>
      <c r="E3294" s="59" t="s">
        <v>94</v>
      </c>
      <c r="F3294" s="59" t="s">
        <v>95</v>
      </c>
      <c r="G3294" s="59">
        <v>9184100</v>
      </c>
      <c r="H3294" s="59" t="s">
        <v>93</v>
      </c>
      <c r="I3294" s="60">
        <v>0.27</v>
      </c>
      <c r="J3294" s="60">
        <v>0.02</v>
      </c>
      <c r="K3294" s="60"/>
      <c r="L3294" s="60"/>
      <c r="M3294" s="60">
        <v>0.59</v>
      </c>
      <c r="N3294" s="60">
        <v>0.1</v>
      </c>
      <c r="O3294" s="60">
        <v>0.47</v>
      </c>
      <c r="P3294" s="60">
        <v>0.55000000000000004</v>
      </c>
      <c r="Q3294" s="60">
        <v>0.08</v>
      </c>
      <c r="R3294" s="60">
        <v>14.11</v>
      </c>
      <c r="S3294" s="60">
        <v>0.11</v>
      </c>
      <c r="T3294" s="60"/>
      <c r="U3294" s="58">
        <f t="shared" si="51"/>
        <v>16.299999999999997</v>
      </c>
    </row>
    <row r="3295" spans="1:21">
      <c r="A3295" s="59">
        <v>2502</v>
      </c>
      <c r="B3295" s="59" t="s">
        <v>1728</v>
      </c>
      <c r="C3295" s="59">
        <v>2201</v>
      </c>
      <c r="D3295" s="59" t="s">
        <v>87</v>
      </c>
      <c r="E3295" s="59" t="s">
        <v>1104</v>
      </c>
      <c r="F3295" s="59" t="s">
        <v>1105</v>
      </c>
      <c r="G3295" s="59">
        <v>9184100</v>
      </c>
      <c r="H3295" s="59" t="s">
        <v>93</v>
      </c>
      <c r="I3295" s="60">
        <v>0.08</v>
      </c>
      <c r="J3295" s="60"/>
      <c r="K3295" s="60"/>
      <c r="L3295" s="60"/>
      <c r="M3295" s="60">
        <v>1.32</v>
      </c>
      <c r="N3295" s="60">
        <v>0.04</v>
      </c>
      <c r="O3295" s="60">
        <v>0.05</v>
      </c>
      <c r="P3295" s="60">
        <v>0.37</v>
      </c>
      <c r="Q3295" s="60"/>
      <c r="R3295" s="60"/>
      <c r="S3295" s="60"/>
      <c r="T3295" s="60"/>
      <c r="U3295" s="58">
        <f t="shared" si="51"/>
        <v>1.8600000000000003</v>
      </c>
    </row>
    <row r="3296" spans="1:21">
      <c r="A3296" s="59">
        <v>2502</v>
      </c>
      <c r="B3296" s="59" t="s">
        <v>1728</v>
      </c>
      <c r="C3296" s="59">
        <v>2201</v>
      </c>
      <c r="D3296" s="59" t="s">
        <v>87</v>
      </c>
      <c r="E3296" s="59" t="s">
        <v>1106</v>
      </c>
      <c r="F3296" s="59" t="s">
        <v>1107</v>
      </c>
      <c r="G3296" s="59">
        <v>9184100</v>
      </c>
      <c r="H3296" s="59" t="s">
        <v>93</v>
      </c>
      <c r="I3296" s="60">
        <v>0.69</v>
      </c>
      <c r="J3296" s="60"/>
      <c r="K3296" s="60"/>
      <c r="L3296" s="60"/>
      <c r="M3296" s="60">
        <v>4.51</v>
      </c>
      <c r="N3296" s="60">
        <v>1.97</v>
      </c>
      <c r="O3296" s="60">
        <v>-2.8</v>
      </c>
      <c r="P3296" s="60">
        <v>2.73</v>
      </c>
      <c r="Q3296" s="60">
        <v>0.02</v>
      </c>
      <c r="R3296" s="60">
        <v>9.26</v>
      </c>
      <c r="S3296" s="60">
        <v>0.3</v>
      </c>
      <c r="T3296" s="60"/>
      <c r="U3296" s="58">
        <f t="shared" si="51"/>
        <v>16.68</v>
      </c>
    </row>
    <row r="3297" spans="1:21">
      <c r="A3297" s="59">
        <v>2502</v>
      </c>
      <c r="B3297" s="59" t="s">
        <v>1728</v>
      </c>
      <c r="C3297" s="59">
        <v>2201</v>
      </c>
      <c r="D3297" s="59" t="s">
        <v>87</v>
      </c>
      <c r="E3297" s="59" t="s">
        <v>96</v>
      </c>
      <c r="F3297" s="59" t="s">
        <v>97</v>
      </c>
      <c r="G3297" s="59">
        <v>9184100</v>
      </c>
      <c r="H3297" s="59" t="s">
        <v>93</v>
      </c>
      <c r="I3297" s="60">
        <v>0.53</v>
      </c>
      <c r="J3297" s="60">
        <v>0.06</v>
      </c>
      <c r="K3297" s="60"/>
      <c r="L3297" s="60"/>
      <c r="M3297" s="60">
        <v>1.74</v>
      </c>
      <c r="N3297" s="60">
        <v>0.11</v>
      </c>
      <c r="O3297" s="60">
        <v>0.1</v>
      </c>
      <c r="P3297" s="60">
        <v>0.49</v>
      </c>
      <c r="Q3297" s="60">
        <v>0</v>
      </c>
      <c r="R3297" s="60">
        <v>7.34</v>
      </c>
      <c r="S3297" s="60">
        <v>0.11</v>
      </c>
      <c r="T3297" s="60"/>
      <c r="U3297" s="58">
        <f t="shared" si="51"/>
        <v>10.48</v>
      </c>
    </row>
    <row r="3298" spans="1:21">
      <c r="A3298" s="59">
        <v>2502</v>
      </c>
      <c r="B3298" s="59" t="s">
        <v>1728</v>
      </c>
      <c r="C3298" s="59">
        <v>2201</v>
      </c>
      <c r="D3298" s="59" t="s">
        <v>87</v>
      </c>
      <c r="E3298" s="59" t="s">
        <v>98</v>
      </c>
      <c r="F3298" s="59" t="s">
        <v>99</v>
      </c>
      <c r="G3298" s="59">
        <v>9184100</v>
      </c>
      <c r="H3298" s="59" t="s">
        <v>93</v>
      </c>
      <c r="I3298" s="60">
        <v>53.71</v>
      </c>
      <c r="J3298" s="60">
        <v>11.26</v>
      </c>
      <c r="K3298" s="60"/>
      <c r="L3298" s="60"/>
      <c r="M3298" s="60">
        <v>415.73</v>
      </c>
      <c r="N3298" s="60">
        <v>2.91</v>
      </c>
      <c r="O3298" s="60">
        <v>22.44</v>
      </c>
      <c r="P3298" s="60">
        <v>96.74</v>
      </c>
      <c r="Q3298" s="60">
        <v>14.82</v>
      </c>
      <c r="R3298" s="60">
        <v>541.73</v>
      </c>
      <c r="S3298" s="60">
        <v>20.53</v>
      </c>
      <c r="T3298" s="60"/>
      <c r="U3298" s="58">
        <f t="shared" si="51"/>
        <v>1179.8700000000001</v>
      </c>
    </row>
    <row r="3299" spans="1:21">
      <c r="A3299" s="59">
        <v>2502</v>
      </c>
      <c r="B3299" s="59" t="s">
        <v>1728</v>
      </c>
      <c r="C3299" s="59">
        <v>2201</v>
      </c>
      <c r="D3299" s="59" t="s">
        <v>87</v>
      </c>
      <c r="E3299" s="59" t="s">
        <v>100</v>
      </c>
      <c r="F3299" s="59" t="s">
        <v>101</v>
      </c>
      <c r="G3299" s="59">
        <v>9184100</v>
      </c>
      <c r="H3299" s="59" t="s">
        <v>93</v>
      </c>
      <c r="I3299" s="60">
        <v>14.91</v>
      </c>
      <c r="J3299" s="60">
        <v>3.61</v>
      </c>
      <c r="K3299" s="60"/>
      <c r="L3299" s="60"/>
      <c r="M3299" s="60">
        <v>103.87</v>
      </c>
      <c r="N3299" s="60">
        <v>0.52</v>
      </c>
      <c r="O3299" s="60">
        <v>5.17</v>
      </c>
      <c r="P3299" s="60">
        <v>25.16</v>
      </c>
      <c r="Q3299" s="60">
        <v>3.85</v>
      </c>
      <c r="R3299" s="60">
        <v>161.80000000000001</v>
      </c>
      <c r="S3299" s="60">
        <v>5.34</v>
      </c>
      <c r="T3299" s="60"/>
      <c r="U3299" s="58">
        <f t="shared" si="51"/>
        <v>324.22999999999996</v>
      </c>
    </row>
    <row r="3300" spans="1:21">
      <c r="A3300" s="59">
        <v>2502</v>
      </c>
      <c r="B3300" s="59" t="s">
        <v>1728</v>
      </c>
      <c r="C3300" s="59">
        <v>2201</v>
      </c>
      <c r="D3300" s="59" t="s">
        <v>87</v>
      </c>
      <c r="E3300" s="59" t="s">
        <v>102</v>
      </c>
      <c r="F3300" s="59" t="s">
        <v>103</v>
      </c>
      <c r="G3300" s="59">
        <v>9184100</v>
      </c>
      <c r="H3300" s="59" t="s">
        <v>93</v>
      </c>
      <c r="I3300" s="60">
        <v>0.03</v>
      </c>
      <c r="J3300" s="60">
        <v>0.01</v>
      </c>
      <c r="K3300" s="60"/>
      <c r="L3300" s="60"/>
      <c r="M3300" s="60">
        <v>0.19</v>
      </c>
      <c r="N3300" s="60">
        <v>0</v>
      </c>
      <c r="O3300" s="60">
        <v>0.01</v>
      </c>
      <c r="P3300" s="60">
        <v>0.05</v>
      </c>
      <c r="Q3300" s="60">
        <v>0.01</v>
      </c>
      <c r="R3300" s="60">
        <v>0.31</v>
      </c>
      <c r="S3300" s="60">
        <v>0.01</v>
      </c>
      <c r="T3300" s="60"/>
      <c r="U3300" s="58">
        <f t="shared" si="51"/>
        <v>0.62000000000000011</v>
      </c>
    </row>
    <row r="3301" spans="1:21">
      <c r="A3301" s="59">
        <v>2502</v>
      </c>
      <c r="B3301" s="59" t="s">
        <v>1728</v>
      </c>
      <c r="C3301" s="59">
        <v>2201</v>
      </c>
      <c r="D3301" s="59" t="s">
        <v>87</v>
      </c>
      <c r="E3301" s="59" t="s">
        <v>1112</v>
      </c>
      <c r="F3301" s="59" t="s">
        <v>1113</v>
      </c>
      <c r="G3301" s="59">
        <v>9184100</v>
      </c>
      <c r="H3301" s="59" t="s">
        <v>93</v>
      </c>
      <c r="I3301" s="60">
        <v>0.27</v>
      </c>
      <c r="J3301" s="60"/>
      <c r="K3301" s="60"/>
      <c r="L3301" s="60"/>
      <c r="M3301" s="60">
        <v>0.23</v>
      </c>
      <c r="N3301" s="60">
        <v>0</v>
      </c>
      <c r="O3301" s="60">
        <v>0.43</v>
      </c>
      <c r="P3301" s="60">
        <v>0.15</v>
      </c>
      <c r="Q3301" s="60">
        <v>0.01</v>
      </c>
      <c r="R3301" s="60">
        <v>6.74</v>
      </c>
      <c r="S3301" s="60">
        <v>0.09</v>
      </c>
      <c r="T3301" s="60"/>
      <c r="U3301" s="58">
        <f t="shared" si="51"/>
        <v>7.92</v>
      </c>
    </row>
    <row r="3302" spans="1:21">
      <c r="A3302" s="59">
        <v>2502</v>
      </c>
      <c r="B3302" s="59" t="s">
        <v>1728</v>
      </c>
      <c r="C3302" s="59">
        <v>2201</v>
      </c>
      <c r="D3302" s="59" t="s">
        <v>87</v>
      </c>
      <c r="E3302" s="59" t="s">
        <v>104</v>
      </c>
      <c r="F3302" s="59" t="s">
        <v>105</v>
      </c>
      <c r="G3302" s="59">
        <v>9184100</v>
      </c>
      <c r="H3302" s="59" t="s">
        <v>93</v>
      </c>
      <c r="I3302" s="60">
        <v>13.09</v>
      </c>
      <c r="J3302" s="60">
        <v>3.33</v>
      </c>
      <c r="K3302" s="60"/>
      <c r="L3302" s="60"/>
      <c r="M3302" s="60">
        <v>90.47</v>
      </c>
      <c r="N3302" s="60">
        <v>4.18</v>
      </c>
      <c r="O3302" s="60">
        <v>5.38</v>
      </c>
      <c r="P3302" s="60">
        <v>26.56</v>
      </c>
      <c r="Q3302" s="60">
        <v>4.16</v>
      </c>
      <c r="R3302" s="60">
        <v>181.67</v>
      </c>
      <c r="S3302" s="60">
        <v>10.14</v>
      </c>
      <c r="T3302" s="60"/>
      <c r="U3302" s="58">
        <f t="shared" si="51"/>
        <v>338.97999999999996</v>
      </c>
    </row>
    <row r="3303" spans="1:21">
      <c r="A3303" s="59">
        <v>2502</v>
      </c>
      <c r="B3303" s="59" t="s">
        <v>1728</v>
      </c>
      <c r="C3303" s="59">
        <v>2201</v>
      </c>
      <c r="D3303" s="59" t="s">
        <v>87</v>
      </c>
      <c r="E3303" s="59" t="s">
        <v>106</v>
      </c>
      <c r="F3303" s="59" t="s">
        <v>107</v>
      </c>
      <c r="G3303" s="59">
        <v>9184100</v>
      </c>
      <c r="H3303" s="59" t="s">
        <v>93</v>
      </c>
      <c r="I3303" s="60"/>
      <c r="J3303" s="60"/>
      <c r="K3303" s="60"/>
      <c r="L3303" s="60"/>
      <c r="M3303" s="60">
        <v>27.05</v>
      </c>
      <c r="N3303" s="60">
        <v>0.84</v>
      </c>
      <c r="O3303" s="60">
        <v>1.56</v>
      </c>
      <c r="P3303" s="60">
        <v>7.62</v>
      </c>
      <c r="Q3303" s="60">
        <v>1.17</v>
      </c>
      <c r="R3303" s="60">
        <v>48.99</v>
      </c>
      <c r="S3303" s="60">
        <v>-2.76</v>
      </c>
      <c r="T3303" s="60"/>
      <c r="U3303" s="58">
        <f t="shared" si="51"/>
        <v>84.47</v>
      </c>
    </row>
    <row r="3304" spans="1:21">
      <c r="A3304" s="59">
        <v>2502</v>
      </c>
      <c r="B3304" s="59" t="s">
        <v>1728</v>
      </c>
      <c r="C3304" s="59">
        <v>2201</v>
      </c>
      <c r="D3304" s="59" t="s">
        <v>87</v>
      </c>
      <c r="E3304" s="59" t="s">
        <v>108</v>
      </c>
      <c r="F3304" s="59" t="s">
        <v>109</v>
      </c>
      <c r="G3304" s="59">
        <v>9184100</v>
      </c>
      <c r="H3304" s="59" t="s">
        <v>93</v>
      </c>
      <c r="I3304" s="60">
        <v>1.25</v>
      </c>
      <c r="J3304" s="60"/>
      <c r="K3304" s="60"/>
      <c r="L3304" s="60"/>
      <c r="M3304" s="60">
        <v>9.02</v>
      </c>
      <c r="N3304" s="60">
        <v>0.54</v>
      </c>
      <c r="O3304" s="60">
        <v>1.32</v>
      </c>
      <c r="P3304" s="60">
        <v>6.47</v>
      </c>
      <c r="Q3304" s="60">
        <v>-0.17</v>
      </c>
      <c r="R3304" s="60">
        <v>17.62</v>
      </c>
      <c r="S3304" s="60">
        <v>0.6</v>
      </c>
      <c r="T3304" s="60"/>
      <c r="U3304" s="58">
        <f t="shared" si="51"/>
        <v>36.65</v>
      </c>
    </row>
    <row r="3305" spans="1:21">
      <c r="A3305" s="59">
        <v>2502</v>
      </c>
      <c r="B3305" s="59" t="s">
        <v>1728</v>
      </c>
      <c r="C3305" s="59">
        <v>2201</v>
      </c>
      <c r="D3305" s="59" t="s">
        <v>87</v>
      </c>
      <c r="E3305" s="59" t="s">
        <v>110</v>
      </c>
      <c r="F3305" s="59" t="s">
        <v>111</v>
      </c>
      <c r="G3305" s="59">
        <v>9184100</v>
      </c>
      <c r="H3305" s="59" t="s">
        <v>93</v>
      </c>
      <c r="I3305" s="60">
        <v>0.25</v>
      </c>
      <c r="J3305" s="60">
        <v>0.06</v>
      </c>
      <c r="K3305" s="60"/>
      <c r="L3305" s="60"/>
      <c r="M3305" s="60">
        <v>1.77</v>
      </c>
      <c r="N3305" s="60">
        <v>0.13</v>
      </c>
      <c r="O3305" s="60">
        <v>0.13</v>
      </c>
      <c r="P3305" s="60">
        <v>0.66</v>
      </c>
      <c r="Q3305" s="60">
        <v>0.12</v>
      </c>
      <c r="R3305" s="60">
        <v>4.07</v>
      </c>
      <c r="S3305" s="60">
        <v>0.13</v>
      </c>
      <c r="T3305" s="60"/>
      <c r="U3305" s="58">
        <f t="shared" si="51"/>
        <v>7.32</v>
      </c>
    </row>
    <row r="3306" spans="1:21">
      <c r="A3306" s="59">
        <v>2502</v>
      </c>
      <c r="B3306" s="59" t="s">
        <v>1728</v>
      </c>
      <c r="C3306" s="59">
        <v>2201</v>
      </c>
      <c r="D3306" s="59" t="s">
        <v>87</v>
      </c>
      <c r="E3306" s="59" t="s">
        <v>1122</v>
      </c>
      <c r="F3306" s="59" t="s">
        <v>1123</v>
      </c>
      <c r="G3306" s="59">
        <v>9184100</v>
      </c>
      <c r="H3306" s="59" t="s">
        <v>93</v>
      </c>
      <c r="I3306" s="60"/>
      <c r="J3306" s="60">
        <v>0.08</v>
      </c>
      <c r="K3306" s="60"/>
      <c r="L3306" s="60"/>
      <c r="M3306" s="60">
        <v>9.33</v>
      </c>
      <c r="N3306" s="60"/>
      <c r="O3306" s="60"/>
      <c r="P3306" s="60">
        <v>1.1299999999999999</v>
      </c>
      <c r="Q3306" s="60"/>
      <c r="R3306" s="60"/>
      <c r="S3306" s="60">
        <v>0.32</v>
      </c>
      <c r="T3306" s="60"/>
      <c r="U3306" s="58">
        <f t="shared" si="51"/>
        <v>10.86</v>
      </c>
    </row>
    <row r="3307" spans="1:21">
      <c r="A3307" s="59">
        <v>2502</v>
      </c>
      <c r="B3307" s="59" t="s">
        <v>1728</v>
      </c>
      <c r="C3307" s="59">
        <v>2201</v>
      </c>
      <c r="D3307" s="59" t="s">
        <v>87</v>
      </c>
      <c r="E3307" s="59" t="s">
        <v>1124</v>
      </c>
      <c r="F3307" s="59" t="s">
        <v>1125</v>
      </c>
      <c r="G3307" s="59">
        <v>9184100</v>
      </c>
      <c r="H3307" s="59" t="s">
        <v>93</v>
      </c>
      <c r="I3307" s="60">
        <v>0.23</v>
      </c>
      <c r="J3307" s="60">
        <v>0.05</v>
      </c>
      <c r="K3307" s="60"/>
      <c r="L3307" s="60"/>
      <c r="M3307" s="60"/>
      <c r="N3307" s="60"/>
      <c r="O3307" s="60"/>
      <c r="P3307" s="60"/>
      <c r="Q3307" s="60"/>
      <c r="R3307" s="60">
        <v>2.85</v>
      </c>
      <c r="S3307" s="60">
        <v>0.08</v>
      </c>
      <c r="T3307" s="60"/>
      <c r="U3307" s="58">
        <f t="shared" si="51"/>
        <v>3.21</v>
      </c>
    </row>
    <row r="3308" spans="1:21">
      <c r="A3308" s="59">
        <v>2502</v>
      </c>
      <c r="B3308" s="59" t="s">
        <v>1728</v>
      </c>
      <c r="C3308" s="59">
        <v>2201</v>
      </c>
      <c r="D3308" s="59" t="s">
        <v>87</v>
      </c>
      <c r="E3308" s="59" t="s">
        <v>1128</v>
      </c>
      <c r="F3308" s="59" t="s">
        <v>1129</v>
      </c>
      <c r="G3308" s="59">
        <v>9184100</v>
      </c>
      <c r="H3308" s="59" t="s">
        <v>93</v>
      </c>
      <c r="I3308" s="60">
        <v>1.33</v>
      </c>
      <c r="J3308" s="60"/>
      <c r="K3308" s="60"/>
      <c r="L3308" s="60"/>
      <c r="M3308" s="60"/>
      <c r="N3308" s="60"/>
      <c r="O3308" s="60"/>
      <c r="P3308" s="60"/>
      <c r="Q3308" s="60"/>
      <c r="R3308" s="60"/>
      <c r="S3308" s="60"/>
      <c r="T3308" s="60"/>
      <c r="U3308" s="58">
        <f t="shared" si="51"/>
        <v>1.33</v>
      </c>
    </row>
    <row r="3309" spans="1:21">
      <c r="A3309" s="59">
        <v>2502</v>
      </c>
      <c r="B3309" s="59" t="s">
        <v>1728</v>
      </c>
      <c r="C3309" s="59">
        <v>2201</v>
      </c>
      <c r="D3309" s="59" t="s">
        <v>87</v>
      </c>
      <c r="E3309" s="59" t="s">
        <v>1148</v>
      </c>
      <c r="F3309" s="59" t="s">
        <v>1149</v>
      </c>
      <c r="G3309" s="59">
        <v>9184100</v>
      </c>
      <c r="H3309" s="59" t="s">
        <v>93</v>
      </c>
      <c r="I3309" s="60">
        <v>3.12</v>
      </c>
      <c r="J3309" s="60">
        <v>-0.12</v>
      </c>
      <c r="K3309" s="60"/>
      <c r="L3309" s="60"/>
      <c r="M3309" s="60"/>
      <c r="N3309" s="60">
        <v>0.26</v>
      </c>
      <c r="O3309" s="60">
        <v>0.21</v>
      </c>
      <c r="P3309" s="60"/>
      <c r="Q3309" s="60"/>
      <c r="R3309" s="60">
        <v>2.39</v>
      </c>
      <c r="S3309" s="60">
        <v>1.89</v>
      </c>
      <c r="T3309" s="60"/>
      <c r="U3309" s="58">
        <f t="shared" si="51"/>
        <v>7.7499999999999991</v>
      </c>
    </row>
    <row r="3310" spans="1:21">
      <c r="A3310" s="59">
        <v>2502</v>
      </c>
      <c r="B3310" s="59" t="s">
        <v>1728</v>
      </c>
      <c r="C3310" s="59">
        <v>2201</v>
      </c>
      <c r="D3310" s="59" t="s">
        <v>87</v>
      </c>
      <c r="E3310" s="59" t="s">
        <v>1150</v>
      </c>
      <c r="F3310" s="59" t="s">
        <v>1151</v>
      </c>
      <c r="G3310" s="59">
        <v>9184100</v>
      </c>
      <c r="H3310" s="59" t="s">
        <v>93</v>
      </c>
      <c r="I3310" s="60"/>
      <c r="J3310" s="60"/>
      <c r="K3310" s="60"/>
      <c r="L3310" s="60"/>
      <c r="M3310" s="60">
        <v>-0.21</v>
      </c>
      <c r="N3310" s="60">
        <v>0.17</v>
      </c>
      <c r="O3310" s="60">
        <v>-0.63</v>
      </c>
      <c r="P3310" s="60">
        <v>1.52</v>
      </c>
      <c r="Q3310" s="60"/>
      <c r="R3310" s="60"/>
      <c r="S3310" s="60"/>
      <c r="T3310" s="60"/>
      <c r="U3310" s="58">
        <f t="shared" si="51"/>
        <v>0.85000000000000009</v>
      </c>
    </row>
    <row r="3311" spans="1:21">
      <c r="A3311" s="59">
        <v>2502</v>
      </c>
      <c r="B3311" s="59" t="s">
        <v>1728</v>
      </c>
      <c r="C3311" s="59">
        <v>2201</v>
      </c>
      <c r="D3311" s="59" t="s">
        <v>87</v>
      </c>
      <c r="E3311" s="59" t="s">
        <v>1154</v>
      </c>
      <c r="F3311" s="59" t="s">
        <v>1155</v>
      </c>
      <c r="G3311" s="59">
        <v>9184100</v>
      </c>
      <c r="H3311" s="59" t="s">
        <v>93</v>
      </c>
      <c r="I3311" s="60"/>
      <c r="J3311" s="60"/>
      <c r="K3311" s="60"/>
      <c r="L3311" s="60"/>
      <c r="M3311" s="60"/>
      <c r="N3311" s="60"/>
      <c r="O3311" s="60"/>
      <c r="P3311" s="60"/>
      <c r="Q3311" s="60">
        <v>0</v>
      </c>
      <c r="R3311" s="60"/>
      <c r="S3311" s="60"/>
      <c r="T3311" s="60"/>
      <c r="U3311" s="58">
        <f t="shared" si="51"/>
        <v>0</v>
      </c>
    </row>
    <row r="3312" spans="1:21">
      <c r="A3312" s="59">
        <v>2502</v>
      </c>
      <c r="B3312" s="59" t="s">
        <v>1728</v>
      </c>
      <c r="C3312" s="59">
        <v>2201</v>
      </c>
      <c r="D3312" s="59" t="s">
        <v>87</v>
      </c>
      <c r="E3312" s="59" t="s">
        <v>1171</v>
      </c>
      <c r="F3312" s="59" t="s">
        <v>1172</v>
      </c>
      <c r="G3312" s="59">
        <v>9184100</v>
      </c>
      <c r="H3312" s="59" t="s">
        <v>93</v>
      </c>
      <c r="I3312" s="60"/>
      <c r="J3312" s="60"/>
      <c r="K3312" s="60"/>
      <c r="L3312" s="60"/>
      <c r="M3312" s="60"/>
      <c r="N3312" s="60"/>
      <c r="O3312" s="60">
        <v>0.49</v>
      </c>
      <c r="P3312" s="60"/>
      <c r="Q3312" s="60">
        <v>0.3</v>
      </c>
      <c r="R3312" s="60">
        <v>22.56</v>
      </c>
      <c r="S3312" s="60">
        <v>0.22</v>
      </c>
      <c r="T3312" s="60"/>
      <c r="U3312" s="58">
        <f t="shared" si="51"/>
        <v>23.569999999999997</v>
      </c>
    </row>
    <row r="3313" spans="1:21">
      <c r="A3313" s="59">
        <v>2502</v>
      </c>
      <c r="B3313" s="59" t="s">
        <v>1728</v>
      </c>
      <c r="C3313" s="59">
        <v>2201</v>
      </c>
      <c r="D3313" s="59" t="s">
        <v>87</v>
      </c>
      <c r="E3313" s="59" t="s">
        <v>1234</v>
      </c>
      <c r="F3313" s="59" t="s">
        <v>1235</v>
      </c>
      <c r="G3313" s="59">
        <v>9184100</v>
      </c>
      <c r="H3313" s="59" t="s">
        <v>93</v>
      </c>
      <c r="I3313" s="60"/>
      <c r="J3313" s="60"/>
      <c r="K3313" s="60"/>
      <c r="L3313" s="60"/>
      <c r="M3313" s="60"/>
      <c r="N3313" s="60">
        <v>-0.01</v>
      </c>
      <c r="O3313" s="60"/>
      <c r="P3313" s="60"/>
      <c r="Q3313" s="60"/>
      <c r="R3313" s="60"/>
      <c r="S3313" s="60"/>
      <c r="T3313" s="60"/>
      <c r="U3313" s="58">
        <f t="shared" si="51"/>
        <v>-0.01</v>
      </c>
    </row>
    <row r="3314" spans="1:21">
      <c r="A3314" s="59">
        <v>2502</v>
      </c>
      <c r="B3314" s="59" t="s">
        <v>1728</v>
      </c>
      <c r="C3314" s="59">
        <v>2201</v>
      </c>
      <c r="D3314" s="59" t="s">
        <v>87</v>
      </c>
      <c r="E3314" s="59" t="s">
        <v>1296</v>
      </c>
      <c r="F3314" s="59" t="s">
        <v>1297</v>
      </c>
      <c r="G3314" s="59">
        <v>9184100</v>
      </c>
      <c r="H3314" s="59" t="s">
        <v>93</v>
      </c>
      <c r="I3314" s="60">
        <v>2.25</v>
      </c>
      <c r="J3314" s="60">
        <v>0.41</v>
      </c>
      <c r="K3314" s="60"/>
      <c r="L3314" s="60"/>
      <c r="M3314" s="60">
        <v>27.1</v>
      </c>
      <c r="N3314" s="60">
        <v>0.14000000000000001</v>
      </c>
      <c r="O3314" s="60">
        <v>0.14000000000000001</v>
      </c>
      <c r="P3314" s="60"/>
      <c r="Q3314" s="60">
        <v>0.12</v>
      </c>
      <c r="R3314" s="60">
        <v>3.5</v>
      </c>
      <c r="S3314" s="60">
        <v>0.17</v>
      </c>
      <c r="T3314" s="60"/>
      <c r="U3314" s="58">
        <f t="shared" si="51"/>
        <v>33.830000000000005</v>
      </c>
    </row>
    <row r="3315" spans="1:21">
      <c r="A3315" s="59">
        <v>2502</v>
      </c>
      <c r="B3315" s="59" t="s">
        <v>1728</v>
      </c>
      <c r="C3315" s="59">
        <v>2201</v>
      </c>
      <c r="D3315" s="59" t="s">
        <v>87</v>
      </c>
      <c r="E3315" s="59" t="s">
        <v>1729</v>
      </c>
      <c r="F3315" s="59" t="s">
        <v>1730</v>
      </c>
      <c r="G3315" s="59">
        <v>9184100</v>
      </c>
      <c r="H3315" s="59" t="s">
        <v>93</v>
      </c>
      <c r="I3315" s="60">
        <v>1.54</v>
      </c>
      <c r="J3315" s="60">
        <v>0.37</v>
      </c>
      <c r="K3315" s="60"/>
      <c r="L3315" s="60"/>
      <c r="M3315" s="60">
        <v>10.72</v>
      </c>
      <c r="N3315" s="60">
        <v>0.62</v>
      </c>
      <c r="O3315" s="60">
        <v>0.73</v>
      </c>
      <c r="P3315" s="60">
        <v>3.41</v>
      </c>
      <c r="Q3315" s="60">
        <v>0.52</v>
      </c>
      <c r="R3315" s="60">
        <v>46.57</v>
      </c>
      <c r="S3315" s="60">
        <v>0.73</v>
      </c>
      <c r="T3315" s="60"/>
      <c r="U3315" s="58">
        <f t="shared" si="51"/>
        <v>65.210000000000008</v>
      </c>
    </row>
    <row r="3316" spans="1:21">
      <c r="A3316" s="59">
        <v>2502</v>
      </c>
      <c r="B3316" s="59" t="s">
        <v>1728</v>
      </c>
      <c r="C3316" s="59">
        <v>2201</v>
      </c>
      <c r="D3316" s="59" t="s">
        <v>87</v>
      </c>
      <c r="E3316" s="59" t="s">
        <v>112</v>
      </c>
      <c r="F3316" s="59" t="s">
        <v>113</v>
      </c>
      <c r="G3316" s="59">
        <v>9184100</v>
      </c>
      <c r="H3316" s="59" t="s">
        <v>93</v>
      </c>
      <c r="I3316" s="60">
        <v>26.42</v>
      </c>
      <c r="J3316" s="60">
        <v>5.7</v>
      </c>
      <c r="K3316" s="60"/>
      <c r="L3316" s="60"/>
      <c r="M3316" s="60">
        <v>169.21</v>
      </c>
      <c r="N3316" s="60">
        <v>5.84</v>
      </c>
      <c r="O3316" s="60">
        <v>8.7899999999999991</v>
      </c>
      <c r="P3316" s="60">
        <v>43.12</v>
      </c>
      <c r="Q3316" s="60">
        <v>6.63</v>
      </c>
      <c r="R3316" s="60">
        <v>290.24</v>
      </c>
      <c r="S3316" s="60">
        <v>12.07</v>
      </c>
      <c r="T3316" s="60"/>
      <c r="U3316" s="58">
        <f t="shared" si="51"/>
        <v>568.0200000000001</v>
      </c>
    </row>
    <row r="3317" spans="1:21">
      <c r="A3317" s="59">
        <v>2502</v>
      </c>
      <c r="B3317" s="59" t="s">
        <v>1728</v>
      </c>
      <c r="C3317" s="59">
        <v>2201</v>
      </c>
      <c r="D3317" s="59" t="s">
        <v>87</v>
      </c>
      <c r="E3317" s="59" t="s">
        <v>114</v>
      </c>
      <c r="F3317" s="59" t="s">
        <v>114</v>
      </c>
      <c r="G3317" s="59">
        <v>9184100</v>
      </c>
      <c r="H3317" s="59" t="s">
        <v>93</v>
      </c>
      <c r="I3317" s="60"/>
      <c r="J3317" s="60">
        <v>0</v>
      </c>
      <c r="K3317" s="60"/>
      <c r="L3317" s="60"/>
      <c r="M3317" s="60"/>
      <c r="N3317" s="60"/>
      <c r="O3317" s="60"/>
      <c r="P3317" s="60">
        <v>0</v>
      </c>
      <c r="Q3317" s="60">
        <v>0</v>
      </c>
      <c r="R3317" s="60">
        <v>0</v>
      </c>
      <c r="S3317" s="60">
        <v>0</v>
      </c>
      <c r="T3317" s="60"/>
      <c r="U3317" s="58">
        <f t="shared" si="51"/>
        <v>0</v>
      </c>
    </row>
    <row r="3318" spans="1:21">
      <c r="A3318" s="59">
        <v>2502</v>
      </c>
      <c r="B3318" s="59" t="s">
        <v>1728</v>
      </c>
      <c r="C3318" s="59">
        <v>2201</v>
      </c>
      <c r="D3318" s="59" t="s">
        <v>87</v>
      </c>
      <c r="E3318" s="59" t="s">
        <v>1666</v>
      </c>
      <c r="F3318" s="59" t="s">
        <v>1666</v>
      </c>
      <c r="G3318" s="59">
        <v>9184100</v>
      </c>
      <c r="H3318" s="59" t="s">
        <v>93</v>
      </c>
      <c r="I3318" s="60">
        <v>0.51</v>
      </c>
      <c r="J3318" s="60">
        <v>0.62</v>
      </c>
      <c r="K3318" s="60"/>
      <c r="L3318" s="60"/>
      <c r="M3318" s="60"/>
      <c r="N3318" s="60">
        <v>7.18</v>
      </c>
      <c r="O3318" s="60">
        <v>0.11</v>
      </c>
      <c r="P3318" s="60">
        <v>14.32</v>
      </c>
      <c r="Q3318" s="60">
        <v>2.09</v>
      </c>
      <c r="R3318" s="60">
        <v>186.3</v>
      </c>
      <c r="S3318" s="60">
        <v>2.77</v>
      </c>
      <c r="T3318" s="60"/>
      <c r="U3318" s="58">
        <f t="shared" si="51"/>
        <v>213.9</v>
      </c>
    </row>
    <row r="3319" spans="1:21">
      <c r="A3319" s="59">
        <v>2502</v>
      </c>
      <c r="B3319" s="59" t="s">
        <v>1728</v>
      </c>
      <c r="C3319" s="59">
        <v>2201</v>
      </c>
      <c r="D3319" s="59" t="s">
        <v>87</v>
      </c>
      <c r="E3319" s="59" t="s">
        <v>115</v>
      </c>
      <c r="F3319" s="59" t="s">
        <v>115</v>
      </c>
      <c r="G3319" s="59">
        <v>9184100</v>
      </c>
      <c r="H3319" s="59" t="s">
        <v>93</v>
      </c>
      <c r="I3319" s="60">
        <v>1.39</v>
      </c>
      <c r="J3319" s="60">
        <v>0.15</v>
      </c>
      <c r="K3319" s="60"/>
      <c r="L3319" s="60"/>
      <c r="M3319" s="60">
        <v>39.18</v>
      </c>
      <c r="N3319" s="60"/>
      <c r="O3319" s="60">
        <v>1.55</v>
      </c>
      <c r="P3319" s="60">
        <v>12.57</v>
      </c>
      <c r="Q3319" s="60">
        <v>1.39</v>
      </c>
      <c r="R3319" s="60">
        <v>79.83</v>
      </c>
      <c r="S3319" s="60"/>
      <c r="T3319" s="60"/>
      <c r="U3319" s="58">
        <f t="shared" si="51"/>
        <v>136.06</v>
      </c>
    </row>
    <row r="3320" spans="1:21">
      <c r="A3320" s="59">
        <v>2502</v>
      </c>
      <c r="B3320" s="59" t="s">
        <v>1728</v>
      </c>
      <c r="C3320" s="59">
        <v>2201</v>
      </c>
      <c r="D3320" s="59" t="s">
        <v>87</v>
      </c>
      <c r="E3320" s="59" t="s">
        <v>1667</v>
      </c>
      <c r="F3320" s="59" t="s">
        <v>1667</v>
      </c>
      <c r="G3320" s="59">
        <v>9184100</v>
      </c>
      <c r="H3320" s="59" t="s">
        <v>93</v>
      </c>
      <c r="I3320" s="60">
        <v>0</v>
      </c>
      <c r="J3320" s="60">
        <v>0.03</v>
      </c>
      <c r="K3320" s="60"/>
      <c r="L3320" s="60"/>
      <c r="M3320" s="60">
        <v>3.78</v>
      </c>
      <c r="N3320" s="60">
        <v>0.01</v>
      </c>
      <c r="O3320" s="60">
        <v>0.45</v>
      </c>
      <c r="P3320" s="60"/>
      <c r="Q3320" s="60">
        <v>0.06</v>
      </c>
      <c r="R3320" s="60">
        <v>0.39</v>
      </c>
      <c r="S3320" s="60">
        <v>0.14000000000000001</v>
      </c>
      <c r="T3320" s="60"/>
      <c r="U3320" s="58">
        <f t="shared" si="51"/>
        <v>4.8599999999999985</v>
      </c>
    </row>
    <row r="3321" spans="1:21">
      <c r="A3321" s="59">
        <v>2502</v>
      </c>
      <c r="B3321" s="59" t="s">
        <v>1728</v>
      </c>
      <c r="C3321" s="59">
        <v>2201</v>
      </c>
      <c r="D3321" s="59" t="s">
        <v>87</v>
      </c>
      <c r="E3321" s="59" t="s">
        <v>1668</v>
      </c>
      <c r="F3321" s="59" t="s">
        <v>1668</v>
      </c>
      <c r="G3321" s="59">
        <v>9184100</v>
      </c>
      <c r="H3321" s="59" t="s">
        <v>93</v>
      </c>
      <c r="I3321" s="61">
        <v>0</v>
      </c>
      <c r="J3321" s="61">
        <v>0.01</v>
      </c>
      <c r="K3321" s="61"/>
      <c r="L3321" s="61"/>
      <c r="M3321" s="61">
        <v>1.24</v>
      </c>
      <c r="N3321" s="61">
        <v>0</v>
      </c>
      <c r="O3321" s="61">
        <v>0.13</v>
      </c>
      <c r="P3321" s="61"/>
      <c r="Q3321" s="61">
        <v>0.02</v>
      </c>
      <c r="R3321" s="61">
        <v>0.11</v>
      </c>
      <c r="S3321" s="61">
        <v>0.04</v>
      </c>
      <c r="T3321" s="61"/>
      <c r="U3321" s="58">
        <f t="shared" si="51"/>
        <v>1.55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CF95-E0D3-4C79-A82D-0412FB3F20A7}">
  <dimension ref="A1:U20"/>
  <sheetViews>
    <sheetView topLeftCell="J1"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1169</v>
      </c>
      <c r="F2" t="s">
        <v>1170</v>
      </c>
      <c r="G2">
        <v>9184100</v>
      </c>
      <c r="H2" t="s">
        <v>93</v>
      </c>
      <c r="I2">
        <v>37550.76</v>
      </c>
      <c r="J2">
        <v>85400.55</v>
      </c>
      <c r="K2">
        <v>-45191.79</v>
      </c>
      <c r="L2">
        <v>59694.25</v>
      </c>
      <c r="M2">
        <v>33871.699999999997</v>
      </c>
      <c r="N2">
        <v>43037.53</v>
      </c>
      <c r="O2">
        <v>26161.64</v>
      </c>
      <c r="P2">
        <v>64216.5</v>
      </c>
      <c r="Q2">
        <v>9006.24</v>
      </c>
      <c r="R2">
        <v>116736.84</v>
      </c>
      <c r="S2">
        <v>167510.60999999999</v>
      </c>
      <c r="T2">
        <v>430386.86</v>
      </c>
      <c r="U2">
        <v>1028381.69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R3" t="s">
        <v>1735</v>
      </c>
      <c r="S3" t="s">
        <v>1735</v>
      </c>
      <c r="T3" t="s">
        <v>1735</v>
      </c>
    </row>
    <row r="4" spans="1:21">
      <c r="Q4" t="s">
        <v>1741</v>
      </c>
    </row>
    <row r="5" spans="1:21">
      <c r="Q5" s="36">
        <v>3151.24</v>
      </c>
    </row>
    <row r="6" spans="1:21">
      <c r="Q6" s="36">
        <v>1730</v>
      </c>
    </row>
    <row r="7" spans="1:21">
      <c r="Q7" s="36"/>
    </row>
    <row r="8" spans="1:21">
      <c r="Q8" s="36">
        <f>SUM(Q5:Q7)</f>
        <v>4881.24</v>
      </c>
    </row>
    <row r="9" spans="1:21">
      <c r="Q9" s="36"/>
    </row>
    <row r="10" spans="1:21">
      <c r="Q10" s="36" t="s">
        <v>1735</v>
      </c>
    </row>
    <row r="11" spans="1:21">
      <c r="Q11" s="36">
        <v>4125</v>
      </c>
    </row>
    <row r="12" spans="1:21">
      <c r="Q12" s="36"/>
    </row>
    <row r="13" spans="1:21">
      <c r="Q13" s="36"/>
    </row>
    <row r="14" spans="1:21">
      <c r="Q14" s="36" t="s">
        <v>1856</v>
      </c>
    </row>
    <row r="15" spans="1:21">
      <c r="Q15" s="36">
        <f>Q11+Q8</f>
        <v>9006.24</v>
      </c>
    </row>
    <row r="16" spans="1:21">
      <c r="Q16" s="36"/>
    </row>
    <row r="17" spans="17:17">
      <c r="Q17" s="36"/>
    </row>
    <row r="18" spans="17:17">
      <c r="Q18" s="36"/>
    </row>
    <row r="19" spans="17:17">
      <c r="Q19" s="36"/>
    </row>
    <row r="20" spans="17:17">
      <c r="Q20" s="36"/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0AAD0-897A-42C9-A529-FA94481CF7B2}">
  <dimension ref="A1:U3"/>
  <sheetViews>
    <sheetView topLeftCell="D1" workbookViewId="0">
      <selection activeCell="M30" sqref="M30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1171</v>
      </c>
      <c r="F2" t="s">
        <v>1172</v>
      </c>
      <c r="G2" t="s">
        <v>1071</v>
      </c>
      <c r="H2" t="s">
        <v>1072</v>
      </c>
      <c r="K2">
        <v>76000</v>
      </c>
      <c r="U2">
        <v>76000</v>
      </c>
    </row>
    <row r="3" spans="1:21">
      <c r="K3" t="s">
        <v>1738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253FF-4237-4167-BFEF-92D0A003DBB4}">
  <dimension ref="A1:U3"/>
  <sheetViews>
    <sheetView workbookViewId="0">
      <selection activeCell="T4" sqref="T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1171</v>
      </c>
      <c r="F2" t="s">
        <v>1172</v>
      </c>
      <c r="G2">
        <v>9184100</v>
      </c>
      <c r="H2" t="s">
        <v>93</v>
      </c>
      <c r="I2">
        <v>114453.75</v>
      </c>
      <c r="J2">
        <v>41517.769999999997</v>
      </c>
      <c r="K2">
        <v>16055.41</v>
      </c>
      <c r="L2">
        <v>54285.75</v>
      </c>
      <c r="M2">
        <v>-25136.36</v>
      </c>
      <c r="N2">
        <v>39877.839999999997</v>
      </c>
      <c r="O2">
        <v>52438.9</v>
      </c>
      <c r="P2">
        <v>385175.85</v>
      </c>
      <c r="Q2">
        <v>5569.08</v>
      </c>
      <c r="R2">
        <v>32615.91</v>
      </c>
      <c r="S2">
        <v>20597.47</v>
      </c>
      <c r="T2">
        <v>290318.90000000002</v>
      </c>
      <c r="U2">
        <v>1027770.2699999999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211E1-1133-4DE7-ADB7-A16D80D0A227}">
  <dimension ref="A1:U3"/>
  <sheetViews>
    <sheetView workbookViewId="0">
      <selection activeCell="L3" sqref="L3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1173</v>
      </c>
      <c r="F2" t="s">
        <v>1174</v>
      </c>
      <c r="G2" t="s">
        <v>1071</v>
      </c>
      <c r="H2" t="s">
        <v>1072</v>
      </c>
      <c r="I2">
        <v>18560</v>
      </c>
      <c r="K2">
        <v>-17580.04</v>
      </c>
      <c r="U2">
        <v>979.95999999999913</v>
      </c>
    </row>
    <row r="3" spans="1:21">
      <c r="I3" t="s">
        <v>1735</v>
      </c>
      <c r="K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E4E2B-A6AA-4023-A193-40BA0709D027}">
  <dimension ref="A1:P45"/>
  <sheetViews>
    <sheetView workbookViewId="0">
      <pane xSplit="3" ySplit="2" topLeftCell="P3" activePane="bottomRight" state="frozen"/>
      <selection pane="topRight" activeCell="D1" sqref="D1"/>
      <selection pane="bottomLeft" activeCell="A3" sqref="A3"/>
      <selection pane="bottomRight" activeCell="P19" sqref="P19"/>
    </sheetView>
  </sheetViews>
  <sheetFormatPr defaultRowHeight="13.2"/>
  <cols>
    <col min="1" max="1" width="15.6640625" customWidth="1"/>
    <col min="2" max="2" width="23.88671875" bestFit="1" customWidth="1"/>
    <col min="3" max="3" width="38.109375" bestFit="1" customWidth="1"/>
    <col min="4" max="15" width="14.109375" bestFit="1" customWidth="1"/>
    <col min="16" max="16" width="18.44140625" customWidth="1"/>
  </cols>
  <sheetData>
    <row r="1" spans="1:16" ht="15">
      <c r="A1" s="42" t="s">
        <v>1923</v>
      </c>
      <c r="B1" s="42"/>
      <c r="C1" s="42"/>
      <c r="D1" s="40" t="s">
        <v>1924</v>
      </c>
      <c r="E1" s="40" t="s">
        <v>1924</v>
      </c>
      <c r="F1" s="40" t="s">
        <v>1924</v>
      </c>
      <c r="G1" s="40" t="s">
        <v>1924</v>
      </c>
      <c r="H1" s="40" t="s">
        <v>1924</v>
      </c>
      <c r="I1" s="40" t="s">
        <v>1924</v>
      </c>
      <c r="J1" s="40" t="s">
        <v>1924</v>
      </c>
      <c r="K1" s="40" t="s">
        <v>1924</v>
      </c>
      <c r="L1" s="40" t="s">
        <v>1924</v>
      </c>
      <c r="M1" s="40" t="s">
        <v>1924</v>
      </c>
      <c r="N1" s="40" t="s">
        <v>1924</v>
      </c>
      <c r="O1" s="40" t="s">
        <v>1924</v>
      </c>
      <c r="P1" s="40" t="s">
        <v>1925</v>
      </c>
    </row>
    <row r="2" spans="1:16" ht="17.399999999999999">
      <c r="A2" s="43" t="s">
        <v>1926</v>
      </c>
      <c r="B2" s="44" t="s">
        <v>1744</v>
      </c>
      <c r="C2" s="44" t="s">
        <v>1745</v>
      </c>
      <c r="D2" s="41" t="s">
        <v>1927</v>
      </c>
      <c r="E2" s="41" t="s">
        <v>1928</v>
      </c>
      <c r="F2" s="41" t="s">
        <v>1929</v>
      </c>
      <c r="G2" s="41" t="s">
        <v>1930</v>
      </c>
      <c r="H2" s="41" t="s">
        <v>1931</v>
      </c>
      <c r="I2" s="41" t="s">
        <v>1932</v>
      </c>
      <c r="J2" s="41" t="s">
        <v>1933</v>
      </c>
      <c r="K2" s="41" t="s">
        <v>1934</v>
      </c>
      <c r="L2" s="41" t="s">
        <v>1935</v>
      </c>
      <c r="M2" s="41" t="s">
        <v>1936</v>
      </c>
      <c r="N2" s="41" t="s">
        <v>1937</v>
      </c>
      <c r="O2" s="41" t="s">
        <v>1938</v>
      </c>
      <c r="P2" s="41" t="s">
        <v>1939</v>
      </c>
    </row>
    <row r="3" spans="1:16">
      <c r="A3" s="37" t="s">
        <v>1940</v>
      </c>
      <c r="B3" s="39" t="s">
        <v>1941</v>
      </c>
      <c r="C3" s="38" t="s">
        <v>39</v>
      </c>
      <c r="D3" s="38">
        <v>528371.22</v>
      </c>
      <c r="E3" s="38">
        <v>161032.56</v>
      </c>
      <c r="F3" s="38">
        <v>403067.11</v>
      </c>
      <c r="G3" s="38">
        <v>270510.13</v>
      </c>
      <c r="H3" s="38">
        <v>343944.34</v>
      </c>
      <c r="I3" s="38">
        <v>273551.26</v>
      </c>
      <c r="J3" s="38">
        <v>183841.53</v>
      </c>
      <c r="K3" s="38">
        <v>362017.62</v>
      </c>
      <c r="L3" s="38">
        <v>291858.48</v>
      </c>
      <c r="M3" s="38">
        <v>295342.90999999997</v>
      </c>
      <c r="N3" s="38">
        <v>375904.11</v>
      </c>
      <c r="O3" s="38">
        <v>232300.67</v>
      </c>
      <c r="P3" s="45">
        <f>SUM(D3:O3)</f>
        <v>3721741.94</v>
      </c>
    </row>
    <row r="4" spans="1:16">
      <c r="A4" s="37" t="s">
        <v>1940</v>
      </c>
      <c r="B4" s="39" t="s">
        <v>1942</v>
      </c>
      <c r="C4" s="38" t="s">
        <v>1763</v>
      </c>
      <c r="D4" s="38">
        <v>94189.8</v>
      </c>
      <c r="E4" s="38">
        <v>-15000</v>
      </c>
      <c r="F4" s="38">
        <v>0</v>
      </c>
      <c r="G4" s="38">
        <v>0</v>
      </c>
      <c r="H4" s="38">
        <v>5700</v>
      </c>
      <c r="I4" s="38">
        <v>162500</v>
      </c>
      <c r="J4" s="38">
        <v>0</v>
      </c>
      <c r="K4" s="38">
        <v>153000</v>
      </c>
      <c r="L4" s="38">
        <v>53000</v>
      </c>
      <c r="M4" s="38">
        <v>100000</v>
      </c>
      <c r="N4" s="38">
        <v>53000</v>
      </c>
      <c r="O4" s="38">
        <v>100000</v>
      </c>
      <c r="P4" s="45">
        <f t="shared" ref="P4:P22" si="0">SUM(D4:O4)</f>
        <v>706389.8</v>
      </c>
    </row>
    <row r="5" spans="1:16">
      <c r="A5" s="37" t="s">
        <v>1940</v>
      </c>
      <c r="B5" s="39" t="s">
        <v>1943</v>
      </c>
      <c r="C5" s="38" t="s">
        <v>1765</v>
      </c>
      <c r="D5" s="38">
        <v>4486819.66</v>
      </c>
      <c r="E5" s="38">
        <v>4179043.34</v>
      </c>
      <c r="F5" s="38">
        <v>9096802.2300000004</v>
      </c>
      <c r="G5" s="38">
        <v>2534013.63</v>
      </c>
      <c r="H5" s="38">
        <v>5574852.8899999997</v>
      </c>
      <c r="I5" s="38">
        <v>2594125.12</v>
      </c>
      <c r="J5" s="38">
        <v>3849006.73</v>
      </c>
      <c r="K5" s="38">
        <v>1990299.44</v>
      </c>
      <c r="L5" s="38">
        <v>2629276.9</v>
      </c>
      <c r="M5" s="38">
        <v>2470172.4</v>
      </c>
      <c r="N5" s="38">
        <v>2396302.34</v>
      </c>
      <c r="O5" s="38">
        <v>3722137.61</v>
      </c>
      <c r="P5" s="45">
        <f t="shared" si="0"/>
        <v>45522852.289999992</v>
      </c>
    </row>
    <row r="6" spans="1:16">
      <c r="A6" s="37" t="s">
        <v>1940</v>
      </c>
      <c r="B6" s="39" t="s">
        <v>1944</v>
      </c>
      <c r="C6" s="38" t="s">
        <v>1767</v>
      </c>
      <c r="D6" s="38">
        <v>114553.02</v>
      </c>
      <c r="E6" s="38">
        <v>191616.58</v>
      </c>
      <c r="F6" s="38">
        <v>380234.17</v>
      </c>
      <c r="G6" s="38">
        <v>49752.46</v>
      </c>
      <c r="H6" s="38">
        <v>81965.69</v>
      </c>
      <c r="I6" s="38">
        <v>97202.18</v>
      </c>
      <c r="J6" s="38">
        <v>123808.46</v>
      </c>
      <c r="K6" s="38">
        <v>79475.62</v>
      </c>
      <c r="L6" s="38">
        <v>192294.41</v>
      </c>
      <c r="M6" s="38">
        <v>108077.82</v>
      </c>
      <c r="N6" s="38">
        <v>219893.64</v>
      </c>
      <c r="O6" s="38">
        <v>206206.03</v>
      </c>
      <c r="P6" s="45">
        <f t="shared" si="0"/>
        <v>1845080.0799999998</v>
      </c>
    </row>
    <row r="7" spans="1:16">
      <c r="A7" s="37" t="s">
        <v>1940</v>
      </c>
      <c r="B7" s="39" t="s">
        <v>1945</v>
      </c>
      <c r="C7" s="38" t="s">
        <v>1769</v>
      </c>
      <c r="D7" s="38">
        <v>16567</v>
      </c>
      <c r="E7" s="38">
        <v>166471.35999999999</v>
      </c>
      <c r="F7" s="38">
        <v>490884.43</v>
      </c>
      <c r="G7" s="38">
        <v>124589.69</v>
      </c>
      <c r="H7" s="38">
        <v>230337.75</v>
      </c>
      <c r="I7" s="38">
        <v>45877.34</v>
      </c>
      <c r="J7" s="38">
        <v>60825.07</v>
      </c>
      <c r="K7" s="38">
        <v>163667.37</v>
      </c>
      <c r="L7" s="38">
        <v>640516.76</v>
      </c>
      <c r="M7" s="38">
        <v>184173.56</v>
      </c>
      <c r="N7" s="38">
        <v>339198.88</v>
      </c>
      <c r="O7" s="38">
        <v>486740.84</v>
      </c>
      <c r="P7" s="45">
        <f t="shared" si="0"/>
        <v>2949850.05</v>
      </c>
    </row>
    <row r="8" spans="1:16">
      <c r="A8" s="37" t="s">
        <v>1940</v>
      </c>
      <c r="B8" s="39" t="s">
        <v>1946</v>
      </c>
      <c r="C8" s="38" t="s">
        <v>1771</v>
      </c>
      <c r="D8" s="38">
        <v>152871</v>
      </c>
      <c r="E8" s="38">
        <v>134526.65</v>
      </c>
      <c r="F8" s="38">
        <v>139974</v>
      </c>
      <c r="G8" s="38">
        <v>375343.81</v>
      </c>
      <c r="H8" s="38">
        <v>39810.5</v>
      </c>
      <c r="I8" s="38">
        <v>173746.74</v>
      </c>
      <c r="J8" s="38">
        <v>111457.67</v>
      </c>
      <c r="K8" s="38">
        <v>245609.06</v>
      </c>
      <c r="L8" s="38">
        <v>100005.18</v>
      </c>
      <c r="M8" s="38">
        <v>324499.71000000002</v>
      </c>
      <c r="N8" s="38">
        <v>83378.06</v>
      </c>
      <c r="O8" s="38">
        <v>548156.48</v>
      </c>
      <c r="P8" s="45">
        <f t="shared" si="0"/>
        <v>2429378.86</v>
      </c>
    </row>
    <row r="9" spans="1:16">
      <c r="A9" s="37" t="s">
        <v>1940</v>
      </c>
      <c r="B9" s="39" t="s">
        <v>1947</v>
      </c>
      <c r="C9" s="38" t="s">
        <v>1773</v>
      </c>
      <c r="D9" s="38">
        <v>-8605164.4700000007</v>
      </c>
      <c r="E9" s="38">
        <v>11686408.9</v>
      </c>
      <c r="F9" s="38">
        <v>3401328.99</v>
      </c>
      <c r="G9" s="38">
        <v>3164259.83</v>
      </c>
      <c r="H9" s="38">
        <v>2778274.68</v>
      </c>
      <c r="I9" s="38">
        <v>3780135.65</v>
      </c>
      <c r="J9" s="38">
        <v>2872686.21</v>
      </c>
      <c r="K9" s="38">
        <v>2465288.06</v>
      </c>
      <c r="L9" s="38">
        <v>2315895.0499999998</v>
      </c>
      <c r="M9" s="38">
        <v>3555520.56</v>
      </c>
      <c r="N9" s="38">
        <v>4024792.17</v>
      </c>
      <c r="O9" s="38">
        <v>12221540.77</v>
      </c>
      <c r="P9" s="45">
        <f t="shared" si="0"/>
        <v>43660966.399999991</v>
      </c>
    </row>
    <row r="10" spans="1:16">
      <c r="A10" s="37" t="s">
        <v>1940</v>
      </c>
      <c r="B10" s="39" t="s">
        <v>1948</v>
      </c>
      <c r="C10" s="38" t="s">
        <v>1775</v>
      </c>
      <c r="D10" s="38">
        <v>-3996.87</v>
      </c>
      <c r="E10" s="38">
        <v>6143.75</v>
      </c>
      <c r="F10" s="38">
        <v>46578.59</v>
      </c>
      <c r="G10" s="38">
        <v>31500</v>
      </c>
      <c r="H10" s="38">
        <v>16916.669999999998</v>
      </c>
      <c r="I10" s="38">
        <v>52681.25</v>
      </c>
      <c r="J10" s="38">
        <v>631.25</v>
      </c>
      <c r="K10" s="38">
        <v>82504.47</v>
      </c>
      <c r="L10" s="38">
        <v>41543.75</v>
      </c>
      <c r="M10" s="38">
        <v>191212.79</v>
      </c>
      <c r="N10" s="38">
        <v>21100</v>
      </c>
      <c r="O10" s="38">
        <v>112120.63</v>
      </c>
      <c r="P10" s="45">
        <f t="shared" si="0"/>
        <v>598936.28</v>
      </c>
    </row>
    <row r="11" spans="1:16">
      <c r="A11" s="37" t="s">
        <v>1940</v>
      </c>
      <c r="B11" s="39" t="s">
        <v>1949</v>
      </c>
      <c r="C11" s="38" t="s">
        <v>1777</v>
      </c>
      <c r="D11" s="38">
        <v>54609163.729999997</v>
      </c>
      <c r="E11" s="38">
        <v>30875570.859999999</v>
      </c>
      <c r="F11" s="38">
        <v>68040565.75</v>
      </c>
      <c r="G11" s="38">
        <v>66147047.969999999</v>
      </c>
      <c r="H11" s="38">
        <v>75927875.959999993</v>
      </c>
      <c r="I11" s="38">
        <v>72117032.439999998</v>
      </c>
      <c r="J11" s="38">
        <v>89012022.700000003</v>
      </c>
      <c r="K11" s="38">
        <v>125133539.28</v>
      </c>
      <c r="L11" s="38">
        <v>57440797.450000003</v>
      </c>
      <c r="M11" s="38">
        <v>58041749.530000001</v>
      </c>
      <c r="N11" s="38">
        <v>86788329.840000004</v>
      </c>
      <c r="O11" s="38">
        <v>170317300.37</v>
      </c>
      <c r="P11" s="45">
        <f t="shared" si="0"/>
        <v>954450995.88</v>
      </c>
    </row>
    <row r="12" spans="1:16">
      <c r="A12" s="37" t="s">
        <v>1940</v>
      </c>
      <c r="B12" s="39" t="s">
        <v>1950</v>
      </c>
      <c r="C12" s="38" t="s">
        <v>1779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7613.9</v>
      </c>
      <c r="P12" s="45">
        <f t="shared" si="0"/>
        <v>7613.9</v>
      </c>
    </row>
    <row r="13" spans="1:16">
      <c r="A13" s="37" t="s">
        <v>1940</v>
      </c>
      <c r="B13" s="39" t="s">
        <v>1951</v>
      </c>
      <c r="C13" s="38" t="s">
        <v>1781</v>
      </c>
      <c r="D13" s="38">
        <v>5009</v>
      </c>
      <c r="E13" s="38">
        <v>850.12</v>
      </c>
      <c r="F13" s="38">
        <v>3345.95</v>
      </c>
      <c r="G13" s="38">
        <v>4244.97</v>
      </c>
      <c r="H13" s="38">
        <v>1994.79</v>
      </c>
      <c r="I13" s="38">
        <v>49102.85</v>
      </c>
      <c r="J13" s="38">
        <v>13055.31</v>
      </c>
      <c r="K13" s="38">
        <v>83.47</v>
      </c>
      <c r="L13" s="38">
        <v>83451.94</v>
      </c>
      <c r="M13" s="38">
        <v>2761.52</v>
      </c>
      <c r="N13" s="38">
        <v>1244.71</v>
      </c>
      <c r="O13" s="38">
        <v>33524.019999999997</v>
      </c>
      <c r="P13" s="45">
        <f t="shared" si="0"/>
        <v>198668.65</v>
      </c>
    </row>
    <row r="14" spans="1:16">
      <c r="A14" s="37" t="s">
        <v>1940</v>
      </c>
      <c r="B14" s="39" t="s">
        <v>1952</v>
      </c>
      <c r="C14" s="38" t="s">
        <v>44</v>
      </c>
      <c r="D14" s="38">
        <v>1822934.99</v>
      </c>
      <c r="E14" s="38">
        <v>2857597.93</v>
      </c>
      <c r="F14" s="38">
        <v>3326698.45</v>
      </c>
      <c r="G14" s="38">
        <v>2447943.02</v>
      </c>
      <c r="H14" s="38">
        <v>2952315.47</v>
      </c>
      <c r="I14" s="38">
        <v>2471102.2599999998</v>
      </c>
      <c r="J14" s="38">
        <v>3899678.18</v>
      </c>
      <c r="K14" s="38">
        <v>2451281.37</v>
      </c>
      <c r="L14" s="38">
        <v>2450696.85</v>
      </c>
      <c r="M14" s="38">
        <v>3347014.45</v>
      </c>
      <c r="N14" s="38">
        <v>3229595.83</v>
      </c>
      <c r="O14" s="38">
        <v>3339231.54</v>
      </c>
      <c r="P14" s="45">
        <f t="shared" si="0"/>
        <v>34596090.340000004</v>
      </c>
    </row>
    <row r="15" spans="1:16">
      <c r="A15" s="37" t="s">
        <v>1940</v>
      </c>
      <c r="B15" s="39" t="s">
        <v>1953</v>
      </c>
      <c r="C15" s="38" t="s">
        <v>48</v>
      </c>
      <c r="D15" s="38">
        <v>-2260.77</v>
      </c>
      <c r="E15" s="38">
        <v>3101.29</v>
      </c>
      <c r="F15" s="38">
        <v>7843.87</v>
      </c>
      <c r="G15" s="38">
        <v>2038.98</v>
      </c>
      <c r="H15" s="38">
        <v>-11782.2</v>
      </c>
      <c r="I15" s="38">
        <v>8900.6299999999992</v>
      </c>
      <c r="J15" s="38">
        <v>5576.58</v>
      </c>
      <c r="K15" s="38">
        <v>358.71</v>
      </c>
      <c r="L15" s="38">
        <v>2513.6799999999998</v>
      </c>
      <c r="M15" s="38">
        <v>47897.13</v>
      </c>
      <c r="N15" s="38">
        <v>2559.77</v>
      </c>
      <c r="O15" s="38">
        <v>38.380000000000003</v>
      </c>
      <c r="P15" s="45">
        <f t="shared" si="0"/>
        <v>66786.05</v>
      </c>
    </row>
    <row r="16" spans="1:16">
      <c r="A16" s="37" t="s">
        <v>1940</v>
      </c>
      <c r="B16" s="39" t="s">
        <v>1954</v>
      </c>
      <c r="C16" s="38" t="s">
        <v>1187</v>
      </c>
      <c r="D16" s="38">
        <v>338993.55</v>
      </c>
      <c r="E16" s="38">
        <v>526246.69999999995</v>
      </c>
      <c r="F16" s="38">
        <v>376706.12</v>
      </c>
      <c r="G16" s="38">
        <v>456449.01</v>
      </c>
      <c r="H16" s="38">
        <v>300217.09999999998</v>
      </c>
      <c r="I16" s="38">
        <v>244983.73</v>
      </c>
      <c r="J16" s="38">
        <v>419876.16</v>
      </c>
      <c r="K16" s="38">
        <v>450325.15</v>
      </c>
      <c r="L16" s="38">
        <v>374578.79</v>
      </c>
      <c r="M16" s="38">
        <v>-574289.15</v>
      </c>
      <c r="N16" s="38">
        <v>1018621.64</v>
      </c>
      <c r="O16" s="38">
        <v>1893909.58</v>
      </c>
      <c r="P16" s="45">
        <f t="shared" si="0"/>
        <v>5826618.3800000008</v>
      </c>
    </row>
    <row r="17" spans="1:16">
      <c r="A17" s="37" t="s">
        <v>1940</v>
      </c>
      <c r="B17" s="39" t="s">
        <v>1955</v>
      </c>
      <c r="C17" s="38" t="s">
        <v>1788</v>
      </c>
      <c r="D17" s="38">
        <v>1860.02</v>
      </c>
      <c r="E17" s="38">
        <v>16439.71</v>
      </c>
      <c r="F17" s="38">
        <v>525.51</v>
      </c>
      <c r="G17" s="38">
        <v>525.51</v>
      </c>
      <c r="H17" s="38">
        <v>15171.79</v>
      </c>
      <c r="I17" s="38">
        <v>13206.98</v>
      </c>
      <c r="J17" s="38">
        <v>17298.64</v>
      </c>
      <c r="K17" s="38">
        <v>13354.39</v>
      </c>
      <c r="L17" s="38">
        <v>39200.410000000003</v>
      </c>
      <c r="M17" s="38">
        <v>29871.87</v>
      </c>
      <c r="N17" s="38">
        <v>6714.63</v>
      </c>
      <c r="O17" s="38">
        <v>13672.05</v>
      </c>
      <c r="P17" s="45">
        <f t="shared" si="0"/>
        <v>167841.50999999998</v>
      </c>
    </row>
    <row r="18" spans="1:16">
      <c r="A18" s="37" t="s">
        <v>1940</v>
      </c>
      <c r="B18" s="39" t="s">
        <v>1956</v>
      </c>
      <c r="C18" s="38" t="s">
        <v>1790</v>
      </c>
      <c r="D18" s="38">
        <v>30603.57</v>
      </c>
      <c r="E18" s="38">
        <v>655089.29</v>
      </c>
      <c r="F18" s="38">
        <v>28237.599999999999</v>
      </c>
      <c r="G18" s="38">
        <v>8808.1</v>
      </c>
      <c r="H18" s="38">
        <v>70836.39</v>
      </c>
      <c r="I18" s="38">
        <v>9471.09</v>
      </c>
      <c r="J18" s="38">
        <v>22473.22</v>
      </c>
      <c r="K18" s="38">
        <v>15921.01</v>
      </c>
      <c r="L18" s="38">
        <v>22461.69</v>
      </c>
      <c r="M18" s="38">
        <v>7155.35</v>
      </c>
      <c r="N18" s="38">
        <v>11509.54</v>
      </c>
      <c r="O18" s="38">
        <v>12195.9</v>
      </c>
      <c r="P18" s="45">
        <f t="shared" si="0"/>
        <v>894762.74999999988</v>
      </c>
    </row>
    <row r="19" spans="1:16">
      <c r="A19" s="37" t="s">
        <v>1940</v>
      </c>
      <c r="B19" s="39" t="s">
        <v>1957</v>
      </c>
      <c r="C19" s="38" t="s">
        <v>1193</v>
      </c>
      <c r="D19" s="38">
        <v>2836650.06</v>
      </c>
      <c r="E19" s="38">
        <v>623115.71</v>
      </c>
      <c r="F19" s="38">
        <v>3580226.26</v>
      </c>
      <c r="G19" s="38">
        <v>2240992.96</v>
      </c>
      <c r="H19" s="38">
        <v>2553829.56</v>
      </c>
      <c r="I19" s="38">
        <v>951916.86</v>
      </c>
      <c r="J19" s="38">
        <v>1601041</v>
      </c>
      <c r="K19" s="38">
        <v>7022359.4500000002</v>
      </c>
      <c r="L19" s="38">
        <v>-968.28</v>
      </c>
      <c r="M19" s="38">
        <v>3239193.92</v>
      </c>
      <c r="N19" s="38">
        <v>521195.44</v>
      </c>
      <c r="O19" s="38">
        <v>3492274.17</v>
      </c>
      <c r="P19" s="45">
        <f t="shared" si="0"/>
        <v>28661827.109999999</v>
      </c>
    </row>
    <row r="20" spans="1:16">
      <c r="A20" s="37" t="s">
        <v>1940</v>
      </c>
      <c r="B20" s="39" t="s">
        <v>1958</v>
      </c>
      <c r="C20" s="38" t="s">
        <v>1195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16000</v>
      </c>
      <c r="J20" s="38">
        <v>0</v>
      </c>
      <c r="K20" s="38">
        <v>0</v>
      </c>
      <c r="L20" s="38">
        <v>0</v>
      </c>
      <c r="M20" s="38">
        <v>20200</v>
      </c>
      <c r="N20" s="38">
        <v>9147.02</v>
      </c>
      <c r="O20" s="38">
        <v>0</v>
      </c>
      <c r="P20" s="45">
        <f t="shared" si="0"/>
        <v>45347.020000000004</v>
      </c>
    </row>
    <row r="21" spans="1:16">
      <c r="A21" s="37" t="s">
        <v>1940</v>
      </c>
      <c r="B21" s="39" t="s">
        <v>1959</v>
      </c>
      <c r="C21" s="38" t="s">
        <v>1794</v>
      </c>
      <c r="D21" s="38">
        <v>0</v>
      </c>
      <c r="E21" s="38">
        <v>-123660.45</v>
      </c>
      <c r="F21" s="38">
        <v>0.16</v>
      </c>
      <c r="G21" s="38">
        <v>-107563.36</v>
      </c>
      <c r="H21" s="38">
        <v>-28215</v>
      </c>
      <c r="I21" s="38">
        <v>-104029.97</v>
      </c>
      <c r="J21" s="38">
        <v>89450.03</v>
      </c>
      <c r="K21" s="38">
        <v>-480224.28</v>
      </c>
      <c r="L21" s="38">
        <v>-360100</v>
      </c>
      <c r="M21" s="38">
        <v>-886193.42</v>
      </c>
      <c r="N21" s="38">
        <v>21221.439999999999</v>
      </c>
      <c r="O21" s="38">
        <v>-198440.77</v>
      </c>
      <c r="P21" s="45">
        <f t="shared" si="0"/>
        <v>-2177755.62</v>
      </c>
    </row>
    <row r="22" spans="1:16">
      <c r="A22" s="37" t="s">
        <v>1940</v>
      </c>
      <c r="B22" s="39" t="s">
        <v>1960</v>
      </c>
      <c r="C22" s="38" t="s">
        <v>1796</v>
      </c>
      <c r="D22" s="38">
        <v>-45984399.57</v>
      </c>
      <c r="E22" s="38">
        <v>-40435308.520000003</v>
      </c>
      <c r="F22" s="38">
        <v>-76689368.359999999</v>
      </c>
      <c r="G22" s="38">
        <v>-64033198.509999998</v>
      </c>
      <c r="H22" s="38">
        <v>-77860999.450000003</v>
      </c>
      <c r="I22" s="38">
        <v>-69796230.790000007</v>
      </c>
      <c r="J22" s="38">
        <v>-87257334.549999997</v>
      </c>
      <c r="K22" s="38">
        <v>-125581673.73</v>
      </c>
      <c r="L22" s="38">
        <v>-52428065.659999996</v>
      </c>
      <c r="M22" s="38">
        <v>-54962246.100000001</v>
      </c>
      <c r="N22" s="38">
        <v>-84036356.290000007</v>
      </c>
      <c r="O22" s="38">
        <v>-181741056.15000001</v>
      </c>
      <c r="P22" s="45">
        <f t="shared" si="0"/>
        <v>-960806237.67999995</v>
      </c>
    </row>
    <row r="23" spans="1:16">
      <c r="A23" s="37" t="s">
        <v>1940</v>
      </c>
      <c r="B23" s="39" t="s">
        <v>1961</v>
      </c>
      <c r="C23" s="38" t="s">
        <v>1962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</row>
    <row r="24" spans="1:16">
      <c r="A24" s="37" t="s">
        <v>1940</v>
      </c>
      <c r="B24" s="39" t="s">
        <v>1963</v>
      </c>
      <c r="C24" s="38" t="s">
        <v>1798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</row>
    <row r="25" spans="1:16">
      <c r="A25" s="37" t="s">
        <v>1940</v>
      </c>
      <c r="B25" s="39" t="s">
        <v>1964</v>
      </c>
      <c r="C25" s="38" t="s">
        <v>1810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</row>
    <row r="26" spans="1:16">
      <c r="A26" s="37" t="s">
        <v>1940</v>
      </c>
      <c r="B26" s="39" t="s">
        <v>1965</v>
      </c>
      <c r="C26" s="38" t="s">
        <v>1826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</row>
    <row r="27" spans="1:16">
      <c r="A27" s="37" t="s">
        <v>1940</v>
      </c>
      <c r="B27" s="39" t="s">
        <v>1966</v>
      </c>
      <c r="C27" s="38" t="s">
        <v>1836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</row>
    <row r="28" spans="1:16">
      <c r="A28" s="37" t="s">
        <v>1940</v>
      </c>
      <c r="B28" s="39" t="s">
        <v>1967</v>
      </c>
      <c r="C28" s="38" t="s">
        <v>1800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</row>
    <row r="29" spans="1:16">
      <c r="A29" s="37" t="s">
        <v>1940</v>
      </c>
      <c r="B29" s="39" t="s">
        <v>1968</v>
      </c>
      <c r="C29" s="38" t="s">
        <v>1808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</row>
    <row r="30" spans="1:16">
      <c r="A30" s="37" t="s">
        <v>1940</v>
      </c>
      <c r="B30" s="39" t="s">
        <v>1969</v>
      </c>
      <c r="C30" s="38" t="s">
        <v>1812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</row>
    <row r="31" spans="1:16">
      <c r="A31" s="37" t="s">
        <v>1940</v>
      </c>
      <c r="B31" s="39" t="s">
        <v>1970</v>
      </c>
      <c r="C31" s="38" t="s">
        <v>1814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</row>
    <row r="32" spans="1:16">
      <c r="A32" s="37" t="s">
        <v>1940</v>
      </c>
      <c r="B32" s="39" t="s">
        <v>1971</v>
      </c>
      <c r="C32" s="38" t="s">
        <v>1818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</row>
    <row r="33" spans="1:16">
      <c r="A33" s="37" t="s">
        <v>1940</v>
      </c>
      <c r="B33" s="39" t="s">
        <v>1972</v>
      </c>
      <c r="C33" s="38" t="s">
        <v>1828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</row>
    <row r="34" spans="1:16">
      <c r="A34" s="37" t="s">
        <v>1940</v>
      </c>
      <c r="B34" s="39" t="s">
        <v>1973</v>
      </c>
      <c r="C34" s="38" t="s">
        <v>1830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</row>
    <row r="35" spans="1:16">
      <c r="A35" s="37" t="s">
        <v>1940</v>
      </c>
      <c r="B35" s="39" t="s">
        <v>1974</v>
      </c>
      <c r="C35" s="38" t="s">
        <v>1832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</row>
    <row r="36" spans="1:16">
      <c r="A36" s="37" t="s">
        <v>1940</v>
      </c>
      <c r="B36" s="39" t="s">
        <v>1975</v>
      </c>
      <c r="C36" s="38" t="s">
        <v>1840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</row>
    <row r="37" spans="1:16">
      <c r="B37" s="39" t="s">
        <v>1974</v>
      </c>
    </row>
    <row r="38" spans="1:16">
      <c r="B38" s="39" t="s">
        <v>1975</v>
      </c>
    </row>
    <row r="39" spans="1:16" ht="17.399999999999999" customHeight="1">
      <c r="B39" s="39" t="s">
        <v>1856</v>
      </c>
      <c r="D39" s="45">
        <f>SUM(D3:D38)</f>
        <v>10442764.939999998</v>
      </c>
      <c r="E39" s="45">
        <f t="shared" ref="E39:P39" si="1">SUM(E3:E38)</f>
        <v>11509285.779999994</v>
      </c>
      <c r="F39" s="45">
        <f t="shared" si="1"/>
        <v>12633650.830000013</v>
      </c>
      <c r="G39" s="45">
        <f t="shared" si="1"/>
        <v>13717258.199999996</v>
      </c>
      <c r="H39" s="45">
        <f t="shared" si="1"/>
        <v>12993046.929999992</v>
      </c>
      <c r="I39" s="45">
        <f t="shared" si="1"/>
        <v>13161275.61999999</v>
      </c>
      <c r="J39" s="45">
        <f t="shared" si="1"/>
        <v>15025394.190000013</v>
      </c>
      <c r="K39" s="45">
        <f t="shared" si="1"/>
        <v>14567186.459999993</v>
      </c>
      <c r="L39" s="45">
        <f t="shared" si="1"/>
        <v>13888957.399999999</v>
      </c>
      <c r="M39" s="45">
        <f t="shared" si="1"/>
        <v>15542114.849999987</v>
      </c>
      <c r="N39" s="45">
        <f t="shared" si="1"/>
        <v>15087352.769999981</v>
      </c>
      <c r="O39" s="45">
        <f t="shared" si="1"/>
        <v>14799466.020000011</v>
      </c>
      <c r="P39" s="45">
        <f t="shared" si="1"/>
        <v>163367753.98999989</v>
      </c>
    </row>
    <row r="45" spans="1:16">
      <c r="P45" s="45"/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9428F-9C39-4FDE-8F9F-02286EEDEE1B}">
  <dimension ref="A1:P645"/>
  <sheetViews>
    <sheetView topLeftCell="A418" zoomScaleNormal="100" workbookViewId="0">
      <selection activeCell="C420" activeCellId="6" sqref="C117 C121:C174 C179:C196 E204 C208:C263 F417 C420:C451"/>
    </sheetView>
  </sheetViews>
  <sheetFormatPr defaultRowHeight="13.2"/>
  <cols>
    <col min="1" max="1" width="20.33203125" bestFit="1" customWidth="1"/>
    <col min="2" max="2" width="28.33203125" bestFit="1" customWidth="1"/>
    <col min="3" max="3" width="18.109375" bestFit="1" customWidth="1"/>
    <col min="4" max="4" width="15" style="82" bestFit="1" customWidth="1"/>
    <col min="5" max="5" width="11.44140625" style="36" bestFit="1" customWidth="1"/>
    <col min="6" max="6" width="12.109375" style="36" bestFit="1" customWidth="1"/>
    <col min="9" max="9" width="20.44140625" bestFit="1" customWidth="1"/>
    <col min="10" max="10" width="18.88671875" style="36" bestFit="1" customWidth="1"/>
    <col min="11" max="11" width="35.109375" bestFit="1" customWidth="1"/>
    <col min="12" max="12" width="11.44140625" bestFit="1" customWidth="1"/>
    <col min="13" max="13" width="14.88671875" bestFit="1" customWidth="1"/>
    <col min="14" max="14" width="21.6640625" bestFit="1" customWidth="1"/>
    <col min="15" max="15" width="18.109375" bestFit="1" customWidth="1"/>
  </cols>
  <sheetData>
    <row r="1" spans="1:16">
      <c r="A1" s="69" t="s">
        <v>65</v>
      </c>
      <c r="B1" s="66">
        <v>2201</v>
      </c>
      <c r="D1" s="77"/>
      <c r="I1" s="69" t="s">
        <v>65</v>
      </c>
      <c r="J1" s="66">
        <v>2201</v>
      </c>
    </row>
    <row r="2" spans="1:16">
      <c r="D2" s="77"/>
      <c r="I2" s="69" t="s">
        <v>69</v>
      </c>
      <c r="J2" t="s">
        <v>1731</v>
      </c>
      <c r="N2" s="69" t="s">
        <v>65</v>
      </c>
      <c r="O2" s="66">
        <v>2201</v>
      </c>
    </row>
    <row r="3" spans="1:16">
      <c r="A3" s="69" t="s">
        <v>1732</v>
      </c>
      <c r="B3" s="69" t="s">
        <v>70</v>
      </c>
      <c r="C3" t="s">
        <v>1733</v>
      </c>
      <c r="D3" s="77"/>
      <c r="N3" s="69" t="s">
        <v>67</v>
      </c>
      <c r="O3" s="66">
        <v>2201</v>
      </c>
    </row>
    <row r="4" spans="1:16">
      <c r="A4" s="66" t="s">
        <v>1160</v>
      </c>
      <c r="B4" s="66" t="s">
        <v>39</v>
      </c>
      <c r="C4" s="45">
        <v>3721023.33</v>
      </c>
      <c r="D4" s="77"/>
      <c r="I4" s="69" t="s">
        <v>1732</v>
      </c>
      <c r="J4" t="s">
        <v>1733</v>
      </c>
    </row>
    <row r="5" spans="1:16">
      <c r="B5" s="67">
        <v>2201</v>
      </c>
      <c r="C5" s="45">
        <v>3721023.33</v>
      </c>
      <c r="D5" s="77"/>
      <c r="I5" s="66">
        <v>2201</v>
      </c>
      <c r="J5" s="45">
        <v>146970268.15000007</v>
      </c>
      <c r="N5" s="69" t="s">
        <v>1732</v>
      </c>
      <c r="O5" t="s">
        <v>1733</v>
      </c>
    </row>
    <row r="6" spans="1:16">
      <c r="B6" s="68" t="s">
        <v>1071</v>
      </c>
      <c r="C6" s="81">
        <v>221.97</v>
      </c>
      <c r="D6" s="77" t="s">
        <v>1734</v>
      </c>
      <c r="I6" s="67" t="s">
        <v>1071</v>
      </c>
      <c r="J6" s="45">
        <v>-701902.22999999975</v>
      </c>
      <c r="N6" s="66" t="s">
        <v>1071</v>
      </c>
      <c r="O6" s="45">
        <v>3.637978807091713E-10</v>
      </c>
    </row>
    <row r="7" spans="1:16">
      <c r="B7" s="68">
        <v>9184100</v>
      </c>
      <c r="C7" s="80">
        <v>57933.59</v>
      </c>
      <c r="D7" s="77" t="s">
        <v>1735</v>
      </c>
      <c r="I7" s="67">
        <v>9184100</v>
      </c>
      <c r="J7" s="45">
        <v>2520927.6900000088</v>
      </c>
      <c r="N7" s="67" t="s">
        <v>1013</v>
      </c>
      <c r="O7" s="45">
        <v>-3314.79</v>
      </c>
    </row>
    <row r="8" spans="1:16">
      <c r="B8" s="68">
        <v>9416000</v>
      </c>
      <c r="C8" s="80">
        <v>47778.649999999994</v>
      </c>
      <c r="D8" s="77" t="s">
        <v>1736</v>
      </c>
      <c r="I8" s="67">
        <v>9416000</v>
      </c>
      <c r="J8" s="45">
        <v>367105.65999999992</v>
      </c>
      <c r="N8" s="67" t="s">
        <v>91</v>
      </c>
      <c r="O8" s="45">
        <v>3314.79</v>
      </c>
    </row>
    <row r="9" spans="1:16">
      <c r="B9" s="68">
        <v>9548000</v>
      </c>
      <c r="C9" s="81">
        <v>15918</v>
      </c>
      <c r="D9" s="77"/>
      <c r="I9" s="67">
        <v>9426500</v>
      </c>
      <c r="J9" s="45">
        <v>24899.620000000003</v>
      </c>
      <c r="N9" s="67" t="s">
        <v>1095</v>
      </c>
      <c r="O9" s="45">
        <v>-30651.82</v>
      </c>
    </row>
    <row r="10" spans="1:16">
      <c r="B10" s="68">
        <v>9549000</v>
      </c>
      <c r="C10" s="81">
        <v>330</v>
      </c>
      <c r="D10" s="77"/>
      <c r="I10" s="67">
        <v>9500000</v>
      </c>
      <c r="J10" s="45">
        <v>635422.78</v>
      </c>
      <c r="N10" s="67" t="s">
        <v>1124</v>
      </c>
      <c r="O10" s="45">
        <v>232</v>
      </c>
    </row>
    <row r="11" spans="1:16">
      <c r="B11" s="68">
        <v>9583000</v>
      </c>
      <c r="C11" s="81">
        <v>1925.1</v>
      </c>
      <c r="D11" s="77"/>
      <c r="I11" s="67">
        <v>9501000</v>
      </c>
      <c r="J11" s="45">
        <v>1181.0999999999999</v>
      </c>
      <c r="N11" s="67" t="s">
        <v>1141</v>
      </c>
      <c r="O11" s="45">
        <v>146.66999999999999</v>
      </c>
    </row>
    <row r="12" spans="1:16">
      <c r="B12" s="68">
        <v>9585000</v>
      </c>
      <c r="C12" s="81">
        <v>97618.329999999987</v>
      </c>
      <c r="D12" s="77"/>
      <c r="I12" s="67">
        <v>9502000</v>
      </c>
      <c r="J12" s="45">
        <v>1002268.1899999998</v>
      </c>
      <c r="N12" s="67" t="s">
        <v>1144</v>
      </c>
      <c r="O12" s="45">
        <v>40.619999999999997</v>
      </c>
    </row>
    <row r="13" spans="1:16">
      <c r="B13" s="68">
        <v>9903000</v>
      </c>
      <c r="C13" s="81">
        <v>22041.75</v>
      </c>
      <c r="D13" s="77"/>
      <c r="I13" s="67">
        <v>9505000</v>
      </c>
      <c r="J13" s="45">
        <v>120173.59</v>
      </c>
      <c r="N13" s="67" t="s">
        <v>1150</v>
      </c>
      <c r="O13" s="45">
        <v>-162.66</v>
      </c>
    </row>
    <row r="14" spans="1:16">
      <c r="B14" s="68">
        <v>9908000</v>
      </c>
      <c r="C14" s="81">
        <v>-1.4210854715202004E-13</v>
      </c>
      <c r="D14" s="77"/>
      <c r="I14" s="67">
        <v>9506000</v>
      </c>
      <c r="J14" s="45">
        <v>2369856.9999999995</v>
      </c>
      <c r="N14" s="67" t="s">
        <v>1160</v>
      </c>
      <c r="O14" s="45">
        <v>221.97</v>
      </c>
    </row>
    <row r="15" spans="1:16">
      <c r="B15" s="68">
        <v>9909000</v>
      </c>
      <c r="C15" s="81">
        <v>2388920.66</v>
      </c>
      <c r="D15" s="77"/>
      <c r="I15" s="67">
        <v>9510000</v>
      </c>
      <c r="J15" s="45">
        <v>6.18</v>
      </c>
      <c r="N15" s="67" t="s">
        <v>1165</v>
      </c>
      <c r="O15" s="45">
        <v>22801.260000000002</v>
      </c>
      <c r="P15" s="64"/>
    </row>
    <row r="16" spans="1:16">
      <c r="B16" s="68">
        <v>9930200</v>
      </c>
      <c r="C16" s="81">
        <v>0</v>
      </c>
      <c r="D16" s="77"/>
      <c r="I16" s="67">
        <v>9511000</v>
      </c>
      <c r="J16" s="45">
        <v>2917091.98</v>
      </c>
      <c r="N16" s="67" t="s">
        <v>1167</v>
      </c>
      <c r="O16" s="45">
        <v>68920.78</v>
      </c>
    </row>
    <row r="17" spans="1:16">
      <c r="B17" s="68">
        <v>9913000</v>
      </c>
      <c r="C17" s="81">
        <v>192284.34</v>
      </c>
      <c r="D17" s="77"/>
      <c r="I17" s="67">
        <v>9512000</v>
      </c>
      <c r="J17" s="45">
        <v>7577914.9699999988</v>
      </c>
      <c r="N17" s="67" t="s">
        <v>1169</v>
      </c>
      <c r="O17" s="45">
        <v>-8508</v>
      </c>
    </row>
    <row r="18" spans="1:16">
      <c r="B18" s="68">
        <v>9930100</v>
      </c>
      <c r="C18" s="81">
        <v>896050.94</v>
      </c>
      <c r="D18" s="77"/>
      <c r="I18" s="67">
        <v>9513000</v>
      </c>
      <c r="J18" s="45">
        <v>1648993.5</v>
      </c>
      <c r="N18" s="67" t="s">
        <v>1171</v>
      </c>
      <c r="O18" s="45">
        <v>76000</v>
      </c>
    </row>
    <row r="19" spans="1:16">
      <c r="A19" s="66" t="s">
        <v>1162</v>
      </c>
      <c r="B19" s="66" t="s">
        <v>1163</v>
      </c>
      <c r="C19" s="45">
        <v>706389.8</v>
      </c>
      <c r="D19" s="77"/>
      <c r="I19" s="67">
        <v>9514000</v>
      </c>
      <c r="J19" s="45">
        <v>981456.35</v>
      </c>
      <c r="N19" s="67" t="s">
        <v>1173</v>
      </c>
      <c r="O19" s="45">
        <v>979.95999999999913</v>
      </c>
    </row>
    <row r="20" spans="1:16">
      <c r="B20" s="67">
        <v>2201</v>
      </c>
      <c r="C20" s="81">
        <v>706389.8</v>
      </c>
      <c r="D20" s="77"/>
      <c r="I20" s="67">
        <v>9546000</v>
      </c>
      <c r="J20" s="45">
        <v>33.86</v>
      </c>
      <c r="N20" s="67" t="s">
        <v>1177</v>
      </c>
      <c r="O20" s="45">
        <v>-767502.21999999974</v>
      </c>
    </row>
    <row r="21" spans="1:16">
      <c r="B21" s="68">
        <v>9923000</v>
      </c>
      <c r="C21" s="45">
        <v>706389.8</v>
      </c>
      <c r="D21" s="77"/>
      <c r="I21" s="67">
        <v>9547000</v>
      </c>
      <c r="J21" s="45">
        <v>7240.2400000000007</v>
      </c>
      <c r="N21" s="67" t="s">
        <v>1186</v>
      </c>
      <c r="O21" s="45">
        <v>-35894.83</v>
      </c>
    </row>
    <row r="22" spans="1:16">
      <c r="A22" s="66" t="s">
        <v>1165</v>
      </c>
      <c r="B22" s="66" t="s">
        <v>1166</v>
      </c>
      <c r="C22" s="45">
        <v>45522852.289999999</v>
      </c>
      <c r="D22" s="77"/>
      <c r="I22" s="67">
        <v>9548000</v>
      </c>
      <c r="J22" s="45">
        <v>6149258.1699999999</v>
      </c>
      <c r="N22" s="67" t="s">
        <v>1192</v>
      </c>
      <c r="O22" s="45">
        <v>522792</v>
      </c>
      <c r="P22" s="64"/>
    </row>
    <row r="23" spans="1:16">
      <c r="B23" s="67">
        <v>2201</v>
      </c>
      <c r="C23" s="45">
        <v>45522852.289999999</v>
      </c>
      <c r="D23" s="77"/>
      <c r="I23" s="67">
        <v>9549000</v>
      </c>
      <c r="J23" s="45">
        <v>3228484.5999999996</v>
      </c>
      <c r="K23" s="64"/>
      <c r="N23" s="67" t="s">
        <v>1196</v>
      </c>
      <c r="O23" s="45">
        <v>-581713.15</v>
      </c>
    </row>
    <row r="24" spans="1:16">
      <c r="B24" s="68" t="s">
        <v>1071</v>
      </c>
      <c r="C24" s="80">
        <v>22801.260000000002</v>
      </c>
      <c r="D24" s="78" t="s">
        <v>1737</v>
      </c>
      <c r="E24" s="81">
        <v>68066.34</v>
      </c>
      <c r="F24" s="36" t="s">
        <v>1738</v>
      </c>
      <c r="I24" s="67">
        <v>9552000</v>
      </c>
      <c r="J24" s="45">
        <v>714253.6399999999</v>
      </c>
      <c r="K24" s="36"/>
      <c r="L24" s="36"/>
      <c r="N24" s="67" t="s">
        <v>1214</v>
      </c>
      <c r="O24" s="45">
        <v>550905.63</v>
      </c>
    </row>
    <row r="25" spans="1:16">
      <c r="B25" s="68">
        <v>9184100</v>
      </c>
      <c r="C25" s="80">
        <v>45037840.460000001</v>
      </c>
      <c r="D25" s="77" t="s">
        <v>1739</v>
      </c>
      <c r="I25" s="67">
        <v>9553000</v>
      </c>
      <c r="J25" s="45">
        <v>11002185.08</v>
      </c>
      <c r="N25" s="67" t="s">
        <v>1219</v>
      </c>
      <c r="O25" s="45">
        <v>1511.55</v>
      </c>
    </row>
    <row r="26" spans="1:16">
      <c r="B26" s="68">
        <v>9500000</v>
      </c>
      <c r="C26" s="81">
        <v>7200</v>
      </c>
      <c r="D26" s="77"/>
      <c r="I26" s="67">
        <v>9554000</v>
      </c>
      <c r="J26" s="45">
        <v>878863.6100000001</v>
      </c>
      <c r="N26" s="67" t="s">
        <v>1231</v>
      </c>
      <c r="O26" s="45">
        <v>286463.57000000007</v>
      </c>
    </row>
    <row r="27" spans="1:16">
      <c r="B27" s="68">
        <v>9506000</v>
      </c>
      <c r="C27" s="81">
        <v>1361.55</v>
      </c>
      <c r="D27" s="77"/>
      <c r="I27" s="67">
        <v>9556000</v>
      </c>
      <c r="J27" s="45">
        <v>1994.03</v>
      </c>
      <c r="N27" s="67" t="s">
        <v>1238</v>
      </c>
      <c r="O27" s="45">
        <v>6099.49</v>
      </c>
    </row>
    <row r="28" spans="1:16">
      <c r="B28" s="68">
        <v>9512000</v>
      </c>
      <c r="C28" s="81">
        <v>16650</v>
      </c>
      <c r="D28" s="77"/>
      <c r="I28" s="67">
        <v>9560000</v>
      </c>
      <c r="J28" s="45">
        <v>61283.94999999999</v>
      </c>
      <c r="N28" s="67" t="s">
        <v>1244</v>
      </c>
      <c r="O28" s="45">
        <v>10185</v>
      </c>
    </row>
    <row r="29" spans="1:16">
      <c r="B29" s="68">
        <v>9514000</v>
      </c>
      <c r="C29" s="81">
        <v>13000</v>
      </c>
      <c r="D29" s="77"/>
      <c r="I29" s="67">
        <v>9561100</v>
      </c>
      <c r="J29" s="45">
        <v>262.70000000000005</v>
      </c>
      <c r="N29" s="67" t="s">
        <v>1252</v>
      </c>
      <c r="O29" s="45">
        <v>-90957.13</v>
      </c>
    </row>
    <row r="30" spans="1:16">
      <c r="B30" s="68">
        <v>9548000</v>
      </c>
      <c r="C30" s="81">
        <v>1361.55</v>
      </c>
      <c r="D30" s="77"/>
      <c r="I30" s="67">
        <v>9561200</v>
      </c>
      <c r="J30" s="45">
        <v>81844.33</v>
      </c>
      <c r="N30" s="67" t="s">
        <v>1256</v>
      </c>
      <c r="O30" s="45">
        <v>1142.5999999999999</v>
      </c>
    </row>
    <row r="31" spans="1:16">
      <c r="B31" s="68">
        <v>9549000</v>
      </c>
      <c r="C31" s="81">
        <v>1361.55</v>
      </c>
      <c r="D31" s="77"/>
      <c r="I31" s="67">
        <v>9561300</v>
      </c>
      <c r="J31" s="45">
        <v>3108.4199999999996</v>
      </c>
      <c r="N31" s="67" t="s">
        <v>1341</v>
      </c>
      <c r="O31" s="45">
        <v>38792.78</v>
      </c>
    </row>
    <row r="32" spans="1:16">
      <c r="B32" s="68">
        <v>9553000</v>
      </c>
      <c r="C32" s="81">
        <v>137941.99</v>
      </c>
      <c r="D32" s="77"/>
      <c r="I32" s="67">
        <v>9562000</v>
      </c>
      <c r="J32" s="45">
        <v>440016.82</v>
      </c>
      <c r="N32" s="67" t="s">
        <v>1347</v>
      </c>
      <c r="O32" s="45">
        <v>-46981.06</v>
      </c>
    </row>
    <row r="33" spans="1:15">
      <c r="B33" s="68">
        <v>9571000</v>
      </c>
      <c r="C33" s="81">
        <v>15053.590000000002</v>
      </c>
      <c r="D33" s="77"/>
      <c r="I33" s="67">
        <v>9563000</v>
      </c>
      <c r="J33" s="45">
        <v>131852.33999999997</v>
      </c>
      <c r="N33" s="67" t="s">
        <v>1381</v>
      </c>
      <c r="O33" s="45">
        <v>15.99</v>
      </c>
    </row>
    <row r="34" spans="1:15">
      <c r="B34" s="68">
        <v>9583000</v>
      </c>
      <c r="C34" s="81">
        <v>47164.08</v>
      </c>
      <c r="D34" s="77"/>
      <c r="I34" s="67">
        <v>9566000</v>
      </c>
      <c r="J34" s="45">
        <v>179312.03</v>
      </c>
      <c r="N34" s="67" t="s">
        <v>1386</v>
      </c>
      <c r="O34" s="45">
        <v>-34612.699999999997</v>
      </c>
    </row>
    <row r="35" spans="1:15">
      <c r="B35" s="68">
        <v>9586000</v>
      </c>
      <c r="C35" s="81">
        <v>28477.09</v>
      </c>
      <c r="D35" s="77"/>
      <c r="I35" s="67">
        <v>9569000</v>
      </c>
      <c r="J35" s="45">
        <v>0.4</v>
      </c>
      <c r="N35" s="67" t="s">
        <v>1391</v>
      </c>
      <c r="O35" s="45">
        <v>-34.47</v>
      </c>
    </row>
    <row r="36" spans="1:15">
      <c r="B36" s="68">
        <v>9591000</v>
      </c>
      <c r="C36" s="81">
        <v>10642.67</v>
      </c>
      <c r="D36" s="77"/>
      <c r="I36" s="67">
        <v>9569200</v>
      </c>
      <c r="J36" s="45">
        <v>1492552.86</v>
      </c>
      <c r="N36" s="67" t="s">
        <v>1401</v>
      </c>
      <c r="O36" s="45">
        <v>133.9</v>
      </c>
    </row>
    <row r="37" spans="1:15">
      <c r="B37" s="68">
        <v>9593000</v>
      </c>
      <c r="C37" s="81">
        <v>213596.85</v>
      </c>
      <c r="D37" s="78"/>
      <c r="I37" s="67">
        <v>9569300</v>
      </c>
      <c r="J37" s="45">
        <v>23942.170000000002</v>
      </c>
      <c r="N37" s="67" t="s">
        <v>1408</v>
      </c>
      <c r="O37" s="45">
        <v>-3.4</v>
      </c>
    </row>
    <row r="38" spans="1:15">
      <c r="B38" s="68">
        <v>9594000</v>
      </c>
      <c r="C38" s="81">
        <v>-31600.35</v>
      </c>
      <c r="D38" s="77"/>
      <c r="I38" s="67">
        <v>9570000</v>
      </c>
      <c r="J38" s="45">
        <v>25429.629999999994</v>
      </c>
      <c r="N38" s="67" t="s">
        <v>1432</v>
      </c>
      <c r="O38" s="45">
        <v>8214</v>
      </c>
    </row>
    <row r="39" spans="1:15">
      <c r="A39" s="66" t="s">
        <v>1167</v>
      </c>
      <c r="B39" s="66" t="s">
        <v>1168</v>
      </c>
      <c r="C39" s="45">
        <v>1845080.0799999998</v>
      </c>
      <c r="D39" s="77"/>
      <c r="I39" s="67">
        <v>9571000</v>
      </c>
      <c r="J39" s="45">
        <v>5128226.3599999994</v>
      </c>
      <c r="N39" s="67" t="s">
        <v>112</v>
      </c>
      <c r="O39" s="45">
        <v>1421.67</v>
      </c>
    </row>
    <row r="40" spans="1:15">
      <c r="B40" s="67">
        <v>2201</v>
      </c>
      <c r="C40" s="45">
        <v>1845080.0799999998</v>
      </c>
      <c r="D40" s="77"/>
      <c r="I40" s="67">
        <v>9580000</v>
      </c>
      <c r="J40" s="45">
        <v>447679.77</v>
      </c>
      <c r="N40" s="66" t="s">
        <v>1740</v>
      </c>
      <c r="O40" s="45">
        <v>3.637978807091713E-10</v>
      </c>
    </row>
    <row r="41" spans="1:15">
      <c r="B41" s="68" t="s">
        <v>1071</v>
      </c>
      <c r="C41" s="80">
        <v>68920.78</v>
      </c>
      <c r="D41" s="77" t="s">
        <v>1737</v>
      </c>
      <c r="E41" s="81">
        <v>6816.5</v>
      </c>
      <c r="F41" s="36" t="s">
        <v>1738</v>
      </c>
      <c r="I41" s="67">
        <v>9581000</v>
      </c>
      <c r="J41" s="45">
        <v>286142.65000000002</v>
      </c>
    </row>
    <row r="42" spans="1:15">
      <c r="B42" s="68">
        <v>9184100</v>
      </c>
      <c r="C42" s="80">
        <v>1248390.18</v>
      </c>
      <c r="D42" s="77" t="s">
        <v>1739</v>
      </c>
      <c r="I42" s="67">
        <v>9582000</v>
      </c>
      <c r="J42" s="45">
        <v>706636.82000000007</v>
      </c>
    </row>
    <row r="43" spans="1:15">
      <c r="B43" s="68">
        <v>9506000</v>
      </c>
      <c r="C43" s="81">
        <v>48325.03</v>
      </c>
      <c r="D43" s="77"/>
      <c r="I43" s="67">
        <v>9583000</v>
      </c>
      <c r="J43" s="45">
        <v>2549514.1899999995</v>
      </c>
    </row>
    <row r="44" spans="1:15">
      <c r="B44" s="68">
        <v>9512000</v>
      </c>
      <c r="C44" s="81">
        <v>25650</v>
      </c>
      <c r="D44" s="77"/>
      <c r="I44" s="67">
        <v>9584000</v>
      </c>
      <c r="J44" s="45">
        <v>100199.65000000001</v>
      </c>
    </row>
    <row r="45" spans="1:15">
      <c r="B45" s="68">
        <v>9548000</v>
      </c>
      <c r="C45" s="81">
        <v>36702.67</v>
      </c>
      <c r="D45" s="77"/>
      <c r="I45" s="67">
        <v>9585000</v>
      </c>
      <c r="J45" s="45">
        <v>577137</v>
      </c>
    </row>
    <row r="46" spans="1:15">
      <c r="B46" s="68">
        <v>9549000</v>
      </c>
      <c r="C46" s="81">
        <v>54262.6</v>
      </c>
      <c r="D46" s="77"/>
      <c r="I46" s="67">
        <v>9586000</v>
      </c>
      <c r="J46" s="45">
        <v>1464194.8800000001</v>
      </c>
    </row>
    <row r="47" spans="1:15">
      <c r="B47" s="68">
        <v>9552000</v>
      </c>
      <c r="C47" s="81">
        <v>2427</v>
      </c>
      <c r="D47" s="77"/>
      <c r="I47" s="67">
        <v>9587000</v>
      </c>
      <c r="J47" s="45">
        <v>29987.059999999998</v>
      </c>
    </row>
    <row r="48" spans="1:15">
      <c r="B48" s="68">
        <v>9553000</v>
      </c>
      <c r="C48" s="81">
        <v>30523.75</v>
      </c>
      <c r="D48" s="77"/>
      <c r="I48" s="67">
        <v>9588000</v>
      </c>
      <c r="J48" s="45">
        <v>5651186.8200000003</v>
      </c>
    </row>
    <row r="49" spans="1:10">
      <c r="B49" s="68">
        <v>9566000</v>
      </c>
      <c r="C49" s="81">
        <v>1561.88</v>
      </c>
      <c r="D49" s="77"/>
      <c r="I49" s="67">
        <v>9591000</v>
      </c>
      <c r="J49" s="45">
        <v>266327.28999999998</v>
      </c>
    </row>
    <row r="50" spans="1:10">
      <c r="B50" s="68">
        <v>9586000</v>
      </c>
      <c r="C50" s="81">
        <v>3600</v>
      </c>
      <c r="D50" s="77"/>
      <c r="I50" s="67">
        <v>9592000</v>
      </c>
      <c r="J50" s="45">
        <v>327712.3</v>
      </c>
    </row>
    <row r="51" spans="1:10">
      <c r="B51" s="68">
        <v>9908000</v>
      </c>
      <c r="C51" s="81">
        <v>97477.92</v>
      </c>
      <c r="D51" s="77"/>
      <c r="I51" s="67">
        <v>9593000</v>
      </c>
      <c r="J51" s="45">
        <v>29328944.550000001</v>
      </c>
    </row>
    <row r="52" spans="1:10">
      <c r="B52" s="68">
        <v>9930200</v>
      </c>
      <c r="C52" s="81">
        <v>217081.4</v>
      </c>
      <c r="D52" s="77"/>
      <c r="I52" s="67">
        <v>9594000</v>
      </c>
      <c r="J52" s="45">
        <v>1987022.37</v>
      </c>
    </row>
    <row r="53" spans="1:10">
      <c r="B53" s="68">
        <v>9923000</v>
      </c>
      <c r="C53" s="81">
        <v>10156.869999999999</v>
      </c>
      <c r="D53" s="77"/>
      <c r="I53" s="67">
        <v>9595000</v>
      </c>
      <c r="J53" s="45">
        <v>107127.56</v>
      </c>
    </row>
    <row r="54" spans="1:10">
      <c r="A54" s="66" t="s">
        <v>1169</v>
      </c>
      <c r="B54" s="66" t="s">
        <v>1170</v>
      </c>
      <c r="C54" s="45">
        <v>2947232.55</v>
      </c>
      <c r="D54" s="77"/>
      <c r="I54" s="67">
        <v>9596000</v>
      </c>
      <c r="J54" s="45">
        <v>1150566.9699999997</v>
      </c>
    </row>
    <row r="55" spans="1:10">
      <c r="B55" s="67">
        <v>2201</v>
      </c>
      <c r="C55" s="45">
        <v>2947232.55</v>
      </c>
      <c r="D55" s="77"/>
      <c r="I55" s="67">
        <v>9597000</v>
      </c>
      <c r="J55" s="45">
        <v>1270.43</v>
      </c>
    </row>
    <row r="56" spans="1:10">
      <c r="B56" s="68" t="s">
        <v>1071</v>
      </c>
      <c r="C56" s="80">
        <v>-8508</v>
      </c>
      <c r="D56" s="77" t="s">
        <v>1735</v>
      </c>
      <c r="I56" s="67">
        <v>9901000</v>
      </c>
      <c r="J56" s="45">
        <v>427413.4599999999</v>
      </c>
    </row>
    <row r="57" spans="1:10">
      <c r="B57" s="68">
        <v>9184100</v>
      </c>
      <c r="C57" s="80">
        <v>1028381.69</v>
      </c>
      <c r="D57" s="77" t="s">
        <v>1735</v>
      </c>
      <c r="I57" s="67">
        <v>9902000</v>
      </c>
      <c r="J57" s="45">
        <v>2951218.96</v>
      </c>
    </row>
    <row r="58" spans="1:10">
      <c r="B58" s="68">
        <v>9416000</v>
      </c>
      <c r="C58" s="80">
        <v>3824.9900000000007</v>
      </c>
      <c r="D58" s="77" t="s">
        <v>1736</v>
      </c>
      <c r="I58" s="67">
        <v>9903000</v>
      </c>
      <c r="J58" s="45">
        <v>8165408.4499999993</v>
      </c>
    </row>
    <row r="59" spans="1:10">
      <c r="B59" s="68">
        <v>9426500</v>
      </c>
      <c r="C59" s="80">
        <v>0.7</v>
      </c>
      <c r="D59" s="77" t="s">
        <v>1736</v>
      </c>
      <c r="I59" s="67">
        <v>9908000</v>
      </c>
      <c r="J59" s="45">
        <v>2920515.1500000004</v>
      </c>
    </row>
    <row r="60" spans="1:10">
      <c r="B60" s="68">
        <v>9500000</v>
      </c>
      <c r="C60" s="81">
        <v>1265.42</v>
      </c>
      <c r="D60" s="77"/>
      <c r="I60" s="67">
        <v>9909000</v>
      </c>
      <c r="J60" s="45">
        <v>2014525.92</v>
      </c>
    </row>
    <row r="61" spans="1:10">
      <c r="B61" s="68">
        <v>9501000</v>
      </c>
      <c r="C61" s="81">
        <v>82.960000000000008</v>
      </c>
      <c r="D61" s="77"/>
      <c r="I61" s="67">
        <v>9930200</v>
      </c>
      <c r="J61" s="45">
        <v>1529655.18</v>
      </c>
    </row>
    <row r="62" spans="1:10">
      <c r="B62" s="68">
        <v>9502000</v>
      </c>
      <c r="C62" s="81">
        <v>817.96</v>
      </c>
      <c r="D62" s="77"/>
      <c r="I62" s="67">
        <v>9935000</v>
      </c>
      <c r="J62" s="45">
        <v>334545.53999999986</v>
      </c>
    </row>
    <row r="63" spans="1:10">
      <c r="B63" s="68">
        <v>9505000</v>
      </c>
      <c r="C63" s="81">
        <v>539.20000000000005</v>
      </c>
      <c r="D63" s="77"/>
      <c r="I63" s="67">
        <v>9913000</v>
      </c>
      <c r="J63" s="45">
        <v>318578.78000000003</v>
      </c>
    </row>
    <row r="64" spans="1:10">
      <c r="B64" s="68">
        <v>9506000</v>
      </c>
      <c r="C64" s="81">
        <v>6219.98</v>
      </c>
      <c r="D64" s="77"/>
      <c r="I64" s="67">
        <v>9928000</v>
      </c>
      <c r="J64" s="45">
        <v>1004596.9800000001</v>
      </c>
    </row>
    <row r="65" spans="2:10">
      <c r="B65" s="68">
        <v>9510000</v>
      </c>
      <c r="C65" s="81">
        <v>1.0900000000000001</v>
      </c>
      <c r="D65" s="77"/>
      <c r="I65" s="67">
        <v>9930100</v>
      </c>
      <c r="J65" s="45">
        <v>896050.94</v>
      </c>
    </row>
    <row r="66" spans="2:10">
      <c r="B66" s="68">
        <v>9511000</v>
      </c>
      <c r="C66" s="81">
        <v>132.64000000000001</v>
      </c>
      <c r="D66" s="77"/>
      <c r="I66" s="67">
        <v>9923000</v>
      </c>
      <c r="J66" s="45">
        <v>32410092.950000003</v>
      </c>
    </row>
    <row r="67" spans="2:10">
      <c r="B67" s="68">
        <v>9512000</v>
      </c>
      <c r="C67" s="81">
        <v>1227.6699999999998</v>
      </c>
      <c r="D67" s="77"/>
      <c r="I67" s="67">
        <v>9589000</v>
      </c>
      <c r="J67" s="45">
        <v>473.91</v>
      </c>
    </row>
    <row r="68" spans="2:10">
      <c r="B68" s="68">
        <v>9513000</v>
      </c>
      <c r="C68" s="81">
        <v>175.48000000000002</v>
      </c>
      <c r="D68" s="77"/>
      <c r="I68" s="66" t="s">
        <v>1740</v>
      </c>
      <c r="J68" s="45">
        <v>146970268.15000007</v>
      </c>
    </row>
    <row r="69" spans="2:10">
      <c r="B69" s="68">
        <v>9514000</v>
      </c>
      <c r="C69" s="81">
        <v>198.71</v>
      </c>
      <c r="D69" s="77"/>
      <c r="J69"/>
    </row>
    <row r="70" spans="2:10">
      <c r="B70" s="68">
        <v>9546000</v>
      </c>
      <c r="C70" s="81">
        <v>5.53</v>
      </c>
      <c r="D70" s="77"/>
      <c r="J70"/>
    </row>
    <row r="71" spans="2:10">
      <c r="B71" s="68">
        <v>9547000</v>
      </c>
      <c r="C71" s="81">
        <v>5.21</v>
      </c>
      <c r="D71" s="77"/>
      <c r="J71"/>
    </row>
    <row r="72" spans="2:10">
      <c r="B72" s="68">
        <v>9548000</v>
      </c>
      <c r="C72" s="81">
        <v>31812.210000000003</v>
      </c>
      <c r="D72" s="77"/>
      <c r="J72"/>
    </row>
    <row r="73" spans="2:10">
      <c r="B73" s="68">
        <v>9549000</v>
      </c>
      <c r="C73" s="81">
        <v>847.25</v>
      </c>
      <c r="D73" s="77"/>
      <c r="J73"/>
    </row>
    <row r="74" spans="2:10">
      <c r="B74" s="68">
        <v>9552000</v>
      </c>
      <c r="C74" s="81">
        <v>133.06</v>
      </c>
      <c r="D74" s="77"/>
      <c r="J74"/>
    </row>
    <row r="75" spans="2:10">
      <c r="B75" s="68">
        <v>9553000</v>
      </c>
      <c r="C75" s="81">
        <v>3043.4</v>
      </c>
      <c r="D75" s="77"/>
      <c r="J75"/>
    </row>
    <row r="76" spans="2:10">
      <c r="B76" s="68">
        <v>9554000</v>
      </c>
      <c r="C76" s="81">
        <v>35.639999999999993</v>
      </c>
      <c r="D76" s="77"/>
      <c r="J76"/>
    </row>
    <row r="77" spans="2:10">
      <c r="B77" s="68">
        <v>9556000</v>
      </c>
      <c r="C77" s="81">
        <v>151.04999999999998</v>
      </c>
      <c r="D77" s="77"/>
      <c r="J77"/>
    </row>
    <row r="78" spans="2:10">
      <c r="B78" s="68">
        <v>9560000</v>
      </c>
      <c r="C78" s="81">
        <v>235.12</v>
      </c>
      <c r="D78" s="77"/>
      <c r="J78"/>
    </row>
    <row r="79" spans="2:10">
      <c r="B79" s="68">
        <v>9561100</v>
      </c>
      <c r="C79" s="81">
        <v>20.290000000000003</v>
      </c>
      <c r="D79" s="77"/>
      <c r="J79"/>
    </row>
    <row r="80" spans="2:10">
      <c r="B80" s="68">
        <v>9561200</v>
      </c>
      <c r="C80" s="81">
        <v>350.99</v>
      </c>
      <c r="D80" s="77"/>
      <c r="J80"/>
    </row>
    <row r="81" spans="2:10">
      <c r="B81" s="68">
        <v>9561300</v>
      </c>
      <c r="C81" s="81">
        <v>235.54</v>
      </c>
      <c r="D81" s="77"/>
      <c r="J81"/>
    </row>
    <row r="82" spans="2:10">
      <c r="B82" s="68">
        <v>9562000</v>
      </c>
      <c r="C82" s="81">
        <v>199.06</v>
      </c>
      <c r="D82" s="77"/>
      <c r="J82"/>
    </row>
    <row r="83" spans="2:10">
      <c r="B83" s="68">
        <v>9563000</v>
      </c>
      <c r="C83" s="81">
        <v>34.85</v>
      </c>
      <c r="D83" s="77"/>
      <c r="J83"/>
    </row>
    <row r="84" spans="2:10">
      <c r="B84" s="68">
        <v>9566000</v>
      </c>
      <c r="C84" s="81">
        <v>260.28000000000003</v>
      </c>
      <c r="D84" s="77"/>
      <c r="J84"/>
    </row>
    <row r="85" spans="2:10">
      <c r="B85" s="68">
        <v>9569000</v>
      </c>
      <c r="C85" s="81">
        <v>0.03</v>
      </c>
      <c r="D85" s="77"/>
      <c r="J85"/>
    </row>
    <row r="86" spans="2:10">
      <c r="B86" s="68">
        <v>9569200</v>
      </c>
      <c r="C86" s="81">
        <v>46.900000000000006</v>
      </c>
      <c r="D86" s="77"/>
      <c r="J86"/>
    </row>
    <row r="87" spans="2:10">
      <c r="B87" s="68">
        <v>9569300</v>
      </c>
      <c r="C87" s="81">
        <v>54.850000000000009</v>
      </c>
      <c r="D87" s="77"/>
      <c r="J87"/>
    </row>
    <row r="88" spans="2:10">
      <c r="B88" s="68">
        <v>9570000</v>
      </c>
      <c r="C88" s="81">
        <v>125.50999999999999</v>
      </c>
      <c r="D88" s="77"/>
      <c r="J88"/>
    </row>
    <row r="89" spans="2:10">
      <c r="B89" s="68">
        <v>9571000</v>
      </c>
      <c r="C89" s="81">
        <v>12669.33</v>
      </c>
      <c r="D89" s="77"/>
      <c r="J89"/>
    </row>
    <row r="90" spans="2:10">
      <c r="B90" s="68">
        <v>9580000</v>
      </c>
      <c r="C90" s="81">
        <v>31272.47</v>
      </c>
      <c r="D90" s="77"/>
      <c r="J90"/>
    </row>
    <row r="91" spans="2:10">
      <c r="B91" s="68">
        <v>9581000</v>
      </c>
      <c r="C91" s="81">
        <v>209.51000000000002</v>
      </c>
      <c r="D91" s="77"/>
      <c r="J91"/>
    </row>
    <row r="92" spans="2:10">
      <c r="B92" s="68">
        <v>9582000</v>
      </c>
      <c r="C92" s="81">
        <v>265.82</v>
      </c>
      <c r="D92" s="77"/>
      <c r="J92"/>
    </row>
    <row r="93" spans="2:10">
      <c r="B93" s="68">
        <v>9583000</v>
      </c>
      <c r="C93" s="81">
        <v>376.79999999999995</v>
      </c>
      <c r="D93" s="77"/>
      <c r="J93"/>
    </row>
    <row r="94" spans="2:10">
      <c r="B94" s="68">
        <v>9584000</v>
      </c>
      <c r="C94" s="81">
        <v>157.28</v>
      </c>
      <c r="D94" s="77"/>
      <c r="J94"/>
    </row>
    <row r="95" spans="2:10">
      <c r="B95" s="68">
        <v>9585000</v>
      </c>
      <c r="C95" s="81">
        <v>712.64</v>
      </c>
      <c r="D95" s="77"/>
      <c r="J95"/>
    </row>
    <row r="96" spans="2:10">
      <c r="B96" s="68">
        <v>9586000</v>
      </c>
      <c r="C96" s="81">
        <v>3619.2599999999998</v>
      </c>
      <c r="D96" s="77"/>
      <c r="J96"/>
    </row>
    <row r="97" spans="2:11">
      <c r="B97" s="68">
        <v>9587000</v>
      </c>
      <c r="C97" s="81">
        <v>631.39999999999986</v>
      </c>
      <c r="D97" s="77"/>
      <c r="J97"/>
    </row>
    <row r="98" spans="2:11">
      <c r="B98" s="68">
        <v>9588000</v>
      </c>
      <c r="C98" s="81">
        <v>3199.4500000000003</v>
      </c>
      <c r="D98" s="77"/>
      <c r="J98"/>
    </row>
    <row r="99" spans="2:11">
      <c r="B99" s="68">
        <v>9591000</v>
      </c>
      <c r="C99" s="81">
        <v>60.279999999999994</v>
      </c>
      <c r="D99" s="77"/>
      <c r="J99"/>
    </row>
    <row r="100" spans="2:11">
      <c r="B100" s="68">
        <v>9592000</v>
      </c>
      <c r="C100" s="81">
        <v>429.89</v>
      </c>
      <c r="D100" s="77"/>
      <c r="J100"/>
      <c r="K100" s="64"/>
    </row>
    <row r="101" spans="2:11">
      <c r="B101" s="68">
        <v>9593000</v>
      </c>
      <c r="C101" s="81">
        <v>2016.21</v>
      </c>
      <c r="D101" s="77"/>
      <c r="J101"/>
    </row>
    <row r="102" spans="2:11">
      <c r="B102" s="68">
        <v>9594000</v>
      </c>
      <c r="C102" s="81">
        <v>805.49</v>
      </c>
      <c r="D102" s="77"/>
      <c r="J102"/>
    </row>
    <row r="103" spans="2:11">
      <c r="B103" s="68">
        <v>9595000</v>
      </c>
      <c r="C103" s="81">
        <v>58.96</v>
      </c>
      <c r="D103" s="77"/>
      <c r="J103"/>
    </row>
    <row r="104" spans="2:11">
      <c r="B104" s="68">
        <v>9596000</v>
      </c>
      <c r="C104" s="81">
        <v>10.399999999999999</v>
      </c>
      <c r="D104" s="77"/>
      <c r="J104"/>
    </row>
    <row r="105" spans="2:11">
      <c r="B105" s="68">
        <v>9597000</v>
      </c>
      <c r="C105" s="81">
        <v>94.97999999999999</v>
      </c>
      <c r="D105" s="77"/>
      <c r="J105"/>
    </row>
    <row r="106" spans="2:11">
      <c r="B106" s="68">
        <v>9901000</v>
      </c>
      <c r="C106" s="81">
        <v>0.24999999999999997</v>
      </c>
      <c r="D106" s="77"/>
      <c r="J106"/>
    </row>
    <row r="107" spans="2:11">
      <c r="B107" s="68">
        <v>9902000</v>
      </c>
      <c r="C107" s="81">
        <v>50.509999999999991</v>
      </c>
      <c r="D107" s="77"/>
      <c r="J107"/>
    </row>
    <row r="108" spans="2:11">
      <c r="B108" s="68">
        <v>9903000</v>
      </c>
      <c r="C108" s="81">
        <v>29430.700000000004</v>
      </c>
      <c r="D108" s="77"/>
      <c r="J108"/>
    </row>
    <row r="109" spans="2:11">
      <c r="B109" s="68">
        <v>9908000</v>
      </c>
      <c r="C109" s="81">
        <v>1191.4699999999998</v>
      </c>
      <c r="D109" s="77"/>
      <c r="J109"/>
    </row>
    <row r="110" spans="2:11">
      <c r="B110" s="68">
        <v>9909000</v>
      </c>
      <c r="C110" s="81">
        <v>0.13</v>
      </c>
      <c r="D110" s="77"/>
      <c r="J110"/>
    </row>
    <row r="111" spans="2:11">
      <c r="B111" s="68">
        <v>9930200</v>
      </c>
      <c r="C111" s="81">
        <v>8368.34</v>
      </c>
      <c r="D111" s="77"/>
      <c r="J111"/>
    </row>
    <row r="112" spans="2:11">
      <c r="B112" s="68">
        <v>9935000</v>
      </c>
      <c r="C112" s="81">
        <v>171.43999999999997</v>
      </c>
      <c r="D112" s="77"/>
      <c r="J112"/>
    </row>
    <row r="113" spans="1:10">
      <c r="B113" s="68">
        <v>9928000</v>
      </c>
      <c r="C113" s="81">
        <v>924835.83000000007</v>
      </c>
      <c r="D113" s="77"/>
      <c r="J113"/>
    </row>
    <row r="114" spans="1:10">
      <c r="B114" s="68">
        <v>9923000</v>
      </c>
      <c r="C114" s="81">
        <v>854636.45000000007</v>
      </c>
      <c r="D114" s="77"/>
      <c r="J114"/>
    </row>
    <row r="115" spans="1:10">
      <c r="A115" s="66" t="s">
        <v>1171</v>
      </c>
      <c r="B115" s="66" t="s">
        <v>1172</v>
      </c>
      <c r="C115" s="45">
        <v>2377406.0500000007</v>
      </c>
      <c r="D115" s="77"/>
      <c r="J115"/>
    </row>
    <row r="116" spans="1:10">
      <c r="B116" s="67">
        <v>2201</v>
      </c>
      <c r="C116" s="45">
        <v>2377406.0500000007</v>
      </c>
      <c r="D116" s="77"/>
      <c r="J116"/>
    </row>
    <row r="117" spans="1:10">
      <c r="B117" s="68" t="s">
        <v>1071</v>
      </c>
      <c r="C117" s="81">
        <v>76000</v>
      </c>
      <c r="D117" s="77" t="s">
        <v>1738</v>
      </c>
      <c r="J117"/>
    </row>
    <row r="118" spans="1:10">
      <c r="B118" s="68">
        <v>9184100</v>
      </c>
      <c r="C118" s="80">
        <v>1027770.2699999999</v>
      </c>
      <c r="D118" s="77" t="s">
        <v>1735</v>
      </c>
      <c r="J118"/>
    </row>
    <row r="119" spans="1:10">
      <c r="B119" s="68">
        <v>9416000</v>
      </c>
      <c r="C119" s="80">
        <v>1276.3</v>
      </c>
      <c r="D119" s="77" t="s">
        <v>1736</v>
      </c>
      <c r="J119"/>
    </row>
    <row r="120" spans="1:10">
      <c r="B120" s="68">
        <v>9426500</v>
      </c>
      <c r="C120" s="80">
        <v>14.629999999999999</v>
      </c>
      <c r="D120" s="77" t="s">
        <v>1736</v>
      </c>
      <c r="J120"/>
    </row>
    <row r="121" spans="1:10">
      <c r="B121" s="68">
        <v>9500000</v>
      </c>
      <c r="C121" s="81">
        <v>14136.860000000002</v>
      </c>
      <c r="D121" s="77"/>
      <c r="J121"/>
    </row>
    <row r="122" spans="1:10">
      <c r="B122" s="68">
        <v>9501000</v>
      </c>
      <c r="C122" s="81">
        <v>1020.79</v>
      </c>
      <c r="D122" s="77"/>
      <c r="J122"/>
    </row>
    <row r="123" spans="1:10">
      <c r="B123" s="68">
        <v>9502000</v>
      </c>
      <c r="C123" s="81">
        <v>9317.44</v>
      </c>
      <c r="D123" s="77"/>
      <c r="J123"/>
    </row>
    <row r="124" spans="1:10">
      <c r="B124" s="68">
        <v>9505000</v>
      </c>
      <c r="C124" s="81">
        <v>5762.58</v>
      </c>
      <c r="D124" s="77"/>
      <c r="J124"/>
    </row>
    <row r="125" spans="1:10">
      <c r="B125" s="68">
        <v>9506000</v>
      </c>
      <c r="C125" s="81">
        <v>3077.3199999999997</v>
      </c>
      <c r="D125" s="77"/>
      <c r="J125"/>
    </row>
    <row r="126" spans="1:10">
      <c r="B126" s="68">
        <v>9510000</v>
      </c>
      <c r="C126" s="81">
        <v>4.41</v>
      </c>
      <c r="D126" s="77"/>
      <c r="J126"/>
    </row>
    <row r="127" spans="1:10">
      <c r="B127" s="68">
        <v>9511000</v>
      </c>
      <c r="C127" s="81">
        <v>1611.08</v>
      </c>
      <c r="D127" s="77"/>
      <c r="J127"/>
    </row>
    <row r="128" spans="1:10">
      <c r="B128" s="68">
        <v>9512000</v>
      </c>
      <c r="C128" s="81">
        <v>14412.22</v>
      </c>
      <c r="D128" s="77"/>
      <c r="J128"/>
    </row>
    <row r="129" spans="2:10">
      <c r="B129" s="68">
        <v>9513000</v>
      </c>
      <c r="C129" s="81">
        <v>2227.9100000000003</v>
      </c>
      <c r="D129" s="77"/>
      <c r="J129"/>
    </row>
    <row r="130" spans="2:10">
      <c r="B130" s="68">
        <v>9514000</v>
      </c>
      <c r="C130" s="81">
        <v>2260.1200000000003</v>
      </c>
      <c r="D130" s="77"/>
      <c r="J130"/>
    </row>
    <row r="131" spans="2:10">
      <c r="B131" s="68">
        <v>9546000</v>
      </c>
      <c r="C131" s="81">
        <v>24.1</v>
      </c>
      <c r="D131" s="77"/>
      <c r="J131"/>
    </row>
    <row r="132" spans="2:10">
      <c r="B132" s="68">
        <v>9547000</v>
      </c>
      <c r="C132" s="81">
        <v>54.03</v>
      </c>
      <c r="D132" s="77"/>
      <c r="J132"/>
    </row>
    <row r="133" spans="2:10">
      <c r="B133" s="68">
        <v>9548000</v>
      </c>
      <c r="C133" s="81">
        <v>38351.81</v>
      </c>
      <c r="D133" s="77"/>
      <c r="J133"/>
    </row>
    <row r="134" spans="2:10">
      <c r="B134" s="68">
        <v>9549000</v>
      </c>
      <c r="C134" s="81">
        <v>6893.5100000000011</v>
      </c>
      <c r="D134" s="77"/>
      <c r="J134"/>
    </row>
    <row r="135" spans="2:10">
      <c r="B135" s="68">
        <v>9552000</v>
      </c>
      <c r="C135" s="81">
        <v>1477.0300000000002</v>
      </c>
      <c r="D135" s="77"/>
      <c r="J135"/>
    </row>
    <row r="136" spans="2:10">
      <c r="B136" s="68">
        <v>9553000</v>
      </c>
      <c r="C136" s="81">
        <v>8331.5</v>
      </c>
      <c r="D136" s="77"/>
      <c r="J136"/>
    </row>
    <row r="137" spans="2:10">
      <c r="B137" s="68">
        <v>9554000</v>
      </c>
      <c r="C137" s="81">
        <v>460.06000000000006</v>
      </c>
      <c r="D137" s="77"/>
      <c r="J137"/>
    </row>
    <row r="138" spans="2:10">
      <c r="B138" s="68">
        <v>9556000</v>
      </c>
      <c r="C138" s="81">
        <v>1691.3700000000001</v>
      </c>
      <c r="D138" s="77"/>
      <c r="J138"/>
    </row>
    <row r="139" spans="2:10">
      <c r="B139" s="68">
        <v>9560000</v>
      </c>
      <c r="C139" s="81">
        <v>4961.6899999999996</v>
      </c>
      <c r="D139" s="77"/>
      <c r="J139"/>
    </row>
    <row r="140" spans="2:10">
      <c r="B140" s="68">
        <v>9561100</v>
      </c>
      <c r="C140" s="81">
        <v>222.83000000000004</v>
      </c>
      <c r="D140" s="77"/>
      <c r="J140"/>
    </row>
    <row r="141" spans="2:10">
      <c r="B141" s="68">
        <v>9561200</v>
      </c>
      <c r="C141" s="81">
        <v>3859.2299999999996</v>
      </c>
      <c r="D141" s="77"/>
      <c r="J141"/>
    </row>
    <row r="142" spans="2:10">
      <c r="B142" s="68">
        <v>9561300</v>
      </c>
      <c r="C142" s="81">
        <v>2641.5399999999995</v>
      </c>
      <c r="D142" s="77"/>
      <c r="J142"/>
    </row>
    <row r="143" spans="2:10">
      <c r="B143" s="68">
        <v>9562000</v>
      </c>
      <c r="C143" s="81">
        <v>2217.9</v>
      </c>
      <c r="D143" s="77"/>
      <c r="J143"/>
    </row>
    <row r="144" spans="2:10">
      <c r="B144" s="68">
        <v>9563000</v>
      </c>
      <c r="C144" s="81">
        <v>848.84999999999991</v>
      </c>
      <c r="D144" s="77"/>
      <c r="J144"/>
    </row>
    <row r="145" spans="2:10">
      <c r="B145" s="68">
        <v>9566000</v>
      </c>
      <c r="C145" s="81">
        <v>2796.28</v>
      </c>
      <c r="D145" s="77"/>
      <c r="J145"/>
    </row>
    <row r="146" spans="2:10">
      <c r="B146" s="68">
        <v>9569000</v>
      </c>
      <c r="C146" s="81">
        <v>0.37</v>
      </c>
      <c r="D146" s="77"/>
      <c r="J146"/>
    </row>
    <row r="147" spans="2:10">
      <c r="B147" s="68">
        <v>9569200</v>
      </c>
      <c r="C147" s="81">
        <v>565.55999999999995</v>
      </c>
      <c r="D147" s="77"/>
      <c r="J147"/>
    </row>
    <row r="148" spans="2:10">
      <c r="B148" s="68">
        <v>9569300</v>
      </c>
      <c r="C148" s="81">
        <v>587.15</v>
      </c>
      <c r="D148" s="77"/>
      <c r="J148"/>
    </row>
    <row r="149" spans="2:10">
      <c r="B149" s="68">
        <v>9570000</v>
      </c>
      <c r="C149" s="81">
        <v>1238.83</v>
      </c>
      <c r="D149" s="77"/>
      <c r="J149"/>
    </row>
    <row r="150" spans="2:10">
      <c r="B150" s="68">
        <v>9571000</v>
      </c>
      <c r="C150" s="81">
        <v>2020.99</v>
      </c>
      <c r="D150" s="77"/>
      <c r="J150"/>
    </row>
    <row r="151" spans="2:10">
      <c r="B151" s="68">
        <v>9580000</v>
      </c>
      <c r="C151" s="81">
        <v>60369.920000000006</v>
      </c>
      <c r="D151" s="77"/>
      <c r="J151"/>
    </row>
    <row r="152" spans="2:10">
      <c r="B152" s="68">
        <v>9581000</v>
      </c>
      <c r="C152" s="81">
        <v>2373.96</v>
      </c>
      <c r="D152" s="77"/>
      <c r="J152"/>
    </row>
    <row r="153" spans="2:10">
      <c r="B153" s="68">
        <v>9582000</v>
      </c>
      <c r="C153" s="81">
        <v>3082.81</v>
      </c>
      <c r="D153" s="77"/>
      <c r="J153"/>
    </row>
    <row r="154" spans="2:10">
      <c r="B154" s="68">
        <v>9583000</v>
      </c>
      <c r="C154" s="81">
        <v>276333.71000000002</v>
      </c>
      <c r="D154" s="77"/>
      <c r="J154"/>
    </row>
    <row r="155" spans="2:10">
      <c r="B155" s="68">
        <v>9584000</v>
      </c>
      <c r="C155" s="81">
        <v>1803.2799999999997</v>
      </c>
      <c r="D155" s="77"/>
      <c r="J155"/>
    </row>
    <row r="156" spans="2:10">
      <c r="B156" s="68">
        <v>9585000</v>
      </c>
      <c r="C156" s="81">
        <v>4791.5200000000004</v>
      </c>
      <c r="D156" s="78"/>
      <c r="J156"/>
    </row>
    <row r="157" spans="2:10">
      <c r="B157" s="68">
        <v>9586000</v>
      </c>
      <c r="C157" s="81">
        <v>12957.34</v>
      </c>
      <c r="D157" s="78"/>
      <c r="J157"/>
    </row>
    <row r="158" spans="2:10">
      <c r="B158" s="68">
        <v>9587000</v>
      </c>
      <c r="C158" s="81">
        <v>1200.4100000000001</v>
      </c>
      <c r="D158" s="78"/>
      <c r="J158"/>
    </row>
    <row r="159" spans="2:10">
      <c r="B159" s="68">
        <v>9588000</v>
      </c>
      <c r="C159" s="81">
        <v>35261.880000000005</v>
      </c>
      <c r="D159" s="78"/>
      <c r="J159"/>
    </row>
    <row r="160" spans="2:10">
      <c r="B160" s="68">
        <v>9591000</v>
      </c>
      <c r="C160" s="81">
        <v>821.40999999999985</v>
      </c>
      <c r="D160" s="77"/>
      <c r="J160"/>
    </row>
    <row r="161" spans="1:10">
      <c r="B161" s="68">
        <v>9592000</v>
      </c>
      <c r="C161" s="81">
        <v>4412.68</v>
      </c>
      <c r="D161" s="77"/>
      <c r="J161"/>
    </row>
    <row r="162" spans="1:10">
      <c r="B162" s="68">
        <v>9593000</v>
      </c>
      <c r="C162" s="81">
        <v>22263.710000000003</v>
      </c>
      <c r="D162" s="77"/>
      <c r="J162"/>
    </row>
    <row r="163" spans="1:10">
      <c r="B163" s="68">
        <v>9594000</v>
      </c>
      <c r="C163" s="81">
        <v>9432.32</v>
      </c>
      <c r="D163" s="77"/>
      <c r="J163"/>
    </row>
    <row r="164" spans="1:10">
      <c r="B164" s="68">
        <v>9595000</v>
      </c>
      <c r="C164" s="81">
        <v>657.59</v>
      </c>
      <c r="D164" s="77"/>
      <c r="J164"/>
    </row>
    <row r="165" spans="1:10">
      <c r="B165" s="68">
        <v>9596000</v>
      </c>
      <c r="C165" s="81">
        <v>109.91</v>
      </c>
      <c r="D165" s="77"/>
      <c r="J165"/>
    </row>
    <row r="166" spans="1:10">
      <c r="B166" s="68">
        <v>9597000</v>
      </c>
      <c r="C166" s="81">
        <v>1085.94</v>
      </c>
      <c r="D166" s="77"/>
      <c r="J166"/>
    </row>
    <row r="167" spans="1:10">
      <c r="B167" s="68">
        <v>9901000</v>
      </c>
      <c r="C167" s="81">
        <v>2.23</v>
      </c>
      <c r="D167" s="77"/>
      <c r="J167"/>
    </row>
    <row r="168" spans="1:10">
      <c r="B168" s="68">
        <v>9902000</v>
      </c>
      <c r="C168" s="81">
        <v>574.46999999999991</v>
      </c>
      <c r="D168" s="77"/>
      <c r="J168"/>
    </row>
    <row r="169" spans="1:10">
      <c r="B169" s="68">
        <v>9903000</v>
      </c>
      <c r="C169" s="81">
        <v>137680.64000000001</v>
      </c>
      <c r="D169" s="77"/>
      <c r="J169"/>
    </row>
    <row r="170" spans="1:10">
      <c r="B170" s="68">
        <v>9908000</v>
      </c>
      <c r="C170" s="81">
        <v>13652.369999999999</v>
      </c>
      <c r="D170" s="77"/>
      <c r="J170"/>
    </row>
    <row r="171" spans="1:10">
      <c r="B171" s="68">
        <v>9909000</v>
      </c>
      <c r="C171" s="81">
        <v>1.99</v>
      </c>
      <c r="D171" s="77"/>
      <c r="J171"/>
    </row>
    <row r="172" spans="1:10">
      <c r="B172" s="68">
        <v>9930200</v>
      </c>
      <c r="C172" s="81">
        <v>1438.92</v>
      </c>
      <c r="D172" s="77"/>
      <c r="J172"/>
    </row>
    <row r="173" spans="1:10">
      <c r="B173" s="68">
        <v>9935000</v>
      </c>
      <c r="C173" s="81">
        <v>1859.47</v>
      </c>
      <c r="D173" s="77"/>
      <c r="J173"/>
    </row>
    <row r="174" spans="1:10">
      <c r="B174" s="68">
        <v>9923000</v>
      </c>
      <c r="C174" s="81">
        <v>547101.01</v>
      </c>
      <c r="D174" s="77"/>
      <c r="J174"/>
    </row>
    <row r="175" spans="1:10">
      <c r="A175" s="66" t="s">
        <v>1173</v>
      </c>
      <c r="B175" s="66" t="s">
        <v>1174</v>
      </c>
      <c r="C175" s="45">
        <v>43112617.789999999</v>
      </c>
      <c r="D175" s="77"/>
      <c r="J175"/>
    </row>
    <row r="176" spans="1:10">
      <c r="B176" s="67">
        <v>2201</v>
      </c>
      <c r="C176" s="45">
        <v>43112617.789999999</v>
      </c>
      <c r="D176" s="77"/>
      <c r="J176"/>
    </row>
    <row r="177" spans="2:10">
      <c r="B177" s="68" t="s">
        <v>1071</v>
      </c>
      <c r="C177" s="80">
        <v>979.95999999999913</v>
      </c>
      <c r="D177" s="77" t="s">
        <v>1735</v>
      </c>
      <c r="J177"/>
    </row>
    <row r="178" spans="2:10">
      <c r="B178" s="68">
        <v>9184100</v>
      </c>
      <c r="C178" s="80">
        <v>36044383.710000001</v>
      </c>
      <c r="D178" s="77" t="s">
        <v>1735</v>
      </c>
      <c r="J178"/>
    </row>
    <row r="179" spans="2:10">
      <c r="B179" s="68">
        <v>9548000</v>
      </c>
      <c r="C179" s="81">
        <v>11449.79</v>
      </c>
      <c r="D179" s="77"/>
      <c r="J179"/>
    </row>
    <row r="180" spans="2:10">
      <c r="B180" s="68">
        <v>9549000</v>
      </c>
      <c r="C180" s="81">
        <v>86306.75</v>
      </c>
      <c r="D180" s="77"/>
      <c r="J180"/>
    </row>
    <row r="181" spans="2:10">
      <c r="B181" s="68">
        <v>9553000</v>
      </c>
      <c r="C181" s="81">
        <v>-5885.04</v>
      </c>
      <c r="D181" s="77"/>
      <c r="J181"/>
    </row>
    <row r="182" spans="2:10">
      <c r="B182" s="68">
        <v>9560000</v>
      </c>
      <c r="C182" s="81">
        <v>125</v>
      </c>
      <c r="D182" s="77"/>
      <c r="J182"/>
    </row>
    <row r="183" spans="2:10">
      <c r="B183" s="68">
        <v>9571000</v>
      </c>
      <c r="C183" s="81">
        <v>3632.81</v>
      </c>
      <c r="D183" s="77"/>
      <c r="J183"/>
    </row>
    <row r="184" spans="2:10">
      <c r="B184" s="68">
        <v>9580000</v>
      </c>
      <c r="C184" s="81">
        <v>1685</v>
      </c>
      <c r="D184" s="77"/>
      <c r="J184"/>
    </row>
    <row r="185" spans="2:10">
      <c r="B185" s="68">
        <v>9581000</v>
      </c>
      <c r="C185" s="81">
        <v>0</v>
      </c>
      <c r="D185" s="77"/>
      <c r="J185"/>
    </row>
    <row r="186" spans="2:10">
      <c r="B186" s="68">
        <v>9582000</v>
      </c>
      <c r="C186" s="81">
        <v>5176</v>
      </c>
      <c r="D186" s="77"/>
      <c r="J186"/>
    </row>
    <row r="187" spans="2:10">
      <c r="B187" s="68">
        <v>9583000</v>
      </c>
      <c r="C187" s="81">
        <v>262393.05</v>
      </c>
      <c r="D187" s="77"/>
      <c r="J187"/>
    </row>
    <row r="188" spans="2:10">
      <c r="B188" s="68">
        <v>9585000</v>
      </c>
      <c r="C188" s="81">
        <v>332775</v>
      </c>
      <c r="D188" s="77"/>
      <c r="J188"/>
    </row>
    <row r="189" spans="2:10">
      <c r="B189" s="68">
        <v>9586000</v>
      </c>
      <c r="C189" s="81">
        <v>94931.19</v>
      </c>
      <c r="D189" s="77"/>
      <c r="J189"/>
    </row>
    <row r="190" spans="2:10">
      <c r="B190" s="68">
        <v>9588000</v>
      </c>
      <c r="C190" s="81">
        <v>27225</v>
      </c>
      <c r="D190" s="77"/>
      <c r="J190"/>
    </row>
    <row r="191" spans="2:10">
      <c r="B191" s="68">
        <v>9903000</v>
      </c>
      <c r="C191" s="81">
        <v>1432938.3</v>
      </c>
      <c r="D191" s="77"/>
      <c r="J191"/>
    </row>
    <row r="192" spans="2:10">
      <c r="B192" s="68">
        <v>9908000</v>
      </c>
      <c r="C192" s="81">
        <v>65300.94</v>
      </c>
      <c r="D192" s="77"/>
      <c r="J192"/>
    </row>
    <row r="193" spans="1:10">
      <c r="B193" s="68">
        <v>9930200</v>
      </c>
      <c r="C193" s="81">
        <v>505670.33999999997</v>
      </c>
      <c r="D193" s="77"/>
      <c r="J193"/>
    </row>
    <row r="194" spans="1:10">
      <c r="B194" s="68">
        <v>9935000</v>
      </c>
      <c r="C194" s="81">
        <v>2931.06</v>
      </c>
      <c r="D194" s="77"/>
      <c r="J194"/>
    </row>
    <row r="195" spans="1:10">
      <c r="B195" s="68">
        <v>9928000</v>
      </c>
      <c r="C195" s="81">
        <v>92032</v>
      </c>
      <c r="D195" s="77"/>
      <c r="J195"/>
    </row>
    <row r="196" spans="1:10">
      <c r="B196" s="68">
        <v>9923000</v>
      </c>
      <c r="C196" s="81">
        <v>4148566.9299999997</v>
      </c>
      <c r="D196" s="77"/>
      <c r="J196"/>
    </row>
    <row r="197" spans="1:10">
      <c r="A197" s="66" t="s">
        <v>1175</v>
      </c>
      <c r="B197" s="66" t="s">
        <v>1176</v>
      </c>
      <c r="C197" s="45">
        <v>557780.69999999995</v>
      </c>
      <c r="D197" s="77"/>
      <c r="J197"/>
    </row>
    <row r="198" spans="1:10">
      <c r="B198" s="67">
        <v>2201</v>
      </c>
      <c r="C198" s="45">
        <v>557780.69999999995</v>
      </c>
      <c r="D198" s="77"/>
      <c r="J198"/>
    </row>
    <row r="199" spans="1:10">
      <c r="B199" s="68">
        <v>9184100</v>
      </c>
      <c r="C199" s="80">
        <v>294909.78999999998</v>
      </c>
      <c r="D199" s="77" t="s">
        <v>1735</v>
      </c>
      <c r="J199"/>
    </row>
    <row r="200" spans="1:10">
      <c r="B200" s="68">
        <v>9549000</v>
      </c>
      <c r="C200" s="81">
        <v>4694.3999999999996</v>
      </c>
      <c r="D200" s="77"/>
      <c r="J200"/>
    </row>
    <row r="201" spans="1:10">
      <c r="B201" s="68">
        <v>9923000</v>
      </c>
      <c r="C201" s="81">
        <v>258176.51</v>
      </c>
      <c r="D201" s="77"/>
      <c r="J201"/>
    </row>
    <row r="202" spans="1:10">
      <c r="A202" s="66" t="s">
        <v>1177</v>
      </c>
      <c r="B202" s="66" t="s">
        <v>1178</v>
      </c>
      <c r="C202" s="45">
        <v>939140376.20000005</v>
      </c>
      <c r="D202" s="77"/>
      <c r="J202"/>
    </row>
    <row r="203" spans="1:10">
      <c r="B203" s="67">
        <v>2201</v>
      </c>
      <c r="C203" s="45">
        <v>939140376.20000005</v>
      </c>
      <c r="D203" s="77"/>
      <c r="J203"/>
    </row>
    <row r="204" spans="1:10">
      <c r="B204" s="68" t="s">
        <v>1071</v>
      </c>
      <c r="C204" s="80">
        <v>-767502.21999999974</v>
      </c>
      <c r="D204" s="77" t="s">
        <v>1737</v>
      </c>
      <c r="E204" s="81">
        <v>104945.14</v>
      </c>
      <c r="F204" s="36" t="s">
        <v>1738</v>
      </c>
      <c r="J204"/>
    </row>
    <row r="205" spans="1:10">
      <c r="B205" s="68">
        <v>9184100</v>
      </c>
      <c r="C205" s="80">
        <v>862345905.56999993</v>
      </c>
      <c r="D205" s="77" t="s">
        <v>1735</v>
      </c>
      <c r="J205"/>
    </row>
    <row r="206" spans="1:10">
      <c r="B206" s="68">
        <v>9416000</v>
      </c>
      <c r="C206" s="80">
        <v>237254.53</v>
      </c>
      <c r="D206" s="77" t="s">
        <v>1736</v>
      </c>
      <c r="J206"/>
    </row>
    <row r="207" spans="1:10">
      <c r="B207" s="68">
        <v>9426500</v>
      </c>
      <c r="C207" s="80">
        <v>24884.29</v>
      </c>
      <c r="D207" s="77" t="s">
        <v>1736</v>
      </c>
      <c r="J207"/>
    </row>
    <row r="208" spans="1:10">
      <c r="B208" s="68">
        <v>9500000</v>
      </c>
      <c r="C208" s="81">
        <v>556555.51</v>
      </c>
      <c r="D208" s="77"/>
      <c r="J208"/>
    </row>
    <row r="209" spans="2:10">
      <c r="B209" s="68">
        <v>9501000</v>
      </c>
      <c r="C209" s="81">
        <v>70.650000000000006</v>
      </c>
      <c r="D209" s="77"/>
      <c r="J209"/>
    </row>
    <row r="210" spans="2:10">
      <c r="B210" s="68">
        <v>9502000</v>
      </c>
      <c r="C210" s="81">
        <v>982069.77999999991</v>
      </c>
      <c r="D210" s="77"/>
      <c r="J210"/>
    </row>
    <row r="211" spans="2:10">
      <c r="B211" s="68">
        <v>9505000</v>
      </c>
      <c r="C211" s="81">
        <v>509.21999999999997</v>
      </c>
      <c r="D211" s="77"/>
      <c r="J211"/>
    </row>
    <row r="212" spans="2:10">
      <c r="B212" s="68">
        <v>9506000</v>
      </c>
      <c r="C212" s="81">
        <v>1174869.3600000003</v>
      </c>
      <c r="D212" s="77"/>
      <c r="J212"/>
    </row>
    <row r="213" spans="2:10">
      <c r="B213" s="68">
        <v>9510000</v>
      </c>
      <c r="C213" s="81">
        <v>0.67</v>
      </c>
      <c r="D213" s="77"/>
      <c r="J213"/>
    </row>
    <row r="214" spans="2:10">
      <c r="B214" s="68">
        <v>9511000</v>
      </c>
      <c r="C214" s="81">
        <v>3023377.8299999996</v>
      </c>
      <c r="D214" s="77"/>
      <c r="J214"/>
    </row>
    <row r="215" spans="2:10">
      <c r="B215" s="68">
        <v>9512000</v>
      </c>
      <c r="C215" s="81">
        <v>7548687.3599999994</v>
      </c>
      <c r="D215" s="77"/>
      <c r="J215"/>
    </row>
    <row r="216" spans="2:10">
      <c r="B216" s="68">
        <v>9513000</v>
      </c>
      <c r="C216" s="81">
        <v>1995113.1300000001</v>
      </c>
      <c r="D216" s="78"/>
      <c r="J216"/>
    </row>
    <row r="217" spans="2:10">
      <c r="B217" s="68">
        <v>9514000</v>
      </c>
      <c r="C217" s="81">
        <v>559346.16</v>
      </c>
      <c r="D217" s="78"/>
      <c r="J217"/>
    </row>
    <row r="218" spans="2:10">
      <c r="B218" s="68">
        <v>9546000</v>
      </c>
      <c r="C218" s="81">
        <v>4.13</v>
      </c>
      <c r="D218" s="78"/>
      <c r="J218"/>
    </row>
    <row r="219" spans="2:10">
      <c r="B219" s="68">
        <v>9547000</v>
      </c>
      <c r="C219" s="81">
        <v>2464.37</v>
      </c>
      <c r="D219" s="78"/>
      <c r="J219"/>
    </row>
    <row r="220" spans="2:10">
      <c r="B220" s="68">
        <v>9548000</v>
      </c>
      <c r="C220" s="81">
        <v>5123796.0200000005</v>
      </c>
      <c r="D220" s="78"/>
      <c r="J220"/>
    </row>
    <row r="221" spans="2:10">
      <c r="B221" s="68">
        <v>9549000</v>
      </c>
      <c r="C221" s="81">
        <v>2498644.4700000002</v>
      </c>
      <c r="D221" s="78"/>
      <c r="J221"/>
    </row>
    <row r="222" spans="2:10">
      <c r="B222" s="68">
        <v>9552000</v>
      </c>
      <c r="C222" s="81">
        <v>710206.25999999978</v>
      </c>
      <c r="D222" s="78"/>
      <c r="J222"/>
    </row>
    <row r="223" spans="2:10">
      <c r="B223" s="68">
        <v>9553000</v>
      </c>
      <c r="C223" s="81">
        <v>11216108.049999999</v>
      </c>
      <c r="D223" s="78"/>
      <c r="J223"/>
    </row>
    <row r="224" spans="2:10">
      <c r="B224" s="68">
        <v>9554000</v>
      </c>
      <c r="C224" s="81">
        <v>882286</v>
      </c>
      <c r="D224" s="78"/>
      <c r="J224"/>
    </row>
    <row r="225" spans="2:10">
      <c r="B225" s="68">
        <v>9556000</v>
      </c>
      <c r="C225" s="81">
        <v>139.44</v>
      </c>
      <c r="D225" s="77"/>
      <c r="J225"/>
    </row>
    <row r="226" spans="2:10">
      <c r="B226" s="68">
        <v>9560000</v>
      </c>
      <c r="C226" s="81">
        <v>22941.939999999991</v>
      </c>
      <c r="D226" s="78"/>
      <c r="J226"/>
    </row>
    <row r="227" spans="2:10">
      <c r="B227" s="68">
        <v>9561100</v>
      </c>
      <c r="C227" s="81">
        <v>18.010000000000002</v>
      </c>
      <c r="D227" s="77"/>
      <c r="J227"/>
    </row>
    <row r="228" spans="2:10">
      <c r="B228" s="68">
        <v>9561200</v>
      </c>
      <c r="C228" s="81">
        <v>77362.16</v>
      </c>
      <c r="D228" s="78"/>
      <c r="J228"/>
    </row>
    <row r="229" spans="2:10">
      <c r="B229" s="68">
        <v>9561300</v>
      </c>
      <c r="C229" s="81">
        <v>212.77</v>
      </c>
      <c r="D229" s="78"/>
      <c r="J229"/>
    </row>
    <row r="230" spans="2:10">
      <c r="B230" s="68">
        <v>9562000</v>
      </c>
      <c r="C230" s="81">
        <v>327170.07</v>
      </c>
      <c r="D230" s="77"/>
    </row>
    <row r="231" spans="2:10">
      <c r="B231" s="68">
        <v>9563000</v>
      </c>
      <c r="C231" s="81">
        <v>135245.47999999995</v>
      </c>
      <c r="D231" s="78"/>
    </row>
    <row r="232" spans="2:10">
      <c r="B232" s="68">
        <v>9566000</v>
      </c>
      <c r="C232" s="81">
        <v>74517.900000000009</v>
      </c>
      <c r="D232" s="77"/>
    </row>
    <row r="233" spans="2:10">
      <c r="B233" s="68">
        <v>9569000</v>
      </c>
      <c r="C233" s="81">
        <v>0</v>
      </c>
      <c r="D233" s="77"/>
    </row>
    <row r="234" spans="2:10">
      <c r="B234" s="68">
        <v>9569200</v>
      </c>
      <c r="C234" s="81">
        <v>11279.69</v>
      </c>
      <c r="D234" s="78"/>
    </row>
    <row r="235" spans="2:10">
      <c r="B235" s="68">
        <v>9569300</v>
      </c>
      <c r="C235" s="81">
        <v>23295.780000000002</v>
      </c>
      <c r="D235" s="77"/>
    </row>
    <row r="236" spans="2:10">
      <c r="B236" s="68">
        <v>9570000</v>
      </c>
      <c r="C236" s="81">
        <v>24055.78</v>
      </c>
      <c r="D236" s="78"/>
    </row>
    <row r="237" spans="2:10">
      <c r="B237" s="68">
        <v>9571000</v>
      </c>
      <c r="C237" s="81">
        <v>1940077.28</v>
      </c>
      <c r="D237" s="77"/>
    </row>
    <row r="238" spans="2:10">
      <c r="B238" s="68">
        <v>9580000</v>
      </c>
      <c r="C238" s="81">
        <v>202849.57</v>
      </c>
      <c r="D238" s="78"/>
    </row>
    <row r="239" spans="2:10">
      <c r="B239" s="68">
        <v>9581000</v>
      </c>
      <c r="C239" s="81">
        <v>274404.94</v>
      </c>
      <c r="D239" s="77"/>
    </row>
    <row r="240" spans="2:10">
      <c r="B240" s="68">
        <v>9582000</v>
      </c>
      <c r="C240" s="81">
        <v>620630.97000000009</v>
      </c>
      <c r="D240" s="78"/>
    </row>
    <row r="241" spans="2:4">
      <c r="B241" s="68">
        <v>9583000</v>
      </c>
      <c r="C241" s="81">
        <v>2550882.3699999996</v>
      </c>
      <c r="D241" s="78"/>
    </row>
    <row r="242" spans="2:4">
      <c r="B242" s="68">
        <v>9584000</v>
      </c>
      <c r="C242" s="81">
        <v>98227.200000000012</v>
      </c>
      <c r="D242" s="78"/>
    </row>
    <row r="243" spans="2:4">
      <c r="B243" s="68">
        <v>9585000</v>
      </c>
      <c r="C243" s="81">
        <v>444034.05</v>
      </c>
      <c r="D243" s="77"/>
    </row>
    <row r="244" spans="2:4">
      <c r="B244" s="68">
        <v>9586000</v>
      </c>
      <c r="C244" s="81">
        <v>1775510.02</v>
      </c>
      <c r="D244" s="78"/>
    </row>
    <row r="245" spans="2:4">
      <c r="B245" s="68">
        <v>9587000</v>
      </c>
      <c r="C245" s="81">
        <v>24862.059999999998</v>
      </c>
      <c r="D245" s="78"/>
    </row>
    <row r="246" spans="2:4">
      <c r="B246" s="68">
        <v>9588000</v>
      </c>
      <c r="C246" s="81">
        <v>3398877.11</v>
      </c>
      <c r="D246" s="78"/>
    </row>
    <row r="247" spans="2:4">
      <c r="B247" s="68">
        <v>9591000</v>
      </c>
      <c r="C247" s="81">
        <v>249900.66999999998</v>
      </c>
      <c r="D247" s="78"/>
    </row>
    <row r="248" spans="2:4">
      <c r="B248" s="68">
        <v>9592000</v>
      </c>
      <c r="C248" s="81">
        <v>359008.86</v>
      </c>
      <c r="D248" s="77"/>
    </row>
    <row r="249" spans="2:4">
      <c r="B249" s="68">
        <v>9593000</v>
      </c>
      <c r="C249" s="81">
        <v>3589154.2099999995</v>
      </c>
      <c r="D249" s="77"/>
    </row>
    <row r="250" spans="2:4">
      <c r="B250" s="68">
        <v>9594000</v>
      </c>
      <c r="C250" s="81">
        <v>1130795.56</v>
      </c>
      <c r="D250" s="77"/>
    </row>
    <row r="251" spans="2:4">
      <c r="B251" s="68">
        <v>9595000</v>
      </c>
      <c r="C251" s="81">
        <v>106406.48999999999</v>
      </c>
      <c r="D251" s="77"/>
    </row>
    <row r="252" spans="2:4">
      <c r="B252" s="68">
        <v>9596000</v>
      </c>
      <c r="C252" s="81">
        <v>1067801.6499999999</v>
      </c>
      <c r="D252" s="77"/>
    </row>
    <row r="253" spans="2:4">
      <c r="B253" s="68">
        <v>9597000</v>
      </c>
      <c r="C253" s="81">
        <v>82.35</v>
      </c>
      <c r="D253" s="77"/>
    </row>
    <row r="254" spans="2:4">
      <c r="B254" s="68">
        <v>9901000</v>
      </c>
      <c r="C254" s="81">
        <v>427410.96999999991</v>
      </c>
      <c r="D254" s="77"/>
    </row>
    <row r="255" spans="2:4">
      <c r="B255" s="68">
        <v>9902000</v>
      </c>
      <c r="C255" s="81">
        <v>263886.35000000003</v>
      </c>
      <c r="D255" s="77"/>
    </row>
    <row r="256" spans="2:4">
      <c r="B256" s="68">
        <v>9903000</v>
      </c>
      <c r="C256" s="81">
        <v>4800655.8899999997</v>
      </c>
      <c r="D256" s="77"/>
    </row>
    <row r="257" spans="1:4">
      <c r="B257" s="68">
        <v>9908000</v>
      </c>
      <c r="C257" s="81">
        <v>2687469.96</v>
      </c>
      <c r="D257" s="77"/>
    </row>
    <row r="258" spans="1:4">
      <c r="B258" s="68">
        <v>9909000</v>
      </c>
      <c r="C258" s="81">
        <v>-374396.90000000008</v>
      </c>
      <c r="D258" s="77"/>
    </row>
    <row r="259" spans="1:4">
      <c r="B259" s="68">
        <v>9930200</v>
      </c>
      <c r="C259" s="81">
        <v>362764.73000000016</v>
      </c>
      <c r="D259" s="77"/>
    </row>
    <row r="260" spans="1:4">
      <c r="B260" s="68">
        <v>9935000</v>
      </c>
      <c r="C260" s="81">
        <v>216638.70999999993</v>
      </c>
      <c r="D260" s="77"/>
    </row>
    <row r="261" spans="1:4">
      <c r="B261" s="68">
        <v>9913000</v>
      </c>
      <c r="C261" s="81">
        <v>126294.44</v>
      </c>
      <c r="D261" s="77"/>
    </row>
    <row r="262" spans="1:4">
      <c r="B262" s="68">
        <v>9928000</v>
      </c>
      <c r="C262" s="81">
        <v>-2591.4</v>
      </c>
      <c r="D262" s="77"/>
    </row>
    <row r="263" spans="1:4">
      <c r="B263" s="68">
        <v>9923000</v>
      </c>
      <c r="C263" s="81">
        <v>13987847.93</v>
      </c>
      <c r="D263" s="77"/>
    </row>
    <row r="264" spans="1:4">
      <c r="A264" s="66" t="s">
        <v>1179</v>
      </c>
      <c r="B264" s="66" t="s">
        <v>1180</v>
      </c>
      <c r="C264" s="45">
        <v>7613.9</v>
      </c>
      <c r="D264" s="77"/>
    </row>
    <row r="265" spans="1:4">
      <c r="B265" s="67">
        <v>2201</v>
      </c>
      <c r="C265" s="45">
        <v>7613.9</v>
      </c>
      <c r="D265" s="77"/>
    </row>
    <row r="266" spans="1:4">
      <c r="B266" s="68">
        <v>9506000</v>
      </c>
      <c r="C266" s="81">
        <v>487.35</v>
      </c>
      <c r="D266" s="77"/>
    </row>
    <row r="267" spans="1:4">
      <c r="B267" s="68">
        <v>9548000</v>
      </c>
      <c r="C267" s="81">
        <v>487.31</v>
      </c>
      <c r="D267" s="77"/>
    </row>
    <row r="268" spans="1:4">
      <c r="B268" s="68">
        <v>9549000</v>
      </c>
      <c r="C268" s="81">
        <v>487.34</v>
      </c>
      <c r="D268" s="77"/>
    </row>
    <row r="269" spans="1:4">
      <c r="B269" s="68">
        <v>9553000</v>
      </c>
      <c r="C269" s="81">
        <v>2398</v>
      </c>
      <c r="D269" s="77"/>
    </row>
    <row r="270" spans="1:4">
      <c r="B270" s="68">
        <v>9571000</v>
      </c>
      <c r="C270" s="81">
        <v>3753.9</v>
      </c>
      <c r="D270" s="77"/>
    </row>
    <row r="271" spans="1:4">
      <c r="A271" s="66" t="s">
        <v>1181</v>
      </c>
      <c r="B271" s="66" t="s">
        <v>1182</v>
      </c>
      <c r="C271" s="45">
        <v>198668.64999999997</v>
      </c>
      <c r="D271" s="77"/>
    </row>
    <row r="272" spans="1:4">
      <c r="B272" s="67">
        <v>2201</v>
      </c>
      <c r="C272" s="45">
        <v>198668.64999999997</v>
      </c>
      <c r="D272" s="77"/>
    </row>
    <row r="273" spans="1:4">
      <c r="B273" s="68">
        <v>9184100</v>
      </c>
      <c r="C273" s="80">
        <v>29325</v>
      </c>
      <c r="D273" s="77" t="s">
        <v>1735</v>
      </c>
    </row>
    <row r="274" spans="1:4">
      <c r="B274" s="68">
        <v>9549000</v>
      </c>
      <c r="C274" s="81">
        <v>2328.29</v>
      </c>
      <c r="D274" s="77"/>
    </row>
    <row r="275" spans="1:4">
      <c r="B275" s="68">
        <v>9566000</v>
      </c>
      <c r="C275" s="81">
        <v>14720.169999999998</v>
      </c>
      <c r="D275" s="77"/>
    </row>
    <row r="276" spans="1:4">
      <c r="B276" s="68">
        <v>9582000</v>
      </c>
      <c r="C276" s="81">
        <v>6636.9900000000007</v>
      </c>
      <c r="D276" s="77"/>
    </row>
    <row r="277" spans="1:4">
      <c r="B277" s="68">
        <v>9583000</v>
      </c>
      <c r="C277" s="81">
        <v>545.48</v>
      </c>
      <c r="D277" s="77"/>
    </row>
    <row r="278" spans="1:4">
      <c r="B278" s="68">
        <v>9588000</v>
      </c>
      <c r="C278" s="81">
        <v>145112.71999999997</v>
      </c>
      <c r="D278" s="77"/>
    </row>
    <row r="279" spans="1:4">
      <c r="A279" s="66" t="s">
        <v>1183</v>
      </c>
      <c r="B279" s="66" t="s">
        <v>44</v>
      </c>
      <c r="C279" s="45">
        <v>34596090.339999989</v>
      </c>
      <c r="D279" s="77"/>
    </row>
    <row r="280" spans="1:4">
      <c r="B280" s="67">
        <v>2201</v>
      </c>
      <c r="C280" s="45">
        <v>34596090.339999989</v>
      </c>
      <c r="D280" s="77"/>
    </row>
    <row r="281" spans="1:4">
      <c r="B281" s="68">
        <v>9184100</v>
      </c>
      <c r="C281" s="80">
        <v>5638913.3700000001</v>
      </c>
      <c r="D281" s="77" t="s">
        <v>1735</v>
      </c>
    </row>
    <row r="282" spans="1:4">
      <c r="B282" s="68">
        <v>9554000</v>
      </c>
      <c r="C282" s="81">
        <v>20356.650000000001</v>
      </c>
      <c r="D282" s="77"/>
    </row>
    <row r="283" spans="1:4">
      <c r="B283" s="68">
        <v>9562000</v>
      </c>
      <c r="C283" s="81">
        <v>82194.83</v>
      </c>
      <c r="D283" s="77"/>
    </row>
    <row r="284" spans="1:4">
      <c r="B284" s="68">
        <v>9571000</v>
      </c>
      <c r="C284" s="81">
        <v>3153857.62</v>
      </c>
      <c r="D284" s="77"/>
    </row>
    <row r="285" spans="1:4">
      <c r="B285" s="68">
        <v>9581000</v>
      </c>
      <c r="C285" s="81">
        <v>9139.0999999999985</v>
      </c>
      <c r="D285" s="77"/>
    </row>
    <row r="286" spans="1:4">
      <c r="B286" s="68">
        <v>9582000</v>
      </c>
      <c r="C286" s="81">
        <v>43314.259999999995</v>
      </c>
      <c r="D286" s="77"/>
    </row>
    <row r="287" spans="1:4">
      <c r="B287" s="68">
        <v>9583000</v>
      </c>
      <c r="C287" s="81">
        <v>74436.36</v>
      </c>
      <c r="D287" s="77"/>
    </row>
    <row r="288" spans="1:4">
      <c r="B288" s="68">
        <v>9586000</v>
      </c>
      <c r="C288" s="81">
        <v>48798.929999999993</v>
      </c>
      <c r="D288" s="77"/>
    </row>
    <row r="289" spans="1:4">
      <c r="B289" s="68">
        <v>9587000</v>
      </c>
      <c r="C289" s="81">
        <v>3285.58</v>
      </c>
      <c r="D289" s="77"/>
    </row>
    <row r="290" spans="1:4">
      <c r="B290" s="68">
        <v>9591000</v>
      </c>
      <c r="C290" s="81">
        <v>4897.33</v>
      </c>
      <c r="D290" s="77"/>
    </row>
    <row r="291" spans="1:4">
      <c r="B291" s="68">
        <v>9593000</v>
      </c>
      <c r="C291" s="81">
        <v>25501683.359999996</v>
      </c>
      <c r="D291" s="77"/>
    </row>
    <row r="292" spans="1:4">
      <c r="B292" s="68">
        <v>9596000</v>
      </c>
      <c r="C292" s="81">
        <v>4766.8900000000003</v>
      </c>
      <c r="D292" s="77"/>
    </row>
    <row r="293" spans="1:4">
      <c r="B293" s="68">
        <v>9923000</v>
      </c>
      <c r="C293" s="81">
        <v>9972.15</v>
      </c>
      <c r="D293" s="77"/>
    </row>
    <row r="294" spans="1:4">
      <c r="B294" s="68">
        <v>9589000</v>
      </c>
      <c r="C294" s="81">
        <v>473.91</v>
      </c>
      <c r="D294" s="77"/>
    </row>
    <row r="295" spans="1:4">
      <c r="A295" s="66" t="s">
        <v>1185</v>
      </c>
      <c r="B295" s="66" t="s">
        <v>48</v>
      </c>
      <c r="C295" s="45">
        <v>65321.680000000008</v>
      </c>
      <c r="D295" s="77"/>
    </row>
    <row r="296" spans="1:4">
      <c r="B296" s="67">
        <v>2201</v>
      </c>
      <c r="C296" s="45">
        <v>65321.680000000008</v>
      </c>
      <c r="D296" s="77"/>
    </row>
    <row r="297" spans="1:4">
      <c r="B297" s="68">
        <v>9184100</v>
      </c>
      <c r="C297" s="80">
        <v>24915.950000000004</v>
      </c>
      <c r="D297" s="77" t="s">
        <v>1735</v>
      </c>
    </row>
    <row r="298" spans="1:4">
      <c r="B298" s="68">
        <v>9416000</v>
      </c>
      <c r="C298" s="80">
        <v>11552.26</v>
      </c>
      <c r="D298" s="77" t="s">
        <v>1736</v>
      </c>
    </row>
    <row r="299" spans="1:4">
      <c r="B299" s="68">
        <v>9426500</v>
      </c>
      <c r="C299" s="80">
        <v>0</v>
      </c>
      <c r="D299" s="77" t="s">
        <v>1736</v>
      </c>
    </row>
    <row r="300" spans="1:4">
      <c r="B300" s="68">
        <v>9500000</v>
      </c>
      <c r="C300" s="81">
        <v>3252.2999999999997</v>
      </c>
      <c r="D300" s="77"/>
    </row>
    <row r="301" spans="1:4">
      <c r="B301" s="68">
        <v>9501000</v>
      </c>
      <c r="C301" s="81">
        <v>6.7000000000000011</v>
      </c>
      <c r="D301" s="77"/>
    </row>
    <row r="302" spans="1:4">
      <c r="B302" s="68">
        <v>9502000</v>
      </c>
      <c r="C302" s="81">
        <v>63.01</v>
      </c>
      <c r="D302" s="77"/>
    </row>
    <row r="303" spans="1:4">
      <c r="B303" s="68">
        <v>9505000</v>
      </c>
      <c r="C303" s="81">
        <v>42.17</v>
      </c>
      <c r="D303" s="77"/>
    </row>
    <row r="304" spans="1:4">
      <c r="B304" s="68">
        <v>9506000</v>
      </c>
      <c r="C304" s="81">
        <v>659.71</v>
      </c>
      <c r="D304" s="78"/>
    </row>
    <row r="305" spans="2:4">
      <c r="B305" s="68">
        <v>9510000</v>
      </c>
      <c r="C305" s="81">
        <v>0.01</v>
      </c>
      <c r="D305" s="78"/>
    </row>
    <row r="306" spans="2:4">
      <c r="B306" s="68">
        <v>9511000</v>
      </c>
      <c r="C306" s="81">
        <v>10.75</v>
      </c>
      <c r="D306" s="78"/>
    </row>
    <row r="307" spans="2:4">
      <c r="B307" s="68">
        <v>9512000</v>
      </c>
      <c r="C307" s="81">
        <v>98.789999999999992</v>
      </c>
      <c r="D307" s="78"/>
    </row>
    <row r="308" spans="2:4">
      <c r="B308" s="68">
        <v>9513000</v>
      </c>
      <c r="C308" s="81">
        <v>12.1</v>
      </c>
      <c r="D308" s="78"/>
    </row>
    <row r="309" spans="2:4">
      <c r="B309" s="68">
        <v>9514000</v>
      </c>
      <c r="C309" s="81">
        <v>15.91</v>
      </c>
      <c r="D309" s="78"/>
    </row>
    <row r="310" spans="2:4">
      <c r="B310" s="68">
        <v>9546000</v>
      </c>
      <c r="C310" s="81">
        <v>0.1</v>
      </c>
      <c r="D310" s="78"/>
    </row>
    <row r="311" spans="2:4">
      <c r="B311" s="68">
        <v>9547000</v>
      </c>
      <c r="C311" s="81">
        <v>0.14000000000000001</v>
      </c>
      <c r="D311" s="77"/>
    </row>
    <row r="312" spans="2:4">
      <c r="B312" s="68">
        <v>9548000</v>
      </c>
      <c r="C312" s="81">
        <v>1241.4100000000001</v>
      </c>
      <c r="D312" s="78"/>
    </row>
    <row r="313" spans="2:4">
      <c r="B313" s="68">
        <v>9549000</v>
      </c>
      <c r="C313" s="81">
        <v>4322.74</v>
      </c>
      <c r="D313" s="77"/>
    </row>
    <row r="314" spans="2:4">
      <c r="B314" s="68">
        <v>9552000</v>
      </c>
      <c r="C314" s="81">
        <v>10.29</v>
      </c>
      <c r="D314" s="78"/>
    </row>
    <row r="315" spans="2:4">
      <c r="B315" s="68">
        <v>9553000</v>
      </c>
      <c r="C315" s="81">
        <v>232.52</v>
      </c>
      <c r="D315" s="78"/>
    </row>
    <row r="316" spans="2:4">
      <c r="B316" s="68">
        <v>9554000</v>
      </c>
      <c r="C316" s="81">
        <v>3.52</v>
      </c>
      <c r="D316" s="77"/>
    </row>
    <row r="317" spans="2:4">
      <c r="B317" s="68">
        <v>9556000</v>
      </c>
      <c r="C317" s="81">
        <v>12.17</v>
      </c>
      <c r="D317" s="78"/>
    </row>
    <row r="318" spans="2:4">
      <c r="B318" s="68">
        <v>9560000</v>
      </c>
      <c r="C318" s="81">
        <v>15.2</v>
      </c>
      <c r="D318" s="77"/>
    </row>
    <row r="319" spans="2:4">
      <c r="B319" s="68">
        <v>9561100</v>
      </c>
      <c r="C319" s="81">
        <v>1.57</v>
      </c>
      <c r="D319" s="77"/>
    </row>
    <row r="320" spans="2:4">
      <c r="B320" s="68">
        <v>9561200</v>
      </c>
      <c r="C320" s="81">
        <v>26.950000000000003</v>
      </c>
      <c r="D320" s="78"/>
    </row>
    <row r="321" spans="2:4">
      <c r="B321" s="68">
        <v>9561300</v>
      </c>
      <c r="C321" s="81">
        <v>18.570000000000004</v>
      </c>
      <c r="D321" s="77"/>
    </row>
    <row r="322" spans="2:4">
      <c r="B322" s="68">
        <v>9562000</v>
      </c>
      <c r="C322" s="81">
        <v>2913.33</v>
      </c>
      <c r="D322" s="77"/>
    </row>
    <row r="323" spans="2:4">
      <c r="B323" s="68">
        <v>9563000</v>
      </c>
      <c r="C323" s="81">
        <v>5.99</v>
      </c>
      <c r="D323" s="77"/>
    </row>
    <row r="324" spans="2:4">
      <c r="B324" s="68">
        <v>9566000</v>
      </c>
      <c r="C324" s="81">
        <v>800.23</v>
      </c>
      <c r="D324" s="78"/>
    </row>
    <row r="325" spans="2:4">
      <c r="B325" s="68">
        <v>9569000</v>
      </c>
      <c r="C325" s="81">
        <v>0</v>
      </c>
      <c r="D325" s="77"/>
    </row>
    <row r="326" spans="2:4">
      <c r="B326" s="68">
        <v>9569200</v>
      </c>
      <c r="C326" s="81">
        <v>3.46</v>
      </c>
      <c r="D326" s="78"/>
    </row>
    <row r="327" spans="2:4">
      <c r="B327" s="68">
        <v>9569300</v>
      </c>
      <c r="C327" s="81">
        <v>4.3899999999999997</v>
      </c>
      <c r="D327" s="77"/>
    </row>
    <row r="328" spans="2:4">
      <c r="B328" s="68">
        <v>9570000</v>
      </c>
      <c r="C328" s="81">
        <v>9.51</v>
      </c>
      <c r="D328" s="78"/>
    </row>
    <row r="329" spans="2:4">
      <c r="B329" s="68">
        <v>9571000</v>
      </c>
      <c r="C329" s="81">
        <v>13.540000000000001</v>
      </c>
      <c r="D329" s="77"/>
    </row>
    <row r="330" spans="2:4">
      <c r="B330" s="68">
        <v>9580000</v>
      </c>
      <c r="C330" s="81">
        <v>24.79</v>
      </c>
      <c r="D330" s="78"/>
    </row>
    <row r="331" spans="2:4">
      <c r="B331" s="68">
        <v>9581000</v>
      </c>
      <c r="C331" s="81">
        <v>15.14</v>
      </c>
      <c r="D331" s="77"/>
    </row>
    <row r="332" spans="2:4">
      <c r="B332" s="68">
        <v>9582000</v>
      </c>
      <c r="C332" s="81">
        <v>94</v>
      </c>
      <c r="D332" s="78"/>
    </row>
    <row r="333" spans="2:4">
      <c r="B333" s="68">
        <v>9583000</v>
      </c>
      <c r="C333" s="81">
        <v>13311.230000000001</v>
      </c>
      <c r="D333" s="78"/>
    </row>
    <row r="334" spans="2:4">
      <c r="B334" s="68">
        <v>9584000</v>
      </c>
      <c r="C334" s="81">
        <v>11.889999999999999</v>
      </c>
      <c r="D334" s="78"/>
    </row>
    <row r="335" spans="2:4">
      <c r="B335" s="68">
        <v>9585000</v>
      </c>
      <c r="C335" s="81">
        <v>411.05</v>
      </c>
      <c r="D335" s="77"/>
    </row>
    <row r="336" spans="2:4">
      <c r="B336" s="68">
        <v>9586000</v>
      </c>
      <c r="C336" s="81">
        <v>4191.1299999999992</v>
      </c>
      <c r="D336" s="78"/>
    </row>
    <row r="337" spans="2:4">
      <c r="B337" s="68">
        <v>9587000</v>
      </c>
      <c r="C337" s="81">
        <v>7.61</v>
      </c>
      <c r="D337" s="78"/>
    </row>
    <row r="338" spans="2:4">
      <c r="B338" s="68">
        <v>9588000</v>
      </c>
      <c r="C338" s="81">
        <v>7017.46</v>
      </c>
      <c r="D338" s="78"/>
    </row>
    <row r="339" spans="2:4">
      <c r="B339" s="68">
        <v>9591000</v>
      </c>
      <c r="C339" s="81">
        <v>4.9300000000000006</v>
      </c>
      <c r="D339" s="78"/>
    </row>
    <row r="340" spans="2:4">
      <c r="B340" s="68">
        <v>9592000</v>
      </c>
      <c r="C340" s="81">
        <v>34.619999999999997</v>
      </c>
      <c r="D340" s="78"/>
    </row>
    <row r="341" spans="2:4">
      <c r="B341" s="68">
        <v>9593000</v>
      </c>
      <c r="C341" s="81">
        <v>615.03</v>
      </c>
      <c r="D341" s="77"/>
    </row>
    <row r="342" spans="2:4">
      <c r="B342" s="68">
        <v>9594000</v>
      </c>
      <c r="C342" s="81">
        <v>66.070000000000007</v>
      </c>
      <c r="D342" s="77"/>
    </row>
    <row r="343" spans="2:4">
      <c r="B343" s="68">
        <v>9595000</v>
      </c>
      <c r="C343" s="81">
        <v>4.5199999999999996</v>
      </c>
      <c r="D343" s="77"/>
    </row>
    <row r="344" spans="2:4">
      <c r="B344" s="68">
        <v>9596000</v>
      </c>
      <c r="C344" s="81">
        <v>0.4</v>
      </c>
      <c r="D344" s="77"/>
    </row>
    <row r="345" spans="2:4">
      <c r="B345" s="68">
        <v>9597000</v>
      </c>
      <c r="C345" s="81">
        <v>7.1599999999999993</v>
      </c>
      <c r="D345" s="77"/>
    </row>
    <row r="346" spans="2:4">
      <c r="B346" s="68">
        <v>9901000</v>
      </c>
      <c r="C346" s="81">
        <v>0.01</v>
      </c>
      <c r="D346" s="77"/>
    </row>
    <row r="347" spans="2:4">
      <c r="B347" s="68">
        <v>9902000</v>
      </c>
      <c r="C347" s="81">
        <v>3.8200000000000003</v>
      </c>
      <c r="D347" s="77"/>
    </row>
    <row r="348" spans="2:4">
      <c r="B348" s="68">
        <v>9903000</v>
      </c>
      <c r="C348" s="81">
        <v>46868.5</v>
      </c>
      <c r="D348" s="77"/>
    </row>
    <row r="349" spans="2:4">
      <c r="B349" s="68">
        <v>9908000</v>
      </c>
      <c r="C349" s="81">
        <v>5527.2999999999993</v>
      </c>
      <c r="D349" s="77"/>
    </row>
    <row r="350" spans="2:4">
      <c r="B350" s="68">
        <v>9909000</v>
      </c>
      <c r="C350" s="81">
        <v>4.0000000000063096E-2</v>
      </c>
      <c r="D350" s="77"/>
    </row>
    <row r="351" spans="2:4">
      <c r="B351" s="68">
        <v>9930200</v>
      </c>
      <c r="C351" s="81">
        <v>279.49000000000007</v>
      </c>
      <c r="D351" s="77"/>
    </row>
    <row r="352" spans="2:4">
      <c r="B352" s="68">
        <v>9935000</v>
      </c>
      <c r="C352" s="81">
        <v>12.790000000000001</v>
      </c>
      <c r="D352" s="77"/>
    </row>
    <row r="353" spans="1:4">
      <c r="B353" s="68">
        <v>9928000</v>
      </c>
      <c r="C353" s="81">
        <v>52.55</v>
      </c>
      <c r="D353" s="77"/>
    </row>
    <row r="354" spans="1:4">
      <c r="B354" s="68">
        <v>9923000</v>
      </c>
      <c r="C354" s="81">
        <v>-63505.14</v>
      </c>
      <c r="D354" s="77"/>
    </row>
    <row r="355" spans="1:4">
      <c r="A355" s="66" t="s">
        <v>1186</v>
      </c>
      <c r="B355" s="66" t="s">
        <v>1187</v>
      </c>
      <c r="C355" s="45">
        <v>5826618.3800000008</v>
      </c>
      <c r="D355" s="77"/>
    </row>
    <row r="356" spans="1:4">
      <c r="B356" s="67">
        <v>2201</v>
      </c>
      <c r="C356" s="45">
        <v>5826618.3800000008</v>
      </c>
      <c r="D356" s="77"/>
    </row>
    <row r="357" spans="1:4">
      <c r="B357" s="68" t="s">
        <v>1071</v>
      </c>
      <c r="C357" s="80">
        <v>-35894.83</v>
      </c>
      <c r="D357" s="77" t="s">
        <v>1741</v>
      </c>
    </row>
    <row r="358" spans="1:4">
      <c r="B358" s="68">
        <v>9184100</v>
      </c>
      <c r="C358" s="80">
        <v>2545976.4500000002</v>
      </c>
      <c r="D358" s="78" t="s">
        <v>1739</v>
      </c>
    </row>
    <row r="359" spans="1:4">
      <c r="B359" s="68">
        <v>9500000</v>
      </c>
      <c r="C359" s="81">
        <v>5321.25</v>
      </c>
      <c r="D359" s="77"/>
    </row>
    <row r="360" spans="1:4">
      <c r="B360" s="68">
        <v>9506000</v>
      </c>
      <c r="C360" s="81">
        <v>951869.45</v>
      </c>
      <c r="D360" s="77"/>
    </row>
    <row r="361" spans="1:4">
      <c r="B361" s="68">
        <v>9548000</v>
      </c>
      <c r="C361" s="81">
        <v>524806.29999999993</v>
      </c>
      <c r="D361" s="77"/>
    </row>
    <row r="362" spans="1:4">
      <c r="B362" s="68">
        <v>9549000</v>
      </c>
      <c r="C362" s="81">
        <v>419769.91000000003</v>
      </c>
      <c r="D362" s="77"/>
    </row>
    <row r="363" spans="1:4">
      <c r="B363" s="68">
        <v>9553000</v>
      </c>
      <c r="C363" s="81">
        <v>1103.55</v>
      </c>
      <c r="D363" s="77"/>
    </row>
    <row r="364" spans="1:4">
      <c r="B364" s="68">
        <v>9583000</v>
      </c>
      <c r="C364" s="81">
        <v>48962.68</v>
      </c>
      <c r="D364" s="77"/>
    </row>
    <row r="365" spans="1:4">
      <c r="B365" s="68">
        <v>9930200</v>
      </c>
      <c r="C365" s="81">
        <v>772.94</v>
      </c>
      <c r="D365" s="77"/>
    </row>
    <row r="366" spans="1:4">
      <c r="B366" s="68">
        <v>9935000</v>
      </c>
      <c r="C366" s="81">
        <v>112912.06999999998</v>
      </c>
      <c r="D366" s="77"/>
    </row>
    <row r="367" spans="1:4">
      <c r="B367" s="68">
        <v>9923000</v>
      </c>
      <c r="C367" s="81">
        <v>1251018.6099999999</v>
      </c>
      <c r="D367" s="77"/>
    </row>
    <row r="368" spans="1:4">
      <c r="A368" s="66" t="s">
        <v>1188</v>
      </c>
      <c r="B368" s="66" t="s">
        <v>1189</v>
      </c>
      <c r="C368" s="45">
        <v>167841.51</v>
      </c>
      <c r="D368" s="77"/>
    </row>
    <row r="369" spans="1:4">
      <c r="B369" s="67">
        <v>2201</v>
      </c>
      <c r="C369" s="45">
        <v>167841.51</v>
      </c>
      <c r="D369" s="77"/>
    </row>
    <row r="370" spans="1:4">
      <c r="B370" s="68">
        <v>9184100</v>
      </c>
      <c r="C370" s="80">
        <v>-31546.5</v>
      </c>
      <c r="D370" s="77" t="s">
        <v>1741</v>
      </c>
    </row>
    <row r="371" spans="1:4">
      <c r="B371" s="68">
        <v>9512000</v>
      </c>
      <c r="C371" s="81">
        <v>16068</v>
      </c>
      <c r="D371" s="77"/>
    </row>
    <row r="372" spans="1:4">
      <c r="B372" s="68">
        <v>9569200</v>
      </c>
      <c r="C372" s="81">
        <v>20202.34</v>
      </c>
      <c r="D372" s="77"/>
    </row>
    <row r="373" spans="1:4">
      <c r="B373" s="68">
        <v>9923000</v>
      </c>
      <c r="C373" s="81">
        <v>163117.67000000001</v>
      </c>
      <c r="D373" s="77"/>
    </row>
    <row r="374" spans="1:4">
      <c r="A374" s="66" t="s">
        <v>1190</v>
      </c>
      <c r="B374" s="66" t="s">
        <v>1191</v>
      </c>
      <c r="C374" s="45">
        <v>894762.75000000023</v>
      </c>
      <c r="D374" s="77"/>
    </row>
    <row r="375" spans="1:4">
      <c r="B375" s="67">
        <v>2201</v>
      </c>
      <c r="C375" s="45">
        <v>894762.75000000023</v>
      </c>
      <c r="D375" s="77"/>
    </row>
    <row r="376" spans="1:4">
      <c r="B376" s="68">
        <v>9184100</v>
      </c>
      <c r="C376" s="80">
        <v>730540.3</v>
      </c>
      <c r="D376" s="77" t="s">
        <v>1739</v>
      </c>
    </row>
    <row r="377" spans="1:4">
      <c r="B377" s="68">
        <v>9506000</v>
      </c>
      <c r="C377" s="81">
        <v>90250.810000000027</v>
      </c>
      <c r="D377" s="77"/>
    </row>
    <row r="378" spans="1:4">
      <c r="B378" s="68">
        <v>9547000</v>
      </c>
      <c r="C378" s="81">
        <v>5186.3600000000006</v>
      </c>
      <c r="D378" s="77"/>
    </row>
    <row r="379" spans="1:4">
      <c r="B379" s="68">
        <v>9548000</v>
      </c>
      <c r="C379" s="81">
        <v>26799.679999999997</v>
      </c>
      <c r="D379" s="77"/>
    </row>
    <row r="380" spans="1:4">
      <c r="B380" s="68">
        <v>9549000</v>
      </c>
      <c r="C380" s="81">
        <v>25305.559999999998</v>
      </c>
      <c r="D380" s="77"/>
    </row>
    <row r="381" spans="1:4">
      <c r="B381" s="68">
        <v>9571000</v>
      </c>
      <c r="C381" s="81">
        <v>6008.62</v>
      </c>
      <c r="D381" s="77"/>
    </row>
    <row r="382" spans="1:4">
      <c r="B382" s="68">
        <v>9582000</v>
      </c>
      <c r="C382" s="81">
        <v>5991.12</v>
      </c>
      <c r="D382" s="77"/>
    </row>
    <row r="383" spans="1:4">
      <c r="B383" s="68">
        <v>9930200</v>
      </c>
      <c r="C383" s="81">
        <v>4566.3</v>
      </c>
      <c r="D383" s="77"/>
    </row>
    <row r="384" spans="1:4">
      <c r="B384" s="68">
        <v>9923000</v>
      </c>
      <c r="C384" s="81">
        <v>114</v>
      </c>
      <c r="D384" s="77"/>
    </row>
    <row r="385" spans="1:4">
      <c r="A385" s="66" t="s">
        <v>1192</v>
      </c>
      <c r="B385" s="66" t="s">
        <v>1193</v>
      </c>
      <c r="C385" s="45">
        <v>28221940.930000003</v>
      </c>
      <c r="D385" s="77"/>
    </row>
    <row r="386" spans="1:4">
      <c r="B386" s="67">
        <v>2201</v>
      </c>
      <c r="C386" s="45">
        <v>28221940.930000003</v>
      </c>
      <c r="D386" s="77"/>
    </row>
    <row r="387" spans="1:4">
      <c r="B387" s="68" t="s">
        <v>1071</v>
      </c>
      <c r="C387" s="80">
        <v>522792</v>
      </c>
      <c r="D387" s="77" t="s">
        <v>1735</v>
      </c>
    </row>
    <row r="388" spans="1:4">
      <c r="B388" s="68">
        <v>9184100</v>
      </c>
      <c r="C388" s="80">
        <v>6949867.3999999994</v>
      </c>
      <c r="D388" s="77" t="s">
        <v>1739</v>
      </c>
    </row>
    <row r="389" spans="1:4">
      <c r="B389" s="68">
        <v>9500000</v>
      </c>
      <c r="C389" s="81">
        <v>47691.44</v>
      </c>
      <c r="D389" s="77"/>
    </row>
    <row r="390" spans="1:4">
      <c r="B390" s="68">
        <v>9502000</v>
      </c>
      <c r="C390" s="81">
        <v>10000</v>
      </c>
      <c r="D390" s="77"/>
    </row>
    <row r="391" spans="1:4">
      <c r="B391" s="68">
        <v>9506000</v>
      </c>
      <c r="C391" s="81">
        <v>92736.44</v>
      </c>
      <c r="D391" s="77"/>
    </row>
    <row r="392" spans="1:4">
      <c r="B392" s="68">
        <v>9548000</v>
      </c>
      <c r="C392" s="81">
        <v>255827.53</v>
      </c>
      <c r="D392" s="77"/>
    </row>
    <row r="393" spans="1:4">
      <c r="B393" s="68">
        <v>9549000</v>
      </c>
      <c r="C393" s="81">
        <v>118591.45000000001</v>
      </c>
      <c r="D393" s="77"/>
    </row>
    <row r="394" spans="1:4">
      <c r="B394" s="68">
        <v>9553000</v>
      </c>
      <c r="C394" s="81">
        <v>81148.929999999993</v>
      </c>
      <c r="D394" s="77"/>
    </row>
    <row r="395" spans="1:4">
      <c r="B395" s="68">
        <v>9560000</v>
      </c>
      <c r="C395" s="81">
        <v>5</v>
      </c>
      <c r="D395" s="77"/>
    </row>
    <row r="396" spans="1:4">
      <c r="B396" s="68">
        <v>9561200</v>
      </c>
      <c r="C396" s="81">
        <v>245</v>
      </c>
      <c r="D396" s="77"/>
    </row>
    <row r="397" spans="1:4">
      <c r="B397" s="68">
        <v>9566000</v>
      </c>
      <c r="C397" s="81">
        <v>125</v>
      </c>
      <c r="D397" s="77"/>
    </row>
    <row r="398" spans="1:4">
      <c r="B398" s="68">
        <v>9569000</v>
      </c>
      <c r="C398" s="81">
        <v>226557.54</v>
      </c>
      <c r="D398" s="77"/>
    </row>
    <row r="399" spans="1:4">
      <c r="B399" s="68">
        <v>9569200</v>
      </c>
      <c r="C399" s="81">
        <v>1460454.9100000001</v>
      </c>
      <c r="D399" s="78"/>
    </row>
    <row r="400" spans="1:4">
      <c r="B400" s="68">
        <v>9582000</v>
      </c>
      <c r="C400" s="81">
        <v>10717.73</v>
      </c>
      <c r="D400" s="78"/>
    </row>
    <row r="401" spans="1:4">
      <c r="B401" s="68">
        <v>9583000</v>
      </c>
      <c r="C401" s="81">
        <v>8575</v>
      </c>
      <c r="D401" s="78"/>
    </row>
    <row r="402" spans="1:4">
      <c r="B402" s="68">
        <v>9585000</v>
      </c>
      <c r="C402" s="81">
        <v>5815</v>
      </c>
      <c r="D402" s="78"/>
    </row>
    <row r="403" spans="1:4">
      <c r="B403" s="68">
        <v>9586000</v>
      </c>
      <c r="C403" s="81">
        <v>8129.51</v>
      </c>
      <c r="D403" s="78"/>
    </row>
    <row r="404" spans="1:4">
      <c r="B404" s="68">
        <v>9588000</v>
      </c>
      <c r="C404" s="81">
        <v>1868354.6300000001</v>
      </c>
      <c r="D404" s="78"/>
    </row>
    <row r="405" spans="1:4">
      <c r="B405" s="68">
        <v>9902000</v>
      </c>
      <c r="C405" s="81">
        <v>2686703.81</v>
      </c>
      <c r="D405" s="78"/>
    </row>
    <row r="406" spans="1:4">
      <c r="B406" s="68">
        <v>9903000</v>
      </c>
      <c r="C406" s="81">
        <v>2443244.7200000002</v>
      </c>
      <c r="D406" s="78"/>
    </row>
    <row r="407" spans="1:4">
      <c r="B407" s="68">
        <v>9908000</v>
      </c>
      <c r="C407" s="81">
        <v>48897.19</v>
      </c>
      <c r="D407" s="78"/>
    </row>
    <row r="408" spans="1:4">
      <c r="B408" s="68">
        <v>9930200</v>
      </c>
      <c r="C408" s="81">
        <v>383365.6999999999</v>
      </c>
      <c r="D408" s="77"/>
    </row>
    <row r="409" spans="1:4">
      <c r="B409" s="68">
        <v>9935000</v>
      </c>
      <c r="C409" s="81">
        <v>20</v>
      </c>
      <c r="D409" s="78"/>
    </row>
    <row r="410" spans="1:4">
      <c r="B410" s="68">
        <v>9928000</v>
      </c>
      <c r="C410" s="81">
        <v>-9732</v>
      </c>
      <c r="D410" s="77"/>
    </row>
    <row r="411" spans="1:4">
      <c r="B411" s="68">
        <v>9923000</v>
      </c>
      <c r="C411" s="81">
        <v>11001807</v>
      </c>
      <c r="D411" s="78"/>
    </row>
    <row r="412" spans="1:4">
      <c r="A412" s="66" t="s">
        <v>1194</v>
      </c>
      <c r="B412" s="66" t="s">
        <v>1195</v>
      </c>
      <c r="C412" s="45">
        <v>45347.020000000004</v>
      </c>
      <c r="D412" s="78"/>
    </row>
    <row r="413" spans="1:4">
      <c r="B413" s="67">
        <v>2201</v>
      </c>
      <c r="C413" s="45">
        <v>45347.020000000004</v>
      </c>
      <c r="D413" s="77"/>
    </row>
    <row r="414" spans="1:4">
      <c r="B414" s="68">
        <v>9930200</v>
      </c>
      <c r="C414" s="81">
        <v>45347.020000000004</v>
      </c>
      <c r="D414" s="78"/>
    </row>
    <row r="415" spans="1:4">
      <c r="A415" s="66" t="s">
        <v>1196</v>
      </c>
      <c r="B415" s="66" t="s">
        <v>1197</v>
      </c>
      <c r="C415" s="45">
        <v>-2178458.1200000006</v>
      </c>
      <c r="D415" s="77"/>
    </row>
    <row r="416" spans="1:4">
      <c r="B416" s="67">
        <v>2201</v>
      </c>
      <c r="C416" s="45">
        <v>-2178458.1200000006</v>
      </c>
      <c r="D416" s="77"/>
    </row>
    <row r="417" spans="2:7">
      <c r="B417" s="68" t="s">
        <v>1071</v>
      </c>
      <c r="C417" s="80">
        <v>-581713.15</v>
      </c>
      <c r="D417" s="78">
        <v>-297117.53999999998</v>
      </c>
      <c r="E417" s="36" t="s">
        <v>1735</v>
      </c>
      <c r="F417" s="81">
        <v>-284595.61</v>
      </c>
      <c r="G417" t="s">
        <v>1738</v>
      </c>
    </row>
    <row r="418" spans="2:7">
      <c r="B418" s="68">
        <v>9184100</v>
      </c>
      <c r="C418" s="80">
        <v>353658.13999999978</v>
      </c>
      <c r="D418" s="77" t="s">
        <v>1735</v>
      </c>
    </row>
    <row r="419" spans="2:7">
      <c r="B419" s="68">
        <v>9416000</v>
      </c>
      <c r="C419" s="80">
        <v>65418.93</v>
      </c>
      <c r="D419" s="77" t="s">
        <v>1736</v>
      </c>
    </row>
    <row r="420" spans="2:7">
      <c r="B420" s="68">
        <v>9500000</v>
      </c>
      <c r="C420" s="81">
        <v>0</v>
      </c>
      <c r="D420" s="77"/>
    </row>
    <row r="421" spans="2:7">
      <c r="B421" s="68">
        <v>9505000</v>
      </c>
      <c r="C421" s="81">
        <v>113320.42</v>
      </c>
      <c r="D421" s="77"/>
    </row>
    <row r="422" spans="2:7">
      <c r="B422" s="68">
        <v>9511000</v>
      </c>
      <c r="C422" s="81">
        <v>-108040.32000000001</v>
      </c>
      <c r="D422" s="77"/>
    </row>
    <row r="423" spans="2:7">
      <c r="B423" s="68">
        <v>9512000</v>
      </c>
      <c r="C423" s="81">
        <v>-44879.07</v>
      </c>
      <c r="D423" s="77"/>
    </row>
    <row r="424" spans="2:7">
      <c r="B424" s="68">
        <v>9513000</v>
      </c>
      <c r="C424" s="81">
        <v>-348535.12</v>
      </c>
      <c r="D424" s="78"/>
    </row>
    <row r="425" spans="2:7">
      <c r="B425" s="68">
        <v>9514000</v>
      </c>
      <c r="C425" s="81">
        <v>406635.44999999995</v>
      </c>
      <c r="D425" s="77"/>
    </row>
    <row r="426" spans="2:7">
      <c r="B426" s="68">
        <v>9547000</v>
      </c>
      <c r="C426" s="81">
        <v>-469.87</v>
      </c>
      <c r="D426" s="77"/>
    </row>
    <row r="427" spans="2:7">
      <c r="B427" s="68">
        <v>9548000</v>
      </c>
      <c r="C427" s="81">
        <v>80703.89</v>
      </c>
      <c r="D427" s="77"/>
    </row>
    <row r="428" spans="2:7">
      <c r="B428" s="68">
        <v>9549000</v>
      </c>
      <c r="C428" s="81">
        <v>4338.7800000000007</v>
      </c>
      <c r="D428" s="77"/>
    </row>
    <row r="429" spans="2:7">
      <c r="B429" s="68">
        <v>9553000</v>
      </c>
      <c r="C429" s="81">
        <v>-472761.57</v>
      </c>
      <c r="D429" s="77"/>
    </row>
    <row r="430" spans="2:7">
      <c r="B430" s="68">
        <v>9554000</v>
      </c>
      <c r="C430" s="81">
        <v>-24278.26</v>
      </c>
      <c r="D430" s="77"/>
    </row>
    <row r="431" spans="2:7">
      <c r="B431" s="68">
        <v>9560000</v>
      </c>
      <c r="C431" s="81">
        <v>33000</v>
      </c>
      <c r="D431" s="77"/>
    </row>
    <row r="432" spans="2:7">
      <c r="B432" s="68">
        <v>9562000</v>
      </c>
      <c r="C432" s="81">
        <v>25321.63</v>
      </c>
      <c r="D432" s="77"/>
    </row>
    <row r="433" spans="2:9">
      <c r="B433" s="68">
        <v>9563000</v>
      </c>
      <c r="C433" s="81">
        <v>-4282.83</v>
      </c>
      <c r="D433" s="77"/>
    </row>
    <row r="434" spans="2:9">
      <c r="B434" s="68">
        <v>9566000</v>
      </c>
      <c r="C434" s="81">
        <v>84530.29</v>
      </c>
      <c r="D434" s="77"/>
      <c r="I434" s="36">
        <v>82348573.189999998</v>
      </c>
    </row>
    <row r="435" spans="2:9">
      <c r="B435" s="68">
        <v>9569000</v>
      </c>
      <c r="C435" s="81">
        <v>-226557.54</v>
      </c>
      <c r="D435" s="77"/>
      <c r="I435" s="36">
        <f>82171.6156400001*1000</f>
        <v>82171615.640000105</v>
      </c>
    </row>
    <row r="436" spans="2:9">
      <c r="B436" s="68">
        <v>9571000</v>
      </c>
      <c r="C436" s="81">
        <v>-8861.32</v>
      </c>
      <c r="D436" s="77"/>
      <c r="I436" s="45">
        <f>I434-I435</f>
        <v>176957.54999989271</v>
      </c>
    </row>
    <row r="437" spans="2:9">
      <c r="B437" s="68">
        <v>9580000</v>
      </c>
      <c r="C437" s="81">
        <v>151478.01999999999</v>
      </c>
      <c r="D437" s="77"/>
    </row>
    <row r="438" spans="2:9">
      <c r="B438" s="68">
        <v>9582000</v>
      </c>
      <c r="C438" s="81">
        <v>10727.12</v>
      </c>
      <c r="D438" s="77"/>
    </row>
    <row r="439" spans="2:9">
      <c r="B439" s="68">
        <v>9583000</v>
      </c>
      <c r="C439" s="81">
        <v>-735391.67</v>
      </c>
      <c r="D439" s="77"/>
    </row>
    <row r="440" spans="2:9">
      <c r="B440" s="68">
        <v>9585000</v>
      </c>
      <c r="C440" s="81">
        <v>-309020.59000000003</v>
      </c>
      <c r="D440" s="77"/>
    </row>
    <row r="441" spans="2:9">
      <c r="B441" s="68">
        <v>9586000</v>
      </c>
      <c r="C441" s="81">
        <v>-516019.59</v>
      </c>
      <c r="D441" s="77"/>
    </row>
    <row r="442" spans="2:9">
      <c r="B442" s="68">
        <v>9588000</v>
      </c>
      <c r="C442" s="81">
        <v>166138.57</v>
      </c>
      <c r="D442" s="77"/>
    </row>
    <row r="443" spans="2:9">
      <c r="B443" s="68">
        <v>9591000</v>
      </c>
      <c r="C443" s="81">
        <v>0</v>
      </c>
      <c r="D443" s="77"/>
    </row>
    <row r="444" spans="2:9">
      <c r="B444" s="68">
        <v>9592000</v>
      </c>
      <c r="C444" s="81">
        <v>-36173.75</v>
      </c>
      <c r="D444" s="77"/>
    </row>
    <row r="445" spans="2:9">
      <c r="B445" s="68">
        <v>9593000</v>
      </c>
      <c r="C445" s="81">
        <v>-384.82</v>
      </c>
      <c r="D445" s="77"/>
    </row>
    <row r="446" spans="2:9">
      <c r="B446" s="68">
        <v>9594000</v>
      </c>
      <c r="C446" s="81">
        <v>877523.28</v>
      </c>
      <c r="D446" s="78"/>
    </row>
    <row r="447" spans="2:9">
      <c r="B447" s="68">
        <v>9596000</v>
      </c>
      <c r="C447" s="81">
        <v>77877.72</v>
      </c>
      <c r="D447" s="77"/>
    </row>
    <row r="448" spans="2:9">
      <c r="B448" s="68">
        <v>9903000</v>
      </c>
      <c r="C448" s="81">
        <v>-747452.05</v>
      </c>
      <c r="D448" s="77"/>
    </row>
    <row r="449" spans="1:4">
      <c r="B449" s="68">
        <v>9908000</v>
      </c>
      <c r="C449" s="81">
        <v>998</v>
      </c>
      <c r="D449" s="77"/>
    </row>
    <row r="450" spans="1:4">
      <c r="B450" s="68">
        <v>9930200</v>
      </c>
      <c r="C450" s="81">
        <v>0</v>
      </c>
      <c r="D450" s="77"/>
    </row>
    <row r="451" spans="1:4">
      <c r="B451" s="68">
        <v>9923000</v>
      </c>
      <c r="C451" s="81">
        <v>-465306.84</v>
      </c>
      <c r="D451" s="77"/>
    </row>
    <row r="452" spans="1:4">
      <c r="A452" s="66" t="s">
        <v>1198</v>
      </c>
      <c r="B452" s="66" t="s">
        <v>1199</v>
      </c>
      <c r="C452" s="45">
        <v>-960806237.67999995</v>
      </c>
      <c r="D452" s="77"/>
    </row>
    <row r="453" spans="1:4">
      <c r="B453" s="67">
        <v>2201</v>
      </c>
      <c r="C453" s="45">
        <v>-960806237.67999995</v>
      </c>
      <c r="D453" s="77"/>
    </row>
    <row r="454" spans="1:4">
      <c r="B454" s="68">
        <v>9184100</v>
      </c>
      <c r="C454" s="80">
        <v>-960806237.67999995</v>
      </c>
      <c r="D454" s="77" t="s">
        <v>1735</v>
      </c>
    </row>
    <row r="455" spans="1:4">
      <c r="A455" s="66" t="s">
        <v>1740</v>
      </c>
      <c r="C455" s="45">
        <v>146970268.15000165</v>
      </c>
    </row>
    <row r="457" spans="1:4">
      <c r="C457" s="87" t="s">
        <v>1742</v>
      </c>
      <c r="D457" s="81">
        <v>144730691.75</v>
      </c>
    </row>
    <row r="458" spans="1:4">
      <c r="D458" s="83"/>
    </row>
    <row r="460" spans="1:4">
      <c r="D460" s="83"/>
    </row>
    <row r="462" spans="1:4">
      <c r="D462" s="83"/>
    </row>
    <row r="464" spans="1:4">
      <c r="D464" s="83"/>
    </row>
    <row r="466" spans="4:4">
      <c r="D466" s="83"/>
    </row>
    <row r="467" spans="4:4">
      <c r="D467" s="83"/>
    </row>
    <row r="468" spans="4:4">
      <c r="D468" s="83"/>
    </row>
    <row r="470" spans="4:4">
      <c r="D470" s="83"/>
    </row>
    <row r="471" spans="4:4">
      <c r="D471" s="83"/>
    </row>
    <row r="472" spans="4:4">
      <c r="D472" s="83"/>
    </row>
    <row r="473" spans="4:4">
      <c r="D473" s="83"/>
    </row>
    <row r="531" spans="4:4">
      <c r="D531" s="83"/>
    </row>
    <row r="532" spans="4:4">
      <c r="D532" s="83"/>
    </row>
    <row r="533" spans="4:4">
      <c r="D533" s="83"/>
    </row>
    <row r="534" spans="4:4">
      <c r="D534" s="83"/>
    </row>
    <row r="535" spans="4:4">
      <c r="D535" s="83"/>
    </row>
    <row r="536" spans="4:4">
      <c r="D536" s="83"/>
    </row>
    <row r="537" spans="4:4">
      <c r="D537" s="83"/>
    </row>
    <row r="538" spans="4:4">
      <c r="D538" s="83"/>
    </row>
    <row r="540" spans="4:4">
      <c r="D540" s="83"/>
    </row>
    <row r="542" spans="4:4">
      <c r="D542" s="83"/>
    </row>
    <row r="543" spans="4:4">
      <c r="D543" s="83"/>
    </row>
    <row r="545" spans="4:4">
      <c r="D545" s="83"/>
    </row>
    <row r="548" spans="4:4">
      <c r="D548" s="83"/>
    </row>
    <row r="561" spans="4:4">
      <c r="D561" s="83"/>
    </row>
    <row r="568" spans="4:4">
      <c r="D568" s="83"/>
    </row>
    <row r="581" spans="4:4">
      <c r="D581" s="83"/>
    </row>
    <row r="582" spans="4:4">
      <c r="D582" s="83"/>
    </row>
    <row r="583" spans="4:4">
      <c r="D583" s="83"/>
    </row>
    <row r="605" spans="4:4">
      <c r="D605" s="83"/>
    </row>
    <row r="608" spans="4:4">
      <c r="D608" s="83"/>
    </row>
    <row r="612" spans="4:4">
      <c r="D612" s="83"/>
    </row>
    <row r="613" spans="4:4">
      <c r="D613" s="83"/>
    </row>
    <row r="640" spans="4:4">
      <c r="D640" s="83"/>
    </row>
    <row r="641" spans="4:4">
      <c r="D641" s="83"/>
    </row>
    <row r="642" spans="4:4">
      <c r="D642" s="83"/>
    </row>
    <row r="645" spans="4:4">
      <c r="D645" s="83"/>
    </row>
  </sheetData>
  <pageMargins left="0.7" right="0.7" top="0.75" bottom="0.75" header="0.3" footer="0.3"/>
  <customProperties>
    <customPr name="_pios_id" r:id="rId4"/>
    <customPr name="EpmWorksheetKeyString_GUID" r:id="rId5"/>
  </customProperties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7F39F-71ED-49AF-A738-EF0382E28595}">
  <dimension ref="A1:O48"/>
  <sheetViews>
    <sheetView topLeftCell="B18" workbookViewId="0">
      <selection activeCell="O46" activeCellId="6" sqref="O10 O12 O25 O32 O33 O35 O46"/>
    </sheetView>
  </sheetViews>
  <sheetFormatPr defaultRowHeight="13.2"/>
  <cols>
    <col min="1" max="1" width="15.33203125" bestFit="1" customWidth="1"/>
    <col min="2" max="2" width="38.109375" bestFit="1" customWidth="1"/>
    <col min="3" max="14" width="14.109375" hidden="1" customWidth="1"/>
    <col min="15" max="15" width="15.109375" bestFit="1" customWidth="1"/>
  </cols>
  <sheetData>
    <row r="1" spans="1:15" ht="15">
      <c r="A1" s="49"/>
      <c r="B1" s="50"/>
      <c r="C1" s="51" t="s">
        <v>1743</v>
      </c>
      <c r="D1" s="51" t="s">
        <v>1743</v>
      </c>
      <c r="E1" s="51" t="s">
        <v>1743</v>
      </c>
      <c r="F1" s="51" t="s">
        <v>1743</v>
      </c>
      <c r="G1" s="51" t="s">
        <v>1743</v>
      </c>
      <c r="H1" s="51" t="s">
        <v>1743</v>
      </c>
      <c r="I1" s="51" t="s">
        <v>1743</v>
      </c>
      <c r="J1" s="51" t="s">
        <v>1743</v>
      </c>
      <c r="K1" s="51" t="s">
        <v>1743</v>
      </c>
      <c r="L1" s="51" t="s">
        <v>1743</v>
      </c>
      <c r="M1" s="51" t="s">
        <v>1743</v>
      </c>
      <c r="N1" s="51" t="s">
        <v>1743</v>
      </c>
      <c r="O1" s="51" t="s">
        <v>1743</v>
      </c>
    </row>
    <row r="2" spans="1:15" ht="17.399999999999999">
      <c r="A2" s="52" t="s">
        <v>1744</v>
      </c>
      <c r="B2" s="53" t="s">
        <v>1745</v>
      </c>
      <c r="C2" s="54" t="s">
        <v>1746</v>
      </c>
      <c r="D2" s="54" t="s">
        <v>1747</v>
      </c>
      <c r="E2" s="54" t="s">
        <v>1748</v>
      </c>
      <c r="F2" s="54" t="s">
        <v>1749</v>
      </c>
      <c r="G2" s="54" t="s">
        <v>1750</v>
      </c>
      <c r="H2" s="54" t="s">
        <v>1751</v>
      </c>
      <c r="I2" s="54" t="s">
        <v>1752</v>
      </c>
      <c r="J2" s="54" t="s">
        <v>1753</v>
      </c>
      <c r="K2" s="54" t="s">
        <v>1754</v>
      </c>
      <c r="L2" s="54" t="s">
        <v>1755</v>
      </c>
      <c r="M2" s="54" t="s">
        <v>1756</v>
      </c>
      <c r="N2" s="54" t="s">
        <v>1757</v>
      </c>
      <c r="O2" s="54" t="s">
        <v>1758</v>
      </c>
    </row>
    <row r="3" spans="1:15">
      <c r="A3" s="34" t="s">
        <v>1759</v>
      </c>
      <c r="B3" s="35" t="s">
        <v>39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5">
        <f>SUM(C3:N3)</f>
        <v>0</v>
      </c>
    </row>
    <row r="4" spans="1:15">
      <c r="A4" s="34" t="s">
        <v>1760</v>
      </c>
      <c r="B4" s="35" t="s">
        <v>1761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5">
        <f t="shared" ref="O4:O47" si="0">SUM(C4:N4)</f>
        <v>0</v>
      </c>
    </row>
    <row r="5" spans="1:15">
      <c r="A5" s="34" t="s">
        <v>1762</v>
      </c>
      <c r="B5" s="35" t="s">
        <v>1763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5">
        <f t="shared" si="0"/>
        <v>0</v>
      </c>
    </row>
    <row r="6" spans="1:15">
      <c r="A6" s="34" t="s">
        <v>1764</v>
      </c>
      <c r="B6" s="35" t="s">
        <v>1765</v>
      </c>
      <c r="C6" s="48">
        <v>6599.33</v>
      </c>
      <c r="D6" s="48">
        <v>6599.33</v>
      </c>
      <c r="E6" s="48">
        <v>6599.33</v>
      </c>
      <c r="F6" s="48">
        <v>6599.33</v>
      </c>
      <c r="G6" s="48">
        <v>6599.33</v>
      </c>
      <c r="H6" s="48">
        <v>6599.33</v>
      </c>
      <c r="I6" s="48">
        <v>6599.33</v>
      </c>
      <c r="J6" s="48">
        <v>6599.33</v>
      </c>
      <c r="K6" s="48">
        <v>6599.33</v>
      </c>
      <c r="L6" s="48">
        <v>6599.33</v>
      </c>
      <c r="M6" s="48">
        <v>6599.33</v>
      </c>
      <c r="N6" s="48">
        <v>6599.33</v>
      </c>
      <c r="O6" s="45">
        <f t="shared" si="0"/>
        <v>79191.960000000006</v>
      </c>
    </row>
    <row r="7" spans="1:15">
      <c r="A7" s="34" t="s">
        <v>1766</v>
      </c>
      <c r="B7" s="35" t="s">
        <v>1767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5">
        <f t="shared" si="0"/>
        <v>0</v>
      </c>
    </row>
    <row r="8" spans="1:15">
      <c r="A8" s="34" t="s">
        <v>1768</v>
      </c>
      <c r="B8" s="35" t="s">
        <v>1769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5">
        <f t="shared" si="0"/>
        <v>0</v>
      </c>
    </row>
    <row r="9" spans="1:15">
      <c r="A9" s="34" t="s">
        <v>1770</v>
      </c>
      <c r="B9" s="35" t="s">
        <v>1771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5">
        <f t="shared" si="0"/>
        <v>0</v>
      </c>
    </row>
    <row r="10" spans="1:15">
      <c r="A10" s="34" t="s">
        <v>1772</v>
      </c>
      <c r="B10" s="35" t="s">
        <v>1773</v>
      </c>
      <c r="C10" s="48">
        <v>0</v>
      </c>
      <c r="D10" s="48">
        <v>20000</v>
      </c>
      <c r="E10" s="48">
        <v>20000</v>
      </c>
      <c r="F10" s="48">
        <v>20000</v>
      </c>
      <c r="G10" s="48">
        <v>0</v>
      </c>
      <c r="H10" s="48">
        <v>0</v>
      </c>
      <c r="I10" s="48">
        <v>0</v>
      </c>
      <c r="J10" s="48">
        <v>20000</v>
      </c>
      <c r="K10" s="48">
        <v>20000</v>
      </c>
      <c r="L10" s="48">
        <v>20000</v>
      </c>
      <c r="M10" s="48">
        <v>0</v>
      </c>
      <c r="N10" s="48">
        <v>0</v>
      </c>
      <c r="O10" s="45">
        <f t="shared" si="0"/>
        <v>120000</v>
      </c>
    </row>
    <row r="11" spans="1:15">
      <c r="A11" s="34" t="s">
        <v>1774</v>
      </c>
      <c r="B11" s="35" t="s">
        <v>1775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5">
        <f t="shared" si="0"/>
        <v>0</v>
      </c>
    </row>
    <row r="12" spans="1:15">
      <c r="A12" s="34" t="s">
        <v>1776</v>
      </c>
      <c r="B12" s="35" t="s">
        <v>1777</v>
      </c>
      <c r="C12" s="48">
        <v>404819.77777769999</v>
      </c>
      <c r="D12" s="48">
        <v>404819.77777769999</v>
      </c>
      <c r="E12" s="48">
        <v>464818.77777769999</v>
      </c>
      <c r="F12" s="48">
        <v>404819.77777769999</v>
      </c>
      <c r="G12" s="48">
        <v>404819.77777769999</v>
      </c>
      <c r="H12" s="48">
        <v>454818.77777769999</v>
      </c>
      <c r="I12" s="48">
        <v>404819.77777769999</v>
      </c>
      <c r="J12" s="48">
        <v>404819.77777769999</v>
      </c>
      <c r="K12" s="48">
        <v>466818.77777769999</v>
      </c>
      <c r="L12" s="48">
        <v>454819.77777769999</v>
      </c>
      <c r="M12" s="48">
        <v>404819.77777769999</v>
      </c>
      <c r="N12" s="48">
        <v>469818.77777769999</v>
      </c>
      <c r="O12" s="45">
        <f t="shared" si="0"/>
        <v>5144833.3333323989</v>
      </c>
    </row>
    <row r="13" spans="1:15">
      <c r="A13" s="34" t="s">
        <v>1778</v>
      </c>
      <c r="B13" s="35" t="s">
        <v>1779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5">
        <f t="shared" si="0"/>
        <v>0</v>
      </c>
    </row>
    <row r="14" spans="1:15">
      <c r="A14" s="34" t="s">
        <v>1780</v>
      </c>
      <c r="B14" s="35" t="s">
        <v>1781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5">
        <f t="shared" si="0"/>
        <v>0</v>
      </c>
    </row>
    <row r="15" spans="1:15">
      <c r="A15" s="34" t="s">
        <v>1782</v>
      </c>
      <c r="B15" s="35" t="s">
        <v>1783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5">
        <f t="shared" si="0"/>
        <v>0</v>
      </c>
    </row>
    <row r="16" spans="1:15">
      <c r="A16" s="34" t="s">
        <v>1784</v>
      </c>
      <c r="B16" s="35" t="s">
        <v>44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5">
        <f t="shared" si="0"/>
        <v>0</v>
      </c>
    </row>
    <row r="17" spans="1:15">
      <c r="A17" s="34" t="s">
        <v>1785</v>
      </c>
      <c r="B17" s="35" t="s">
        <v>48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5">
        <f t="shared" si="0"/>
        <v>0</v>
      </c>
    </row>
    <row r="18" spans="1:15">
      <c r="A18" s="34" t="s">
        <v>1786</v>
      </c>
      <c r="B18" s="35" t="s">
        <v>1187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5">
        <f t="shared" si="0"/>
        <v>0</v>
      </c>
    </row>
    <row r="19" spans="1:15">
      <c r="A19" s="34" t="s">
        <v>1787</v>
      </c>
      <c r="B19" s="35" t="s">
        <v>1788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3828</v>
      </c>
      <c r="K19" s="48">
        <v>0</v>
      </c>
      <c r="L19" s="48">
        <v>0</v>
      </c>
      <c r="M19" s="48">
        <v>0</v>
      </c>
      <c r="N19" s="48">
        <v>249352</v>
      </c>
      <c r="O19" s="45">
        <f t="shared" si="0"/>
        <v>253180</v>
      </c>
    </row>
    <row r="20" spans="1:15">
      <c r="A20" s="34" t="s">
        <v>1789</v>
      </c>
      <c r="B20" s="35" t="s">
        <v>1790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5">
        <f t="shared" si="0"/>
        <v>0</v>
      </c>
    </row>
    <row r="21" spans="1:15">
      <c r="A21" s="34" t="s">
        <v>1791</v>
      </c>
      <c r="B21" s="35" t="s">
        <v>1193</v>
      </c>
      <c r="C21" s="48">
        <v>685733.95072129997</v>
      </c>
      <c r="D21" s="48">
        <v>472555.60032129998</v>
      </c>
      <c r="E21" s="48">
        <v>443827.6731213</v>
      </c>
      <c r="F21" s="48">
        <v>729597.95072129997</v>
      </c>
      <c r="G21" s="48">
        <v>473085.34992140002</v>
      </c>
      <c r="H21" s="48">
        <v>486232.9218214</v>
      </c>
      <c r="I21" s="48">
        <v>750612.20102140005</v>
      </c>
      <c r="J21" s="48">
        <v>552741.95828809997</v>
      </c>
      <c r="K21" s="48">
        <v>513221.945488</v>
      </c>
      <c r="L21" s="48">
        <v>698297.62668800005</v>
      </c>
      <c r="M21" s="48">
        <v>612300.14815469994</v>
      </c>
      <c r="N21" s="48">
        <v>544105.56255459995</v>
      </c>
      <c r="O21" s="45">
        <f t="shared" si="0"/>
        <v>6962312.8888228005</v>
      </c>
    </row>
    <row r="22" spans="1:15">
      <c r="A22" s="34" t="s">
        <v>1792</v>
      </c>
      <c r="B22" s="35" t="s">
        <v>1195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5">
        <f t="shared" si="0"/>
        <v>0</v>
      </c>
    </row>
    <row r="23" spans="1:15">
      <c r="A23" s="34" t="s">
        <v>1793</v>
      </c>
      <c r="B23" s="35" t="s">
        <v>1794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5">
        <f t="shared" si="0"/>
        <v>0</v>
      </c>
    </row>
    <row r="24" spans="1:15">
      <c r="A24" s="34" t="s">
        <v>1795</v>
      </c>
      <c r="B24" s="35" t="s">
        <v>1796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5">
        <f t="shared" si="0"/>
        <v>0</v>
      </c>
    </row>
    <row r="25" spans="1:15">
      <c r="A25" s="34" t="s">
        <v>1797</v>
      </c>
      <c r="B25" s="35" t="s">
        <v>1798</v>
      </c>
      <c r="C25" s="48">
        <v>1180</v>
      </c>
      <c r="D25" s="48">
        <v>1180</v>
      </c>
      <c r="E25" s="48">
        <v>1180</v>
      </c>
      <c r="F25" s="48">
        <v>1180</v>
      </c>
      <c r="G25" s="48">
        <v>1180</v>
      </c>
      <c r="H25" s="48">
        <v>1180</v>
      </c>
      <c r="I25" s="48">
        <v>1180</v>
      </c>
      <c r="J25" s="48">
        <v>1180</v>
      </c>
      <c r="K25" s="48">
        <v>1180</v>
      </c>
      <c r="L25" s="48">
        <v>1180</v>
      </c>
      <c r="M25" s="48">
        <v>1180</v>
      </c>
      <c r="N25" s="48">
        <v>1180</v>
      </c>
      <c r="O25" s="80">
        <f t="shared" si="0"/>
        <v>14160</v>
      </c>
    </row>
    <row r="26" spans="1:15">
      <c r="A26" s="34" t="s">
        <v>1799</v>
      </c>
      <c r="B26" s="35" t="s">
        <v>1800</v>
      </c>
      <c r="C26" s="48">
        <v>-8088.6</v>
      </c>
      <c r="D26" s="48">
        <v>94673.7</v>
      </c>
      <c r="E26" s="48">
        <v>167731.4</v>
      </c>
      <c r="F26" s="48">
        <v>64868.6</v>
      </c>
      <c r="G26" s="48">
        <v>58301.1</v>
      </c>
      <c r="H26" s="48">
        <v>85911.4</v>
      </c>
      <c r="I26" s="48">
        <v>77274.2</v>
      </c>
      <c r="J26" s="48">
        <v>158130.9</v>
      </c>
      <c r="K26" s="48">
        <v>114368.6</v>
      </c>
      <c r="L26" s="48">
        <v>59274.2</v>
      </c>
      <c r="M26" s="48">
        <v>59274.2</v>
      </c>
      <c r="N26" s="48">
        <v>28387.48</v>
      </c>
      <c r="O26" s="45">
        <f t="shared" si="0"/>
        <v>960107.17999999982</v>
      </c>
    </row>
    <row r="27" spans="1:15">
      <c r="A27" s="34" t="s">
        <v>1801</v>
      </c>
      <c r="B27" s="35" t="s">
        <v>1802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5">
        <f t="shared" si="0"/>
        <v>0</v>
      </c>
    </row>
    <row r="28" spans="1:15">
      <c r="A28" s="34" t="s">
        <v>1803</v>
      </c>
      <c r="B28" s="35" t="s">
        <v>1804</v>
      </c>
      <c r="C28" s="48">
        <v>147285.7142857</v>
      </c>
      <c r="D28" s="48">
        <v>0</v>
      </c>
      <c r="E28" s="48">
        <v>61000</v>
      </c>
      <c r="F28" s="48">
        <v>0</v>
      </c>
      <c r="G28" s="48">
        <v>160285.7142857</v>
      </c>
      <c r="H28" s="48">
        <v>95285.7142857</v>
      </c>
      <c r="I28" s="48">
        <v>65000</v>
      </c>
      <c r="J28" s="48">
        <v>95285.7142857</v>
      </c>
      <c r="K28" s="48">
        <v>160285.7142857</v>
      </c>
      <c r="L28" s="48">
        <v>0</v>
      </c>
      <c r="M28" s="48">
        <v>160285.7142857</v>
      </c>
      <c r="N28" s="48">
        <v>95285.7142857</v>
      </c>
      <c r="O28" s="45">
        <f t="shared" si="0"/>
        <v>1039999.9999999</v>
      </c>
    </row>
    <row r="29" spans="1:15">
      <c r="A29" s="34" t="s">
        <v>1805</v>
      </c>
      <c r="B29" s="35" t="s">
        <v>1806</v>
      </c>
      <c r="C29" s="48">
        <v>333.92028909999999</v>
      </c>
      <c r="D29" s="48">
        <v>333.92028909999999</v>
      </c>
      <c r="E29" s="48">
        <v>429.32608599999998</v>
      </c>
      <c r="F29" s="48">
        <v>477.02898449999998</v>
      </c>
      <c r="G29" s="48">
        <v>381.62318759999999</v>
      </c>
      <c r="H29" s="48">
        <v>357.7717384</v>
      </c>
      <c r="I29" s="48">
        <v>357.7717384</v>
      </c>
      <c r="J29" s="48">
        <v>357.7717384</v>
      </c>
      <c r="K29" s="48">
        <v>357.7717384</v>
      </c>
      <c r="L29" s="48">
        <v>429.32608599999998</v>
      </c>
      <c r="M29" s="48">
        <v>477.02898449999998</v>
      </c>
      <c r="N29" s="48">
        <v>477.02898449999998</v>
      </c>
      <c r="O29" s="45">
        <f t="shared" si="0"/>
        <v>4770.2898448999986</v>
      </c>
    </row>
    <row r="30" spans="1:15">
      <c r="A30" s="34" t="s">
        <v>1807</v>
      </c>
      <c r="B30" s="35" t="s">
        <v>1808</v>
      </c>
      <c r="C30" s="48">
        <v>16956.25</v>
      </c>
      <c r="D30" s="48">
        <v>16956.25</v>
      </c>
      <c r="E30" s="48">
        <v>16956.25</v>
      </c>
      <c r="F30" s="48">
        <v>17256.25</v>
      </c>
      <c r="G30" s="48">
        <v>17256.25</v>
      </c>
      <c r="H30" s="48">
        <v>53848.61</v>
      </c>
      <c r="I30" s="48">
        <v>17406.25</v>
      </c>
      <c r="J30" s="48">
        <v>17406.25</v>
      </c>
      <c r="K30" s="48">
        <v>17406.25</v>
      </c>
      <c r="L30" s="48">
        <v>17556.25</v>
      </c>
      <c r="M30" s="48">
        <v>17556.25</v>
      </c>
      <c r="N30" s="48">
        <v>18306.25</v>
      </c>
      <c r="O30" s="45">
        <f t="shared" si="0"/>
        <v>244867.36</v>
      </c>
    </row>
    <row r="31" spans="1:15">
      <c r="A31" s="34" t="s">
        <v>1809</v>
      </c>
      <c r="B31" s="35" t="s">
        <v>1810</v>
      </c>
      <c r="C31" s="48">
        <v>109625.0033333</v>
      </c>
      <c r="D31" s="48">
        <v>107750.0033333</v>
      </c>
      <c r="E31" s="48">
        <v>210750.0033333</v>
      </c>
      <c r="F31" s="48">
        <v>109625.0033333</v>
      </c>
      <c r="G31" s="48">
        <v>107750.0033333</v>
      </c>
      <c r="H31" s="48">
        <v>208250.0033333</v>
      </c>
      <c r="I31" s="48">
        <v>112625.0033333</v>
      </c>
      <c r="J31" s="48">
        <v>107750.0033333</v>
      </c>
      <c r="K31" s="48">
        <v>210750.0033333</v>
      </c>
      <c r="L31" s="48">
        <v>109625.0033333</v>
      </c>
      <c r="M31" s="48">
        <v>117750.0033333</v>
      </c>
      <c r="N31" s="48">
        <v>223150.0033333</v>
      </c>
      <c r="O31" s="45">
        <f t="shared" si="0"/>
        <v>1735400.0399995996</v>
      </c>
    </row>
    <row r="32" spans="1:15">
      <c r="A32" s="34" t="s">
        <v>1811</v>
      </c>
      <c r="B32" s="35" t="s">
        <v>1812</v>
      </c>
      <c r="C32" s="48">
        <v>193087.3336667</v>
      </c>
      <c r="D32" s="48">
        <v>208088.33333369999</v>
      </c>
      <c r="E32" s="48">
        <v>218087.3336667</v>
      </c>
      <c r="F32" s="48">
        <v>208088.3336667</v>
      </c>
      <c r="G32" s="48">
        <v>251087.33666669999</v>
      </c>
      <c r="H32" s="48">
        <v>208088.3336667</v>
      </c>
      <c r="I32" s="48">
        <v>208087.3336667</v>
      </c>
      <c r="J32" s="48">
        <v>228092.3336667</v>
      </c>
      <c r="K32" s="48">
        <v>213088.3336667</v>
      </c>
      <c r="L32" s="48">
        <v>221421.3336667</v>
      </c>
      <c r="M32" s="48">
        <v>225588.3336667</v>
      </c>
      <c r="N32" s="48">
        <v>196691.3336667</v>
      </c>
      <c r="O32" s="45">
        <f t="shared" si="0"/>
        <v>2579496.0066673998</v>
      </c>
    </row>
    <row r="33" spans="1:15">
      <c r="A33" s="34" t="s">
        <v>1813</v>
      </c>
      <c r="B33" s="35" t="s">
        <v>1814</v>
      </c>
      <c r="C33" s="48">
        <v>649749.96333329997</v>
      </c>
      <c r="D33" s="48">
        <v>226639.96333329999</v>
      </c>
      <c r="E33" s="48">
        <v>253639.96333329999</v>
      </c>
      <c r="F33" s="48">
        <v>443363.76333330001</v>
      </c>
      <c r="G33" s="48">
        <v>243116.96333329999</v>
      </c>
      <c r="H33" s="48">
        <v>208239.96333329999</v>
      </c>
      <c r="I33" s="48">
        <v>297679.96333330002</v>
      </c>
      <c r="J33" s="48">
        <v>242281.96333329999</v>
      </c>
      <c r="K33" s="48">
        <v>297439.96333330002</v>
      </c>
      <c r="L33" s="48">
        <v>253769.96333329999</v>
      </c>
      <c r="M33" s="48">
        <v>225939.96333329999</v>
      </c>
      <c r="N33" s="48">
        <v>207582.96333329999</v>
      </c>
      <c r="O33" s="80">
        <f t="shared" si="0"/>
        <v>3549445.3599995994</v>
      </c>
    </row>
    <row r="34" spans="1:15">
      <c r="A34" s="34" t="s">
        <v>1815</v>
      </c>
      <c r="B34" s="35" t="s">
        <v>1816</v>
      </c>
      <c r="C34" s="48">
        <v>10000</v>
      </c>
      <c r="D34" s="48">
        <v>10000</v>
      </c>
      <c r="E34" s="48">
        <v>60000</v>
      </c>
      <c r="F34" s="48">
        <v>10000</v>
      </c>
      <c r="G34" s="48">
        <v>65000</v>
      </c>
      <c r="H34" s="48">
        <v>30000</v>
      </c>
      <c r="I34" s="48">
        <v>55000</v>
      </c>
      <c r="J34" s="48">
        <v>0</v>
      </c>
      <c r="K34" s="48">
        <v>87000</v>
      </c>
      <c r="L34" s="48">
        <v>0</v>
      </c>
      <c r="M34" s="48">
        <v>20000</v>
      </c>
      <c r="N34" s="48">
        <v>0</v>
      </c>
      <c r="O34" s="45">
        <f t="shared" si="0"/>
        <v>347000</v>
      </c>
    </row>
    <row r="35" spans="1:15">
      <c r="A35" s="34" t="s">
        <v>1817</v>
      </c>
      <c r="B35" s="35" t="s">
        <v>1818</v>
      </c>
      <c r="C35" s="48">
        <v>5373200.7085737996</v>
      </c>
      <c r="D35" s="48">
        <v>7879763.2890218003</v>
      </c>
      <c r="E35" s="48">
        <v>8953430.9820440002</v>
      </c>
      <c r="F35" s="48">
        <v>5537864.7662091004</v>
      </c>
      <c r="G35" s="48">
        <v>5568376.8554368997</v>
      </c>
      <c r="H35" s="48">
        <v>5774877.4470042996</v>
      </c>
      <c r="I35" s="48">
        <v>6683867.6706098001</v>
      </c>
      <c r="J35" s="48">
        <v>6063749.0994076999</v>
      </c>
      <c r="K35" s="48">
        <v>5838882.3557200003</v>
      </c>
      <c r="L35" s="48">
        <v>6176821.2756371005</v>
      </c>
      <c r="M35" s="48">
        <v>5949082.8652077001</v>
      </c>
      <c r="N35" s="48">
        <v>5793606.9142139005</v>
      </c>
      <c r="O35" s="80">
        <f t="shared" si="0"/>
        <v>75593524.229086086</v>
      </c>
    </row>
    <row r="36" spans="1:15">
      <c r="A36" s="34" t="s">
        <v>1819</v>
      </c>
      <c r="B36" s="35" t="s">
        <v>1820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5">
        <f t="shared" si="0"/>
        <v>0</v>
      </c>
    </row>
    <row r="37" spans="1:15">
      <c r="A37" s="34" t="s">
        <v>1821</v>
      </c>
      <c r="B37" s="35" t="s">
        <v>1822</v>
      </c>
      <c r="C37" s="48">
        <v>106</v>
      </c>
      <c r="D37" s="48">
        <v>0</v>
      </c>
      <c r="E37" s="48">
        <v>795</v>
      </c>
      <c r="F37" s="48">
        <v>2223</v>
      </c>
      <c r="G37" s="48">
        <v>622</v>
      </c>
      <c r="H37" s="48">
        <v>2126</v>
      </c>
      <c r="I37" s="48">
        <v>1534</v>
      </c>
      <c r="J37" s="48">
        <v>0</v>
      </c>
      <c r="K37" s="48">
        <v>265</v>
      </c>
      <c r="L37" s="48">
        <v>24</v>
      </c>
      <c r="M37" s="48">
        <v>162</v>
      </c>
      <c r="N37" s="48">
        <v>290</v>
      </c>
      <c r="O37" s="45">
        <f t="shared" si="0"/>
        <v>8147</v>
      </c>
    </row>
    <row r="38" spans="1:15">
      <c r="A38" s="34" t="s">
        <v>1823</v>
      </c>
      <c r="B38" s="35" t="s">
        <v>1824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5">
        <f t="shared" si="0"/>
        <v>0</v>
      </c>
    </row>
    <row r="39" spans="1:15">
      <c r="A39" s="34" t="s">
        <v>1825</v>
      </c>
      <c r="B39" s="35" t="s">
        <v>1826</v>
      </c>
      <c r="C39" s="48">
        <v>2277329.9649999999</v>
      </c>
      <c r="D39" s="48">
        <v>2277346.9649999999</v>
      </c>
      <c r="E39" s="48">
        <v>2277347.9649999999</v>
      </c>
      <c r="F39" s="48">
        <v>2278194.9649999999</v>
      </c>
      <c r="G39" s="48">
        <v>2277346.9649999999</v>
      </c>
      <c r="H39" s="48">
        <v>2277397.9649999999</v>
      </c>
      <c r="I39" s="48">
        <v>2277429.9649999999</v>
      </c>
      <c r="J39" s="48">
        <v>2277346.9649999999</v>
      </c>
      <c r="K39" s="48">
        <v>2277400.9649999999</v>
      </c>
      <c r="L39" s="48">
        <v>2277346.9649999999</v>
      </c>
      <c r="M39" s="48">
        <v>2277346.9649999999</v>
      </c>
      <c r="N39" s="48">
        <v>2282861.6230000001</v>
      </c>
      <c r="O39" s="45">
        <f t="shared" si="0"/>
        <v>27334698.237999998</v>
      </c>
    </row>
    <row r="40" spans="1:15">
      <c r="A40" s="34" t="s">
        <v>1827</v>
      </c>
      <c r="B40" s="35" t="s">
        <v>1828</v>
      </c>
      <c r="C40" s="48">
        <v>417.60075890000002</v>
      </c>
      <c r="D40" s="48">
        <v>416.60075890000002</v>
      </c>
      <c r="E40" s="48">
        <v>4030.4866900000002</v>
      </c>
      <c r="F40" s="48">
        <v>422.42965559999999</v>
      </c>
      <c r="G40" s="48">
        <v>526.19372439999995</v>
      </c>
      <c r="H40" s="48">
        <v>4007.5722417000002</v>
      </c>
      <c r="I40" s="48">
        <v>417.57224170000001</v>
      </c>
      <c r="J40" s="48">
        <v>427.57224170000001</v>
      </c>
      <c r="K40" s="48">
        <v>1417.5722416999999</v>
      </c>
      <c r="L40" s="48">
        <v>720.48668999999995</v>
      </c>
      <c r="M40" s="48">
        <v>2925.4296555999999</v>
      </c>
      <c r="N40" s="48">
        <v>1422.4296555999999</v>
      </c>
      <c r="O40" s="45">
        <f t="shared" si="0"/>
        <v>17151.946555800001</v>
      </c>
    </row>
    <row r="41" spans="1:15">
      <c r="A41" s="34" t="s">
        <v>1829</v>
      </c>
      <c r="B41" s="35" t="s">
        <v>1830</v>
      </c>
      <c r="C41" s="48">
        <v>350000</v>
      </c>
      <c r="D41" s="48">
        <v>350000</v>
      </c>
      <c r="E41" s="48">
        <v>350000</v>
      </c>
      <c r="F41" s="48">
        <v>350000</v>
      </c>
      <c r="G41" s="48">
        <v>350000</v>
      </c>
      <c r="H41" s="48">
        <v>350000</v>
      </c>
      <c r="I41" s="48">
        <v>350000</v>
      </c>
      <c r="J41" s="48">
        <v>350000</v>
      </c>
      <c r="K41" s="48">
        <v>350000</v>
      </c>
      <c r="L41" s="48">
        <v>350000</v>
      </c>
      <c r="M41" s="48">
        <v>350000</v>
      </c>
      <c r="N41" s="48">
        <v>350000</v>
      </c>
      <c r="O41" s="45">
        <f t="shared" si="0"/>
        <v>4200000</v>
      </c>
    </row>
    <row r="42" spans="1:15">
      <c r="A42" s="34" t="s">
        <v>1831</v>
      </c>
      <c r="B42" s="35" t="s">
        <v>1832</v>
      </c>
      <c r="C42" s="48">
        <v>250</v>
      </c>
      <c r="D42" s="48">
        <v>250</v>
      </c>
      <c r="E42" s="48">
        <v>250</v>
      </c>
      <c r="F42" s="48">
        <v>250</v>
      </c>
      <c r="G42" s="48">
        <v>250</v>
      </c>
      <c r="H42" s="48">
        <v>250</v>
      </c>
      <c r="I42" s="48">
        <v>250</v>
      </c>
      <c r="J42" s="48">
        <v>250</v>
      </c>
      <c r="K42" s="48">
        <v>250</v>
      </c>
      <c r="L42" s="48">
        <v>250</v>
      </c>
      <c r="M42" s="48">
        <v>250</v>
      </c>
      <c r="N42" s="48">
        <v>250</v>
      </c>
      <c r="O42" s="45">
        <f t="shared" si="0"/>
        <v>3000</v>
      </c>
    </row>
    <row r="43" spans="1:15">
      <c r="A43" s="34" t="s">
        <v>1833</v>
      </c>
      <c r="B43" s="35" t="s">
        <v>1834</v>
      </c>
      <c r="C43" s="48">
        <v>12764.207844</v>
      </c>
      <c r="D43" s="48">
        <v>12764.207844</v>
      </c>
      <c r="E43" s="48">
        <v>12764.207844</v>
      </c>
      <c r="F43" s="48">
        <v>14587.6661074</v>
      </c>
      <c r="G43" s="48">
        <v>14587.6661074</v>
      </c>
      <c r="H43" s="48">
        <v>14587.6661074</v>
      </c>
      <c r="I43" s="48">
        <v>15499.3952391</v>
      </c>
      <c r="J43" s="48">
        <v>15499.3952391</v>
      </c>
      <c r="K43" s="48">
        <v>15499.3952391</v>
      </c>
      <c r="L43" s="48">
        <v>16411.124370900001</v>
      </c>
      <c r="M43" s="48">
        <v>16411.124370900001</v>
      </c>
      <c r="N43" s="48">
        <v>20969.770029399999</v>
      </c>
      <c r="O43" s="45">
        <f t="shared" si="0"/>
        <v>182345.82634270005</v>
      </c>
    </row>
    <row r="44" spans="1:15">
      <c r="A44" s="34" t="s">
        <v>1835</v>
      </c>
      <c r="B44" s="35" t="s">
        <v>1836</v>
      </c>
      <c r="C44" s="48">
        <v>1555421.5706939001</v>
      </c>
      <c r="D44" s="48">
        <v>1339919.5339579</v>
      </c>
      <c r="E44" s="48">
        <v>1395846.0585777999</v>
      </c>
      <c r="F44" s="48">
        <v>1445398.9497326999</v>
      </c>
      <c r="G44" s="48">
        <v>1385554.6682163</v>
      </c>
      <c r="H44" s="48">
        <v>1372229.6373703999</v>
      </c>
      <c r="I44" s="48">
        <v>1493420.5764704</v>
      </c>
      <c r="J44" s="48">
        <v>1381700.7086704001</v>
      </c>
      <c r="K44" s="48">
        <v>1378835.6053371001</v>
      </c>
      <c r="L44" s="48">
        <v>1221248.7073078</v>
      </c>
      <c r="M44" s="48">
        <v>1286992.3597327</v>
      </c>
      <c r="N44" s="48">
        <v>1583045.3897327001</v>
      </c>
      <c r="O44" s="45">
        <f t="shared" si="0"/>
        <v>16839613.7658001</v>
      </c>
    </row>
    <row r="45" spans="1:15">
      <c r="A45" s="34" t="s">
        <v>1837</v>
      </c>
      <c r="B45" s="35" t="s">
        <v>1838</v>
      </c>
      <c r="C45" s="48">
        <v>0</v>
      </c>
      <c r="D45" s="48">
        <v>0</v>
      </c>
      <c r="E45" s="48">
        <v>8400</v>
      </c>
      <c r="F45" s="48">
        <v>0</v>
      </c>
      <c r="G45" s="48">
        <v>8400</v>
      </c>
      <c r="H45" s="48">
        <v>12600</v>
      </c>
      <c r="I45" s="48">
        <v>8400</v>
      </c>
      <c r="J45" s="48">
        <v>0</v>
      </c>
      <c r="K45" s="48">
        <v>4200</v>
      </c>
      <c r="L45" s="48">
        <v>12600</v>
      </c>
      <c r="M45" s="48">
        <v>0</v>
      </c>
      <c r="N45" s="48">
        <v>0</v>
      </c>
      <c r="O45" s="45">
        <f t="shared" si="0"/>
        <v>54600</v>
      </c>
    </row>
    <row r="46" spans="1:15">
      <c r="A46" s="34" t="s">
        <v>1839</v>
      </c>
      <c r="B46" s="35" t="s">
        <v>1840</v>
      </c>
      <c r="C46" s="48">
        <v>224853.49609669999</v>
      </c>
      <c r="D46" s="48">
        <v>224853.49609669999</v>
      </c>
      <c r="E46" s="48">
        <v>224853.49609669999</v>
      </c>
      <c r="F46" s="48">
        <v>224853.49609669999</v>
      </c>
      <c r="G46" s="48">
        <v>224853.49609669999</v>
      </c>
      <c r="H46" s="48">
        <v>224853.49609669999</v>
      </c>
      <c r="I46" s="48">
        <v>224853.49609669999</v>
      </c>
      <c r="J46" s="48">
        <v>224853.49609669999</v>
      </c>
      <c r="K46" s="48">
        <v>224853.49609669999</v>
      </c>
      <c r="L46" s="48">
        <v>224853.49609669999</v>
      </c>
      <c r="M46" s="48">
        <v>224853.49609669999</v>
      </c>
      <c r="N46" s="48">
        <v>224853.49609669999</v>
      </c>
      <c r="O46" s="80">
        <f t="shared" si="0"/>
        <v>2698241.9531604</v>
      </c>
    </row>
    <row r="47" spans="1:15">
      <c r="A47" s="34" t="s">
        <v>1841</v>
      </c>
      <c r="B47" s="35" t="s">
        <v>1842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5">
        <f t="shared" si="0"/>
        <v>0</v>
      </c>
    </row>
    <row r="48" spans="1:15">
      <c r="C48" s="45">
        <f>SUM(C3:C47)</f>
        <v>12011626.192374401</v>
      </c>
      <c r="D48" s="45">
        <f t="shared" ref="D48:O48" si="1">SUM(D3:D47)</f>
        <v>13654910.971067702</v>
      </c>
      <c r="E48" s="45">
        <f t="shared" si="1"/>
        <v>15152738.253570801</v>
      </c>
      <c r="F48" s="45">
        <f t="shared" si="1"/>
        <v>11869671.3106183</v>
      </c>
      <c r="G48" s="45">
        <f t="shared" si="1"/>
        <v>11619381.293087397</v>
      </c>
      <c r="H48" s="45">
        <f t="shared" si="1"/>
        <v>11871742.609777</v>
      </c>
      <c r="I48" s="45">
        <f t="shared" si="1"/>
        <v>13052314.506528499</v>
      </c>
      <c r="J48" s="45">
        <f t="shared" si="1"/>
        <v>12152301.239078799</v>
      </c>
      <c r="K48" s="45">
        <f t="shared" si="1"/>
        <v>12200121.079257701</v>
      </c>
      <c r="L48" s="45">
        <f t="shared" si="1"/>
        <v>12123248.865987502</v>
      </c>
      <c r="M48" s="45">
        <f t="shared" si="1"/>
        <v>11959794.989599502</v>
      </c>
      <c r="N48" s="45">
        <f t="shared" si="1"/>
        <v>12298236.066664102</v>
      </c>
      <c r="O48" s="45">
        <f t="shared" si="1"/>
        <v>149966087.37761167</v>
      </c>
    </row>
  </sheetData>
  <phoneticPr fontId="39" type="noConversion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17154-7B4F-443D-8DBE-EFC996172ADE}">
  <dimension ref="A1:O48"/>
  <sheetViews>
    <sheetView workbookViewId="0">
      <pane xSplit="2" ySplit="2" topLeftCell="J18" activePane="bottomRight" state="frozen"/>
      <selection pane="topRight" activeCell="C1" sqref="C1"/>
      <selection pane="bottomLeft" activeCell="A3" sqref="A3"/>
      <selection pane="bottomRight" activeCell="O46" activeCellId="7" sqref="O10 O12 O23 O25 O32 O33 O35 O46"/>
    </sheetView>
  </sheetViews>
  <sheetFormatPr defaultRowHeight="13.2"/>
  <cols>
    <col min="1" max="1" width="15.33203125" bestFit="1" customWidth="1"/>
    <col min="2" max="2" width="38.109375" bestFit="1" customWidth="1"/>
    <col min="3" max="9" width="14.109375" bestFit="1" customWidth="1"/>
    <col min="10" max="14" width="14.109375" hidden="1" customWidth="1"/>
    <col min="15" max="15" width="15.109375" bestFit="1" customWidth="1"/>
  </cols>
  <sheetData>
    <row r="1" spans="1:15" ht="15">
      <c r="A1" s="49"/>
      <c r="B1" s="50"/>
      <c r="C1" s="51" t="s">
        <v>1743</v>
      </c>
      <c r="D1" s="51" t="s">
        <v>1743</v>
      </c>
      <c r="E1" s="51" t="s">
        <v>1743</v>
      </c>
      <c r="F1" s="51" t="s">
        <v>1743</v>
      </c>
      <c r="G1" s="51" t="s">
        <v>1743</v>
      </c>
      <c r="H1" s="51" t="s">
        <v>1743</v>
      </c>
      <c r="I1" s="51" t="s">
        <v>1743</v>
      </c>
      <c r="J1" s="51" t="s">
        <v>1743</v>
      </c>
      <c r="K1" s="51" t="s">
        <v>1743</v>
      </c>
      <c r="L1" s="51" t="s">
        <v>1743</v>
      </c>
      <c r="M1" s="51" t="s">
        <v>1743</v>
      </c>
      <c r="N1" s="51" t="s">
        <v>1743</v>
      </c>
      <c r="O1" s="51" t="s">
        <v>1743</v>
      </c>
    </row>
    <row r="2" spans="1:15" ht="17.399999999999999">
      <c r="A2" s="52" t="s">
        <v>1744</v>
      </c>
      <c r="B2" s="53" t="s">
        <v>1745</v>
      </c>
      <c r="C2" s="54" t="s">
        <v>1843</v>
      </c>
      <c r="D2" s="54" t="s">
        <v>1844</v>
      </c>
      <c r="E2" s="54" t="s">
        <v>1845</v>
      </c>
      <c r="F2" s="54" t="s">
        <v>1846</v>
      </c>
      <c r="G2" s="54" t="s">
        <v>1847</v>
      </c>
      <c r="H2" s="54" t="s">
        <v>1848</v>
      </c>
      <c r="I2" s="54" t="s">
        <v>1849</v>
      </c>
      <c r="J2" s="54" t="s">
        <v>1850</v>
      </c>
      <c r="K2" s="54" t="s">
        <v>1851</v>
      </c>
      <c r="L2" s="54" t="s">
        <v>1852</v>
      </c>
      <c r="M2" s="54" t="s">
        <v>1853</v>
      </c>
      <c r="N2" s="54" t="s">
        <v>1854</v>
      </c>
      <c r="O2" s="54" t="s">
        <v>1855</v>
      </c>
    </row>
    <row r="3" spans="1:15">
      <c r="A3" s="56" t="s">
        <v>1759</v>
      </c>
      <c r="B3" s="55" t="s">
        <v>39</v>
      </c>
      <c r="C3" s="57">
        <v>0</v>
      </c>
      <c r="D3" s="57">
        <v>0</v>
      </c>
      <c r="E3" s="57">
        <v>0</v>
      </c>
      <c r="F3" s="57">
        <v>0</v>
      </c>
      <c r="G3" s="57">
        <v>0</v>
      </c>
      <c r="H3" s="57">
        <v>0</v>
      </c>
      <c r="I3" s="57">
        <v>0</v>
      </c>
      <c r="J3" s="57">
        <v>0</v>
      </c>
      <c r="K3" s="57">
        <v>0</v>
      </c>
      <c r="L3" s="57">
        <v>0</v>
      </c>
      <c r="M3" s="57">
        <v>0</v>
      </c>
      <c r="N3" s="57">
        <v>0</v>
      </c>
      <c r="O3" s="45">
        <f>SUM(C3:N3)</f>
        <v>0</v>
      </c>
    </row>
    <row r="4" spans="1:15">
      <c r="A4" s="56" t="s">
        <v>1760</v>
      </c>
      <c r="B4" s="55" t="s">
        <v>1761</v>
      </c>
      <c r="C4" s="57">
        <v>0</v>
      </c>
      <c r="D4" s="57">
        <v>0</v>
      </c>
      <c r="E4" s="57">
        <v>0</v>
      </c>
      <c r="F4" s="57">
        <v>0</v>
      </c>
      <c r="G4" s="57">
        <v>0</v>
      </c>
      <c r="H4" s="57">
        <v>0</v>
      </c>
      <c r="I4" s="57">
        <v>0</v>
      </c>
      <c r="J4" s="57">
        <v>0</v>
      </c>
      <c r="K4" s="57">
        <v>0</v>
      </c>
      <c r="L4" s="57">
        <v>0</v>
      </c>
      <c r="M4" s="57">
        <v>0</v>
      </c>
      <c r="N4" s="57">
        <v>0</v>
      </c>
      <c r="O4" s="45">
        <f t="shared" ref="O4:O47" si="0">SUM(C4:N4)</f>
        <v>0</v>
      </c>
    </row>
    <row r="5" spans="1:15">
      <c r="A5" s="56" t="s">
        <v>1762</v>
      </c>
      <c r="B5" s="55" t="s">
        <v>1763</v>
      </c>
      <c r="C5" s="57">
        <v>0</v>
      </c>
      <c r="D5" s="57">
        <v>0</v>
      </c>
      <c r="E5" s="57">
        <v>0</v>
      </c>
      <c r="F5" s="57">
        <v>0</v>
      </c>
      <c r="G5" s="57">
        <v>0</v>
      </c>
      <c r="H5" s="57">
        <v>0</v>
      </c>
      <c r="I5" s="57">
        <v>0</v>
      </c>
      <c r="J5" s="57">
        <v>0</v>
      </c>
      <c r="K5" s="57">
        <v>0</v>
      </c>
      <c r="L5" s="57">
        <v>0</v>
      </c>
      <c r="M5" s="57">
        <v>0</v>
      </c>
      <c r="N5" s="57">
        <v>0</v>
      </c>
      <c r="O5" s="45">
        <f t="shared" si="0"/>
        <v>0</v>
      </c>
    </row>
    <row r="6" spans="1:15">
      <c r="A6" s="56" t="s">
        <v>1764</v>
      </c>
      <c r="B6" s="55" t="s">
        <v>1765</v>
      </c>
      <c r="C6" s="57">
        <v>6599.33</v>
      </c>
      <c r="D6" s="57">
        <v>6599.33</v>
      </c>
      <c r="E6" s="57">
        <v>6599.33</v>
      </c>
      <c r="F6" s="57">
        <v>6599.33</v>
      </c>
      <c r="G6" s="57">
        <v>6599.33</v>
      </c>
      <c r="H6" s="57">
        <v>6599.33</v>
      </c>
      <c r="I6" s="57">
        <v>6599.33</v>
      </c>
      <c r="J6" s="57">
        <v>6599.33</v>
      </c>
      <c r="K6" s="57">
        <v>6599.33</v>
      </c>
      <c r="L6" s="57">
        <v>6599.33</v>
      </c>
      <c r="M6" s="57">
        <v>6599.33</v>
      </c>
      <c r="N6" s="57">
        <v>6599.33</v>
      </c>
      <c r="O6" s="45">
        <f t="shared" si="0"/>
        <v>79191.960000000006</v>
      </c>
    </row>
    <row r="7" spans="1:15">
      <c r="A7" s="56" t="s">
        <v>1766</v>
      </c>
      <c r="B7" s="55" t="s">
        <v>1767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0</v>
      </c>
      <c r="N7" s="57">
        <v>0</v>
      </c>
      <c r="O7" s="45">
        <f t="shared" si="0"/>
        <v>0</v>
      </c>
    </row>
    <row r="8" spans="1:15">
      <c r="A8" s="56" t="s">
        <v>1768</v>
      </c>
      <c r="B8" s="55" t="s">
        <v>1769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45">
        <f t="shared" si="0"/>
        <v>0</v>
      </c>
    </row>
    <row r="9" spans="1:15">
      <c r="A9" s="56" t="s">
        <v>1770</v>
      </c>
      <c r="B9" s="55" t="s">
        <v>1771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45">
        <f t="shared" si="0"/>
        <v>0</v>
      </c>
    </row>
    <row r="10" spans="1:15">
      <c r="A10" s="56" t="s">
        <v>1772</v>
      </c>
      <c r="B10" s="55" t="s">
        <v>1773</v>
      </c>
      <c r="C10" s="57">
        <v>0</v>
      </c>
      <c r="D10" s="57">
        <v>20000</v>
      </c>
      <c r="E10" s="57">
        <v>20000</v>
      </c>
      <c r="F10" s="57">
        <v>20000</v>
      </c>
      <c r="G10" s="57">
        <v>0</v>
      </c>
      <c r="H10" s="57">
        <v>0</v>
      </c>
      <c r="I10" s="57">
        <v>0</v>
      </c>
      <c r="J10" s="57">
        <v>20000</v>
      </c>
      <c r="K10" s="57">
        <v>20000</v>
      </c>
      <c r="L10" s="57">
        <v>20000</v>
      </c>
      <c r="M10" s="57">
        <v>0</v>
      </c>
      <c r="N10" s="57">
        <v>0</v>
      </c>
      <c r="O10" s="80">
        <f t="shared" si="0"/>
        <v>120000</v>
      </c>
    </row>
    <row r="11" spans="1:15">
      <c r="A11" s="56" t="s">
        <v>1774</v>
      </c>
      <c r="B11" s="55" t="s">
        <v>1775</v>
      </c>
      <c r="C11" s="57">
        <v>0</v>
      </c>
      <c r="D11" s="57">
        <v>0</v>
      </c>
      <c r="E11" s="57">
        <v>0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45">
        <f t="shared" si="0"/>
        <v>0</v>
      </c>
    </row>
    <row r="12" spans="1:15">
      <c r="A12" s="56" t="s">
        <v>1776</v>
      </c>
      <c r="B12" s="55" t="s">
        <v>1777</v>
      </c>
      <c r="C12" s="57">
        <v>883042.33333329996</v>
      </c>
      <c r="D12" s="57">
        <v>-1916957.6666667</v>
      </c>
      <c r="E12" s="57">
        <v>-2360007.6666667</v>
      </c>
      <c r="F12" s="57">
        <v>883042.33333329996</v>
      </c>
      <c r="G12" s="57">
        <v>883042.33333329996</v>
      </c>
      <c r="H12" s="57">
        <v>929992.33333329996</v>
      </c>
      <c r="I12" s="57">
        <v>883042.33333329996</v>
      </c>
      <c r="J12" s="57">
        <v>883042.33333329996</v>
      </c>
      <c r="K12" s="57">
        <v>941992.33333329996</v>
      </c>
      <c r="L12" s="57">
        <v>933042.33333329996</v>
      </c>
      <c r="M12" s="57">
        <v>883042.33333329996</v>
      </c>
      <c r="N12" s="57">
        <v>944992.33333329996</v>
      </c>
      <c r="O12" s="80">
        <f t="shared" si="0"/>
        <v>4771307.9999995995</v>
      </c>
    </row>
    <row r="13" spans="1:15">
      <c r="A13" s="56" t="s">
        <v>1778</v>
      </c>
      <c r="B13" s="55" t="s">
        <v>1779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45">
        <f t="shared" si="0"/>
        <v>0</v>
      </c>
    </row>
    <row r="14" spans="1:15">
      <c r="A14" s="56" t="s">
        <v>1780</v>
      </c>
      <c r="B14" s="55" t="s">
        <v>1781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45">
        <f t="shared" si="0"/>
        <v>0</v>
      </c>
    </row>
    <row r="15" spans="1:15">
      <c r="A15" s="56" t="s">
        <v>1782</v>
      </c>
      <c r="B15" s="55" t="s">
        <v>1783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45">
        <f t="shared" si="0"/>
        <v>0</v>
      </c>
    </row>
    <row r="16" spans="1:15">
      <c r="A16" s="56" t="s">
        <v>1784</v>
      </c>
      <c r="B16" s="55" t="s">
        <v>44</v>
      </c>
      <c r="C16" s="57">
        <v>0</v>
      </c>
      <c r="D16" s="57">
        <v>0</v>
      </c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45">
        <f t="shared" si="0"/>
        <v>0</v>
      </c>
    </row>
    <row r="17" spans="1:15">
      <c r="A17" s="56" t="s">
        <v>1785</v>
      </c>
      <c r="B17" s="55" t="s">
        <v>48</v>
      </c>
      <c r="C17" s="57">
        <v>0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45">
        <f t="shared" si="0"/>
        <v>0</v>
      </c>
    </row>
    <row r="18" spans="1:15">
      <c r="A18" s="56" t="s">
        <v>1786</v>
      </c>
      <c r="B18" s="55" t="s">
        <v>1187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45">
        <f t="shared" si="0"/>
        <v>0</v>
      </c>
    </row>
    <row r="19" spans="1:15">
      <c r="A19" s="56" t="s">
        <v>1787</v>
      </c>
      <c r="B19" s="55" t="s">
        <v>1788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3828</v>
      </c>
      <c r="K19" s="57">
        <v>0</v>
      </c>
      <c r="L19" s="57">
        <v>0</v>
      </c>
      <c r="M19" s="57">
        <v>0</v>
      </c>
      <c r="N19" s="57">
        <v>249352</v>
      </c>
      <c r="O19" s="45">
        <f t="shared" si="0"/>
        <v>253180</v>
      </c>
    </row>
    <row r="20" spans="1:15">
      <c r="A20" s="56" t="s">
        <v>1789</v>
      </c>
      <c r="B20" s="55" t="s">
        <v>1790</v>
      </c>
      <c r="C20" s="57">
        <v>0</v>
      </c>
      <c r="D20" s="57">
        <v>0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45">
        <f t="shared" si="0"/>
        <v>0</v>
      </c>
    </row>
    <row r="21" spans="1:15">
      <c r="A21" s="56" t="s">
        <v>1791</v>
      </c>
      <c r="B21" s="55" t="s">
        <v>1193</v>
      </c>
      <c r="C21" s="57">
        <v>685733.95072129997</v>
      </c>
      <c r="D21" s="57">
        <v>472555.60032129998</v>
      </c>
      <c r="E21" s="57">
        <v>443827.6731213</v>
      </c>
      <c r="F21" s="57">
        <v>729597.95072129997</v>
      </c>
      <c r="G21" s="57">
        <v>473085.34992140002</v>
      </c>
      <c r="H21" s="57">
        <v>486232.9218214</v>
      </c>
      <c r="I21" s="57">
        <v>750612.20102140005</v>
      </c>
      <c r="J21" s="57">
        <v>552741.95828809997</v>
      </c>
      <c r="K21" s="57">
        <v>513221.945488</v>
      </c>
      <c r="L21" s="57">
        <v>698297.62668800005</v>
      </c>
      <c r="M21" s="57">
        <v>612300.14815469994</v>
      </c>
      <c r="N21" s="57">
        <v>544105.56255459995</v>
      </c>
      <c r="O21" s="45">
        <f t="shared" si="0"/>
        <v>6962312.8888228005</v>
      </c>
    </row>
    <row r="22" spans="1:15">
      <c r="A22" s="56" t="s">
        <v>1792</v>
      </c>
      <c r="B22" s="55" t="s">
        <v>1195</v>
      </c>
      <c r="C22" s="57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45">
        <f t="shared" si="0"/>
        <v>0</v>
      </c>
    </row>
    <row r="23" spans="1:15">
      <c r="A23" s="56" t="s">
        <v>1793</v>
      </c>
      <c r="B23" s="55" t="s">
        <v>1794</v>
      </c>
      <c r="C23" s="57">
        <v>-10468.088383800001</v>
      </c>
      <c r="D23" s="57">
        <v>-10468.088383800001</v>
      </c>
      <c r="E23" s="57">
        <v>-10468.088383800001</v>
      </c>
      <c r="F23" s="57">
        <v>-10468.088383800001</v>
      </c>
      <c r="G23" s="57">
        <v>-10468.088383800001</v>
      </c>
      <c r="H23" s="57">
        <v>-10468.088383800001</v>
      </c>
      <c r="I23" s="57">
        <v>-10468.088383800001</v>
      </c>
      <c r="J23" s="57">
        <v>-10468.088383800001</v>
      </c>
      <c r="K23" s="57">
        <v>-10468.088383800001</v>
      </c>
      <c r="L23" s="57">
        <v>-10468.088383800001</v>
      </c>
      <c r="M23" s="57">
        <v>-10468.088383800001</v>
      </c>
      <c r="N23" s="57">
        <v>-10468.088383800001</v>
      </c>
      <c r="O23" s="80">
        <f t="shared" si="0"/>
        <v>-125617.06060560001</v>
      </c>
    </row>
    <row r="24" spans="1:15">
      <c r="A24" s="56" t="s">
        <v>1795</v>
      </c>
      <c r="B24" s="55" t="s">
        <v>1796</v>
      </c>
      <c r="C24" s="57">
        <v>0</v>
      </c>
      <c r="D24" s="57">
        <v>0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45">
        <f t="shared" si="0"/>
        <v>0</v>
      </c>
    </row>
    <row r="25" spans="1:15">
      <c r="A25" t="s">
        <v>1797</v>
      </c>
      <c r="B25" t="s">
        <v>1798</v>
      </c>
      <c r="C25">
        <v>1500</v>
      </c>
      <c r="D25">
        <v>1500</v>
      </c>
      <c r="E25">
        <v>1500</v>
      </c>
      <c r="F25">
        <v>1500</v>
      </c>
      <c r="G25">
        <v>1500</v>
      </c>
      <c r="H25">
        <v>1500</v>
      </c>
      <c r="I25">
        <v>1500</v>
      </c>
      <c r="J25">
        <v>1500</v>
      </c>
      <c r="K25">
        <v>1500</v>
      </c>
      <c r="L25">
        <v>1500</v>
      </c>
      <c r="M25">
        <v>1500</v>
      </c>
      <c r="N25">
        <v>1500</v>
      </c>
      <c r="O25" s="80">
        <f t="shared" si="0"/>
        <v>18000</v>
      </c>
    </row>
    <row r="26" spans="1:15">
      <c r="A26" s="36" t="s">
        <v>1799</v>
      </c>
      <c r="B26" s="36" t="s">
        <v>1800</v>
      </c>
      <c r="C26" s="36">
        <v>51368.288040899999</v>
      </c>
      <c r="D26" s="36">
        <v>182136.78627909999</v>
      </c>
      <c r="E26" s="36">
        <v>254322.09918220001</v>
      </c>
      <c r="F26" s="36">
        <v>136072.0951259</v>
      </c>
      <c r="G26" s="36">
        <v>148383.65559499999</v>
      </c>
      <c r="H26" s="36">
        <v>163440.82912040001</v>
      </c>
      <c r="I26" s="36">
        <v>185550.4885141</v>
      </c>
      <c r="J26" s="36">
        <v>340567.57842199999</v>
      </c>
      <c r="K26" s="36">
        <v>270191.9416201</v>
      </c>
      <c r="L26" s="36">
        <v>167227.43425429999</v>
      </c>
      <c r="M26" s="36">
        <v>144271.97790880001</v>
      </c>
      <c r="N26" s="36">
        <v>87906.215595799993</v>
      </c>
      <c r="O26" s="45">
        <f t="shared" si="0"/>
        <v>2131439.3896586001</v>
      </c>
    </row>
    <row r="27" spans="1:15">
      <c r="A27" s="36" t="s">
        <v>1801</v>
      </c>
      <c r="B27" s="36" t="s">
        <v>1802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45">
        <f t="shared" si="0"/>
        <v>0</v>
      </c>
    </row>
    <row r="28" spans="1:15">
      <c r="A28" s="36" t="s">
        <v>1803</v>
      </c>
      <c r="B28" s="36" t="s">
        <v>1804</v>
      </c>
      <c r="C28" s="36">
        <v>172285.7142857</v>
      </c>
      <c r="D28" s="36">
        <v>0</v>
      </c>
      <c r="E28" s="36">
        <v>77000</v>
      </c>
      <c r="F28" s="36">
        <v>0</v>
      </c>
      <c r="G28" s="36">
        <v>172285.7142857</v>
      </c>
      <c r="H28" s="36">
        <v>95285.7142857</v>
      </c>
      <c r="I28" s="36">
        <v>77000</v>
      </c>
      <c r="J28" s="36">
        <v>95285.7142857</v>
      </c>
      <c r="K28" s="36">
        <v>171285.7142857</v>
      </c>
      <c r="L28" s="36">
        <v>0</v>
      </c>
      <c r="M28" s="36">
        <v>170285.7142857</v>
      </c>
      <c r="N28" s="36">
        <v>95285.7142857</v>
      </c>
      <c r="O28" s="45">
        <f t="shared" si="0"/>
        <v>1125999.9999998999</v>
      </c>
    </row>
    <row r="29" spans="1:15">
      <c r="A29" s="36" t="s">
        <v>1805</v>
      </c>
      <c r="B29" s="36" t="s">
        <v>1806</v>
      </c>
      <c r="C29" s="36">
        <v>333.92028909999999</v>
      </c>
      <c r="D29" s="36">
        <v>333.92028909999999</v>
      </c>
      <c r="E29" s="36">
        <v>429.32608599999998</v>
      </c>
      <c r="F29" s="36">
        <v>477.02898449999998</v>
      </c>
      <c r="G29" s="36">
        <v>381.62318759999999</v>
      </c>
      <c r="H29" s="36">
        <v>357.7717384</v>
      </c>
      <c r="I29" s="36">
        <v>357.7717384</v>
      </c>
      <c r="J29" s="36">
        <v>357.7717384</v>
      </c>
      <c r="K29" s="36">
        <v>357.7717384</v>
      </c>
      <c r="L29" s="36">
        <v>429.32608599999998</v>
      </c>
      <c r="M29" s="36">
        <v>477.02898449999998</v>
      </c>
      <c r="N29" s="36">
        <v>477.02898449999998</v>
      </c>
      <c r="O29" s="45">
        <f t="shared" si="0"/>
        <v>4770.2898448999986</v>
      </c>
    </row>
    <row r="30" spans="1:15">
      <c r="A30" s="36" t="s">
        <v>1807</v>
      </c>
      <c r="B30" s="36" t="s">
        <v>1808</v>
      </c>
      <c r="C30" s="36">
        <v>16956.25</v>
      </c>
      <c r="D30" s="36">
        <v>16956.25</v>
      </c>
      <c r="E30" s="36">
        <v>16956.25</v>
      </c>
      <c r="F30" s="36">
        <v>17256.25</v>
      </c>
      <c r="G30" s="36">
        <v>17256.25</v>
      </c>
      <c r="H30" s="36">
        <v>53848.61</v>
      </c>
      <c r="I30" s="36">
        <v>17406.25</v>
      </c>
      <c r="J30" s="36">
        <v>17406.25</v>
      </c>
      <c r="K30" s="36">
        <v>17406.25</v>
      </c>
      <c r="L30" s="36">
        <v>17556.25</v>
      </c>
      <c r="M30" s="36">
        <v>17556.25</v>
      </c>
      <c r="N30" s="36">
        <v>18306.25</v>
      </c>
      <c r="O30" s="45">
        <f t="shared" si="0"/>
        <v>244867.36</v>
      </c>
    </row>
    <row r="31" spans="1:15">
      <c r="A31" s="36" t="s">
        <v>1809</v>
      </c>
      <c r="B31" s="36" t="s">
        <v>1810</v>
      </c>
      <c r="C31" s="36">
        <v>106689.3158333</v>
      </c>
      <c r="D31" s="36">
        <v>104744.0033333</v>
      </c>
      <c r="E31" s="36">
        <v>208119.0033333</v>
      </c>
      <c r="F31" s="36">
        <v>106689.3158333</v>
      </c>
      <c r="G31" s="36">
        <v>104744.0033333</v>
      </c>
      <c r="H31" s="36">
        <v>205619.0033333</v>
      </c>
      <c r="I31" s="36">
        <v>109689.3158333</v>
      </c>
      <c r="J31" s="36">
        <v>104744.0033333</v>
      </c>
      <c r="K31" s="36">
        <v>208119.0033333</v>
      </c>
      <c r="L31" s="36">
        <v>106689.3158333</v>
      </c>
      <c r="M31" s="36">
        <v>104744.0033333</v>
      </c>
      <c r="N31" s="36">
        <v>213859.0033333</v>
      </c>
      <c r="O31" s="45">
        <f t="shared" si="0"/>
        <v>1684449.2899995996</v>
      </c>
    </row>
    <row r="32" spans="1:15">
      <c r="A32" s="36" t="s">
        <v>1811</v>
      </c>
      <c r="B32" s="36" t="s">
        <v>1812</v>
      </c>
      <c r="C32" s="36">
        <v>188256.2086792</v>
      </c>
      <c r="D32" s="36">
        <v>203257.20833369999</v>
      </c>
      <c r="E32" s="36">
        <v>223256.2086792</v>
      </c>
      <c r="F32" s="36">
        <v>213257.2086792</v>
      </c>
      <c r="G32" s="36">
        <v>257868.71179170001</v>
      </c>
      <c r="H32" s="36">
        <v>213257.2086792</v>
      </c>
      <c r="I32" s="36">
        <v>213256.2086792</v>
      </c>
      <c r="J32" s="36">
        <v>233257.2086792</v>
      </c>
      <c r="K32" s="36">
        <v>218257.2086792</v>
      </c>
      <c r="L32" s="36">
        <v>226590.2086792</v>
      </c>
      <c r="M32" s="36">
        <v>230757.2086792</v>
      </c>
      <c r="N32" s="36">
        <v>201860.2086792</v>
      </c>
      <c r="O32" s="80">
        <f t="shared" si="0"/>
        <v>2623131.0069174003</v>
      </c>
    </row>
    <row r="33" spans="1:15">
      <c r="A33" s="36" t="s">
        <v>1813</v>
      </c>
      <c r="B33" s="36" t="s">
        <v>1814</v>
      </c>
      <c r="C33" s="36">
        <v>682904.91540509998</v>
      </c>
      <c r="D33" s="36">
        <v>237968.2184706</v>
      </c>
      <c r="E33" s="36">
        <v>254832.4128972</v>
      </c>
      <c r="F33" s="36">
        <v>498467.74362760002</v>
      </c>
      <c r="G33" s="36">
        <v>308012.49796770001</v>
      </c>
      <c r="H33" s="36">
        <v>305098.5727203</v>
      </c>
      <c r="I33" s="36">
        <v>410340.1084808</v>
      </c>
      <c r="J33" s="36">
        <v>347955.80304119998</v>
      </c>
      <c r="K33" s="36">
        <v>402316.78067349998</v>
      </c>
      <c r="L33" s="36">
        <v>337143.40121809999</v>
      </c>
      <c r="M33" s="36">
        <v>281994.49263739999</v>
      </c>
      <c r="N33" s="36">
        <v>247206.10029830001</v>
      </c>
      <c r="O33" s="80">
        <f t="shared" si="0"/>
        <v>4314241.0474378001</v>
      </c>
    </row>
    <row r="34" spans="1:15">
      <c r="A34" s="36" t="s">
        <v>1815</v>
      </c>
      <c r="B34" s="36" t="s">
        <v>1816</v>
      </c>
      <c r="C34" s="36">
        <v>0</v>
      </c>
      <c r="D34" s="36">
        <v>0</v>
      </c>
      <c r="E34" s="36">
        <v>55000</v>
      </c>
      <c r="F34" s="36">
        <v>0</v>
      </c>
      <c r="G34" s="36">
        <v>55000</v>
      </c>
      <c r="H34" s="36">
        <v>20000</v>
      </c>
      <c r="I34" s="36">
        <v>55000</v>
      </c>
      <c r="J34" s="36">
        <v>0</v>
      </c>
      <c r="K34" s="36">
        <v>75000</v>
      </c>
      <c r="L34" s="36">
        <v>0</v>
      </c>
      <c r="M34" s="36">
        <v>20000</v>
      </c>
      <c r="N34" s="36">
        <v>0</v>
      </c>
      <c r="O34" s="45">
        <f t="shared" si="0"/>
        <v>280000</v>
      </c>
    </row>
    <row r="35" spans="1:15">
      <c r="A35" s="36" t="s">
        <v>1817</v>
      </c>
      <c r="B35" s="36" t="s">
        <v>1818</v>
      </c>
      <c r="C35" s="36">
        <v>5652123.6378798997</v>
      </c>
      <c r="D35" s="36">
        <v>8158676.8433279004</v>
      </c>
      <c r="E35" s="36">
        <v>9232344.5363500994</v>
      </c>
      <c r="F35" s="36">
        <v>7628787.6955151996</v>
      </c>
      <c r="G35" s="36">
        <v>5847290.4097429998</v>
      </c>
      <c r="H35" s="36">
        <v>5853791.0013103001</v>
      </c>
      <c r="I35" s="36">
        <v>6512790.5999157997</v>
      </c>
      <c r="J35" s="36">
        <v>6242662.6537137004</v>
      </c>
      <c r="K35" s="36">
        <v>8261795.9100259999</v>
      </c>
      <c r="L35" s="36">
        <v>9716563.4649429992</v>
      </c>
      <c r="M35" s="36">
        <v>7855996.4195136996</v>
      </c>
      <c r="N35" s="36">
        <v>6504531.1385198003</v>
      </c>
      <c r="O35" s="80">
        <f t="shared" si="0"/>
        <v>87467354.310758412</v>
      </c>
    </row>
    <row r="36" spans="1:15">
      <c r="A36" s="36" t="s">
        <v>1819</v>
      </c>
      <c r="B36" s="36" t="s">
        <v>1820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45">
        <f t="shared" si="0"/>
        <v>0</v>
      </c>
    </row>
    <row r="37" spans="1:15">
      <c r="A37" s="36" t="s">
        <v>1821</v>
      </c>
      <c r="B37" s="36" t="s">
        <v>1822</v>
      </c>
      <c r="C37" s="36">
        <v>106</v>
      </c>
      <c r="D37" s="36">
        <v>0</v>
      </c>
      <c r="E37" s="36">
        <v>795</v>
      </c>
      <c r="F37" s="36">
        <v>2223</v>
      </c>
      <c r="G37" s="36">
        <v>622</v>
      </c>
      <c r="H37" s="36">
        <v>2126</v>
      </c>
      <c r="I37" s="36">
        <v>1534</v>
      </c>
      <c r="J37" s="36">
        <v>0</v>
      </c>
      <c r="K37" s="36">
        <v>265</v>
      </c>
      <c r="L37" s="36">
        <v>24</v>
      </c>
      <c r="M37" s="36">
        <v>162</v>
      </c>
      <c r="N37" s="36">
        <v>290</v>
      </c>
      <c r="O37" s="45">
        <f t="shared" si="0"/>
        <v>8147</v>
      </c>
    </row>
    <row r="38" spans="1:15">
      <c r="A38" s="36" t="s">
        <v>1823</v>
      </c>
      <c r="B38" s="36" t="s">
        <v>1824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45">
        <f t="shared" si="0"/>
        <v>0</v>
      </c>
    </row>
    <row r="39" spans="1:15">
      <c r="A39" s="36" t="s">
        <v>1825</v>
      </c>
      <c r="B39" s="36" t="s">
        <v>1826</v>
      </c>
      <c r="C39" s="36">
        <v>2387124.4849999999</v>
      </c>
      <c r="D39" s="36">
        <v>2387141.4849999999</v>
      </c>
      <c r="E39" s="36">
        <v>2387141.4849999999</v>
      </c>
      <c r="F39" s="36">
        <v>2387989.4849999999</v>
      </c>
      <c r="G39" s="36">
        <v>2387141.4849999999</v>
      </c>
      <c r="H39" s="36">
        <v>2387191.4849999999</v>
      </c>
      <c r="I39" s="36">
        <v>2387224.4849999999</v>
      </c>
      <c r="J39" s="36">
        <v>2387141.4849999999</v>
      </c>
      <c r="K39" s="36">
        <v>2387194.4849999999</v>
      </c>
      <c r="L39" s="36">
        <v>2387141.4849999999</v>
      </c>
      <c r="M39" s="36">
        <v>2387141.4849999999</v>
      </c>
      <c r="N39" s="36">
        <v>2392655.1430000002</v>
      </c>
      <c r="O39" s="45">
        <f t="shared" si="0"/>
        <v>28652228.477999996</v>
      </c>
    </row>
    <row r="40" spans="1:15">
      <c r="A40" s="36" t="s">
        <v>1827</v>
      </c>
      <c r="B40" s="36" t="s">
        <v>1828</v>
      </c>
      <c r="C40" s="36">
        <v>417.60075890000002</v>
      </c>
      <c r="D40" s="36">
        <v>416.60075890000002</v>
      </c>
      <c r="E40" s="36">
        <v>4030.4866900000002</v>
      </c>
      <c r="F40" s="36">
        <v>422.42965559999999</v>
      </c>
      <c r="G40" s="36">
        <v>526.19372439999995</v>
      </c>
      <c r="H40" s="36">
        <v>4007.5722417000002</v>
      </c>
      <c r="I40" s="36">
        <v>417.57224170000001</v>
      </c>
      <c r="J40" s="36">
        <v>427.57224170000001</v>
      </c>
      <c r="K40" s="36">
        <v>1417.5722416999999</v>
      </c>
      <c r="L40" s="36">
        <v>720.48668999999995</v>
      </c>
      <c r="M40" s="36">
        <v>2925.4296555999999</v>
      </c>
      <c r="N40" s="36">
        <v>1422.4296555999999</v>
      </c>
      <c r="O40" s="45">
        <f t="shared" si="0"/>
        <v>17151.946555800001</v>
      </c>
    </row>
    <row r="41" spans="1:15">
      <c r="A41" s="36" t="s">
        <v>1829</v>
      </c>
      <c r="B41" s="36" t="s">
        <v>1830</v>
      </c>
      <c r="C41" s="36">
        <v>350000</v>
      </c>
      <c r="D41" s="36">
        <v>350000</v>
      </c>
      <c r="E41" s="36">
        <v>350000</v>
      </c>
      <c r="F41" s="36">
        <v>350000</v>
      </c>
      <c r="G41" s="36">
        <v>350000</v>
      </c>
      <c r="H41" s="36">
        <v>350000</v>
      </c>
      <c r="I41" s="36">
        <v>350000</v>
      </c>
      <c r="J41" s="36">
        <v>350000</v>
      </c>
      <c r="K41" s="36">
        <v>350000</v>
      </c>
      <c r="L41" s="36">
        <v>350000</v>
      </c>
      <c r="M41" s="36">
        <v>350000</v>
      </c>
      <c r="N41" s="36">
        <v>350000</v>
      </c>
      <c r="O41" s="45">
        <f t="shared" si="0"/>
        <v>4200000</v>
      </c>
    </row>
    <row r="42" spans="1:15">
      <c r="A42" s="36" t="s">
        <v>1831</v>
      </c>
      <c r="B42" s="36" t="s">
        <v>1832</v>
      </c>
      <c r="C42" s="36">
        <v>250</v>
      </c>
      <c r="D42" s="36">
        <v>250</v>
      </c>
      <c r="E42" s="36">
        <v>250</v>
      </c>
      <c r="F42" s="36">
        <v>250</v>
      </c>
      <c r="G42" s="36">
        <v>250</v>
      </c>
      <c r="H42" s="36">
        <v>250</v>
      </c>
      <c r="I42" s="36">
        <v>250</v>
      </c>
      <c r="J42" s="36">
        <v>250</v>
      </c>
      <c r="K42" s="36">
        <v>250</v>
      </c>
      <c r="L42" s="36">
        <v>250</v>
      </c>
      <c r="M42" s="36">
        <v>250</v>
      </c>
      <c r="N42" s="36">
        <v>250</v>
      </c>
      <c r="O42" s="45">
        <f t="shared" si="0"/>
        <v>3000</v>
      </c>
    </row>
    <row r="43" spans="1:15">
      <c r="A43" s="36" t="s">
        <v>1833</v>
      </c>
      <c r="B43" s="36" t="s">
        <v>1834</v>
      </c>
      <c r="C43" s="36">
        <v>12764.207844</v>
      </c>
      <c r="D43" s="36">
        <v>12764.207844</v>
      </c>
      <c r="E43" s="36">
        <v>12764.207844</v>
      </c>
      <c r="F43" s="36">
        <v>14587.6661074</v>
      </c>
      <c r="G43" s="36">
        <v>14587.6661074</v>
      </c>
      <c r="H43" s="36">
        <v>14587.6661074</v>
      </c>
      <c r="I43" s="36">
        <v>15499.3952391</v>
      </c>
      <c r="J43" s="36">
        <v>15499.3952391</v>
      </c>
      <c r="K43" s="36">
        <v>15499.3952391</v>
      </c>
      <c r="L43" s="36">
        <v>16411.124370900001</v>
      </c>
      <c r="M43" s="36">
        <v>16411.124370900001</v>
      </c>
      <c r="N43" s="36">
        <v>20969.770029399999</v>
      </c>
      <c r="O43" s="45">
        <f t="shared" si="0"/>
        <v>182345.82634270005</v>
      </c>
    </row>
    <row r="44" spans="1:15">
      <c r="A44" s="36" t="s">
        <v>1835</v>
      </c>
      <c r="B44" s="36" t="s">
        <v>1836</v>
      </c>
      <c r="C44" s="36">
        <v>1615002.5931939001</v>
      </c>
      <c r="D44" s="36">
        <v>1390472.5052579001</v>
      </c>
      <c r="E44" s="36">
        <v>1447465.0798778001</v>
      </c>
      <c r="F44" s="36">
        <v>1627285.9210327</v>
      </c>
      <c r="G44" s="36">
        <v>1567441.6395163001</v>
      </c>
      <c r="H44" s="36">
        <v>1554116.6086704</v>
      </c>
      <c r="I44" s="36">
        <v>1675369.3477704001</v>
      </c>
      <c r="J44" s="36">
        <v>1564406.5299704</v>
      </c>
      <c r="K44" s="36">
        <v>1603722.5766371</v>
      </c>
      <c r="L44" s="36">
        <v>1403336.5286077999</v>
      </c>
      <c r="M44" s="36">
        <v>1469594.6060327</v>
      </c>
      <c r="N44" s="36">
        <v>1772492.1310327</v>
      </c>
      <c r="O44" s="45">
        <f t="shared" si="0"/>
        <v>18690706.067600105</v>
      </c>
    </row>
    <row r="45" spans="1:15">
      <c r="A45" s="36" t="s">
        <v>1837</v>
      </c>
      <c r="B45" s="36" t="s">
        <v>1838</v>
      </c>
      <c r="C45" s="36">
        <v>0</v>
      </c>
      <c r="D45" s="36">
        <v>0</v>
      </c>
      <c r="E45" s="36">
        <v>8400</v>
      </c>
      <c r="F45" s="36">
        <v>0</v>
      </c>
      <c r="G45" s="36">
        <v>8400</v>
      </c>
      <c r="H45" s="36">
        <v>12600</v>
      </c>
      <c r="I45" s="36">
        <v>8400</v>
      </c>
      <c r="J45" s="36">
        <v>0</v>
      </c>
      <c r="K45" s="36">
        <v>4200</v>
      </c>
      <c r="L45" s="36">
        <v>12600</v>
      </c>
      <c r="M45" s="36">
        <v>0</v>
      </c>
      <c r="N45" s="36">
        <v>0</v>
      </c>
      <c r="O45" s="45">
        <f t="shared" si="0"/>
        <v>54600</v>
      </c>
    </row>
    <row r="46" spans="1:15">
      <c r="A46" s="36" t="s">
        <v>1839</v>
      </c>
      <c r="B46" s="36" t="s">
        <v>1840</v>
      </c>
      <c r="C46" s="36">
        <v>203303.25040779999</v>
      </c>
      <c r="D46" s="36">
        <v>203303.25040779999</v>
      </c>
      <c r="E46" s="36">
        <v>203303.25040779999</v>
      </c>
      <c r="F46" s="36">
        <v>203303.25040779999</v>
      </c>
      <c r="G46" s="36">
        <v>203303.25040779999</v>
      </c>
      <c r="H46" s="36">
        <v>203303.25040779999</v>
      </c>
      <c r="I46" s="36">
        <v>203303.25040779999</v>
      </c>
      <c r="J46" s="36">
        <v>203303.25040779999</v>
      </c>
      <c r="K46" s="36">
        <v>203303.25040779999</v>
      </c>
      <c r="L46" s="36">
        <v>203303.25040779999</v>
      </c>
      <c r="M46" s="36">
        <v>203303.25040779999</v>
      </c>
      <c r="N46" s="36">
        <v>203303.25040779999</v>
      </c>
      <c r="O46" s="80">
        <f t="shared" si="0"/>
        <v>2439639.0048936005</v>
      </c>
    </row>
    <row r="47" spans="1:15">
      <c r="A47" s="36" t="s">
        <v>1841</v>
      </c>
      <c r="B47" s="36" t="s">
        <v>1842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45">
        <f t="shared" si="0"/>
        <v>0</v>
      </c>
    </row>
    <row r="48" spans="1:15">
      <c r="C48" s="45">
        <f>SUM(C3:C47)</f>
        <v>13006293.913288599</v>
      </c>
      <c r="D48" s="45">
        <f t="shared" ref="D48:N48" si="1">SUM(D3:D47)</f>
        <v>11821650.454573102</v>
      </c>
      <c r="E48" s="45">
        <f t="shared" si="1"/>
        <v>12837860.594418399</v>
      </c>
      <c r="F48" s="45">
        <f t="shared" si="1"/>
        <v>14817340.61564</v>
      </c>
      <c r="G48" s="45">
        <f t="shared" si="1"/>
        <v>12797254.025530798</v>
      </c>
      <c r="H48" s="45">
        <f t="shared" si="1"/>
        <v>12852737.790385799</v>
      </c>
      <c r="I48" s="45">
        <f t="shared" si="1"/>
        <v>13854674.569791498</v>
      </c>
      <c r="J48" s="45">
        <f t="shared" si="1"/>
        <v>13360508.749310099</v>
      </c>
      <c r="K48" s="45">
        <f t="shared" si="1"/>
        <v>15663428.3803194</v>
      </c>
      <c r="L48" s="45">
        <f t="shared" si="1"/>
        <v>16594957.477727899</v>
      </c>
      <c r="M48" s="45">
        <f t="shared" si="1"/>
        <v>14748844.7139138</v>
      </c>
      <c r="N48" s="45">
        <f t="shared" si="1"/>
        <v>13846895.521326201</v>
      </c>
      <c r="O48" s="45">
        <f>SUM(O3:O47)</f>
        <v>166202446.8062256</v>
      </c>
    </row>
  </sheetData>
  <phoneticPr fontId="39" type="noConversion"/>
  <conditionalFormatting sqref="C25:N47">
    <cfRule type="cellIs" dxfId="0" priority="1" operator="equal">
      <formula>"-"</formula>
    </cfRule>
  </conditionalFormatting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5CF8D-3854-4A04-9836-08F7CE0B9B5D}">
  <dimension ref="A1:U3"/>
  <sheetViews>
    <sheetView topLeftCell="H1" workbookViewId="0">
      <selection activeCell="S4" sqref="S4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1198</v>
      </c>
      <c r="F2" t="s">
        <v>1199</v>
      </c>
      <c r="G2">
        <v>9184100</v>
      </c>
      <c r="H2" t="s">
        <v>93</v>
      </c>
      <c r="I2">
        <v>-45984399.57</v>
      </c>
      <c r="J2">
        <v>-40435308.520000003</v>
      </c>
      <c r="K2">
        <v>-76689368.359999999</v>
      </c>
      <c r="L2">
        <v>-64033198.509999998</v>
      </c>
      <c r="M2">
        <v>-77860999.450000003</v>
      </c>
      <c r="N2">
        <v>-69796230.790000007</v>
      </c>
      <c r="O2">
        <v>-87257334.549999997</v>
      </c>
      <c r="P2">
        <v>-125581673.73</v>
      </c>
      <c r="Q2">
        <v>-52428065.659999996</v>
      </c>
      <c r="R2">
        <v>-54962246.100000001</v>
      </c>
      <c r="S2">
        <v>-84036356.290000007</v>
      </c>
      <c r="T2">
        <v>-181741056.15000001</v>
      </c>
      <c r="U2">
        <v>-960806237.67999995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64F72-0048-4226-9D14-426A232340B2}">
  <dimension ref="A1:U3"/>
  <sheetViews>
    <sheetView workbookViewId="0">
      <selection activeCell="T3" sqref="T3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1196</v>
      </c>
      <c r="F2" t="s">
        <v>1197</v>
      </c>
      <c r="G2">
        <v>9184100</v>
      </c>
      <c r="H2" t="s">
        <v>93</v>
      </c>
      <c r="I2">
        <v>327064.95</v>
      </c>
      <c r="J2">
        <v>89563.67</v>
      </c>
      <c r="K2">
        <v>547350.74</v>
      </c>
      <c r="L2">
        <v>195636.3</v>
      </c>
      <c r="M2">
        <v>419859.76</v>
      </c>
      <c r="N2">
        <v>369612.47</v>
      </c>
      <c r="O2">
        <v>-342988.7</v>
      </c>
      <c r="P2">
        <v>433449.98</v>
      </c>
      <c r="Q2">
        <v>-334069.64</v>
      </c>
      <c r="R2">
        <v>-523309.51</v>
      </c>
      <c r="S2">
        <v>-872551.97</v>
      </c>
      <c r="T2">
        <v>44040.09</v>
      </c>
      <c r="U2">
        <v>353658.13999999978</v>
      </c>
    </row>
    <row r="3" spans="1:21">
      <c r="I3" t="s">
        <v>1735</v>
      </c>
      <c r="J3" t="s">
        <v>1735</v>
      </c>
      <c r="K3" t="s">
        <v>1735</v>
      </c>
      <c r="L3" t="s">
        <v>1735</v>
      </c>
      <c r="M3" t="s">
        <v>1735</v>
      </c>
      <c r="N3" t="s">
        <v>1735</v>
      </c>
      <c r="O3" t="s">
        <v>1735</v>
      </c>
      <c r="P3" t="s">
        <v>1735</v>
      </c>
      <c r="Q3" t="s">
        <v>1735</v>
      </c>
      <c r="R3" t="s">
        <v>1735</v>
      </c>
      <c r="S3" t="s">
        <v>1735</v>
      </c>
      <c r="T3" t="s">
        <v>1735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9075C-616B-4696-8133-967DDFED374E}">
  <dimension ref="A1:U13"/>
  <sheetViews>
    <sheetView workbookViewId="0">
      <selection activeCell="U3" sqref="U3"/>
    </sheetView>
  </sheetViews>
  <sheetFormatPr defaultRowHeight="13.2"/>
  <cols>
    <col min="1" max="1" width="23" customWidth="1"/>
    <col min="2" max="2" width="18.44140625" customWidth="1"/>
    <col min="3" max="3" width="24.33203125" customWidth="1"/>
    <col min="4" max="4" width="19.33203125" customWidth="1"/>
    <col min="5" max="5" width="17" customWidth="1"/>
    <col min="6" max="6" width="27.5546875" customWidth="1"/>
    <col min="7" max="7" width="15.6640625" customWidth="1"/>
    <col min="8" max="8" width="26.33203125" customWidth="1"/>
    <col min="9" max="9" width="17.33203125" customWidth="1"/>
    <col min="10" max="10" width="18.109375" customWidth="1"/>
    <col min="11" max="11" width="15.5546875" customWidth="1"/>
    <col min="12" max="12" width="14.33203125" customWidth="1"/>
    <col min="13" max="13" width="13.6640625" customWidth="1"/>
    <col min="14" max="14" width="14.44140625" customWidth="1"/>
    <col min="15" max="15" width="13.6640625" customWidth="1"/>
    <col min="16" max="16" width="16.44140625" customWidth="1"/>
    <col min="17" max="17" width="19.6640625" style="36" customWidth="1"/>
    <col min="18" max="18" width="17.33203125" customWidth="1"/>
    <col min="19" max="19" width="19.109375" customWidth="1"/>
    <col min="20" max="20" width="19" customWidth="1"/>
    <col min="21" max="21" width="13.109375" customWidth="1"/>
  </cols>
  <sheetData>
    <row r="1" spans="1:21">
      <c r="A1" t="s">
        <v>65</v>
      </c>
      <c r="B1" t="s">
        <v>66</v>
      </c>
      <c r="C1" t="s">
        <v>67</v>
      </c>
      <c r="D1" t="s">
        <v>68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s="36" t="s">
        <v>81</v>
      </c>
      <c r="R1" t="s">
        <v>82</v>
      </c>
      <c r="S1" t="s">
        <v>83</v>
      </c>
      <c r="T1" t="s">
        <v>84</v>
      </c>
      <c r="U1" t="s">
        <v>85</v>
      </c>
    </row>
    <row r="2" spans="1:21">
      <c r="A2">
        <v>2201</v>
      </c>
      <c r="B2" t="s">
        <v>87</v>
      </c>
      <c r="C2">
        <v>2201</v>
      </c>
      <c r="D2" t="s">
        <v>87</v>
      </c>
      <c r="E2" t="s">
        <v>1188</v>
      </c>
      <c r="F2" t="s">
        <v>1189</v>
      </c>
      <c r="G2">
        <v>9184100</v>
      </c>
      <c r="H2" t="s">
        <v>93</v>
      </c>
      <c r="I2">
        <v>-5122.37</v>
      </c>
      <c r="J2">
        <v>127.63</v>
      </c>
      <c r="K2">
        <v>127.63</v>
      </c>
      <c r="L2">
        <v>127.63</v>
      </c>
      <c r="M2">
        <v>127.63</v>
      </c>
      <c r="N2">
        <v>-7596.79</v>
      </c>
      <c r="O2">
        <v>-7596.79</v>
      </c>
      <c r="P2">
        <v>-7596.79</v>
      </c>
      <c r="Q2" s="36">
        <v>18640.990000000002</v>
      </c>
      <c r="R2">
        <v>-7596.79</v>
      </c>
      <c r="S2">
        <v>-7596.79</v>
      </c>
      <c r="T2">
        <v>-7591.69</v>
      </c>
      <c r="U2">
        <v>-31546.5</v>
      </c>
    </row>
    <row r="3" spans="1:21">
      <c r="I3" s="64" t="s">
        <v>1741</v>
      </c>
      <c r="J3" s="64" t="s">
        <v>1741</v>
      </c>
      <c r="K3" s="64" t="s">
        <v>1741</v>
      </c>
      <c r="L3" s="64" t="s">
        <v>1741</v>
      </c>
      <c r="M3" s="64" t="s">
        <v>1741</v>
      </c>
      <c r="N3" s="64" t="s">
        <v>1741</v>
      </c>
      <c r="O3" s="64" t="s">
        <v>1741</v>
      </c>
      <c r="P3" s="64" t="s">
        <v>1741</v>
      </c>
      <c r="Q3" s="79" t="s">
        <v>1741</v>
      </c>
      <c r="R3" s="64" t="s">
        <v>1741</v>
      </c>
      <c r="S3" s="64" t="s">
        <v>1741</v>
      </c>
      <c r="T3" s="64" t="s">
        <v>1741</v>
      </c>
    </row>
    <row r="4" spans="1:21">
      <c r="Q4" s="36">
        <v>127.63</v>
      </c>
    </row>
    <row r="5" spans="1:21">
      <c r="Q5" s="36">
        <v>-7724.42</v>
      </c>
    </row>
    <row r="7" spans="1:21">
      <c r="Q7" s="36">
        <f>SUM(Q4:Q5)</f>
        <v>-7596.79</v>
      </c>
    </row>
    <row r="9" spans="1:21">
      <c r="Q9" s="79" t="s">
        <v>1735</v>
      </c>
    </row>
    <row r="10" spans="1:21">
      <c r="Q10" s="36">
        <v>26237.78</v>
      </c>
    </row>
    <row r="12" spans="1:21">
      <c r="Q12" s="36" t="s">
        <v>1856</v>
      </c>
    </row>
    <row r="13" spans="1:21">
      <c r="Q13" s="36">
        <f>Q10+Q7</f>
        <v>18640.989999999998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7D9EC4-293B-4C8B-9660-689AE3E9A4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4C80CD-6DE1-4B67-A744-F9F7B52CF84D}">
  <ds:schemaRefs>
    <ds:schemaRef ds:uri="http://schemas.microsoft.com/office/2006/metadata/properties"/>
    <ds:schemaRef ds:uri="http://schemas.microsoft.com/office/infopath/2007/PartnerControls"/>
    <ds:schemaRef ds:uri="68f740ed-1bb5-4d6a-85fa-63caa26fe738"/>
  </ds:schemaRefs>
</ds:datastoreItem>
</file>

<file path=customXml/itemProps3.xml><?xml version="1.0" encoding="utf-8"?>
<ds:datastoreItem xmlns:ds="http://schemas.openxmlformats.org/officeDocument/2006/customXml" ds:itemID="{C35A7425-A298-462B-BB0E-BB3AFFDA3B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</vt:i4>
      </vt:variant>
    </vt:vector>
  </HeadingPairs>
  <TitlesOfParts>
    <vt:vector size="35" baseType="lpstr">
      <vt:lpstr>C-16 </vt:lpstr>
      <vt:lpstr>C-16_Data</vt:lpstr>
      <vt:lpstr>2023A_FIN015</vt:lpstr>
      <vt:lpstr>2023 FERC Pivot</vt:lpstr>
      <vt:lpstr>2024TB SR</vt:lpstr>
      <vt:lpstr>2025TB SR</vt:lpstr>
      <vt:lpstr>184 6109000</vt:lpstr>
      <vt:lpstr>184 6108999</vt:lpstr>
      <vt:lpstr>184 6100170</vt:lpstr>
      <vt:lpstr>184 6100180</vt:lpstr>
      <vt:lpstr>184 6100190</vt:lpstr>
      <vt:lpstr>184 6100160</vt:lpstr>
      <vt:lpstr>184 6100150</vt:lpstr>
      <vt:lpstr>184 6100140</vt:lpstr>
      <vt:lpstr>184 6100120</vt:lpstr>
      <vt:lpstr>#6100160</vt:lpstr>
      <vt:lpstr>#6100190</vt:lpstr>
      <vt:lpstr>#6108999</vt:lpstr>
      <vt:lpstr>184 6100100</vt:lpstr>
      <vt:lpstr>184 6100080</vt:lpstr>
      <vt:lpstr>184 6100090</vt:lpstr>
      <vt:lpstr>#6100100</vt:lpstr>
      <vt:lpstr>184 6100010</vt:lpstr>
      <vt:lpstr>#6100010</vt:lpstr>
      <vt:lpstr># 6100040</vt:lpstr>
      <vt:lpstr>184 6100040</vt:lpstr>
      <vt:lpstr>#6100050</vt:lpstr>
      <vt:lpstr>184 6100050</vt:lpstr>
      <vt:lpstr>#6100060</vt:lpstr>
      <vt:lpstr>184 6100060</vt:lpstr>
      <vt:lpstr>#6100070</vt:lpstr>
      <vt:lpstr>184 6100070</vt:lpstr>
      <vt:lpstr>#6100080</vt:lpstr>
      <vt:lpstr>2023 TB Actual</vt:lpstr>
      <vt:lpstr>'C-16_Data'!Print_Area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</dc:creator>
  <cp:keywords/>
  <dc:description/>
  <cp:lastModifiedBy>Otero, Onixa</cp:lastModifiedBy>
  <cp:revision/>
  <dcterms:created xsi:type="dcterms:W3CDTF">2007-04-10T13:44:39Z</dcterms:created>
  <dcterms:modified xsi:type="dcterms:W3CDTF">2024-04-08T22:27:41Z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0x01010093961404F3F6B34988E14CCD792B016F</vt:lpwstr>
  </property>
  <property fmtid="{D5CDD505-2E9C-101B-9397-08002B2CF9AE}" pid="3" name="MSIP_Label_a83f872e-d8d7-43ac-9961-0f2ad31e50e5_Enabled">
    <vt:lpwstr>true</vt:lpwstr>
  </property>
  <property fmtid="{D5CDD505-2E9C-101B-9397-08002B2CF9AE}" pid="4" name="MSIP_Label_a83f872e-d8d7-43ac-9961-0f2ad31e50e5_SetDate">
    <vt:lpwstr>2023-05-08T20:35:24Z</vt:lpwstr>
  </property>
  <property fmtid="{D5CDD505-2E9C-101B-9397-08002B2CF9AE}" pid="5" name="MSIP_Label_a83f872e-d8d7-43ac-9961-0f2ad31e50e5_Method">
    <vt:lpwstr>Standard</vt:lpwstr>
  </property>
  <property fmtid="{D5CDD505-2E9C-101B-9397-08002B2CF9AE}" pid="6" name="MSIP_Label_a83f872e-d8d7-43ac-9961-0f2ad31e50e5_Name">
    <vt:lpwstr>a83f872e-d8d7-43ac-9961-0f2ad31e50e5</vt:lpwstr>
  </property>
  <property fmtid="{D5CDD505-2E9C-101B-9397-08002B2CF9AE}" pid="7" name="MSIP_Label_a83f872e-d8d7-43ac-9961-0f2ad31e50e5_SiteId">
    <vt:lpwstr>fa8c194a-f8e2-43c5-bc39-b637579e39e0</vt:lpwstr>
  </property>
  <property fmtid="{D5CDD505-2E9C-101B-9397-08002B2CF9AE}" pid="8" name="MSIP_Label_a83f872e-d8d7-43ac-9961-0f2ad31e50e5_ActionId">
    <vt:lpwstr>f23af6e0-7aa8-4013-96d2-6aa5752849ce</vt:lpwstr>
  </property>
  <property fmtid="{D5CDD505-2E9C-101B-9397-08002B2CF9AE}" pid="9" name="MSIP_Label_a83f872e-d8d7-43ac-9961-0f2ad31e50e5_ContentBits">
    <vt:lpwstr>0</vt:lpwstr>
  </property>
  <property fmtid="{D5CDD505-2E9C-101B-9397-08002B2CF9AE}" pid="10" name="Order">
    <vt:r8>767300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